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05" windowWidth="17940" windowHeight="12180" tabRatio="704" firstSheet="25" activeTab="33"/>
  </bookViews>
  <sheets>
    <sheet name="Nominal values _ Q1" sheetId="1" r:id="rId1"/>
    <sheet name="Nominal values _ Q2" sheetId="2" r:id="rId2"/>
    <sheet name="Nominal values _ Q3" sheetId="3" r:id="rId3"/>
    <sheet name="LQXA01" sheetId="4" r:id="rId4"/>
    <sheet name="LQXA01 corrected" sheetId="5" r:id="rId5"/>
    <sheet name="LQXA02" sheetId="6" r:id="rId6"/>
    <sheet name="LQXA03" sheetId="7" r:id="rId7"/>
    <sheet name="LQXA04" sheetId="8" r:id="rId8"/>
    <sheet name="LQXA05" sheetId="9" r:id="rId9"/>
    <sheet name="LQXA06" sheetId="10" r:id="rId10"/>
    <sheet name="LQXA07" sheetId="11" r:id="rId11"/>
    <sheet name="LQXA08" sheetId="12" r:id="rId12"/>
    <sheet name="LQXA09" sheetId="13" r:id="rId13"/>
    <sheet name="LQXB01" sheetId="14" r:id="rId14"/>
    <sheet name="LQXB03" sheetId="15" r:id="rId15"/>
    <sheet name="LQXB04" sheetId="16" r:id="rId16"/>
    <sheet name="LQXB05" sheetId="17" r:id="rId17"/>
    <sheet name="LQXB06" sheetId="18" r:id="rId18"/>
    <sheet name="LQXB08" sheetId="19" r:id="rId19"/>
    <sheet name="LQXB09" sheetId="20" r:id="rId20"/>
    <sheet name="LQXB10" sheetId="21" r:id="rId21"/>
    <sheet name="LQXB11" sheetId="22" r:id="rId22"/>
    <sheet name="LQXC01" sheetId="23" r:id="rId23"/>
    <sheet name="LQXC01 corrected" sheetId="24" r:id="rId24"/>
    <sheet name="LQXC02" sheetId="25" r:id="rId25"/>
    <sheet name="LQXC03" sheetId="26" r:id="rId26"/>
    <sheet name="LQXC03 corrected" sheetId="27" r:id="rId27"/>
    <sheet name="LQXC04" sheetId="28" r:id="rId28"/>
    <sheet name="LQXC05" sheetId="29" r:id="rId29"/>
    <sheet name="LQXC06" sheetId="30" r:id="rId30"/>
    <sheet name="LQXC07" sheetId="31" r:id="rId31"/>
    <sheet name="LQXC08" sheetId="32" r:id="rId32"/>
    <sheet name="LQXC09" sheetId="33" r:id="rId33"/>
    <sheet name="5L and 5R magnet positions" sheetId="34" r:id="rId34"/>
  </sheets>
  <definedNames>
    <definedName name="_xlnm.Print_Area" localSheetId="15">'LQXB04'!$A$1:$O$42</definedName>
    <definedName name="_xlnm.Print_Area" localSheetId="17">'LQXB06'!$A$1:$O$42</definedName>
    <definedName name="_xlnm.Print_Area" localSheetId="18">'LQXB08'!$A$1:$O$42</definedName>
    <definedName name="_xlnm.Print_Area" localSheetId="0">'Nominal values _ Q1'!$A$1:$L$61</definedName>
    <definedName name="_xlnm.Print_Area" localSheetId="1">'Nominal values _ Q2'!$A$1:$L$61</definedName>
    <definedName name="_xlnm.Print_Area" localSheetId="2">'Nominal values _ Q3'!$A$1:$L$61</definedName>
  </definedNames>
  <calcPr fullCalcOnLoad="1"/>
</workbook>
</file>

<file path=xl/sharedStrings.xml><?xml version="1.0" encoding="utf-8"?>
<sst xmlns="http://schemas.openxmlformats.org/spreadsheetml/2006/main" count="2388" uniqueCount="1379">
  <si>
    <t>LHC IRQ Cryostat Pipe Location Nominal Values</t>
  </si>
  <si>
    <t>All dimensions are in mm.</t>
  </si>
  <si>
    <t>Nominal (as designed) dimensions</t>
  </si>
  <si>
    <t>Allowed tolerance</t>
  </si>
  <si>
    <r>
      <rPr>
        <b/>
        <sz val="10"/>
        <rFont val="Times New Roman"/>
        <family val="1"/>
      </rPr>
      <t>Non-IP end
connections</t>
    </r>
  </si>
  <si>
    <t>X</t>
  </si>
  <si>
    <t>Y</t>
  </si>
  <si>
    <t>Z</t>
  </si>
  <si>
    <r>
      <rPr>
        <b/>
        <sz val="10"/>
        <rFont val="Times New Roman"/>
        <family val="1"/>
      </rPr>
      <t>Diam
(ref only)</t>
    </r>
  </si>
  <si>
    <r>
      <rPr>
        <b/>
        <sz val="10"/>
        <rFont val="Times New Roman"/>
        <family val="1"/>
      </rPr>
      <t>dX
(+/-)</t>
    </r>
  </si>
  <si>
    <r>
      <rPr>
        <b/>
        <sz val="10"/>
        <rFont val="Times New Roman"/>
        <family val="1"/>
      </rPr>
      <t>dY
(+/-)</t>
    </r>
  </si>
  <si>
    <r>
      <rPr>
        <b/>
        <sz val="10"/>
        <rFont val="Times New Roman"/>
        <family val="1"/>
      </rPr>
      <t>dZ
(+/-)</t>
    </r>
  </si>
  <si>
    <r>
      <rPr>
        <b/>
        <sz val="10"/>
        <rFont val="Times New Roman"/>
        <family val="1"/>
      </rPr>
      <t>dr (radial position
tolerance)</t>
    </r>
  </si>
  <si>
    <t>EE</t>
  </si>
  <si>
    <t>LD1</t>
  </si>
  <si>
    <t>L</t>
  </si>
  <si>
    <r>
      <rPr>
        <b/>
        <sz val="10"/>
        <rFont val="Times New Roman"/>
        <family val="1"/>
      </rPr>
      <t>XBt</t>
    </r>
  </si>
  <si>
    <t>FF</t>
  </si>
  <si>
    <t>M1 (1)</t>
  </si>
  <si>
    <t>M2 (1)</t>
  </si>
  <si>
    <t>M4 (1)</t>
  </si>
  <si>
    <t>V</t>
  </si>
  <si>
    <t>W'</t>
  </si>
  <si>
    <r>
      <rPr>
        <b/>
        <sz val="10"/>
        <rFont val="Times New Roman"/>
        <family val="1"/>
      </rPr>
      <t>IP end
connections</t>
    </r>
  </si>
  <si>
    <t>V</t>
  </si>
  <si>
    <t>W'</t>
  </si>
  <si>
    <t>Notes</t>
  </si>
  <si>
    <t>1. Nominal in specification is -222.5.  Value here is corrected to back of bellows assembly flange.  See 202.6 mm dimension on drawing MC-390073.</t>
  </si>
  <si>
    <t>2. Nominal in specification is 13011.4.  Value here is corrected to reflect 75 mm cutoff dimension.</t>
  </si>
  <si>
    <t>LHC IRQ Cryostat Pipe Location Nominal Values</t>
  </si>
  <si>
    <t>All dimensions are in mm.</t>
  </si>
  <si>
    <t>Nominal (as designed) dimensions</t>
  </si>
  <si>
    <t>Allowed tolerance</t>
  </si>
  <si>
    <r>
      <rPr>
        <b/>
        <sz val="10"/>
        <rFont val="Times New Roman"/>
        <family val="1"/>
      </rPr>
      <t>Non-IP end
connections</t>
    </r>
  </si>
  <si>
    <t>X</t>
  </si>
  <si>
    <t>Y</t>
  </si>
  <si>
    <t>Z</t>
  </si>
  <si>
    <r>
      <rPr>
        <b/>
        <sz val="10"/>
        <rFont val="Times New Roman"/>
        <family val="1"/>
      </rPr>
      <t>Diam
(ref only)</t>
    </r>
  </si>
  <si>
    <r>
      <rPr>
        <b/>
        <sz val="10"/>
        <rFont val="Times New Roman"/>
        <family val="1"/>
      </rPr>
      <t>dX
(+/-)</t>
    </r>
  </si>
  <si>
    <r>
      <rPr>
        <b/>
        <sz val="10"/>
        <rFont val="Times New Roman"/>
        <family val="1"/>
      </rPr>
      <t>dY
(+/-)</t>
    </r>
  </si>
  <si>
    <r>
      <rPr>
        <b/>
        <sz val="10"/>
        <rFont val="Times New Roman"/>
        <family val="1"/>
      </rPr>
      <t>dZ
(+/-)</t>
    </r>
  </si>
  <si>
    <r>
      <rPr>
        <b/>
        <sz val="10"/>
        <rFont val="Times New Roman"/>
        <family val="1"/>
      </rPr>
      <t>dr (radial position
tolerance)</t>
    </r>
  </si>
  <si>
    <t>EE</t>
  </si>
  <si>
    <t>LD1</t>
  </si>
  <si>
    <t>L</t>
  </si>
  <si>
    <r>
      <rPr>
        <b/>
        <sz val="10"/>
        <rFont val="Times New Roman"/>
        <family val="1"/>
      </rPr>
      <t>XBt</t>
    </r>
  </si>
  <si>
    <t>FF</t>
  </si>
  <si>
    <t>M1 (1)</t>
  </si>
  <si>
    <t>M2 (1)</t>
  </si>
  <si>
    <t>M4 (1)</t>
  </si>
  <si>
    <t>V</t>
  </si>
  <si>
    <t>W'</t>
  </si>
  <si>
    <r>
      <rPr>
        <b/>
        <sz val="10"/>
        <rFont val="Times New Roman"/>
        <family val="1"/>
      </rPr>
      <t>IP end
connections</t>
    </r>
  </si>
  <si>
    <t>EE</t>
  </si>
  <si>
    <t>LD1</t>
  </si>
  <si>
    <t>L</t>
  </si>
  <si>
    <r>
      <rPr>
        <b/>
        <sz val="10"/>
        <rFont val="Times New Roman"/>
        <family val="1"/>
      </rPr>
      <t>XBt</t>
    </r>
  </si>
  <si>
    <t>FF</t>
  </si>
  <si>
    <t>M1 (2)</t>
  </si>
  <si>
    <t>M2 (2)</t>
  </si>
  <si>
    <t>M4 (2)</t>
  </si>
  <si>
    <t>V</t>
  </si>
  <si>
    <t>W'</t>
  </si>
  <si>
    <t>Notes</t>
  </si>
  <si>
    <t>1. Nominal in specification is -222.5.  Value here is corrected to back of bellows assembly flange.  See 202.6 mm dimension on drawing MC-390073.</t>
  </si>
  <si>
    <t>2. Nominal in specification is 13011.4.  Value here is corrected to reflect 75 mm cutoff dimension.</t>
  </si>
  <si>
    <t>LHC IRQ Cryostat Pipe Location Nominal Values</t>
  </si>
  <si>
    <t>All dimensions are in mm.</t>
  </si>
  <si>
    <t>Nominal (as designed) dimensions</t>
  </si>
  <si>
    <t>Allowed tolerance</t>
  </si>
  <si>
    <r>
      <rPr>
        <b/>
        <sz val="10"/>
        <rFont val="Times New Roman"/>
        <family val="1"/>
      </rPr>
      <t>Non-IP end
connections</t>
    </r>
  </si>
  <si>
    <t>X</t>
  </si>
  <si>
    <t>Y</t>
  </si>
  <si>
    <t>Z</t>
  </si>
  <si>
    <r>
      <rPr>
        <b/>
        <sz val="10"/>
        <rFont val="Times New Roman"/>
        <family val="1"/>
      </rPr>
      <t>Diam
(ref only)</t>
    </r>
  </si>
  <si>
    <r>
      <rPr>
        <b/>
        <sz val="10"/>
        <rFont val="Times New Roman"/>
        <family val="1"/>
      </rPr>
      <t>dX
(+/-)</t>
    </r>
  </si>
  <si>
    <r>
      <rPr>
        <b/>
        <sz val="10"/>
        <rFont val="Times New Roman"/>
        <family val="1"/>
      </rPr>
      <t>dY
(+/-)</t>
    </r>
  </si>
  <si>
    <r>
      <rPr>
        <b/>
        <sz val="10"/>
        <rFont val="Times New Roman"/>
        <family val="1"/>
      </rPr>
      <t>dZ
(+/-)</t>
    </r>
  </si>
  <si>
    <r>
      <rPr>
        <b/>
        <sz val="10"/>
        <rFont val="Times New Roman"/>
        <family val="1"/>
      </rPr>
      <t>dr (radial position
tolerance)</t>
    </r>
  </si>
  <si>
    <t>EE</t>
  </si>
  <si>
    <t>LD1</t>
  </si>
  <si>
    <t>L</t>
  </si>
  <si>
    <r>
      <rPr>
        <b/>
        <sz val="10"/>
        <rFont val="Times New Roman"/>
        <family val="1"/>
      </rPr>
      <t>XBt</t>
    </r>
  </si>
  <si>
    <t>FF</t>
  </si>
  <si>
    <t>M1 (1)</t>
  </si>
  <si>
    <t>M2 (1)</t>
  </si>
  <si>
    <t>V</t>
  </si>
  <si>
    <t>W'</t>
  </si>
  <si>
    <r>
      <rPr>
        <b/>
        <sz val="10"/>
        <rFont val="Times New Roman"/>
        <family val="1"/>
      </rPr>
      <t>IP end
connections</t>
    </r>
  </si>
  <si>
    <t>EE</t>
  </si>
  <si>
    <t>LD1</t>
  </si>
  <si>
    <t>L</t>
  </si>
  <si>
    <r>
      <rPr>
        <b/>
        <sz val="10"/>
        <rFont val="Times New Roman"/>
        <family val="1"/>
      </rPr>
      <t>XBt</t>
    </r>
  </si>
  <si>
    <t>FF</t>
  </si>
  <si>
    <t>M1</t>
  </si>
  <si>
    <t>M2</t>
  </si>
  <si>
    <t>M4</t>
  </si>
  <si>
    <t>V</t>
  </si>
  <si>
    <t>W'</t>
  </si>
  <si>
    <t>Notes</t>
  </si>
  <si>
    <t>1. Nominal in specification is -222.5.  Value here is corrected to back of bellows assembly flange.  See 202.6 mm dimension on drawing MC-390073.</t>
  </si>
  <si>
    <t>2. Nominal in specification is 13011.4.  Value here is corrected to reflect 75 mm cutoff dimension.</t>
  </si>
  <si>
    <t>LHC IRQ Cryostat Pipe Location Survey Results</t>
  </si>
  <si>
    <t>Magnet assembly number</t>
  </si>
  <si>
    <t>LQXA01</t>
  </si>
  <si>
    <t>Magnet serial number</t>
  </si>
  <si>
    <t>HCLQXA_001-FL000001</t>
  </si>
  <si>
    <t>Date measured</t>
  </si>
  <si>
    <t>Measured values</t>
  </si>
  <si>
    <t>Deviations from nominal</t>
  </si>
  <si>
    <t>Out of tolerance</t>
  </si>
  <si>
    <t>Disposition (see notes)</t>
  </si>
  <si>
    <r>
      <rPr>
        <b/>
        <sz val="10"/>
        <rFont val="Times New Roman"/>
        <family val="1"/>
      </rPr>
      <t>Non-IP end
connections</t>
    </r>
  </si>
  <si>
    <t>X</t>
  </si>
  <si>
    <t>Y</t>
  </si>
  <si>
    <t>Z</t>
  </si>
  <si>
    <t>Diam</t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</si>
  <si>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</si>
  <si>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</si>
  <si>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</si>
  <si>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</si>
  <si>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</si>
  <si>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</si>
  <si>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</si>
  <si>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</si>
  <si>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t>Radial deviation (x and z)</t>
  </si>
  <si>
    <t>Axial deviation (y)</t>
  </si>
  <si>
    <t>EE</t>
  </si>
  <si>
    <t>Use as is (2).</t>
  </si>
  <si>
    <t>LD1</t>
  </si>
  <si>
    <t>Use as is (2).</t>
  </si>
  <si>
    <t>L</t>
  </si>
  <si>
    <t>Use as is (1).</t>
  </si>
  <si>
    <t>Use as is (2).</t>
  </si>
  <si>
    <r>
      <rPr>
        <b/>
        <sz val="10"/>
        <rFont val="Times New Roman"/>
        <family val="1"/>
      </rPr>
      <t>XBt</t>
    </r>
  </si>
  <si>
    <t>Use as is (1).</t>
  </si>
  <si>
    <t>Use as is (2).</t>
  </si>
  <si>
    <t>FF</t>
  </si>
  <si>
    <t>Use as is (2).</t>
  </si>
  <si>
    <t>M1</t>
  </si>
  <si>
    <t>M2</t>
  </si>
  <si>
    <t>M4</t>
  </si>
  <si>
    <t>V</t>
  </si>
  <si>
    <t>W'</t>
  </si>
  <si>
    <t>Use as is (1).</t>
  </si>
  <si>
    <t>Use as is (2).</t>
  </si>
  <si>
    <r>
      <rPr>
        <b/>
        <sz val="10"/>
        <rFont val="Times New Roman"/>
        <family val="1"/>
      </rPr>
      <t>IP end
connections</t>
    </r>
  </si>
  <si>
    <t>EE</t>
  </si>
  <si>
    <t>LD1</t>
  </si>
  <si>
    <t>L</t>
  </si>
  <si>
    <r>
      <rPr>
        <b/>
        <sz val="10"/>
        <rFont val="Times New Roman"/>
        <family val="1"/>
      </rPr>
      <t>XBt</t>
    </r>
  </si>
  <si>
    <t>FF</t>
  </si>
  <si>
    <t>M1</t>
  </si>
  <si>
    <t>M2</t>
  </si>
  <si>
    <t>M4</t>
  </si>
  <si>
    <t>V</t>
  </si>
  <si>
    <t>Use as is (1).</t>
  </si>
  <si>
    <t>Use as is (2).</t>
  </si>
  <si>
    <t>W'</t>
  </si>
  <si>
    <t>Use as is (1).</t>
  </si>
  <si>
    <t>Use as is (2).</t>
  </si>
  <si>
    <t>Notes:</t>
  </si>
  <si>
    <t>Fiducial blocks</t>
  </si>
  <si>
    <t>1. Within range of bellows lateral installation range.</t>
  </si>
  <si>
    <t>Non-IP fiducial block - upper</t>
  </si>
  <si>
    <t>2. Within range of bellows allowed axial extension/contraction.</t>
  </si>
  <si>
    <t>Non-IP fiducial block - lower</t>
  </si>
  <si>
    <t>IP fiducial block - upper</t>
  </si>
  <si>
    <t>IP fiducial block - lower</t>
  </si>
  <si>
    <t>LHC IRQ Cryostat Pipe Location Survey Results</t>
  </si>
  <si>
    <t>Magnet assembly number</t>
  </si>
  <si>
    <t>LQXA01</t>
  </si>
  <si>
    <t>Magnet serial number</t>
  </si>
  <si>
    <t>HCLQXA_001-FL000001</t>
  </si>
  <si>
    <t>Date measured</t>
  </si>
  <si>
    <t>Measured values</t>
  </si>
  <si>
    <t>Deviations from nominal</t>
  </si>
  <si>
    <t>Out of tolerance</t>
  </si>
  <si>
    <t>Disposition (see notes)</t>
  </si>
  <si>
    <r>
      <rPr>
        <b/>
        <sz val="10"/>
        <rFont val="Times New Roman"/>
        <family val="1"/>
      </rPr>
      <t>Non-IP end
connections</t>
    </r>
  </si>
  <si>
    <t>X</t>
  </si>
  <si>
    <t>Y</t>
  </si>
  <si>
    <t>Z</t>
  </si>
  <si>
    <t>Diam</t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</si>
  <si>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</si>
  <si>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</si>
  <si>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</si>
  <si>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</si>
  <si>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</si>
  <si>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</si>
  <si>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</si>
  <si>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</si>
  <si>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t>Radial deviation (x and z)</t>
  </si>
  <si>
    <t>Axial deviation (y)</t>
  </si>
  <si>
    <t>EE</t>
  </si>
  <si>
    <t>Use as is (2).</t>
  </si>
  <si>
    <t>LD1</t>
  </si>
  <si>
    <t>Use as is (2).</t>
  </si>
  <si>
    <t>L</t>
  </si>
  <si>
    <t>Use as is (1).</t>
  </si>
  <si>
    <t>Use as is (2).</t>
  </si>
  <si>
    <r>
      <rPr>
        <b/>
        <sz val="10"/>
        <rFont val="Times New Roman"/>
        <family val="1"/>
      </rPr>
      <t>XBt</t>
    </r>
  </si>
  <si>
    <t>Use as is (2).</t>
  </si>
  <si>
    <t>FF</t>
  </si>
  <si>
    <t>Use as is (2).</t>
  </si>
  <si>
    <t>M1</t>
  </si>
  <si>
    <t>M2</t>
  </si>
  <si>
    <t>M4</t>
  </si>
  <si>
    <t>V</t>
  </si>
  <si>
    <t>W'</t>
  </si>
  <si>
    <t>Use as is (2).</t>
  </si>
  <si>
    <r>
      <rPr>
        <b/>
        <sz val="10"/>
        <rFont val="Times New Roman"/>
        <family val="1"/>
      </rPr>
      <t>IP end
connections</t>
    </r>
  </si>
  <si>
    <t>EE</t>
  </si>
  <si>
    <t>LD1</t>
  </si>
  <si>
    <t>L</t>
  </si>
  <si>
    <r>
      <rPr>
        <b/>
        <sz val="10"/>
        <rFont val="Times New Roman"/>
        <family val="1"/>
      </rPr>
      <t>XBt</t>
    </r>
  </si>
  <si>
    <t>FF</t>
  </si>
  <si>
    <t>M1</t>
  </si>
  <si>
    <t>M2</t>
  </si>
  <si>
    <t>M4</t>
  </si>
  <si>
    <t>V</t>
  </si>
  <si>
    <t>Use as is (1).</t>
  </si>
  <si>
    <t>Use as is (2).</t>
  </si>
  <si>
    <t>W'</t>
  </si>
  <si>
    <t>Use as is (1).</t>
  </si>
  <si>
    <t>Use as is (2).</t>
  </si>
  <si>
    <t>Notes:</t>
  </si>
  <si>
    <t>Fiducial blocks</t>
  </si>
  <si>
    <r>
      <rPr>
        <sz val="10"/>
        <rFont val="Times New Roman"/>
        <family val="0"/>
      </rPr>
      <t>From Joe Dimarco's correction</t>
    </r>
  </si>
  <si>
    <t>1. Within range of bellows lateral installation range.</t>
  </si>
  <si>
    <t>Non-IP fiducial block - upper</t>
  </si>
  <si>
    <t>R</t>
  </si>
  <si>
    <t>S</t>
  </si>
  <si>
    <t>T</t>
  </si>
  <si>
    <t>2. Within range of bellows allowed axial extension/contraction.</t>
  </si>
  <si>
    <t>Non-IP fiducial block - lower</t>
  </si>
  <si>
    <t>DN_A</t>
  </si>
  <si>
    <t>DN_B</t>
  </si>
  <si>
    <t>IP fiducial block - upper</t>
  </si>
  <si>
    <t>DN_C</t>
  </si>
  <si>
    <t>IP fiducial block - lower</t>
  </si>
  <si>
    <t>DN_D</t>
  </si>
  <si>
    <t>UP_A</t>
  </si>
  <si>
    <t>UP_B</t>
  </si>
  <si>
    <t>UP_C</t>
  </si>
  <si>
    <t>UP_D</t>
  </si>
  <si>
    <t>IP_FBL</t>
  </si>
  <si>
    <t>IP_FBU</t>
  </si>
  <si>
    <t>IP_V</t>
  </si>
  <si>
    <t>IP_W</t>
  </si>
  <si>
    <t>NIP_EE</t>
  </si>
  <si>
    <t>NIP_FBL</t>
  </si>
  <si>
    <t>NIP_FBU</t>
  </si>
  <si>
    <t>NIP_FF</t>
  </si>
  <si>
    <t>NIP_L</t>
  </si>
  <si>
    <t>NIP_LD1</t>
  </si>
  <si>
    <t>NIP_M1</t>
  </si>
  <si>
    <t>NIP_M2</t>
  </si>
  <si>
    <t>NIP_M4</t>
  </si>
  <si>
    <t>NIP_V</t>
  </si>
  <si>
    <t>NIP_W</t>
  </si>
  <si>
    <t>NIP_XBT</t>
  </si>
  <si>
    <t>LHC IRQ Cryostat Pipe Location Survey Results</t>
  </si>
  <si>
    <t>Magnet assembly number</t>
  </si>
  <si>
    <t>LQXA02</t>
  </si>
  <si>
    <t>Magnet serial number</t>
  </si>
  <si>
    <t>HCLQXA_001-FL000002</t>
  </si>
  <si>
    <t>Date measured</t>
  </si>
  <si>
    <r>
      <rPr>
        <b/>
        <sz val="10"/>
        <rFont val="Times New Roman"/>
        <family val="1"/>
      </rPr>
      <t>Measuredvalues</t>
    </r>
  </si>
  <si>
    <t>Deviations from nominal</t>
  </si>
  <si>
    <t>Out of tolerance</t>
  </si>
  <si>
    <t>Disposition (see notes)</t>
  </si>
  <si>
    <r>
      <rPr>
        <b/>
        <sz val="10"/>
        <rFont val="Times New Roman"/>
        <family val="1"/>
      </rPr>
      <t>Non-IP end
connections</t>
    </r>
  </si>
  <si>
    <t>X</t>
  </si>
  <si>
    <t>Y</t>
  </si>
  <si>
    <t>Z</t>
  </si>
  <si>
    <r>
      <rPr>
        <b/>
        <sz val="10"/>
        <rFont val="Times New Roman"/>
        <family val="1"/>
      </rPr>
      <t>Nominal
diameter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</si>
  <si>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</si>
  <si>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</si>
  <si>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</si>
  <si>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</si>
  <si>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</si>
  <si>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</si>
  <si>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</si>
  <si>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</si>
  <si>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t>Radial deviation (x and z)</t>
  </si>
  <si>
    <t>Axial deviation (y)</t>
  </si>
  <si>
    <t>EE</t>
  </si>
  <si>
    <t>Use as is (1).</t>
  </si>
  <si>
    <t>Use as is (2).</t>
  </si>
  <si>
    <t>LD1</t>
  </si>
  <si>
    <t>L</t>
  </si>
  <si>
    <t>Use as is (2).</t>
  </si>
  <si>
    <r>
      <rPr>
        <b/>
        <sz val="10"/>
        <rFont val="Times New Roman"/>
        <family val="1"/>
      </rPr>
      <t>XBt</t>
    </r>
  </si>
  <si>
    <t>Use as is (2).</t>
  </si>
  <si>
    <t>FF</t>
  </si>
  <si>
    <t>Use as is (1).</t>
  </si>
  <si>
    <t>Use as is (2).</t>
  </si>
  <si>
    <t>M1</t>
  </si>
  <si>
    <t>Use as is (2).</t>
  </si>
  <si>
    <t>M2</t>
  </si>
  <si>
    <t>Use as is (2).</t>
  </si>
  <si>
    <t>M4</t>
  </si>
  <si>
    <t>Use as is (1).</t>
  </si>
  <si>
    <t>Use as is (2).</t>
  </si>
  <si>
    <t>V</t>
  </si>
  <si>
    <t>W'</t>
  </si>
  <si>
    <t>Use as is (1).</t>
  </si>
  <si>
    <r>
      <rPr>
        <b/>
        <sz val="10"/>
        <rFont val="Times New Roman"/>
        <family val="1"/>
      </rPr>
      <t>IP end
connections</t>
    </r>
  </si>
  <si>
    <t>EE</t>
  </si>
  <si>
    <t>LD1</t>
  </si>
  <si>
    <t>L</t>
  </si>
  <si>
    <r>
      <rPr>
        <b/>
        <sz val="10"/>
        <rFont val="Times New Roman"/>
        <family val="1"/>
      </rPr>
      <t>XBt</t>
    </r>
  </si>
  <si>
    <t>FF</t>
  </si>
  <si>
    <t>M1</t>
  </si>
  <si>
    <t>M2</t>
  </si>
  <si>
    <t>M4</t>
  </si>
  <si>
    <t>V</t>
  </si>
  <si>
    <t>Use as is (2).</t>
  </si>
  <si>
    <t>W'</t>
  </si>
  <si>
    <t>Notes:</t>
  </si>
  <si>
    <t>Fiducial blocks</t>
  </si>
  <si>
    <t>1. Within range of bellows lateral installation range.</t>
  </si>
  <si>
    <t>Non-IP fiducial block - upper</t>
  </si>
  <si>
    <t>2. Within range of bellows allowed axial extension/contraction.</t>
  </si>
  <si>
    <t>Non-IP fiducial block - lower</t>
  </si>
  <si>
    <t>IP fiducial block - upper</t>
  </si>
  <si>
    <t>IP fiducial block - lower</t>
  </si>
  <si>
    <t>LHC IRQ Cryostat Pipe Location Survey Results</t>
  </si>
  <si>
    <t>Magnet assembly number</t>
  </si>
  <si>
    <t>LQXA03</t>
  </si>
  <si>
    <t>Magnet serial number</t>
  </si>
  <si>
    <t>HCLQXA_001-FL000003</t>
  </si>
  <si>
    <t>Date measured</t>
  </si>
  <si>
    <r>
      <rPr>
        <b/>
        <sz val="10"/>
        <rFont val="Times New Roman"/>
        <family val="1"/>
      </rPr>
      <t>Measuredvalues</t>
    </r>
  </si>
  <si>
    <t>Deviations from nominal</t>
  </si>
  <si>
    <t>Out of tolerance</t>
  </si>
  <si>
    <t>Disposition (see notes)</t>
  </si>
  <si>
    <r>
      <rPr>
        <b/>
        <sz val="10"/>
        <rFont val="Times New Roman"/>
        <family val="1"/>
      </rPr>
      <t>Non-IP end
connections</t>
    </r>
  </si>
  <si>
    <t>X</t>
  </si>
  <si>
    <t>Y</t>
  </si>
  <si>
    <t>Z</t>
  </si>
  <si>
    <r>
      <rPr>
        <b/>
        <sz val="10"/>
        <rFont val="Times New Roman"/>
        <family val="1"/>
      </rPr>
      <t>Nominal
diameter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</si>
  <si>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</si>
  <si>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</si>
  <si>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</si>
  <si>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</si>
  <si>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</si>
  <si>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</si>
  <si>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</si>
  <si>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</si>
  <si>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t>Radial deviation (x and z)</t>
  </si>
  <si>
    <t>Axial deviation (y)</t>
  </si>
  <si>
    <t>EE</t>
  </si>
  <si>
    <t>Use as is (1).</t>
  </si>
  <si>
    <t>LD1</t>
  </si>
  <si>
    <t>Use as is (1).</t>
  </si>
  <si>
    <t>Use as is (2).</t>
  </si>
  <si>
    <t>L</t>
  </si>
  <si>
    <t>Use as is (1).</t>
  </si>
  <si>
    <t>Use as is (2).</t>
  </si>
  <si>
    <r>
      <rPr>
        <b/>
        <sz val="10"/>
        <rFont val="Times New Roman"/>
        <family val="1"/>
      </rPr>
      <t>XBt</t>
    </r>
  </si>
  <si>
    <t>Use as is (2).</t>
  </si>
  <si>
    <t>FF</t>
  </si>
  <si>
    <t>Use as is (1).</t>
  </si>
  <si>
    <t>M1</t>
  </si>
  <si>
    <t>Use as is (2).</t>
  </si>
  <si>
    <t>M2</t>
  </si>
  <si>
    <t>Use as is (2).</t>
  </si>
  <si>
    <t>M4</t>
  </si>
  <si>
    <t>Use as is (2).</t>
  </si>
  <si>
    <t>V</t>
  </si>
  <si>
    <t>W'</t>
  </si>
  <si>
    <r>
      <rPr>
        <b/>
        <sz val="10"/>
        <rFont val="Times New Roman"/>
        <family val="1"/>
      </rPr>
      <t>IP end
connections</t>
    </r>
  </si>
  <si>
    <t>EE</t>
  </si>
  <si>
    <t>LD1</t>
  </si>
  <si>
    <t>L</t>
  </si>
  <si>
    <r>
      <rPr>
        <b/>
        <sz val="10"/>
        <rFont val="Times New Roman"/>
        <family val="1"/>
      </rPr>
      <t>XBt</t>
    </r>
  </si>
  <si>
    <t>FF</t>
  </si>
  <si>
    <t>M1</t>
  </si>
  <si>
    <t>M2</t>
  </si>
  <si>
    <t>M4</t>
  </si>
  <si>
    <t>V</t>
  </si>
  <si>
    <t>Use as is (2).</t>
  </si>
  <si>
    <t>W'</t>
  </si>
  <si>
    <t>Notes:</t>
  </si>
  <si>
    <t>Fiducial blocks</t>
  </si>
  <si>
    <t>1. Within range of bellows lateral installation range.</t>
  </si>
  <si>
    <t>Non-IP fiducial block - upper</t>
  </si>
  <si>
    <t>2. Within range of bellows allowed axial extension/contraction.</t>
  </si>
  <si>
    <t>Non-IP fiducial block - lower</t>
  </si>
  <si>
    <t>IP fiducial block - upper</t>
  </si>
  <si>
    <t>IP fiducial block - lower</t>
  </si>
  <si>
    <t>LHC IRQ Cryostat Pipe Location Survey Results</t>
  </si>
  <si>
    <t>Magnet assembly number</t>
  </si>
  <si>
    <t>LQXA04</t>
  </si>
  <si>
    <t>Magnet serial number</t>
  </si>
  <si>
    <t>HCLQXA_001-FL000004</t>
  </si>
  <si>
    <t>Date measured</t>
  </si>
  <si>
    <r>
      <rPr>
        <b/>
        <sz val="10"/>
        <rFont val="Times New Roman"/>
        <family val="1"/>
      </rPr>
      <t>Measuredvalues</t>
    </r>
  </si>
  <si>
    <t>Deviations from nominal</t>
  </si>
  <si>
    <t>Out of tolerance</t>
  </si>
  <si>
    <t>Disposition (see notes)</t>
  </si>
  <si>
    <r>
      <rPr>
        <b/>
        <sz val="10"/>
        <rFont val="Times New Roman"/>
        <family val="1"/>
      </rPr>
      <t>Non-IP end
connections</t>
    </r>
  </si>
  <si>
    <t>X</t>
  </si>
  <si>
    <t>Y</t>
  </si>
  <si>
    <t>Z</t>
  </si>
  <si>
    <r>
      <rPr>
        <b/>
        <sz val="10"/>
        <rFont val="Times New Roman"/>
        <family val="1"/>
      </rPr>
      <t>Nominal
diameter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</si>
  <si>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</si>
  <si>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</si>
  <si>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</si>
  <si>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</si>
  <si>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</si>
  <si>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</si>
  <si>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</si>
  <si>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</si>
  <si>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t>Radial deviation (x and z)</t>
  </si>
  <si>
    <t>Axial deviation (y)</t>
  </si>
  <si>
    <t>EE</t>
  </si>
  <si>
    <t>Use as is (2).</t>
  </si>
  <si>
    <t>LD1</t>
  </si>
  <si>
    <t>Use as is (2).</t>
  </si>
  <si>
    <t>L</t>
  </si>
  <si>
    <t>Use as is (2).</t>
  </si>
  <si>
    <r>
      <rPr>
        <b/>
        <sz val="10"/>
        <rFont val="Times New Roman"/>
        <family val="1"/>
      </rPr>
      <t>XBt</t>
    </r>
  </si>
  <si>
    <t>Use as is (2).</t>
  </si>
  <si>
    <t>FF</t>
  </si>
  <si>
    <t>Use as is (1).</t>
  </si>
  <si>
    <t>M1</t>
  </si>
  <si>
    <t>M2</t>
  </si>
  <si>
    <t>M4</t>
  </si>
  <si>
    <t>V</t>
  </si>
  <si>
    <t>W'</t>
  </si>
  <si>
    <t>Use as is (2).</t>
  </si>
  <si>
    <r>
      <rPr>
        <b/>
        <sz val="10"/>
        <rFont val="Times New Roman"/>
        <family val="1"/>
      </rPr>
      <t>IP end
connections</t>
    </r>
  </si>
  <si>
    <t>EE</t>
  </si>
  <si>
    <t>LD1</t>
  </si>
  <si>
    <t>L</t>
  </si>
  <si>
    <r>
      <rPr>
        <b/>
        <sz val="10"/>
        <rFont val="Times New Roman"/>
        <family val="1"/>
      </rPr>
      <t>XBt</t>
    </r>
  </si>
  <si>
    <t>FF</t>
  </si>
  <si>
    <t>M1</t>
  </si>
  <si>
    <t>M2</t>
  </si>
  <si>
    <t>M4</t>
  </si>
  <si>
    <t>V</t>
  </si>
  <si>
    <t>Use as is (2).</t>
  </si>
  <si>
    <t>W'</t>
  </si>
  <si>
    <t>Use as is (2).</t>
  </si>
  <si>
    <t>Notes:</t>
  </si>
  <si>
    <t>Fiducial blocks</t>
  </si>
  <si>
    <t>1. Within range of bellows lateral installation range.</t>
  </si>
  <si>
    <t>Non-IP fiducial block - upper</t>
  </si>
  <si>
    <t>2. Within range of bellows allowed axial extension/contraction.</t>
  </si>
  <si>
    <t>Non-IP fiducial block - lower</t>
  </si>
  <si>
    <t>IP fiducial block - upper</t>
  </si>
  <si>
    <t>IP fiducial block - lower</t>
  </si>
  <si>
    <t>LHC IRQ Cryostat Pipe Location Survey Results</t>
  </si>
  <si>
    <t>Magnet assembly number</t>
  </si>
  <si>
    <t>LQXA05</t>
  </si>
  <si>
    <t>Magnet serial number</t>
  </si>
  <si>
    <t>HCLQXA_001-FL000005</t>
  </si>
  <si>
    <t>Date measured</t>
  </si>
  <si>
    <r>
      <rPr>
        <b/>
        <sz val="10"/>
        <rFont val="Times New Roman"/>
        <family val="1"/>
      </rPr>
      <t>Measuredvalues</t>
    </r>
  </si>
  <si>
    <t>Deviations from nominal</t>
  </si>
  <si>
    <t>Out of tolerance</t>
  </si>
  <si>
    <t>Disposition (see notes)</t>
  </si>
  <si>
    <r>
      <rPr>
        <b/>
        <sz val="10"/>
        <rFont val="Times New Roman"/>
        <family val="1"/>
      </rPr>
      <t>Non-IP end
connections</t>
    </r>
  </si>
  <si>
    <t>X</t>
  </si>
  <si>
    <t>Y</t>
  </si>
  <si>
    <t>Z</t>
  </si>
  <si>
    <r>
      <rPr>
        <b/>
        <sz val="10"/>
        <rFont val="Times New Roman"/>
        <family val="1"/>
      </rPr>
      <t>Nominal
diameter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</si>
  <si>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</si>
  <si>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</si>
  <si>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</si>
  <si>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</si>
  <si>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</si>
  <si>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</si>
  <si>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</si>
  <si>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</si>
  <si>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t>Radial deviation (x and z)</t>
  </si>
  <si>
    <t>Axial deviation (y)</t>
  </si>
  <si>
    <t>EE</t>
  </si>
  <si>
    <t>Use as is (1).</t>
  </si>
  <si>
    <t>Use as is (2).</t>
  </si>
  <si>
    <t>LD1</t>
  </si>
  <si>
    <t>Use as is (1).</t>
  </si>
  <si>
    <t>Use as is (2).</t>
  </si>
  <si>
    <t>L</t>
  </si>
  <si>
    <t>Use as is (1).</t>
  </si>
  <si>
    <r>
      <rPr>
        <b/>
        <sz val="10"/>
        <rFont val="Times New Roman"/>
        <family val="1"/>
      </rPr>
      <t>XBt</t>
    </r>
  </si>
  <si>
    <t>Use as is (1).</t>
  </si>
  <si>
    <t>Use as is (2).</t>
  </si>
  <si>
    <t>FF</t>
  </si>
  <si>
    <t>Use as is (1).</t>
  </si>
  <si>
    <t>Use as is (2).</t>
  </si>
  <si>
    <t>M1</t>
  </si>
  <si>
    <t>Use as is (2).</t>
  </si>
  <si>
    <t>M2</t>
  </si>
  <si>
    <t>Use as is (2).</t>
  </si>
  <si>
    <t>M4</t>
  </si>
  <si>
    <t>Use as is (2).</t>
  </si>
  <si>
    <t>V</t>
  </si>
  <si>
    <t>W'</t>
  </si>
  <si>
    <r>
      <rPr>
        <b/>
        <sz val="10"/>
        <rFont val="Times New Roman"/>
        <family val="1"/>
      </rPr>
      <t>IP end
connections</t>
    </r>
  </si>
  <si>
    <t>EE</t>
  </si>
  <si>
    <t>LD1</t>
  </si>
  <si>
    <t>L</t>
  </si>
  <si>
    <r>
      <rPr>
        <b/>
        <sz val="10"/>
        <rFont val="Times New Roman"/>
        <family val="1"/>
      </rPr>
      <t>XBt</t>
    </r>
  </si>
  <si>
    <t>FF</t>
  </si>
  <si>
    <t>M1</t>
  </si>
  <si>
    <t>M2</t>
  </si>
  <si>
    <t>M4</t>
  </si>
  <si>
    <t>V</t>
  </si>
  <si>
    <t>Use as is (2).</t>
  </si>
  <si>
    <t>W'</t>
  </si>
  <si>
    <t>Notes:</t>
  </si>
  <si>
    <t>Fiducial blocks</t>
  </si>
  <si>
    <t>1. Within range of bellows lateral installation range.</t>
  </si>
  <si>
    <t>Non-IP fiducial block - upper</t>
  </si>
  <si>
    <t>2. Within range of bellows allowed axial extension/contraction.</t>
  </si>
  <si>
    <t>Non-IP fiducial block - lower</t>
  </si>
  <si>
    <t>IP fiducial block - upper</t>
  </si>
  <si>
    <t>IP fiducial block - lower</t>
  </si>
  <si>
    <t>Fixed support station ports</t>
  </si>
  <si>
    <t>Non-IP upper</t>
  </si>
  <si>
    <t>Non-IP lower</t>
  </si>
  <si>
    <t>LHC IRQ Cryostat Pipe Location Survey Results</t>
  </si>
  <si>
    <t>Magnet assembly number</t>
  </si>
  <si>
    <t>LQXA06</t>
  </si>
  <si>
    <t>Magnet serial number</t>
  </si>
  <si>
    <t>HCLQXA_001-FL000006</t>
  </si>
  <si>
    <t>Date measured</t>
  </si>
  <si>
    <r>
      <rPr>
        <b/>
        <sz val="10"/>
        <rFont val="Times New Roman"/>
        <family val="1"/>
      </rPr>
      <t>Measuredvalues</t>
    </r>
  </si>
  <si>
    <t>Deviations from nominal</t>
  </si>
  <si>
    <t>Out of tolerance</t>
  </si>
  <si>
    <t>Disposition (see notes)</t>
  </si>
  <si>
    <r>
      <rPr>
        <b/>
        <sz val="10"/>
        <rFont val="Times New Roman"/>
        <family val="1"/>
      </rPr>
      <t>Non-IP end
connections</t>
    </r>
  </si>
  <si>
    <t>X</t>
  </si>
  <si>
    <t>Y</t>
  </si>
  <si>
    <t>Z</t>
  </si>
  <si>
    <r>
      <rPr>
        <b/>
        <sz val="10"/>
        <rFont val="Times New Roman"/>
        <family val="1"/>
      </rPr>
      <t>Nominal
diameter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</si>
  <si>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</si>
  <si>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</si>
  <si>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</si>
  <si>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</si>
  <si>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</si>
  <si>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</si>
  <si>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</si>
  <si>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</si>
  <si>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t>Radial deviation (x and z)</t>
  </si>
  <si>
    <t>Axial deviation (y)</t>
  </si>
  <si>
    <t>EE</t>
  </si>
  <si>
    <t>Use as is (1).</t>
  </si>
  <si>
    <t>LD1</t>
  </si>
  <si>
    <t>Use as is (2).</t>
  </si>
  <si>
    <t>L</t>
  </si>
  <si>
    <r>
      <rPr>
        <b/>
        <sz val="10"/>
        <rFont val="Times New Roman"/>
        <family val="1"/>
      </rPr>
      <t>XBt</t>
    </r>
  </si>
  <si>
    <t>FF</t>
  </si>
  <si>
    <t>M1</t>
  </si>
  <si>
    <t>Use as is (2).</t>
  </si>
  <si>
    <t>M2</t>
  </si>
  <si>
    <t>Use as is (2).</t>
  </si>
  <si>
    <t>M4</t>
  </si>
  <si>
    <t>Use as is (2).</t>
  </si>
  <si>
    <t>V</t>
  </si>
  <si>
    <t>W'</t>
  </si>
  <si>
    <t>Use as is (1).</t>
  </si>
  <si>
    <r>
      <rPr>
        <b/>
        <sz val="10"/>
        <rFont val="Times New Roman"/>
        <family val="1"/>
      </rPr>
      <t>IP end
connections</t>
    </r>
  </si>
  <si>
    <t>EE</t>
  </si>
  <si>
    <t>LD1</t>
  </si>
  <si>
    <t>L</t>
  </si>
  <si>
    <r>
      <rPr>
        <b/>
        <sz val="10"/>
        <rFont val="Times New Roman"/>
        <family val="1"/>
      </rPr>
      <t>XBt</t>
    </r>
  </si>
  <si>
    <t>FF</t>
  </si>
  <si>
    <t>M1</t>
  </si>
  <si>
    <t>M2</t>
  </si>
  <si>
    <t>M4</t>
  </si>
  <si>
    <t>V</t>
  </si>
  <si>
    <t>Use as is (2).</t>
  </si>
  <si>
    <t>W'</t>
  </si>
  <si>
    <t>Use as is (1).</t>
  </si>
  <si>
    <t>Notes:</t>
  </si>
  <si>
    <t>Fiducial blocks</t>
  </si>
  <si>
    <t>1. Within range of bellows lateral installation range.</t>
  </si>
  <si>
    <t>Non-IP fiducial block - upper</t>
  </si>
  <si>
    <t>2. Within range of bellows allowed axial extension/contraction.</t>
  </si>
  <si>
    <t>Non-IP fiducial block - lower</t>
  </si>
  <si>
    <t>IP fiducial block - upper</t>
  </si>
  <si>
    <t>IP fiducial block - lower</t>
  </si>
  <si>
    <t>Fixed support station ports</t>
  </si>
  <si>
    <t>Non-IP upper</t>
  </si>
  <si>
    <t>Non-IP lower</t>
  </si>
  <si>
    <t>LHC IRQ Cryostat Pipe Location Survey Results</t>
  </si>
  <si>
    <t>Magnet assembly number</t>
  </si>
  <si>
    <t>LQXA07</t>
  </si>
  <si>
    <t>Magnet serial number</t>
  </si>
  <si>
    <t>HCLQXA_001-FL000007</t>
  </si>
  <si>
    <t>Date measured</t>
  </si>
  <si>
    <r>
      <rPr>
        <b/>
        <sz val="10"/>
        <rFont val="Times New Roman"/>
        <family val="1"/>
      </rPr>
      <t>Measuredvalues</t>
    </r>
  </si>
  <si>
    <t>Deviations from nominal</t>
  </si>
  <si>
    <t>Out of tolerance</t>
  </si>
  <si>
    <t>Disposition (see notes)</t>
  </si>
  <si>
    <r>
      <rPr>
        <b/>
        <sz val="10"/>
        <rFont val="Times New Roman"/>
        <family val="1"/>
      </rPr>
      <t>Non-IP end
connections</t>
    </r>
  </si>
  <si>
    <t>X</t>
  </si>
  <si>
    <t>Y</t>
  </si>
  <si>
    <t>Z</t>
  </si>
  <si>
    <r>
      <rPr>
        <b/>
        <sz val="10"/>
        <rFont val="Times New Roman"/>
        <family val="1"/>
      </rPr>
      <t>Nominal
diameter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</si>
  <si>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</si>
  <si>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</si>
  <si>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</si>
  <si>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</si>
  <si>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</si>
  <si>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</si>
  <si>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</si>
  <si>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</si>
  <si>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t>Radial deviation (x and z)</t>
  </si>
  <si>
    <t>Axial deviation (y)</t>
  </si>
  <si>
    <t>EE</t>
  </si>
  <si>
    <t>Use as is (1).</t>
  </si>
  <si>
    <t>LD1</t>
  </si>
  <si>
    <t>Use as is (2).</t>
  </si>
  <si>
    <t>L</t>
  </si>
  <si>
    <r>
      <rPr>
        <b/>
        <sz val="10"/>
        <rFont val="Times New Roman"/>
        <family val="1"/>
      </rPr>
      <t>XBt</t>
    </r>
  </si>
  <si>
    <t>Use as is (2).</t>
  </si>
  <si>
    <t>FF</t>
  </si>
  <si>
    <t>Use as is (1).</t>
  </si>
  <si>
    <t>M1</t>
  </si>
  <si>
    <t>M2</t>
  </si>
  <si>
    <t>Use as is (2).</t>
  </si>
  <si>
    <t>M4</t>
  </si>
  <si>
    <t>Use as is (2).</t>
  </si>
  <si>
    <t>V</t>
  </si>
  <si>
    <t>Use as is (2).</t>
  </si>
  <si>
    <t>W'</t>
  </si>
  <si>
    <t>Use as is (1).</t>
  </si>
  <si>
    <r>
      <rPr>
        <b/>
        <sz val="10"/>
        <rFont val="Times New Roman"/>
        <family val="1"/>
      </rPr>
      <t>IP end
connections</t>
    </r>
  </si>
  <si>
    <t>EE</t>
  </si>
  <si>
    <t>LD1</t>
  </si>
  <si>
    <t>L</t>
  </si>
  <si>
    <r>
      <rPr>
        <b/>
        <sz val="10"/>
        <rFont val="Times New Roman"/>
        <family val="1"/>
      </rPr>
      <t>XBt</t>
    </r>
  </si>
  <si>
    <t>FF</t>
  </si>
  <si>
    <t>M1</t>
  </si>
  <si>
    <t>M2</t>
  </si>
  <si>
    <t>M4</t>
  </si>
  <si>
    <t>V</t>
  </si>
  <si>
    <t>Use as is (2).</t>
  </si>
  <si>
    <t>W'</t>
  </si>
  <si>
    <t>Notes:</t>
  </si>
  <si>
    <t>Fiducial blocks</t>
  </si>
  <si>
    <t>1. Within range of bellows lateral installation range.</t>
  </si>
  <si>
    <t>Non-IP fiducial block - upper</t>
  </si>
  <si>
    <t>2. Within range of bellows allowed axial extension/contraction.</t>
  </si>
  <si>
    <t>Non-IP fiducial block - lower</t>
  </si>
  <si>
    <t>IP fiducial block - upper</t>
  </si>
  <si>
    <t>IP fiducial block - lower</t>
  </si>
  <si>
    <t>Fixed support station ports</t>
  </si>
  <si>
    <t>Non-IP upper</t>
  </si>
  <si>
    <t>Non-IP lower</t>
  </si>
  <si>
    <t>LHC IRQ Cryostat Pipe Location Survey Results</t>
  </si>
  <si>
    <t>Magnet assembly number</t>
  </si>
  <si>
    <t>LQXB01</t>
  </si>
  <si>
    <t>Magnet serial number</t>
  </si>
  <si>
    <t>HCLQXB_001-FL000001</t>
  </si>
  <si>
    <t>Date measured</t>
  </si>
  <si>
    <t>Measured values</t>
  </si>
  <si>
    <t>Deviations from nominal</t>
  </si>
  <si>
    <t>Out of tolerance</t>
  </si>
  <si>
    <t>Disposition (see notes)</t>
  </si>
  <si>
    <r>
      <rPr>
        <b/>
        <sz val="10"/>
        <rFont val="Times New Roman"/>
        <family val="1"/>
      </rPr>
      <t>Non-IP end
connections</t>
    </r>
  </si>
  <si>
    <t>X</t>
  </si>
  <si>
    <t>Y</t>
  </si>
  <si>
    <t>Z</t>
  </si>
  <si>
    <t>Diam</t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</si>
  <si>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</si>
  <si>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</si>
  <si>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</si>
  <si>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</si>
  <si>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</si>
  <si>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</si>
  <si>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</si>
  <si>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</si>
  <si>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t>Radial deviation (x and z)</t>
  </si>
  <si>
    <t>Axial deviation (y)</t>
  </si>
  <si>
    <t>EE</t>
  </si>
  <si>
    <t>LD1</t>
  </si>
  <si>
    <t>Use as is (2).</t>
  </si>
  <si>
    <t>L</t>
  </si>
  <si>
    <t>Use as is (2).</t>
  </si>
  <si>
    <r>
      <rPr>
        <b/>
        <sz val="10"/>
        <rFont val="Times New Roman"/>
        <family val="1"/>
      </rPr>
      <t>XBt</t>
    </r>
  </si>
  <si>
    <t>Use as is (2).</t>
  </si>
  <si>
    <t>FF</t>
  </si>
  <si>
    <t>Use as is (1).</t>
  </si>
  <si>
    <t>M1</t>
  </si>
  <si>
    <t>M2</t>
  </si>
  <si>
    <t>M4</t>
  </si>
  <si>
    <t>V</t>
  </si>
  <si>
    <t>W'</t>
  </si>
  <si>
    <t>Use as is (2).</t>
  </si>
  <si>
    <r>
      <rPr>
        <b/>
        <sz val="10"/>
        <rFont val="Times New Roman"/>
        <family val="1"/>
      </rPr>
      <t>IP end
connections</t>
    </r>
  </si>
  <si>
    <t>EE</t>
  </si>
  <si>
    <t>LD1</t>
  </si>
  <si>
    <t>Use as is (1).</t>
  </si>
  <si>
    <t>Use as is (2).</t>
  </si>
  <si>
    <t>L</t>
  </si>
  <si>
    <t>Use as is (1).</t>
  </si>
  <si>
    <t>Use as is (2).</t>
  </si>
  <si>
    <r>
      <rPr>
        <b/>
        <sz val="10"/>
        <rFont val="Times New Roman"/>
        <family val="1"/>
      </rPr>
      <t>XBt</t>
    </r>
  </si>
  <si>
    <t>Use as is (1).</t>
  </si>
  <si>
    <t>Use as is (2).</t>
  </si>
  <si>
    <t>FF</t>
  </si>
  <si>
    <t>Use as is (1).</t>
  </si>
  <si>
    <t>M1</t>
  </si>
  <si>
    <t>Use as is (1).</t>
  </si>
  <si>
    <t>Use as is (2).</t>
  </si>
  <si>
    <t>M2</t>
  </si>
  <si>
    <t>Use as is (1).</t>
  </si>
  <si>
    <t>M4</t>
  </si>
  <si>
    <t>Use as is (1).</t>
  </si>
  <si>
    <t>V</t>
  </si>
  <si>
    <t>Use as is (2).</t>
  </si>
  <si>
    <t>W'</t>
  </si>
  <si>
    <t>Notes:</t>
  </si>
  <si>
    <t>1. Within range of bellows lateral installation range.</t>
  </si>
  <si>
    <t>2. Within range of bellows allowed axial extension/contraction.</t>
  </si>
  <si>
    <t>LHC IRQ Cryostat Pipe Location Survey Results</t>
  </si>
  <si>
    <t>Magnet assembly number</t>
  </si>
  <si>
    <t>LQXB03</t>
  </si>
  <si>
    <t>Magnet serial number</t>
  </si>
  <si>
    <t>HCLQXB_001-FL000003</t>
  </si>
  <si>
    <t>Date measured</t>
  </si>
  <si>
    <t>Measured values</t>
  </si>
  <si>
    <t>Deviations from nominal</t>
  </si>
  <si>
    <t>Out of tolerance</t>
  </si>
  <si>
    <t>Disposition (see notes)</t>
  </si>
  <si>
    <r>
      <rPr>
        <b/>
        <sz val="10"/>
        <rFont val="Times New Roman"/>
        <family val="1"/>
      </rPr>
      <t>Non-IP end
connections</t>
    </r>
  </si>
  <si>
    <t>X</t>
  </si>
  <si>
    <t>Y</t>
  </si>
  <si>
    <t>Z</t>
  </si>
  <si>
    <t>Diam</t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</si>
  <si>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</si>
  <si>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</si>
  <si>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</si>
  <si>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</si>
  <si>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</si>
  <si>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</si>
  <si>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</si>
  <si>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</si>
  <si>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t>Radial deviation (x and z)</t>
  </si>
  <si>
    <t>Axial deviation (y)</t>
  </si>
  <si>
    <t>EE</t>
  </si>
  <si>
    <t>Use as is (2).</t>
  </si>
  <si>
    <t>LD1</t>
  </si>
  <si>
    <t>L</t>
  </si>
  <si>
    <t>Use as is (2).</t>
  </si>
  <si>
    <r>
      <rPr>
        <b/>
        <sz val="10"/>
        <rFont val="Times New Roman"/>
        <family val="1"/>
      </rPr>
      <t>XBt</t>
    </r>
  </si>
  <si>
    <t>Use as is (1).</t>
  </si>
  <si>
    <t>Use as is (2).</t>
  </si>
  <si>
    <t>FF</t>
  </si>
  <si>
    <t>Use as is (2).</t>
  </si>
  <si>
    <t>M1</t>
  </si>
  <si>
    <t>Use as is (1).</t>
  </si>
  <si>
    <t>Use as is (2).</t>
  </si>
  <si>
    <t>M2</t>
  </si>
  <si>
    <t>Use as is (1).</t>
  </si>
  <si>
    <t>Use as is (2).</t>
  </si>
  <si>
    <t>M4</t>
  </si>
  <si>
    <t>Use as is (2).</t>
  </si>
  <si>
    <t>V</t>
  </si>
  <si>
    <t>W'</t>
  </si>
  <si>
    <t>Use as is (2).</t>
  </si>
  <si>
    <r>
      <rPr>
        <b/>
        <sz val="10"/>
        <rFont val="Times New Roman"/>
        <family val="1"/>
      </rPr>
      <t>IP end
connections</t>
    </r>
  </si>
  <si>
    <t>EE</t>
  </si>
  <si>
    <t>Use as is (1).</t>
  </si>
  <si>
    <t>Use as is (2).</t>
  </si>
  <si>
    <t>LD1</t>
  </si>
  <si>
    <t>Use as is (1).</t>
  </si>
  <si>
    <t>Use as is (2).</t>
  </si>
  <si>
    <t>L</t>
  </si>
  <si>
    <r>
      <rPr>
        <b/>
        <sz val="10"/>
        <rFont val="Times New Roman"/>
        <family val="1"/>
      </rPr>
      <t>XBt</t>
    </r>
  </si>
  <si>
    <t>Use as is (1).</t>
  </si>
  <si>
    <t>Use as is (2).</t>
  </si>
  <si>
    <t>FF</t>
  </si>
  <si>
    <t>Use as is (2).</t>
  </si>
  <si>
    <t>M1</t>
  </si>
  <si>
    <t>Use as is (1).</t>
  </si>
  <si>
    <t>M2</t>
  </si>
  <si>
    <t>Use as is (1).</t>
  </si>
  <si>
    <t>M4</t>
  </si>
  <si>
    <t>Use as is (1).</t>
  </si>
  <si>
    <t>V</t>
  </si>
  <si>
    <t>Use as is (1).</t>
  </si>
  <si>
    <t>Use as is (2).</t>
  </si>
  <si>
    <t>W'</t>
  </si>
  <si>
    <t>Use as is (1).</t>
  </si>
  <si>
    <t>Use as is (2).</t>
  </si>
  <si>
    <t>Notes:</t>
  </si>
  <si>
    <t>1. Within range of bellows lateral installation range.</t>
  </si>
  <si>
    <t>2. Within range of bellows allowed axial extension/contraction.</t>
  </si>
  <si>
    <t>LHC IRQ Cryostat Pipe Location Survey Results</t>
  </si>
  <si>
    <t>Magnet assembly number</t>
  </si>
  <si>
    <t>LQXB04</t>
  </si>
  <si>
    <t>Magnet serial number</t>
  </si>
  <si>
    <t>HCLQXB_001-FL000004</t>
  </si>
  <si>
    <t>Date measured</t>
  </si>
  <si>
    <t>Measured values</t>
  </si>
  <si>
    <t>Deviations from nominal</t>
  </si>
  <si>
    <t>Out of tolerance</t>
  </si>
  <si>
    <t>Disposition (see notes)</t>
  </si>
  <si>
    <r>
      <rPr>
        <b/>
        <sz val="10"/>
        <rFont val="Times New Roman"/>
        <family val="1"/>
      </rPr>
      <t>Non-IP end
connections</t>
    </r>
  </si>
  <si>
    <t>X</t>
  </si>
  <si>
    <t>Y</t>
  </si>
  <si>
    <t>Z</t>
  </si>
  <si>
    <t>Diam</t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</si>
  <si>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</si>
  <si>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</si>
  <si>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</si>
  <si>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</si>
  <si>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</si>
  <si>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</si>
  <si>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</si>
  <si>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</si>
  <si>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t>Radial deviation (x and z)</t>
  </si>
  <si>
    <t>Axial deviation (y)</t>
  </si>
  <si>
    <t>EE</t>
  </si>
  <si>
    <t>Use as is (2).</t>
  </si>
  <si>
    <t>LD1</t>
  </si>
  <si>
    <t>Use as is (2).</t>
  </si>
  <si>
    <t>L</t>
  </si>
  <si>
    <t>Use as is (2).</t>
  </si>
  <si>
    <r>
      <rPr>
        <b/>
        <sz val="10"/>
        <rFont val="Times New Roman"/>
        <family val="1"/>
      </rPr>
      <t>XBt</t>
    </r>
  </si>
  <si>
    <t>Use as is (1).</t>
  </si>
  <si>
    <t>Use as is (2).</t>
  </si>
  <si>
    <t>FF</t>
  </si>
  <si>
    <t>Use as is (1).</t>
  </si>
  <si>
    <t>Use as is (2).</t>
  </si>
  <si>
    <t>M1</t>
  </si>
  <si>
    <t>Use as is (2).</t>
  </si>
  <si>
    <t>M2</t>
  </si>
  <si>
    <t>Use as is (2).</t>
  </si>
  <si>
    <t>M4</t>
  </si>
  <si>
    <t>Use as is (2).</t>
  </si>
  <si>
    <t>V</t>
  </si>
  <si>
    <t>W'</t>
  </si>
  <si>
    <t>Use as is (2).</t>
  </si>
  <si>
    <r>
      <rPr>
        <b/>
        <sz val="10"/>
        <rFont val="Times New Roman"/>
        <family val="1"/>
      </rPr>
      <t>IP end
connections</t>
    </r>
  </si>
  <si>
    <t>EE</t>
  </si>
  <si>
    <t>Use as is (1).</t>
  </si>
  <si>
    <t>Use as is (2).</t>
  </si>
  <si>
    <t>LD1</t>
  </si>
  <si>
    <t>Use as is (2).</t>
  </si>
  <si>
    <t>L</t>
  </si>
  <si>
    <t>Use as is (2).</t>
  </si>
  <si>
    <r>
      <rPr>
        <b/>
        <sz val="10"/>
        <rFont val="Times New Roman"/>
        <family val="1"/>
      </rPr>
      <t>XBt</t>
    </r>
  </si>
  <si>
    <t>Use as is (1).</t>
  </si>
  <si>
    <t>Use as is (2).</t>
  </si>
  <si>
    <t>FF</t>
  </si>
  <si>
    <t>Use as is (2).</t>
  </si>
  <si>
    <t>M1</t>
  </si>
  <si>
    <t>Use as is (1).</t>
  </si>
  <si>
    <t>Use as is (2).</t>
  </si>
  <si>
    <t>M2</t>
  </si>
  <si>
    <t>Use as is (2).</t>
  </si>
  <si>
    <t>M4</t>
  </si>
  <si>
    <t>Use as is (2).</t>
  </si>
  <si>
    <t>V</t>
  </si>
  <si>
    <t>W'</t>
  </si>
  <si>
    <t>Use as is (1).</t>
  </si>
  <si>
    <t>Use as is (2).</t>
  </si>
  <si>
    <t>Notes:</t>
  </si>
  <si>
    <t>Fiducial blocks</t>
  </si>
  <si>
    <t>1. Within range of bellows lateral installation range.</t>
  </si>
  <si>
    <t>Non-IP fiducial block - upper</t>
  </si>
  <si>
    <t>2. Within range of bellows allowed axial extension/contraction.</t>
  </si>
  <si>
    <t>Non-IP fiducial block - lower</t>
  </si>
  <si>
    <t>IP fiducial block - upper</t>
  </si>
  <si>
    <t>IP fiducial block - lower</t>
  </si>
  <si>
    <t>LHC IRQ Cryostat Pipe Location Survey Results</t>
  </si>
  <si>
    <t>Magnet assembly number</t>
  </si>
  <si>
    <t>LQXB05</t>
  </si>
  <si>
    <t>Magnet serial number</t>
  </si>
  <si>
    <t>HCLQXB_001-FL000005</t>
  </si>
  <si>
    <t>Date measured</t>
  </si>
  <si>
    <t>Measured values</t>
  </si>
  <si>
    <t>Deviations from nominal</t>
  </si>
  <si>
    <t>Out of tolerance</t>
  </si>
  <si>
    <t>Disposition (see notes)</t>
  </si>
  <si>
    <r>
      <rPr>
        <b/>
        <sz val="10"/>
        <rFont val="Times New Roman"/>
        <family val="1"/>
      </rPr>
      <t>Non-IP end
connections</t>
    </r>
  </si>
  <si>
    <t>X</t>
  </si>
  <si>
    <t>Y</t>
  </si>
  <si>
    <t>Z</t>
  </si>
  <si>
    <t>Diam</t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</si>
  <si>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</si>
  <si>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</si>
  <si>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</si>
  <si>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</si>
  <si>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</si>
  <si>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</si>
  <si>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</si>
  <si>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</si>
  <si>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t>Radial deviation (x and z)</t>
  </si>
  <si>
    <t>Axial deviation (y)</t>
  </si>
  <si>
    <t>EE</t>
  </si>
  <si>
    <t>Use as is (2).</t>
  </si>
  <si>
    <t>LD1</t>
  </si>
  <si>
    <t>Use as is (2).</t>
  </si>
  <si>
    <t>L</t>
  </si>
  <si>
    <t>Use as is (2).</t>
  </si>
  <si>
    <r>
      <rPr>
        <b/>
        <sz val="10"/>
        <rFont val="Times New Roman"/>
        <family val="1"/>
      </rPr>
      <t>XBt</t>
    </r>
  </si>
  <si>
    <t>Use as is (1).</t>
  </si>
  <si>
    <t>Use as is (2).</t>
  </si>
  <si>
    <t>FF</t>
  </si>
  <si>
    <t>M1</t>
  </si>
  <si>
    <t>Use as is (2).</t>
  </si>
  <si>
    <t>M2</t>
  </si>
  <si>
    <t>Use as is (2).</t>
  </si>
  <si>
    <t>M4</t>
  </si>
  <si>
    <t>Use as is (2).</t>
  </si>
  <si>
    <t>V</t>
  </si>
  <si>
    <t>W'</t>
  </si>
  <si>
    <t>Use as is (1).</t>
  </si>
  <si>
    <r>
      <rPr>
        <b/>
        <sz val="10"/>
        <rFont val="Times New Roman"/>
        <family val="1"/>
      </rPr>
      <t>IP end
connections</t>
    </r>
  </si>
  <si>
    <t>EE</t>
  </si>
  <si>
    <t>Use as is (1).</t>
  </si>
  <si>
    <t>Use as is (2).</t>
  </si>
  <si>
    <t>LD1</t>
  </si>
  <si>
    <t>Use as is (2).</t>
  </si>
  <si>
    <t>L</t>
  </si>
  <si>
    <t>Use as is (2).</t>
  </si>
  <si>
    <r>
      <rPr>
        <b/>
        <sz val="10"/>
        <rFont val="Times New Roman"/>
        <family val="1"/>
      </rPr>
      <t>XBt</t>
    </r>
  </si>
  <si>
    <t>Use as is (1).</t>
  </si>
  <si>
    <t>Use as is (2).</t>
  </si>
  <si>
    <t>FF</t>
  </si>
  <si>
    <t>Use as is (2).</t>
  </si>
  <si>
    <t>M1</t>
  </si>
  <si>
    <t>M2</t>
  </si>
  <si>
    <t>M4</t>
  </si>
  <si>
    <t>V</t>
  </si>
  <si>
    <t>W'</t>
  </si>
  <si>
    <t>Notes:</t>
  </si>
  <si>
    <t>Fiducial blocks</t>
  </si>
  <si>
    <t>1. Within range of bellows lateral installation range.</t>
  </si>
  <si>
    <t>Non-IP fiducial block - upper</t>
  </si>
  <si>
    <t>2. Within range of bellows allowed axial extension/contraction.</t>
  </si>
  <si>
    <t>Non-IP fiducial block - lower</t>
  </si>
  <si>
    <t>IP fiducial block - upper</t>
  </si>
  <si>
    <t>IP fiducial block - lower</t>
  </si>
  <si>
    <t>LHC IRQ Cryostat Pipe Location Survey Results</t>
  </si>
  <si>
    <t>Magnet assembly number</t>
  </si>
  <si>
    <t>LQXB08</t>
  </si>
  <si>
    <t>Magnet serial number</t>
  </si>
  <si>
    <t>HCLQXB_001-FL000008</t>
  </si>
  <si>
    <t>Date measured</t>
  </si>
  <si>
    <t>Measured values</t>
  </si>
  <si>
    <t>Deviations from nominal</t>
  </si>
  <si>
    <t>Out of tolerance</t>
  </si>
  <si>
    <t>Disposition (see notes)</t>
  </si>
  <si>
    <r>
      <rPr>
        <b/>
        <sz val="10"/>
        <rFont val="Times New Roman"/>
        <family val="1"/>
      </rPr>
      <t>Non-IP end
connections</t>
    </r>
  </si>
  <si>
    <t>X</t>
  </si>
  <si>
    <t>Y</t>
  </si>
  <si>
    <t>Z</t>
  </si>
  <si>
    <t>Diam</t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</si>
  <si>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</si>
  <si>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</si>
  <si>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</si>
  <si>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</si>
  <si>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</si>
  <si>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</si>
  <si>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</si>
  <si>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</si>
  <si>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t>Radial deviation (x and z)</t>
  </si>
  <si>
    <t>Axial deviation (y)</t>
  </si>
  <si>
    <t>EE</t>
  </si>
  <si>
    <t>Use as is (1).</t>
  </si>
  <si>
    <t>LD1</t>
  </si>
  <si>
    <t>Use as is (1).</t>
  </si>
  <si>
    <t>L</t>
  </si>
  <si>
    <t>Use as is (2).</t>
  </si>
  <si>
    <r>
      <rPr>
        <b/>
        <sz val="10"/>
        <rFont val="Times New Roman"/>
        <family val="1"/>
      </rPr>
      <t>XBt</t>
    </r>
  </si>
  <si>
    <t>Use as is (1).</t>
  </si>
  <si>
    <t>FF</t>
  </si>
  <si>
    <t>Use as is (1).</t>
  </si>
  <si>
    <t>M1</t>
  </si>
  <si>
    <t>Use as is (1).</t>
  </si>
  <si>
    <t>Use as is (2).</t>
  </si>
  <si>
    <t>M2</t>
  </si>
  <si>
    <t>Use as is (1).</t>
  </si>
  <si>
    <t>Use as is (2).</t>
  </si>
  <si>
    <t>M4</t>
  </si>
  <si>
    <t>Use as is (1).</t>
  </si>
  <si>
    <t>Use as is (2).</t>
  </si>
  <si>
    <t>V</t>
  </si>
  <si>
    <t>Use as is (1).</t>
  </si>
  <si>
    <t>W'</t>
  </si>
  <si>
    <t>Use as is (2).</t>
  </si>
  <si>
    <r>
      <rPr>
        <b/>
        <sz val="10"/>
        <rFont val="Times New Roman"/>
        <family val="1"/>
      </rPr>
      <t>IP end
connections</t>
    </r>
  </si>
  <si>
    <t>EE</t>
  </si>
  <si>
    <t>Use as is (1).</t>
  </si>
  <si>
    <t>LD1</t>
  </si>
  <si>
    <t>L</t>
  </si>
  <si>
    <r>
      <rPr>
        <b/>
        <sz val="10"/>
        <rFont val="Times New Roman"/>
        <family val="1"/>
      </rPr>
      <t>XBt</t>
    </r>
  </si>
  <si>
    <t>Use as is (1).</t>
  </si>
  <si>
    <t>FF</t>
  </si>
  <si>
    <t>M1</t>
  </si>
  <si>
    <t>M2</t>
  </si>
  <si>
    <t>M4</t>
  </si>
  <si>
    <t>V</t>
  </si>
  <si>
    <t>Use as is (2).</t>
  </si>
  <si>
    <t>W'</t>
  </si>
  <si>
    <t>Use as is (1).</t>
  </si>
  <si>
    <t>Use as is (2).</t>
  </si>
  <si>
    <t>Notes:</t>
  </si>
  <si>
    <t>Fiducial blocks</t>
  </si>
  <si>
    <t>1. Within range of bellows lateral installation range.</t>
  </si>
  <si>
    <t>Non-IP fiducial block - upper</t>
  </si>
  <si>
    <t>2. Within range of bellows allowed axial extension/contraction.</t>
  </si>
  <si>
    <t>Non-IP fiducial block - lower</t>
  </si>
  <si>
    <t>IP fiducial block - upper</t>
  </si>
  <si>
    <t>IP fiducial block - lower</t>
  </si>
  <si>
    <t>Fixed support station ports</t>
  </si>
  <si>
    <t>Center upper</t>
  </si>
  <si>
    <t xml:space="preserve"> Center lower</t>
  </si>
  <si>
    <t>LHC IRQ Cryostat Pipe Location Survey Results</t>
  </si>
  <si>
    <t>Magnet assembly number</t>
  </si>
  <si>
    <t>LQXB09</t>
  </si>
  <si>
    <t>Magnet serial number</t>
  </si>
  <si>
    <t>HCLQXB_001-FL000009</t>
  </si>
  <si>
    <t>Date measured</t>
  </si>
  <si>
    <t>Measured values</t>
  </si>
  <si>
    <t>Deviations from nominal</t>
  </si>
  <si>
    <t>Out of tolerance</t>
  </si>
  <si>
    <t>Disposition (see notes)</t>
  </si>
  <si>
    <r>
      <rPr>
        <b/>
        <sz val="10"/>
        <rFont val="Times New Roman"/>
        <family val="1"/>
      </rPr>
      <t>Non-IP end
connections</t>
    </r>
  </si>
  <si>
    <t>X</t>
  </si>
  <si>
    <t>Y</t>
  </si>
  <si>
    <t>Z</t>
  </si>
  <si>
    <t>Diam</t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</si>
  <si>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</si>
  <si>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</si>
  <si>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</si>
  <si>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</si>
  <si>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</si>
  <si>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</si>
  <si>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</si>
  <si>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</si>
  <si>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t>Radial deviation (x and z)</t>
  </si>
  <si>
    <t>Axial deviation (y)</t>
  </si>
  <si>
    <t>EE</t>
  </si>
  <si>
    <t>Use as is (1).</t>
  </si>
  <si>
    <t>Use as is (2).</t>
  </si>
  <si>
    <t>LD1</t>
  </si>
  <si>
    <t>Use as is (2).</t>
  </si>
  <si>
    <t>L</t>
  </si>
  <si>
    <t>Use as is (2).</t>
  </si>
  <si>
    <r>
      <rPr>
        <b/>
        <sz val="10"/>
        <rFont val="Times New Roman"/>
        <family val="1"/>
      </rPr>
      <t>XBt</t>
    </r>
  </si>
  <si>
    <t>Use as is (2).</t>
  </si>
  <si>
    <t>FF</t>
  </si>
  <si>
    <t>Use as is (1).</t>
  </si>
  <si>
    <t>Use as is (2).</t>
  </si>
  <si>
    <t>M1</t>
  </si>
  <si>
    <t>Use as is (1).</t>
  </si>
  <si>
    <t>Use as is (2).</t>
  </si>
  <si>
    <t>M2</t>
  </si>
  <si>
    <t>Use as is (2).</t>
  </si>
  <si>
    <t>M4</t>
  </si>
  <si>
    <t>Use as is (2).</t>
  </si>
  <si>
    <t>V</t>
  </si>
  <si>
    <t>W'</t>
  </si>
  <si>
    <t>Use as is (2).</t>
  </si>
  <si>
    <r>
      <rPr>
        <b/>
        <sz val="10"/>
        <rFont val="Times New Roman"/>
        <family val="1"/>
      </rPr>
      <t>IP end
connections</t>
    </r>
  </si>
  <si>
    <t>EE</t>
  </si>
  <si>
    <t>Use as is (1).</t>
  </si>
  <si>
    <t>Use as is (2).</t>
  </si>
  <si>
    <t>LD1</t>
  </si>
  <si>
    <t>Use as is (2).</t>
  </si>
  <si>
    <t>L</t>
  </si>
  <si>
    <t>Use as is (2).</t>
  </si>
  <si>
    <r>
      <rPr>
        <b/>
        <sz val="10"/>
        <rFont val="Times New Roman"/>
        <family val="1"/>
      </rPr>
      <t>XBt</t>
    </r>
  </si>
  <si>
    <t>Use as is (2).</t>
  </si>
  <si>
    <t>FF</t>
  </si>
  <si>
    <t>Use as is (2).</t>
  </si>
  <si>
    <t>M1</t>
  </si>
  <si>
    <t>Use as is (2).</t>
  </si>
  <si>
    <t>M2</t>
  </si>
  <si>
    <t>Use as is (1).</t>
  </si>
  <si>
    <t>Use as is (2).</t>
  </si>
  <si>
    <t>M4</t>
  </si>
  <si>
    <t>Use as is (2).</t>
  </si>
  <si>
    <t>V</t>
  </si>
  <si>
    <t>Use as is (1).</t>
  </si>
  <si>
    <t>Use as is (2).</t>
  </si>
  <si>
    <t>W'</t>
  </si>
  <si>
    <t>Use as is (1).</t>
  </si>
  <si>
    <t>Use as is (2).</t>
  </si>
  <si>
    <t>Notes:</t>
  </si>
  <si>
    <t>Fiducial blocks</t>
  </si>
  <si>
    <t>1. Within range of bellows lateral installation range.</t>
  </si>
  <si>
    <t>Non-IP fiducial block - upper</t>
  </si>
  <si>
    <t>2. Within range of bellows allowed axial extension/contraction.</t>
  </si>
  <si>
    <t>Non-IP fiducial block - lower</t>
  </si>
  <si>
    <t>IP fiducial block - upper</t>
  </si>
  <si>
    <t>IP fiducial block - lower</t>
  </si>
  <si>
    <t>Fixed support station ports</t>
  </si>
  <si>
    <t>Center upper</t>
  </si>
  <si>
    <t xml:space="preserve"> Center lower</t>
  </si>
  <si>
    <t>LHC IRQ Cryostat Pipe Location Survey Results</t>
  </si>
  <si>
    <t>Magnet assembly number</t>
  </si>
  <si>
    <t>LQXC01</t>
  </si>
  <si>
    <t>Magnet serial number</t>
  </si>
  <si>
    <t>HCLQXC_001-FL000001</t>
  </si>
  <si>
    <t>Date measured</t>
  </si>
  <si>
    <t>Measured values</t>
  </si>
  <si>
    <t>Deviations from nominal</t>
  </si>
  <si>
    <t>Out of tolerance</t>
  </si>
  <si>
    <t>Disposition (see notes)</t>
  </si>
  <si>
    <r>
      <rPr>
        <b/>
        <sz val="10"/>
        <rFont val="Times New Roman"/>
        <family val="1"/>
      </rPr>
      <t>Non-IP end
connections</t>
    </r>
  </si>
  <si>
    <t>X</t>
  </si>
  <si>
    <t>Y</t>
  </si>
  <si>
    <t>Z</t>
  </si>
  <si>
    <r>
      <rPr>
        <b/>
        <sz val="10"/>
        <rFont val="Times New Roman"/>
        <family val="1"/>
      </rPr>
      <t>Nominal
Diam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</si>
  <si>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</si>
  <si>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</si>
  <si>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</si>
  <si>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</si>
  <si>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</si>
  <si>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</si>
  <si>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</si>
  <si>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</si>
  <si>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t>Radial deviation (x and z)</t>
  </si>
  <si>
    <t>Axial deviation (y)</t>
  </si>
  <si>
    <t>EE</t>
  </si>
  <si>
    <t>LD1</t>
  </si>
  <si>
    <t>Use as is (2).</t>
  </si>
  <si>
    <t>L</t>
  </si>
  <si>
    <t>Use as is (1).</t>
  </si>
  <si>
    <t>Use as is (2).</t>
  </si>
  <si>
    <r>
      <rPr>
        <b/>
        <sz val="10"/>
        <rFont val="Times New Roman"/>
        <family val="1"/>
      </rPr>
      <t>XBt</t>
    </r>
  </si>
  <si>
    <t>Use as is (1).</t>
  </si>
  <si>
    <t>Use as is (2).</t>
  </si>
  <si>
    <t>FF</t>
  </si>
  <si>
    <t>Use as is (1).</t>
  </si>
  <si>
    <t>M1</t>
  </si>
  <si>
    <t>Use as is (2).</t>
  </si>
  <si>
    <t>M2</t>
  </si>
  <si>
    <t>Use as is (2).</t>
  </si>
  <si>
    <t>M4</t>
  </si>
  <si>
    <t>V</t>
  </si>
  <si>
    <t>W'</t>
  </si>
  <si>
    <t>Use as is (1).</t>
  </si>
  <si>
    <r>
      <rPr>
        <b/>
        <sz val="10"/>
        <rFont val="Times New Roman"/>
        <family val="1"/>
      </rPr>
      <t>IP end
connections</t>
    </r>
  </si>
  <si>
    <t>EE</t>
  </si>
  <si>
    <t>Use as is (2).</t>
  </si>
  <si>
    <t>LD1</t>
  </si>
  <si>
    <t>Use as is (1).</t>
  </si>
  <si>
    <t>Use as is (2).</t>
  </si>
  <si>
    <t>L</t>
  </si>
  <si>
    <t>Use as is (2).</t>
  </si>
  <si>
    <r>
      <rPr>
        <b/>
        <sz val="10"/>
        <rFont val="Times New Roman"/>
        <family val="1"/>
      </rPr>
      <t>XBt</t>
    </r>
  </si>
  <si>
    <t>Use as is (1).</t>
  </si>
  <si>
    <t>Use as is (2).</t>
  </si>
  <si>
    <t>FF</t>
  </si>
  <si>
    <t>Use as is (1).</t>
  </si>
  <si>
    <t>Use as is (2).</t>
  </si>
  <si>
    <t>M1</t>
  </si>
  <si>
    <t>Use as is (2).</t>
  </si>
  <si>
    <t>M2</t>
  </si>
  <si>
    <t>Use as is (1).</t>
  </si>
  <si>
    <t>Use as is (2).</t>
  </si>
  <si>
    <t>M4</t>
  </si>
  <si>
    <t>Use as is (1).</t>
  </si>
  <si>
    <t>Use as is (2).</t>
  </si>
  <si>
    <t>V</t>
  </si>
  <si>
    <t>Use as is (2).</t>
  </si>
  <si>
    <t>W'</t>
  </si>
  <si>
    <t>Use as is (1).</t>
  </si>
  <si>
    <t>Notes:</t>
  </si>
  <si>
    <t>Fiducial blocks</t>
  </si>
  <si>
    <t>1. Within range of bellows lateral installation range.</t>
  </si>
  <si>
    <t>Non-IP fiducial block - upper</t>
  </si>
  <si>
    <t>2. Within range of bellows allowed axial extension/contraction.</t>
  </si>
  <si>
    <t>Non-IP fiducial block - lower</t>
  </si>
  <si>
    <t>IP fiducial block - upper</t>
  </si>
  <si>
    <t>IP fiducial block - lower</t>
  </si>
  <si>
    <t>LHC IRQ Cryostat Pipe Location Survey Results</t>
  </si>
  <si>
    <t>Magnet assembly number</t>
  </si>
  <si>
    <t>LQXC01</t>
  </si>
  <si>
    <t>Magnet serial number</t>
  </si>
  <si>
    <t>HCLQXC_001-FL000001</t>
  </si>
  <si>
    <t>Date measured</t>
  </si>
  <si>
    <t>Measured values</t>
  </si>
  <si>
    <t>Deviations from nominal</t>
  </si>
  <si>
    <t>Out of tolerance</t>
  </si>
  <si>
    <t>Disposition (see notes)</t>
  </si>
  <si>
    <r>
      <rPr>
        <b/>
        <sz val="10"/>
        <rFont val="Times New Roman"/>
        <family val="1"/>
      </rPr>
      <t>Non-IP end
connections</t>
    </r>
  </si>
  <si>
    <t>X</t>
  </si>
  <si>
    <t>Y</t>
  </si>
  <si>
    <t>Z</t>
  </si>
  <si>
    <r>
      <rPr>
        <b/>
        <sz val="10"/>
        <rFont val="Times New Roman"/>
        <family val="1"/>
      </rPr>
      <t>Nominal
Diam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</si>
  <si>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</si>
  <si>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</si>
  <si>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</si>
  <si>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</si>
  <si>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</si>
  <si>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</si>
  <si>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</si>
  <si>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</si>
  <si>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t>Radial deviation (x and z)</t>
  </si>
  <si>
    <t>Axial deviation (y)</t>
  </si>
  <si>
    <t>EE</t>
  </si>
  <si>
    <t>LD1</t>
  </si>
  <si>
    <t>Use as is (2).</t>
  </si>
  <si>
    <t>L</t>
  </si>
  <si>
    <t>Use as is (1).</t>
  </si>
  <si>
    <t>Use as is (2).</t>
  </si>
  <si>
    <r>
      <rPr>
        <b/>
        <sz val="10"/>
        <rFont val="Times New Roman"/>
        <family val="1"/>
      </rPr>
      <t>XBt</t>
    </r>
  </si>
  <si>
    <t>Use as is (1).</t>
  </si>
  <si>
    <t>Use as is (2).</t>
  </si>
  <si>
    <t>FF</t>
  </si>
  <si>
    <t>Use as is (1).</t>
  </si>
  <si>
    <t>M1</t>
  </si>
  <si>
    <t>Use as is (2).</t>
  </si>
  <si>
    <t>M2</t>
  </si>
  <si>
    <t>Use as is (2).</t>
  </si>
  <si>
    <t>M4</t>
  </si>
  <si>
    <t>V</t>
  </si>
  <si>
    <t>W'</t>
  </si>
  <si>
    <t>Use as is (1).</t>
  </si>
  <si>
    <r>
      <rPr>
        <b/>
        <sz val="10"/>
        <rFont val="Times New Roman"/>
        <family val="1"/>
      </rPr>
      <t>IP end
connections</t>
    </r>
  </si>
  <si>
    <t>EE</t>
  </si>
  <si>
    <t>Use as is (2).</t>
  </si>
  <si>
    <t>LD1</t>
  </si>
  <si>
    <t>Use as is (2).</t>
  </si>
  <si>
    <t>L</t>
  </si>
  <si>
    <t>Use as is (2).</t>
  </si>
  <si>
    <r>
      <rPr>
        <b/>
        <sz val="10"/>
        <rFont val="Times New Roman"/>
        <family val="1"/>
      </rPr>
      <t>XBt</t>
    </r>
  </si>
  <si>
    <t>Use as is (1).</t>
  </si>
  <si>
    <t>Use as is (2).</t>
  </si>
  <si>
    <t>FF</t>
  </si>
  <si>
    <t>Use as is (1).</t>
  </si>
  <si>
    <t>Use as is (2).</t>
  </si>
  <si>
    <t>M1</t>
  </si>
  <si>
    <t>Use as is (2).</t>
  </si>
  <si>
    <t>M2</t>
  </si>
  <si>
    <t>Use as is (1).</t>
  </si>
  <si>
    <t>Use as is (2).</t>
  </si>
  <si>
    <t>M4</t>
  </si>
  <si>
    <t>Use as is (1).</t>
  </si>
  <si>
    <t>Use as is (2).</t>
  </si>
  <si>
    <t>V</t>
  </si>
  <si>
    <t>Use as is (2).</t>
  </si>
  <si>
    <t>W'</t>
  </si>
  <si>
    <t>Use as is (1).</t>
  </si>
  <si>
    <t>Notes:</t>
  </si>
  <si>
    <t>Fiducial blocks</t>
  </si>
  <si>
    <t>1. Within range of bellows lateral installation range.</t>
  </si>
  <si>
    <t>Non-IP fiducial block - upper</t>
  </si>
  <si>
    <t>2. Within range of bellows allowed axial extension/contraction.</t>
  </si>
  <si>
    <t>Non-IP fiducial block - lower</t>
  </si>
  <si>
    <t>IP fiducial block - upper</t>
  </si>
  <si>
    <t>IP fiducial block - lower</t>
  </si>
  <si>
    <t>LHC IRQ Cryostat Pipe Location Survey Results</t>
  </si>
  <si>
    <t>Magnet assembly number</t>
  </si>
  <si>
    <t>LQXC02</t>
  </si>
  <si>
    <t>Magnet serial number</t>
  </si>
  <si>
    <t>HCLQXC_001-FL000002</t>
  </si>
  <si>
    <t>Date measured</t>
  </si>
  <si>
    <t>Measured values</t>
  </si>
  <si>
    <t>Deviations from nominal</t>
  </si>
  <si>
    <t>Out of tolerance</t>
  </si>
  <si>
    <t>Disposition (see notes)</t>
  </si>
  <si>
    <r>
      <rPr>
        <b/>
        <sz val="10"/>
        <rFont val="Times New Roman"/>
        <family val="1"/>
      </rPr>
      <t>Non-IP end
connections</t>
    </r>
  </si>
  <si>
    <t>X</t>
  </si>
  <si>
    <t>Y</t>
  </si>
  <si>
    <t>Z</t>
  </si>
  <si>
    <r>
      <rPr>
        <b/>
        <sz val="10"/>
        <rFont val="Times New Roman"/>
        <family val="1"/>
      </rPr>
      <t>Nominal
Diam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</si>
  <si>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</si>
  <si>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</si>
  <si>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</si>
  <si>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</si>
  <si>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r>
      <rPr>
        <b/>
        <sz val="10"/>
        <rFont val="Times New Roman"/>
        <family val="1"/>
      </rPr>
      <t>dX</t>
    </r>
  </si>
  <si>
    <r>
      <rPr>
        <b/>
        <sz val="10"/>
        <rFont val="Times New Roman"/>
        <family val="1"/>
      </rPr>
      <t>dY</t>
    </r>
  </si>
  <si>
    <r>
      <rPr>
        <b/>
        <sz val="10"/>
        <rFont val="Times New Roman"/>
        <family val="1"/>
      </rPr>
      <t>dZ</t>
    </r>
  </si>
  <si>
    <r>
      <rPr>
        <b/>
        <sz val="10"/>
        <rFont val="Times New Roman"/>
        <family val="1"/>
      </rPr>
      <t>dr</t>
    </r>
  </si>
  <si>
    <t>Radial deviation (x and z)</t>
  </si>
  <si>
    <t>Axial deviation (y)</t>
  </si>
  <si>
    <t>EE</t>
  </si>
  <si>
    <t>Use as is (1).</t>
  </si>
  <si>
    <t>Use as is (2).</t>
  </si>
  <si>
    <t>LD1</t>
  </si>
  <si>
    <t>Use as is (1)(3).</t>
  </si>
  <si>
    <t>Use as is (2).</t>
  </si>
  <si>
    <t>L</t>
  </si>
  <si>
    <t>Use as is (1).</t>
  </si>
  <si>
    <r>
      <rPr>
        <b/>
        <sz val="10"/>
        <rFont val="Times New Roman"/>
        <family val="1"/>
      </rPr>
      <t>XBt</t>
    </r>
  </si>
  <si>
    <t>FF</t>
  </si>
  <si>
    <t>Use as is (1).</t>
  </si>
  <si>
    <t>Use as is (2).</t>
  </si>
  <si>
    <t>M1</t>
  </si>
  <si>
    <t>Use as is (2).</t>
  </si>
  <si>
    <t>M2</t>
  </si>
  <si>
    <t>Use as is (2).</t>
  </si>
  <si>
    <t>M4</t>
  </si>
  <si>
    <t>V</t>
  </si>
  <si>
    <t>W'</t>
  </si>
  <si>
    <t>Use as is (2).</t>
  </si>
  <si>
    <r>
      <rPr>
        <b/>
        <sz val="10"/>
        <rFont val="Times New Roman"/>
        <family val="1"/>
      </rPr>
      <t>IP end
connections</t>
    </r>
  </si>
  <si>
    <t>EE</t>
  </si>
  <si>
    <t>Use as is (2).</t>
  </si>
  <si>
    <t>LD1</t>
  </si>
  <si>
    <t>Use as is (2).</t>
  </si>
  <si>
    <t>L</t>
  </si>
  <si>
    <t>Use as is (2).</t>
  </si>
  <si>
    <r>
      <rPr>
        <b/>
        <sz val="10"/>
        <rFont val="Times New Roman"/>
        <family val="1"/>
      </rPr>
      <t>XBt</t>
    </r>
  </si>
  <si>
    <t>Use as is (1).</t>
  </si>
  <si>
    <t>FF</t>
  </si>
  <si>
    <t>Use as is (1).</t>
  </si>
  <si>
    <t>Use as is (2).</t>
  </si>
  <si>
    <t>M1</t>
  </si>
  <si>
    <t>Use as is (1).</t>
  </si>
  <si>
    <t>Use as is (2).</t>
  </si>
  <si>
    <t>M2</t>
  </si>
  <si>
    <t>Use as is (2).</t>
  </si>
  <si>
    <t>M4</t>
  </si>
  <si>
    <t>Use as is (2).</t>
  </si>
  <si>
    <t>V</t>
  </si>
  <si>
    <t>Use as is (2).</t>
  </si>
  <si>
    <t>W'</t>
  </si>
  <si>
    <t>Use as is (2).</t>
  </si>
  <si>
    <t>Notes:</t>
  </si>
  <si>
    <t>Fiducial blocks</t>
  </si>
  <si>
    <t>1. Within range of bellows lateral installation range.</t>
  </si>
  <si>
    <t>Non-IP fiducial block - upper</t>
  </si>
  <si>
    <t>2. Within range of bellows allowed axial extension/contraction.</t>
  </si>
  <si>
    <t>Non-IP fiducial block - lower</t>
  </si>
  <si>
    <t>3. Offset due to tube extension weld.</t>
  </si>
  <si>
    <t>IP fiducial block - upper</t>
  </si>
  <si>
    <t>IP fiducial block - lower</t>
  </si>
  <si>
    <t>Fixed support station ports</t>
  </si>
  <si>
    <t>IP upper</t>
  </si>
  <si>
    <t>IP lower</t>
  </si>
  <si>
    <t>LQXC03</t>
  </si>
  <si>
    <t>HCLQXC_001-FL000003</t>
  </si>
  <si>
    <t>LQXC04</t>
  </si>
  <si>
    <t>HCLQXC_001-FL000004</t>
  </si>
  <si>
    <t>M1*</t>
  </si>
  <si>
    <t>M2*</t>
  </si>
  <si>
    <t>M4*</t>
  </si>
  <si>
    <t>*: The cold mass non-IP end dome removed for repair, then rewelded.</t>
  </si>
  <si>
    <t>LQXC06</t>
  </si>
  <si>
    <t>HCLQXC_001-FL000006</t>
  </si>
  <si>
    <t>LQXA08</t>
  </si>
  <si>
    <t>HCLQXA_001-FL000008</t>
  </si>
  <si>
    <t>LQXC05</t>
  </si>
  <si>
    <t>HCLQXC_001-FL000005</t>
  </si>
  <si>
    <t>LQXB06</t>
  </si>
  <si>
    <t>HCLQXB_001-FL000006</t>
  </si>
  <si>
    <t>LQXC07</t>
  </si>
  <si>
    <t>HCLQXC_001-FL000007</t>
  </si>
  <si>
    <t>LQXB10</t>
  </si>
  <si>
    <t>HCLQXB_001-FL000010</t>
  </si>
  <si>
    <t>LQXC08</t>
  </si>
  <si>
    <t>HCLQXC_001-FL000008</t>
  </si>
  <si>
    <t>LQXA09</t>
  </si>
  <si>
    <t>HCLQXA_001-FL000009</t>
  </si>
  <si>
    <t>LQXC09</t>
  </si>
  <si>
    <t>HCLQXC_001-FL000009</t>
  </si>
  <si>
    <t>LQXB11</t>
  </si>
  <si>
    <t>HCLQXB_001-FL000011</t>
  </si>
  <si>
    <t>Nominal</t>
  </si>
  <si>
    <t>na</t>
  </si>
  <si>
    <t>B</t>
  </si>
  <si>
    <t>W</t>
  </si>
  <si>
    <t>non-IP end</t>
  </si>
  <si>
    <t>IP end</t>
  </si>
  <si>
    <t>W-B</t>
  </si>
  <si>
    <t>B-W</t>
  </si>
  <si>
    <t>B: fiducial block front face</t>
  </si>
  <si>
    <t>V: beam tube flange face</t>
  </si>
  <si>
    <t>W: vacuum vessel outermost flange face</t>
  </si>
  <si>
    <t>5L and 5R magnet positions as measured at Fermilab (all in mm)</t>
  </si>
  <si>
    <t>LQXC04 (5L)</t>
  </si>
  <si>
    <t>LQXC07 (5R)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</si>
</sst>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  <numFmt numFmtId="173" formatCode="0.00000"/>
    <numFmt numFmtId="174" formatCode="0.0000"/>
    <numFmt numFmtId="175" formatCode="0.000"/>
  </numFmts>
  <fonts count="7">
    <font>
      <sz val="10"/>
      <name val="Times New Roman"/>
      <family val="0"/>
    </font>
    <font>
      <sz val="10"/>
      <name val="Arial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172" fontId="0" fillId="0" borderId="2" xfId="0" applyNumberFormat="1" applyFont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3" fillId="3" borderId="1" xfId="0" applyFont="1" applyFill="1" applyBorder="1" applyAlignment="1">
      <alignment horizontal="center"/>
    </xf>
    <xf numFmtId="172" fontId="0" fillId="3" borderId="1" xfId="0" applyNumberFormat="1" applyFont="1" applyFill="1" applyBorder="1" applyAlignment="1">
      <alignment horizontal="center"/>
    </xf>
    <xf numFmtId="172" fontId="0" fillId="3" borderId="2" xfId="0" applyNumberFormat="1" applyFont="1" applyFill="1" applyBorder="1" applyAlignment="1">
      <alignment horizontal="center"/>
    </xf>
    <xf numFmtId="172" fontId="0" fillId="3" borderId="1" xfId="0" applyNumberFormat="1" applyFont="1" applyFill="1" applyBorder="1" applyAlignment="1">
      <alignment horizontal="center"/>
    </xf>
    <xf numFmtId="172" fontId="0" fillId="3" borderId="3" xfId="0" applyNumberFormat="1" applyFont="1" applyFill="1" applyBorder="1" applyAlignment="1">
      <alignment horizontal="center"/>
    </xf>
    <xf numFmtId="172" fontId="0" fillId="3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2" fontId="0" fillId="0" borderId="1" xfId="0" applyNumberFormat="1" applyFont="1" applyBorder="1" applyAlignment="1">
      <alignment/>
    </xf>
    <xf numFmtId="172" fontId="0" fillId="3" borderId="1" xfId="0" applyNumberFormat="1" applyFont="1" applyFill="1" applyBorder="1" applyAlignment="1">
      <alignment/>
    </xf>
    <xf numFmtId="173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74" fontId="0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172" fontId="0" fillId="0" borderId="6" xfId="0" applyNumberFormat="1" applyFont="1" applyBorder="1" applyAlignment="1">
      <alignment horizontal="center"/>
    </xf>
    <xf numFmtId="175" fontId="0" fillId="0" borderId="6" xfId="0" applyNumberFormat="1" applyBorder="1" applyAlignment="1">
      <alignment/>
    </xf>
    <xf numFmtId="0" fontId="2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5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0" fontId="0" fillId="0" borderId="6" xfId="0" applyFont="1" applyBorder="1" applyAlignment="1">
      <alignment/>
    </xf>
    <xf numFmtId="172" fontId="0" fillId="0" borderId="6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161925</xdr:rowOff>
    </xdr:from>
    <xdr:to>
      <xdr:col>8</xdr:col>
      <xdr:colOff>0</xdr:colOff>
      <xdr:row>63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0" y="6229350"/>
          <a:ext cx="5295900" cy="4600575"/>
          <a:chOff x="0" y="9718"/>
          <a:chExt cx="9370" cy="727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9718"/>
            <a:ext cx="9370" cy="727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3" name="Rectangle 3"/>
          <xdr:cNvSpPr>
            <a:spLocks/>
          </xdr:cNvSpPr>
        </xdr:nvSpPr>
        <xdr:spPr>
          <a:xfrm>
            <a:off x="0" y="9718"/>
            <a:ext cx="9370" cy="7274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workbookViewId="0" topLeftCell="A1">
      <selection activeCell="D21" sqref="D21"/>
    </sheetView>
  </sheetViews>
  <sheetFormatPr defaultColWidth="9.33203125" defaultRowHeight="12.75"/>
  <cols>
    <col min="1" max="1" width="24.83203125" style="1" customWidth="1"/>
    <col min="2" max="5" width="10.83203125" style="1" customWidth="1"/>
    <col min="6" max="6" width="2.83203125" style="1" customWidth="1"/>
    <col min="7" max="10" width="10.83203125" style="1" customWidth="1"/>
    <col min="11" max="16384" width="9" style="1" customWidth="1"/>
  </cols>
  <sheetData>
    <row r="1" spans="1:10" ht="18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3" ht="12.75">
      <c r="A3" s="1" t="s">
        <v>1</v>
      </c>
    </row>
    <row r="5" ht="12.75">
      <c r="B5" s="2"/>
    </row>
    <row r="7" spans="2:10" ht="12.75">
      <c r="B7" s="37" t="s">
        <v>2</v>
      </c>
      <c r="C7" s="37"/>
      <c r="D7" s="37"/>
      <c r="E7" s="37"/>
      <c r="F7" s="3"/>
      <c r="G7" s="37" t="s">
        <v>3</v>
      </c>
      <c r="H7" s="37"/>
      <c r="I7" s="37"/>
      <c r="J7" s="37"/>
    </row>
    <row r="8" spans="1:10" ht="38.25">
      <c r="A8" s="4" t="s">
        <v>4</v>
      </c>
      <c r="B8" s="5" t="s">
        <v>5</v>
      </c>
      <c r="C8" s="5" t="s">
        <v>6</v>
      </c>
      <c r="D8" s="6" t="s">
        <v>7</v>
      </c>
      <c r="E8" s="4" t="s">
        <v>8</v>
      </c>
      <c r="F8" s="7"/>
      <c r="G8" s="4" t="s">
        <v>9</v>
      </c>
      <c r="H8" s="8" t="s">
        <v>10</v>
      </c>
      <c r="I8" s="4" t="s">
        <v>11</v>
      </c>
      <c r="J8" s="4" t="s">
        <v>12</v>
      </c>
    </row>
    <row r="9" spans="1:18" ht="12.75">
      <c r="A9" s="9" t="s">
        <v>13</v>
      </c>
      <c r="B9" s="10">
        <v>-389.6</v>
      </c>
      <c r="C9" s="10">
        <v>-222.5</v>
      </c>
      <c r="D9" s="11">
        <v>75</v>
      </c>
      <c r="E9" s="10">
        <v>75</v>
      </c>
      <c r="F9" s="12"/>
      <c r="G9" s="10">
        <v>2</v>
      </c>
      <c r="H9" s="13">
        <v>2</v>
      </c>
      <c r="I9" s="10">
        <v>2</v>
      </c>
      <c r="J9" s="10">
        <f aca="true" t="shared" si="0" ref="J9:J18">(SQRT(G9^2+I9^2))</f>
        <v>2.8284271247461903</v>
      </c>
      <c r="L9" s="14"/>
      <c r="M9" s="14"/>
      <c r="O9" s="14"/>
      <c r="P9" s="14"/>
      <c r="R9" s="14"/>
    </row>
    <row r="10" spans="1:10" ht="12.75">
      <c r="A10" s="9" t="s">
        <v>14</v>
      </c>
      <c r="B10" s="10">
        <v>-240</v>
      </c>
      <c r="C10" s="10">
        <v>-222.5</v>
      </c>
      <c r="D10" s="11">
        <v>277.5</v>
      </c>
      <c r="E10" s="10">
        <v>75</v>
      </c>
      <c r="F10" s="12"/>
      <c r="G10" s="10">
        <v>3</v>
      </c>
      <c r="H10" s="13">
        <v>2</v>
      </c>
      <c r="I10" s="10">
        <v>3</v>
      </c>
      <c r="J10" s="10">
        <f t="shared" si="0"/>
        <v>4.242640687119285</v>
      </c>
    </row>
    <row r="11" spans="1:10" ht="12.75">
      <c r="A11" s="9" t="s">
        <v>15</v>
      </c>
      <c r="B11" s="10">
        <v>0</v>
      </c>
      <c r="C11" s="10">
        <v>-222.5</v>
      </c>
      <c r="D11" s="11">
        <v>376.9</v>
      </c>
      <c r="E11" s="10">
        <v>201</v>
      </c>
      <c r="F11" s="12"/>
      <c r="G11" s="10">
        <v>3</v>
      </c>
      <c r="H11" s="13">
        <v>2</v>
      </c>
      <c r="I11" s="10">
        <v>3</v>
      </c>
      <c r="J11" s="10">
        <f t="shared" si="0"/>
        <v>4.242640687119285</v>
      </c>
    </row>
    <row r="12" spans="1:10" ht="12.75">
      <c r="A12" s="9" t="s">
        <v>16</v>
      </c>
      <c r="B12" s="10">
        <v>240</v>
      </c>
      <c r="C12" s="10">
        <v>-222.5</v>
      </c>
      <c r="D12" s="11">
        <v>277.5</v>
      </c>
      <c r="E12" s="10">
        <v>134</v>
      </c>
      <c r="F12" s="12"/>
      <c r="G12" s="10">
        <v>2</v>
      </c>
      <c r="H12" s="13">
        <v>2</v>
      </c>
      <c r="I12" s="10">
        <v>2</v>
      </c>
      <c r="J12" s="10">
        <f t="shared" si="0"/>
        <v>2.8284271247461903</v>
      </c>
    </row>
    <row r="13" spans="1:10" ht="12.75">
      <c r="A13" s="9" t="s">
        <v>17</v>
      </c>
      <c r="B13" s="10">
        <v>389.6</v>
      </c>
      <c r="C13" s="10">
        <v>-222.5</v>
      </c>
      <c r="D13" s="11">
        <v>75</v>
      </c>
      <c r="E13" s="10">
        <v>75</v>
      </c>
      <c r="F13" s="12"/>
      <c r="G13" s="10">
        <v>2</v>
      </c>
      <c r="H13" s="13">
        <v>2</v>
      </c>
      <c r="I13" s="10">
        <v>2</v>
      </c>
      <c r="J13" s="10">
        <f t="shared" si="0"/>
        <v>2.8284271247461903</v>
      </c>
    </row>
    <row r="14" spans="1:10" ht="12.75">
      <c r="A14" s="9" t="s">
        <v>18</v>
      </c>
      <c r="B14" s="10">
        <v>0</v>
      </c>
      <c r="C14" s="10">
        <f>-19.9</f>
        <v>-19.9</v>
      </c>
      <c r="D14" s="11">
        <v>-150</v>
      </c>
      <c r="E14" s="10">
        <v>124.5</v>
      </c>
      <c r="F14" s="12"/>
      <c r="G14" s="10">
        <v>2</v>
      </c>
      <c r="H14" s="13">
        <v>2</v>
      </c>
      <c r="I14" s="10">
        <v>2</v>
      </c>
      <c r="J14" s="10">
        <f t="shared" si="0"/>
        <v>2.8284271247461903</v>
      </c>
    </row>
    <row r="15" spans="1:10" ht="12.75">
      <c r="A15" s="9" t="s">
        <v>19</v>
      </c>
      <c r="B15" s="10">
        <v>-150</v>
      </c>
      <c r="C15" s="10">
        <f>-19.9</f>
        <v>-19.9</v>
      </c>
      <c r="D15" s="11">
        <v>0</v>
      </c>
      <c r="E15" s="10">
        <v>124.5</v>
      </c>
      <c r="F15" s="12"/>
      <c r="G15" s="10">
        <v>2</v>
      </c>
      <c r="H15" s="13">
        <v>2</v>
      </c>
      <c r="I15" s="10">
        <v>2</v>
      </c>
      <c r="J15" s="10">
        <f t="shared" si="0"/>
        <v>2.8284271247461903</v>
      </c>
    </row>
    <row r="16" spans="1:10" ht="12.75">
      <c r="A16" s="9" t="s">
        <v>20</v>
      </c>
      <c r="B16" s="10">
        <v>0</v>
      </c>
      <c r="C16" s="10">
        <f>-19.9</f>
        <v>-19.9</v>
      </c>
      <c r="D16" s="11">
        <v>150</v>
      </c>
      <c r="E16" s="10">
        <v>124.5</v>
      </c>
      <c r="F16" s="12"/>
      <c r="G16" s="10">
        <v>2</v>
      </c>
      <c r="H16" s="13">
        <v>2</v>
      </c>
      <c r="I16" s="10">
        <v>2</v>
      </c>
      <c r="J16" s="10">
        <f t="shared" si="0"/>
        <v>2.8284271247461903</v>
      </c>
    </row>
    <row r="17" spans="1:10" ht="12.75">
      <c r="A17" s="9" t="s">
        <v>21</v>
      </c>
      <c r="B17" s="10">
        <v>0</v>
      </c>
      <c r="C17" s="10">
        <v>0</v>
      </c>
      <c r="D17" s="11">
        <v>0</v>
      </c>
      <c r="E17" s="10">
        <v>114</v>
      </c>
      <c r="F17" s="12"/>
      <c r="G17" s="10">
        <v>1</v>
      </c>
      <c r="H17" s="13">
        <v>1</v>
      </c>
      <c r="I17" s="10">
        <v>1</v>
      </c>
      <c r="J17" s="10">
        <f t="shared" si="0"/>
        <v>1.4142135623730951</v>
      </c>
    </row>
    <row r="18" spans="1:10" ht="12.75">
      <c r="A18" s="9" t="s">
        <v>22</v>
      </c>
      <c r="B18" s="10">
        <v>0</v>
      </c>
      <c r="C18" s="10">
        <v>127.5</v>
      </c>
      <c r="D18" s="11">
        <v>75</v>
      </c>
      <c r="E18" s="10">
        <v>1009.6</v>
      </c>
      <c r="F18" s="12"/>
      <c r="G18" s="10">
        <v>3</v>
      </c>
      <c r="H18" s="13">
        <v>3</v>
      </c>
      <c r="I18" s="10">
        <v>3</v>
      </c>
      <c r="J18" s="10">
        <f t="shared" si="0"/>
        <v>4.242640687119285</v>
      </c>
    </row>
    <row r="19" spans="2:10" ht="12.75">
      <c r="B19" s="14"/>
      <c r="D19" s="14"/>
      <c r="F19" s="3"/>
      <c r="J19" s="14"/>
    </row>
    <row r="20" spans="1:10" ht="25.5">
      <c r="A20" s="4" t="s">
        <v>23</v>
      </c>
      <c r="B20" s="14"/>
      <c r="D20" s="14"/>
      <c r="F20" s="3"/>
      <c r="J20" s="14"/>
    </row>
    <row r="21" spans="1:10" ht="12.75">
      <c r="A21" s="15"/>
      <c r="B21" s="16"/>
      <c r="C21" s="16"/>
      <c r="D21" s="17"/>
      <c r="E21" s="16"/>
      <c r="F21" s="12"/>
      <c r="G21" s="18"/>
      <c r="H21" s="19"/>
      <c r="I21" s="18"/>
      <c r="J21" s="18"/>
    </row>
    <row r="22" spans="1:10" ht="12.75">
      <c r="A22" s="15"/>
      <c r="B22" s="16"/>
      <c r="C22" s="16"/>
      <c r="D22" s="17"/>
      <c r="E22" s="16"/>
      <c r="F22" s="12"/>
      <c r="G22" s="18"/>
      <c r="H22" s="19"/>
      <c r="I22" s="18"/>
      <c r="J22" s="18"/>
    </row>
    <row r="23" spans="1:10" ht="12.75">
      <c r="A23" s="15"/>
      <c r="B23" s="16"/>
      <c r="C23" s="16"/>
      <c r="D23" s="17"/>
      <c r="E23" s="16"/>
      <c r="F23" s="12"/>
      <c r="G23" s="18"/>
      <c r="H23" s="19"/>
      <c r="I23" s="18"/>
      <c r="J23" s="18"/>
    </row>
    <row r="24" spans="1:10" ht="12.75">
      <c r="A24" s="15"/>
      <c r="B24" s="16"/>
      <c r="C24" s="16"/>
      <c r="D24" s="17"/>
      <c r="E24" s="16"/>
      <c r="F24" s="12"/>
      <c r="G24" s="18"/>
      <c r="H24" s="19"/>
      <c r="I24" s="18"/>
      <c r="J24" s="18"/>
    </row>
    <row r="25" spans="1:10" ht="12.75">
      <c r="A25" s="15"/>
      <c r="B25" s="16"/>
      <c r="C25" s="16"/>
      <c r="D25" s="17"/>
      <c r="E25" s="16"/>
      <c r="F25" s="12"/>
      <c r="G25" s="18"/>
      <c r="H25" s="19"/>
      <c r="I25" s="18"/>
      <c r="J25" s="18"/>
    </row>
    <row r="26" spans="1:10" ht="12.75">
      <c r="A26" s="15"/>
      <c r="B26" s="16"/>
      <c r="C26" s="16"/>
      <c r="D26" s="17"/>
      <c r="E26" s="16"/>
      <c r="F26" s="12"/>
      <c r="G26" s="18"/>
      <c r="H26" s="19"/>
      <c r="I26" s="18"/>
      <c r="J26" s="18"/>
    </row>
    <row r="27" spans="1:10" ht="12.75">
      <c r="A27" s="15"/>
      <c r="B27" s="16"/>
      <c r="C27" s="16"/>
      <c r="D27" s="17"/>
      <c r="E27" s="16"/>
      <c r="F27" s="12"/>
      <c r="G27" s="18"/>
      <c r="H27" s="19"/>
      <c r="I27" s="18"/>
      <c r="J27" s="18"/>
    </row>
    <row r="28" spans="1:10" ht="12.75">
      <c r="A28" s="15"/>
      <c r="B28" s="16"/>
      <c r="C28" s="16"/>
      <c r="D28" s="17"/>
      <c r="E28" s="16"/>
      <c r="F28" s="12"/>
      <c r="G28" s="18"/>
      <c r="H28" s="19"/>
      <c r="I28" s="18"/>
      <c r="J28" s="18"/>
    </row>
    <row r="29" spans="1:10" ht="12.75">
      <c r="A29" s="9" t="s">
        <v>24</v>
      </c>
      <c r="B29" s="10">
        <v>0</v>
      </c>
      <c r="C29" s="10">
        <v>7755</v>
      </c>
      <c r="D29" s="11">
        <v>0</v>
      </c>
      <c r="E29" s="10">
        <v>114</v>
      </c>
      <c r="F29" s="12"/>
      <c r="G29" s="10">
        <v>1</v>
      </c>
      <c r="H29" s="13">
        <v>1</v>
      </c>
      <c r="I29" s="10">
        <v>1</v>
      </c>
      <c r="J29" s="10">
        <f>(SQRT(G29^2+I29^2))</f>
        <v>1.4142135623730951</v>
      </c>
    </row>
    <row r="30" spans="1:10" ht="12.75">
      <c r="A30" s="9" t="s">
        <v>25</v>
      </c>
      <c r="B30" s="10">
        <v>0</v>
      </c>
      <c r="C30" s="10">
        <v>7627.5</v>
      </c>
      <c r="D30" s="11">
        <v>75</v>
      </c>
      <c r="E30" s="10">
        <v>1009.6</v>
      </c>
      <c r="F30" s="12"/>
      <c r="G30" s="10">
        <v>3</v>
      </c>
      <c r="H30" s="13">
        <v>3</v>
      </c>
      <c r="I30" s="10">
        <v>3</v>
      </c>
      <c r="J30" s="10">
        <f>(SQRT(G30^2+I30^2))</f>
        <v>4.242640687119285</v>
      </c>
    </row>
    <row r="31" ht="12.75">
      <c r="F31" s="3"/>
    </row>
    <row r="32" ht="12.75">
      <c r="A32" s="1" t="s">
        <v>26</v>
      </c>
    </row>
    <row r="33" ht="12.75">
      <c r="A33" s="1" t="s">
        <v>27</v>
      </c>
    </row>
    <row r="34" ht="12.75">
      <c r="A34" s="1" t="s">
        <v>28</v>
      </c>
    </row>
  </sheetData>
  <mergeCells count="3">
    <mergeCell ref="A1:J1"/>
    <mergeCell ref="B7:E7"/>
    <mergeCell ref="G7:J7"/>
  </mergeCells>
  <printOptions/>
  <pageMargins left="0.5" right="0.5" top="0.5" bottom="0.5" header="0.5" footer="0.5"/>
  <pageSetup fitToHeight="1" fitToWidth="1" horizontalDpi="300" verticalDpi="300" orientation="portrait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Q18" sqref="Q18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525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526</v>
      </c>
      <c r="B3" s="39" t="s">
        <v>527</v>
      </c>
      <c r="C3" s="39"/>
      <c r="D3" s="39"/>
    </row>
    <row r="4" spans="1:4" ht="12.75">
      <c r="A4" s="21" t="s">
        <v>528</v>
      </c>
      <c r="B4" s="39" t="s">
        <v>529</v>
      </c>
      <c r="C4" s="39"/>
      <c r="D4" s="39"/>
    </row>
    <row r="5" spans="1:4" ht="12.75">
      <c r="A5" s="21" t="s">
        <v>530</v>
      </c>
      <c r="B5" s="40">
        <v>38491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531</v>
      </c>
      <c r="C7" s="37"/>
      <c r="D7" s="37"/>
      <c r="E7" s="37"/>
      <c r="G7" s="37" t="s">
        <v>532</v>
      </c>
      <c r="H7" s="37"/>
      <c r="I7" s="37"/>
      <c r="J7" s="37"/>
      <c r="L7" s="37" t="s">
        <v>533</v>
      </c>
      <c r="M7" s="37"/>
      <c r="N7" s="37"/>
      <c r="O7" s="37"/>
      <c r="Q7" s="37" t="s">
        <v>534</v>
      </c>
      <c r="R7" s="37"/>
    </row>
    <row r="8" spans="1:18" ht="25.5" customHeight="1">
      <c r="A8" s="22" t="s">
        <v>535</v>
      </c>
      <c r="B8" s="23" t="s">
        <v>536</v>
      </c>
      <c r="C8" s="23" t="s">
        <v>537</v>
      </c>
      <c r="D8" s="23" t="s">
        <v>538</v>
      </c>
      <c r="E8" s="22" t="s">
        <v>539</v>
      </c>
      <c r="G8" s="23" t="s">
        <v>540</v>
      </c>
      <c r="H8" s="23" t="s">
        <v>541</v>
      </c>
      <c r="I8" s="23" t="s">
        <v>542</v>
      </c>
      <c r="J8" s="23" t="s">
        <v>543</v>
      </c>
      <c r="L8" s="23" t="s">
        <v>544</v>
      </c>
      <c r="M8" s="23" t="s">
        <v>545</v>
      </c>
      <c r="N8" s="23" t="s">
        <v>546</v>
      </c>
      <c r="O8" s="23" t="s">
        <v>547</v>
      </c>
      <c r="Q8" s="24" t="s">
        <v>548</v>
      </c>
      <c r="R8" s="24" t="s">
        <v>549</v>
      </c>
    </row>
    <row r="9" spans="1:18" ht="12.75">
      <c r="A9" s="9" t="s">
        <v>550</v>
      </c>
      <c r="B9" s="10">
        <v>-387.35</v>
      </c>
      <c r="C9" s="10">
        <v>-221.87915999999996</v>
      </c>
      <c r="D9" s="10">
        <v>71.84898</v>
      </c>
      <c r="E9" s="10">
        <v>75</v>
      </c>
      <c r="G9" s="10">
        <f>B9-'Nominal values _ Q1'!B9</f>
        <v>2.25</v>
      </c>
      <c r="H9" s="10">
        <f>C9-'Nominal values _ Q1'!C9</f>
        <v>0.6208400000000438</v>
      </c>
      <c r="I9" s="10">
        <f>D9-'Nominal values _ Q1'!D9</f>
        <v>-3.1510200000000026</v>
      </c>
      <c r="J9" s="10">
        <f aca="true" t="shared" si="0" ref="J9:J18">SQRT(G9^2+I9^2)</f>
        <v>3.871876423699498</v>
      </c>
      <c r="L9" s="10">
        <f>IF(ABS(G9)&gt;'Nominal values _ Q2'!G9,ABS(G9)-'Nominal values _ Q2'!G9,"-")</f>
        <v>0.25</v>
      </c>
      <c r="M9" s="10" t="str">
        <f>IF(ABS(H9)&gt;'Nominal values _ Q2'!H9,ABS(H9)-'Nominal values _ Q2'!H9,"-")</f>
        <v>-</v>
      </c>
      <c r="N9" s="10">
        <f>IF(ABS(I9)&gt;'Nominal values _ Q2'!I9,ABS(I9)-'Nominal values _ Q2'!I9,"-")</f>
        <v>1.1510200000000026</v>
      </c>
      <c r="O9" s="10">
        <f>IF(J9&gt;'Nominal values _ Q2'!J9,J9-'Nominal values _ Q2'!J9,"-")</f>
        <v>1.0434492989533077</v>
      </c>
      <c r="Q9" s="25" t="s">
        <v>551</v>
      </c>
      <c r="R9" s="25"/>
    </row>
    <row r="10" spans="1:18" ht="12.75">
      <c r="A10" s="9" t="s">
        <v>552</v>
      </c>
      <c r="B10" s="10">
        <v>-240.12906</v>
      </c>
      <c r="C10" s="10">
        <v>-225.77298</v>
      </c>
      <c r="D10" s="10">
        <v>278.7269</v>
      </c>
      <c r="E10" s="10">
        <v>75</v>
      </c>
      <c r="G10" s="10">
        <f>B10-'Nominal values _ Q1'!B10</f>
        <v>-0.12906000000000972</v>
      </c>
      <c r="H10" s="10">
        <f>C10-'Nominal values _ Q1'!C10</f>
        <v>-3.27297999999999</v>
      </c>
      <c r="I10" s="10">
        <f>D10-'Nominal values _ Q1'!D10</f>
        <v>1.2269000000000005</v>
      </c>
      <c r="J10" s="10">
        <f t="shared" si="0"/>
        <v>1.2336693615389838</v>
      </c>
      <c r="L10" s="10" t="str">
        <f>IF(ABS(G10)&gt;'Nominal values _ Q2'!G10,ABS(G10)-'Nominal values _ Q2'!G10,"-")</f>
        <v>-</v>
      </c>
      <c r="M10" s="10">
        <f>IF(ABS(H10)&gt;'Nominal values _ Q2'!H10,ABS(H10)-'Nominal values _ Q2'!H10,"-")</f>
        <v>1.2729799999999898</v>
      </c>
      <c r="N10" s="10" t="str">
        <f>IF(ABS(I10)&gt;'Nominal values _ Q2'!I10,ABS(I10)-'Nominal values _ Q2'!I10,"-")</f>
        <v>-</v>
      </c>
      <c r="O10" s="10" t="str">
        <f>IF(J10&gt;'Nominal values _ Q2'!J10,J10-'Nominal values _ Q2'!J10,"-")</f>
        <v>-</v>
      </c>
      <c r="Q10" s="25"/>
      <c r="R10" s="25" t="s">
        <v>553</v>
      </c>
    </row>
    <row r="11" spans="1:18" ht="12.75">
      <c r="A11" s="9" t="s">
        <v>554</v>
      </c>
      <c r="B11" s="10">
        <v>0.99822</v>
      </c>
      <c r="C11" s="10">
        <v>-222.61067999999995</v>
      </c>
      <c r="D11" s="10">
        <v>380.26086</v>
      </c>
      <c r="E11" s="10">
        <v>201</v>
      </c>
      <c r="G11" s="10">
        <f>B11-'Nominal values _ Q1'!B11</f>
        <v>0.99822</v>
      </c>
      <c r="H11" s="10">
        <f>C11-'Nominal values _ Q1'!C11</f>
        <v>-0.11067999999994527</v>
      </c>
      <c r="I11" s="10">
        <f>D11-'Nominal values _ Q1'!D11</f>
        <v>3.3608600000000024</v>
      </c>
      <c r="J11" s="10">
        <f t="shared" si="0"/>
        <v>3.5059696387732764</v>
      </c>
      <c r="L11" s="10" t="str">
        <f>IF(ABS(G11)&gt;'Nominal values _ Q2'!G11,ABS(G11)-'Nominal values _ Q2'!G11,"-")</f>
        <v>-</v>
      </c>
      <c r="M11" s="10" t="str">
        <f>IF(ABS(H11)&gt;'Nominal values _ Q2'!H11,ABS(H11)-'Nominal values _ Q2'!H11,"-")</f>
        <v>-</v>
      </c>
      <c r="N11" s="10">
        <f>IF(ABS(I11)&gt;'Nominal values _ Q2'!I11,ABS(I11)-'Nominal values _ Q2'!I11,"-")</f>
        <v>0.3608600000000024</v>
      </c>
      <c r="O11" s="10" t="str">
        <f>IF(J11&gt;'Nominal values _ Q2'!J11,J11-'Nominal values _ Q2'!J11,"-")</f>
        <v>-</v>
      </c>
      <c r="Q11" s="25"/>
      <c r="R11" s="25"/>
    </row>
    <row r="12" spans="1:18" ht="12.75">
      <c r="A12" s="9" t="s">
        <v>555</v>
      </c>
      <c r="B12" s="10">
        <v>239.21719999999996</v>
      </c>
      <c r="C12" s="10">
        <v>-221.49561999999995</v>
      </c>
      <c r="D12" s="10">
        <v>279.51684</v>
      </c>
      <c r="E12" s="10">
        <v>134</v>
      </c>
      <c r="G12" s="10">
        <f>B12-'Nominal values _ Q1'!B12</f>
        <v>-0.7828000000000372</v>
      </c>
      <c r="H12" s="10">
        <f>C12-'Nominal values _ Q1'!C12</f>
        <v>1.0043800000000545</v>
      </c>
      <c r="I12" s="10">
        <f>D12-'Nominal values _ Q1'!D12</f>
        <v>2.016840000000002</v>
      </c>
      <c r="J12" s="10">
        <f t="shared" si="0"/>
        <v>2.1634277028826423</v>
      </c>
      <c r="L12" s="10" t="str">
        <f>IF(ABS(G12)&gt;'Nominal values _ Q2'!G12,ABS(G12)-'Nominal values _ Q2'!G12,"-")</f>
        <v>-</v>
      </c>
      <c r="M12" s="10" t="str">
        <f>IF(ABS(H12)&gt;'Nominal values _ Q2'!H12,ABS(H12)-'Nominal values _ Q2'!H12,"-")</f>
        <v>-</v>
      </c>
      <c r="N12" s="10">
        <f>IF(ABS(I12)&gt;'Nominal values _ Q2'!I12,ABS(I12)-'Nominal values _ Q2'!I12,"-")</f>
        <v>0.016840000000001965</v>
      </c>
      <c r="O12" s="10" t="str">
        <f>IF(J12&gt;'Nominal values _ Q2'!J12,J12-'Nominal values _ Q2'!J12,"-")</f>
        <v>-</v>
      </c>
      <c r="Q12" s="25"/>
      <c r="R12" s="25"/>
    </row>
    <row r="13" spans="1:18" ht="12.75">
      <c r="A13" s="9" t="s">
        <v>556</v>
      </c>
      <c r="B13" s="10">
        <v>388.1755</v>
      </c>
      <c r="C13" s="10">
        <v>-222.27031999999994</v>
      </c>
      <c r="D13" s="10">
        <v>72.6313</v>
      </c>
      <c r="E13" s="10">
        <v>75</v>
      </c>
      <c r="G13" s="10">
        <f>B13-'Nominal values _ Q1'!B13</f>
        <v>-1.4245000000000232</v>
      </c>
      <c r="H13" s="10">
        <f>C13-'Nominal values _ Q1'!C13</f>
        <v>0.22968000000005873</v>
      </c>
      <c r="I13" s="10">
        <f>D13-'Nominal values _ Q1'!D13</f>
        <v>-2.368700000000004</v>
      </c>
      <c r="J13" s="10">
        <f t="shared" si="0"/>
        <v>2.7640441277230154</v>
      </c>
      <c r="L13" s="10" t="str">
        <f>IF(ABS(G13)&gt;'Nominal values _ Q2'!G13,ABS(G13)-'Nominal values _ Q2'!G13,"-")</f>
        <v>-</v>
      </c>
      <c r="M13" s="10" t="str">
        <f>IF(ABS(H13)&gt;'Nominal values _ Q2'!H13,ABS(H13)-'Nominal values _ Q2'!H13,"-")</f>
        <v>-</v>
      </c>
      <c r="N13" s="10">
        <f>IF(ABS(I13)&gt;'Nominal values _ Q2'!I13,ABS(I13)-'Nominal values _ Q2'!I13,"-")</f>
        <v>0.368700000000004</v>
      </c>
      <c r="O13" s="10" t="str">
        <f>IF(J13&gt;'Nominal values _ Q2'!J13,J13-'Nominal values _ Q2'!J13,"-")</f>
        <v>-</v>
      </c>
      <c r="Q13" s="25"/>
      <c r="R13" s="25"/>
    </row>
    <row r="14" spans="1:18" ht="12.75">
      <c r="A14" s="9" t="s">
        <v>557</v>
      </c>
      <c r="B14" s="10">
        <v>-0.9626600000000001</v>
      </c>
      <c r="C14" s="10">
        <v>-13.167359999999993</v>
      </c>
      <c r="D14" s="10">
        <v>-147.66798</v>
      </c>
      <c r="E14" s="10">
        <v>124.5</v>
      </c>
      <c r="G14" s="10">
        <f>B14-'Nominal values _ Q1'!B14</f>
        <v>-0.9626600000000001</v>
      </c>
      <c r="H14" s="10">
        <f>C14-'Nominal values _ Q1'!C14</f>
        <v>6.732640000000005</v>
      </c>
      <c r="I14" s="10">
        <f>D14-'Nominal values _ Q1'!D14</f>
        <v>2.33202</v>
      </c>
      <c r="J14" s="10">
        <f t="shared" si="0"/>
        <v>2.52290141622696</v>
      </c>
      <c r="L14" s="10" t="str">
        <f>IF(ABS(G14)&gt;'Nominal values _ Q2'!G14,ABS(G14)-'Nominal values _ Q2'!G14,"-")</f>
        <v>-</v>
      </c>
      <c r="M14" s="10">
        <f>IF(ABS(H14)&gt;'Nominal values _ Q2'!H14,ABS(H14)-'Nominal values _ Q2'!H14,"-")</f>
        <v>4.732640000000005</v>
      </c>
      <c r="N14" s="10">
        <f>IF(ABS(I14)&gt;'Nominal values _ Q2'!I14,ABS(I14)-'Nominal values _ Q2'!I14,"-")</f>
        <v>0.33202</v>
      </c>
      <c r="O14" s="10" t="str">
        <f>IF(J14&gt;'Nominal values _ Q2'!J14,J14-'Nominal values _ Q2'!J14,"-")</f>
        <v>-</v>
      </c>
      <c r="Q14" s="25"/>
      <c r="R14" s="25" t="s">
        <v>558</v>
      </c>
    </row>
    <row r="15" spans="1:18" ht="12.75">
      <c r="A15" s="9" t="s">
        <v>559</v>
      </c>
      <c r="B15" s="10">
        <v>-149.96159999999998</v>
      </c>
      <c r="C15" s="10">
        <v>-13.108939999999949</v>
      </c>
      <c r="D15" s="10">
        <v>2.6161999999999996</v>
      </c>
      <c r="E15" s="10">
        <v>124.5</v>
      </c>
      <c r="G15" s="10">
        <f>B15-'Nominal values _ Q1'!B15</f>
        <v>0.03840000000002419</v>
      </c>
      <c r="H15" s="10">
        <f>C15-'Nominal values _ Q1'!C15</f>
        <v>6.79106000000005</v>
      </c>
      <c r="I15" s="10">
        <f>D15-'Nominal values _ Q1'!D15</f>
        <v>2.6161999999999996</v>
      </c>
      <c r="J15" s="10">
        <f t="shared" si="0"/>
        <v>2.6164817981403963</v>
      </c>
      <c r="L15" s="10" t="str">
        <f>IF(ABS(G15)&gt;'Nominal values _ Q2'!G15,ABS(G15)-'Nominal values _ Q2'!G15,"-")</f>
        <v>-</v>
      </c>
      <c r="M15" s="10">
        <f>IF(ABS(H15)&gt;'Nominal values _ Q2'!H15,ABS(H15)-'Nominal values _ Q2'!H15,"-")</f>
        <v>4.79106000000005</v>
      </c>
      <c r="N15" s="10">
        <f>IF(ABS(I15)&gt;'Nominal values _ Q2'!I15,ABS(I15)-'Nominal values _ Q2'!I15,"-")</f>
        <v>0.6161999999999996</v>
      </c>
      <c r="O15" s="10" t="str">
        <f>IF(J15&gt;'Nominal values _ Q2'!J15,J15-'Nominal values _ Q2'!J15,"-")</f>
        <v>-</v>
      </c>
      <c r="Q15" s="25"/>
      <c r="R15" s="25" t="s">
        <v>560</v>
      </c>
    </row>
    <row r="16" spans="1:18" ht="12.75">
      <c r="A16" s="9" t="s">
        <v>561</v>
      </c>
      <c r="B16" s="10">
        <v>-0.5613400000000001</v>
      </c>
      <c r="C16" s="10">
        <v>-12.961620000000021</v>
      </c>
      <c r="D16" s="10">
        <v>152.42794</v>
      </c>
      <c r="E16" s="10">
        <v>124.5</v>
      </c>
      <c r="G16" s="10">
        <f>B16-'Nominal values _ Q1'!B16</f>
        <v>-0.5613400000000001</v>
      </c>
      <c r="H16" s="10">
        <f>C16-'Nominal values _ Q1'!C16</f>
        <v>6.938379999999977</v>
      </c>
      <c r="I16" s="10">
        <f>D16-'Nominal values _ Q1'!D16</f>
        <v>2.4279400000000066</v>
      </c>
      <c r="J16" s="10">
        <f t="shared" si="0"/>
        <v>2.49198620365363</v>
      </c>
      <c r="L16" s="10" t="str">
        <f>IF(ABS(G16)&gt;'Nominal values _ Q2'!G16,ABS(G16)-'Nominal values _ Q2'!G16,"-")</f>
        <v>-</v>
      </c>
      <c r="M16" s="10">
        <f>IF(ABS(H16)&gt;'Nominal values _ Q2'!H16,ABS(H16)-'Nominal values _ Q2'!H16,"-")</f>
        <v>4.938379999999977</v>
      </c>
      <c r="N16" s="10">
        <f>IF(ABS(I16)&gt;'Nominal values _ Q2'!I16,ABS(I16)-'Nominal values _ Q2'!I16,"-")</f>
        <v>0.42794000000000665</v>
      </c>
      <c r="O16" s="10" t="str">
        <f>IF(J16&gt;'Nominal values _ Q2'!J16,J16-'Nominal values _ Q2'!J16,"-")</f>
        <v>-</v>
      </c>
      <c r="Q16" s="25"/>
      <c r="R16" s="25" t="s">
        <v>562</v>
      </c>
    </row>
    <row r="17" spans="1:18" ht="12.75">
      <c r="A17" s="9" t="s">
        <v>563</v>
      </c>
      <c r="B17" s="10">
        <v>-0.34798</v>
      </c>
      <c r="C17" s="10">
        <v>0</v>
      </c>
      <c r="D17" s="10">
        <v>1.2166599999999999</v>
      </c>
      <c r="E17" s="10">
        <v>114</v>
      </c>
      <c r="G17" s="10">
        <f>B17-'Nominal values _ Q1'!B17</f>
        <v>-0.34798</v>
      </c>
      <c r="H17" s="10">
        <f>C17-'Nominal values _ Q1'!C17</f>
        <v>0</v>
      </c>
      <c r="I17" s="10">
        <f>D17-'Nominal values _ Q1'!D17</f>
        <v>1.2166599999999999</v>
      </c>
      <c r="J17" s="10">
        <f t="shared" si="0"/>
        <v>1.2654452323194392</v>
      </c>
      <c r="L17" s="10" t="str">
        <f>IF(ABS(G17)&gt;'Nominal values _ Q2'!G17,ABS(G17)-'Nominal values _ Q2'!G17,"-")</f>
        <v>-</v>
      </c>
      <c r="M17" s="10" t="str">
        <f>IF(ABS(H17)&gt;'Nominal values _ Q2'!H17,ABS(H17)-'Nominal values _ Q2'!H17,"-")</f>
        <v>-</v>
      </c>
      <c r="N17" s="10">
        <f>IF(ABS(I17)&gt;'Nominal values _ Q2'!I17,ABS(I17)-'Nominal values _ Q2'!I17,"-")</f>
        <v>0.21665999999999985</v>
      </c>
      <c r="O17" s="10" t="str">
        <f>IF(J17&gt;'Nominal values _ Q2'!J17,J17-'Nominal values _ Q2'!J17,"-")</f>
        <v>-</v>
      </c>
      <c r="Q17" s="25"/>
      <c r="R17" s="25"/>
    </row>
    <row r="18" spans="1:18" ht="12.75">
      <c r="A18" s="9" t="s">
        <v>564</v>
      </c>
      <c r="B18" s="10">
        <v>-2.667</v>
      </c>
      <c r="C18" s="10">
        <v>127.24383999999996</v>
      </c>
      <c r="D18" s="10">
        <v>79.04733999999999</v>
      </c>
      <c r="E18" s="10">
        <v>1009.6</v>
      </c>
      <c r="G18" s="10">
        <f>B18-'Nominal values _ Q1'!B18</f>
        <v>-2.667</v>
      </c>
      <c r="H18" s="10">
        <f>C18-'Nominal values _ Q1'!C18</f>
        <v>-0.2561600000000368</v>
      </c>
      <c r="I18" s="10">
        <f>D18-'Nominal values _ Q1'!D18</f>
        <v>4.047339999999991</v>
      </c>
      <c r="J18" s="10">
        <f t="shared" si="0"/>
        <v>4.847045499642017</v>
      </c>
      <c r="L18" s="10" t="str">
        <f>IF(ABS(G18)&gt;'Nominal values _ Q2'!G18,ABS(G18)-'Nominal values _ Q2'!G18,"-")</f>
        <v>-</v>
      </c>
      <c r="M18" s="10" t="str">
        <f>IF(ABS(H18)&gt;'Nominal values _ Q2'!H18,ABS(H18)-'Nominal values _ Q2'!H18,"-")</f>
        <v>-</v>
      </c>
      <c r="N18" s="10">
        <f>IF(ABS(I18)&gt;'Nominal values _ Q2'!I18,ABS(I18)-'Nominal values _ Q2'!I18,"-")</f>
        <v>1.0473399999999913</v>
      </c>
      <c r="O18" s="10">
        <f>IF(J18&gt;'Nominal values _ Q2'!J18,J18-'Nominal values _ Q2'!J18,"-")</f>
        <v>0.6044048125227324</v>
      </c>
      <c r="Q18" s="25" t="s">
        <v>565</v>
      </c>
      <c r="R18" s="25"/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566</v>
      </c>
      <c r="B20" s="14"/>
      <c r="C20" s="14"/>
      <c r="D20" s="14"/>
      <c r="E20" s="14"/>
      <c r="G20" s="14"/>
      <c r="I20" s="14"/>
    </row>
    <row r="21" spans="1:18" ht="12.75">
      <c r="A21" s="9" t="s">
        <v>567</v>
      </c>
      <c r="B21" s="18"/>
      <c r="C21" s="18"/>
      <c r="D21" s="18"/>
      <c r="E21" s="18"/>
      <c r="G21" s="18"/>
      <c r="H21" s="18"/>
      <c r="I21" s="18"/>
      <c r="J21" s="18"/>
      <c r="L21" s="18" t="str">
        <f>IF(ABS(G21)&gt;'Nominal values _ Q2'!G21,ABS(G21)-'Nominal values _ Q2'!G21,"-")</f>
        <v>-</v>
      </c>
      <c r="M21" s="18" t="str">
        <f>IF(ABS(H21)&gt;'Nominal values _ Q2'!H21,ABS(H21)-'Nominal values _ Q2'!H21,"-")</f>
        <v>-</v>
      </c>
      <c r="N21" s="18" t="str">
        <f>IF(ABS(I21)&gt;'Nominal values _ Q2'!I21,ABS(I21)-'Nominal values _ Q2'!I21,"-")</f>
        <v>-</v>
      </c>
      <c r="O21" s="18" t="str">
        <f>IF(J21&gt;'Nominal values _ Q2'!J21,J21-'Nominal values _ Q2'!J21,"-")</f>
        <v>-</v>
      </c>
      <c r="Q21" s="26"/>
      <c r="R21" s="26"/>
    </row>
    <row r="22" spans="1:18" ht="12.75">
      <c r="A22" s="9" t="s">
        <v>568</v>
      </c>
      <c r="B22" s="18"/>
      <c r="C22" s="18"/>
      <c r="D22" s="18"/>
      <c r="E22" s="18"/>
      <c r="G22" s="18"/>
      <c r="H22" s="18"/>
      <c r="I22" s="18"/>
      <c r="J22" s="18"/>
      <c r="L22" s="18" t="str">
        <f>IF(ABS(G22)&gt;'Nominal values _ Q2'!G22,ABS(G22)-'Nominal values _ Q2'!G22,"-")</f>
        <v>-</v>
      </c>
      <c r="M22" s="18" t="str">
        <f>IF(ABS(H22)&gt;'Nominal values _ Q2'!H22,ABS(H22)-'Nominal values _ Q2'!H22,"-")</f>
        <v>-</v>
      </c>
      <c r="N22" s="18" t="str">
        <f>IF(ABS(I22)&gt;'Nominal values _ Q2'!I22,ABS(I22)-'Nominal values _ Q2'!I22,"-")</f>
        <v>-</v>
      </c>
      <c r="O22" s="18" t="str">
        <f>IF(J22&gt;'Nominal values _ Q2'!J22,J22-'Nominal values _ Q2'!J22,"-")</f>
        <v>-</v>
      </c>
      <c r="Q22" s="26"/>
      <c r="R22" s="26"/>
    </row>
    <row r="23" spans="1:18" ht="12.75">
      <c r="A23" s="9" t="s">
        <v>569</v>
      </c>
      <c r="B23" s="18"/>
      <c r="C23" s="18"/>
      <c r="D23" s="18"/>
      <c r="E23" s="18"/>
      <c r="G23" s="18"/>
      <c r="H23" s="18"/>
      <c r="I23" s="18"/>
      <c r="J23" s="18"/>
      <c r="L23" s="18" t="str">
        <f>IF(ABS(G23)&gt;'Nominal values _ Q2'!G23,ABS(G23)-'Nominal values _ Q2'!G23,"-")</f>
        <v>-</v>
      </c>
      <c r="M23" s="18" t="str">
        <f>IF(ABS(H23)&gt;'Nominal values _ Q2'!H23,ABS(H23)-'Nominal values _ Q2'!H23,"-")</f>
        <v>-</v>
      </c>
      <c r="N23" s="18" t="str">
        <f>IF(ABS(I23)&gt;'Nominal values _ Q2'!I23,ABS(I23)-'Nominal values _ Q2'!I23,"-")</f>
        <v>-</v>
      </c>
      <c r="O23" s="18" t="str">
        <f>IF(J23&gt;'Nominal values _ Q2'!J23,J23-'Nominal values _ Q2'!J23,"-")</f>
        <v>-</v>
      </c>
      <c r="Q23" s="26"/>
      <c r="R23" s="26"/>
    </row>
    <row r="24" spans="1:18" ht="12.75">
      <c r="A24" s="9" t="s">
        <v>570</v>
      </c>
      <c r="B24" s="18"/>
      <c r="C24" s="18"/>
      <c r="D24" s="18"/>
      <c r="E24" s="18"/>
      <c r="G24" s="18"/>
      <c r="H24" s="18"/>
      <c r="I24" s="18"/>
      <c r="J24" s="18"/>
      <c r="L24" s="18" t="str">
        <f>IF(ABS(G24)&gt;'Nominal values _ Q2'!G24,ABS(G24)-'Nominal values _ Q2'!G24,"-")</f>
        <v>-</v>
      </c>
      <c r="M24" s="18" t="str">
        <f>IF(ABS(H24)&gt;'Nominal values _ Q2'!H24,ABS(H24)-'Nominal values _ Q2'!H24,"-")</f>
        <v>-</v>
      </c>
      <c r="N24" s="18" t="str">
        <f>IF(ABS(I24)&gt;'Nominal values _ Q2'!I24,ABS(I24)-'Nominal values _ Q2'!I24,"-")</f>
        <v>-</v>
      </c>
      <c r="O24" s="18" t="str">
        <f>IF(J24&gt;'Nominal values _ Q2'!J24,J24-'Nominal values _ Q2'!J24,"-")</f>
        <v>-</v>
      </c>
      <c r="Q24" s="26"/>
      <c r="R24" s="26"/>
    </row>
    <row r="25" spans="1:18" ht="12.75">
      <c r="A25" s="9" t="s">
        <v>571</v>
      </c>
      <c r="B25" s="18"/>
      <c r="C25" s="18"/>
      <c r="D25" s="18"/>
      <c r="E25" s="18"/>
      <c r="G25" s="18"/>
      <c r="H25" s="18"/>
      <c r="I25" s="18"/>
      <c r="J25" s="18"/>
      <c r="L25" s="18" t="str">
        <f>IF(ABS(G25)&gt;'Nominal values _ Q2'!G25,ABS(G25)-'Nominal values _ Q2'!G25,"-")</f>
        <v>-</v>
      </c>
      <c r="M25" s="18" t="str">
        <f>IF(ABS(H25)&gt;'Nominal values _ Q2'!H25,ABS(H25)-'Nominal values _ Q2'!H25,"-")</f>
        <v>-</v>
      </c>
      <c r="N25" s="18" t="str">
        <f>IF(ABS(I25)&gt;'Nominal values _ Q2'!I25,ABS(I25)-'Nominal values _ Q2'!I25,"-")</f>
        <v>-</v>
      </c>
      <c r="O25" s="18" t="str">
        <f>IF(J25&gt;'Nominal values _ Q2'!J25,J25-'Nominal values _ Q2'!J25,"-")</f>
        <v>-</v>
      </c>
      <c r="Q25" s="26"/>
      <c r="R25" s="26"/>
    </row>
    <row r="26" spans="1:18" ht="12.75">
      <c r="A26" s="9" t="s">
        <v>572</v>
      </c>
      <c r="B26" s="18"/>
      <c r="C26" s="18"/>
      <c r="D26" s="18"/>
      <c r="E26" s="18"/>
      <c r="G26" s="18"/>
      <c r="H26" s="18"/>
      <c r="I26" s="18"/>
      <c r="J26" s="18"/>
      <c r="L26" s="18" t="str">
        <f>IF(ABS(G26)&gt;'Nominal values _ Q2'!G26,ABS(G26)-'Nominal values _ Q2'!G26,"-")</f>
        <v>-</v>
      </c>
      <c r="M26" s="18" t="str">
        <f>IF(ABS(H26)&gt;'Nominal values _ Q2'!H26,ABS(H26)-'Nominal values _ Q2'!H26,"-")</f>
        <v>-</v>
      </c>
      <c r="N26" s="18" t="str">
        <f>IF(ABS(I26)&gt;'Nominal values _ Q2'!I26,ABS(I26)-'Nominal values _ Q2'!I26,"-")</f>
        <v>-</v>
      </c>
      <c r="O26" s="18" t="str">
        <f>IF(J26&gt;'Nominal values _ Q2'!J26,J26-'Nominal values _ Q2'!J26,"-")</f>
        <v>-</v>
      </c>
      <c r="Q26" s="26"/>
      <c r="R26" s="26"/>
    </row>
    <row r="27" spans="1:18" ht="12.75">
      <c r="A27" s="9" t="s">
        <v>573</v>
      </c>
      <c r="B27" s="18"/>
      <c r="C27" s="18"/>
      <c r="D27" s="18"/>
      <c r="E27" s="18"/>
      <c r="G27" s="18"/>
      <c r="H27" s="18"/>
      <c r="I27" s="18"/>
      <c r="J27" s="18"/>
      <c r="L27" s="18" t="str">
        <f>IF(ABS(G27)&gt;'Nominal values _ Q2'!G27,ABS(G27)-'Nominal values _ Q2'!G27,"-")</f>
        <v>-</v>
      </c>
      <c r="M27" s="18" t="str">
        <f>IF(ABS(H27)&gt;'Nominal values _ Q2'!H27,ABS(H27)-'Nominal values _ Q2'!H27,"-")</f>
        <v>-</v>
      </c>
      <c r="N27" s="18" t="str">
        <f>IF(ABS(I27)&gt;'Nominal values _ Q2'!I27,ABS(I27)-'Nominal values _ Q2'!I27,"-")</f>
        <v>-</v>
      </c>
      <c r="O27" s="18" t="str">
        <f>IF(J27&gt;'Nominal values _ Q2'!J27,J27-'Nominal values _ Q2'!J27,"-")</f>
        <v>-</v>
      </c>
      <c r="Q27" s="26"/>
      <c r="R27" s="26"/>
    </row>
    <row r="28" spans="1:18" ht="12.75">
      <c r="A28" s="9" t="s">
        <v>574</v>
      </c>
      <c r="B28" s="18"/>
      <c r="C28" s="18"/>
      <c r="D28" s="18"/>
      <c r="E28" s="18"/>
      <c r="G28" s="18"/>
      <c r="H28" s="18"/>
      <c r="I28" s="18"/>
      <c r="J28" s="18"/>
      <c r="L28" s="18" t="str">
        <f>IF(ABS(G28)&gt;'Nominal values _ Q2'!G28,ABS(G28)-'Nominal values _ Q2'!G28,"-")</f>
        <v>-</v>
      </c>
      <c r="M28" s="18" t="str">
        <f>IF(ABS(H28)&gt;'Nominal values _ Q2'!H28,ABS(H28)-'Nominal values _ Q2'!H28,"-")</f>
        <v>-</v>
      </c>
      <c r="N28" s="18" t="str">
        <f>IF(ABS(I28)&gt;'Nominal values _ Q2'!I28,ABS(I28)-'Nominal values _ Q2'!I28,"-")</f>
        <v>-</v>
      </c>
      <c r="O28" s="18" t="str">
        <f>IF(J28&gt;'Nominal values _ Q2'!J28,J28-'Nominal values _ Q2'!J28,"-")</f>
        <v>-</v>
      </c>
      <c r="Q28" s="26"/>
      <c r="R28" s="26"/>
    </row>
    <row r="29" spans="1:18" ht="12.75">
      <c r="A29" s="9" t="s">
        <v>575</v>
      </c>
      <c r="B29" s="10">
        <v>0.32258</v>
      </c>
      <c r="C29" s="10">
        <v>7753.22808</v>
      </c>
      <c r="D29" s="10">
        <v>1.1658600000000001</v>
      </c>
      <c r="E29" s="10">
        <v>114</v>
      </c>
      <c r="G29" s="10">
        <f>B29-'Nominal values _ Q1'!B29</f>
        <v>0.32258</v>
      </c>
      <c r="H29" s="10">
        <f>C29-'Nominal values _ Q1'!C29</f>
        <v>-1.7719200000001365</v>
      </c>
      <c r="I29" s="10">
        <f>D29-'Nominal values _ Q1'!D29</f>
        <v>1.1658600000000001</v>
      </c>
      <c r="J29" s="10">
        <f>SQRT(G29^2+I29^2)</f>
        <v>1.209664166618157</v>
      </c>
      <c r="L29" s="10" t="str">
        <f>IF(ABS(G29)&gt;'Nominal values _ Q2'!G29,ABS(G29)-'Nominal values _ Q2'!G29,"-")</f>
        <v>-</v>
      </c>
      <c r="M29" s="10">
        <f>IF(ABS(H29)&gt;'Nominal values _ Q2'!H29,ABS(H29)-'Nominal values _ Q2'!H29,"-")</f>
        <v>0.7719200000001365</v>
      </c>
      <c r="N29" s="10">
        <f>IF(ABS(I29)&gt;'Nominal values _ Q2'!I29,ABS(I29)-'Nominal values _ Q2'!I29,"-")</f>
        <v>0.16586000000000012</v>
      </c>
      <c r="O29" s="10" t="str">
        <f>IF(J29&gt;'Nominal values _ Q2'!J29,J29-'Nominal values _ Q2'!J29,"-")</f>
        <v>-</v>
      </c>
      <c r="Q29" s="25"/>
      <c r="R29" s="25" t="s">
        <v>576</v>
      </c>
    </row>
    <row r="30" spans="1:18" ht="12.75">
      <c r="A30" s="9" t="s">
        <v>577</v>
      </c>
      <c r="B30" s="10">
        <v>-3.9496999999999995</v>
      </c>
      <c r="C30" s="10">
        <v>7626.49986</v>
      </c>
      <c r="D30" s="10">
        <v>77.4319</v>
      </c>
      <c r="E30" s="10">
        <v>1009.6</v>
      </c>
      <c r="G30" s="10">
        <f>B30-'Nominal values _ Q1'!B30</f>
        <v>-3.9496999999999995</v>
      </c>
      <c r="H30" s="10">
        <f>C30-'Nominal values _ Q1'!C30</f>
        <v>-1.0001400000001013</v>
      </c>
      <c r="I30" s="10">
        <f>D30-'Nominal values _ Q1'!D30</f>
        <v>2.431899999999999</v>
      </c>
      <c r="J30" s="10">
        <f>SQRT(G30^2+I30^2)</f>
        <v>4.638347518243969</v>
      </c>
      <c r="L30" s="10">
        <f>IF(ABS(G30)&gt;'Nominal values _ Q2'!G30,ABS(G30)-'Nominal values _ Q2'!G30,"-")</f>
        <v>0.9496999999999995</v>
      </c>
      <c r="M30" s="10" t="str">
        <f>IF(ABS(H30)&gt;'Nominal values _ Q2'!H30,ABS(H30)-'Nominal values _ Q2'!H30,"-")</f>
        <v>-</v>
      </c>
      <c r="N30" s="10" t="str">
        <f>IF(ABS(I30)&gt;'Nominal values _ Q2'!I30,ABS(I30)-'Nominal values _ Q2'!I30,"-")</f>
        <v>-</v>
      </c>
      <c r="O30" s="10">
        <f>IF(J30&gt;'Nominal values _ Q2'!J30,J30-'Nominal values _ Q2'!J30,"-")</f>
        <v>0.3957068311246843</v>
      </c>
      <c r="Q30" s="25" t="s">
        <v>578</v>
      </c>
      <c r="R30" s="25"/>
    </row>
    <row r="32" ht="12.75">
      <c r="Q32" s="1" t="s">
        <v>579</v>
      </c>
    </row>
    <row r="33" spans="1:17" ht="12.75">
      <c r="A33" s="22" t="s">
        <v>580</v>
      </c>
      <c r="Q33" s="1" t="s">
        <v>581</v>
      </c>
    </row>
    <row r="34" spans="1:17" ht="12.75">
      <c r="A34" s="9" t="s">
        <v>582</v>
      </c>
      <c r="B34" s="10">
        <v>152.4381</v>
      </c>
      <c r="C34" s="10">
        <v>-18.267680000000016</v>
      </c>
      <c r="D34" s="10">
        <v>40.5638</v>
      </c>
      <c r="G34" s="27"/>
      <c r="Q34" s="1" t="s">
        <v>583</v>
      </c>
    </row>
    <row r="35" spans="1:13" ht="12.75">
      <c r="A35" s="9" t="s">
        <v>584</v>
      </c>
      <c r="B35" s="10">
        <v>153.90622</v>
      </c>
      <c r="C35" s="10">
        <v>-18.054319999999972</v>
      </c>
      <c r="D35" s="10">
        <v>-34.42715999999999</v>
      </c>
      <c r="G35" s="27"/>
      <c r="M35" s="14"/>
    </row>
    <row r="36" spans="2:13" ht="12.75">
      <c r="B36" s="28"/>
      <c r="C36" s="28"/>
      <c r="D36" s="28"/>
      <c r="M36" s="14"/>
    </row>
    <row r="37" spans="1:13" ht="12.75">
      <c r="A37" s="9" t="s">
        <v>585</v>
      </c>
      <c r="B37" s="10">
        <v>-147.80514</v>
      </c>
      <c r="C37" s="10">
        <v>7762.37462</v>
      </c>
      <c r="D37" s="10">
        <v>31.63062</v>
      </c>
      <c r="G37" s="27"/>
      <c r="M37" s="14"/>
    </row>
    <row r="38" spans="1:13" ht="12.75">
      <c r="A38" s="9" t="s">
        <v>586</v>
      </c>
      <c r="B38" s="10">
        <v>-147.67051999999998</v>
      </c>
      <c r="C38" s="10">
        <v>7760.271499999999</v>
      </c>
      <c r="D38" s="10">
        <v>-43.36034</v>
      </c>
      <c r="G38" s="27"/>
      <c r="M38" s="14"/>
    </row>
    <row r="39" ht="12.75">
      <c r="M39" s="14"/>
    </row>
    <row r="40" spans="1:13" ht="12.75">
      <c r="A40" s="22" t="s">
        <v>587</v>
      </c>
      <c r="M40" s="14"/>
    </row>
    <row r="41" spans="1:13" ht="12.75">
      <c r="A41" s="9" t="s">
        <v>588</v>
      </c>
      <c r="B41" s="18"/>
      <c r="C41" s="10">
        <v>2139.6299599999998</v>
      </c>
      <c r="D41" s="18"/>
      <c r="G41" s="14"/>
      <c r="H41" s="14"/>
      <c r="I41" s="14"/>
      <c r="M41" s="14"/>
    </row>
    <row r="42" spans="1:13" ht="12.75">
      <c r="A42" s="9" t="s">
        <v>589</v>
      </c>
      <c r="B42" s="18"/>
      <c r="C42" s="10">
        <v>2138.54538</v>
      </c>
      <c r="D42" s="18"/>
      <c r="G42" s="14"/>
      <c r="H42" s="14"/>
      <c r="I42" s="14"/>
      <c r="M42" s="14"/>
    </row>
  </sheetData>
  <mergeCells count="9">
    <mergeCell ref="A1:N1"/>
    <mergeCell ref="B3:D3"/>
    <mergeCell ref="B4:D4"/>
    <mergeCell ref="B5:D5"/>
    <mergeCell ref="Q6:R6"/>
    <mergeCell ref="B7:E7"/>
    <mergeCell ref="G7:J7"/>
    <mergeCell ref="L7:O7"/>
    <mergeCell ref="Q7:R7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8">
      <selection activeCell="R19" sqref="R19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590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591</v>
      </c>
      <c r="B3" s="39" t="s">
        <v>592</v>
      </c>
      <c r="C3" s="39"/>
      <c r="D3" s="39"/>
    </row>
    <row r="4" spans="1:4" ht="12.75">
      <c r="A4" s="21" t="s">
        <v>593</v>
      </c>
      <c r="B4" s="39" t="s">
        <v>594</v>
      </c>
      <c r="C4" s="39"/>
      <c r="D4" s="39"/>
    </row>
    <row r="5" spans="1:4" ht="12.75">
      <c r="A5" s="21" t="s">
        <v>595</v>
      </c>
      <c r="B5" s="40">
        <v>38534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596</v>
      </c>
      <c r="C7" s="37"/>
      <c r="D7" s="37"/>
      <c r="E7" s="37"/>
      <c r="G7" s="37" t="s">
        <v>597</v>
      </c>
      <c r="H7" s="37"/>
      <c r="I7" s="37"/>
      <c r="J7" s="37"/>
      <c r="L7" s="37" t="s">
        <v>598</v>
      </c>
      <c r="M7" s="37"/>
      <c r="N7" s="37"/>
      <c r="O7" s="37"/>
      <c r="Q7" s="37" t="s">
        <v>599</v>
      </c>
      <c r="R7" s="37"/>
    </row>
    <row r="8" spans="1:18" ht="25.5" customHeight="1">
      <c r="A8" s="22" t="s">
        <v>600</v>
      </c>
      <c r="B8" s="23" t="s">
        <v>601</v>
      </c>
      <c r="C8" s="23" t="s">
        <v>602</v>
      </c>
      <c r="D8" s="23" t="s">
        <v>603</v>
      </c>
      <c r="E8" s="22" t="s">
        <v>604</v>
      </c>
      <c r="G8" s="23" t="s">
        <v>605</v>
      </c>
      <c r="H8" s="23" t="s">
        <v>606</v>
      </c>
      <c r="I8" s="23" t="s">
        <v>607</v>
      </c>
      <c r="J8" s="23" t="s">
        <v>608</v>
      </c>
      <c r="L8" s="23" t="s">
        <v>609</v>
      </c>
      <c r="M8" s="23" t="s">
        <v>610</v>
      </c>
      <c r="N8" s="23" t="s">
        <v>611</v>
      </c>
      <c r="O8" s="23" t="s">
        <v>612</v>
      </c>
      <c r="Q8" s="24" t="s">
        <v>613</v>
      </c>
      <c r="R8" s="24" t="s">
        <v>614</v>
      </c>
    </row>
    <row r="9" spans="1:18" ht="12.75">
      <c r="A9" s="9" t="s">
        <v>615</v>
      </c>
      <c r="B9" s="10">
        <v>-388.67333999999994</v>
      </c>
      <c r="C9" s="10">
        <v>-222.60559999999987</v>
      </c>
      <c r="D9" s="10">
        <v>68.09486</v>
      </c>
      <c r="E9" s="10">
        <v>75</v>
      </c>
      <c r="G9" s="10">
        <f>B9-'Nominal values _ Q1'!B9</f>
        <v>0.9266600000000835</v>
      </c>
      <c r="H9" s="10">
        <f>C9-'Nominal values _ Q1'!C9</f>
        <v>-0.10559999999986758</v>
      </c>
      <c r="I9" s="10">
        <f>D9-'Nominal values _ Q1'!D9</f>
        <v>-6.905140000000003</v>
      </c>
      <c r="J9" s="10">
        <f aca="true" t="shared" si="0" ref="J9:J18">SQRT(G9^2+I9^2)</f>
        <v>6.967040776054077</v>
      </c>
      <c r="L9" s="10" t="str">
        <f>IF(ABS(G9)&gt;'Nominal values _ Q2'!G9,ABS(G9)-'Nominal values _ Q2'!G9,"-")</f>
        <v>-</v>
      </c>
      <c r="M9" s="10" t="str">
        <f>IF(ABS(H9)&gt;'Nominal values _ Q2'!H9,ABS(H9)-'Nominal values _ Q2'!H9,"-")</f>
        <v>-</v>
      </c>
      <c r="N9" s="10">
        <f>IF(ABS(I9)&gt;'Nominal values _ Q2'!I9,ABS(I9)-'Nominal values _ Q2'!I9,"-")</f>
        <v>4.905140000000003</v>
      </c>
      <c r="O9" s="10">
        <f>IF(J9&gt;'Nominal values _ Q2'!J9,J9-'Nominal values _ Q2'!J9,"-")</f>
        <v>4.138613651307887</v>
      </c>
      <c r="Q9" s="25" t="s">
        <v>616</v>
      </c>
      <c r="R9" s="25"/>
    </row>
    <row r="10" spans="1:18" ht="12.75">
      <c r="A10" s="9" t="s">
        <v>617</v>
      </c>
      <c r="B10" s="10">
        <v>-240.26876</v>
      </c>
      <c r="C10" s="10">
        <v>-226.9083599999998</v>
      </c>
      <c r="D10" s="10">
        <v>278.73706</v>
      </c>
      <c r="E10" s="10">
        <v>75</v>
      </c>
      <c r="G10" s="10">
        <f>B10-'Nominal values _ Q1'!B10</f>
        <v>-0.2687599999999861</v>
      </c>
      <c r="H10" s="10">
        <f>C10-'Nominal values _ Q1'!C10</f>
        <v>-4.408359999999789</v>
      </c>
      <c r="I10" s="10">
        <f>D10-'Nominal values _ Q1'!D10</f>
        <v>1.2370599999999854</v>
      </c>
      <c r="J10" s="10">
        <f t="shared" si="0"/>
        <v>1.265918394368277</v>
      </c>
      <c r="L10" s="10" t="str">
        <f>IF(ABS(G10)&gt;'Nominal values _ Q2'!G10,ABS(G10)-'Nominal values _ Q2'!G10,"-")</f>
        <v>-</v>
      </c>
      <c r="M10" s="10">
        <f>IF(ABS(H10)&gt;'Nominal values _ Q2'!H10,ABS(H10)-'Nominal values _ Q2'!H10,"-")</f>
        <v>2.4083599999997887</v>
      </c>
      <c r="N10" s="10" t="str">
        <f>IF(ABS(I10)&gt;'Nominal values _ Q2'!I10,ABS(I10)-'Nominal values _ Q2'!I10,"-")</f>
        <v>-</v>
      </c>
      <c r="O10" s="10" t="str">
        <f>IF(J10&gt;'Nominal values _ Q2'!J10,J10-'Nominal values _ Q2'!J10,"-")</f>
        <v>-</v>
      </c>
      <c r="Q10" s="25"/>
      <c r="R10" s="25" t="s">
        <v>618</v>
      </c>
    </row>
    <row r="11" spans="1:18" ht="12.75">
      <c r="A11" s="9" t="s">
        <v>619</v>
      </c>
      <c r="B11" s="10">
        <v>-1.1429999999999998</v>
      </c>
      <c r="C11" s="10">
        <v>-222.93833999999993</v>
      </c>
      <c r="D11" s="10">
        <v>379.71984</v>
      </c>
      <c r="E11" s="10">
        <v>201</v>
      </c>
      <c r="G11" s="10">
        <f>B11-'Nominal values _ Q1'!B11</f>
        <v>-1.1429999999999998</v>
      </c>
      <c r="H11" s="10">
        <f>C11-'Nominal values _ Q1'!C11</f>
        <v>-0.43833999999992557</v>
      </c>
      <c r="I11" s="10">
        <f>D11-'Nominal values _ Q1'!D11</f>
        <v>2.8198399999999992</v>
      </c>
      <c r="J11" s="10">
        <f t="shared" si="0"/>
        <v>3.042687401886693</v>
      </c>
      <c r="L11" s="10" t="str">
        <f>IF(ABS(G11)&gt;'Nominal values _ Q2'!G11,ABS(G11)-'Nominal values _ Q2'!G11,"-")</f>
        <v>-</v>
      </c>
      <c r="M11" s="10" t="str">
        <f>IF(ABS(H11)&gt;'Nominal values _ Q2'!H11,ABS(H11)-'Nominal values _ Q2'!H11,"-")</f>
        <v>-</v>
      </c>
      <c r="N11" s="10" t="str">
        <f>IF(ABS(I11)&gt;'Nominal values _ Q2'!I11,ABS(I11)-'Nominal values _ Q2'!I11,"-")</f>
        <v>-</v>
      </c>
      <c r="O11" s="10" t="str">
        <f>IF(J11&gt;'Nominal values _ Q2'!J11,J11-'Nominal values _ Q2'!J11,"-")</f>
        <v>-</v>
      </c>
      <c r="Q11" s="25"/>
      <c r="R11" s="25"/>
    </row>
    <row r="12" spans="1:18" ht="12.75">
      <c r="A12" s="9" t="s">
        <v>620</v>
      </c>
      <c r="B12" s="10">
        <v>239.4585</v>
      </c>
      <c r="C12" s="10">
        <v>-220.38309999999993</v>
      </c>
      <c r="D12" s="10">
        <v>277.09368</v>
      </c>
      <c r="E12" s="10">
        <v>134</v>
      </c>
      <c r="G12" s="10">
        <f>B12-'Nominal values _ Q1'!B12</f>
        <v>-0.5415000000000134</v>
      </c>
      <c r="H12" s="10">
        <f>C12-'Nominal values _ Q1'!C12</f>
        <v>2.116900000000072</v>
      </c>
      <c r="I12" s="10">
        <f>D12-'Nominal values _ Q1'!D12</f>
        <v>-0.4063199999999938</v>
      </c>
      <c r="J12" s="10">
        <f t="shared" si="0"/>
        <v>0.6769920179736313</v>
      </c>
      <c r="L12" s="10" t="str">
        <f>IF(ABS(G12)&gt;'Nominal values _ Q2'!G12,ABS(G12)-'Nominal values _ Q2'!G12,"-")</f>
        <v>-</v>
      </c>
      <c r="M12" s="10">
        <f>IF(ABS(H12)&gt;'Nominal values _ Q2'!H12,ABS(H12)-'Nominal values _ Q2'!H12,"-")</f>
        <v>0.11690000000007217</v>
      </c>
      <c r="N12" s="10" t="str">
        <f>IF(ABS(I12)&gt;'Nominal values _ Q2'!I12,ABS(I12)-'Nominal values _ Q2'!I12,"-")</f>
        <v>-</v>
      </c>
      <c r="O12" s="10" t="str">
        <f>IF(J12&gt;'Nominal values _ Q2'!J12,J12-'Nominal values _ Q2'!J12,"-")</f>
        <v>-</v>
      </c>
      <c r="Q12" s="25"/>
      <c r="R12" s="25" t="s">
        <v>621</v>
      </c>
    </row>
    <row r="13" spans="1:18" ht="12.75">
      <c r="A13" s="9" t="s">
        <v>622</v>
      </c>
      <c r="B13" s="10">
        <v>386.65912</v>
      </c>
      <c r="C13" s="10">
        <v>-220.55835999999977</v>
      </c>
      <c r="D13" s="10">
        <v>67.26428</v>
      </c>
      <c r="E13" s="10">
        <v>75</v>
      </c>
      <c r="G13" s="10">
        <f>B13-'Nominal values _ Q1'!B13</f>
        <v>-2.9408800000000497</v>
      </c>
      <c r="H13" s="10">
        <f>C13-'Nominal values _ Q1'!C13</f>
        <v>1.941640000000234</v>
      </c>
      <c r="I13" s="10">
        <f>D13-'Nominal values _ Q1'!D13</f>
        <v>-7.735720000000001</v>
      </c>
      <c r="J13" s="10">
        <f t="shared" si="0"/>
        <v>8.275876937992752</v>
      </c>
      <c r="L13" s="10">
        <f>IF(ABS(G13)&gt;'Nominal values _ Q2'!G13,ABS(G13)-'Nominal values _ Q2'!G13,"-")</f>
        <v>0.9408800000000497</v>
      </c>
      <c r="M13" s="10" t="str">
        <f>IF(ABS(H13)&gt;'Nominal values _ Q2'!H13,ABS(H13)-'Nominal values _ Q2'!H13,"-")</f>
        <v>-</v>
      </c>
      <c r="N13" s="10">
        <f>IF(ABS(I13)&gt;'Nominal values _ Q2'!I13,ABS(I13)-'Nominal values _ Q2'!I13,"-")</f>
        <v>5.735720000000001</v>
      </c>
      <c r="O13" s="10">
        <f>IF(J13&gt;'Nominal values _ Q2'!J13,J13-'Nominal values _ Q2'!J13,"-")</f>
        <v>5.447449813246562</v>
      </c>
      <c r="Q13" s="25" t="s">
        <v>623</v>
      </c>
      <c r="R13" s="25"/>
    </row>
    <row r="14" spans="1:18" ht="12.75">
      <c r="A14" s="9" t="s">
        <v>624</v>
      </c>
      <c r="B14" s="10">
        <v>-1.56972</v>
      </c>
      <c r="C14" s="10">
        <v>-16.454119999999733</v>
      </c>
      <c r="D14" s="10">
        <v>-150.77186</v>
      </c>
      <c r="E14" s="10">
        <v>124.5</v>
      </c>
      <c r="G14" s="10">
        <f>B14-'Nominal values _ Q1'!B14</f>
        <v>-1.56972</v>
      </c>
      <c r="H14" s="10">
        <f>C14-'Nominal values _ Q1'!C14</f>
        <v>3.4458800000002654</v>
      </c>
      <c r="I14" s="10">
        <f>D14-'Nominal values _ Q1'!D14</f>
        <v>-0.7718600000000038</v>
      </c>
      <c r="J14" s="10">
        <f t="shared" si="0"/>
        <v>1.7492251821878182</v>
      </c>
      <c r="L14" s="10" t="str">
        <f>IF(ABS(G14)&gt;'Nominal values _ Q2'!G14,ABS(G14)-'Nominal values _ Q2'!G14,"-")</f>
        <v>-</v>
      </c>
      <c r="M14" s="10">
        <f>IF(ABS(H14)&gt;'Nominal values _ Q2'!H14,ABS(H14)-'Nominal values _ Q2'!H14,"-")</f>
        <v>1.4458800000002654</v>
      </c>
      <c r="N14" s="10" t="str">
        <f>IF(ABS(I14)&gt;'Nominal values _ Q2'!I14,ABS(I14)-'Nominal values _ Q2'!I14,"-")</f>
        <v>-</v>
      </c>
      <c r="O14" s="10" t="str">
        <f>IF(J14&gt;'Nominal values _ Q2'!J14,J14-'Nominal values _ Q2'!J14,"-")</f>
        <v>-</v>
      </c>
      <c r="Q14" s="25"/>
      <c r="R14" s="25"/>
    </row>
    <row r="15" spans="1:18" ht="12.75">
      <c r="A15" s="9" t="s">
        <v>625</v>
      </c>
      <c r="B15" s="10">
        <v>-151.05633999999998</v>
      </c>
      <c r="C15" s="10">
        <v>-16.040099999999704</v>
      </c>
      <c r="D15" s="10">
        <v>0.0635</v>
      </c>
      <c r="E15" s="10">
        <v>124.5</v>
      </c>
      <c r="G15" s="10">
        <f>B15-'Nominal values _ Q1'!B15</f>
        <v>-1.0563399999999774</v>
      </c>
      <c r="H15" s="10">
        <f>C15-'Nominal values _ Q1'!C15</f>
        <v>3.8599000000002945</v>
      </c>
      <c r="I15" s="10">
        <f>D15-'Nominal values _ Q1'!D15</f>
        <v>0.0635</v>
      </c>
      <c r="J15" s="10">
        <f t="shared" si="0"/>
        <v>1.0582468736547028</v>
      </c>
      <c r="L15" s="10" t="str">
        <f>IF(ABS(G15)&gt;'Nominal values _ Q2'!G15,ABS(G15)-'Nominal values _ Q2'!G15,"-")</f>
        <v>-</v>
      </c>
      <c r="M15" s="10">
        <f>IF(ABS(H15)&gt;'Nominal values _ Q2'!H15,ABS(H15)-'Nominal values _ Q2'!H15,"-")</f>
        <v>1.8599000000002945</v>
      </c>
      <c r="N15" s="10" t="str">
        <f>IF(ABS(I15)&gt;'Nominal values _ Q2'!I15,ABS(I15)-'Nominal values _ Q2'!I15,"-")</f>
        <v>-</v>
      </c>
      <c r="O15" s="10" t="str">
        <f>IF(J15&gt;'Nominal values _ Q2'!J15,J15-'Nominal values _ Q2'!J15,"-")</f>
        <v>-</v>
      </c>
      <c r="Q15" s="25"/>
      <c r="R15" s="25" t="s">
        <v>626</v>
      </c>
    </row>
    <row r="16" spans="1:18" ht="12.75">
      <c r="A16" s="9" t="s">
        <v>627</v>
      </c>
      <c r="B16" s="10">
        <v>-1.04902</v>
      </c>
      <c r="C16" s="10">
        <v>-16.075659999999804</v>
      </c>
      <c r="D16" s="10">
        <v>149.90571999999997</v>
      </c>
      <c r="E16" s="10">
        <v>124.5</v>
      </c>
      <c r="G16" s="10">
        <f>B16-'Nominal values _ Q1'!B16</f>
        <v>-1.04902</v>
      </c>
      <c r="H16" s="10">
        <f>C16-'Nominal values _ Q1'!C16</f>
        <v>3.824340000000195</v>
      </c>
      <c r="I16" s="10">
        <f>D16-'Nominal values _ Q1'!D16</f>
        <v>-0.09428000000002612</v>
      </c>
      <c r="J16" s="10">
        <f t="shared" si="0"/>
        <v>1.0532481563240474</v>
      </c>
      <c r="L16" s="10" t="str">
        <f>IF(ABS(G16)&gt;'Nominal values _ Q2'!G16,ABS(G16)-'Nominal values _ Q2'!G16,"-")</f>
        <v>-</v>
      </c>
      <c r="M16" s="10">
        <f>IF(ABS(H16)&gt;'Nominal values _ Q2'!H16,ABS(H16)-'Nominal values _ Q2'!H16,"-")</f>
        <v>1.8243400000001948</v>
      </c>
      <c r="N16" s="10" t="str">
        <f>IF(ABS(I16)&gt;'Nominal values _ Q2'!I16,ABS(I16)-'Nominal values _ Q2'!I16,"-")</f>
        <v>-</v>
      </c>
      <c r="O16" s="10" t="str">
        <f>IF(J16&gt;'Nominal values _ Q2'!J16,J16-'Nominal values _ Q2'!J16,"-")</f>
        <v>-</v>
      </c>
      <c r="Q16" s="25"/>
      <c r="R16" s="25" t="s">
        <v>628</v>
      </c>
    </row>
    <row r="17" spans="1:18" ht="12.75">
      <c r="A17" s="9" t="s">
        <v>629</v>
      </c>
      <c r="B17" s="10">
        <v>0.08128</v>
      </c>
      <c r="C17" s="10">
        <v>0</v>
      </c>
      <c r="D17" s="10">
        <v>-0.8585199999999998</v>
      </c>
      <c r="E17" s="10">
        <v>114</v>
      </c>
      <c r="G17" s="10">
        <f>B17-'Nominal values _ Q1'!B17</f>
        <v>0.08128</v>
      </c>
      <c r="H17" s="10">
        <f>C17-'Nominal values _ Q1'!C17</f>
        <v>0</v>
      </c>
      <c r="I17" s="10">
        <f>D17-'Nominal values _ Q1'!D17</f>
        <v>-0.8585199999999998</v>
      </c>
      <c r="J17" s="10">
        <f t="shared" si="0"/>
        <v>0.8623589906761567</v>
      </c>
      <c r="L17" s="10" t="str">
        <f>IF(ABS(G17)&gt;'Nominal values _ Q2'!G17,ABS(G17)-'Nominal values _ Q2'!G17,"-")</f>
        <v>-</v>
      </c>
      <c r="M17" s="10" t="str">
        <f>IF(ABS(H17)&gt;'Nominal values _ Q2'!H17,ABS(H17)-'Nominal values _ Q2'!H17,"-")</f>
        <v>-</v>
      </c>
      <c r="N17" s="10" t="str">
        <f>IF(ABS(I17)&gt;'Nominal values _ Q2'!I17,ABS(I17)-'Nominal values _ Q2'!I17,"-")</f>
        <v>-</v>
      </c>
      <c r="O17" s="10" t="str">
        <f>IF(J17&gt;'Nominal values _ Q2'!J17,J17-'Nominal values _ Q2'!J17,"-")</f>
        <v>-</v>
      </c>
      <c r="Q17" s="25"/>
      <c r="R17" s="25" t="s">
        <v>630</v>
      </c>
    </row>
    <row r="18" spans="1:18" ht="12.75">
      <c r="A18" s="9" t="s">
        <v>631</v>
      </c>
      <c r="B18" s="10">
        <v>-4.554219999999999</v>
      </c>
      <c r="C18" s="10">
        <v>126.6037600000002</v>
      </c>
      <c r="D18" s="10">
        <v>78.75269999999999</v>
      </c>
      <c r="E18" s="10">
        <v>1009.6</v>
      </c>
      <c r="G18" s="10">
        <f>B18-'Nominal values _ Q1'!B18</f>
        <v>-4.554219999999999</v>
      </c>
      <c r="H18" s="10">
        <f>C18-'Nominal values _ Q1'!C18</f>
        <v>-0.896239999999807</v>
      </c>
      <c r="I18" s="10">
        <f>D18-'Nominal values _ Q1'!D18</f>
        <v>3.75269999999999</v>
      </c>
      <c r="J18" s="10">
        <f t="shared" si="0"/>
        <v>5.901158962305617</v>
      </c>
      <c r="L18" s="10">
        <f>IF(ABS(G18)&gt;'Nominal values _ Q2'!G18,ABS(G18)-'Nominal values _ Q2'!G18,"-")</f>
        <v>1.554219999999999</v>
      </c>
      <c r="M18" s="10" t="str">
        <f>IF(ABS(H18)&gt;'Nominal values _ Q2'!H18,ABS(H18)-'Nominal values _ Q2'!H18,"-")</f>
        <v>-</v>
      </c>
      <c r="N18" s="10">
        <f>IF(ABS(I18)&gt;'Nominal values _ Q2'!I18,ABS(I18)-'Nominal values _ Q2'!I18,"-")</f>
        <v>0.7526999999999902</v>
      </c>
      <c r="O18" s="10">
        <f>IF(J18&gt;'Nominal values _ Q2'!J18,J18-'Nominal values _ Q2'!J18,"-")</f>
        <v>1.6585182751863323</v>
      </c>
      <c r="Q18" s="25" t="s">
        <v>632</v>
      </c>
      <c r="R18" s="25"/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633</v>
      </c>
      <c r="B20" s="14"/>
      <c r="C20" s="14"/>
      <c r="D20" s="14"/>
      <c r="E20" s="14"/>
      <c r="G20" s="14"/>
      <c r="I20" s="14"/>
    </row>
    <row r="21" spans="1:18" ht="12.75">
      <c r="A21" s="9" t="s">
        <v>634</v>
      </c>
      <c r="B21" s="18"/>
      <c r="C21" s="18"/>
      <c r="D21" s="18"/>
      <c r="E21" s="18"/>
      <c r="G21" s="18"/>
      <c r="H21" s="18"/>
      <c r="I21" s="18"/>
      <c r="J21" s="18"/>
      <c r="L21" s="18" t="str">
        <f>IF(ABS(G21)&gt;'Nominal values _ Q2'!G21,ABS(G21)-'Nominal values _ Q2'!G21,"-")</f>
        <v>-</v>
      </c>
      <c r="M21" s="18" t="str">
        <f>IF(ABS(H21)&gt;'Nominal values _ Q2'!H21,ABS(H21)-'Nominal values _ Q2'!H21,"-")</f>
        <v>-</v>
      </c>
      <c r="N21" s="18" t="str">
        <f>IF(ABS(I21)&gt;'Nominal values _ Q2'!I21,ABS(I21)-'Nominal values _ Q2'!I21,"-")</f>
        <v>-</v>
      </c>
      <c r="O21" s="18" t="str">
        <f>IF(J21&gt;'Nominal values _ Q2'!J21,J21-'Nominal values _ Q2'!J21,"-")</f>
        <v>-</v>
      </c>
      <c r="Q21" s="26"/>
      <c r="R21" s="26"/>
    </row>
    <row r="22" spans="1:18" ht="12.75">
      <c r="A22" s="9" t="s">
        <v>635</v>
      </c>
      <c r="B22" s="18"/>
      <c r="C22" s="18"/>
      <c r="D22" s="18"/>
      <c r="E22" s="18"/>
      <c r="G22" s="18"/>
      <c r="H22" s="18"/>
      <c r="I22" s="18"/>
      <c r="J22" s="18"/>
      <c r="L22" s="18" t="str">
        <f>IF(ABS(G22)&gt;'Nominal values _ Q2'!G22,ABS(G22)-'Nominal values _ Q2'!G22,"-")</f>
        <v>-</v>
      </c>
      <c r="M22" s="18" t="str">
        <f>IF(ABS(H22)&gt;'Nominal values _ Q2'!H22,ABS(H22)-'Nominal values _ Q2'!H22,"-")</f>
        <v>-</v>
      </c>
      <c r="N22" s="18" t="str">
        <f>IF(ABS(I22)&gt;'Nominal values _ Q2'!I22,ABS(I22)-'Nominal values _ Q2'!I22,"-")</f>
        <v>-</v>
      </c>
      <c r="O22" s="18" t="str">
        <f>IF(J22&gt;'Nominal values _ Q2'!J22,J22-'Nominal values _ Q2'!J22,"-")</f>
        <v>-</v>
      </c>
      <c r="Q22" s="26"/>
      <c r="R22" s="26"/>
    </row>
    <row r="23" spans="1:18" ht="12.75">
      <c r="A23" s="9" t="s">
        <v>636</v>
      </c>
      <c r="B23" s="18"/>
      <c r="C23" s="18"/>
      <c r="D23" s="18"/>
      <c r="E23" s="18"/>
      <c r="G23" s="18"/>
      <c r="H23" s="18"/>
      <c r="I23" s="18"/>
      <c r="J23" s="18"/>
      <c r="L23" s="18" t="str">
        <f>IF(ABS(G23)&gt;'Nominal values _ Q2'!G23,ABS(G23)-'Nominal values _ Q2'!G23,"-")</f>
        <v>-</v>
      </c>
      <c r="M23" s="18" t="str">
        <f>IF(ABS(H23)&gt;'Nominal values _ Q2'!H23,ABS(H23)-'Nominal values _ Q2'!H23,"-")</f>
        <v>-</v>
      </c>
      <c r="N23" s="18" t="str">
        <f>IF(ABS(I23)&gt;'Nominal values _ Q2'!I23,ABS(I23)-'Nominal values _ Q2'!I23,"-")</f>
        <v>-</v>
      </c>
      <c r="O23" s="18" t="str">
        <f>IF(J23&gt;'Nominal values _ Q2'!J23,J23-'Nominal values _ Q2'!J23,"-")</f>
        <v>-</v>
      </c>
      <c r="Q23" s="26"/>
      <c r="R23" s="26"/>
    </row>
    <row r="24" spans="1:18" ht="12.75">
      <c r="A24" s="9" t="s">
        <v>637</v>
      </c>
      <c r="B24" s="18"/>
      <c r="C24" s="18"/>
      <c r="D24" s="18"/>
      <c r="E24" s="18"/>
      <c r="G24" s="18"/>
      <c r="H24" s="18"/>
      <c r="I24" s="18"/>
      <c r="J24" s="18"/>
      <c r="L24" s="18" t="str">
        <f>IF(ABS(G24)&gt;'Nominal values _ Q2'!G24,ABS(G24)-'Nominal values _ Q2'!G24,"-")</f>
        <v>-</v>
      </c>
      <c r="M24" s="18" t="str">
        <f>IF(ABS(H24)&gt;'Nominal values _ Q2'!H24,ABS(H24)-'Nominal values _ Q2'!H24,"-")</f>
        <v>-</v>
      </c>
      <c r="N24" s="18" t="str">
        <f>IF(ABS(I24)&gt;'Nominal values _ Q2'!I24,ABS(I24)-'Nominal values _ Q2'!I24,"-")</f>
        <v>-</v>
      </c>
      <c r="O24" s="18" t="str">
        <f>IF(J24&gt;'Nominal values _ Q2'!J24,J24-'Nominal values _ Q2'!J24,"-")</f>
        <v>-</v>
      </c>
      <c r="Q24" s="26"/>
      <c r="R24" s="26"/>
    </row>
    <row r="25" spans="1:18" ht="12.75">
      <c r="A25" s="9" t="s">
        <v>638</v>
      </c>
      <c r="B25" s="18"/>
      <c r="C25" s="18"/>
      <c r="D25" s="18"/>
      <c r="E25" s="18"/>
      <c r="G25" s="18"/>
      <c r="H25" s="18"/>
      <c r="I25" s="18"/>
      <c r="J25" s="18"/>
      <c r="L25" s="18" t="str">
        <f>IF(ABS(G25)&gt;'Nominal values _ Q2'!G25,ABS(G25)-'Nominal values _ Q2'!G25,"-")</f>
        <v>-</v>
      </c>
      <c r="M25" s="18" t="str">
        <f>IF(ABS(H25)&gt;'Nominal values _ Q2'!H25,ABS(H25)-'Nominal values _ Q2'!H25,"-")</f>
        <v>-</v>
      </c>
      <c r="N25" s="18" t="str">
        <f>IF(ABS(I25)&gt;'Nominal values _ Q2'!I25,ABS(I25)-'Nominal values _ Q2'!I25,"-")</f>
        <v>-</v>
      </c>
      <c r="O25" s="18" t="str">
        <f>IF(J25&gt;'Nominal values _ Q2'!J25,J25-'Nominal values _ Q2'!J25,"-")</f>
        <v>-</v>
      </c>
      <c r="Q25" s="26"/>
      <c r="R25" s="26"/>
    </row>
    <row r="26" spans="1:18" ht="12.75">
      <c r="A26" s="9" t="s">
        <v>639</v>
      </c>
      <c r="B26" s="18"/>
      <c r="C26" s="18"/>
      <c r="D26" s="18"/>
      <c r="E26" s="18"/>
      <c r="G26" s="18"/>
      <c r="H26" s="18"/>
      <c r="I26" s="18"/>
      <c r="J26" s="18"/>
      <c r="L26" s="18" t="str">
        <f>IF(ABS(G26)&gt;'Nominal values _ Q2'!G26,ABS(G26)-'Nominal values _ Q2'!G26,"-")</f>
        <v>-</v>
      </c>
      <c r="M26" s="18" t="str">
        <f>IF(ABS(H26)&gt;'Nominal values _ Q2'!H26,ABS(H26)-'Nominal values _ Q2'!H26,"-")</f>
        <v>-</v>
      </c>
      <c r="N26" s="18" t="str">
        <f>IF(ABS(I26)&gt;'Nominal values _ Q2'!I26,ABS(I26)-'Nominal values _ Q2'!I26,"-")</f>
        <v>-</v>
      </c>
      <c r="O26" s="18" t="str">
        <f>IF(J26&gt;'Nominal values _ Q2'!J26,J26-'Nominal values _ Q2'!J26,"-")</f>
        <v>-</v>
      </c>
      <c r="Q26" s="26"/>
      <c r="R26" s="26"/>
    </row>
    <row r="27" spans="1:18" ht="12.75">
      <c r="A27" s="9" t="s">
        <v>640</v>
      </c>
      <c r="B27" s="18"/>
      <c r="C27" s="18"/>
      <c r="D27" s="18"/>
      <c r="E27" s="18"/>
      <c r="G27" s="18"/>
      <c r="H27" s="18"/>
      <c r="I27" s="18"/>
      <c r="J27" s="18"/>
      <c r="L27" s="18" t="str">
        <f>IF(ABS(G27)&gt;'Nominal values _ Q2'!G27,ABS(G27)-'Nominal values _ Q2'!G27,"-")</f>
        <v>-</v>
      </c>
      <c r="M27" s="18" t="str">
        <f>IF(ABS(H27)&gt;'Nominal values _ Q2'!H27,ABS(H27)-'Nominal values _ Q2'!H27,"-")</f>
        <v>-</v>
      </c>
      <c r="N27" s="18" t="str">
        <f>IF(ABS(I27)&gt;'Nominal values _ Q2'!I27,ABS(I27)-'Nominal values _ Q2'!I27,"-")</f>
        <v>-</v>
      </c>
      <c r="O27" s="18" t="str">
        <f>IF(J27&gt;'Nominal values _ Q2'!J27,J27-'Nominal values _ Q2'!J27,"-")</f>
        <v>-</v>
      </c>
      <c r="Q27" s="26"/>
      <c r="R27" s="26"/>
    </row>
    <row r="28" spans="1:18" ht="12.75">
      <c r="A28" s="9" t="s">
        <v>641</v>
      </c>
      <c r="B28" s="18"/>
      <c r="C28" s="18"/>
      <c r="D28" s="18"/>
      <c r="E28" s="18"/>
      <c r="G28" s="18"/>
      <c r="H28" s="18"/>
      <c r="I28" s="18"/>
      <c r="J28" s="18"/>
      <c r="L28" s="18" t="str">
        <f>IF(ABS(G28)&gt;'Nominal values _ Q2'!G28,ABS(G28)-'Nominal values _ Q2'!G28,"-")</f>
        <v>-</v>
      </c>
      <c r="M28" s="18" t="str">
        <f>IF(ABS(H28)&gt;'Nominal values _ Q2'!H28,ABS(H28)-'Nominal values _ Q2'!H28,"-")</f>
        <v>-</v>
      </c>
      <c r="N28" s="18" t="str">
        <f>IF(ABS(I28)&gt;'Nominal values _ Q2'!I28,ABS(I28)-'Nominal values _ Q2'!I28,"-")</f>
        <v>-</v>
      </c>
      <c r="O28" s="18" t="str">
        <f>IF(J28&gt;'Nominal values _ Q2'!J28,J28-'Nominal values _ Q2'!J28,"-")</f>
        <v>-</v>
      </c>
      <c r="Q28" s="26"/>
      <c r="R28" s="26"/>
    </row>
    <row r="29" spans="1:18" ht="12.75">
      <c r="A29" s="9" t="s">
        <v>642</v>
      </c>
      <c r="B29" s="10">
        <v>0.33782</v>
      </c>
      <c r="C29" s="10">
        <v>7752.69214</v>
      </c>
      <c r="D29" s="10">
        <v>-0.26924</v>
      </c>
      <c r="E29" s="10">
        <v>114</v>
      </c>
      <c r="G29" s="10">
        <f>B29-'Nominal values _ Q1'!B29</f>
        <v>0.33782</v>
      </c>
      <c r="H29" s="10">
        <f>C29-'Nominal values _ Q1'!C29</f>
        <v>-2.3078599999998914</v>
      </c>
      <c r="I29" s="10">
        <f>D29-'Nominal values _ Q1'!D29</f>
        <v>-0.26924</v>
      </c>
      <c r="J29" s="10">
        <f>SQRT(G29^2+I29^2)</f>
        <v>0.4319867243330517</v>
      </c>
      <c r="L29" s="10" t="str">
        <f>IF(ABS(G29)&gt;'Nominal values _ Q2'!G29,ABS(G29)-'Nominal values _ Q2'!G29,"-")</f>
        <v>-</v>
      </c>
      <c r="M29" s="10">
        <f>IF(ABS(H29)&gt;'Nominal values _ Q2'!H29,ABS(H29)-'Nominal values _ Q2'!H29,"-")</f>
        <v>1.3078599999998914</v>
      </c>
      <c r="N29" s="10" t="str">
        <f>IF(ABS(I29)&gt;'Nominal values _ Q2'!I29,ABS(I29)-'Nominal values _ Q2'!I29,"-")</f>
        <v>-</v>
      </c>
      <c r="O29" s="10" t="str">
        <f>IF(J29&gt;'Nominal values _ Q2'!J29,J29-'Nominal values _ Q2'!J29,"-")</f>
        <v>-</v>
      </c>
      <c r="Q29" s="25"/>
      <c r="R29" s="25" t="s">
        <v>643</v>
      </c>
    </row>
    <row r="30" spans="1:18" ht="12.75">
      <c r="A30" s="9" t="s">
        <v>644</v>
      </c>
      <c r="B30" s="10">
        <v>0.47752</v>
      </c>
      <c r="C30" s="10">
        <v>7625.3771799999995</v>
      </c>
      <c r="D30" s="10">
        <v>73.85558</v>
      </c>
      <c r="E30" s="10">
        <v>1009.6</v>
      </c>
      <c r="G30" s="10">
        <f>B30-'Nominal values _ Q1'!B30</f>
        <v>0.47752</v>
      </c>
      <c r="H30" s="10">
        <f>C30-'Nominal values _ Q1'!C30</f>
        <v>-2.1228200000005018</v>
      </c>
      <c r="I30" s="10">
        <f>D30-'Nominal values _ Q1'!D30</f>
        <v>-1.1444199999999967</v>
      </c>
      <c r="J30" s="10">
        <f>SQRT(G30^2+I30^2)</f>
        <v>1.2400493888551345</v>
      </c>
      <c r="L30" s="10" t="str">
        <f>IF(ABS(G30)&gt;'Nominal values _ Q2'!G30,ABS(G30)-'Nominal values _ Q2'!G30,"-")</f>
        <v>-</v>
      </c>
      <c r="M30" s="10" t="str">
        <f>IF(ABS(H30)&gt;'Nominal values _ Q2'!H30,ABS(H30)-'Nominal values _ Q2'!H30,"-")</f>
        <v>-</v>
      </c>
      <c r="N30" s="10" t="str">
        <f>IF(ABS(I30)&gt;'Nominal values _ Q2'!I30,ABS(I30)-'Nominal values _ Q2'!I30,"-")</f>
        <v>-</v>
      </c>
      <c r="O30" s="10" t="str">
        <f>IF(J30&gt;'Nominal values _ Q2'!J30,J30-'Nominal values _ Q2'!J30,"-")</f>
        <v>-</v>
      </c>
      <c r="Q30" s="25"/>
      <c r="R30" s="25"/>
    </row>
    <row r="32" ht="12.75">
      <c r="Q32" s="1" t="s">
        <v>645</v>
      </c>
    </row>
    <row r="33" spans="1:17" ht="12.75">
      <c r="A33" s="22" t="s">
        <v>646</v>
      </c>
      <c r="Q33" s="1" t="s">
        <v>647</v>
      </c>
    </row>
    <row r="34" spans="1:17" ht="12.75">
      <c r="A34" s="9" t="s">
        <v>648</v>
      </c>
      <c r="B34" s="10">
        <v>144.83079999999998</v>
      </c>
      <c r="C34" s="10">
        <v>-24.325579999999704</v>
      </c>
      <c r="D34" s="10">
        <v>39.01694</v>
      </c>
      <c r="G34" s="27"/>
      <c r="Q34" s="1" t="s">
        <v>649</v>
      </c>
    </row>
    <row r="35" spans="1:13" ht="12.75">
      <c r="A35" s="9" t="s">
        <v>650</v>
      </c>
      <c r="B35" s="10">
        <v>144.96542</v>
      </c>
      <c r="C35" s="10">
        <v>-24.37891999999967</v>
      </c>
      <c r="D35" s="10">
        <v>-36.15182</v>
      </c>
      <c r="G35" s="27"/>
      <c r="M35" s="14"/>
    </row>
    <row r="36" spans="2:13" ht="12.75">
      <c r="B36" s="28"/>
      <c r="C36" s="28"/>
      <c r="D36" s="28"/>
      <c r="M36" s="14"/>
    </row>
    <row r="37" spans="1:13" ht="12.75">
      <c r="A37" s="9" t="s">
        <v>651</v>
      </c>
      <c r="B37" s="10">
        <v>-141.93774</v>
      </c>
      <c r="C37" s="10">
        <v>7762.707359999999</v>
      </c>
      <c r="D37" s="10">
        <v>23.075899999999997</v>
      </c>
      <c r="G37" s="27"/>
      <c r="M37" s="14"/>
    </row>
    <row r="38" spans="1:13" ht="12.75">
      <c r="A38" s="9" t="s">
        <v>652</v>
      </c>
      <c r="B38" s="10">
        <v>-141.8082</v>
      </c>
      <c r="C38" s="10">
        <v>7761.1859</v>
      </c>
      <c r="D38" s="10">
        <v>-51.95062</v>
      </c>
      <c r="G38" s="27"/>
      <c r="M38" s="14"/>
    </row>
    <row r="39" ht="12.75">
      <c r="M39" s="14"/>
    </row>
    <row r="40" spans="1:13" ht="12.75">
      <c r="A40" s="22" t="s">
        <v>653</v>
      </c>
      <c r="M40" s="14"/>
    </row>
    <row r="41" spans="1:13" ht="12.75">
      <c r="A41" s="9" t="s">
        <v>654</v>
      </c>
      <c r="B41" s="18"/>
      <c r="C41" s="10">
        <v>2137.4227</v>
      </c>
      <c r="D41" s="18"/>
      <c r="G41" s="14"/>
      <c r="H41" s="14"/>
      <c r="I41" s="14"/>
      <c r="M41" s="14"/>
    </row>
    <row r="42" spans="1:13" ht="12.75">
      <c r="A42" s="9" t="s">
        <v>655</v>
      </c>
      <c r="B42" s="18"/>
      <c r="C42" s="10">
        <v>2136.08666</v>
      </c>
      <c r="D42" s="18"/>
      <c r="G42" s="14"/>
      <c r="H42" s="14"/>
      <c r="I42" s="14"/>
      <c r="M42" s="14"/>
    </row>
  </sheetData>
  <mergeCells count="9">
    <mergeCell ref="A1:N1"/>
    <mergeCell ref="B3:D3"/>
    <mergeCell ref="B4:D4"/>
    <mergeCell ref="B5:D5"/>
    <mergeCell ref="Q6:R6"/>
    <mergeCell ref="B7:E7"/>
    <mergeCell ref="G7:J7"/>
    <mergeCell ref="L7:O7"/>
    <mergeCell ref="Q7:R7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Q30" sqref="Q30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103</v>
      </c>
      <c r="B3" s="39" t="s">
        <v>1347</v>
      </c>
      <c r="C3" s="39"/>
      <c r="D3" s="39"/>
    </row>
    <row r="4" spans="1:4" ht="12.75">
      <c r="A4" s="21" t="s">
        <v>105</v>
      </c>
      <c r="B4" s="39" t="s">
        <v>1348</v>
      </c>
      <c r="C4" s="39"/>
      <c r="D4" s="39"/>
    </row>
    <row r="5" spans="1:4" ht="12.75">
      <c r="A5" s="21" t="s">
        <v>107</v>
      </c>
      <c r="B5" s="40">
        <v>38688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268</v>
      </c>
      <c r="C7" s="37"/>
      <c r="D7" s="37"/>
      <c r="E7" s="37"/>
      <c r="G7" s="37" t="s">
        <v>109</v>
      </c>
      <c r="H7" s="37"/>
      <c r="I7" s="37"/>
      <c r="J7" s="37"/>
      <c r="L7" s="37" t="s">
        <v>110</v>
      </c>
      <c r="M7" s="37"/>
      <c r="N7" s="37"/>
      <c r="O7" s="37"/>
      <c r="Q7" s="37" t="s">
        <v>111</v>
      </c>
      <c r="R7" s="37"/>
    </row>
    <row r="8" spans="1:18" ht="25.5" customHeight="1">
      <c r="A8" s="22" t="s">
        <v>4</v>
      </c>
      <c r="B8" s="23" t="s">
        <v>5</v>
      </c>
      <c r="C8" s="23" t="s">
        <v>6</v>
      </c>
      <c r="D8" s="23" t="s">
        <v>7</v>
      </c>
      <c r="E8" s="22" t="s">
        <v>276</v>
      </c>
      <c r="G8" s="23" t="s">
        <v>117</v>
      </c>
      <c r="H8" s="23" t="s">
        <v>118</v>
      </c>
      <c r="I8" s="23" t="s">
        <v>119</v>
      </c>
      <c r="J8" s="23" t="s">
        <v>120</v>
      </c>
      <c r="L8" s="23" t="s">
        <v>117</v>
      </c>
      <c r="M8" s="23" t="s">
        <v>118</v>
      </c>
      <c r="N8" s="23" t="s">
        <v>119</v>
      </c>
      <c r="O8" s="23" t="s">
        <v>120</v>
      </c>
      <c r="Q8" s="24" t="s">
        <v>125</v>
      </c>
      <c r="R8" s="24" t="s">
        <v>126</v>
      </c>
    </row>
    <row r="9" spans="1:18" ht="12.75">
      <c r="A9" s="9" t="s">
        <v>13</v>
      </c>
      <c r="B9" s="10">
        <v>-385.45261999999997</v>
      </c>
      <c r="C9" s="10">
        <v>-220.78696000000002</v>
      </c>
      <c r="D9" s="10">
        <v>70.01764</v>
      </c>
      <c r="E9" s="10">
        <v>75</v>
      </c>
      <c r="G9" s="10">
        <f>B9-'Nominal values _ Q1'!B9</f>
        <v>4.147380000000055</v>
      </c>
      <c r="H9" s="10">
        <f>C9-'Nominal values _ Q1'!C9</f>
        <v>1.7130399999999781</v>
      </c>
      <c r="I9" s="10">
        <f>D9-'Nominal values _ Q1'!D9</f>
        <v>-4.98236</v>
      </c>
      <c r="J9" s="10">
        <f aca="true" t="shared" si="0" ref="J9:J18">SQRT(G9^2+I9^2)</f>
        <v>6.482643907696956</v>
      </c>
      <c r="L9" s="10">
        <f>IF(ABS(G9)&gt;'Nominal values _ Q2'!G9,ABS(G9)-'Nominal values _ Q2'!G9,"-")</f>
        <v>2.147380000000055</v>
      </c>
      <c r="M9" s="10" t="str">
        <f>IF(ABS(H9)&gt;'Nominal values _ Q2'!H9,ABS(H9)-'Nominal values _ Q2'!H9,"-")</f>
        <v>-</v>
      </c>
      <c r="N9" s="10">
        <f>IF(ABS(I9)&gt;'Nominal values _ Q2'!I9,ABS(I9)-'Nominal values _ Q2'!I9,"-")</f>
        <v>2.98236</v>
      </c>
      <c r="O9" s="10">
        <f>IF(J9&gt;'Nominal values _ Q2'!J9,J9-'Nominal values _ Q2'!J9,"-")</f>
        <v>3.654216782950766</v>
      </c>
      <c r="Q9" s="25" t="s">
        <v>132</v>
      </c>
      <c r="R9" s="25"/>
    </row>
    <row r="10" spans="1:18" ht="12.75">
      <c r="A10" s="9" t="s">
        <v>14</v>
      </c>
      <c r="B10" s="10">
        <v>-236.11077999999998</v>
      </c>
      <c r="C10" s="10">
        <v>-208.4603400000001</v>
      </c>
      <c r="D10" s="10">
        <v>275.717</v>
      </c>
      <c r="E10" s="10">
        <v>75</v>
      </c>
      <c r="G10" s="10">
        <f>B10-'Nominal values _ Q1'!B10</f>
        <v>3.889220000000023</v>
      </c>
      <c r="H10" s="10">
        <f>C10-'Nominal values _ Q1'!C10</f>
        <v>14.039659999999913</v>
      </c>
      <c r="I10" s="10">
        <f>D10-'Nominal values _ Q1'!D10</f>
        <v>-1.7830000000000155</v>
      </c>
      <c r="J10" s="10">
        <f t="shared" si="0"/>
        <v>4.27844845807452</v>
      </c>
      <c r="L10" s="10">
        <f>IF(ABS(G10)&gt;'Nominal values _ Q2'!G10,ABS(G10)-'Nominal values _ Q2'!G10,"-")</f>
        <v>0.889220000000023</v>
      </c>
      <c r="M10" s="10">
        <f>IF(ABS(H10)&gt;'Nominal values _ Q2'!H10,ABS(H10)-'Nominal values _ Q2'!H10,"-")</f>
        <v>12.039659999999913</v>
      </c>
      <c r="N10" s="10" t="str">
        <f>IF(ABS(I10)&gt;'Nominal values _ Q2'!I10,ABS(I10)-'Nominal values _ Q2'!I10,"-")</f>
        <v>-</v>
      </c>
      <c r="O10" s="10">
        <f>IF(J10&gt;'Nominal values _ Q2'!J10,J10-'Nominal values _ Q2'!J10,"-")</f>
        <v>0.03580777095523491</v>
      </c>
      <c r="Q10" s="25" t="s">
        <v>132</v>
      </c>
      <c r="R10" s="25" t="s">
        <v>128</v>
      </c>
    </row>
    <row r="11" spans="1:18" ht="12.75">
      <c r="A11" s="9" t="s">
        <v>15</v>
      </c>
      <c r="B11" s="10">
        <v>3.97256</v>
      </c>
      <c r="C11" s="10">
        <v>-208.09966000000009</v>
      </c>
      <c r="D11" s="10">
        <v>374.90907999999996</v>
      </c>
      <c r="E11" s="10">
        <v>201</v>
      </c>
      <c r="G11" s="10">
        <f>B11-'Nominal values _ Q1'!B11</f>
        <v>3.97256</v>
      </c>
      <c r="H11" s="10">
        <f>C11-'Nominal values _ Q1'!C11</f>
        <v>14.400339999999915</v>
      </c>
      <c r="I11" s="10">
        <f>D11-'Nominal values _ Q1'!D11</f>
        <v>-1.990920000000017</v>
      </c>
      <c r="J11" s="10">
        <f t="shared" si="0"/>
        <v>4.443534111492796</v>
      </c>
      <c r="L11" s="10">
        <f>IF(ABS(G11)&gt;'Nominal values _ Q2'!G11,ABS(G11)-'Nominal values _ Q2'!G11,"-")</f>
        <v>0.9725600000000001</v>
      </c>
      <c r="M11" s="10">
        <f>IF(ABS(H11)&gt;'Nominal values _ Q2'!H11,ABS(H11)-'Nominal values _ Q2'!H11,"-")</f>
        <v>12.400339999999915</v>
      </c>
      <c r="N11" s="10" t="str">
        <f>IF(ABS(I11)&gt;'Nominal values _ Q2'!I11,ABS(I11)-'Nominal values _ Q2'!I11,"-")</f>
        <v>-</v>
      </c>
      <c r="O11" s="10">
        <f>IF(J11&gt;'Nominal values _ Q2'!J11,J11-'Nominal values _ Q2'!J11,"-")</f>
        <v>0.2008934243735112</v>
      </c>
      <c r="Q11" s="25" t="s">
        <v>132</v>
      </c>
      <c r="R11" s="25" t="s">
        <v>128</v>
      </c>
    </row>
    <row r="12" spans="1:18" ht="12.75">
      <c r="A12" s="9" t="s">
        <v>16</v>
      </c>
      <c r="B12" s="10">
        <v>243.79682</v>
      </c>
      <c r="C12" s="10">
        <v>-202.33386000000007</v>
      </c>
      <c r="D12" s="10">
        <v>271.43456000000003</v>
      </c>
      <c r="E12" s="10">
        <v>134</v>
      </c>
      <c r="G12" s="10">
        <f>B12-'Nominal values _ Q1'!B12</f>
        <v>3.7968199999999968</v>
      </c>
      <c r="H12" s="10">
        <f>C12-'Nominal values _ Q1'!C12</f>
        <v>20.166139999999928</v>
      </c>
      <c r="I12" s="10">
        <f>D12-'Nominal values _ Q1'!D12</f>
        <v>-6.065439999999967</v>
      </c>
      <c r="J12" s="10">
        <f t="shared" si="0"/>
        <v>7.1557951693714354</v>
      </c>
      <c r="L12" s="10">
        <f>IF(ABS(G12)&gt;'Nominal values _ Q2'!G12,ABS(G12)-'Nominal values _ Q2'!G12,"-")</f>
        <v>1.7968199999999968</v>
      </c>
      <c r="M12" s="10">
        <f>IF(ABS(H12)&gt;'Nominal values _ Q2'!H12,ABS(H12)-'Nominal values _ Q2'!H12,"-")</f>
        <v>18.166139999999928</v>
      </c>
      <c r="N12" s="10">
        <f>IF(ABS(I12)&gt;'Nominal values _ Q2'!I12,ABS(I12)-'Nominal values _ Q2'!I12,"-")</f>
        <v>4.065439999999967</v>
      </c>
      <c r="O12" s="10">
        <f>IF(J12&gt;'Nominal values _ Q2'!J12,J12-'Nominal values _ Q2'!J12,"-")</f>
        <v>4.327368044625246</v>
      </c>
      <c r="Q12" s="25" t="s">
        <v>132</v>
      </c>
      <c r="R12" s="25" t="s">
        <v>128</v>
      </c>
    </row>
    <row r="13" spans="1:18" ht="12.75">
      <c r="A13" s="9" t="s">
        <v>17</v>
      </c>
      <c r="B13" s="10">
        <v>387.95959999999997</v>
      </c>
      <c r="C13" s="10">
        <v>-220.25864</v>
      </c>
      <c r="D13" s="10">
        <v>63.53047999999999</v>
      </c>
      <c r="E13" s="10">
        <v>75</v>
      </c>
      <c r="G13" s="10">
        <f>B13-'Nominal values _ Q1'!B13</f>
        <v>-1.6404000000000565</v>
      </c>
      <c r="H13" s="10">
        <f>C13-'Nominal values _ Q1'!C13</f>
        <v>2.241359999999986</v>
      </c>
      <c r="I13" s="10">
        <f>D13-'Nominal values _ Q1'!D13</f>
        <v>-11.46952000000001</v>
      </c>
      <c r="J13" s="10">
        <f t="shared" si="0"/>
        <v>11.586233261522073</v>
      </c>
      <c r="L13" s="10" t="str">
        <f>IF(ABS(G13)&gt;'Nominal values _ Q2'!G13,ABS(G13)-'Nominal values _ Q2'!G13,"-")</f>
        <v>-</v>
      </c>
      <c r="M13" s="10">
        <f>IF(ABS(H13)&gt;'Nominal values _ Q2'!H13,ABS(H13)-'Nominal values _ Q2'!H13,"-")</f>
        <v>0.24135999999998603</v>
      </c>
      <c r="N13" s="10">
        <f>IF(ABS(I13)&gt;'Nominal values _ Q2'!I13,ABS(I13)-'Nominal values _ Q2'!I13,"-")</f>
        <v>9.46952000000001</v>
      </c>
      <c r="O13" s="10">
        <f>IF(J13&gt;'Nominal values _ Q2'!J13,J13-'Nominal values _ Q2'!J13,"-")</f>
        <v>8.757806136775883</v>
      </c>
      <c r="Q13" s="25" t="s">
        <v>132</v>
      </c>
      <c r="R13" s="25" t="s">
        <v>128</v>
      </c>
    </row>
    <row r="14" spans="1:18" ht="12.75">
      <c r="A14" s="9" t="s">
        <v>94</v>
      </c>
      <c r="B14" s="10">
        <v>-0.15747999999999998</v>
      </c>
      <c r="C14" s="10">
        <v>-8.056880000000092</v>
      </c>
      <c r="D14" s="10">
        <v>-153.41091999999998</v>
      </c>
      <c r="E14" s="10">
        <v>124.5</v>
      </c>
      <c r="G14" s="10">
        <f>B14-'Nominal values _ Q1'!B14</f>
        <v>-0.15747999999999998</v>
      </c>
      <c r="H14" s="10">
        <f>C14-'Nominal values _ Q1'!C14</f>
        <v>11.843119999999907</v>
      </c>
      <c r="I14" s="10">
        <f>D14-'Nominal values _ Q1'!D14</f>
        <v>-3.410919999999976</v>
      </c>
      <c r="J14" s="10">
        <f t="shared" si="0"/>
        <v>3.414553440319808</v>
      </c>
      <c r="L14" s="10" t="str">
        <f>IF(ABS(G14)&gt;'Nominal values _ Q2'!G14,ABS(G14)-'Nominal values _ Q2'!G14,"-")</f>
        <v>-</v>
      </c>
      <c r="M14" s="10">
        <f>IF(ABS(H14)&gt;'Nominal values _ Q2'!H14,ABS(H14)-'Nominal values _ Q2'!H14,"-")</f>
        <v>9.843119999999907</v>
      </c>
      <c r="N14" s="10">
        <f>IF(ABS(I14)&gt;'Nominal values _ Q2'!I14,ABS(I14)-'Nominal values _ Q2'!I14,"-")</f>
        <v>1.410919999999976</v>
      </c>
      <c r="O14" s="10">
        <f>IF(J14&gt;'Nominal values _ Q2'!J14,J14-'Nominal values _ Q2'!J14,"-")</f>
        <v>0.5861263155736176</v>
      </c>
      <c r="Q14" s="25" t="s">
        <v>132</v>
      </c>
      <c r="R14" s="25" t="s">
        <v>128</v>
      </c>
    </row>
    <row r="15" spans="1:18" ht="12.75">
      <c r="A15" s="9" t="s">
        <v>95</v>
      </c>
      <c r="B15" s="10">
        <v>-149.79142000000002</v>
      </c>
      <c r="C15" s="10">
        <v>-8.587740000000167</v>
      </c>
      <c r="D15" s="10">
        <v>-3.61442</v>
      </c>
      <c r="E15" s="10">
        <v>124.5</v>
      </c>
      <c r="G15" s="10">
        <f>B15-'Nominal values _ Q1'!B15</f>
        <v>0.20857999999998356</v>
      </c>
      <c r="H15" s="10">
        <f>C15-'Nominal values _ Q1'!C15</f>
        <v>11.312259999999831</v>
      </c>
      <c r="I15" s="10">
        <f>D15-'Nominal values _ Q1'!D15</f>
        <v>-3.61442</v>
      </c>
      <c r="J15" s="10">
        <f t="shared" si="0"/>
        <v>3.6204333377097266</v>
      </c>
      <c r="L15" s="10" t="str">
        <f>IF(ABS(G15)&gt;'Nominal values _ Q2'!G15,ABS(G15)-'Nominal values _ Q2'!G15,"-")</f>
        <v>-</v>
      </c>
      <c r="M15" s="10">
        <f>IF(ABS(H15)&gt;'Nominal values _ Q2'!H15,ABS(H15)-'Nominal values _ Q2'!H15,"-")</f>
        <v>9.312259999999831</v>
      </c>
      <c r="N15" s="10">
        <f>IF(ABS(I15)&gt;'Nominal values _ Q2'!I15,ABS(I15)-'Nominal values _ Q2'!I15,"-")</f>
        <v>1.61442</v>
      </c>
      <c r="O15" s="10">
        <f>IF(J15&gt;'Nominal values _ Q2'!J15,J15-'Nominal values _ Q2'!J15,"-")</f>
        <v>0.7920062129635363</v>
      </c>
      <c r="Q15" s="25" t="s">
        <v>132</v>
      </c>
      <c r="R15" s="25" t="s">
        <v>128</v>
      </c>
    </row>
    <row r="16" spans="1:18" ht="12.75">
      <c r="A16" s="9" t="s">
        <v>96</v>
      </c>
      <c r="B16" s="10">
        <v>-0.33781999999999995</v>
      </c>
      <c r="C16" s="10">
        <v>-8.709660000000099</v>
      </c>
      <c r="D16" s="10">
        <v>145.92553999999998</v>
      </c>
      <c r="E16" s="10">
        <v>124.5</v>
      </c>
      <c r="G16" s="10">
        <f>B16-'Nominal values _ Q1'!B16</f>
        <v>-0.33781999999999995</v>
      </c>
      <c r="H16" s="10">
        <f>C16-'Nominal values _ Q1'!C16</f>
        <v>11.1903399999999</v>
      </c>
      <c r="I16" s="10">
        <f>D16-'Nominal values _ Q1'!D16</f>
        <v>-4.074460000000016</v>
      </c>
      <c r="J16" s="10">
        <f t="shared" si="0"/>
        <v>4.088440612752023</v>
      </c>
      <c r="L16" s="10" t="str">
        <f>IF(ABS(G16)&gt;'Nominal values _ Q2'!G16,ABS(G16)-'Nominal values _ Q2'!G16,"-")</f>
        <v>-</v>
      </c>
      <c r="M16" s="10">
        <f>IF(ABS(H16)&gt;'Nominal values _ Q2'!H16,ABS(H16)-'Nominal values _ Q2'!H16,"-")</f>
        <v>9.1903399999999</v>
      </c>
      <c r="N16" s="10">
        <f>IF(ABS(I16)&gt;'Nominal values _ Q2'!I16,ABS(I16)-'Nominal values _ Q2'!I16,"-")</f>
        <v>2.074460000000016</v>
      </c>
      <c r="O16" s="10">
        <f>IF(J16&gt;'Nominal values _ Q2'!J16,J16-'Nominal values _ Q2'!J16,"-")</f>
        <v>1.2600134880058325</v>
      </c>
      <c r="Q16" s="25" t="s">
        <v>132</v>
      </c>
      <c r="R16" s="25" t="s">
        <v>128</v>
      </c>
    </row>
    <row r="17" spans="1:18" ht="12.75">
      <c r="A17" s="9" t="s">
        <v>21</v>
      </c>
      <c r="B17" s="10">
        <v>-0.00508</v>
      </c>
      <c r="C17" s="10">
        <v>0</v>
      </c>
      <c r="D17" s="10">
        <v>-0.23114</v>
      </c>
      <c r="E17" s="10">
        <v>114</v>
      </c>
      <c r="G17" s="10">
        <f>B17-'Nominal values _ Q1'!B17</f>
        <v>-0.00508</v>
      </c>
      <c r="H17" s="10">
        <f>C17-'Nominal values _ Q1'!C17</f>
        <v>0</v>
      </c>
      <c r="I17" s="10">
        <f>D17-'Nominal values _ Q1'!D17</f>
        <v>-0.23114</v>
      </c>
      <c r="J17" s="10">
        <f t="shared" si="0"/>
        <v>0.23119581743621576</v>
      </c>
      <c r="L17" s="10" t="str">
        <f>IF(ABS(G17)&gt;'Nominal values _ Q2'!G17,ABS(G17)-'Nominal values _ Q2'!G17,"-")</f>
        <v>-</v>
      </c>
      <c r="M17" s="10" t="str">
        <f>IF(ABS(H17)&gt;'Nominal values _ Q2'!H17,ABS(H17)-'Nominal values _ Q2'!H17,"-")</f>
        <v>-</v>
      </c>
      <c r="N17" s="10" t="str">
        <f>IF(ABS(I17)&gt;'Nominal values _ Q2'!I17,ABS(I17)-'Nominal values _ Q2'!I17,"-")</f>
        <v>-</v>
      </c>
      <c r="O17" s="10" t="str">
        <f>IF(J17&gt;'Nominal values _ Q2'!J17,J17-'Nominal values _ Q2'!J17,"-")</f>
        <v>-</v>
      </c>
      <c r="Q17" s="25"/>
      <c r="R17" s="25"/>
    </row>
    <row r="18" spans="1:18" ht="12.75">
      <c r="A18" s="9" t="s">
        <v>22</v>
      </c>
      <c r="B18" s="10">
        <v>1.3208</v>
      </c>
      <c r="C18" s="10">
        <v>124.7775</v>
      </c>
      <c r="D18" s="10">
        <v>80.0354</v>
      </c>
      <c r="E18" s="10">
        <v>1009.6</v>
      </c>
      <c r="G18" s="10">
        <f>B18-'Nominal values _ Q1'!B18</f>
        <v>1.3208</v>
      </c>
      <c r="H18" s="10">
        <f>C18-'Nominal values _ Q1'!C18</f>
        <v>-2.7224999999999966</v>
      </c>
      <c r="I18" s="10">
        <f>D18-'Nominal values _ Q1'!D18</f>
        <v>5.035399999999996</v>
      </c>
      <c r="J18" s="10">
        <f t="shared" si="0"/>
        <v>5.2057435395916265</v>
      </c>
      <c r="L18" s="10" t="str">
        <f>IF(ABS(G18)&gt;'Nominal values _ Q2'!G18,ABS(G18)-'Nominal values _ Q2'!G18,"-")</f>
        <v>-</v>
      </c>
      <c r="M18" s="10" t="str">
        <f>IF(ABS(H18)&gt;'Nominal values _ Q2'!H18,ABS(H18)-'Nominal values _ Q2'!H18,"-")</f>
        <v>-</v>
      </c>
      <c r="N18" s="10">
        <f>IF(ABS(I18)&gt;'Nominal values _ Q2'!I18,ABS(I18)-'Nominal values _ Q2'!I18,"-")</f>
        <v>2.0353999999999957</v>
      </c>
      <c r="O18" s="10">
        <f>IF(J18&gt;'Nominal values _ Q2'!J18,J18-'Nominal values _ Q2'!J18,"-")</f>
        <v>0.9631028524723417</v>
      </c>
      <c r="Q18" s="25" t="s">
        <v>132</v>
      </c>
      <c r="R18" s="25"/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23</v>
      </c>
      <c r="B20" s="14"/>
      <c r="C20" s="14"/>
      <c r="D20" s="14"/>
      <c r="E20" s="14"/>
      <c r="G20" s="14"/>
      <c r="I20" s="14"/>
    </row>
    <row r="21" spans="1:18" ht="12.75">
      <c r="A21" s="9" t="s">
        <v>13</v>
      </c>
      <c r="B21" s="18"/>
      <c r="C21" s="18"/>
      <c r="D21" s="18"/>
      <c r="E21" s="18"/>
      <c r="G21" s="18"/>
      <c r="H21" s="18"/>
      <c r="I21" s="18"/>
      <c r="J21" s="18"/>
      <c r="L21" s="18" t="str">
        <f>IF(ABS(G21)&gt;'Nominal values _ Q2'!G21,ABS(G21)-'Nominal values _ Q2'!G21,"-")</f>
        <v>-</v>
      </c>
      <c r="M21" s="18" t="str">
        <f>IF(ABS(H21)&gt;'Nominal values _ Q2'!H21,ABS(H21)-'Nominal values _ Q2'!H21,"-")</f>
        <v>-</v>
      </c>
      <c r="N21" s="18" t="str">
        <f>IF(ABS(I21)&gt;'Nominal values _ Q2'!I21,ABS(I21)-'Nominal values _ Q2'!I21,"-")</f>
        <v>-</v>
      </c>
      <c r="O21" s="18" t="str">
        <f>IF(J21&gt;'Nominal values _ Q2'!J21,J21-'Nominal values _ Q2'!J21,"-")</f>
        <v>-</v>
      </c>
      <c r="Q21" s="26"/>
      <c r="R21" s="26"/>
    </row>
    <row r="22" spans="1:18" ht="12.75">
      <c r="A22" s="9" t="s">
        <v>14</v>
      </c>
      <c r="B22" s="18"/>
      <c r="C22" s="18"/>
      <c r="D22" s="18"/>
      <c r="E22" s="18"/>
      <c r="G22" s="18"/>
      <c r="H22" s="18"/>
      <c r="I22" s="18"/>
      <c r="J22" s="18"/>
      <c r="L22" s="18" t="str">
        <f>IF(ABS(G22)&gt;'Nominal values _ Q2'!G22,ABS(G22)-'Nominal values _ Q2'!G22,"-")</f>
        <v>-</v>
      </c>
      <c r="M22" s="18" t="str">
        <f>IF(ABS(H22)&gt;'Nominal values _ Q2'!H22,ABS(H22)-'Nominal values _ Q2'!H22,"-")</f>
        <v>-</v>
      </c>
      <c r="N22" s="18" t="str">
        <f>IF(ABS(I22)&gt;'Nominal values _ Q2'!I22,ABS(I22)-'Nominal values _ Q2'!I22,"-")</f>
        <v>-</v>
      </c>
      <c r="O22" s="18" t="str">
        <f>IF(J22&gt;'Nominal values _ Q2'!J22,J22-'Nominal values _ Q2'!J22,"-")</f>
        <v>-</v>
      </c>
      <c r="Q22" s="26"/>
      <c r="R22" s="26"/>
    </row>
    <row r="23" spans="1:18" ht="12.75">
      <c r="A23" s="9" t="s">
        <v>15</v>
      </c>
      <c r="B23" s="18"/>
      <c r="C23" s="18"/>
      <c r="D23" s="18"/>
      <c r="E23" s="18"/>
      <c r="G23" s="18"/>
      <c r="H23" s="18"/>
      <c r="I23" s="18"/>
      <c r="J23" s="18"/>
      <c r="L23" s="18" t="str">
        <f>IF(ABS(G23)&gt;'Nominal values _ Q2'!G23,ABS(G23)-'Nominal values _ Q2'!G23,"-")</f>
        <v>-</v>
      </c>
      <c r="M23" s="18" t="str">
        <f>IF(ABS(H23)&gt;'Nominal values _ Q2'!H23,ABS(H23)-'Nominal values _ Q2'!H23,"-")</f>
        <v>-</v>
      </c>
      <c r="N23" s="18" t="str">
        <f>IF(ABS(I23)&gt;'Nominal values _ Q2'!I23,ABS(I23)-'Nominal values _ Q2'!I23,"-")</f>
        <v>-</v>
      </c>
      <c r="O23" s="18" t="str">
        <f>IF(J23&gt;'Nominal values _ Q2'!J23,J23-'Nominal values _ Q2'!J23,"-")</f>
        <v>-</v>
      </c>
      <c r="Q23" s="26"/>
      <c r="R23" s="26"/>
    </row>
    <row r="24" spans="1:18" ht="12.75">
      <c r="A24" s="9" t="s">
        <v>16</v>
      </c>
      <c r="B24" s="18"/>
      <c r="C24" s="18"/>
      <c r="D24" s="18"/>
      <c r="E24" s="18"/>
      <c r="G24" s="18"/>
      <c r="H24" s="18"/>
      <c r="I24" s="18"/>
      <c r="J24" s="18"/>
      <c r="L24" s="18" t="str">
        <f>IF(ABS(G24)&gt;'Nominal values _ Q2'!G24,ABS(G24)-'Nominal values _ Q2'!G24,"-")</f>
        <v>-</v>
      </c>
      <c r="M24" s="18" t="str">
        <f>IF(ABS(H24)&gt;'Nominal values _ Q2'!H24,ABS(H24)-'Nominal values _ Q2'!H24,"-")</f>
        <v>-</v>
      </c>
      <c r="N24" s="18" t="str">
        <f>IF(ABS(I24)&gt;'Nominal values _ Q2'!I24,ABS(I24)-'Nominal values _ Q2'!I24,"-")</f>
        <v>-</v>
      </c>
      <c r="O24" s="18" t="str">
        <f>IF(J24&gt;'Nominal values _ Q2'!J24,J24-'Nominal values _ Q2'!J24,"-")</f>
        <v>-</v>
      </c>
      <c r="Q24" s="26"/>
      <c r="R24" s="26"/>
    </row>
    <row r="25" spans="1:18" ht="12.75">
      <c r="A25" s="9" t="s">
        <v>17</v>
      </c>
      <c r="B25" s="18"/>
      <c r="C25" s="18"/>
      <c r="D25" s="18"/>
      <c r="E25" s="18"/>
      <c r="G25" s="18"/>
      <c r="H25" s="18"/>
      <c r="I25" s="18"/>
      <c r="J25" s="18"/>
      <c r="L25" s="18" t="str">
        <f>IF(ABS(G25)&gt;'Nominal values _ Q2'!G25,ABS(G25)-'Nominal values _ Q2'!G25,"-")</f>
        <v>-</v>
      </c>
      <c r="M25" s="18" t="str">
        <f>IF(ABS(H25)&gt;'Nominal values _ Q2'!H25,ABS(H25)-'Nominal values _ Q2'!H25,"-")</f>
        <v>-</v>
      </c>
      <c r="N25" s="18" t="str">
        <f>IF(ABS(I25)&gt;'Nominal values _ Q2'!I25,ABS(I25)-'Nominal values _ Q2'!I25,"-")</f>
        <v>-</v>
      </c>
      <c r="O25" s="18" t="str">
        <f>IF(J25&gt;'Nominal values _ Q2'!J25,J25-'Nominal values _ Q2'!J25,"-")</f>
        <v>-</v>
      </c>
      <c r="Q25" s="26"/>
      <c r="R25" s="26"/>
    </row>
    <row r="26" spans="1:18" ht="12.75">
      <c r="A26" s="9" t="s">
        <v>94</v>
      </c>
      <c r="B26" s="18"/>
      <c r="C26" s="18"/>
      <c r="D26" s="18"/>
      <c r="E26" s="18"/>
      <c r="G26" s="18"/>
      <c r="H26" s="18"/>
      <c r="I26" s="18"/>
      <c r="J26" s="18"/>
      <c r="L26" s="18" t="str">
        <f>IF(ABS(G26)&gt;'Nominal values _ Q2'!G26,ABS(G26)-'Nominal values _ Q2'!G26,"-")</f>
        <v>-</v>
      </c>
      <c r="M26" s="18" t="str">
        <f>IF(ABS(H26)&gt;'Nominal values _ Q2'!H26,ABS(H26)-'Nominal values _ Q2'!H26,"-")</f>
        <v>-</v>
      </c>
      <c r="N26" s="18" t="str">
        <f>IF(ABS(I26)&gt;'Nominal values _ Q2'!I26,ABS(I26)-'Nominal values _ Q2'!I26,"-")</f>
        <v>-</v>
      </c>
      <c r="O26" s="18" t="str">
        <f>IF(J26&gt;'Nominal values _ Q2'!J26,J26-'Nominal values _ Q2'!J26,"-")</f>
        <v>-</v>
      </c>
      <c r="Q26" s="26"/>
      <c r="R26" s="26"/>
    </row>
    <row r="27" spans="1:18" ht="12.75">
      <c r="A27" s="9" t="s">
        <v>95</v>
      </c>
      <c r="B27" s="18"/>
      <c r="C27" s="18"/>
      <c r="D27" s="18"/>
      <c r="E27" s="18"/>
      <c r="G27" s="18"/>
      <c r="H27" s="18"/>
      <c r="I27" s="18"/>
      <c r="J27" s="18"/>
      <c r="L27" s="18" t="str">
        <f>IF(ABS(G27)&gt;'Nominal values _ Q2'!G27,ABS(G27)-'Nominal values _ Q2'!G27,"-")</f>
        <v>-</v>
      </c>
      <c r="M27" s="18" t="str">
        <f>IF(ABS(H27)&gt;'Nominal values _ Q2'!H27,ABS(H27)-'Nominal values _ Q2'!H27,"-")</f>
        <v>-</v>
      </c>
      <c r="N27" s="18" t="str">
        <f>IF(ABS(I27)&gt;'Nominal values _ Q2'!I27,ABS(I27)-'Nominal values _ Q2'!I27,"-")</f>
        <v>-</v>
      </c>
      <c r="O27" s="18" t="str">
        <f>IF(J27&gt;'Nominal values _ Q2'!J27,J27-'Nominal values _ Q2'!J27,"-")</f>
        <v>-</v>
      </c>
      <c r="Q27" s="26"/>
      <c r="R27" s="26"/>
    </row>
    <row r="28" spans="1:18" ht="12.75">
      <c r="A28" s="9" t="s">
        <v>96</v>
      </c>
      <c r="B28" s="18"/>
      <c r="C28" s="18"/>
      <c r="D28" s="18"/>
      <c r="E28" s="18"/>
      <c r="G28" s="18"/>
      <c r="H28" s="18"/>
      <c r="I28" s="18"/>
      <c r="J28" s="18"/>
      <c r="L28" s="18" t="str">
        <f>IF(ABS(G28)&gt;'Nominal values _ Q2'!G28,ABS(G28)-'Nominal values _ Q2'!G28,"-")</f>
        <v>-</v>
      </c>
      <c r="M28" s="18" t="str">
        <f>IF(ABS(H28)&gt;'Nominal values _ Q2'!H28,ABS(H28)-'Nominal values _ Q2'!H28,"-")</f>
        <v>-</v>
      </c>
      <c r="N28" s="18" t="str">
        <f>IF(ABS(I28)&gt;'Nominal values _ Q2'!I28,ABS(I28)-'Nominal values _ Q2'!I28,"-")</f>
        <v>-</v>
      </c>
      <c r="O28" s="18" t="str">
        <f>IF(J28&gt;'Nominal values _ Q2'!J28,J28-'Nominal values _ Q2'!J28,"-")</f>
        <v>-</v>
      </c>
      <c r="Q28" s="26"/>
      <c r="R28" s="26"/>
    </row>
    <row r="29" spans="1:18" ht="12.75">
      <c r="A29" s="9" t="s">
        <v>21</v>
      </c>
      <c r="B29" s="10">
        <v>0.42417999999999995</v>
      </c>
      <c r="C29" s="10">
        <v>7753.502399999999</v>
      </c>
      <c r="D29" s="10">
        <v>-0.02286</v>
      </c>
      <c r="E29" s="10">
        <v>114</v>
      </c>
      <c r="G29" s="10">
        <f>B29-'Nominal values _ Q1'!B29</f>
        <v>0.42417999999999995</v>
      </c>
      <c r="H29" s="10">
        <f>C29-'Nominal values _ Q1'!C29</f>
        <v>-1.4976000000006024</v>
      </c>
      <c r="I29" s="10">
        <f>D29-'Nominal values _ Q1'!D29</f>
        <v>-0.02286</v>
      </c>
      <c r="J29" s="10">
        <f>SQRT(G29^2+I29^2)</f>
        <v>0.4247955414078636</v>
      </c>
      <c r="L29" s="10" t="str">
        <f>IF(ABS(G29)&gt;'Nominal values _ Q2'!G29,ABS(G29)-'Nominal values _ Q2'!G29,"-")</f>
        <v>-</v>
      </c>
      <c r="M29" s="10">
        <f>IF(ABS(H29)&gt;'Nominal values _ Q2'!H29,ABS(H29)-'Nominal values _ Q2'!H29,"-")</f>
        <v>0.49760000000060245</v>
      </c>
      <c r="N29" s="10" t="str">
        <f>IF(ABS(I29)&gt;'Nominal values _ Q2'!I29,ABS(I29)-'Nominal values _ Q2'!I29,"-")</f>
        <v>-</v>
      </c>
      <c r="O29" s="10" t="str">
        <f>IF(J29&gt;'Nominal values _ Q2'!J29,J29-'Nominal values _ Q2'!J29,"-")</f>
        <v>-</v>
      </c>
      <c r="Q29" s="25"/>
      <c r="R29" s="25" t="s">
        <v>128</v>
      </c>
    </row>
    <row r="30" spans="1:18" ht="12.75">
      <c r="A30" s="9" t="s">
        <v>22</v>
      </c>
      <c r="B30" s="10">
        <v>-2.11836</v>
      </c>
      <c r="C30" s="10">
        <v>7625.39242</v>
      </c>
      <c r="D30" s="10">
        <v>73.54823999999999</v>
      </c>
      <c r="E30" s="10">
        <v>1009.6</v>
      </c>
      <c r="G30" s="10">
        <f>B30-'Nominal values _ Q1'!B30</f>
        <v>-2.11836</v>
      </c>
      <c r="H30" s="10">
        <f>C30-'Nominal values _ Q1'!C30</f>
        <v>-2.107579999999871</v>
      </c>
      <c r="I30" s="10">
        <f>D30-'Nominal values _ Q1'!D30</f>
        <v>-1.4517600000000073</v>
      </c>
      <c r="J30" s="10">
        <f>SQRT(G30^2+I30^2)</f>
        <v>2.5680841472194835</v>
      </c>
      <c r="L30" s="10" t="str">
        <f>IF(ABS(G30)&gt;'Nominal values _ Q2'!G30,ABS(G30)-'Nominal values _ Q2'!G30,"-")</f>
        <v>-</v>
      </c>
      <c r="M30" s="10" t="str">
        <f>IF(ABS(H30)&gt;'Nominal values _ Q2'!H30,ABS(H30)-'Nominal values _ Q2'!H30,"-")</f>
        <v>-</v>
      </c>
      <c r="N30" s="10" t="str">
        <f>IF(ABS(I30)&gt;'Nominal values _ Q2'!I30,ABS(I30)-'Nominal values _ Q2'!I30,"-")</f>
        <v>-</v>
      </c>
      <c r="O30" s="10" t="str">
        <f>IF(J30&gt;'Nominal values _ Q2'!J30,J30-'Nominal values _ Q2'!J30,"-")</f>
        <v>-</v>
      </c>
      <c r="Q30" s="25"/>
      <c r="R30" s="25"/>
    </row>
    <row r="32" ht="12.75">
      <c r="Q32" s="1" t="s">
        <v>161</v>
      </c>
    </row>
    <row r="33" spans="1:17" ht="12.75">
      <c r="A33" s="22" t="s">
        <v>162</v>
      </c>
      <c r="Q33" s="1" t="s">
        <v>163</v>
      </c>
    </row>
    <row r="34" spans="1:17" ht="12.75">
      <c r="A34" s="9" t="s">
        <v>164</v>
      </c>
      <c r="B34" s="10">
        <v>153.63951999999998</v>
      </c>
      <c r="C34" s="10">
        <v>-12.425680000000057</v>
      </c>
      <c r="D34" s="10">
        <v>38.02126</v>
      </c>
      <c r="G34" s="27"/>
      <c r="Q34" s="1" t="s">
        <v>165</v>
      </c>
    </row>
    <row r="35" spans="1:13" ht="12.75">
      <c r="A35" s="9" t="s">
        <v>166</v>
      </c>
      <c r="B35" s="10">
        <v>153.54046</v>
      </c>
      <c r="C35" s="10">
        <v>-12.786360000000059</v>
      </c>
      <c r="D35" s="10">
        <v>-36.99256</v>
      </c>
      <c r="G35" s="27"/>
      <c r="M35" s="14"/>
    </row>
    <row r="36" spans="2:13" ht="12.75">
      <c r="B36" s="28"/>
      <c r="C36" s="28"/>
      <c r="D36" s="28"/>
      <c r="M36" s="14"/>
    </row>
    <row r="37" spans="1:13" ht="12.75">
      <c r="A37" s="9" t="s">
        <v>167</v>
      </c>
      <c r="B37" s="10">
        <v>-126.22783999999999</v>
      </c>
      <c r="C37" s="10">
        <v>7770.53564</v>
      </c>
      <c r="D37" s="10">
        <v>40.723819999999996</v>
      </c>
      <c r="G37" s="27"/>
      <c r="M37" s="14"/>
    </row>
    <row r="38" spans="1:13" ht="12.75">
      <c r="A38" s="9" t="s">
        <v>168</v>
      </c>
      <c r="B38" s="10">
        <v>-127.0889</v>
      </c>
      <c r="C38" s="10">
        <v>7770.08606</v>
      </c>
      <c r="D38" s="10">
        <v>-34.28746</v>
      </c>
      <c r="G38" s="27"/>
      <c r="M38" s="14"/>
    </row>
    <row r="39" ht="12.75">
      <c r="M39" s="14"/>
    </row>
    <row r="40" spans="1:13" ht="12.75">
      <c r="A40" s="22" t="s">
        <v>522</v>
      </c>
      <c r="M40" s="14"/>
    </row>
    <row r="41" spans="1:13" ht="12.75">
      <c r="A41" s="9" t="s">
        <v>523</v>
      </c>
      <c r="B41" s="18"/>
      <c r="C41" s="10">
        <v>2137.58526</v>
      </c>
      <c r="D41" s="18"/>
      <c r="G41" s="14"/>
      <c r="H41" s="14"/>
      <c r="I41" s="14"/>
      <c r="M41" s="14"/>
    </row>
    <row r="42" spans="1:13" ht="12.75">
      <c r="A42" s="9" t="s">
        <v>524</v>
      </c>
      <c r="B42" s="18"/>
      <c r="C42" s="10">
        <v>2135.5989799999998</v>
      </c>
      <c r="D42" s="18"/>
      <c r="G42" s="14"/>
      <c r="H42" s="14"/>
      <c r="I42" s="14"/>
      <c r="M42" s="14"/>
    </row>
  </sheetData>
  <mergeCells count="9">
    <mergeCell ref="Q6:R6"/>
    <mergeCell ref="B7:E7"/>
    <mergeCell ref="G7:J7"/>
    <mergeCell ref="L7:O7"/>
    <mergeCell ref="Q7:R7"/>
    <mergeCell ref="A1:N1"/>
    <mergeCell ref="B3:D3"/>
    <mergeCell ref="B4:D4"/>
    <mergeCell ref="B5:D5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R15" sqref="R15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103</v>
      </c>
      <c r="B3" s="39" t="s">
        <v>1359</v>
      </c>
      <c r="C3" s="39"/>
      <c r="D3" s="39"/>
    </row>
    <row r="4" spans="1:4" ht="12.75">
      <c r="A4" s="21" t="s">
        <v>105</v>
      </c>
      <c r="B4" s="39" t="s">
        <v>1360</v>
      </c>
      <c r="C4" s="39"/>
      <c r="D4" s="39"/>
    </row>
    <row r="5" spans="1:4" ht="12.75">
      <c r="A5" s="21" t="s">
        <v>107</v>
      </c>
      <c r="B5" s="40">
        <v>38824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268</v>
      </c>
      <c r="C7" s="37"/>
      <c r="D7" s="37"/>
      <c r="E7" s="37"/>
      <c r="G7" s="37" t="s">
        <v>109</v>
      </c>
      <c r="H7" s="37"/>
      <c r="I7" s="37"/>
      <c r="J7" s="37"/>
      <c r="L7" s="37" t="s">
        <v>110</v>
      </c>
      <c r="M7" s="37"/>
      <c r="N7" s="37"/>
      <c r="O7" s="37"/>
      <c r="Q7" s="37" t="s">
        <v>111</v>
      </c>
      <c r="R7" s="37"/>
    </row>
    <row r="8" spans="1:18" ht="25.5" customHeight="1">
      <c r="A8" s="22" t="s">
        <v>4</v>
      </c>
      <c r="B8" s="23" t="s">
        <v>5</v>
      </c>
      <c r="C8" s="23" t="s">
        <v>6</v>
      </c>
      <c r="D8" s="23" t="s">
        <v>7</v>
      </c>
      <c r="E8" s="22" t="s">
        <v>276</v>
      </c>
      <c r="G8" s="23" t="s">
        <v>117</v>
      </c>
      <c r="H8" s="23" t="s">
        <v>118</v>
      </c>
      <c r="I8" s="23" t="s">
        <v>119</v>
      </c>
      <c r="J8" s="23" t="s">
        <v>120</v>
      </c>
      <c r="L8" s="23" t="s">
        <v>117</v>
      </c>
      <c r="M8" s="23" t="s">
        <v>118</v>
      </c>
      <c r="N8" s="23" t="s">
        <v>119</v>
      </c>
      <c r="O8" s="23" t="s">
        <v>120</v>
      </c>
      <c r="Q8" s="24" t="s">
        <v>125</v>
      </c>
      <c r="R8" s="24" t="s">
        <v>126</v>
      </c>
    </row>
    <row r="9" spans="1:18" ht="12.75">
      <c r="A9" s="9" t="s">
        <v>13</v>
      </c>
      <c r="B9" s="10">
        <v>-386.96392</v>
      </c>
      <c r="C9" s="10">
        <v>-223.12376000000006</v>
      </c>
      <c r="D9" s="10">
        <v>69.41311999999999</v>
      </c>
      <c r="E9" s="10">
        <v>75</v>
      </c>
      <c r="G9" s="10">
        <f>B9-'Nominal values _ Q1'!B9</f>
        <v>2.6360800000000495</v>
      </c>
      <c r="H9" s="10">
        <f>C9-'Nominal values _ Q1'!C9</f>
        <v>-0.6237600000000612</v>
      </c>
      <c r="I9" s="10">
        <f>D9-'Nominal values _ Q1'!D9</f>
        <v>-5.586880000000008</v>
      </c>
      <c r="J9" s="10">
        <f aca="true" t="shared" si="0" ref="J9:J18">SQRT(G9^2+I9^2)</f>
        <v>6.177551772409548</v>
      </c>
      <c r="L9" s="10">
        <f>IF(ABS(G9)&gt;'Nominal values _ Q2'!G9,ABS(G9)-'Nominal values _ Q2'!G9,"-")</f>
        <v>0.6360800000000495</v>
      </c>
      <c r="M9" s="10" t="str">
        <f>IF(ABS(H9)&gt;'Nominal values _ Q2'!H9,ABS(H9)-'Nominal values _ Q2'!H9,"-")</f>
        <v>-</v>
      </c>
      <c r="N9" s="10">
        <f>IF(ABS(I9)&gt;'Nominal values _ Q2'!I9,ABS(I9)-'Nominal values _ Q2'!I9,"-")</f>
        <v>3.586880000000008</v>
      </c>
      <c r="O9" s="10">
        <f>IF(J9&gt;'Nominal values _ Q2'!J9,J9-'Nominal values _ Q2'!J9,"-")</f>
        <v>3.349124647663358</v>
      </c>
      <c r="Q9" s="25" t="s">
        <v>132</v>
      </c>
      <c r="R9" s="25"/>
    </row>
    <row r="10" spans="1:18" ht="12.75">
      <c r="A10" s="9" t="s">
        <v>14</v>
      </c>
      <c r="B10" s="10">
        <v>-242.19153999999997</v>
      </c>
      <c r="C10" s="10">
        <v>-223.74860000000012</v>
      </c>
      <c r="D10" s="10">
        <v>274.93467999999996</v>
      </c>
      <c r="E10" s="10">
        <v>75</v>
      </c>
      <c r="G10" s="10">
        <f>B10-'Nominal values _ Q1'!B10</f>
        <v>-2.191539999999975</v>
      </c>
      <c r="H10" s="10">
        <f>C10-'Nominal values _ Q1'!C10</f>
        <v>-1.248600000000124</v>
      </c>
      <c r="I10" s="10">
        <f>D10-'Nominal values _ Q1'!D10</f>
        <v>-2.5653200000000425</v>
      </c>
      <c r="J10" s="10">
        <f t="shared" si="0"/>
        <v>3.3739760334063</v>
      </c>
      <c r="L10" s="10" t="str">
        <f>IF(ABS(G10)&gt;'Nominal values _ Q2'!G10,ABS(G10)-'Nominal values _ Q2'!G10,"-")</f>
        <v>-</v>
      </c>
      <c r="M10" s="10" t="str">
        <f>IF(ABS(H10)&gt;'Nominal values _ Q2'!H10,ABS(H10)-'Nominal values _ Q2'!H10,"-")</f>
        <v>-</v>
      </c>
      <c r="N10" s="10" t="str">
        <f>IF(ABS(I10)&gt;'Nominal values _ Q2'!I10,ABS(I10)-'Nominal values _ Q2'!I10,"-")</f>
        <v>-</v>
      </c>
      <c r="O10" s="10" t="str">
        <f>IF(J10&gt;'Nominal values _ Q2'!J10,J10-'Nominal values _ Q2'!J10,"-")</f>
        <v>-</v>
      </c>
      <c r="Q10" s="25"/>
      <c r="R10" s="25"/>
    </row>
    <row r="11" spans="1:18" ht="12.75">
      <c r="A11" s="9" t="s">
        <v>15</v>
      </c>
      <c r="B11" s="10">
        <v>-4.47802</v>
      </c>
      <c r="C11" s="10">
        <v>-220.4339</v>
      </c>
      <c r="D11" s="10">
        <v>380.86791999999997</v>
      </c>
      <c r="E11" s="10">
        <v>201</v>
      </c>
      <c r="G11" s="10">
        <f>B11-'Nominal values _ Q1'!B11</f>
        <v>-4.47802</v>
      </c>
      <c r="H11" s="10">
        <f>C11-'Nominal values _ Q1'!C11</f>
        <v>2.066100000000006</v>
      </c>
      <c r="I11" s="10">
        <f>D11-'Nominal values _ Q1'!D11</f>
        <v>3.9679199999999923</v>
      </c>
      <c r="J11" s="10">
        <f t="shared" si="0"/>
        <v>5.983063784283094</v>
      </c>
      <c r="L11" s="10">
        <f>IF(ABS(G11)&gt;'Nominal values _ Q2'!G11,ABS(G11)-'Nominal values _ Q2'!G11,"-")</f>
        <v>1.47802</v>
      </c>
      <c r="M11" s="10">
        <f>IF(ABS(H11)&gt;'Nominal values _ Q2'!H11,ABS(H11)-'Nominal values _ Q2'!H11,"-")</f>
        <v>0.06610000000000582</v>
      </c>
      <c r="N11" s="10">
        <f>IF(ABS(I11)&gt;'Nominal values _ Q2'!I11,ABS(I11)-'Nominal values _ Q2'!I11,"-")</f>
        <v>0.9679199999999923</v>
      </c>
      <c r="O11" s="10">
        <f>IF(J11&gt;'Nominal values _ Q2'!J11,J11-'Nominal values _ Q2'!J11,"-")</f>
        <v>1.7404230971638093</v>
      </c>
      <c r="Q11" s="25" t="s">
        <v>132</v>
      </c>
      <c r="R11" s="25" t="s">
        <v>128</v>
      </c>
    </row>
    <row r="12" spans="1:18" ht="12.75">
      <c r="A12" s="9" t="s">
        <v>16</v>
      </c>
      <c r="B12" s="10">
        <v>237.9091</v>
      </c>
      <c r="C12" s="10">
        <v>-215.31580000000008</v>
      </c>
      <c r="D12" s="10">
        <v>279.30856</v>
      </c>
      <c r="E12" s="10">
        <v>134</v>
      </c>
      <c r="G12" s="10">
        <f>B12-'Nominal values _ Q1'!B12</f>
        <v>-2.090900000000005</v>
      </c>
      <c r="H12" s="10">
        <f>C12-'Nominal values _ Q1'!C12</f>
        <v>7.184199999999919</v>
      </c>
      <c r="I12" s="10">
        <f>D12-'Nominal values _ Q1'!D12</f>
        <v>1.80856</v>
      </c>
      <c r="J12" s="10">
        <f t="shared" si="0"/>
        <v>2.7645527818437508</v>
      </c>
      <c r="L12" s="10">
        <f>IF(ABS(G12)&gt;'Nominal values _ Q2'!G12,ABS(G12)-'Nominal values _ Q2'!G12,"-")</f>
        <v>0.09090000000000487</v>
      </c>
      <c r="M12" s="10">
        <f>IF(ABS(H12)&gt;'Nominal values _ Q2'!H12,ABS(H12)-'Nominal values _ Q2'!H12,"-")</f>
        <v>5.184199999999919</v>
      </c>
      <c r="N12" s="10" t="str">
        <f>IF(ABS(I12)&gt;'Nominal values _ Q2'!I12,ABS(I12)-'Nominal values _ Q2'!I12,"-")</f>
        <v>-</v>
      </c>
      <c r="O12" s="10" t="str">
        <f>IF(J12&gt;'Nominal values _ Q2'!J12,J12-'Nominal values _ Q2'!J12,"-")</f>
        <v>-</v>
      </c>
      <c r="Q12" s="25"/>
      <c r="R12" s="25" t="s">
        <v>128</v>
      </c>
    </row>
    <row r="13" spans="1:18" ht="12.75">
      <c r="A13" s="9" t="s">
        <v>17</v>
      </c>
      <c r="B13" s="10">
        <v>385.89712</v>
      </c>
      <c r="C13" s="10">
        <v>-222.74530000000004</v>
      </c>
      <c r="D13" s="10">
        <v>71.755</v>
      </c>
      <c r="E13" s="10">
        <v>75</v>
      </c>
      <c r="G13" s="10">
        <f>B13-'Nominal values _ Q1'!B13</f>
        <v>-3.70288000000005</v>
      </c>
      <c r="H13" s="10">
        <f>C13-'Nominal values _ Q1'!C13</f>
        <v>-0.24530000000004293</v>
      </c>
      <c r="I13" s="10">
        <f>D13-'Nominal values _ Q1'!D13</f>
        <v>-3.2450000000000045</v>
      </c>
      <c r="J13" s="10">
        <f t="shared" si="0"/>
        <v>4.923550070264382</v>
      </c>
      <c r="L13" s="10">
        <f>IF(ABS(G13)&gt;'Nominal values _ Q2'!G13,ABS(G13)-'Nominal values _ Q2'!G13,"-")</f>
        <v>1.7028800000000501</v>
      </c>
      <c r="M13" s="10" t="str">
        <f>IF(ABS(H13)&gt;'Nominal values _ Q2'!H13,ABS(H13)-'Nominal values _ Q2'!H13,"-")</f>
        <v>-</v>
      </c>
      <c r="N13" s="10">
        <f>IF(ABS(I13)&gt;'Nominal values _ Q2'!I13,ABS(I13)-'Nominal values _ Q2'!I13,"-")</f>
        <v>1.2450000000000045</v>
      </c>
      <c r="O13" s="10">
        <f>IF(J13&gt;'Nominal values _ Q2'!J13,J13-'Nominal values _ Q2'!J13,"-")</f>
        <v>2.095122945518192</v>
      </c>
      <c r="Q13" s="25" t="s">
        <v>132</v>
      </c>
      <c r="R13" s="25"/>
    </row>
    <row r="14" spans="1:18" ht="12.75">
      <c r="A14" s="9" t="s">
        <v>94</v>
      </c>
      <c r="B14" s="10">
        <v>1.50622</v>
      </c>
      <c r="C14" s="10">
        <v>-13.037820000000124</v>
      </c>
      <c r="D14" s="10">
        <v>-150.59151999999997</v>
      </c>
      <c r="E14" s="10">
        <v>124.5</v>
      </c>
      <c r="G14" s="10">
        <f>B14-'Nominal values _ Q1'!B14</f>
        <v>1.50622</v>
      </c>
      <c r="H14" s="10">
        <f>C14-'Nominal values _ Q1'!C14</f>
        <v>6.862179999999874</v>
      </c>
      <c r="I14" s="10">
        <f>D14-'Nominal values _ Q1'!D14</f>
        <v>-0.5915199999999743</v>
      </c>
      <c r="J14" s="10">
        <f t="shared" si="0"/>
        <v>1.6182072175095406</v>
      </c>
      <c r="L14" s="10" t="str">
        <f>IF(ABS(G14)&gt;'Nominal values _ Q2'!G14,ABS(G14)-'Nominal values _ Q2'!G14,"-")</f>
        <v>-</v>
      </c>
      <c r="M14" s="10">
        <f>IF(ABS(H14)&gt;'Nominal values _ Q2'!H14,ABS(H14)-'Nominal values _ Q2'!H14,"-")</f>
        <v>4.862179999999874</v>
      </c>
      <c r="N14" s="10" t="str">
        <f>IF(ABS(I14)&gt;'Nominal values _ Q2'!I14,ABS(I14)-'Nominal values _ Q2'!I14,"-")</f>
        <v>-</v>
      </c>
      <c r="O14" s="10" t="str">
        <f>IF(J14&gt;'Nominal values _ Q2'!J14,J14-'Nominal values _ Q2'!J14,"-")</f>
        <v>-</v>
      </c>
      <c r="Q14" s="25"/>
      <c r="R14" s="25" t="s">
        <v>128</v>
      </c>
    </row>
    <row r="15" spans="1:18" ht="12.75">
      <c r="A15" s="9" t="s">
        <v>95</v>
      </c>
      <c r="B15" s="10">
        <v>-149.02434</v>
      </c>
      <c r="C15" s="10">
        <v>-13.52550000000008</v>
      </c>
      <c r="D15" s="10">
        <v>-1.11506</v>
      </c>
      <c r="E15" s="10">
        <v>124.5</v>
      </c>
      <c r="G15" s="10">
        <f>B15-'Nominal values _ Q1'!B15</f>
        <v>0.9756600000000049</v>
      </c>
      <c r="H15" s="10">
        <f>C15-'Nominal values _ Q1'!C15</f>
        <v>6.3744999999999195</v>
      </c>
      <c r="I15" s="10">
        <f>D15-'Nominal values _ Q1'!D15</f>
        <v>-1.11506</v>
      </c>
      <c r="J15" s="10">
        <f t="shared" si="0"/>
        <v>1.481644774971386</v>
      </c>
      <c r="L15" s="10" t="str">
        <f>IF(ABS(G15)&gt;'Nominal values _ Q2'!G15,ABS(G15)-'Nominal values _ Q2'!G15,"-")</f>
        <v>-</v>
      </c>
      <c r="M15" s="10">
        <f>IF(ABS(H15)&gt;'Nominal values _ Q2'!H15,ABS(H15)-'Nominal values _ Q2'!H15,"-")</f>
        <v>4.3744999999999195</v>
      </c>
      <c r="N15" s="10" t="str">
        <f>IF(ABS(I15)&gt;'Nominal values _ Q2'!I15,ABS(I15)-'Nominal values _ Q2'!I15,"-")</f>
        <v>-</v>
      </c>
      <c r="O15" s="10" t="str">
        <f>IF(J15&gt;'Nominal values _ Q2'!J15,J15-'Nominal values _ Q2'!J15,"-")</f>
        <v>-</v>
      </c>
      <c r="Q15" s="25"/>
      <c r="R15" s="25" t="s">
        <v>128</v>
      </c>
    </row>
    <row r="16" spans="1:18" ht="12.75">
      <c r="A16" s="9" t="s">
        <v>96</v>
      </c>
      <c r="B16" s="10">
        <v>0.50292</v>
      </c>
      <c r="C16" s="10">
        <v>-12.730479999999943</v>
      </c>
      <c r="D16" s="10">
        <v>148.49347999999998</v>
      </c>
      <c r="E16" s="10">
        <v>124.5</v>
      </c>
      <c r="G16" s="10">
        <f>B16-'Nominal values _ Q1'!B16</f>
        <v>0.50292</v>
      </c>
      <c r="H16" s="10">
        <f>C16-'Nominal values _ Q1'!C16</f>
        <v>7.169520000000055</v>
      </c>
      <c r="I16" s="10">
        <f>D16-'Nominal values _ Q1'!D16</f>
        <v>-1.5065200000000232</v>
      </c>
      <c r="J16" s="10">
        <f t="shared" si="0"/>
        <v>1.5882477882245167</v>
      </c>
      <c r="L16" s="10" t="str">
        <f>IF(ABS(G16)&gt;'Nominal values _ Q2'!G16,ABS(G16)-'Nominal values _ Q2'!G16,"-")</f>
        <v>-</v>
      </c>
      <c r="M16" s="10">
        <f>IF(ABS(H16)&gt;'Nominal values _ Q2'!H16,ABS(H16)-'Nominal values _ Q2'!H16,"-")</f>
        <v>5.169520000000055</v>
      </c>
      <c r="N16" s="10" t="str">
        <f>IF(ABS(I16)&gt;'Nominal values _ Q2'!I16,ABS(I16)-'Nominal values _ Q2'!I16,"-")</f>
        <v>-</v>
      </c>
      <c r="O16" s="10" t="str">
        <f>IF(J16&gt;'Nominal values _ Q2'!J16,J16-'Nominal values _ Q2'!J16,"-")</f>
        <v>-</v>
      </c>
      <c r="Q16" s="25"/>
      <c r="R16" s="25" t="s">
        <v>128</v>
      </c>
    </row>
    <row r="17" spans="1:18" ht="12.75">
      <c r="A17" s="9" t="s">
        <v>21</v>
      </c>
      <c r="B17" s="10">
        <v>0.14986</v>
      </c>
      <c r="C17" s="10">
        <v>0</v>
      </c>
      <c r="D17" s="10">
        <v>0.12445999999999999</v>
      </c>
      <c r="E17" s="10">
        <v>114</v>
      </c>
      <c r="G17" s="10">
        <f>B17-'Nominal values _ Q1'!B17</f>
        <v>0.14986</v>
      </c>
      <c r="H17" s="10">
        <f>C17-'Nominal values _ Q1'!C17</f>
        <v>0</v>
      </c>
      <c r="I17" s="10">
        <f>D17-'Nominal values _ Q1'!D17</f>
        <v>0.12445999999999999</v>
      </c>
      <c r="J17" s="10">
        <f t="shared" si="0"/>
        <v>0.19480326280635032</v>
      </c>
      <c r="L17" s="10" t="str">
        <f>IF(ABS(G17)&gt;'Nominal values _ Q2'!G17,ABS(G17)-'Nominal values _ Q2'!G17,"-")</f>
        <v>-</v>
      </c>
      <c r="M17" s="10" t="str">
        <f>IF(ABS(H17)&gt;'Nominal values _ Q2'!H17,ABS(H17)-'Nominal values _ Q2'!H17,"-")</f>
        <v>-</v>
      </c>
      <c r="N17" s="10" t="str">
        <f>IF(ABS(I17)&gt;'Nominal values _ Q2'!I17,ABS(I17)-'Nominal values _ Q2'!I17,"-")</f>
        <v>-</v>
      </c>
      <c r="O17" s="10" t="str">
        <f>IF(J17&gt;'Nominal values _ Q2'!J17,J17-'Nominal values _ Q2'!J17,"-")</f>
        <v>-</v>
      </c>
      <c r="Q17" s="25"/>
      <c r="R17" s="25"/>
    </row>
    <row r="18" spans="1:18" ht="12.75">
      <c r="A18" s="9" t="s">
        <v>22</v>
      </c>
      <c r="B18" s="10">
        <v>1.6357599999999999</v>
      </c>
      <c r="C18" s="10">
        <v>124.02057999999988</v>
      </c>
      <c r="D18" s="10">
        <v>77.99324</v>
      </c>
      <c r="E18" s="10">
        <v>1009.6</v>
      </c>
      <c r="G18" s="10">
        <f>B18-'Nominal values _ Q1'!B18</f>
        <v>1.6357599999999999</v>
      </c>
      <c r="H18" s="10">
        <f>C18-'Nominal values _ Q1'!C18</f>
        <v>-3.4794200000001183</v>
      </c>
      <c r="I18" s="10">
        <f>D18-'Nominal values _ Q1'!D18</f>
        <v>2.99324</v>
      </c>
      <c r="J18" s="10">
        <f t="shared" si="0"/>
        <v>3.4110403801772855</v>
      </c>
      <c r="L18" s="10" t="str">
        <f>IF(ABS(G18)&gt;'Nominal values _ Q2'!G18,ABS(G18)-'Nominal values _ Q2'!G18,"-")</f>
        <v>-</v>
      </c>
      <c r="M18" s="10">
        <f>IF(ABS(H18)&gt;'Nominal values _ Q2'!H18,ABS(H18)-'Nominal values _ Q2'!H18,"-")</f>
        <v>0.4794200000001183</v>
      </c>
      <c r="N18" s="10" t="str">
        <f>IF(ABS(I18)&gt;'Nominal values _ Q2'!I18,ABS(I18)-'Nominal values _ Q2'!I18,"-")</f>
        <v>-</v>
      </c>
      <c r="O18" s="10" t="str">
        <f>IF(J18&gt;'Nominal values _ Q2'!J18,J18-'Nominal values _ Q2'!J18,"-")</f>
        <v>-</v>
      </c>
      <c r="Q18" s="25"/>
      <c r="R18" s="25" t="s">
        <v>128</v>
      </c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23</v>
      </c>
      <c r="B20" s="14"/>
      <c r="C20" s="14"/>
      <c r="D20" s="14"/>
      <c r="E20" s="14"/>
      <c r="G20" s="14"/>
      <c r="I20" s="14"/>
    </row>
    <row r="21" spans="1:18" ht="12.75">
      <c r="A21" s="9" t="s">
        <v>13</v>
      </c>
      <c r="B21" s="18"/>
      <c r="C21" s="18"/>
      <c r="D21" s="18"/>
      <c r="E21" s="18"/>
      <c r="G21" s="18"/>
      <c r="H21" s="18"/>
      <c r="I21" s="18"/>
      <c r="J21" s="18"/>
      <c r="L21" s="18" t="str">
        <f>IF(ABS(G21)&gt;'Nominal values _ Q2'!G21,ABS(G21)-'Nominal values _ Q2'!G21,"-")</f>
        <v>-</v>
      </c>
      <c r="M21" s="18" t="str">
        <f>IF(ABS(H21)&gt;'Nominal values _ Q2'!H21,ABS(H21)-'Nominal values _ Q2'!H21,"-")</f>
        <v>-</v>
      </c>
      <c r="N21" s="18" t="str">
        <f>IF(ABS(I21)&gt;'Nominal values _ Q2'!I21,ABS(I21)-'Nominal values _ Q2'!I21,"-")</f>
        <v>-</v>
      </c>
      <c r="O21" s="18" t="str">
        <f>IF(J21&gt;'Nominal values _ Q2'!J21,J21-'Nominal values _ Q2'!J21,"-")</f>
        <v>-</v>
      </c>
      <c r="Q21" s="26"/>
      <c r="R21" s="26"/>
    </row>
    <row r="22" spans="1:18" ht="12.75">
      <c r="A22" s="9" t="s">
        <v>14</v>
      </c>
      <c r="B22" s="18"/>
      <c r="C22" s="18"/>
      <c r="D22" s="18"/>
      <c r="E22" s="18"/>
      <c r="G22" s="18"/>
      <c r="H22" s="18"/>
      <c r="I22" s="18"/>
      <c r="J22" s="18"/>
      <c r="L22" s="18" t="str">
        <f>IF(ABS(G22)&gt;'Nominal values _ Q2'!G22,ABS(G22)-'Nominal values _ Q2'!G22,"-")</f>
        <v>-</v>
      </c>
      <c r="M22" s="18" t="str">
        <f>IF(ABS(H22)&gt;'Nominal values _ Q2'!H22,ABS(H22)-'Nominal values _ Q2'!H22,"-")</f>
        <v>-</v>
      </c>
      <c r="N22" s="18" t="str">
        <f>IF(ABS(I22)&gt;'Nominal values _ Q2'!I22,ABS(I22)-'Nominal values _ Q2'!I22,"-")</f>
        <v>-</v>
      </c>
      <c r="O22" s="18" t="str">
        <f>IF(J22&gt;'Nominal values _ Q2'!J22,J22-'Nominal values _ Q2'!J22,"-")</f>
        <v>-</v>
      </c>
      <c r="Q22" s="26"/>
      <c r="R22" s="26"/>
    </row>
    <row r="23" spans="1:18" ht="12.75">
      <c r="A23" s="9" t="s">
        <v>15</v>
      </c>
      <c r="B23" s="18"/>
      <c r="C23" s="18"/>
      <c r="D23" s="18"/>
      <c r="E23" s="18"/>
      <c r="G23" s="18"/>
      <c r="H23" s="18"/>
      <c r="I23" s="18"/>
      <c r="J23" s="18"/>
      <c r="L23" s="18" t="str">
        <f>IF(ABS(G23)&gt;'Nominal values _ Q2'!G23,ABS(G23)-'Nominal values _ Q2'!G23,"-")</f>
        <v>-</v>
      </c>
      <c r="M23" s="18" t="str">
        <f>IF(ABS(H23)&gt;'Nominal values _ Q2'!H23,ABS(H23)-'Nominal values _ Q2'!H23,"-")</f>
        <v>-</v>
      </c>
      <c r="N23" s="18" t="str">
        <f>IF(ABS(I23)&gt;'Nominal values _ Q2'!I23,ABS(I23)-'Nominal values _ Q2'!I23,"-")</f>
        <v>-</v>
      </c>
      <c r="O23" s="18" t="str">
        <f>IF(J23&gt;'Nominal values _ Q2'!J23,J23-'Nominal values _ Q2'!J23,"-")</f>
        <v>-</v>
      </c>
      <c r="Q23" s="26"/>
      <c r="R23" s="26"/>
    </row>
    <row r="24" spans="1:18" ht="12.75">
      <c r="A24" s="9" t="s">
        <v>16</v>
      </c>
      <c r="B24" s="18"/>
      <c r="C24" s="18"/>
      <c r="D24" s="18"/>
      <c r="E24" s="18"/>
      <c r="G24" s="18"/>
      <c r="H24" s="18"/>
      <c r="I24" s="18"/>
      <c r="J24" s="18"/>
      <c r="L24" s="18" t="str">
        <f>IF(ABS(G24)&gt;'Nominal values _ Q2'!G24,ABS(G24)-'Nominal values _ Q2'!G24,"-")</f>
        <v>-</v>
      </c>
      <c r="M24" s="18" t="str">
        <f>IF(ABS(H24)&gt;'Nominal values _ Q2'!H24,ABS(H24)-'Nominal values _ Q2'!H24,"-")</f>
        <v>-</v>
      </c>
      <c r="N24" s="18" t="str">
        <f>IF(ABS(I24)&gt;'Nominal values _ Q2'!I24,ABS(I24)-'Nominal values _ Q2'!I24,"-")</f>
        <v>-</v>
      </c>
      <c r="O24" s="18" t="str">
        <f>IF(J24&gt;'Nominal values _ Q2'!J24,J24-'Nominal values _ Q2'!J24,"-")</f>
        <v>-</v>
      </c>
      <c r="Q24" s="26"/>
      <c r="R24" s="26"/>
    </row>
    <row r="25" spans="1:18" ht="12.75">
      <c r="A25" s="9" t="s">
        <v>17</v>
      </c>
      <c r="B25" s="18"/>
      <c r="C25" s="18"/>
      <c r="D25" s="18"/>
      <c r="E25" s="18"/>
      <c r="G25" s="18"/>
      <c r="H25" s="18"/>
      <c r="I25" s="18"/>
      <c r="J25" s="18"/>
      <c r="L25" s="18" t="str">
        <f>IF(ABS(G25)&gt;'Nominal values _ Q2'!G25,ABS(G25)-'Nominal values _ Q2'!G25,"-")</f>
        <v>-</v>
      </c>
      <c r="M25" s="18" t="str">
        <f>IF(ABS(H25)&gt;'Nominal values _ Q2'!H25,ABS(H25)-'Nominal values _ Q2'!H25,"-")</f>
        <v>-</v>
      </c>
      <c r="N25" s="18" t="str">
        <f>IF(ABS(I25)&gt;'Nominal values _ Q2'!I25,ABS(I25)-'Nominal values _ Q2'!I25,"-")</f>
        <v>-</v>
      </c>
      <c r="O25" s="18" t="str">
        <f>IF(J25&gt;'Nominal values _ Q2'!J25,J25-'Nominal values _ Q2'!J25,"-")</f>
        <v>-</v>
      </c>
      <c r="Q25" s="26"/>
      <c r="R25" s="26"/>
    </row>
    <row r="26" spans="1:18" ht="12.75">
      <c r="A26" s="9" t="s">
        <v>94</v>
      </c>
      <c r="B26" s="18"/>
      <c r="C26" s="18"/>
      <c r="D26" s="18"/>
      <c r="E26" s="18"/>
      <c r="G26" s="18"/>
      <c r="H26" s="18"/>
      <c r="I26" s="18"/>
      <c r="J26" s="18"/>
      <c r="L26" s="18" t="str">
        <f>IF(ABS(G26)&gt;'Nominal values _ Q2'!G26,ABS(G26)-'Nominal values _ Q2'!G26,"-")</f>
        <v>-</v>
      </c>
      <c r="M26" s="18" t="str">
        <f>IF(ABS(H26)&gt;'Nominal values _ Q2'!H26,ABS(H26)-'Nominal values _ Q2'!H26,"-")</f>
        <v>-</v>
      </c>
      <c r="N26" s="18" t="str">
        <f>IF(ABS(I26)&gt;'Nominal values _ Q2'!I26,ABS(I26)-'Nominal values _ Q2'!I26,"-")</f>
        <v>-</v>
      </c>
      <c r="O26" s="18" t="str">
        <f>IF(J26&gt;'Nominal values _ Q2'!J26,J26-'Nominal values _ Q2'!J26,"-")</f>
        <v>-</v>
      </c>
      <c r="Q26" s="26"/>
      <c r="R26" s="26"/>
    </row>
    <row r="27" spans="1:18" ht="12.75">
      <c r="A27" s="9" t="s">
        <v>95</v>
      </c>
      <c r="B27" s="18"/>
      <c r="C27" s="18"/>
      <c r="D27" s="18"/>
      <c r="E27" s="18"/>
      <c r="G27" s="18"/>
      <c r="H27" s="18"/>
      <c r="I27" s="18"/>
      <c r="J27" s="18"/>
      <c r="L27" s="18" t="str">
        <f>IF(ABS(G27)&gt;'Nominal values _ Q2'!G27,ABS(G27)-'Nominal values _ Q2'!G27,"-")</f>
        <v>-</v>
      </c>
      <c r="M27" s="18" t="str">
        <f>IF(ABS(H27)&gt;'Nominal values _ Q2'!H27,ABS(H27)-'Nominal values _ Q2'!H27,"-")</f>
        <v>-</v>
      </c>
      <c r="N27" s="18" t="str">
        <f>IF(ABS(I27)&gt;'Nominal values _ Q2'!I27,ABS(I27)-'Nominal values _ Q2'!I27,"-")</f>
        <v>-</v>
      </c>
      <c r="O27" s="18" t="str">
        <f>IF(J27&gt;'Nominal values _ Q2'!J27,J27-'Nominal values _ Q2'!J27,"-")</f>
        <v>-</v>
      </c>
      <c r="Q27" s="26"/>
      <c r="R27" s="26"/>
    </row>
    <row r="28" spans="1:18" ht="12.75">
      <c r="A28" s="9" t="s">
        <v>96</v>
      </c>
      <c r="B28" s="18"/>
      <c r="C28" s="18"/>
      <c r="D28" s="18"/>
      <c r="E28" s="18"/>
      <c r="G28" s="18"/>
      <c r="H28" s="18"/>
      <c r="I28" s="18"/>
      <c r="J28" s="18"/>
      <c r="L28" s="18" t="str">
        <f>IF(ABS(G28)&gt;'Nominal values _ Q2'!G28,ABS(G28)-'Nominal values _ Q2'!G28,"-")</f>
        <v>-</v>
      </c>
      <c r="M28" s="18" t="str">
        <f>IF(ABS(H28)&gt;'Nominal values _ Q2'!H28,ABS(H28)-'Nominal values _ Q2'!H28,"-")</f>
        <v>-</v>
      </c>
      <c r="N28" s="18" t="str">
        <f>IF(ABS(I28)&gt;'Nominal values _ Q2'!I28,ABS(I28)-'Nominal values _ Q2'!I28,"-")</f>
        <v>-</v>
      </c>
      <c r="O28" s="18" t="str">
        <f>IF(J28&gt;'Nominal values _ Q2'!J28,J28-'Nominal values _ Q2'!J28,"-")</f>
        <v>-</v>
      </c>
      <c r="Q28" s="26"/>
      <c r="R28" s="26"/>
    </row>
    <row r="29" spans="1:18" ht="12.75">
      <c r="A29" s="9" t="s">
        <v>21</v>
      </c>
      <c r="B29" s="10">
        <v>0.15494</v>
      </c>
      <c r="C29" s="10">
        <v>7753.7919600000005</v>
      </c>
      <c r="D29" s="10">
        <v>0.2413</v>
      </c>
      <c r="E29" s="10">
        <v>114</v>
      </c>
      <c r="G29" s="10">
        <f>B29-'Nominal values _ Q1'!B29</f>
        <v>0.15494</v>
      </c>
      <c r="H29" s="10">
        <f>C29-'Nominal values _ Q1'!C29</f>
        <v>-1.208039999999528</v>
      </c>
      <c r="I29" s="10">
        <f>D29-'Nominal values _ Q1'!D29</f>
        <v>0.2413</v>
      </c>
      <c r="J29" s="10">
        <f>SQRT(G29^2+I29^2)</f>
        <v>0.2867613879168533</v>
      </c>
      <c r="L29" s="10" t="str">
        <f>IF(ABS(G29)&gt;'Nominal values _ Q2'!G29,ABS(G29)-'Nominal values _ Q2'!G29,"-")</f>
        <v>-</v>
      </c>
      <c r="M29" s="10">
        <f>IF(ABS(H29)&gt;'Nominal values _ Q2'!H29,ABS(H29)-'Nominal values _ Q2'!H29,"-")</f>
        <v>0.20803999999952794</v>
      </c>
      <c r="N29" s="10" t="str">
        <f>IF(ABS(I29)&gt;'Nominal values _ Q2'!I29,ABS(I29)-'Nominal values _ Q2'!I29,"-")</f>
        <v>-</v>
      </c>
      <c r="O29" s="10" t="str">
        <f>IF(J29&gt;'Nominal values _ Q2'!J29,J29-'Nominal values _ Q2'!J29,"-")</f>
        <v>-</v>
      </c>
      <c r="Q29" s="25"/>
      <c r="R29" s="25" t="s">
        <v>128</v>
      </c>
    </row>
    <row r="30" spans="1:18" ht="12.75">
      <c r="A30" s="9" t="s">
        <v>22</v>
      </c>
      <c r="B30" s="10">
        <v>-1.2776199999999998</v>
      </c>
      <c r="C30" s="10">
        <v>7624.6304199999995</v>
      </c>
      <c r="D30" s="10">
        <v>75.61834</v>
      </c>
      <c r="E30" s="10">
        <v>1009.6</v>
      </c>
      <c r="G30" s="10">
        <f>B30-'Nominal values _ Q1'!B30</f>
        <v>-1.2776199999999998</v>
      </c>
      <c r="H30" s="10">
        <f>C30-'Nominal values _ Q1'!C30</f>
        <v>-2.8695800000004965</v>
      </c>
      <c r="I30" s="10">
        <f>D30-'Nominal values _ Q1'!D30</f>
        <v>0.6183400000000034</v>
      </c>
      <c r="J30" s="10">
        <f>SQRT(G30^2+I30^2)</f>
        <v>1.4193862124171854</v>
      </c>
      <c r="L30" s="10" t="str">
        <f>IF(ABS(G30)&gt;'Nominal values _ Q2'!G30,ABS(G30)-'Nominal values _ Q2'!G30,"-")</f>
        <v>-</v>
      </c>
      <c r="M30" s="10" t="str">
        <f>IF(ABS(H30)&gt;'Nominal values _ Q2'!H30,ABS(H30)-'Nominal values _ Q2'!H30,"-")</f>
        <v>-</v>
      </c>
      <c r="N30" s="10" t="str">
        <f>IF(ABS(I30)&gt;'Nominal values _ Q2'!I30,ABS(I30)-'Nominal values _ Q2'!I30,"-")</f>
        <v>-</v>
      </c>
      <c r="O30" s="10" t="str">
        <f>IF(J30&gt;'Nominal values _ Q2'!J30,J30-'Nominal values _ Q2'!J30,"-")</f>
        <v>-</v>
      </c>
      <c r="Q30" s="25"/>
      <c r="R30" s="25"/>
    </row>
    <row r="32" ht="12.75">
      <c r="Q32" s="1" t="s">
        <v>161</v>
      </c>
    </row>
    <row r="33" spans="1:17" ht="12.75">
      <c r="A33" s="22" t="s">
        <v>162</v>
      </c>
      <c r="Q33" s="1" t="s">
        <v>163</v>
      </c>
    </row>
    <row r="34" spans="1:17" ht="12.75">
      <c r="A34" s="9" t="s">
        <v>164</v>
      </c>
      <c r="B34" s="10">
        <v>149.09546</v>
      </c>
      <c r="C34" s="10">
        <v>-21.73986000000002</v>
      </c>
      <c r="D34" s="10">
        <v>23.307039999999997</v>
      </c>
      <c r="G34" s="27"/>
      <c r="Q34" s="1" t="s">
        <v>165</v>
      </c>
    </row>
    <row r="35" spans="1:13" ht="12.75">
      <c r="A35" s="9" t="s">
        <v>166</v>
      </c>
      <c r="B35" s="10">
        <v>149.05481999999998</v>
      </c>
      <c r="C35" s="10">
        <v>-19.248120000000085</v>
      </c>
      <c r="D35" s="10">
        <v>-51.6509</v>
      </c>
      <c r="G35" s="27"/>
      <c r="M35" s="14"/>
    </row>
    <row r="36" spans="2:13" ht="12.75">
      <c r="B36" s="28"/>
      <c r="C36" s="28"/>
      <c r="D36" s="28"/>
      <c r="M36" s="14"/>
    </row>
    <row r="37" spans="1:13" ht="12.75">
      <c r="A37" s="9" t="s">
        <v>167</v>
      </c>
      <c r="B37" s="10">
        <v>-153.31694</v>
      </c>
      <c r="C37" s="10">
        <v>7760.990319999999</v>
      </c>
      <c r="D37" s="10">
        <v>33.39846</v>
      </c>
      <c r="G37" s="27"/>
      <c r="M37" s="14"/>
    </row>
    <row r="38" spans="1:13" ht="12.75">
      <c r="A38" s="9" t="s">
        <v>168</v>
      </c>
      <c r="B38" s="10">
        <v>-152.57526</v>
      </c>
      <c r="C38" s="10">
        <v>7763.563339999999</v>
      </c>
      <c r="D38" s="10">
        <v>-41.60265999999999</v>
      </c>
      <c r="G38" s="27"/>
      <c r="M38" s="14"/>
    </row>
    <row r="39" ht="12.75">
      <c r="M39" s="14"/>
    </row>
    <row r="40" spans="1:13" ht="12.75">
      <c r="A40" s="22" t="s">
        <v>522</v>
      </c>
      <c r="M40" s="14"/>
    </row>
    <row r="41" spans="1:13" ht="12.75">
      <c r="A41" s="9" t="s">
        <v>523</v>
      </c>
      <c r="B41" s="18"/>
      <c r="C41" s="10">
        <v>2136.44988</v>
      </c>
      <c r="D41" s="18"/>
      <c r="G41" s="14"/>
      <c r="H41" s="14"/>
      <c r="I41" s="14"/>
      <c r="M41" s="14"/>
    </row>
    <row r="42" spans="1:13" ht="12.75">
      <c r="A42" s="9" t="s">
        <v>524</v>
      </c>
      <c r="B42" s="18"/>
      <c r="C42" s="10">
        <v>2134.1969</v>
      </c>
      <c r="D42" s="18"/>
      <c r="G42" s="14"/>
      <c r="H42" s="14"/>
      <c r="I42" s="14"/>
      <c r="M42" s="14"/>
    </row>
  </sheetData>
  <mergeCells count="9">
    <mergeCell ref="A1:N1"/>
    <mergeCell ref="B3:D3"/>
    <mergeCell ref="B4:D4"/>
    <mergeCell ref="B5:D5"/>
    <mergeCell ref="Q6:R6"/>
    <mergeCell ref="B7:E7"/>
    <mergeCell ref="G7:J7"/>
    <mergeCell ref="L7:O7"/>
    <mergeCell ref="Q7:R7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workbookViewId="0" topLeftCell="A1">
      <selection activeCell="H25" sqref="H25"/>
    </sheetView>
  </sheetViews>
  <sheetFormatPr defaultColWidth="9.33203125" defaultRowHeight="12.75"/>
  <cols>
    <col min="1" max="1" width="24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656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657</v>
      </c>
      <c r="B3" s="39" t="s">
        <v>658</v>
      </c>
      <c r="C3" s="39"/>
      <c r="D3" s="39"/>
    </row>
    <row r="4" spans="1:4" ht="12.75">
      <c r="A4" s="21" t="s">
        <v>659</v>
      </c>
      <c r="B4" s="39" t="s">
        <v>660</v>
      </c>
      <c r="C4" s="39"/>
      <c r="D4" s="39"/>
    </row>
    <row r="5" spans="1:4" ht="12.75">
      <c r="A5" s="21" t="s">
        <v>661</v>
      </c>
      <c r="B5" s="40">
        <v>38063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662</v>
      </c>
      <c r="C7" s="37"/>
      <c r="D7" s="37"/>
      <c r="E7" s="37"/>
      <c r="G7" s="37" t="s">
        <v>663</v>
      </c>
      <c r="H7" s="37"/>
      <c r="I7" s="37"/>
      <c r="J7" s="37"/>
      <c r="L7" s="37" t="s">
        <v>664</v>
      </c>
      <c r="M7" s="37"/>
      <c r="N7" s="37"/>
      <c r="O7" s="37"/>
      <c r="Q7" s="37" t="s">
        <v>665</v>
      </c>
      <c r="R7" s="37"/>
    </row>
    <row r="8" spans="1:18" ht="25.5">
      <c r="A8" s="22" t="s">
        <v>666</v>
      </c>
      <c r="B8" s="23" t="s">
        <v>667</v>
      </c>
      <c r="C8" s="23" t="s">
        <v>668</v>
      </c>
      <c r="D8" s="23" t="s">
        <v>669</v>
      </c>
      <c r="E8" s="23" t="s">
        <v>670</v>
      </c>
      <c r="G8" s="23" t="s">
        <v>671</v>
      </c>
      <c r="H8" s="23" t="s">
        <v>672</v>
      </c>
      <c r="I8" s="23" t="s">
        <v>673</v>
      </c>
      <c r="J8" s="23" t="s">
        <v>674</v>
      </c>
      <c r="L8" s="23" t="s">
        <v>675</v>
      </c>
      <c r="M8" s="23" t="s">
        <v>676</v>
      </c>
      <c r="N8" s="23" t="s">
        <v>677</v>
      </c>
      <c r="O8" s="23" t="s">
        <v>678</v>
      </c>
      <c r="Q8" s="24" t="s">
        <v>679</v>
      </c>
      <c r="R8" s="24" t="s">
        <v>680</v>
      </c>
    </row>
    <row r="9" spans="1:18" ht="12.75">
      <c r="A9" s="9" t="s">
        <v>681</v>
      </c>
      <c r="B9" s="10">
        <v>-389.9337</v>
      </c>
      <c r="C9" s="10">
        <v>-222.3256</v>
      </c>
      <c r="D9" s="10">
        <v>77.743</v>
      </c>
      <c r="E9" s="10">
        <v>74.6452</v>
      </c>
      <c r="G9" s="10">
        <f>B9-'Nominal values _ Q2'!B9</f>
        <v>-0.3336999999999648</v>
      </c>
      <c r="H9" s="10">
        <f>C9-'Nominal values _ Q2'!C9</f>
        <v>0.17439999999999145</v>
      </c>
      <c r="I9" s="10">
        <f>D9-'Nominal values _ Q2'!D9</f>
        <v>2.742999999999995</v>
      </c>
      <c r="J9" s="10">
        <f aca="true" t="shared" si="0" ref="J9:J18">SQRT(G9^2+I9^2)</f>
        <v>2.7632236047775702</v>
      </c>
      <c r="L9" s="10" t="str">
        <f>IF(ABS(G9)&gt;'Nominal values _ Q2'!G9,ABS(G9)-'Nominal values _ Q2'!G9,"-")</f>
        <v>-</v>
      </c>
      <c r="M9" s="10" t="str">
        <f>IF(ABS(H9)&gt;'Nominal values _ Q2'!H9,ABS(H9)-'Nominal values _ Q2'!H9,"-")</f>
        <v>-</v>
      </c>
      <c r="N9" s="10">
        <f>IF(ABS(I9)&gt;'Nominal values _ Q2'!I9,ABS(I9)-'Nominal values _ Q2'!I9,"-")</f>
        <v>0.742999999999995</v>
      </c>
      <c r="O9" s="10" t="str">
        <f>IF(J9&gt;'Nominal values _ Q2'!J9,J9-'Nominal values _ Q2'!J9,"-")</f>
        <v>-</v>
      </c>
      <c r="Q9" s="25"/>
      <c r="R9" s="25"/>
    </row>
    <row r="10" spans="1:18" ht="12.75">
      <c r="A10" s="9" t="s">
        <v>682</v>
      </c>
      <c r="B10" s="10">
        <v>-243.0382</v>
      </c>
      <c r="C10" s="10">
        <v>-226.61400000000003</v>
      </c>
      <c r="D10" s="10">
        <v>279.0493</v>
      </c>
      <c r="E10" s="10">
        <v>74.3637</v>
      </c>
      <c r="G10" s="10">
        <f>B10-'Nominal values _ Q2'!B10</f>
        <v>-3.038199999999989</v>
      </c>
      <c r="H10" s="10">
        <f>C10-'Nominal values _ Q2'!C10</f>
        <v>-4.114000000000033</v>
      </c>
      <c r="I10" s="10">
        <f>D10-'Nominal values _ Q2'!D10</f>
        <v>1.5493000000000166</v>
      </c>
      <c r="J10" s="10">
        <f t="shared" si="0"/>
        <v>3.410423687754937</v>
      </c>
      <c r="L10" s="10">
        <f>IF(ABS(G10)&gt;'Nominal values _ Q2'!G10,ABS(G10)-'Nominal values _ Q2'!G10,"-")</f>
        <v>0.03819999999998913</v>
      </c>
      <c r="M10" s="10">
        <f>IF(ABS(H10)&gt;'Nominal values _ Q2'!H10,ABS(H10)-'Nominal values _ Q2'!H10,"-")</f>
        <v>2.1140000000000327</v>
      </c>
      <c r="N10" s="10" t="str">
        <f>IF(ABS(I10)&gt;'Nominal values _ Q2'!I10,ABS(I10)-'Nominal values _ Q2'!I10,"-")</f>
        <v>-</v>
      </c>
      <c r="O10" s="10" t="str">
        <f>IF(J10&gt;'Nominal values _ Q2'!J10,J10-'Nominal values _ Q2'!J10,"-")</f>
        <v>-</v>
      </c>
      <c r="Q10" s="25"/>
      <c r="R10" s="25" t="s">
        <v>683</v>
      </c>
    </row>
    <row r="11" spans="1:18" ht="12.75">
      <c r="A11" s="9" t="s">
        <v>684</v>
      </c>
      <c r="B11" s="10">
        <v>-2.3041</v>
      </c>
      <c r="C11" s="10">
        <v>-228.7634</v>
      </c>
      <c r="D11" s="10">
        <v>379.1661</v>
      </c>
      <c r="E11" s="10">
        <v>199.8674</v>
      </c>
      <c r="G11" s="10">
        <f>B11-'Nominal values _ Q2'!B11</f>
        <v>-2.3041</v>
      </c>
      <c r="H11" s="10">
        <f>C11-'Nominal values _ Q2'!C11</f>
        <v>-6.26339999999999</v>
      </c>
      <c r="I11" s="10">
        <f>D11-'Nominal values _ Q2'!D11</f>
        <v>2.2660999999999945</v>
      </c>
      <c r="J11" s="10">
        <f t="shared" si="0"/>
        <v>3.231731118147049</v>
      </c>
      <c r="L11" s="10" t="str">
        <f>IF(ABS(G11)&gt;'Nominal values _ Q2'!G11,ABS(G11)-'Nominal values _ Q2'!G11,"-")</f>
        <v>-</v>
      </c>
      <c r="M11" s="10">
        <f>IF(ABS(H11)&gt;'Nominal values _ Q2'!H11,ABS(H11)-'Nominal values _ Q2'!H11,"-")</f>
        <v>4.26339999999999</v>
      </c>
      <c r="N11" s="10" t="str">
        <f>IF(ABS(I11)&gt;'Nominal values _ Q2'!I11,ABS(I11)-'Nominal values _ Q2'!I11,"-")</f>
        <v>-</v>
      </c>
      <c r="O11" s="10" t="str">
        <f>IF(J11&gt;'Nominal values _ Q2'!J11,J11-'Nominal values _ Q2'!J11,"-")</f>
        <v>-</v>
      </c>
      <c r="Q11" s="25"/>
      <c r="R11" s="25" t="s">
        <v>685</v>
      </c>
    </row>
    <row r="12" spans="1:18" ht="12.75">
      <c r="A12" s="9" t="s">
        <v>686</v>
      </c>
      <c r="B12" s="10">
        <v>242.7336</v>
      </c>
      <c r="C12" s="10">
        <v>-226.9135</v>
      </c>
      <c r="D12" s="10">
        <v>277.9136</v>
      </c>
      <c r="E12" s="10">
        <v>133.6533</v>
      </c>
      <c r="G12" s="10">
        <f>B12-'Nominal values _ Q2'!B12</f>
        <v>2.7335999999999956</v>
      </c>
      <c r="H12" s="10">
        <f>C12-'Nominal values _ Q2'!C12</f>
        <v>-4.413499999999999</v>
      </c>
      <c r="I12" s="10">
        <f>D12-'Nominal values _ Q2'!D12</f>
        <v>0.413599999999974</v>
      </c>
      <c r="J12" s="10">
        <f t="shared" si="0"/>
        <v>2.7647122671265367</v>
      </c>
      <c r="L12" s="10">
        <f>IF(ABS(G12)&gt;'Nominal values _ Q2'!G12,ABS(G12)-'Nominal values _ Q2'!G12,"-")</f>
        <v>0.7335999999999956</v>
      </c>
      <c r="M12" s="10">
        <f>IF(ABS(H12)&gt;'Nominal values _ Q2'!H12,ABS(H12)-'Nominal values _ Q2'!H12,"-")</f>
        <v>2.413499999999999</v>
      </c>
      <c r="N12" s="10" t="str">
        <f>IF(ABS(I12)&gt;'Nominal values _ Q2'!I12,ABS(I12)-'Nominal values _ Q2'!I12,"-")</f>
        <v>-</v>
      </c>
      <c r="O12" s="10" t="str">
        <f>IF(J12&gt;'Nominal values _ Q2'!J12,J12-'Nominal values _ Q2'!J12,"-")</f>
        <v>-</v>
      </c>
      <c r="Q12" s="25"/>
      <c r="R12" s="25" t="s">
        <v>687</v>
      </c>
    </row>
    <row r="13" spans="1:18" ht="12.75">
      <c r="A13" s="9" t="s">
        <v>688</v>
      </c>
      <c r="B13" s="10">
        <v>386.3248</v>
      </c>
      <c r="C13" s="10">
        <v>-222.3037</v>
      </c>
      <c r="D13" s="10">
        <v>77.2955</v>
      </c>
      <c r="E13" s="10">
        <v>74.6997</v>
      </c>
      <c r="G13" s="10">
        <f>B13-'Nominal values _ Q2'!B13</f>
        <v>-3.2752000000000407</v>
      </c>
      <c r="H13" s="10">
        <f>C13-'Nominal values _ Q2'!C13</f>
        <v>0.1963000000000079</v>
      </c>
      <c r="I13" s="10">
        <f>D13-'Nominal values _ Q2'!D13</f>
        <v>2.295500000000004</v>
      </c>
      <c r="J13" s="10">
        <f t="shared" si="0"/>
        <v>3.9995318838584453</v>
      </c>
      <c r="L13" s="10">
        <f>IF(ABS(G13)&gt;'Nominal values _ Q2'!G13,ABS(G13)-'Nominal values _ Q2'!G13,"-")</f>
        <v>1.2752000000000407</v>
      </c>
      <c r="M13" s="10" t="str">
        <f>IF(ABS(H13)&gt;'Nominal values _ Q2'!H13,ABS(H13)-'Nominal values _ Q2'!H13,"-")</f>
        <v>-</v>
      </c>
      <c r="N13" s="10">
        <f>IF(ABS(I13)&gt;'Nominal values _ Q2'!I13,ABS(I13)-'Nominal values _ Q2'!I13,"-")</f>
        <v>0.2955000000000041</v>
      </c>
      <c r="O13" s="10">
        <f>IF(J13&gt;'Nominal values _ Q2'!J13,J13-'Nominal values _ Q2'!J13,"-")</f>
        <v>1.171104759112255</v>
      </c>
      <c r="Q13" s="25" t="s">
        <v>689</v>
      </c>
      <c r="R13" s="25"/>
    </row>
    <row r="14" spans="1:18" ht="12.75">
      <c r="A14" s="9" t="s">
        <v>690</v>
      </c>
      <c r="B14" s="10">
        <v>0.3495</v>
      </c>
      <c r="C14" s="10">
        <v>-18.6511</v>
      </c>
      <c r="D14" s="10">
        <v>-149.8721</v>
      </c>
      <c r="E14" s="10">
        <v>126.0764</v>
      </c>
      <c r="G14" s="10">
        <f>B14-'Nominal values _ Q2'!B14</f>
        <v>0.3495</v>
      </c>
      <c r="H14" s="10">
        <f>C14-'Nominal values _ Q2'!C14</f>
        <v>1.248899999999999</v>
      </c>
      <c r="I14" s="10">
        <f>D14-'Nominal values _ Q2'!D14</f>
        <v>0.127900000000011</v>
      </c>
      <c r="J14" s="10">
        <f t="shared" si="0"/>
        <v>0.37216751604620574</v>
      </c>
      <c r="L14" s="10" t="str">
        <f>IF(ABS(G14)&gt;'Nominal values _ Q2'!G14,ABS(G14)-'Nominal values _ Q2'!G14,"-")</f>
        <v>-</v>
      </c>
      <c r="M14" s="10" t="str">
        <f>IF(ABS(H14)&gt;'Nominal values _ Q2'!H14,ABS(H14)-'Nominal values _ Q2'!H14,"-")</f>
        <v>-</v>
      </c>
      <c r="N14" s="10" t="str">
        <f>IF(ABS(I14)&gt;'Nominal values _ Q2'!I14,ABS(I14)-'Nominal values _ Q2'!I14,"-")</f>
        <v>-</v>
      </c>
      <c r="O14" s="10" t="str">
        <f>IF(J14&gt;'Nominal values _ Q2'!J14,J14-'Nominal values _ Q2'!J14,"-")</f>
        <v>-</v>
      </c>
      <c r="Q14" s="25"/>
      <c r="R14" s="25"/>
    </row>
    <row r="15" spans="1:18" ht="12.75">
      <c r="A15" s="9" t="s">
        <v>691</v>
      </c>
      <c r="B15" s="10">
        <v>-149.5764</v>
      </c>
      <c r="C15" s="10">
        <v>-19.236499999999992</v>
      </c>
      <c r="D15" s="10">
        <v>0.0289</v>
      </c>
      <c r="E15" s="10">
        <v>126.0519</v>
      </c>
      <c r="G15" s="10">
        <f>B15-'Nominal values _ Q2'!B15</f>
        <v>0.4235999999999933</v>
      </c>
      <c r="H15" s="10">
        <f>C15-'Nominal values _ Q2'!C15</f>
        <v>0.6635000000000062</v>
      </c>
      <c r="I15" s="10">
        <f>D15-'Nominal values _ Q2'!D15</f>
        <v>0.0289</v>
      </c>
      <c r="J15" s="10">
        <f t="shared" si="0"/>
        <v>0.42458470297455886</v>
      </c>
      <c r="L15" s="10" t="str">
        <f>IF(ABS(G15)&gt;'Nominal values _ Q2'!G15,ABS(G15)-'Nominal values _ Q2'!G15,"-")</f>
        <v>-</v>
      </c>
      <c r="M15" s="10" t="str">
        <f>IF(ABS(H15)&gt;'Nominal values _ Q2'!H15,ABS(H15)-'Nominal values _ Q2'!H15,"-")</f>
        <v>-</v>
      </c>
      <c r="N15" s="10" t="str">
        <f>IF(ABS(I15)&gt;'Nominal values _ Q2'!I15,ABS(I15)-'Nominal values _ Q2'!I15,"-")</f>
        <v>-</v>
      </c>
      <c r="O15" s="10" t="str">
        <f>IF(J15&gt;'Nominal values _ Q2'!J15,J15-'Nominal values _ Q2'!J15,"-")</f>
        <v>-</v>
      </c>
      <c r="Q15" s="25"/>
      <c r="R15" s="25"/>
    </row>
    <row r="16" spans="1:18" ht="12.75">
      <c r="A16" s="9" t="s">
        <v>692</v>
      </c>
      <c r="B16" s="10">
        <v>-0.4932</v>
      </c>
      <c r="C16" s="10">
        <v>-19.370899999999992</v>
      </c>
      <c r="D16" s="10">
        <v>149.9113</v>
      </c>
      <c r="E16" s="10">
        <v>126.1182</v>
      </c>
      <c r="G16" s="10">
        <f>B16-'Nominal values _ Q2'!B16</f>
        <v>-0.4932</v>
      </c>
      <c r="H16" s="10">
        <f>C16-'Nominal values _ Q2'!C16</f>
        <v>0.5291000000000068</v>
      </c>
      <c r="I16" s="10">
        <f>D16-'Nominal values _ Q2'!D16</f>
        <v>-0.08869999999998868</v>
      </c>
      <c r="J16" s="10">
        <f t="shared" si="0"/>
        <v>0.5011126919166966</v>
      </c>
      <c r="L16" s="10" t="str">
        <f>IF(ABS(G16)&gt;'Nominal values _ Q2'!G16,ABS(G16)-'Nominal values _ Q2'!G16,"-")</f>
        <v>-</v>
      </c>
      <c r="M16" s="10" t="str">
        <f>IF(ABS(H16)&gt;'Nominal values _ Q2'!H16,ABS(H16)-'Nominal values _ Q2'!H16,"-")</f>
        <v>-</v>
      </c>
      <c r="N16" s="10" t="str">
        <f>IF(ABS(I16)&gt;'Nominal values _ Q2'!I16,ABS(I16)-'Nominal values _ Q2'!I16,"-")</f>
        <v>-</v>
      </c>
      <c r="O16" s="10" t="str">
        <f>IF(J16&gt;'Nominal values _ Q2'!J16,J16-'Nominal values _ Q2'!J16,"-")</f>
        <v>-</v>
      </c>
      <c r="Q16" s="25"/>
      <c r="R16" s="25"/>
    </row>
    <row r="17" spans="1:18" ht="12.75">
      <c r="A17" s="9" t="s">
        <v>693</v>
      </c>
      <c r="B17" s="10">
        <v>0.1852</v>
      </c>
      <c r="C17" s="10">
        <v>0.04180000000000916</v>
      </c>
      <c r="D17" s="10">
        <v>-0.3774</v>
      </c>
      <c r="E17" s="10">
        <v>114.0675</v>
      </c>
      <c r="G17" s="10">
        <f>B17-'Nominal values _ Q2'!B17</f>
        <v>0.1852</v>
      </c>
      <c r="H17" s="10">
        <f>C17-'Nominal values _ Q2'!C17</f>
        <v>0.04180000000000916</v>
      </c>
      <c r="I17" s="10">
        <f>D17-'Nominal values _ Q2'!D17</f>
        <v>-0.3774</v>
      </c>
      <c r="J17" s="10">
        <f t="shared" si="0"/>
        <v>0.4203924357073995</v>
      </c>
      <c r="L17" s="10" t="str">
        <f>IF(ABS(G17)&gt;'Nominal values _ Q2'!G17,ABS(G17)-'Nominal values _ Q2'!G17,"-")</f>
        <v>-</v>
      </c>
      <c r="M17" s="10" t="str">
        <f>IF(ABS(H17)&gt;'Nominal values _ Q2'!H17,ABS(H17)-'Nominal values _ Q2'!H17,"-")</f>
        <v>-</v>
      </c>
      <c r="N17" s="10" t="str">
        <f>IF(ABS(I17)&gt;'Nominal values _ Q2'!I17,ABS(I17)-'Nominal values _ Q2'!I17,"-")</f>
        <v>-</v>
      </c>
      <c r="O17" s="10" t="str">
        <f>IF(J17&gt;'Nominal values _ Q2'!J17,J17-'Nominal values _ Q2'!J17,"-")</f>
        <v>-</v>
      </c>
      <c r="Q17" s="25"/>
      <c r="R17" s="25"/>
    </row>
    <row r="18" spans="1:18" ht="12.75">
      <c r="A18" s="9" t="s">
        <v>694</v>
      </c>
      <c r="B18" s="10">
        <v>-1.0555</v>
      </c>
      <c r="C18" s="10">
        <v>123.3155</v>
      </c>
      <c r="D18" s="10">
        <v>78.4457</v>
      </c>
      <c r="E18" s="10">
        <v>1007.1049</v>
      </c>
      <c r="G18" s="10">
        <f>B18-'Nominal values _ Q2'!B18</f>
        <v>-1.0555</v>
      </c>
      <c r="H18" s="10">
        <f>C18-'Nominal values _ Q2'!C18</f>
        <v>-4.1845</v>
      </c>
      <c r="I18" s="10">
        <f>D18-'Nominal values _ Q2'!D18</f>
        <v>3.445700000000002</v>
      </c>
      <c r="J18" s="10">
        <f t="shared" si="0"/>
        <v>3.603738161964603</v>
      </c>
      <c r="L18" s="10" t="str">
        <f>IF(ABS(G18)&gt;'Nominal values _ Q2'!G18,ABS(G18)-'Nominal values _ Q2'!G18,"-")</f>
        <v>-</v>
      </c>
      <c r="M18" s="10">
        <f>IF(ABS(H18)&gt;'Nominal values _ Q2'!H18,ABS(H18)-'Nominal values _ Q2'!H18,"-")</f>
        <v>1.1844999999999999</v>
      </c>
      <c r="N18" s="10">
        <f>IF(ABS(I18)&gt;'Nominal values _ Q2'!I18,ABS(I18)-'Nominal values _ Q2'!I18,"-")</f>
        <v>0.4457000000000022</v>
      </c>
      <c r="O18" s="10" t="str">
        <f>IF(J18&gt;'Nominal values _ Q2'!J18,J18-'Nominal values _ Q2'!J18,"-")</f>
        <v>-</v>
      </c>
      <c r="Q18" s="25"/>
      <c r="R18" s="25" t="s">
        <v>695</v>
      </c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696</v>
      </c>
      <c r="B20" s="14"/>
      <c r="C20" s="14"/>
      <c r="D20" s="14"/>
      <c r="E20" s="14"/>
      <c r="G20" s="14"/>
      <c r="I20" s="14"/>
    </row>
    <row r="21" spans="1:18" ht="12.75">
      <c r="A21" s="9" t="s">
        <v>697</v>
      </c>
      <c r="B21" s="10">
        <v>-390.4597</v>
      </c>
      <c r="C21" s="10">
        <v>12859.9259</v>
      </c>
      <c r="D21" s="10">
        <v>72.5354</v>
      </c>
      <c r="E21" s="10">
        <v>74.799</v>
      </c>
      <c r="G21" s="10">
        <f>B21-'Nominal values _ Q2'!B21</f>
        <v>-0.8596999999999753</v>
      </c>
      <c r="H21" s="10">
        <f>C21-'Nominal values _ Q2'!C21</f>
        <v>-1.4740999999994528</v>
      </c>
      <c r="I21" s="10">
        <f>D21-'Nominal values _ Q2'!D21</f>
        <v>-2.4646000000000043</v>
      </c>
      <c r="J21" s="10">
        <f aca="true" t="shared" si="1" ref="J21:J30">SQRT(G21^2+I21^2)</f>
        <v>2.610237010311512</v>
      </c>
      <c r="L21" s="10" t="str">
        <f>IF(ABS(G21)&gt;'Nominal values _ Q2'!G21,ABS(G21)-'Nominal values _ Q2'!G21,"-")</f>
        <v>-</v>
      </c>
      <c r="M21" s="10" t="str">
        <f>IF(ABS(H21)&gt;'Nominal values _ Q2'!H21,ABS(H21)-'Nominal values _ Q2'!H21,"-")</f>
        <v>-</v>
      </c>
      <c r="N21" s="10">
        <f>IF(ABS(I21)&gt;'Nominal values _ Q2'!I21,ABS(I21)-'Nominal values _ Q2'!I21,"-")</f>
        <v>0.46460000000000434</v>
      </c>
      <c r="O21" s="10" t="str">
        <f>IF(J21&gt;'Nominal values _ Q2'!J21,J21-'Nominal values _ Q2'!J21,"-")</f>
        <v>-</v>
      </c>
      <c r="Q21" s="25"/>
      <c r="R21" s="25"/>
    </row>
    <row r="22" spans="1:18" ht="12.75">
      <c r="A22" s="9" t="s">
        <v>698</v>
      </c>
      <c r="B22" s="10">
        <v>-246.6419</v>
      </c>
      <c r="C22" s="10">
        <v>12855.6771</v>
      </c>
      <c r="D22" s="10">
        <v>274.7747</v>
      </c>
      <c r="E22" s="10">
        <v>133.6692</v>
      </c>
      <c r="G22" s="10">
        <f>B22-'Nominal values _ Q2'!B22</f>
        <v>-6.641899999999993</v>
      </c>
      <c r="H22" s="10">
        <f>C22-'Nominal values _ Q2'!C22</f>
        <v>-5.722899999998845</v>
      </c>
      <c r="I22" s="10">
        <f>D22-'Nominal values _ Q2'!D22</f>
        <v>-2.7253000000000043</v>
      </c>
      <c r="J22" s="10">
        <f t="shared" si="1"/>
        <v>7.179282394501551</v>
      </c>
      <c r="L22" s="10">
        <f>IF(ABS(G22)&gt;'Nominal values _ Q2'!G22,ABS(G22)-'Nominal values _ Q2'!G22,"-")</f>
        <v>3.6418999999999926</v>
      </c>
      <c r="M22" s="10">
        <f>IF(ABS(H22)&gt;'Nominal values _ Q2'!H22,ABS(H22)-'Nominal values _ Q2'!H22,"-")</f>
        <v>3.7228999999988446</v>
      </c>
      <c r="N22" s="10" t="str">
        <f>IF(ABS(I22)&gt;'Nominal values _ Q2'!I22,ABS(I22)-'Nominal values _ Q2'!I22,"-")</f>
        <v>-</v>
      </c>
      <c r="O22" s="10">
        <f>IF(J22&gt;'Nominal values _ Q2'!J22,J22-'Nominal values _ Q2'!J22,"-")</f>
        <v>2.9366417073822664</v>
      </c>
      <c r="Q22" s="25" t="s">
        <v>699</v>
      </c>
      <c r="R22" s="25" t="s">
        <v>700</v>
      </c>
    </row>
    <row r="23" spans="1:18" ht="12.75">
      <c r="A23" s="9" t="s">
        <v>701</v>
      </c>
      <c r="B23" s="10">
        <v>4.8181</v>
      </c>
      <c r="C23" s="10">
        <v>12856.4778</v>
      </c>
      <c r="D23" s="10">
        <v>378.8616</v>
      </c>
      <c r="E23" s="10">
        <v>199.9702</v>
      </c>
      <c r="G23" s="10">
        <f>B23-'Nominal values _ Q2'!B23</f>
        <v>4.8181</v>
      </c>
      <c r="H23" s="10">
        <f>C23-'Nominal values _ Q2'!C23</f>
        <v>-4.922199999999066</v>
      </c>
      <c r="I23" s="10">
        <f>D23-'Nominal values _ Q2'!D23</f>
        <v>1.9616000000000327</v>
      </c>
      <c r="J23" s="10">
        <f t="shared" si="1"/>
        <v>5.202111318493688</v>
      </c>
      <c r="L23" s="10">
        <f>IF(ABS(G23)&gt;'Nominal values _ Q2'!G23,ABS(G23)-'Nominal values _ Q2'!G23,"-")</f>
        <v>1.8181000000000003</v>
      </c>
      <c r="M23" s="10">
        <f>IF(ABS(H23)&gt;'Nominal values _ Q2'!H23,ABS(H23)-'Nominal values _ Q2'!H23,"-")</f>
        <v>2.9221999999990658</v>
      </c>
      <c r="N23" s="10" t="str">
        <f>IF(ABS(I23)&gt;'Nominal values _ Q2'!I23,ABS(I23)-'Nominal values _ Q2'!I23,"-")</f>
        <v>-</v>
      </c>
      <c r="O23" s="10">
        <f>IF(J23&gt;'Nominal values _ Q2'!J23,J23-'Nominal values _ Q2'!J23,"-")</f>
        <v>0.959470631374403</v>
      </c>
      <c r="Q23" s="25" t="s">
        <v>702</v>
      </c>
      <c r="R23" s="25" t="s">
        <v>703</v>
      </c>
    </row>
    <row r="24" spans="1:18" ht="12.75">
      <c r="A24" s="9" t="s">
        <v>704</v>
      </c>
      <c r="B24" s="10">
        <v>234.7541</v>
      </c>
      <c r="C24" s="10">
        <v>12858.1622</v>
      </c>
      <c r="D24" s="10">
        <v>279.3809</v>
      </c>
      <c r="E24" s="10">
        <v>74.7753</v>
      </c>
      <c r="G24" s="10">
        <f>B24-'Nominal values _ Q2'!B24</f>
        <v>-5.245900000000006</v>
      </c>
      <c r="H24" s="10">
        <f>C24-'Nominal values _ Q2'!C24</f>
        <v>-3.2377999999989697</v>
      </c>
      <c r="I24" s="10">
        <f>D24-'Nominal values _ Q2'!D24</f>
        <v>1.880899999999997</v>
      </c>
      <c r="J24" s="10">
        <f t="shared" si="1"/>
        <v>5.572903338476278</v>
      </c>
      <c r="L24" s="10">
        <f>IF(ABS(G24)&gt;'Nominal values _ Q2'!G24,ABS(G24)-'Nominal values _ Q2'!G24,"-")</f>
        <v>3.245900000000006</v>
      </c>
      <c r="M24" s="10">
        <f>IF(ABS(H24)&gt;'Nominal values _ Q2'!H24,ABS(H24)-'Nominal values _ Q2'!H24,"-")</f>
        <v>1.2377999999989697</v>
      </c>
      <c r="N24" s="10" t="str">
        <f>IF(ABS(I24)&gt;'Nominal values _ Q2'!I24,ABS(I24)-'Nominal values _ Q2'!I24,"-")</f>
        <v>-</v>
      </c>
      <c r="O24" s="10">
        <f>IF(J24&gt;'Nominal values _ Q2'!J24,J24-'Nominal values _ Q2'!J24,"-")</f>
        <v>2.744476213730088</v>
      </c>
      <c r="Q24" s="25" t="s">
        <v>705</v>
      </c>
      <c r="R24" s="25" t="s">
        <v>706</v>
      </c>
    </row>
    <row r="25" spans="1:18" ht="12.75">
      <c r="A25" s="9" t="s">
        <v>707</v>
      </c>
      <c r="B25" s="10">
        <v>386.1761</v>
      </c>
      <c r="C25" s="10">
        <v>12862.0573</v>
      </c>
      <c r="D25" s="10">
        <v>77.2955</v>
      </c>
      <c r="E25" s="10">
        <v>74.773</v>
      </c>
      <c r="G25" s="10">
        <f>B25-'Nominal values _ Q2'!B25</f>
        <v>-3.4239000000000033</v>
      </c>
      <c r="H25" s="10">
        <f>C25-'Nominal values _ Q2'!C25</f>
        <v>0.6573000000007596</v>
      </c>
      <c r="I25" s="10">
        <f>D25-'Nominal values _ Q2'!D25</f>
        <v>2.295500000000004</v>
      </c>
      <c r="J25" s="10">
        <f t="shared" si="1"/>
        <v>4.122185277252836</v>
      </c>
      <c r="L25" s="10">
        <f>IF(ABS(G25)&gt;'Nominal values _ Q2'!G25,ABS(G25)-'Nominal values _ Q2'!G25,"-")</f>
        <v>1.4239000000000033</v>
      </c>
      <c r="M25" s="10" t="str">
        <f>IF(ABS(H25)&gt;'Nominal values _ Q2'!H25,ABS(H25)-'Nominal values _ Q2'!H25,"-")</f>
        <v>-</v>
      </c>
      <c r="N25" s="10">
        <f>IF(ABS(I25)&gt;'Nominal values _ Q2'!I25,ABS(I25)-'Nominal values _ Q2'!I25,"-")</f>
        <v>0.2955000000000041</v>
      </c>
      <c r="O25" s="10">
        <f>IF(J25&gt;'Nominal values _ Q2'!J25,J25-'Nominal values _ Q2'!J25,"-")</f>
        <v>1.2937581525066455</v>
      </c>
      <c r="Q25" s="25" t="s">
        <v>708</v>
      </c>
      <c r="R25" s="25"/>
    </row>
    <row r="26" spans="1:18" ht="12.75">
      <c r="A26" s="9" t="s">
        <v>709</v>
      </c>
      <c r="B26" s="10">
        <v>0.6956</v>
      </c>
      <c r="C26" s="10">
        <v>12932.6054</v>
      </c>
      <c r="D26" s="10">
        <v>-153.1938</v>
      </c>
      <c r="E26" s="10">
        <v>88.7473</v>
      </c>
      <c r="G26" s="10">
        <f>B26-'Nominal values _ Q2'!B26</f>
        <v>0.6956</v>
      </c>
      <c r="H26" s="10">
        <f>C26-'Nominal values _ Q2'!C26</f>
        <v>-3.7945999999992637</v>
      </c>
      <c r="I26" s="10">
        <f>D26-'Nominal values _ Q2'!D26</f>
        <v>-3.19380000000001</v>
      </c>
      <c r="J26" s="10">
        <f t="shared" si="1"/>
        <v>3.268672176893863</v>
      </c>
      <c r="L26" s="10" t="str">
        <f>IF(ABS(G26)&gt;'Nominal values _ Q2'!G26,ABS(G26)-'Nominal values _ Q2'!G26,"-")</f>
        <v>-</v>
      </c>
      <c r="M26" s="10">
        <f>IF(ABS(H26)&gt;'Nominal values _ Q2'!H26,ABS(H26)-'Nominal values _ Q2'!H26,"-")</f>
        <v>1.7945999999992637</v>
      </c>
      <c r="N26" s="10">
        <f>IF(ABS(I26)&gt;'Nominal values _ Q2'!I26,ABS(I26)-'Nominal values _ Q2'!I26,"-")</f>
        <v>1.1938000000000102</v>
      </c>
      <c r="O26" s="10">
        <f>IF(J26&gt;'Nominal values _ Q2'!J26,J26-'Nominal values _ Q2'!J26,"-")</f>
        <v>0.44024505214767284</v>
      </c>
      <c r="Q26" s="25" t="s">
        <v>710</v>
      </c>
      <c r="R26" s="25" t="s">
        <v>711</v>
      </c>
    </row>
    <row r="27" spans="1:18" ht="12.75">
      <c r="A27" s="9" t="s">
        <v>712</v>
      </c>
      <c r="B27" s="10">
        <v>-146.9422</v>
      </c>
      <c r="C27" s="10">
        <v>12934.7201</v>
      </c>
      <c r="D27" s="10">
        <v>-1.9745</v>
      </c>
      <c r="E27" s="10">
        <v>88.8873</v>
      </c>
      <c r="G27" s="10">
        <f>B27-'Nominal values _ Q2'!B27</f>
        <v>3.057799999999986</v>
      </c>
      <c r="H27" s="10">
        <f>C27-'Nominal values _ Q2'!C27</f>
        <v>-1.6798999999991793</v>
      </c>
      <c r="I27" s="10">
        <f>D27-'Nominal values _ Q2'!D27</f>
        <v>-1.9745</v>
      </c>
      <c r="J27" s="10">
        <f t="shared" si="1"/>
        <v>3.6398888842930237</v>
      </c>
      <c r="L27" s="10">
        <f>IF(ABS(G27)&gt;'Nominal values _ Q2'!G27,ABS(G27)-'Nominal values _ Q2'!G27,"-")</f>
        <v>1.057799999999986</v>
      </c>
      <c r="M27" s="10" t="str">
        <f>IF(ABS(H27)&gt;'Nominal values _ Q2'!H27,ABS(H27)-'Nominal values _ Q2'!H27,"-")</f>
        <v>-</v>
      </c>
      <c r="N27" s="10" t="str">
        <f>IF(ABS(I27)&gt;'Nominal values _ Q2'!I27,ABS(I27)-'Nominal values _ Q2'!I27,"-")</f>
        <v>-</v>
      </c>
      <c r="O27" s="10">
        <f>IF(J27&gt;'Nominal values _ Q2'!J27,J27-'Nominal values _ Q2'!J27,"-")</f>
        <v>0.8114617595468334</v>
      </c>
      <c r="Q27" s="25" t="s">
        <v>713</v>
      </c>
      <c r="R27" s="25"/>
    </row>
    <row r="28" spans="1:18" ht="12.75">
      <c r="A28" s="9" t="s">
        <v>714</v>
      </c>
      <c r="B28" s="10">
        <v>3.3373</v>
      </c>
      <c r="C28" s="10">
        <v>12934.5359</v>
      </c>
      <c r="D28" s="10">
        <v>146.3052</v>
      </c>
      <c r="E28" s="10">
        <v>89.0101</v>
      </c>
      <c r="G28" s="10">
        <f>B28-'Nominal values _ Q2'!B28</f>
        <v>3.3373</v>
      </c>
      <c r="H28" s="10">
        <f>C28-'Nominal values _ Q2'!C28</f>
        <v>-1.8640999999988708</v>
      </c>
      <c r="I28" s="10">
        <f>D28-'Nominal values _ Q2'!D28</f>
        <v>-3.6947999999999865</v>
      </c>
      <c r="J28" s="10">
        <f t="shared" si="1"/>
        <v>4.978867173363827</v>
      </c>
      <c r="L28" s="10">
        <f>IF(ABS(G28)&gt;'Nominal values _ Q2'!G28,ABS(G28)-'Nominal values _ Q2'!G28,"-")</f>
        <v>1.3373</v>
      </c>
      <c r="M28" s="10" t="str">
        <f>IF(ABS(H28)&gt;'Nominal values _ Q2'!H28,ABS(H28)-'Nominal values _ Q2'!H28,"-")</f>
        <v>-</v>
      </c>
      <c r="N28" s="10">
        <f>IF(ABS(I28)&gt;'Nominal values _ Q2'!I28,ABS(I28)-'Nominal values _ Q2'!I28,"-")</f>
        <v>1.6947999999999865</v>
      </c>
      <c r="O28" s="10">
        <f>IF(J28&gt;'Nominal values _ Q2'!J28,J28-'Nominal values _ Q2'!J28,"-")</f>
        <v>2.1504400486176363</v>
      </c>
      <c r="Q28" s="25" t="s">
        <v>715</v>
      </c>
      <c r="R28" s="25"/>
    </row>
    <row r="29" spans="1:18" ht="12.75">
      <c r="A29" s="9" t="s">
        <v>716</v>
      </c>
      <c r="B29" s="10">
        <v>-0.1651</v>
      </c>
      <c r="C29" s="10">
        <v>12633.5686</v>
      </c>
      <c r="D29" s="10">
        <v>0.3619</v>
      </c>
      <c r="E29" s="10">
        <v>113.9864</v>
      </c>
      <c r="G29" s="10">
        <f>B29-'Nominal values _ Q2'!B29</f>
        <v>-0.1651</v>
      </c>
      <c r="H29" s="10">
        <f>C29-'Nominal values _ Q2'!C29</f>
        <v>-5.331399999999121</v>
      </c>
      <c r="I29" s="10">
        <f>D29-'Nominal values _ Q2'!D29</f>
        <v>0.3619</v>
      </c>
      <c r="J29" s="10">
        <f t="shared" si="1"/>
        <v>0.3977808693238024</v>
      </c>
      <c r="L29" s="10" t="str">
        <f>IF(ABS(G29)&gt;'Nominal values _ Q2'!G29,ABS(G29)-'Nominal values _ Q2'!G29,"-")</f>
        <v>-</v>
      </c>
      <c r="M29" s="10">
        <f>IF(ABS(H29)&gt;'Nominal values _ Q2'!H29,ABS(H29)-'Nominal values _ Q2'!H29,"-")</f>
        <v>4.331399999999121</v>
      </c>
      <c r="N29" s="10" t="str">
        <f>IF(ABS(I29)&gt;'Nominal values _ Q2'!I29,ABS(I29)-'Nominal values _ Q2'!I29,"-")</f>
        <v>-</v>
      </c>
      <c r="O29" s="10" t="str">
        <f>IF(J29&gt;'Nominal values _ Q2'!J29,J29-'Nominal values _ Q2'!J29,"-")</f>
        <v>-</v>
      </c>
      <c r="Q29" s="25"/>
      <c r="R29" s="25" t="s">
        <v>717</v>
      </c>
    </row>
    <row r="30" spans="1:18" ht="12.75">
      <c r="A30" s="9" t="s">
        <v>718</v>
      </c>
      <c r="B30" s="10">
        <v>2.7742</v>
      </c>
      <c r="C30" s="10">
        <v>12508.4091</v>
      </c>
      <c r="D30" s="10">
        <v>77.0152</v>
      </c>
      <c r="E30" s="10">
        <v>1006.844</v>
      </c>
      <c r="G30" s="10">
        <f>B30-'Nominal values _ Q2'!B30</f>
        <v>2.7742</v>
      </c>
      <c r="H30" s="10">
        <f>C30-'Nominal values _ Q2'!C30</f>
        <v>-2.9908999999988737</v>
      </c>
      <c r="I30" s="10">
        <f>D30-'Nominal values _ Q2'!D30</f>
        <v>2.015199999999993</v>
      </c>
      <c r="J30" s="10">
        <f t="shared" si="1"/>
        <v>3.4288797995846942</v>
      </c>
      <c r="L30" s="10" t="str">
        <f>IF(ABS(G30)&gt;'Nominal values _ Q2'!G30,ABS(G30)-'Nominal values _ Q2'!G30,"-")</f>
        <v>-</v>
      </c>
      <c r="M30" s="10" t="str">
        <f>IF(ABS(H30)&gt;'Nominal values _ Q2'!H30,ABS(H30)-'Nominal values _ Q2'!H30,"-")</f>
        <v>-</v>
      </c>
      <c r="N30" s="10" t="str">
        <f>IF(ABS(I30)&gt;'Nominal values _ Q2'!I30,ABS(I30)-'Nominal values _ Q2'!I30,"-")</f>
        <v>-</v>
      </c>
      <c r="O30" s="10" t="str">
        <f>IF(J30&gt;'Nominal values _ Q2'!J30,J30-'Nominal values _ Q2'!J30,"-")</f>
        <v>-</v>
      </c>
      <c r="Q30" s="25"/>
      <c r="R30" s="25"/>
    </row>
    <row r="32" ht="12.75">
      <c r="Q32" s="1" t="s">
        <v>719</v>
      </c>
    </row>
    <row r="33" ht="12.75">
      <c r="Q33" s="1" t="s">
        <v>720</v>
      </c>
    </row>
    <row r="34" ht="12.75">
      <c r="Q34" s="1" t="s">
        <v>721</v>
      </c>
    </row>
  </sheetData>
  <mergeCells count="9">
    <mergeCell ref="A1:N1"/>
    <mergeCell ref="B3:D3"/>
    <mergeCell ref="B4:D4"/>
    <mergeCell ref="B5:D5"/>
    <mergeCell ref="Q6:R6"/>
    <mergeCell ref="B7:E7"/>
    <mergeCell ref="G7:J7"/>
    <mergeCell ref="L7:O7"/>
    <mergeCell ref="Q7:R7"/>
  </mergeCells>
  <printOptions/>
  <pageMargins left="0.5" right="0.5" top="0.5" bottom="0.5" header="0.5" footer="0.5"/>
  <pageSetup fitToHeight="1" fitToWidth="1" horizontalDpi="300" verticalDpi="300" orientation="landscape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workbookViewId="0" topLeftCell="A1">
      <selection activeCell="R44" sqref="R44"/>
    </sheetView>
  </sheetViews>
  <sheetFormatPr defaultColWidth="9.33203125" defaultRowHeight="12.75"/>
  <cols>
    <col min="1" max="1" width="24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722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723</v>
      </c>
      <c r="B3" s="39" t="s">
        <v>724</v>
      </c>
      <c r="C3" s="39"/>
      <c r="D3" s="39"/>
    </row>
    <row r="4" spans="1:4" ht="12.75">
      <c r="A4" s="21" t="s">
        <v>725</v>
      </c>
      <c r="B4" s="39" t="s">
        <v>726</v>
      </c>
      <c r="C4" s="39"/>
      <c r="D4" s="39"/>
    </row>
    <row r="5" spans="1:4" ht="12.75">
      <c r="A5" s="21" t="s">
        <v>727</v>
      </c>
      <c r="B5" s="40">
        <v>38139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728</v>
      </c>
      <c r="C7" s="37"/>
      <c r="D7" s="37"/>
      <c r="E7" s="37"/>
      <c r="G7" s="37" t="s">
        <v>729</v>
      </c>
      <c r="H7" s="37"/>
      <c r="I7" s="37"/>
      <c r="J7" s="37"/>
      <c r="L7" s="37" t="s">
        <v>730</v>
      </c>
      <c r="M7" s="37"/>
      <c r="N7" s="37"/>
      <c r="O7" s="37"/>
      <c r="Q7" s="37" t="s">
        <v>731</v>
      </c>
      <c r="R7" s="37"/>
    </row>
    <row r="8" spans="1:18" ht="25.5">
      <c r="A8" s="22" t="s">
        <v>732</v>
      </c>
      <c r="B8" s="23" t="s">
        <v>733</v>
      </c>
      <c r="C8" s="23" t="s">
        <v>734</v>
      </c>
      <c r="D8" s="23" t="s">
        <v>735</v>
      </c>
      <c r="E8" s="23" t="s">
        <v>736</v>
      </c>
      <c r="G8" s="23" t="s">
        <v>737</v>
      </c>
      <c r="H8" s="23" t="s">
        <v>738</v>
      </c>
      <c r="I8" s="23" t="s">
        <v>739</v>
      </c>
      <c r="J8" s="23" t="s">
        <v>740</v>
      </c>
      <c r="L8" s="23" t="s">
        <v>741</v>
      </c>
      <c r="M8" s="23" t="s">
        <v>742</v>
      </c>
      <c r="N8" s="23" t="s">
        <v>743</v>
      </c>
      <c r="O8" s="23" t="s">
        <v>744</v>
      </c>
      <c r="Q8" s="24" t="s">
        <v>745</v>
      </c>
      <c r="R8" s="24" t="s">
        <v>746</v>
      </c>
    </row>
    <row r="9" spans="1:18" ht="12.75">
      <c r="A9" s="9" t="s">
        <v>747</v>
      </c>
      <c r="B9" s="10">
        <v>-390.1</v>
      </c>
      <c r="C9" s="10">
        <v>-230.40085999999974</v>
      </c>
      <c r="D9" s="10">
        <v>73.8</v>
      </c>
      <c r="E9" s="10">
        <v>74.8</v>
      </c>
      <c r="G9" s="10">
        <f>B9-'Nominal values _ Q2'!B9</f>
        <v>-0.5</v>
      </c>
      <c r="H9" s="10">
        <f>C9-'Nominal values _ Q2'!C9</f>
        <v>-7.900859999999739</v>
      </c>
      <c r="I9" s="10">
        <f>D9-'Nominal values _ Q2'!D9</f>
        <v>-1.2000000000000028</v>
      </c>
      <c r="J9" s="10">
        <f aca="true" t="shared" si="0" ref="J9:J18">SQRT(G9^2+I9^2)</f>
        <v>1.3000000000000027</v>
      </c>
      <c r="L9" s="10" t="str">
        <f>IF(ABS(G9)&gt;'Nominal values _ Q2'!G9,ABS(G9)-'Nominal values _ Q2'!G9,"-")</f>
        <v>-</v>
      </c>
      <c r="M9" s="10">
        <f>IF(ABS(H9)&gt;'Nominal values _ Q2'!H9,ABS(H9)-'Nominal values _ Q2'!H9,"-")</f>
        <v>5.900859999999739</v>
      </c>
      <c r="N9" s="10" t="str">
        <f>IF(ABS(I9)&gt;'Nominal values _ Q2'!I9,ABS(I9)-'Nominal values _ Q2'!I9,"-")</f>
        <v>-</v>
      </c>
      <c r="O9" s="10" t="str">
        <f>IF(J9&gt;'Nominal values _ Q2'!J9,J9-'Nominal values _ Q2'!J9,"-")</f>
        <v>-</v>
      </c>
      <c r="Q9" s="25"/>
      <c r="R9" s="25" t="s">
        <v>748</v>
      </c>
    </row>
    <row r="10" spans="1:18" ht="12.75">
      <c r="A10" s="9" t="s">
        <v>749</v>
      </c>
      <c r="B10" s="10">
        <v>-240.3</v>
      </c>
      <c r="C10" s="10">
        <v>-224.30231999999978</v>
      </c>
      <c r="D10" s="10">
        <v>277.8</v>
      </c>
      <c r="E10" s="10">
        <v>74.6</v>
      </c>
      <c r="G10" s="10">
        <f>B10-'Nominal values _ Q2'!B10</f>
        <v>-0.30000000000001137</v>
      </c>
      <c r="H10" s="10">
        <f>C10-'Nominal values _ Q2'!C10</f>
        <v>-1.8023199999997814</v>
      </c>
      <c r="I10" s="10">
        <f>D10-'Nominal values _ Q2'!D10</f>
        <v>0.30000000000001137</v>
      </c>
      <c r="J10" s="10">
        <f t="shared" si="0"/>
        <v>0.4242640687119446</v>
      </c>
      <c r="L10" s="10" t="str">
        <f>IF(ABS(G10)&gt;'Nominal values _ Q2'!G10,ABS(G10)-'Nominal values _ Q2'!G10,"-")</f>
        <v>-</v>
      </c>
      <c r="M10" s="10" t="str">
        <f>IF(ABS(H10)&gt;'Nominal values _ Q2'!H10,ABS(H10)-'Nominal values _ Q2'!H10,"-")</f>
        <v>-</v>
      </c>
      <c r="N10" s="10" t="str">
        <f>IF(ABS(I10)&gt;'Nominal values _ Q2'!I10,ABS(I10)-'Nominal values _ Q2'!I10,"-")</f>
        <v>-</v>
      </c>
      <c r="O10" s="10" t="str">
        <f>IF(J10&gt;'Nominal values _ Q2'!J10,J10-'Nominal values _ Q2'!J10,"-")</f>
        <v>-</v>
      </c>
      <c r="Q10" s="25"/>
      <c r="R10" s="25"/>
    </row>
    <row r="11" spans="1:18" ht="12.75">
      <c r="A11" s="9" t="s">
        <v>750</v>
      </c>
      <c r="B11" s="10">
        <v>-2.3041</v>
      </c>
      <c r="C11" s="10">
        <v>-227.52050000000008</v>
      </c>
      <c r="D11" s="10">
        <v>378.7</v>
      </c>
      <c r="E11" s="10">
        <v>199.6</v>
      </c>
      <c r="G11" s="10">
        <f>B11-'Nominal values _ Q2'!B11</f>
        <v>-2.3041</v>
      </c>
      <c r="H11" s="10">
        <f>C11-'Nominal values _ Q2'!C11</f>
        <v>-5.020500000000084</v>
      </c>
      <c r="I11" s="10">
        <f>D11-'Nominal values _ Q2'!D11</f>
        <v>1.8000000000000114</v>
      </c>
      <c r="J11" s="10">
        <f t="shared" si="0"/>
        <v>2.92384623569709</v>
      </c>
      <c r="L11" s="10" t="str">
        <f>IF(ABS(G11)&gt;'Nominal values _ Q2'!G11,ABS(G11)-'Nominal values _ Q2'!G11,"-")</f>
        <v>-</v>
      </c>
      <c r="M11" s="10">
        <f>IF(ABS(H11)&gt;'Nominal values _ Q2'!H11,ABS(H11)-'Nominal values _ Q2'!H11,"-")</f>
        <v>3.0205000000000837</v>
      </c>
      <c r="N11" s="10" t="str">
        <f>IF(ABS(I11)&gt;'Nominal values _ Q2'!I11,ABS(I11)-'Nominal values _ Q2'!I11,"-")</f>
        <v>-</v>
      </c>
      <c r="O11" s="10" t="str">
        <f>IF(J11&gt;'Nominal values _ Q2'!J11,J11-'Nominal values _ Q2'!J11,"-")</f>
        <v>-</v>
      </c>
      <c r="Q11" s="25"/>
      <c r="R11" s="25" t="s">
        <v>751</v>
      </c>
    </row>
    <row r="12" spans="1:18" ht="12.75">
      <c r="A12" s="9" t="s">
        <v>752</v>
      </c>
      <c r="B12" s="10">
        <v>243.2</v>
      </c>
      <c r="C12" s="10">
        <v>-226.60863999999992</v>
      </c>
      <c r="D12" s="10">
        <v>277.5</v>
      </c>
      <c r="E12" s="10">
        <v>133.6</v>
      </c>
      <c r="G12" s="10">
        <f>B12-'Nominal values _ Q2'!B12</f>
        <v>3.1999999999999886</v>
      </c>
      <c r="H12" s="10">
        <f>C12-'Nominal values _ Q2'!C12</f>
        <v>-4.108639999999923</v>
      </c>
      <c r="I12" s="10">
        <f>D12-'Nominal values _ Q2'!D12</f>
        <v>0</v>
      </c>
      <c r="J12" s="10">
        <f t="shared" si="0"/>
        <v>3.1999999999999886</v>
      </c>
      <c r="L12" s="10">
        <f>IF(ABS(G12)&gt;'Nominal values _ Q2'!G12,ABS(G12)-'Nominal values _ Q2'!G12,"-")</f>
        <v>1.1999999999999886</v>
      </c>
      <c r="M12" s="10">
        <f>IF(ABS(H12)&gt;'Nominal values _ Q2'!H12,ABS(H12)-'Nominal values _ Q2'!H12,"-")</f>
        <v>2.108639999999923</v>
      </c>
      <c r="N12" s="10" t="str">
        <f>IF(ABS(I12)&gt;'Nominal values _ Q2'!I12,ABS(I12)-'Nominal values _ Q2'!I12,"-")</f>
        <v>-</v>
      </c>
      <c r="O12" s="10">
        <f>IF(J12&gt;'Nominal values _ Q2'!J12,J12-'Nominal values _ Q2'!J12,"-")</f>
        <v>0.37157287525379834</v>
      </c>
      <c r="Q12" s="25" t="s">
        <v>753</v>
      </c>
      <c r="R12" s="25" t="s">
        <v>754</v>
      </c>
    </row>
    <row r="13" spans="1:18" ht="12.75">
      <c r="A13" s="9" t="s">
        <v>755</v>
      </c>
      <c r="B13" s="10">
        <v>388.8</v>
      </c>
      <c r="C13" s="10">
        <v>-230.00970000000007</v>
      </c>
      <c r="D13" s="10">
        <v>74.7</v>
      </c>
      <c r="E13" s="10">
        <v>74.6997</v>
      </c>
      <c r="G13" s="10">
        <f>B13-'Nominal values _ Q2'!B13</f>
        <v>-0.8000000000000114</v>
      </c>
      <c r="H13" s="10">
        <f>C13-'Nominal values _ Q2'!C13</f>
        <v>-7.509700000000066</v>
      </c>
      <c r="I13" s="10">
        <f>D13-'Nominal values _ Q2'!D13</f>
        <v>-0.29999999999999716</v>
      </c>
      <c r="J13" s="10">
        <f t="shared" si="0"/>
        <v>0.8544003745317628</v>
      </c>
      <c r="L13" s="10" t="str">
        <f>IF(ABS(G13)&gt;'Nominal values _ Q2'!G13,ABS(G13)-'Nominal values _ Q2'!G13,"-")</f>
        <v>-</v>
      </c>
      <c r="M13" s="10">
        <f>IF(ABS(H13)&gt;'Nominal values _ Q2'!H13,ABS(H13)-'Nominal values _ Q2'!H13,"-")</f>
        <v>5.509700000000066</v>
      </c>
      <c r="N13" s="10" t="str">
        <f>IF(ABS(I13)&gt;'Nominal values _ Q2'!I13,ABS(I13)-'Nominal values _ Q2'!I13,"-")</f>
        <v>-</v>
      </c>
      <c r="O13" s="10" t="str">
        <f>IF(J13&gt;'Nominal values _ Q2'!J13,J13-'Nominal values _ Q2'!J13,"-")</f>
        <v>-</v>
      </c>
      <c r="Q13" s="25"/>
      <c r="R13" s="25" t="s">
        <v>756</v>
      </c>
    </row>
    <row r="14" spans="1:18" ht="12.75">
      <c r="A14" s="9" t="s">
        <v>757</v>
      </c>
      <c r="B14" s="10">
        <v>-0.5</v>
      </c>
      <c r="C14" s="10">
        <v>-14.820900000000165</v>
      </c>
      <c r="D14" s="10">
        <v>-146.6</v>
      </c>
      <c r="E14" s="10">
        <v>126</v>
      </c>
      <c r="G14" s="10">
        <f>B14-'Nominal values _ Q2'!B14</f>
        <v>-0.5</v>
      </c>
      <c r="H14" s="10">
        <f>C14-'Nominal values _ Q2'!C14</f>
        <v>5.079099999999833</v>
      </c>
      <c r="I14" s="10">
        <f>D14-'Nominal values _ Q2'!D14</f>
        <v>3.4000000000000057</v>
      </c>
      <c r="J14" s="10">
        <f t="shared" si="0"/>
        <v>3.436568055487922</v>
      </c>
      <c r="L14" s="10" t="str">
        <f>IF(ABS(G14)&gt;'Nominal values _ Q2'!G14,ABS(G14)-'Nominal values _ Q2'!G14,"-")</f>
        <v>-</v>
      </c>
      <c r="M14" s="10">
        <f>IF(ABS(H14)&gt;'Nominal values _ Q2'!H14,ABS(H14)-'Nominal values _ Q2'!H14,"-")</f>
        <v>3.0790999999998334</v>
      </c>
      <c r="N14" s="10">
        <f>IF(ABS(I14)&gt;'Nominal values _ Q2'!I14,ABS(I14)-'Nominal values _ Q2'!I14,"-")</f>
        <v>1.4000000000000057</v>
      </c>
      <c r="O14" s="10">
        <f>IF(J14&gt;'Nominal values _ Q2'!J14,J14-'Nominal values _ Q2'!J14,"-")</f>
        <v>0.6081409307417318</v>
      </c>
      <c r="Q14" s="25" t="s">
        <v>758</v>
      </c>
      <c r="R14" s="25" t="s">
        <v>759</v>
      </c>
    </row>
    <row r="15" spans="1:18" ht="12.75">
      <c r="A15" s="9" t="s">
        <v>760</v>
      </c>
      <c r="B15" s="10">
        <v>-148.8</v>
      </c>
      <c r="C15" s="10">
        <v>-15.072360000000117</v>
      </c>
      <c r="D15" s="10">
        <v>3</v>
      </c>
      <c r="E15" s="10">
        <v>126.1</v>
      </c>
      <c r="G15" s="10">
        <f>B15-'Nominal values _ Q2'!B15</f>
        <v>1.1999999999999886</v>
      </c>
      <c r="H15" s="10">
        <f>C15-'Nominal values _ Q2'!C15</f>
        <v>4.827639999999882</v>
      </c>
      <c r="I15" s="10">
        <f>D15-'Nominal values _ Q2'!D15</f>
        <v>3</v>
      </c>
      <c r="J15" s="10">
        <f t="shared" si="0"/>
        <v>3.2310988842806982</v>
      </c>
      <c r="L15" s="10" t="str">
        <f>IF(ABS(G15)&gt;'Nominal values _ Q2'!G15,ABS(G15)-'Nominal values _ Q2'!G15,"-")</f>
        <v>-</v>
      </c>
      <c r="M15" s="10">
        <f>IF(ABS(H15)&gt;'Nominal values _ Q2'!H15,ABS(H15)-'Nominal values _ Q2'!H15,"-")</f>
        <v>2.8276399999998816</v>
      </c>
      <c r="N15" s="10">
        <f>IF(ABS(I15)&gt;'Nominal values _ Q2'!I15,ABS(I15)-'Nominal values _ Q2'!I15,"-")</f>
        <v>1</v>
      </c>
      <c r="O15" s="10">
        <f>IF(J15&gt;'Nominal values _ Q2'!J15,J15-'Nominal values _ Q2'!J15,"-")</f>
        <v>0.40267175953450796</v>
      </c>
      <c r="Q15" s="25" t="s">
        <v>761</v>
      </c>
      <c r="R15" s="25" t="s">
        <v>762</v>
      </c>
    </row>
    <row r="16" spans="1:18" ht="12.75">
      <c r="A16" s="9" t="s">
        <v>763</v>
      </c>
      <c r="B16" s="10">
        <v>0.4</v>
      </c>
      <c r="C16" s="10">
        <v>-14.376400000000103</v>
      </c>
      <c r="D16" s="10">
        <v>150.9</v>
      </c>
      <c r="E16" s="10">
        <v>126.1</v>
      </c>
      <c r="G16" s="10">
        <f>B16-'Nominal values _ Q2'!B16</f>
        <v>0.4</v>
      </c>
      <c r="H16" s="10">
        <f>C16-'Nominal values _ Q2'!C16</f>
        <v>5.523599999999895</v>
      </c>
      <c r="I16" s="10">
        <f>D16-'Nominal values _ Q2'!D16</f>
        <v>0.9000000000000057</v>
      </c>
      <c r="J16" s="10">
        <f t="shared" si="0"/>
        <v>0.9848857801796157</v>
      </c>
      <c r="L16" s="10" t="str">
        <f>IF(ABS(G16)&gt;'Nominal values _ Q2'!G16,ABS(G16)-'Nominal values _ Q2'!G16,"-")</f>
        <v>-</v>
      </c>
      <c r="M16" s="10">
        <f>IF(ABS(H16)&gt;'Nominal values _ Q2'!H16,ABS(H16)-'Nominal values _ Q2'!H16,"-")</f>
        <v>3.5235999999998953</v>
      </c>
      <c r="N16" s="10" t="str">
        <f>IF(ABS(I16)&gt;'Nominal values _ Q2'!I16,ABS(I16)-'Nominal values _ Q2'!I16,"-")</f>
        <v>-</v>
      </c>
      <c r="O16" s="10" t="str">
        <f>IF(J16&gt;'Nominal values _ Q2'!J16,J16-'Nominal values _ Q2'!J16,"-")</f>
        <v>-</v>
      </c>
      <c r="Q16" s="25"/>
      <c r="R16" s="25" t="s">
        <v>764</v>
      </c>
    </row>
    <row r="17" spans="1:18" ht="12.75">
      <c r="A17" s="9" t="s">
        <v>765</v>
      </c>
      <c r="B17" s="10">
        <v>0.3</v>
      </c>
      <c r="C17" s="10">
        <v>0</v>
      </c>
      <c r="D17" s="10">
        <v>0.2</v>
      </c>
      <c r="E17" s="10">
        <v>114.1</v>
      </c>
      <c r="G17" s="10">
        <f>B17-'Nominal values _ Q2'!B17</f>
        <v>0.3</v>
      </c>
      <c r="H17" s="10">
        <f>C17-'Nominal values _ Q2'!C17</f>
        <v>0</v>
      </c>
      <c r="I17" s="10">
        <f>D17-'Nominal values _ Q2'!D17</f>
        <v>0.2</v>
      </c>
      <c r="J17" s="10">
        <f t="shared" si="0"/>
        <v>0.36055512754639896</v>
      </c>
      <c r="L17" s="10" t="str">
        <f>IF(ABS(G17)&gt;'Nominal values _ Q2'!G17,ABS(G17)-'Nominal values _ Q2'!G17,"-")</f>
        <v>-</v>
      </c>
      <c r="M17" s="10" t="str">
        <f>IF(ABS(H17)&gt;'Nominal values _ Q2'!H17,ABS(H17)-'Nominal values _ Q2'!H17,"-")</f>
        <v>-</v>
      </c>
      <c r="N17" s="10" t="str">
        <f>IF(ABS(I17)&gt;'Nominal values _ Q2'!I17,ABS(I17)-'Nominal values _ Q2'!I17,"-")</f>
        <v>-</v>
      </c>
      <c r="O17" s="10" t="str">
        <f>IF(J17&gt;'Nominal values _ Q2'!J17,J17-'Nominal values _ Q2'!J17,"-")</f>
        <v>-</v>
      </c>
      <c r="Q17" s="25"/>
      <c r="R17" s="25"/>
    </row>
    <row r="18" spans="1:18" ht="12.75">
      <c r="A18" s="9" t="s">
        <v>766</v>
      </c>
      <c r="B18" s="10">
        <v>0.4</v>
      </c>
      <c r="C18" s="10">
        <v>115.60555999999997</v>
      </c>
      <c r="D18" s="10">
        <v>77.9</v>
      </c>
      <c r="E18" s="10">
        <v>1008.7</v>
      </c>
      <c r="G18" s="10">
        <f>B18-'Nominal values _ Q2'!B18</f>
        <v>0.4</v>
      </c>
      <c r="H18" s="10">
        <f>C18-'Nominal values _ Q2'!C18</f>
        <v>-11.894440000000031</v>
      </c>
      <c r="I18" s="10">
        <f>D18-'Nominal values _ Q2'!D18</f>
        <v>2.9000000000000057</v>
      </c>
      <c r="J18" s="10">
        <f t="shared" si="0"/>
        <v>2.927456233660895</v>
      </c>
      <c r="L18" s="10" t="str">
        <f>IF(ABS(G18)&gt;'Nominal values _ Q2'!G18,ABS(G18)-'Nominal values _ Q2'!G18,"-")</f>
        <v>-</v>
      </c>
      <c r="M18" s="10">
        <f>IF(ABS(H18)&gt;'Nominal values _ Q2'!H18,ABS(H18)-'Nominal values _ Q2'!H18,"-")</f>
        <v>8.894440000000031</v>
      </c>
      <c r="N18" s="10" t="str">
        <f>IF(ABS(I18)&gt;'Nominal values _ Q2'!I18,ABS(I18)-'Nominal values _ Q2'!I18,"-")</f>
        <v>-</v>
      </c>
      <c r="O18" s="10" t="str">
        <f>IF(J18&gt;'Nominal values _ Q2'!J18,J18-'Nominal values _ Q2'!J18,"-")</f>
        <v>-</v>
      </c>
      <c r="Q18" s="25"/>
      <c r="R18" s="25" t="s">
        <v>767</v>
      </c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768</v>
      </c>
      <c r="B20" s="14"/>
      <c r="C20" s="14"/>
      <c r="D20" s="14"/>
      <c r="E20" s="14"/>
      <c r="G20" s="14"/>
      <c r="I20" s="14"/>
    </row>
    <row r="21" spans="1:18" ht="12.75">
      <c r="A21" s="9" t="s">
        <v>769</v>
      </c>
      <c r="B21" s="10">
        <v>-385.6</v>
      </c>
      <c r="C21" s="10">
        <v>12852.140919999998</v>
      </c>
      <c r="D21" s="10">
        <v>74.7</v>
      </c>
      <c r="E21" s="10">
        <v>74.7</v>
      </c>
      <c r="G21" s="10">
        <f>B21-'Nominal values _ Q2'!B21</f>
        <v>4</v>
      </c>
      <c r="H21" s="10">
        <f>C21-'Nominal values _ Q2'!C21</f>
        <v>-9.259080000001632</v>
      </c>
      <c r="I21" s="10">
        <f>D21-'Nominal values _ Q2'!D21</f>
        <v>-0.29999999999999716</v>
      </c>
      <c r="J21" s="10">
        <f aca="true" t="shared" si="1" ref="J21:J30">SQRT(G21^2+I21^2)</f>
        <v>4.011234224026316</v>
      </c>
      <c r="L21" s="10">
        <f>IF(ABS(G21)&gt;'Nominal values _ Q2'!G21,ABS(G21)-'Nominal values _ Q2'!G21,"-")</f>
        <v>2</v>
      </c>
      <c r="M21" s="10">
        <f>IF(ABS(H21)&gt;'Nominal values _ Q2'!H21,ABS(H21)-'Nominal values _ Q2'!H21,"-")</f>
        <v>7.259080000001632</v>
      </c>
      <c r="N21" s="10" t="str">
        <f>IF(ABS(I21)&gt;'Nominal values _ Q2'!I21,ABS(I21)-'Nominal values _ Q2'!I21,"-")</f>
        <v>-</v>
      </c>
      <c r="O21" s="10">
        <f>IF(J21&gt;'Nominal values _ Q2'!J21,J21-'Nominal values _ Q2'!J21,"-")</f>
        <v>1.1828070992801254</v>
      </c>
      <c r="Q21" s="25" t="s">
        <v>770</v>
      </c>
      <c r="R21" s="25" t="s">
        <v>771</v>
      </c>
    </row>
    <row r="22" spans="1:18" ht="12.75">
      <c r="A22" s="9" t="s">
        <v>772</v>
      </c>
      <c r="B22" s="10">
        <v>-234.9</v>
      </c>
      <c r="C22" s="10">
        <v>12858.620459999998</v>
      </c>
      <c r="D22" s="10">
        <v>273.7</v>
      </c>
      <c r="E22" s="10">
        <v>74.6</v>
      </c>
      <c r="G22" s="10">
        <f>B22-'Nominal values _ Q2'!B22</f>
        <v>5.099999999999994</v>
      </c>
      <c r="H22" s="10">
        <f>C22-'Nominal values _ Q2'!C22</f>
        <v>-2.7795400000013615</v>
      </c>
      <c r="I22" s="10">
        <f>D22-'Nominal values _ Q2'!D22</f>
        <v>-3.8000000000000114</v>
      </c>
      <c r="J22" s="10">
        <f t="shared" si="1"/>
        <v>6.3600314464631404</v>
      </c>
      <c r="L22" s="10">
        <f>IF(ABS(G22)&gt;'Nominal values _ Q2'!G22,ABS(G22)-'Nominal values _ Q2'!G22,"-")</f>
        <v>2.0999999999999943</v>
      </c>
      <c r="M22" s="10">
        <f>IF(ABS(H22)&gt;'Nominal values _ Q2'!H22,ABS(H22)-'Nominal values _ Q2'!H22,"-")</f>
        <v>0.7795400000013615</v>
      </c>
      <c r="N22" s="10">
        <f>IF(ABS(I22)&gt;'Nominal values _ Q2'!I22,ABS(I22)-'Nominal values _ Q2'!I22,"-")</f>
        <v>0.8000000000000114</v>
      </c>
      <c r="O22" s="10">
        <f>IF(J22&gt;'Nominal values _ Q2'!J22,J22-'Nominal values _ Q2'!J22,"-")</f>
        <v>2.1173907593438557</v>
      </c>
      <c r="Q22" s="25" t="s">
        <v>773</v>
      </c>
      <c r="R22" s="25" t="s">
        <v>774</v>
      </c>
    </row>
    <row r="23" spans="1:18" ht="12.75">
      <c r="A23" s="9" t="s">
        <v>775</v>
      </c>
      <c r="B23" s="10">
        <v>0</v>
      </c>
      <c r="C23" s="10">
        <v>12859.689799999998</v>
      </c>
      <c r="D23" s="10">
        <v>378.4</v>
      </c>
      <c r="E23" s="10">
        <v>199.6</v>
      </c>
      <c r="G23" s="10">
        <f>B23-'Nominal values _ Q2'!B23</f>
        <v>0</v>
      </c>
      <c r="H23" s="10">
        <f>C23-'Nominal values _ Q2'!C23</f>
        <v>-1.7102000000013504</v>
      </c>
      <c r="I23" s="10">
        <f>D23-'Nominal values _ Q2'!D23</f>
        <v>1.5</v>
      </c>
      <c r="J23" s="10">
        <f t="shared" si="1"/>
        <v>1.5</v>
      </c>
      <c r="L23" s="10" t="str">
        <f>IF(ABS(G23)&gt;'Nominal values _ Q2'!G23,ABS(G23)-'Nominal values _ Q2'!G23,"-")</f>
        <v>-</v>
      </c>
      <c r="M23" s="10" t="str">
        <f>IF(ABS(H23)&gt;'Nominal values _ Q2'!H23,ABS(H23)-'Nominal values _ Q2'!H23,"-")</f>
        <v>-</v>
      </c>
      <c r="N23" s="10" t="str">
        <f>IF(ABS(I23)&gt;'Nominal values _ Q2'!I23,ABS(I23)-'Nominal values _ Q2'!I23,"-")</f>
        <v>-</v>
      </c>
      <c r="O23" s="10" t="str">
        <f>IF(J23&gt;'Nominal values _ Q2'!J23,J23-'Nominal values _ Q2'!J23,"-")</f>
        <v>-</v>
      </c>
      <c r="Q23" s="25"/>
      <c r="R23" s="25"/>
    </row>
    <row r="24" spans="1:18" ht="12.75">
      <c r="A24" s="9" t="s">
        <v>776</v>
      </c>
      <c r="B24" s="10">
        <v>245.9</v>
      </c>
      <c r="C24" s="10">
        <v>12859.235139999999</v>
      </c>
      <c r="D24" s="10">
        <v>277.5</v>
      </c>
      <c r="E24" s="10">
        <v>133.6</v>
      </c>
      <c r="G24" s="10">
        <f>B24-'Nominal values _ Q2'!B24</f>
        <v>5.900000000000006</v>
      </c>
      <c r="H24" s="10">
        <f>C24-'Nominal values _ Q2'!C24</f>
        <v>-2.164860000000772</v>
      </c>
      <c r="I24" s="10">
        <f>D24-'Nominal values _ Q2'!D24</f>
        <v>0</v>
      </c>
      <c r="J24" s="10">
        <f t="shared" si="1"/>
        <v>5.900000000000006</v>
      </c>
      <c r="L24" s="10">
        <f>IF(ABS(G24)&gt;'Nominal values _ Q2'!G24,ABS(G24)-'Nominal values _ Q2'!G24,"-")</f>
        <v>3.9000000000000057</v>
      </c>
      <c r="M24" s="10">
        <f>IF(ABS(H24)&gt;'Nominal values _ Q2'!H24,ABS(H24)-'Nominal values _ Q2'!H24,"-")</f>
        <v>0.16486000000077183</v>
      </c>
      <c r="N24" s="10" t="str">
        <f>IF(ABS(I24)&gt;'Nominal values _ Q2'!I24,ABS(I24)-'Nominal values _ Q2'!I24,"-")</f>
        <v>-</v>
      </c>
      <c r="O24" s="10">
        <f>IF(J24&gt;'Nominal values _ Q2'!J24,J24-'Nominal values _ Q2'!J24,"-")</f>
        <v>3.0715728752538154</v>
      </c>
      <c r="Q24" s="25" t="s">
        <v>777</v>
      </c>
      <c r="R24" s="25" t="s">
        <v>778</v>
      </c>
    </row>
    <row r="25" spans="1:18" ht="12.75">
      <c r="A25" s="9" t="s">
        <v>779</v>
      </c>
      <c r="B25" s="10">
        <v>389.7</v>
      </c>
      <c r="C25" s="10">
        <v>12854.790139999997</v>
      </c>
      <c r="D25" s="10">
        <v>73.3</v>
      </c>
      <c r="E25" s="10">
        <v>74.7</v>
      </c>
      <c r="G25" s="10">
        <f>B25-'Nominal values _ Q2'!B25</f>
        <v>0.0999999999999659</v>
      </c>
      <c r="H25" s="10">
        <f>C25-'Nominal values _ Q2'!C25</f>
        <v>-6.6098600000023</v>
      </c>
      <c r="I25" s="10">
        <f>D25-'Nominal values _ Q2'!D25</f>
        <v>-1.7000000000000028</v>
      </c>
      <c r="J25" s="10">
        <f t="shared" si="1"/>
        <v>1.7029386365926409</v>
      </c>
      <c r="L25" s="10" t="str">
        <f>IF(ABS(G25)&gt;'Nominal values _ Q2'!G25,ABS(G25)-'Nominal values _ Q2'!G25,"-")</f>
        <v>-</v>
      </c>
      <c r="M25" s="10">
        <f>IF(ABS(H25)&gt;'Nominal values _ Q2'!H25,ABS(H25)-'Nominal values _ Q2'!H25,"-")</f>
        <v>4.6098600000023</v>
      </c>
      <c r="N25" s="10" t="str">
        <f>IF(ABS(I25)&gt;'Nominal values _ Q2'!I25,ABS(I25)-'Nominal values _ Q2'!I25,"-")</f>
        <v>-</v>
      </c>
      <c r="O25" s="10" t="str">
        <f>IF(J25&gt;'Nominal values _ Q2'!J25,J25-'Nominal values _ Q2'!J25,"-")</f>
        <v>-</v>
      </c>
      <c r="Q25" s="25"/>
      <c r="R25" s="25" t="s">
        <v>780</v>
      </c>
    </row>
    <row r="26" spans="1:18" ht="12.75">
      <c r="A26" s="9" t="s">
        <v>781</v>
      </c>
      <c r="B26" s="10">
        <v>3.2</v>
      </c>
      <c r="C26" s="10">
        <v>12935.99902</v>
      </c>
      <c r="D26" s="10">
        <v>-151.3</v>
      </c>
      <c r="E26" s="10">
        <v>88.3</v>
      </c>
      <c r="G26" s="10">
        <f>B26-'Nominal values _ Q2'!B26</f>
        <v>3.2</v>
      </c>
      <c r="H26" s="10">
        <f>C26-'Nominal values _ Q2'!C26</f>
        <v>-0.40098000000034517</v>
      </c>
      <c r="I26" s="10">
        <f>D26-'Nominal values _ Q2'!D26</f>
        <v>-1.3000000000000114</v>
      </c>
      <c r="J26" s="10">
        <f t="shared" si="1"/>
        <v>3.4539832078341135</v>
      </c>
      <c r="L26" s="10">
        <f>IF(ABS(G26)&gt;'Nominal values _ Q2'!G26,ABS(G26)-'Nominal values _ Q2'!G26,"-")</f>
        <v>1.2000000000000002</v>
      </c>
      <c r="M26" s="10" t="str">
        <f>IF(ABS(H26)&gt;'Nominal values _ Q2'!H26,ABS(H26)-'Nominal values _ Q2'!H26,"-")</f>
        <v>-</v>
      </c>
      <c r="N26" s="10" t="str">
        <f>IF(ABS(I26)&gt;'Nominal values _ Q2'!I26,ABS(I26)-'Nominal values _ Q2'!I26,"-")</f>
        <v>-</v>
      </c>
      <c r="O26" s="10">
        <f>IF(J26&gt;'Nominal values _ Q2'!J26,J26-'Nominal values _ Q2'!J26,"-")</f>
        <v>0.6255560830879232</v>
      </c>
      <c r="Q26" s="25" t="s">
        <v>782</v>
      </c>
      <c r="R26" s="25"/>
    </row>
    <row r="27" spans="1:18" ht="12.75">
      <c r="A27" s="9" t="s">
        <v>783</v>
      </c>
      <c r="B27" s="10">
        <v>-145.6</v>
      </c>
      <c r="C27" s="10">
        <v>12937.060739999999</v>
      </c>
      <c r="D27" s="10">
        <v>-3.2</v>
      </c>
      <c r="E27" s="10">
        <v>89</v>
      </c>
      <c r="G27" s="10">
        <f>B27-'Nominal values _ Q2'!B27</f>
        <v>4.400000000000006</v>
      </c>
      <c r="H27" s="10">
        <f>C27-'Nominal values _ Q2'!C27</f>
        <v>0.6607399999993504</v>
      </c>
      <c r="I27" s="10">
        <f>D27-'Nominal values _ Q2'!D27</f>
        <v>-3.2</v>
      </c>
      <c r="J27" s="10">
        <f t="shared" si="1"/>
        <v>5.440588203494182</v>
      </c>
      <c r="L27" s="10">
        <f>IF(ABS(G27)&gt;'Nominal values _ Q2'!G27,ABS(G27)-'Nominal values _ Q2'!G27,"-")</f>
        <v>2.4000000000000057</v>
      </c>
      <c r="M27" s="10" t="str">
        <f>IF(ABS(H27)&gt;'Nominal values _ Q2'!H27,ABS(H27)-'Nominal values _ Q2'!H27,"-")</f>
        <v>-</v>
      </c>
      <c r="N27" s="10">
        <f>IF(ABS(I27)&gt;'Nominal values _ Q2'!I27,ABS(I27)-'Nominal values _ Q2'!I27,"-")</f>
        <v>1.2000000000000002</v>
      </c>
      <c r="O27" s="10">
        <f>IF(J27&gt;'Nominal values _ Q2'!J27,J27-'Nominal values _ Q2'!J27,"-")</f>
        <v>2.612161078747992</v>
      </c>
      <c r="Q27" s="25" t="s">
        <v>784</v>
      </c>
      <c r="R27" s="25"/>
    </row>
    <row r="28" spans="1:18" ht="12.75">
      <c r="A28" s="9" t="s">
        <v>785</v>
      </c>
      <c r="B28" s="10">
        <v>1.8</v>
      </c>
      <c r="C28" s="10">
        <v>12935.927899999997</v>
      </c>
      <c r="D28" s="10">
        <v>145.4</v>
      </c>
      <c r="E28" s="10">
        <v>88.9</v>
      </c>
      <c r="G28" s="10">
        <f>B28-'Nominal values _ Q2'!B28</f>
        <v>1.8</v>
      </c>
      <c r="H28" s="10">
        <f>C28-'Nominal values _ Q2'!C28</f>
        <v>-0.4721000000026834</v>
      </c>
      <c r="I28" s="10">
        <f>D28-'Nominal values _ Q2'!D28</f>
        <v>-4.599999999999994</v>
      </c>
      <c r="J28" s="10">
        <f t="shared" si="1"/>
        <v>4.939635614091382</v>
      </c>
      <c r="L28" s="10" t="str">
        <f>IF(ABS(G28)&gt;'Nominal values _ Q2'!G28,ABS(G28)-'Nominal values _ Q2'!G28,"-")</f>
        <v>-</v>
      </c>
      <c r="M28" s="10" t="str">
        <f>IF(ABS(H28)&gt;'Nominal values _ Q2'!H28,ABS(H28)-'Nominal values _ Q2'!H28,"-")</f>
        <v>-</v>
      </c>
      <c r="N28" s="10">
        <f>IF(ABS(I28)&gt;'Nominal values _ Q2'!I28,ABS(I28)-'Nominal values _ Q2'!I28,"-")</f>
        <v>2.5999999999999943</v>
      </c>
      <c r="O28" s="10">
        <f>IF(J28&gt;'Nominal values _ Q2'!J28,J28-'Nominal values _ Q2'!J28,"-")</f>
        <v>2.111208489345192</v>
      </c>
      <c r="Q28" s="25" t="s">
        <v>786</v>
      </c>
      <c r="R28" s="25"/>
    </row>
    <row r="29" spans="1:18" ht="12.75">
      <c r="A29" s="9" t="s">
        <v>787</v>
      </c>
      <c r="B29" s="10">
        <v>1.5</v>
      </c>
      <c r="C29" s="10">
        <v>12636.9191</v>
      </c>
      <c r="D29" s="10">
        <v>-0.7</v>
      </c>
      <c r="E29" s="10">
        <v>113.9</v>
      </c>
      <c r="G29" s="10">
        <f>B29-'Nominal values _ Q2'!B29</f>
        <v>1.5</v>
      </c>
      <c r="H29" s="10">
        <f>C29-'Nominal values _ Q2'!C29</f>
        <v>-1.9809000000004744</v>
      </c>
      <c r="I29" s="10">
        <f>D29-'Nominal values _ Q2'!D29</f>
        <v>-0.7</v>
      </c>
      <c r="J29" s="10">
        <f t="shared" si="1"/>
        <v>1.6552945357246849</v>
      </c>
      <c r="L29" s="10">
        <f>IF(ABS(G29)&gt;'Nominal values _ Q2'!G29,ABS(G29)-'Nominal values _ Q2'!G29,"-")</f>
        <v>0.5</v>
      </c>
      <c r="M29" s="10">
        <f>IF(ABS(H29)&gt;'Nominal values _ Q2'!H29,ABS(H29)-'Nominal values _ Q2'!H29,"-")</f>
        <v>0.9809000000004744</v>
      </c>
      <c r="N29" s="10" t="str">
        <f>IF(ABS(I29)&gt;'Nominal values _ Q2'!I29,ABS(I29)-'Nominal values _ Q2'!I29,"-")</f>
        <v>-</v>
      </c>
      <c r="O29" s="10">
        <f>IF(J29&gt;'Nominal values _ Q2'!J29,J29-'Nominal values _ Q2'!J29,"-")</f>
        <v>0.24108097335158973</v>
      </c>
      <c r="Q29" s="25" t="s">
        <v>788</v>
      </c>
      <c r="R29" s="25" t="s">
        <v>789</v>
      </c>
    </row>
    <row r="30" spans="1:18" ht="12.75">
      <c r="A30" s="9" t="s">
        <v>790</v>
      </c>
      <c r="B30" s="10">
        <v>3.7</v>
      </c>
      <c r="C30" s="10">
        <v>12500.503319999998</v>
      </c>
      <c r="D30" s="10">
        <v>77.4</v>
      </c>
      <c r="E30" s="10">
        <v>1009</v>
      </c>
      <c r="G30" s="10">
        <f>B30-'Nominal values _ Q2'!B30</f>
        <v>3.7</v>
      </c>
      <c r="H30" s="10">
        <f>C30-'Nominal values _ Q2'!C30</f>
        <v>-10.896680000001652</v>
      </c>
      <c r="I30" s="10">
        <f>D30-'Nominal values _ Q2'!D30</f>
        <v>2.4000000000000057</v>
      </c>
      <c r="J30" s="10">
        <f t="shared" si="1"/>
        <v>4.4102154142399925</v>
      </c>
      <c r="L30" s="10">
        <f>IF(ABS(G30)&gt;'Nominal values _ Q2'!G30,ABS(G30)-'Nominal values _ Q2'!G30,"-")</f>
        <v>0.7000000000000002</v>
      </c>
      <c r="M30" s="10">
        <f>IF(ABS(H30)&gt;'Nominal values _ Q2'!H30,ABS(H30)-'Nominal values _ Q2'!H30,"-")</f>
        <v>7.896680000001652</v>
      </c>
      <c r="N30" s="10" t="str">
        <f>IF(ABS(I30)&gt;'Nominal values _ Q2'!I30,ABS(I30)-'Nominal values _ Q2'!I30,"-")</f>
        <v>-</v>
      </c>
      <c r="O30" s="10">
        <f>IF(J30&gt;'Nominal values _ Q2'!J30,J30-'Nominal values _ Q2'!J30,"-")</f>
        <v>0.16757472712070776</v>
      </c>
      <c r="Q30" s="25" t="s">
        <v>791</v>
      </c>
      <c r="R30" s="25" t="s">
        <v>792</v>
      </c>
    </row>
    <row r="32" ht="12.75">
      <c r="Q32" s="1" t="s">
        <v>793</v>
      </c>
    </row>
    <row r="33" ht="12.75">
      <c r="Q33" s="1" t="s">
        <v>794</v>
      </c>
    </row>
    <row r="34" ht="12.75">
      <c r="Q34" s="1" t="s">
        <v>795</v>
      </c>
    </row>
  </sheetData>
  <mergeCells count="9">
    <mergeCell ref="A1:N1"/>
    <mergeCell ref="B3:D3"/>
    <mergeCell ref="B4:D4"/>
    <mergeCell ref="B5:D5"/>
    <mergeCell ref="Q6:R6"/>
    <mergeCell ref="B7:E7"/>
    <mergeCell ref="G7:J7"/>
    <mergeCell ref="L7:O7"/>
    <mergeCell ref="Q7:R7"/>
  </mergeCells>
  <printOptions/>
  <pageMargins left="0.5" right="0.5" top="0.5" bottom="0.5" header="0.5" footer="0.5"/>
  <pageSetup fitToHeight="1" fitToWidth="1" horizontalDpi="300" verticalDpi="300" orientation="landscape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selection activeCell="B17" sqref="B17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796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797</v>
      </c>
      <c r="B3" s="39" t="s">
        <v>798</v>
      </c>
      <c r="C3" s="39"/>
      <c r="D3" s="39"/>
    </row>
    <row r="4" spans="1:4" ht="12.75">
      <c r="A4" s="21" t="s">
        <v>799</v>
      </c>
      <c r="B4" s="39" t="s">
        <v>800</v>
      </c>
      <c r="C4" s="39"/>
      <c r="D4" s="39"/>
    </row>
    <row r="5" spans="1:4" ht="12.75">
      <c r="A5" s="21" t="s">
        <v>801</v>
      </c>
      <c r="B5" s="40">
        <v>38240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802</v>
      </c>
      <c r="C7" s="37"/>
      <c r="D7" s="37"/>
      <c r="E7" s="37"/>
      <c r="G7" s="37" t="s">
        <v>803</v>
      </c>
      <c r="H7" s="37"/>
      <c r="I7" s="37"/>
      <c r="J7" s="37"/>
      <c r="L7" s="37" t="s">
        <v>804</v>
      </c>
      <c r="M7" s="37"/>
      <c r="N7" s="37"/>
      <c r="O7" s="37"/>
      <c r="Q7" s="37" t="s">
        <v>805</v>
      </c>
      <c r="R7" s="37"/>
    </row>
    <row r="8" spans="1:18" ht="25.5">
      <c r="A8" s="22" t="s">
        <v>806</v>
      </c>
      <c r="B8" s="23" t="s">
        <v>807</v>
      </c>
      <c r="C8" s="23" t="s">
        <v>808</v>
      </c>
      <c r="D8" s="23" t="s">
        <v>809</v>
      </c>
      <c r="E8" s="23" t="s">
        <v>810</v>
      </c>
      <c r="G8" s="23" t="s">
        <v>811</v>
      </c>
      <c r="H8" s="23" t="s">
        <v>812</v>
      </c>
      <c r="I8" s="23" t="s">
        <v>813</v>
      </c>
      <c r="J8" s="23" t="s">
        <v>814</v>
      </c>
      <c r="L8" s="23" t="s">
        <v>815</v>
      </c>
      <c r="M8" s="23" t="s">
        <v>816</v>
      </c>
      <c r="N8" s="23" t="s">
        <v>817</v>
      </c>
      <c r="O8" s="23" t="s">
        <v>818</v>
      </c>
      <c r="Q8" s="24" t="s">
        <v>819</v>
      </c>
      <c r="R8" s="24" t="s">
        <v>820</v>
      </c>
    </row>
    <row r="9" spans="1:18" ht="12.75">
      <c r="A9" s="9" t="s">
        <v>821</v>
      </c>
      <c r="B9" s="10">
        <v>-388.79272</v>
      </c>
      <c r="C9" s="10">
        <v>-218.48571999999967</v>
      </c>
      <c r="D9" s="10">
        <v>72.58304</v>
      </c>
      <c r="E9" s="10">
        <v>74.80807999999999</v>
      </c>
      <c r="G9" s="10">
        <f>B9-'Nominal values _ Q2'!B9</f>
        <v>0.8072800000000484</v>
      </c>
      <c r="H9" s="10">
        <f>C9-'Nominal values _ Q2'!C9</f>
        <v>4.014280000000326</v>
      </c>
      <c r="I9" s="10">
        <f>D9-'Nominal values _ Q2'!D9</f>
        <v>-2.416960000000003</v>
      </c>
      <c r="J9" s="10">
        <f aca="true" t="shared" si="0" ref="J9:J18">SQRT(G9^2+I9^2)</f>
        <v>2.5482144022825266</v>
      </c>
      <c r="L9" s="10" t="str">
        <f>IF(ABS(G9)&gt;'Nominal values _ Q2'!G9,ABS(G9)-'Nominal values _ Q2'!G9,"-")</f>
        <v>-</v>
      </c>
      <c r="M9" s="10">
        <f>IF(ABS(H9)&gt;'Nominal values _ Q2'!H9,ABS(H9)-'Nominal values _ Q2'!H9,"-")</f>
        <v>2.0142800000003263</v>
      </c>
      <c r="N9" s="10">
        <f>IF(ABS(I9)&gt;'Nominal values _ Q2'!I9,ABS(I9)-'Nominal values _ Q2'!I9,"-")</f>
        <v>0.4169600000000031</v>
      </c>
      <c r="O9" s="10" t="str">
        <f>IF(J9&gt;'Nominal values _ Q2'!J9,J9-'Nominal values _ Q2'!J9,"-")</f>
        <v>-</v>
      </c>
      <c r="Q9" s="25"/>
      <c r="R9" s="25" t="s">
        <v>822</v>
      </c>
    </row>
    <row r="10" spans="1:18" ht="12.75">
      <c r="A10" s="9" t="s">
        <v>823</v>
      </c>
      <c r="B10" s="10">
        <v>-240.77168</v>
      </c>
      <c r="C10" s="10">
        <v>-217.53575999999975</v>
      </c>
      <c r="D10" s="10">
        <v>276.41296</v>
      </c>
      <c r="E10" s="10">
        <v>74.63536</v>
      </c>
      <c r="G10" s="10">
        <f>B10-'Nominal values _ Q2'!B10</f>
        <v>-0.7716800000000035</v>
      </c>
      <c r="H10" s="10">
        <f>C10-'Nominal values _ Q2'!C10</f>
        <v>4.964240000000245</v>
      </c>
      <c r="I10" s="10">
        <f>D10-'Nominal values _ Q2'!D10</f>
        <v>-1.0870400000000018</v>
      </c>
      <c r="J10" s="10">
        <f t="shared" si="0"/>
        <v>1.3330963896132977</v>
      </c>
      <c r="L10" s="10" t="str">
        <f>IF(ABS(G10)&gt;'Nominal values _ Q2'!G10,ABS(G10)-'Nominal values _ Q2'!G10,"-")</f>
        <v>-</v>
      </c>
      <c r="M10" s="10">
        <f>IF(ABS(H10)&gt;'Nominal values _ Q2'!H10,ABS(H10)-'Nominal values _ Q2'!H10,"-")</f>
        <v>2.9642400000002453</v>
      </c>
      <c r="N10" s="10" t="str">
        <f>IF(ABS(I10)&gt;'Nominal values _ Q2'!I10,ABS(I10)-'Nominal values _ Q2'!I10,"-")</f>
        <v>-</v>
      </c>
      <c r="O10" s="10" t="str">
        <f>IF(J10&gt;'Nominal values _ Q2'!J10,J10-'Nominal values _ Q2'!J10,"-")</f>
        <v>-</v>
      </c>
      <c r="Q10" s="25"/>
      <c r="R10" s="25" t="s">
        <v>824</v>
      </c>
    </row>
    <row r="11" spans="1:18" ht="12.75">
      <c r="A11" s="9" t="s">
        <v>825</v>
      </c>
      <c r="B11" s="10">
        <v>-1.5570199999999998</v>
      </c>
      <c r="C11" s="10">
        <v>-217.9167599999996</v>
      </c>
      <c r="D11" s="10">
        <v>377.88088</v>
      </c>
      <c r="E11" s="10">
        <v>199.55002</v>
      </c>
      <c r="G11" s="10">
        <f>B11-'Nominal values _ Q2'!B11</f>
        <v>-1.5570199999999998</v>
      </c>
      <c r="H11" s="10">
        <f>C11-'Nominal values _ Q2'!C11</f>
        <v>4.583240000000387</v>
      </c>
      <c r="I11" s="10">
        <f>D11-'Nominal values _ Q2'!D11</f>
        <v>0.9808800000000133</v>
      </c>
      <c r="J11" s="10">
        <f t="shared" si="0"/>
        <v>1.840227392144793</v>
      </c>
      <c r="L11" s="10" t="str">
        <f>IF(ABS(G11)&gt;'Nominal values _ Q2'!G11,ABS(G11)-'Nominal values _ Q2'!G11,"-")</f>
        <v>-</v>
      </c>
      <c r="M11" s="10">
        <f>IF(ABS(H11)&gt;'Nominal values _ Q2'!H11,ABS(H11)-'Nominal values _ Q2'!H11,"-")</f>
        <v>2.5832400000003872</v>
      </c>
      <c r="N11" s="10" t="str">
        <f>IF(ABS(I11)&gt;'Nominal values _ Q2'!I11,ABS(I11)-'Nominal values _ Q2'!I11,"-")</f>
        <v>-</v>
      </c>
      <c r="O11" s="10" t="str">
        <f>IF(J11&gt;'Nominal values _ Q2'!J11,J11-'Nominal values _ Q2'!J11,"-")</f>
        <v>-</v>
      </c>
      <c r="Q11" s="25"/>
      <c r="R11" s="25" t="s">
        <v>826</v>
      </c>
    </row>
    <row r="12" spans="1:18" ht="12.75">
      <c r="A12" s="9" t="s">
        <v>827</v>
      </c>
      <c r="B12" s="10">
        <v>242.49634</v>
      </c>
      <c r="C12" s="10">
        <v>-218.30791999999974</v>
      </c>
      <c r="D12" s="10">
        <v>275.41981999999996</v>
      </c>
      <c r="E12" s="10">
        <v>133.67512</v>
      </c>
      <c r="G12" s="10">
        <f>B12-'Nominal values _ Q2'!B12</f>
        <v>2.4963400000000036</v>
      </c>
      <c r="H12" s="10">
        <f>C12-'Nominal values _ Q2'!C12</f>
        <v>4.19208000000026</v>
      </c>
      <c r="I12" s="10">
        <f>D12-'Nominal values _ Q2'!D12</f>
        <v>-2.080180000000041</v>
      </c>
      <c r="J12" s="10">
        <f t="shared" si="0"/>
        <v>3.24944029457385</v>
      </c>
      <c r="L12" s="10">
        <f>IF(ABS(G12)&gt;'Nominal values _ Q2'!G12,ABS(G12)-'Nominal values _ Q2'!G12,"-")</f>
        <v>0.49634000000000356</v>
      </c>
      <c r="M12" s="10">
        <f>IF(ABS(H12)&gt;'Nominal values _ Q2'!H12,ABS(H12)-'Nominal values _ Q2'!H12,"-")</f>
        <v>2.19208000000026</v>
      </c>
      <c r="N12" s="10">
        <f>IF(ABS(I12)&gt;'Nominal values _ Q2'!I12,ABS(I12)-'Nominal values _ Q2'!I12,"-")</f>
        <v>0.08018000000004122</v>
      </c>
      <c r="O12" s="10">
        <f>IF(J12&gt;'Nominal values _ Q2'!J12,J12-'Nominal values _ Q2'!J12,"-")</f>
        <v>0.4210131698276598</v>
      </c>
      <c r="Q12" s="25" t="s">
        <v>828</v>
      </c>
      <c r="R12" s="25" t="s">
        <v>829</v>
      </c>
    </row>
    <row r="13" spans="1:18" ht="12.75">
      <c r="A13" s="9" t="s">
        <v>830</v>
      </c>
      <c r="B13" s="10">
        <v>385.92506</v>
      </c>
      <c r="C13" s="10">
        <v>-217.8430999999996</v>
      </c>
      <c r="D13" s="10">
        <v>70.95743999999999</v>
      </c>
      <c r="E13" s="10">
        <v>74.78268</v>
      </c>
      <c r="G13" s="10">
        <f>B13-'Nominal values _ Q2'!B13</f>
        <v>-3.674940000000049</v>
      </c>
      <c r="H13" s="10">
        <f>C13-'Nominal values _ Q2'!C13</f>
        <v>4.656900000000405</v>
      </c>
      <c r="I13" s="10">
        <f>D13-'Nominal values _ Q2'!D13</f>
        <v>-4.042560000000009</v>
      </c>
      <c r="J13" s="10">
        <f t="shared" si="0"/>
        <v>5.4632843013338075</v>
      </c>
      <c r="L13" s="10">
        <f>IF(ABS(G13)&gt;'Nominal values _ Q2'!G13,ABS(G13)-'Nominal values _ Q2'!G13,"-")</f>
        <v>1.6749400000000492</v>
      </c>
      <c r="M13" s="10">
        <f>IF(ABS(H13)&gt;'Nominal values _ Q2'!H13,ABS(H13)-'Nominal values _ Q2'!H13,"-")</f>
        <v>2.6569000000004053</v>
      </c>
      <c r="N13" s="10">
        <f>IF(ABS(I13)&gt;'Nominal values _ Q2'!I13,ABS(I13)-'Nominal values _ Q2'!I13,"-")</f>
        <v>2.042560000000009</v>
      </c>
      <c r="O13" s="10">
        <f>IF(J13&gt;'Nominal values _ Q2'!J13,J13-'Nominal values _ Q2'!J13,"-")</f>
        <v>2.634857176587617</v>
      </c>
      <c r="Q13" s="25" t="s">
        <v>831</v>
      </c>
      <c r="R13" s="25" t="s">
        <v>832</v>
      </c>
    </row>
    <row r="14" spans="1:18" ht="12.75">
      <c r="A14" s="9" t="s">
        <v>833</v>
      </c>
      <c r="B14" s="10">
        <v>1.03124</v>
      </c>
      <c r="C14" s="10">
        <v>-17.223739999999907</v>
      </c>
      <c r="D14" s="10">
        <v>-149.74316</v>
      </c>
      <c r="E14" s="10">
        <v>126.16179999999999</v>
      </c>
      <c r="G14" s="10">
        <f>B14-'Nominal values _ Q2'!B14</f>
        <v>1.03124</v>
      </c>
      <c r="H14" s="10">
        <f>C14-'Nominal values _ Q2'!C14</f>
        <v>2.6762600000000916</v>
      </c>
      <c r="I14" s="10">
        <f>D14-'Nominal values _ Q2'!D14</f>
        <v>0.25684000000001106</v>
      </c>
      <c r="J14" s="10">
        <f t="shared" si="0"/>
        <v>1.0627430184197897</v>
      </c>
      <c r="L14" s="10" t="str">
        <f>IF(ABS(G14)&gt;'Nominal values _ Q2'!G14,ABS(G14)-'Nominal values _ Q2'!G14,"-")</f>
        <v>-</v>
      </c>
      <c r="M14" s="10">
        <f>IF(ABS(H14)&gt;'Nominal values _ Q2'!H14,ABS(H14)-'Nominal values _ Q2'!H14,"-")</f>
        <v>0.6762600000000916</v>
      </c>
      <c r="N14" s="10" t="str">
        <f>IF(ABS(I14)&gt;'Nominal values _ Q2'!I14,ABS(I14)-'Nominal values _ Q2'!I14,"-")</f>
        <v>-</v>
      </c>
      <c r="O14" s="10" t="str">
        <f>IF(J14&gt;'Nominal values _ Q2'!J14,J14-'Nominal values _ Q2'!J14,"-")</f>
        <v>-</v>
      </c>
      <c r="Q14" s="25"/>
      <c r="R14" s="25" t="s">
        <v>834</v>
      </c>
    </row>
    <row r="15" spans="1:18" ht="12.75">
      <c r="A15" s="9" t="s">
        <v>835</v>
      </c>
      <c r="B15" s="10">
        <v>-149.72284</v>
      </c>
      <c r="C15" s="10">
        <v>-17.11454</v>
      </c>
      <c r="D15" s="10">
        <v>0.24891999999999997</v>
      </c>
      <c r="E15" s="10">
        <v>125.98908</v>
      </c>
      <c r="G15" s="10">
        <f>B15-'Nominal values _ Q2'!B15</f>
        <v>0.2771600000000092</v>
      </c>
      <c r="H15" s="10">
        <f>C15-'Nominal values _ Q2'!C15</f>
        <v>2.785459999999997</v>
      </c>
      <c r="I15" s="10">
        <f>D15-'Nominal values _ Q2'!D15</f>
        <v>0.24891999999999997</v>
      </c>
      <c r="J15" s="10">
        <f t="shared" si="0"/>
        <v>0.37253031017623933</v>
      </c>
      <c r="L15" s="10" t="str">
        <f>IF(ABS(G15)&gt;'Nominal values _ Q2'!G15,ABS(G15)-'Nominal values _ Q2'!G15,"-")</f>
        <v>-</v>
      </c>
      <c r="M15" s="10">
        <f>IF(ABS(H15)&gt;'Nominal values _ Q2'!H15,ABS(H15)-'Nominal values _ Q2'!H15,"-")</f>
        <v>0.7854599999999969</v>
      </c>
      <c r="N15" s="10" t="str">
        <f>IF(ABS(I15)&gt;'Nominal values _ Q2'!I15,ABS(I15)-'Nominal values _ Q2'!I15,"-")</f>
        <v>-</v>
      </c>
      <c r="O15" s="10" t="str">
        <f>IF(J15&gt;'Nominal values _ Q2'!J15,J15-'Nominal values _ Q2'!J15,"-")</f>
        <v>-</v>
      </c>
      <c r="Q15" s="25"/>
      <c r="R15" s="25" t="s">
        <v>836</v>
      </c>
    </row>
    <row r="16" spans="1:18" ht="12.75">
      <c r="A16" s="9" t="s">
        <v>837</v>
      </c>
      <c r="B16" s="10">
        <v>0.2794</v>
      </c>
      <c r="C16" s="10">
        <v>-15.976599999999962</v>
      </c>
      <c r="D16" s="10">
        <v>149.2885</v>
      </c>
      <c r="E16" s="10">
        <v>126.15671999999999</v>
      </c>
      <c r="G16" s="10">
        <f>B16-'Nominal values _ Q2'!B16</f>
        <v>0.2794</v>
      </c>
      <c r="H16" s="10">
        <f>C16-'Nominal values _ Q2'!C16</f>
        <v>3.9234000000000364</v>
      </c>
      <c r="I16" s="10">
        <f>D16-'Nominal values _ Q2'!D16</f>
        <v>-0.7115000000000009</v>
      </c>
      <c r="J16" s="10">
        <f t="shared" si="0"/>
        <v>0.7643929683088413</v>
      </c>
      <c r="L16" s="10" t="str">
        <f>IF(ABS(G16)&gt;'Nominal values _ Q2'!G16,ABS(G16)-'Nominal values _ Q2'!G16,"-")</f>
        <v>-</v>
      </c>
      <c r="M16" s="10">
        <f>IF(ABS(H16)&gt;'Nominal values _ Q2'!H16,ABS(H16)-'Nominal values _ Q2'!H16,"-")</f>
        <v>1.9234000000000364</v>
      </c>
      <c r="N16" s="10" t="str">
        <f>IF(ABS(I16)&gt;'Nominal values _ Q2'!I16,ABS(I16)-'Nominal values _ Q2'!I16,"-")</f>
        <v>-</v>
      </c>
      <c r="O16" s="10" t="str">
        <f>IF(J16&gt;'Nominal values _ Q2'!J16,J16-'Nominal values _ Q2'!J16,"-")</f>
        <v>-</v>
      </c>
      <c r="Q16" s="25"/>
      <c r="R16" s="25" t="s">
        <v>838</v>
      </c>
    </row>
    <row r="17" spans="1:18" ht="12.75">
      <c r="A17" s="9" t="s">
        <v>839</v>
      </c>
      <c r="B17" s="10">
        <v>-0.04064</v>
      </c>
      <c r="C17" s="10">
        <v>0</v>
      </c>
      <c r="D17" s="10">
        <v>-1.4274799999999999</v>
      </c>
      <c r="E17" s="10">
        <v>114.38636</v>
      </c>
      <c r="G17" s="10">
        <f>B17-'Nominal values _ Q2'!B17</f>
        <v>-0.04064</v>
      </c>
      <c r="H17" s="10">
        <f>C17-'Nominal values _ Q2'!C17</f>
        <v>0</v>
      </c>
      <c r="I17" s="10">
        <f>D17-'Nominal values _ Q2'!D17</f>
        <v>-1.4274799999999999</v>
      </c>
      <c r="J17" s="10">
        <f t="shared" si="0"/>
        <v>1.4280583881620525</v>
      </c>
      <c r="L17" s="10" t="str">
        <f>IF(ABS(G17)&gt;'Nominal values _ Q2'!G17,ABS(G17)-'Nominal values _ Q2'!G17,"-")</f>
        <v>-</v>
      </c>
      <c r="M17" s="10" t="str">
        <f>IF(ABS(H17)&gt;'Nominal values _ Q2'!H17,ABS(H17)-'Nominal values _ Q2'!H17,"-")</f>
        <v>-</v>
      </c>
      <c r="N17" s="10">
        <f>IF(ABS(I17)&gt;'Nominal values _ Q2'!I17,ABS(I17)-'Nominal values _ Q2'!I17,"-")</f>
        <v>0.42747999999999986</v>
      </c>
      <c r="O17" s="10">
        <f>IF(J17&gt;'Nominal values _ Q2'!J17,J17-'Nominal values _ Q2'!J17,"-")</f>
        <v>0.013844825788957404</v>
      </c>
      <c r="Q17" s="25"/>
      <c r="R17" s="25"/>
    </row>
    <row r="18" spans="1:18" ht="12.75">
      <c r="A18" s="9" t="s">
        <v>840</v>
      </c>
      <c r="B18" s="10">
        <v>-0.89408</v>
      </c>
      <c r="C18" s="10">
        <v>131.38404000000037</v>
      </c>
      <c r="D18" s="10">
        <v>77.93227999999999</v>
      </c>
      <c r="E18" s="10">
        <v>1006.2845</v>
      </c>
      <c r="G18" s="10">
        <f>B18-'Nominal values _ Q2'!B18</f>
        <v>-0.89408</v>
      </c>
      <c r="H18" s="10">
        <f>C18-'Nominal values _ Q2'!C18</f>
        <v>3.8840400000003683</v>
      </c>
      <c r="I18" s="10">
        <f>D18-'Nominal values _ Q2'!D18</f>
        <v>2.9322799999999916</v>
      </c>
      <c r="J18" s="10">
        <f t="shared" si="0"/>
        <v>3.06555786844743</v>
      </c>
      <c r="L18" s="10" t="str">
        <f>IF(ABS(G18)&gt;'Nominal values _ Q2'!G18,ABS(G18)-'Nominal values _ Q2'!G18,"-")</f>
        <v>-</v>
      </c>
      <c r="M18" s="10">
        <f>IF(ABS(H18)&gt;'Nominal values _ Q2'!H18,ABS(H18)-'Nominal values _ Q2'!H18,"-")</f>
        <v>0.8840400000003683</v>
      </c>
      <c r="N18" s="10" t="str">
        <f>IF(ABS(I18)&gt;'Nominal values _ Q2'!I18,ABS(I18)-'Nominal values _ Q2'!I18,"-")</f>
        <v>-</v>
      </c>
      <c r="O18" s="10" t="str">
        <f>IF(J18&gt;'Nominal values _ Q2'!J18,J18-'Nominal values _ Q2'!J18,"-")</f>
        <v>-</v>
      </c>
      <c r="Q18" s="25"/>
      <c r="R18" s="25" t="s">
        <v>841</v>
      </c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842</v>
      </c>
      <c r="B20" s="14"/>
      <c r="C20" s="14"/>
      <c r="D20" s="14"/>
      <c r="E20" s="14"/>
      <c r="G20" s="14"/>
      <c r="I20" s="14"/>
    </row>
    <row r="21" spans="1:18" ht="12.75">
      <c r="A21" s="9" t="s">
        <v>843</v>
      </c>
      <c r="B21" s="10">
        <v>-385.82599999999996</v>
      </c>
      <c r="C21" s="10">
        <v>12865.92296</v>
      </c>
      <c r="D21" s="10">
        <v>76.85786</v>
      </c>
      <c r="E21" s="10">
        <v>74.75981999999999</v>
      </c>
      <c r="G21" s="10">
        <f>B21-'Nominal values _ Q2'!B21</f>
        <v>3.7740000000000578</v>
      </c>
      <c r="H21" s="10">
        <f>C21-'Nominal values _ Q2'!C21</f>
        <v>4.522960000000239</v>
      </c>
      <c r="I21" s="10">
        <f>D21-'Nominal values _ Q2'!D21</f>
        <v>1.8578600000000023</v>
      </c>
      <c r="J21" s="10">
        <f aca="true" t="shared" si="1" ref="J21:J30">SQRT(G21^2+I21^2)</f>
        <v>4.206509215442234</v>
      </c>
      <c r="L21" s="10">
        <f>IF(ABS(G21)&gt;'Nominal values _ Q2'!G21,ABS(G21)-'Nominal values _ Q2'!G21,"-")</f>
        <v>1.7740000000000578</v>
      </c>
      <c r="M21" s="10">
        <f>IF(ABS(H21)&gt;'Nominal values _ Q2'!H21,ABS(H21)-'Nominal values _ Q2'!H21,"-")</f>
        <v>2.5229600000002392</v>
      </c>
      <c r="N21" s="10" t="str">
        <f>IF(ABS(I21)&gt;'Nominal values _ Q2'!I21,ABS(I21)-'Nominal values _ Q2'!I21,"-")</f>
        <v>-</v>
      </c>
      <c r="O21" s="10">
        <f>IF(J21&gt;'Nominal values _ Q2'!J21,J21-'Nominal values _ Q2'!J21,"-")</f>
        <v>1.378082090696044</v>
      </c>
      <c r="Q21" s="25" t="s">
        <v>844</v>
      </c>
      <c r="R21" s="25" t="s">
        <v>845</v>
      </c>
    </row>
    <row r="22" spans="1:18" ht="12.75">
      <c r="A22" s="9" t="s">
        <v>846</v>
      </c>
      <c r="B22" s="10">
        <v>-236.14888</v>
      </c>
      <c r="C22" s="10">
        <v>12865.71214</v>
      </c>
      <c r="D22" s="10">
        <v>277.89885999999996</v>
      </c>
      <c r="E22" s="10">
        <v>74.5744</v>
      </c>
      <c r="G22" s="10">
        <f>B22-'Nominal values _ Q2'!B22</f>
        <v>3.8511200000000088</v>
      </c>
      <c r="H22" s="10">
        <f>C22-'Nominal values _ Q2'!C22</f>
        <v>4.312139999999999</v>
      </c>
      <c r="I22" s="10">
        <f>D22-'Nominal values _ Q2'!D22</f>
        <v>0.39885999999995647</v>
      </c>
      <c r="J22" s="10">
        <f t="shared" si="1"/>
        <v>3.871719844461894</v>
      </c>
      <c r="L22" s="10">
        <f>IF(ABS(G22)&gt;'Nominal values _ Q2'!G22,ABS(G22)-'Nominal values _ Q2'!G22,"-")</f>
        <v>0.8511200000000088</v>
      </c>
      <c r="M22" s="10">
        <f>IF(ABS(H22)&gt;'Nominal values _ Q2'!H22,ABS(H22)-'Nominal values _ Q2'!H22,"-")</f>
        <v>2.3121399999999994</v>
      </c>
      <c r="N22" s="10" t="str">
        <f>IF(ABS(I22)&gt;'Nominal values _ Q2'!I22,ABS(I22)-'Nominal values _ Q2'!I22,"-")</f>
        <v>-</v>
      </c>
      <c r="O22" s="10" t="str">
        <f>IF(J22&gt;'Nominal values _ Q2'!J22,J22-'Nominal values _ Q2'!J22,"-")</f>
        <v>-</v>
      </c>
      <c r="Q22" s="25"/>
      <c r="R22" s="25" t="s">
        <v>847</v>
      </c>
    </row>
    <row r="23" spans="1:18" ht="12.75">
      <c r="A23" s="9" t="s">
        <v>848</v>
      </c>
      <c r="B23" s="10">
        <v>0.42163999999999996</v>
      </c>
      <c r="C23" s="10">
        <v>12867.159939999998</v>
      </c>
      <c r="D23" s="10">
        <v>379.33376</v>
      </c>
      <c r="E23" s="10">
        <v>199.6821</v>
      </c>
      <c r="G23" s="10">
        <f>B23-'Nominal values _ Q2'!B23</f>
        <v>0.42163999999999996</v>
      </c>
      <c r="H23" s="10">
        <f>C23-'Nominal values _ Q2'!C23</f>
        <v>5.759939999998096</v>
      </c>
      <c r="I23" s="10">
        <f>D23-'Nominal values _ Q2'!D23</f>
        <v>2.4337600000000066</v>
      </c>
      <c r="J23" s="10">
        <f t="shared" si="1"/>
        <v>2.470013770649879</v>
      </c>
      <c r="L23" s="10" t="str">
        <f>IF(ABS(G23)&gt;'Nominal values _ Q2'!G23,ABS(G23)-'Nominal values _ Q2'!G23,"-")</f>
        <v>-</v>
      </c>
      <c r="M23" s="10">
        <f>IF(ABS(H23)&gt;'Nominal values _ Q2'!H23,ABS(H23)-'Nominal values _ Q2'!H23,"-")</f>
        <v>3.759939999998096</v>
      </c>
      <c r="N23" s="10" t="str">
        <f>IF(ABS(I23)&gt;'Nominal values _ Q2'!I23,ABS(I23)-'Nominal values _ Q2'!I23,"-")</f>
        <v>-</v>
      </c>
      <c r="O23" s="10" t="str">
        <f>IF(J23&gt;'Nominal values _ Q2'!J23,J23-'Nominal values _ Q2'!J23,"-")</f>
        <v>-</v>
      </c>
      <c r="Q23" s="25"/>
      <c r="R23" s="25" t="s">
        <v>849</v>
      </c>
    </row>
    <row r="24" spans="1:18" ht="12.75">
      <c r="A24" s="9" t="s">
        <v>850</v>
      </c>
      <c r="B24" s="10">
        <v>246.73814</v>
      </c>
      <c r="C24" s="10">
        <v>12867.987979999998</v>
      </c>
      <c r="D24" s="10">
        <v>277.18766</v>
      </c>
      <c r="E24" s="10">
        <v>133.72083999999998</v>
      </c>
      <c r="G24" s="10">
        <f>B24-'Nominal values _ Q2'!B24</f>
        <v>6.738139999999987</v>
      </c>
      <c r="H24" s="10">
        <f>C24-'Nominal values _ Q2'!C24</f>
        <v>6.587979999998424</v>
      </c>
      <c r="I24" s="10">
        <f>D24-'Nominal values _ Q2'!D24</f>
        <v>-0.31234000000000606</v>
      </c>
      <c r="J24" s="10">
        <f t="shared" si="1"/>
        <v>6.745375225678689</v>
      </c>
      <c r="L24" s="10">
        <f>IF(ABS(G24)&gt;'Nominal values _ Q2'!G24,ABS(G24)-'Nominal values _ Q2'!G24,"-")</f>
        <v>4.738139999999987</v>
      </c>
      <c r="M24" s="10">
        <f>IF(ABS(H24)&gt;'Nominal values _ Q2'!H24,ABS(H24)-'Nominal values _ Q2'!H24,"-")</f>
        <v>4.587979999998424</v>
      </c>
      <c r="N24" s="10" t="str">
        <f>IF(ABS(I24)&gt;'Nominal values _ Q2'!I24,ABS(I24)-'Nominal values _ Q2'!I24,"-")</f>
        <v>-</v>
      </c>
      <c r="O24" s="10">
        <f>IF(J24&gt;'Nominal values _ Q2'!J24,J24-'Nominal values _ Q2'!J24,"-")</f>
        <v>3.916948100932499</v>
      </c>
      <c r="Q24" s="25" t="s">
        <v>851</v>
      </c>
      <c r="R24" s="25" t="s">
        <v>852</v>
      </c>
    </row>
    <row r="25" spans="1:18" ht="12.75">
      <c r="A25" s="9" t="s">
        <v>853</v>
      </c>
      <c r="B25" s="10">
        <v>389.0137</v>
      </c>
      <c r="C25" s="10">
        <v>12866.751</v>
      </c>
      <c r="D25" s="10">
        <v>75.4507</v>
      </c>
      <c r="E25" s="10">
        <v>74.83856</v>
      </c>
      <c r="G25" s="10">
        <f>B25-'Nominal values _ Q2'!B25</f>
        <v>-0.5863000000000511</v>
      </c>
      <c r="H25" s="10">
        <f>C25-'Nominal values _ Q2'!C25</f>
        <v>5.3510000000005675</v>
      </c>
      <c r="I25" s="10">
        <f>D25-'Nominal values _ Q2'!D25</f>
        <v>0.45069999999999766</v>
      </c>
      <c r="J25" s="10">
        <f t="shared" si="1"/>
        <v>0.7395121229567896</v>
      </c>
      <c r="L25" s="10" t="str">
        <f>IF(ABS(G25)&gt;'Nominal values _ Q2'!G25,ABS(G25)-'Nominal values _ Q2'!G25,"-")</f>
        <v>-</v>
      </c>
      <c r="M25" s="10">
        <f>IF(ABS(H25)&gt;'Nominal values _ Q2'!H25,ABS(H25)-'Nominal values _ Q2'!H25,"-")</f>
        <v>3.3510000000005675</v>
      </c>
      <c r="N25" s="10" t="str">
        <f>IF(ABS(I25)&gt;'Nominal values _ Q2'!I25,ABS(I25)-'Nominal values _ Q2'!I25,"-")</f>
        <v>-</v>
      </c>
      <c r="O25" s="10" t="str">
        <f>IF(J25&gt;'Nominal values _ Q2'!J25,J25-'Nominal values _ Q2'!J25,"-")</f>
        <v>-</v>
      </c>
      <c r="Q25" s="25"/>
      <c r="R25" s="25" t="s">
        <v>854</v>
      </c>
    </row>
    <row r="26" spans="1:18" ht="12.75">
      <c r="A26" s="9" t="s">
        <v>855</v>
      </c>
      <c r="B26" s="10">
        <v>-0.9956799999999999</v>
      </c>
      <c r="C26" s="10">
        <v>12933.89094</v>
      </c>
      <c r="D26" s="10">
        <v>-147.066</v>
      </c>
      <c r="E26" s="10">
        <v>88.63329999999999</v>
      </c>
      <c r="G26" s="10">
        <f>B26-'Nominal values _ Q2'!B26</f>
        <v>-0.9956799999999999</v>
      </c>
      <c r="H26" s="10">
        <f>C26-'Nominal values _ Q2'!C26</f>
        <v>-2.509060000000318</v>
      </c>
      <c r="I26" s="10">
        <f>D26-'Nominal values _ Q2'!D26</f>
        <v>2.9339999999999975</v>
      </c>
      <c r="J26" s="10">
        <f t="shared" si="1"/>
        <v>3.098343857998977</v>
      </c>
      <c r="L26" s="10" t="str">
        <f>IF(ABS(G26)&gt;'Nominal values _ Q2'!G26,ABS(G26)-'Nominal values _ Q2'!G26,"-")</f>
        <v>-</v>
      </c>
      <c r="M26" s="10">
        <f>IF(ABS(H26)&gt;'Nominal values _ Q2'!H26,ABS(H26)-'Nominal values _ Q2'!H26,"-")</f>
        <v>0.5090600000003178</v>
      </c>
      <c r="N26" s="10">
        <f>IF(ABS(I26)&gt;'Nominal values _ Q2'!I26,ABS(I26)-'Nominal values _ Q2'!I26,"-")</f>
        <v>0.9339999999999975</v>
      </c>
      <c r="O26" s="10">
        <f>IF(J26&gt;'Nominal values _ Q2'!J26,J26-'Nominal values _ Q2'!J26,"-")</f>
        <v>0.26991673325278676</v>
      </c>
      <c r="Q26" s="25" t="s">
        <v>856</v>
      </c>
      <c r="R26" s="25" t="s">
        <v>857</v>
      </c>
    </row>
    <row r="27" spans="1:18" ht="12.75">
      <c r="A27" s="9" t="s">
        <v>858</v>
      </c>
      <c r="B27" s="10">
        <v>-151.39416</v>
      </c>
      <c r="C27" s="10">
        <v>12932.74032</v>
      </c>
      <c r="D27" s="10">
        <v>1.7729199999999998</v>
      </c>
      <c r="E27" s="10">
        <v>88.54186</v>
      </c>
      <c r="G27" s="10">
        <f>B27-'Nominal values _ Q2'!B27</f>
        <v>-1.3941599999999994</v>
      </c>
      <c r="H27" s="10">
        <f>C27-'Nominal values _ Q2'!C27</f>
        <v>-3.6596799999988434</v>
      </c>
      <c r="I27" s="10">
        <f>D27-'Nominal values _ Q2'!D27</f>
        <v>1.7729199999999998</v>
      </c>
      <c r="J27" s="10">
        <f t="shared" si="1"/>
        <v>2.255421785830756</v>
      </c>
      <c r="L27" s="10" t="str">
        <f>IF(ABS(G27)&gt;'Nominal values _ Q2'!G27,ABS(G27)-'Nominal values _ Q2'!G27,"-")</f>
        <v>-</v>
      </c>
      <c r="M27" s="10">
        <f>IF(ABS(H27)&gt;'Nominal values _ Q2'!H27,ABS(H27)-'Nominal values _ Q2'!H27,"-")</f>
        <v>1.6596799999988434</v>
      </c>
      <c r="N27" s="10" t="str">
        <f>IF(ABS(I27)&gt;'Nominal values _ Q2'!I27,ABS(I27)-'Nominal values _ Q2'!I27,"-")</f>
        <v>-</v>
      </c>
      <c r="O27" s="10" t="str">
        <f>IF(J27&gt;'Nominal values _ Q2'!J27,J27-'Nominal values _ Q2'!J27,"-")</f>
        <v>-</v>
      </c>
      <c r="Q27" s="25"/>
      <c r="R27" s="25" t="s">
        <v>859</v>
      </c>
    </row>
    <row r="28" spans="1:18" ht="12.75">
      <c r="A28" s="9" t="s">
        <v>860</v>
      </c>
      <c r="B28" s="10">
        <v>-0.9016999999999998</v>
      </c>
      <c r="C28" s="10">
        <v>12932.4279</v>
      </c>
      <c r="D28" s="10">
        <v>152.4254</v>
      </c>
      <c r="E28" s="10">
        <v>88.5317</v>
      </c>
      <c r="G28" s="10">
        <f>B28-'Nominal values _ Q2'!B28</f>
        <v>-0.9016999999999998</v>
      </c>
      <c r="H28" s="10">
        <f>C28-'Nominal values _ Q2'!C28</f>
        <v>-3.9720999999990454</v>
      </c>
      <c r="I28" s="10">
        <f>D28-'Nominal values _ Q2'!D28</f>
        <v>2.4253999999999962</v>
      </c>
      <c r="J28" s="10">
        <f t="shared" si="1"/>
        <v>2.5875911674760332</v>
      </c>
      <c r="L28" s="10" t="str">
        <f>IF(ABS(G28)&gt;'Nominal values _ Q2'!G28,ABS(G28)-'Nominal values _ Q2'!G28,"-")</f>
        <v>-</v>
      </c>
      <c r="M28" s="10">
        <f>IF(ABS(H28)&gt;'Nominal values _ Q2'!H28,ABS(H28)-'Nominal values _ Q2'!H28,"-")</f>
        <v>1.9720999999990454</v>
      </c>
      <c r="N28" s="10">
        <f>IF(ABS(I28)&gt;'Nominal values _ Q2'!I28,ABS(I28)-'Nominal values _ Q2'!I28,"-")</f>
        <v>0.4253999999999962</v>
      </c>
      <c r="O28" s="10" t="str">
        <f>IF(J28&gt;'Nominal values _ Q2'!J28,J28-'Nominal values _ Q2'!J28,"-")</f>
        <v>-</v>
      </c>
      <c r="Q28" s="25"/>
      <c r="R28" s="25" t="s">
        <v>861</v>
      </c>
    </row>
    <row r="29" spans="1:18" ht="12.75">
      <c r="A29" s="9" t="s">
        <v>862</v>
      </c>
      <c r="B29" s="10">
        <v>0.36068</v>
      </c>
      <c r="C29" s="10">
        <v>12638.920619999997</v>
      </c>
      <c r="D29" s="10">
        <v>0.17526</v>
      </c>
      <c r="E29" s="10">
        <v>114.10949999999998</v>
      </c>
      <c r="G29" s="10">
        <f>B29-'Nominal values _ Q2'!B29</f>
        <v>0.36068</v>
      </c>
      <c r="H29" s="10">
        <f>C29-'Nominal values _ Q2'!C29</f>
        <v>0.020619999997506966</v>
      </c>
      <c r="I29" s="10">
        <f>D29-'Nominal values _ Q2'!D29</f>
        <v>0.17526</v>
      </c>
      <c r="J29" s="10">
        <f t="shared" si="1"/>
        <v>0.4010063964577124</v>
      </c>
      <c r="L29" s="10" t="str">
        <f>IF(ABS(G29)&gt;'Nominal values _ Q2'!G29,ABS(G29)-'Nominal values _ Q2'!G29,"-")</f>
        <v>-</v>
      </c>
      <c r="M29" s="10" t="str">
        <f>IF(ABS(H29)&gt;'Nominal values _ Q2'!H29,ABS(H29)-'Nominal values _ Q2'!H29,"-")</f>
        <v>-</v>
      </c>
      <c r="N29" s="10" t="str">
        <f>IF(ABS(I29)&gt;'Nominal values _ Q2'!I29,ABS(I29)-'Nominal values _ Q2'!I29,"-")</f>
        <v>-</v>
      </c>
      <c r="O29" s="10" t="str">
        <f>IF(J29&gt;'Nominal values _ Q2'!J29,J29-'Nominal values _ Q2'!J29,"-")</f>
        <v>-</v>
      </c>
      <c r="Q29" s="25"/>
      <c r="R29" s="25"/>
    </row>
    <row r="30" spans="1:18" ht="12.75">
      <c r="A30" s="9" t="s">
        <v>863</v>
      </c>
      <c r="B30" s="10">
        <v>1.43002</v>
      </c>
      <c r="C30" s="10">
        <v>12516.124319999999</v>
      </c>
      <c r="D30" s="10">
        <v>79.20736</v>
      </c>
      <c r="E30" s="10">
        <v>1004.6817599999999</v>
      </c>
      <c r="G30" s="10">
        <f>B30-'Nominal values _ Q2'!B30</f>
        <v>1.43002</v>
      </c>
      <c r="H30" s="10">
        <f>C30-'Nominal values _ Q2'!C30</f>
        <v>4.724319999999352</v>
      </c>
      <c r="I30" s="10">
        <f>D30-'Nominal values _ Q2'!D30</f>
        <v>4.207359999999994</v>
      </c>
      <c r="J30" s="10">
        <f t="shared" si="1"/>
        <v>4.44374114570144</v>
      </c>
      <c r="L30" s="10" t="str">
        <f>IF(ABS(G30)&gt;'Nominal values _ Q2'!G30,ABS(G30)-'Nominal values _ Q2'!G30,"-")</f>
        <v>-</v>
      </c>
      <c r="M30" s="10">
        <f>IF(ABS(H30)&gt;'Nominal values _ Q2'!H30,ABS(H30)-'Nominal values _ Q2'!H30,"-")</f>
        <v>1.7243199999993521</v>
      </c>
      <c r="N30" s="10">
        <f>IF(ABS(I30)&gt;'Nominal values _ Q2'!I30,ABS(I30)-'Nominal values _ Q2'!I30,"-")</f>
        <v>1.2073599999999942</v>
      </c>
      <c r="O30" s="10">
        <f>IF(J30&gt;'Nominal values _ Q2'!J30,J30-'Nominal values _ Q2'!J30,"-")</f>
        <v>0.20110045858215564</v>
      </c>
      <c r="Q30" s="25" t="s">
        <v>864</v>
      </c>
      <c r="R30" s="25" t="s">
        <v>865</v>
      </c>
    </row>
    <row r="32" ht="12.75">
      <c r="Q32" s="1" t="s">
        <v>866</v>
      </c>
    </row>
    <row r="33" spans="1:17" ht="12.75">
      <c r="A33" s="22" t="s">
        <v>867</v>
      </c>
      <c r="Q33" s="1" t="s">
        <v>868</v>
      </c>
    </row>
    <row r="34" spans="1:17" ht="12.75">
      <c r="A34" s="9" t="s">
        <v>869</v>
      </c>
      <c r="B34" s="10">
        <v>145.88236</v>
      </c>
      <c r="C34" s="10">
        <v>-15.237460000000132</v>
      </c>
      <c r="D34" s="10">
        <v>34.416999999999994</v>
      </c>
      <c r="E34" s="31"/>
      <c r="G34" s="14"/>
      <c r="H34" s="14"/>
      <c r="I34" s="14"/>
      <c r="J34" s="14"/>
      <c r="M34" s="14"/>
      <c r="Q34" s="1" t="s">
        <v>870</v>
      </c>
    </row>
    <row r="35" spans="1:13" ht="12.75">
      <c r="A35" s="9" t="s">
        <v>871</v>
      </c>
      <c r="B35" s="10">
        <v>145.47341999999998</v>
      </c>
      <c r="C35" s="10">
        <v>-14.97584000000011</v>
      </c>
      <c r="D35" s="10">
        <v>-40.59174</v>
      </c>
      <c r="E35" s="31"/>
      <c r="G35" s="14"/>
      <c r="H35" s="14"/>
      <c r="I35" s="14"/>
      <c r="J35" s="14"/>
      <c r="M35" s="14"/>
    </row>
    <row r="36" spans="2:13" ht="12.75">
      <c r="B36" s="28"/>
      <c r="C36" s="28"/>
      <c r="D36" s="28"/>
      <c r="E36" s="31"/>
      <c r="G36" s="14"/>
      <c r="H36" s="14"/>
      <c r="I36" s="14"/>
      <c r="J36" s="14"/>
      <c r="M36" s="14"/>
    </row>
    <row r="37" spans="1:13" ht="12.75">
      <c r="A37" s="9" t="s">
        <v>872</v>
      </c>
      <c r="B37" s="10">
        <v>149.18182000000002</v>
      </c>
      <c r="C37" s="10">
        <v>12655.296</v>
      </c>
      <c r="D37" s="10">
        <v>24.914859999999997</v>
      </c>
      <c r="E37" s="31"/>
      <c r="G37" s="14"/>
      <c r="H37" s="14"/>
      <c r="I37" s="14"/>
      <c r="J37" s="14"/>
      <c r="M37" s="14"/>
    </row>
    <row r="38" spans="1:13" ht="12.75">
      <c r="A38" s="9" t="s">
        <v>873</v>
      </c>
      <c r="B38" s="10">
        <v>149.02179999999998</v>
      </c>
      <c r="C38" s="10">
        <v>12654.11998</v>
      </c>
      <c r="D38" s="10">
        <v>-50.119279999999996</v>
      </c>
      <c r="E38" s="31"/>
      <c r="G38" s="14"/>
      <c r="H38" s="14"/>
      <c r="I38" s="14"/>
      <c r="J38" s="14"/>
      <c r="M38" s="14"/>
    </row>
  </sheetData>
  <mergeCells count="9">
    <mergeCell ref="A1:N1"/>
    <mergeCell ref="B3:D3"/>
    <mergeCell ref="B4:D4"/>
    <mergeCell ref="B5:D5"/>
    <mergeCell ref="Q6:R6"/>
    <mergeCell ref="B7:E7"/>
    <mergeCell ref="G7:J7"/>
    <mergeCell ref="L7:O7"/>
    <mergeCell ref="Q7:R7"/>
  </mergeCells>
  <printOptions/>
  <pageMargins left="0.5" right="0.5" top="0.5" bottom="0.5" header="0.5" footer="0.5"/>
  <pageSetup fitToHeight="1" fitToWidth="1" horizontalDpi="300" verticalDpi="300" orientation="landscape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B29" sqref="B29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874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875</v>
      </c>
      <c r="B3" s="39" t="s">
        <v>876</v>
      </c>
      <c r="C3" s="39"/>
      <c r="D3" s="39"/>
    </row>
    <row r="4" spans="1:4" ht="12.75">
      <c r="A4" s="21" t="s">
        <v>877</v>
      </c>
      <c r="B4" s="39" t="s">
        <v>878</v>
      </c>
      <c r="C4" s="39"/>
      <c r="D4" s="39"/>
    </row>
    <row r="5" spans="1:4" ht="12.75">
      <c r="A5" s="21" t="s">
        <v>879</v>
      </c>
      <c r="B5" s="40">
        <v>38254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880</v>
      </c>
      <c r="C7" s="37"/>
      <c r="D7" s="37"/>
      <c r="E7" s="37"/>
      <c r="G7" s="37" t="s">
        <v>881</v>
      </c>
      <c r="H7" s="37"/>
      <c r="I7" s="37"/>
      <c r="J7" s="37"/>
      <c r="L7" s="37" t="s">
        <v>882</v>
      </c>
      <c r="M7" s="37"/>
      <c r="N7" s="37"/>
      <c r="O7" s="37"/>
      <c r="Q7" s="37" t="s">
        <v>883</v>
      </c>
      <c r="R7" s="37"/>
    </row>
    <row r="8" spans="1:18" ht="25.5">
      <c r="A8" s="22" t="s">
        <v>884</v>
      </c>
      <c r="B8" s="23" t="s">
        <v>885</v>
      </c>
      <c r="C8" s="23" t="s">
        <v>886</v>
      </c>
      <c r="D8" s="23" t="s">
        <v>887</v>
      </c>
      <c r="E8" s="23" t="s">
        <v>888</v>
      </c>
      <c r="G8" s="23" t="s">
        <v>889</v>
      </c>
      <c r="H8" s="23" t="s">
        <v>890</v>
      </c>
      <c r="I8" s="23" t="s">
        <v>891</v>
      </c>
      <c r="J8" s="23" t="s">
        <v>892</v>
      </c>
      <c r="L8" s="23" t="s">
        <v>893</v>
      </c>
      <c r="M8" s="23" t="s">
        <v>894</v>
      </c>
      <c r="N8" s="23" t="s">
        <v>895</v>
      </c>
      <c r="O8" s="23" t="s">
        <v>896</v>
      </c>
      <c r="Q8" s="24" t="s">
        <v>897</v>
      </c>
      <c r="R8" s="24" t="s">
        <v>898</v>
      </c>
    </row>
    <row r="9" spans="1:18" ht="12.75">
      <c r="A9" s="9" t="s">
        <v>899</v>
      </c>
      <c r="B9" s="10">
        <v>-387.34492</v>
      </c>
      <c r="C9" s="10">
        <v>-218.95816</v>
      </c>
      <c r="D9" s="10">
        <v>73.82256</v>
      </c>
      <c r="E9" s="10">
        <v>74.80807999999999</v>
      </c>
      <c r="G9" s="10">
        <f>B9-'Nominal values _ Q2'!B9</f>
        <v>2.255080000000021</v>
      </c>
      <c r="H9" s="10">
        <f>C9-'Nominal values _ Q2'!C9</f>
        <v>3.5418400000000076</v>
      </c>
      <c r="I9" s="10">
        <f>D9-'Nominal values _ Q2'!D9</f>
        <v>-1.1774400000000043</v>
      </c>
      <c r="J9" s="10">
        <f aca="true" t="shared" si="0" ref="J9:J18">SQRT(G9^2+I9^2)</f>
        <v>2.5439635925068</v>
      </c>
      <c r="L9" s="10">
        <f>IF(ABS(G9)&gt;'Nominal values _ Q2'!G9,ABS(G9)-'Nominal values _ Q2'!G9,"-")</f>
        <v>0.25508000000002085</v>
      </c>
      <c r="M9" s="10">
        <f>IF(ABS(H9)&gt;'Nominal values _ Q2'!H9,ABS(H9)-'Nominal values _ Q2'!H9,"-")</f>
        <v>1.5418400000000076</v>
      </c>
      <c r="N9" s="10" t="str">
        <f>IF(ABS(I9)&gt;'Nominal values _ Q2'!I9,ABS(I9)-'Nominal values _ Q2'!I9,"-")</f>
        <v>-</v>
      </c>
      <c r="O9" s="10" t="str">
        <f>IF(J9&gt;'Nominal values _ Q2'!J9,J9-'Nominal values _ Q2'!J9,"-")</f>
        <v>-</v>
      </c>
      <c r="Q9" s="25"/>
      <c r="R9" s="25" t="s">
        <v>900</v>
      </c>
    </row>
    <row r="10" spans="1:18" ht="12.75">
      <c r="A10" s="9" t="s">
        <v>901</v>
      </c>
      <c r="B10" s="10">
        <v>-241.67591999999996</v>
      </c>
      <c r="C10" s="10">
        <v>-229.78871999999996</v>
      </c>
      <c r="D10" s="10">
        <v>276.73046</v>
      </c>
      <c r="E10" s="10">
        <v>74.63536</v>
      </c>
      <c r="G10" s="10">
        <f>B10-'Nominal values _ Q2'!B10</f>
        <v>-1.6759199999999623</v>
      </c>
      <c r="H10" s="10">
        <f>C10-'Nominal values _ Q2'!C10</f>
        <v>-7.288719999999955</v>
      </c>
      <c r="I10" s="10">
        <f>D10-'Nominal values _ Q2'!D10</f>
        <v>-0.7695400000000063</v>
      </c>
      <c r="J10" s="10">
        <f t="shared" si="0"/>
        <v>1.8441528293500742</v>
      </c>
      <c r="L10" s="10" t="str">
        <f>IF(ABS(G10)&gt;'Nominal values _ Q2'!G10,ABS(G10)-'Nominal values _ Q2'!G10,"-")</f>
        <v>-</v>
      </c>
      <c r="M10" s="10">
        <f>IF(ABS(H10)&gt;'Nominal values _ Q2'!H10,ABS(H10)-'Nominal values _ Q2'!H10,"-")</f>
        <v>5.288719999999955</v>
      </c>
      <c r="N10" s="10" t="str">
        <f>IF(ABS(I10)&gt;'Nominal values _ Q2'!I10,ABS(I10)-'Nominal values _ Q2'!I10,"-")</f>
        <v>-</v>
      </c>
      <c r="O10" s="10" t="str">
        <f>IF(J10&gt;'Nominal values _ Q2'!J10,J10-'Nominal values _ Q2'!J10,"-")</f>
        <v>-</v>
      </c>
      <c r="Q10" s="25"/>
      <c r="R10" s="25" t="s">
        <v>902</v>
      </c>
    </row>
    <row r="11" spans="1:18" ht="12.75">
      <c r="A11" s="9" t="s">
        <v>903</v>
      </c>
      <c r="B11" s="10">
        <v>-1.87452</v>
      </c>
      <c r="C11" s="10">
        <v>-226.90073999999998</v>
      </c>
      <c r="D11" s="10">
        <v>378.19584</v>
      </c>
      <c r="E11" s="10">
        <v>199.55002</v>
      </c>
      <c r="G11" s="10">
        <f>B11-'Nominal values _ Q2'!B11</f>
        <v>-1.87452</v>
      </c>
      <c r="H11" s="10">
        <f>C11-'Nominal values _ Q2'!C11</f>
        <v>-4.400739999999985</v>
      </c>
      <c r="I11" s="10">
        <f>D11-'Nominal values _ Q2'!D11</f>
        <v>1.2958399999999983</v>
      </c>
      <c r="J11" s="10">
        <f t="shared" si="0"/>
        <v>2.2788213040956053</v>
      </c>
      <c r="L11" s="10" t="str">
        <f>IF(ABS(G11)&gt;'Nominal values _ Q2'!G11,ABS(G11)-'Nominal values _ Q2'!G11,"-")</f>
        <v>-</v>
      </c>
      <c r="M11" s="10">
        <f>IF(ABS(H11)&gt;'Nominal values _ Q2'!H11,ABS(H11)-'Nominal values _ Q2'!H11,"-")</f>
        <v>2.4007399999999848</v>
      </c>
      <c r="N11" s="10" t="str">
        <f>IF(ABS(I11)&gt;'Nominal values _ Q2'!I11,ABS(I11)-'Nominal values _ Q2'!I11,"-")</f>
        <v>-</v>
      </c>
      <c r="O11" s="10" t="str">
        <f>IF(J11&gt;'Nominal values _ Q2'!J11,J11-'Nominal values _ Q2'!J11,"-")</f>
        <v>-</v>
      </c>
      <c r="Q11" s="25"/>
      <c r="R11" s="25" t="s">
        <v>904</v>
      </c>
    </row>
    <row r="12" spans="1:18" ht="12.75">
      <c r="A12" s="9" t="s">
        <v>905</v>
      </c>
      <c r="B12" s="10">
        <v>238.47805999999997</v>
      </c>
      <c r="C12" s="10">
        <v>-231.10952</v>
      </c>
      <c r="D12" s="10">
        <v>280.1239</v>
      </c>
      <c r="E12" s="10">
        <v>133.67512</v>
      </c>
      <c r="G12" s="10">
        <f>B12-'Nominal values _ Q2'!B12</f>
        <v>-1.5219400000000292</v>
      </c>
      <c r="H12" s="10">
        <f>C12-'Nominal values _ Q2'!C12</f>
        <v>-8.609520000000003</v>
      </c>
      <c r="I12" s="10">
        <f>D12-'Nominal values _ Q2'!D12</f>
        <v>2.623899999999992</v>
      </c>
      <c r="J12" s="10">
        <f t="shared" si="0"/>
        <v>3.033340167801832</v>
      </c>
      <c r="L12" s="10" t="str">
        <f>IF(ABS(G12)&gt;'Nominal values _ Q2'!G12,ABS(G12)-'Nominal values _ Q2'!G12,"-")</f>
        <v>-</v>
      </c>
      <c r="M12" s="10">
        <f>IF(ABS(H12)&gt;'Nominal values _ Q2'!H12,ABS(H12)-'Nominal values _ Q2'!H12,"-")</f>
        <v>6.609520000000003</v>
      </c>
      <c r="N12" s="10">
        <f>IF(ABS(I12)&gt;'Nominal values _ Q2'!I12,ABS(I12)-'Nominal values _ Q2'!I12,"-")</f>
        <v>0.6238999999999919</v>
      </c>
      <c r="O12" s="10">
        <f>IF(J12&gt;'Nominal values _ Q2'!J12,J12-'Nominal values _ Q2'!J12,"-")</f>
        <v>0.20491304305564162</v>
      </c>
      <c r="Q12" s="25" t="s">
        <v>906</v>
      </c>
      <c r="R12" s="25" t="s">
        <v>907</v>
      </c>
    </row>
    <row r="13" spans="1:18" ht="12.75">
      <c r="A13" s="9" t="s">
        <v>908</v>
      </c>
      <c r="B13" s="10">
        <v>387.73861999999997</v>
      </c>
      <c r="C13" s="10">
        <v>-220.79711999999998</v>
      </c>
      <c r="D13" s="10">
        <v>76.15936</v>
      </c>
      <c r="E13" s="10">
        <v>74.78268</v>
      </c>
      <c r="G13" s="10">
        <f>B13-'Nominal values _ Q2'!B13</f>
        <v>-1.8613800000000538</v>
      </c>
      <c r="H13" s="10">
        <f>C13-'Nominal values _ Q2'!C13</f>
        <v>1.7028800000000217</v>
      </c>
      <c r="I13" s="10">
        <f>D13-'Nominal values _ Q2'!D13</f>
        <v>1.1593600000000066</v>
      </c>
      <c r="J13" s="10">
        <f t="shared" si="0"/>
        <v>2.1929092808413704</v>
      </c>
      <c r="L13" s="10" t="str">
        <f>IF(ABS(G13)&gt;'Nominal values _ Q2'!G13,ABS(G13)-'Nominal values _ Q2'!G13,"-")</f>
        <v>-</v>
      </c>
      <c r="M13" s="10" t="str">
        <f>IF(ABS(H13)&gt;'Nominal values _ Q2'!H13,ABS(H13)-'Nominal values _ Q2'!H13,"-")</f>
        <v>-</v>
      </c>
      <c r="N13" s="10" t="str">
        <f>IF(ABS(I13)&gt;'Nominal values _ Q2'!I13,ABS(I13)-'Nominal values _ Q2'!I13,"-")</f>
        <v>-</v>
      </c>
      <c r="O13" s="10" t="str">
        <f>IF(J13&gt;'Nominal values _ Q2'!J13,J13-'Nominal values _ Q2'!J13,"-")</f>
        <v>-</v>
      </c>
      <c r="Q13" s="25"/>
      <c r="R13" s="25"/>
    </row>
    <row r="14" spans="1:18" ht="12.75">
      <c r="A14" s="9" t="s">
        <v>909</v>
      </c>
      <c r="B14" s="10">
        <v>0.19558</v>
      </c>
      <c r="C14" s="10">
        <v>-9.82726</v>
      </c>
      <c r="D14" s="10">
        <v>-150.25624</v>
      </c>
      <c r="E14" s="10">
        <v>126.16179999999999</v>
      </c>
      <c r="G14" s="10">
        <f>B14-'Nominal values _ Q2'!B14</f>
        <v>0.19558</v>
      </c>
      <c r="H14" s="10">
        <f>C14-'Nominal values _ Q2'!C14</f>
        <v>10.072739999999998</v>
      </c>
      <c r="I14" s="10">
        <f>D14-'Nominal values _ Q2'!D14</f>
        <v>-0.25623999999999114</v>
      </c>
      <c r="J14" s="10">
        <f t="shared" si="0"/>
        <v>0.3223514758768687</v>
      </c>
      <c r="L14" s="10" t="str">
        <f>IF(ABS(G14)&gt;'Nominal values _ Q2'!G14,ABS(G14)-'Nominal values _ Q2'!G14,"-")</f>
        <v>-</v>
      </c>
      <c r="M14" s="10">
        <f>IF(ABS(H14)&gt;'Nominal values _ Q2'!H14,ABS(H14)-'Nominal values _ Q2'!H14,"-")</f>
        <v>8.072739999999998</v>
      </c>
      <c r="N14" s="10" t="str">
        <f>IF(ABS(I14)&gt;'Nominal values _ Q2'!I14,ABS(I14)-'Nominal values _ Q2'!I14,"-")</f>
        <v>-</v>
      </c>
      <c r="O14" s="10" t="str">
        <f>IF(J14&gt;'Nominal values _ Q2'!J14,J14-'Nominal values _ Q2'!J14,"-")</f>
        <v>-</v>
      </c>
      <c r="Q14" s="25"/>
      <c r="R14" s="25" t="s">
        <v>910</v>
      </c>
    </row>
    <row r="15" spans="1:18" ht="12.75">
      <c r="A15" s="9" t="s">
        <v>911</v>
      </c>
      <c r="B15" s="10">
        <v>-148.69413999999998</v>
      </c>
      <c r="C15" s="10">
        <v>-11.150599999999999</v>
      </c>
      <c r="D15" s="10">
        <v>-1.1176</v>
      </c>
      <c r="E15" s="10">
        <v>125.98908</v>
      </c>
      <c r="G15" s="10">
        <f>B15-'Nominal values _ Q2'!B15</f>
        <v>1.305860000000024</v>
      </c>
      <c r="H15" s="10">
        <f>C15-'Nominal values _ Q2'!C15</f>
        <v>8.7494</v>
      </c>
      <c r="I15" s="10">
        <f>D15-'Nominal values _ Q2'!D15</f>
        <v>-1.1176</v>
      </c>
      <c r="J15" s="10">
        <f t="shared" si="0"/>
        <v>1.7188077552769137</v>
      </c>
      <c r="L15" s="10" t="str">
        <f>IF(ABS(G15)&gt;'Nominal values _ Q2'!G15,ABS(G15)-'Nominal values _ Q2'!G15,"-")</f>
        <v>-</v>
      </c>
      <c r="M15" s="10">
        <f>IF(ABS(H15)&gt;'Nominal values _ Q2'!H15,ABS(H15)-'Nominal values _ Q2'!H15,"-")</f>
        <v>6.7494</v>
      </c>
      <c r="N15" s="10" t="str">
        <f>IF(ABS(I15)&gt;'Nominal values _ Q2'!I15,ABS(I15)-'Nominal values _ Q2'!I15,"-")</f>
        <v>-</v>
      </c>
      <c r="O15" s="10" t="str">
        <f>IF(J15&gt;'Nominal values _ Q2'!J15,J15-'Nominal values _ Q2'!J15,"-")</f>
        <v>-</v>
      </c>
      <c r="Q15" s="25"/>
      <c r="R15" s="25" t="s">
        <v>912</v>
      </c>
    </row>
    <row r="16" spans="1:18" ht="12.75">
      <c r="A16" s="9" t="s">
        <v>913</v>
      </c>
      <c r="B16" s="10">
        <v>0.4445</v>
      </c>
      <c r="C16" s="10">
        <v>-11.96848</v>
      </c>
      <c r="D16" s="10">
        <v>147.89911999999998</v>
      </c>
      <c r="E16" s="10">
        <v>126.15671999999999</v>
      </c>
      <c r="G16" s="10">
        <f>B16-'Nominal values _ Q2'!B16</f>
        <v>0.4445</v>
      </c>
      <c r="H16" s="10">
        <f>C16-'Nominal values _ Q2'!C16</f>
        <v>7.931519999999999</v>
      </c>
      <c r="I16" s="10">
        <f>D16-'Nominal values _ Q2'!D16</f>
        <v>-2.100880000000018</v>
      </c>
      <c r="J16" s="10">
        <f t="shared" si="0"/>
        <v>2.147388419545955</v>
      </c>
      <c r="L16" s="10" t="str">
        <f>IF(ABS(G16)&gt;'Nominal values _ Q2'!G16,ABS(G16)-'Nominal values _ Q2'!G16,"-")</f>
        <v>-</v>
      </c>
      <c r="M16" s="10">
        <f>IF(ABS(H16)&gt;'Nominal values _ Q2'!H16,ABS(H16)-'Nominal values _ Q2'!H16,"-")</f>
        <v>5.931519999999999</v>
      </c>
      <c r="N16" s="10">
        <f>IF(ABS(I16)&gt;'Nominal values _ Q2'!I16,ABS(I16)-'Nominal values _ Q2'!I16,"-")</f>
        <v>0.10088000000001784</v>
      </c>
      <c r="O16" s="10" t="str">
        <f>IF(J16&gt;'Nominal values _ Q2'!J16,J16-'Nominal values _ Q2'!J16,"-")</f>
        <v>-</v>
      </c>
      <c r="Q16" s="25"/>
      <c r="R16" s="25" t="s">
        <v>914</v>
      </c>
    </row>
    <row r="17" spans="1:18" ht="12.75">
      <c r="A17" s="9" t="s">
        <v>915</v>
      </c>
      <c r="B17" s="10">
        <v>0.22097999999999998</v>
      </c>
      <c r="C17" s="10">
        <v>0</v>
      </c>
      <c r="D17" s="10">
        <v>0.41147999999999996</v>
      </c>
      <c r="E17" s="10">
        <v>114.38636</v>
      </c>
      <c r="G17" s="10">
        <f>B17-'Nominal values _ Q2'!B17</f>
        <v>0.22097999999999998</v>
      </c>
      <c r="H17" s="10">
        <f>C17-'Nominal values _ Q2'!C17</f>
        <v>0</v>
      </c>
      <c r="I17" s="10">
        <f>D17-'Nominal values _ Q2'!D17</f>
        <v>0.41147999999999996</v>
      </c>
      <c r="J17" s="10">
        <f t="shared" si="0"/>
        <v>0.46706311222360514</v>
      </c>
      <c r="L17" s="10" t="str">
        <f>IF(ABS(G17)&gt;'Nominal values _ Q2'!G17,ABS(G17)-'Nominal values _ Q2'!G17,"-")</f>
        <v>-</v>
      </c>
      <c r="M17" s="10" t="str">
        <f>IF(ABS(H17)&gt;'Nominal values _ Q2'!H17,ABS(H17)-'Nominal values _ Q2'!H17,"-")</f>
        <v>-</v>
      </c>
      <c r="N17" s="10" t="str">
        <f>IF(ABS(I17)&gt;'Nominal values _ Q2'!I17,ABS(I17)-'Nominal values _ Q2'!I17,"-")</f>
        <v>-</v>
      </c>
      <c r="O17" s="10" t="str">
        <f>IF(J17&gt;'Nominal values _ Q2'!J17,J17-'Nominal values _ Q2'!J17,"-")</f>
        <v>-</v>
      </c>
      <c r="Q17" s="25"/>
      <c r="R17" s="25"/>
    </row>
    <row r="18" spans="1:18" ht="12.75">
      <c r="A18" s="9" t="s">
        <v>916</v>
      </c>
      <c r="B18" s="10">
        <v>3.19786</v>
      </c>
      <c r="C18" s="10">
        <v>127.73152</v>
      </c>
      <c r="D18" s="10">
        <v>78.7019</v>
      </c>
      <c r="E18" s="10">
        <v>1006.2845</v>
      </c>
      <c r="G18" s="10">
        <f>B18-'Nominal values _ Q2'!B18</f>
        <v>3.19786</v>
      </c>
      <c r="H18" s="10">
        <f>C18-'Nominal values _ Q2'!C18</f>
        <v>0.23152000000000328</v>
      </c>
      <c r="I18" s="10">
        <f>D18-'Nominal values _ Q2'!D18</f>
        <v>3.701899999999995</v>
      </c>
      <c r="J18" s="10">
        <f t="shared" si="0"/>
        <v>4.891867965266434</v>
      </c>
      <c r="L18" s="10">
        <f>IF(ABS(G18)&gt;'Nominal values _ Q2'!G18,ABS(G18)-'Nominal values _ Q2'!G18,"-")</f>
        <v>0.19785999999999992</v>
      </c>
      <c r="M18" s="10" t="str">
        <f>IF(ABS(H18)&gt;'Nominal values _ Q2'!H18,ABS(H18)-'Nominal values _ Q2'!H18,"-")</f>
        <v>-</v>
      </c>
      <c r="N18" s="10">
        <f>IF(ABS(I18)&gt;'Nominal values _ Q2'!I18,ABS(I18)-'Nominal values _ Q2'!I18,"-")</f>
        <v>0.7018999999999949</v>
      </c>
      <c r="O18" s="10">
        <f>IF(J18&gt;'Nominal values _ Q2'!J18,J18-'Nominal values _ Q2'!J18,"-")</f>
        <v>0.6492272781471495</v>
      </c>
      <c r="Q18" s="25" t="s">
        <v>917</v>
      </c>
      <c r="R18" s="25"/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918</v>
      </c>
      <c r="B20" s="14"/>
      <c r="C20" s="14"/>
      <c r="D20" s="14"/>
      <c r="E20" s="14"/>
      <c r="G20" s="14"/>
      <c r="I20" s="14"/>
    </row>
    <row r="21" spans="1:18" ht="12.75">
      <c r="A21" s="9" t="s">
        <v>919</v>
      </c>
      <c r="B21" s="10">
        <v>-383.2606</v>
      </c>
      <c r="C21" s="10">
        <v>12864.424359999999</v>
      </c>
      <c r="D21" s="10">
        <v>73.62443999999999</v>
      </c>
      <c r="E21" s="10">
        <v>74.75981999999999</v>
      </c>
      <c r="G21" s="10">
        <f>B21-'Nominal values _ Q2'!B21</f>
        <v>6.339400000000012</v>
      </c>
      <c r="H21" s="10">
        <f>C21-'Nominal values _ Q2'!C21</f>
        <v>3.024359999999433</v>
      </c>
      <c r="I21" s="10">
        <f>D21-'Nominal values _ Q2'!D21</f>
        <v>-1.3755600000000072</v>
      </c>
      <c r="J21" s="10">
        <f aca="true" t="shared" si="1" ref="J21:J30">SQRT(G21^2+I21^2)</f>
        <v>6.486922049292728</v>
      </c>
      <c r="L21" s="10">
        <f>IF(ABS(G21)&gt;'Nominal values _ Q2'!G21,ABS(G21)-'Nominal values _ Q2'!G21,"-")</f>
        <v>4.339400000000012</v>
      </c>
      <c r="M21" s="10">
        <f>IF(ABS(H21)&gt;'Nominal values _ Q2'!H21,ABS(H21)-'Nominal values _ Q2'!H21,"-")</f>
        <v>1.024359999999433</v>
      </c>
      <c r="N21" s="10" t="str">
        <f>IF(ABS(I21)&gt;'Nominal values _ Q2'!I21,ABS(I21)-'Nominal values _ Q2'!I21,"-")</f>
        <v>-</v>
      </c>
      <c r="O21" s="10">
        <f>IF(J21&gt;'Nominal values _ Q2'!J21,J21-'Nominal values _ Q2'!J21,"-")</f>
        <v>3.6584949245465377</v>
      </c>
      <c r="Q21" s="25" t="s">
        <v>920</v>
      </c>
      <c r="R21" s="25" t="s">
        <v>921</v>
      </c>
    </row>
    <row r="22" spans="1:18" ht="12.75">
      <c r="A22" s="9" t="s">
        <v>922</v>
      </c>
      <c r="B22" s="10">
        <v>-237.92180000000002</v>
      </c>
      <c r="C22" s="10">
        <v>12854.22118</v>
      </c>
      <c r="D22" s="10">
        <v>275.4376</v>
      </c>
      <c r="E22" s="10">
        <v>74.5744</v>
      </c>
      <c r="G22" s="10">
        <f>B22-'Nominal values _ Q2'!B22</f>
        <v>2.078199999999981</v>
      </c>
      <c r="H22" s="10">
        <f>C22-'Nominal values _ Q2'!C22</f>
        <v>-7.1788199999991775</v>
      </c>
      <c r="I22" s="10">
        <f>D22-'Nominal values _ Q2'!D22</f>
        <v>-2.062400000000025</v>
      </c>
      <c r="J22" s="10">
        <f t="shared" si="1"/>
        <v>2.9278676541128057</v>
      </c>
      <c r="L22" s="10" t="str">
        <f>IF(ABS(G22)&gt;'Nominal values _ Q2'!G22,ABS(G22)-'Nominal values _ Q2'!G22,"-")</f>
        <v>-</v>
      </c>
      <c r="M22" s="10">
        <f>IF(ABS(H22)&gt;'Nominal values _ Q2'!H22,ABS(H22)-'Nominal values _ Q2'!H22,"-")</f>
        <v>5.1788199999991775</v>
      </c>
      <c r="N22" s="10" t="str">
        <f>IF(ABS(I22)&gt;'Nominal values _ Q2'!I22,ABS(I22)-'Nominal values _ Q2'!I22,"-")</f>
        <v>-</v>
      </c>
      <c r="O22" s="10" t="str">
        <f>IF(J22&gt;'Nominal values _ Q2'!J22,J22-'Nominal values _ Q2'!J22,"-")</f>
        <v>-</v>
      </c>
      <c r="Q22" s="25"/>
      <c r="R22" s="25" t="s">
        <v>923</v>
      </c>
    </row>
    <row r="23" spans="1:18" ht="12.75">
      <c r="A23" s="9" t="s">
        <v>924</v>
      </c>
      <c r="B23" s="10">
        <v>1.33604</v>
      </c>
      <c r="C23" s="10">
        <v>12854.90952</v>
      </c>
      <c r="D23" s="10">
        <v>379.1712</v>
      </c>
      <c r="E23" s="10">
        <v>199.6821</v>
      </c>
      <c r="G23" s="10">
        <f>B23-'Nominal values _ Q2'!B23</f>
        <v>1.33604</v>
      </c>
      <c r="H23" s="10">
        <f>C23-'Nominal values _ Q2'!C23</f>
        <v>-6.490480000000389</v>
      </c>
      <c r="I23" s="10">
        <f>D23-'Nominal values _ Q2'!D23</f>
        <v>2.2712000000000216</v>
      </c>
      <c r="J23" s="10">
        <f t="shared" si="1"/>
        <v>2.6350241595856567</v>
      </c>
      <c r="L23" s="10" t="str">
        <f>IF(ABS(G23)&gt;'Nominal values _ Q2'!G23,ABS(G23)-'Nominal values _ Q2'!G23,"-")</f>
        <v>-</v>
      </c>
      <c r="M23" s="10">
        <f>IF(ABS(H23)&gt;'Nominal values _ Q2'!H23,ABS(H23)-'Nominal values _ Q2'!H23,"-")</f>
        <v>4.490480000000389</v>
      </c>
      <c r="N23" s="10" t="str">
        <f>IF(ABS(I23)&gt;'Nominal values _ Q2'!I23,ABS(I23)-'Nominal values _ Q2'!I23,"-")</f>
        <v>-</v>
      </c>
      <c r="O23" s="10" t="str">
        <f>IF(J23&gt;'Nominal values _ Q2'!J23,J23-'Nominal values _ Q2'!J23,"-")</f>
        <v>-</v>
      </c>
      <c r="Q23" s="25"/>
      <c r="R23" s="25" t="s">
        <v>925</v>
      </c>
    </row>
    <row r="24" spans="1:18" ht="12.75">
      <c r="A24" s="9" t="s">
        <v>926</v>
      </c>
      <c r="B24" s="10">
        <v>242.19407999999999</v>
      </c>
      <c r="C24" s="10">
        <v>12854.701239999999</v>
      </c>
      <c r="D24" s="10">
        <v>280.58871999999997</v>
      </c>
      <c r="E24" s="10">
        <v>133.72083999999998</v>
      </c>
      <c r="G24" s="10">
        <f>B24-'Nominal values _ Q2'!B24</f>
        <v>2.1940799999999854</v>
      </c>
      <c r="H24" s="10">
        <f>C24-'Nominal values _ Q2'!C24</f>
        <v>-6.69876000000113</v>
      </c>
      <c r="I24" s="10">
        <f>D24-'Nominal values _ Q2'!D24</f>
        <v>3.0887199999999666</v>
      </c>
      <c r="J24" s="10">
        <f t="shared" si="1"/>
        <v>3.788690840488272</v>
      </c>
      <c r="L24" s="10">
        <f>IF(ABS(G24)&gt;'Nominal values _ Q2'!G24,ABS(G24)-'Nominal values _ Q2'!G24,"-")</f>
        <v>0.19407999999998538</v>
      </c>
      <c r="M24" s="10">
        <f>IF(ABS(H24)&gt;'Nominal values _ Q2'!H24,ABS(H24)-'Nominal values _ Q2'!H24,"-")</f>
        <v>4.69876000000113</v>
      </c>
      <c r="N24" s="10">
        <f>IF(ABS(I24)&gt;'Nominal values _ Q2'!I24,ABS(I24)-'Nominal values _ Q2'!I24,"-")</f>
        <v>1.0887199999999666</v>
      </c>
      <c r="O24" s="10">
        <f>IF(J24&gt;'Nominal values _ Q2'!J24,J24-'Nominal values _ Q2'!J24,"-")</f>
        <v>0.9602637157420819</v>
      </c>
      <c r="Q24" s="25" t="s">
        <v>927</v>
      </c>
      <c r="R24" s="25" t="s">
        <v>928</v>
      </c>
    </row>
    <row r="25" spans="1:18" ht="12.75">
      <c r="A25" s="9" t="s">
        <v>929</v>
      </c>
      <c r="B25" s="10">
        <v>390.6774</v>
      </c>
      <c r="C25" s="10">
        <v>12864.04082</v>
      </c>
      <c r="D25" s="10">
        <v>75.76566</v>
      </c>
      <c r="E25" s="10">
        <v>74.83856</v>
      </c>
      <c r="G25" s="10">
        <f>B25-'Nominal values _ Q2'!B25</f>
        <v>1.0773999999999546</v>
      </c>
      <c r="H25" s="10">
        <f>C25-'Nominal values _ Q2'!C25</f>
        <v>2.640820000000531</v>
      </c>
      <c r="I25" s="10">
        <f>D25-'Nominal values _ Q2'!D25</f>
        <v>0.7656599999999969</v>
      </c>
      <c r="J25" s="10">
        <f t="shared" si="1"/>
        <v>1.3217511095512262</v>
      </c>
      <c r="L25" s="10" t="str">
        <f>IF(ABS(G25)&gt;'Nominal values _ Q2'!G25,ABS(G25)-'Nominal values _ Q2'!G25,"-")</f>
        <v>-</v>
      </c>
      <c r="M25" s="10">
        <f>IF(ABS(H25)&gt;'Nominal values _ Q2'!H25,ABS(H25)-'Nominal values _ Q2'!H25,"-")</f>
        <v>0.6408200000005309</v>
      </c>
      <c r="N25" s="10" t="str">
        <f>IF(ABS(I25)&gt;'Nominal values _ Q2'!I25,ABS(I25)-'Nominal values _ Q2'!I25,"-")</f>
        <v>-</v>
      </c>
      <c r="O25" s="10" t="str">
        <f>IF(J25&gt;'Nominal values _ Q2'!J25,J25-'Nominal values _ Q2'!J25,"-")</f>
        <v>-</v>
      </c>
      <c r="Q25" s="25"/>
      <c r="R25" s="25" t="s">
        <v>930</v>
      </c>
    </row>
    <row r="26" spans="1:18" ht="12.75">
      <c r="A26" s="9" t="s">
        <v>931</v>
      </c>
      <c r="B26" s="10">
        <v>0.31495999999999996</v>
      </c>
      <c r="C26" s="10">
        <v>12937.47476</v>
      </c>
      <c r="D26" s="10">
        <v>-149.54504</v>
      </c>
      <c r="E26" s="10">
        <v>88.63329999999999</v>
      </c>
      <c r="G26" s="10">
        <f>B26-'Nominal values _ Q2'!B26</f>
        <v>0.31495999999999996</v>
      </c>
      <c r="H26" s="10">
        <f>C26-'Nominal values _ Q2'!C26</f>
        <v>1.0747599999995145</v>
      </c>
      <c r="I26" s="10">
        <f>D26-'Nominal values _ Q2'!D26</f>
        <v>0.4549599999999998</v>
      </c>
      <c r="J26" s="10">
        <f t="shared" si="1"/>
        <v>0.5533429345351758</v>
      </c>
      <c r="L26" s="10" t="str">
        <f>IF(ABS(G26)&gt;'Nominal values _ Q2'!G26,ABS(G26)-'Nominal values _ Q2'!G26,"-")</f>
        <v>-</v>
      </c>
      <c r="M26" s="10" t="str">
        <f>IF(ABS(H26)&gt;'Nominal values _ Q2'!H26,ABS(H26)-'Nominal values _ Q2'!H26,"-")</f>
        <v>-</v>
      </c>
      <c r="N26" s="10" t="str">
        <f>IF(ABS(I26)&gt;'Nominal values _ Q2'!I26,ABS(I26)-'Nominal values _ Q2'!I26,"-")</f>
        <v>-</v>
      </c>
      <c r="O26" s="10" t="str">
        <f>IF(J26&gt;'Nominal values _ Q2'!J26,J26-'Nominal values _ Q2'!J26,"-")</f>
        <v>-</v>
      </c>
      <c r="Q26" s="25"/>
      <c r="R26" s="25"/>
    </row>
    <row r="27" spans="1:18" ht="12.75">
      <c r="A27" s="9" t="s">
        <v>932</v>
      </c>
      <c r="B27" s="10">
        <v>-148.52396</v>
      </c>
      <c r="C27" s="10">
        <v>12936.97438</v>
      </c>
      <c r="D27" s="10">
        <v>1.0795000000000001</v>
      </c>
      <c r="E27" s="10">
        <v>88.54186</v>
      </c>
      <c r="G27" s="10">
        <f>B27-'Nominal values _ Q2'!B27</f>
        <v>1.4760400000000118</v>
      </c>
      <c r="H27" s="10">
        <f>C27-'Nominal values _ Q2'!C27</f>
        <v>0.5743800000000192</v>
      </c>
      <c r="I27" s="10">
        <f>D27-'Nominal values _ Q2'!D27</f>
        <v>1.0795000000000001</v>
      </c>
      <c r="J27" s="10">
        <f t="shared" si="1"/>
        <v>1.8286646307073462</v>
      </c>
      <c r="L27" s="10" t="str">
        <f>IF(ABS(G27)&gt;'Nominal values _ Q2'!G27,ABS(G27)-'Nominal values _ Q2'!G27,"-")</f>
        <v>-</v>
      </c>
      <c r="M27" s="10" t="str">
        <f>IF(ABS(H27)&gt;'Nominal values _ Q2'!H27,ABS(H27)-'Nominal values _ Q2'!H27,"-")</f>
        <v>-</v>
      </c>
      <c r="N27" s="10" t="str">
        <f>IF(ABS(I27)&gt;'Nominal values _ Q2'!I27,ABS(I27)-'Nominal values _ Q2'!I27,"-")</f>
        <v>-</v>
      </c>
      <c r="O27" s="10" t="str">
        <f>IF(J27&gt;'Nominal values _ Q2'!J27,J27-'Nominal values _ Q2'!J27,"-")</f>
        <v>-</v>
      </c>
      <c r="Q27" s="25"/>
      <c r="R27" s="25"/>
    </row>
    <row r="28" spans="1:18" ht="12.75">
      <c r="A28" s="9" t="s">
        <v>933</v>
      </c>
      <c r="B28" s="10">
        <v>0.5003799999999999</v>
      </c>
      <c r="C28" s="10">
        <v>12935.2929</v>
      </c>
      <c r="D28" s="10">
        <v>149.1361</v>
      </c>
      <c r="E28" s="10">
        <v>88.5317</v>
      </c>
      <c r="G28" s="10">
        <f>B28-'Nominal values _ Q2'!B28</f>
        <v>0.5003799999999999</v>
      </c>
      <c r="H28" s="10">
        <f>C28-'Nominal values _ Q2'!C28</f>
        <v>-1.1070999999992637</v>
      </c>
      <c r="I28" s="10">
        <f>D28-'Nominal values _ Q2'!D28</f>
        <v>-0.863900000000001</v>
      </c>
      <c r="J28" s="10">
        <f t="shared" si="1"/>
        <v>0.9983503164721298</v>
      </c>
      <c r="L28" s="10" t="str">
        <f>IF(ABS(G28)&gt;'Nominal values _ Q2'!G28,ABS(G28)-'Nominal values _ Q2'!G28,"-")</f>
        <v>-</v>
      </c>
      <c r="M28" s="10" t="str">
        <f>IF(ABS(H28)&gt;'Nominal values _ Q2'!H28,ABS(H28)-'Nominal values _ Q2'!H28,"-")</f>
        <v>-</v>
      </c>
      <c r="N28" s="10" t="str">
        <f>IF(ABS(I28)&gt;'Nominal values _ Q2'!I28,ABS(I28)-'Nominal values _ Q2'!I28,"-")</f>
        <v>-</v>
      </c>
      <c r="O28" s="10" t="str">
        <f>IF(J28&gt;'Nominal values _ Q2'!J28,J28-'Nominal values _ Q2'!J28,"-")</f>
        <v>-</v>
      </c>
      <c r="Q28" s="25"/>
      <c r="R28" s="25"/>
    </row>
    <row r="29" spans="1:18" ht="12.75">
      <c r="A29" s="9" t="s">
        <v>934</v>
      </c>
      <c r="B29" s="10">
        <v>0.9778999999999999</v>
      </c>
      <c r="C29" s="10">
        <v>12637.9351</v>
      </c>
      <c r="D29" s="10">
        <v>0.42163999999999996</v>
      </c>
      <c r="E29" s="10">
        <v>114.10949999999998</v>
      </c>
      <c r="G29" s="10">
        <f>B29-'Nominal values _ Q2'!B29</f>
        <v>0.9778999999999999</v>
      </c>
      <c r="H29" s="10">
        <f>C29-'Nominal values _ Q2'!C29</f>
        <v>-0.9648999999990338</v>
      </c>
      <c r="I29" s="10">
        <f>D29-'Nominal values _ Q2'!D29</f>
        <v>0.42163999999999996</v>
      </c>
      <c r="J29" s="10">
        <f t="shared" si="1"/>
        <v>1.064926617002317</v>
      </c>
      <c r="L29" s="10" t="str">
        <f>IF(ABS(G29)&gt;'Nominal values _ Q2'!G29,ABS(G29)-'Nominal values _ Q2'!G29,"-")</f>
        <v>-</v>
      </c>
      <c r="M29" s="10" t="str">
        <f>IF(ABS(H29)&gt;'Nominal values _ Q2'!H29,ABS(H29)-'Nominal values _ Q2'!H29,"-")</f>
        <v>-</v>
      </c>
      <c r="N29" s="10" t="str">
        <f>IF(ABS(I29)&gt;'Nominal values _ Q2'!I29,ABS(I29)-'Nominal values _ Q2'!I29,"-")</f>
        <v>-</v>
      </c>
      <c r="O29" s="10" t="str">
        <f>IF(J29&gt;'Nominal values _ Q2'!J29,J29-'Nominal values _ Q2'!J29,"-")</f>
        <v>-</v>
      </c>
      <c r="Q29" s="25"/>
      <c r="R29" s="25"/>
    </row>
    <row r="30" spans="1:18" ht="12.75">
      <c r="A30" s="9" t="s">
        <v>935</v>
      </c>
      <c r="B30" s="10">
        <v>-1.1810999999999998</v>
      </c>
      <c r="C30" s="10">
        <v>12513.04838</v>
      </c>
      <c r="D30" s="10">
        <v>77.37347999999999</v>
      </c>
      <c r="E30" s="10">
        <v>1004.6817599999999</v>
      </c>
      <c r="G30" s="10">
        <f>B30-'Nominal values _ Q2'!B30</f>
        <v>-1.1810999999999998</v>
      </c>
      <c r="H30" s="10">
        <f>C30-'Nominal values _ Q2'!C30</f>
        <v>1.648380000000543</v>
      </c>
      <c r="I30" s="10">
        <f>D30-'Nominal values _ Q2'!D30</f>
        <v>2.3734799999999865</v>
      </c>
      <c r="J30" s="10">
        <f t="shared" si="1"/>
        <v>2.6511138263756115</v>
      </c>
      <c r="L30" s="10" t="str">
        <f>IF(ABS(G30)&gt;'Nominal values _ Q2'!G30,ABS(G30)-'Nominal values _ Q2'!G30,"-")</f>
        <v>-</v>
      </c>
      <c r="M30" s="10" t="str">
        <f>IF(ABS(H30)&gt;'Nominal values _ Q2'!H30,ABS(H30)-'Nominal values _ Q2'!H30,"-")</f>
        <v>-</v>
      </c>
      <c r="N30" s="10" t="str">
        <f>IF(ABS(I30)&gt;'Nominal values _ Q2'!I30,ABS(I30)-'Nominal values _ Q2'!I30,"-")</f>
        <v>-</v>
      </c>
      <c r="O30" s="10" t="str">
        <f>IF(J30&gt;'Nominal values _ Q2'!J30,J30-'Nominal values _ Q2'!J30,"-")</f>
        <v>-</v>
      </c>
      <c r="Q30" s="25"/>
      <c r="R30" s="25"/>
    </row>
    <row r="32" ht="12.75">
      <c r="Q32" s="1" t="s">
        <v>936</v>
      </c>
    </row>
    <row r="33" spans="1:17" ht="12.75">
      <c r="A33" s="22" t="s">
        <v>937</v>
      </c>
      <c r="Q33" s="1" t="s">
        <v>938</v>
      </c>
    </row>
    <row r="34" spans="1:17" ht="12.75">
      <c r="A34" s="9" t="s">
        <v>939</v>
      </c>
      <c r="B34" s="10">
        <v>150.68041999999997</v>
      </c>
      <c r="C34" s="10">
        <v>-7.762239999999999</v>
      </c>
      <c r="D34" s="10">
        <v>33.58134</v>
      </c>
      <c r="E34" s="31"/>
      <c r="G34" s="14"/>
      <c r="H34" s="14"/>
      <c r="I34" s="14"/>
      <c r="J34" s="14"/>
      <c r="M34" s="14"/>
      <c r="Q34" s="1" t="s">
        <v>940</v>
      </c>
    </row>
    <row r="35" spans="1:13" ht="12.75">
      <c r="A35" s="9" t="s">
        <v>941</v>
      </c>
      <c r="B35" s="10">
        <v>150.3807</v>
      </c>
      <c r="C35" s="10">
        <v>-7.724139999999999</v>
      </c>
      <c r="D35" s="10">
        <v>-41.45534</v>
      </c>
      <c r="E35" s="31"/>
      <c r="G35" s="14"/>
      <c r="H35" s="14"/>
      <c r="I35" s="14"/>
      <c r="J35" s="14"/>
      <c r="M35" s="14"/>
    </row>
    <row r="36" spans="2:13" ht="12.75">
      <c r="B36" s="28"/>
      <c r="C36" s="28"/>
      <c r="D36" s="28"/>
      <c r="E36" s="31"/>
      <c r="G36" s="14"/>
      <c r="H36" s="14"/>
      <c r="I36" s="14"/>
      <c r="J36" s="14"/>
      <c r="M36" s="14"/>
    </row>
    <row r="37" spans="1:13" ht="12.75">
      <c r="A37" s="9" t="s">
        <v>942</v>
      </c>
      <c r="B37" s="10">
        <v>157.17265999999998</v>
      </c>
      <c r="C37" s="10">
        <v>12647.881739999999</v>
      </c>
      <c r="D37" s="10">
        <v>37.9603</v>
      </c>
      <c r="E37" s="31"/>
      <c r="G37" s="14"/>
      <c r="H37" s="14"/>
      <c r="I37" s="14"/>
      <c r="J37" s="14"/>
      <c r="M37" s="14"/>
    </row>
    <row r="38" spans="1:13" ht="12.75">
      <c r="A38" s="9" t="s">
        <v>943</v>
      </c>
      <c r="B38" s="10">
        <v>156.56305999999998</v>
      </c>
      <c r="C38" s="10">
        <v>12648.206859999998</v>
      </c>
      <c r="D38" s="10">
        <v>-37.099239999999995</v>
      </c>
      <c r="E38" s="31"/>
      <c r="G38" s="14"/>
      <c r="H38" s="14"/>
      <c r="I38" s="14"/>
      <c r="J38" s="14"/>
      <c r="M38" s="14"/>
    </row>
  </sheetData>
  <mergeCells count="9">
    <mergeCell ref="A1:N1"/>
    <mergeCell ref="B3:D3"/>
    <mergeCell ref="B4:D4"/>
    <mergeCell ref="B5:D5"/>
    <mergeCell ref="Q6:R6"/>
    <mergeCell ref="B7:E7"/>
    <mergeCell ref="G7:J7"/>
    <mergeCell ref="L7:O7"/>
    <mergeCell ref="Q7:R7"/>
  </mergeCells>
  <printOptions/>
  <pageMargins left="0.5" right="0.5" top="0.5" bottom="0.5" header="0" footer="0"/>
  <pageSetup fitToHeight="0" horizontalDpi="300" verticalDpi="3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B21" sqref="B21:E30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103</v>
      </c>
      <c r="B3" s="39" t="s">
        <v>1351</v>
      </c>
      <c r="C3" s="39"/>
      <c r="D3" s="39"/>
    </row>
    <row r="4" spans="1:4" ht="12.75">
      <c r="A4" s="21" t="s">
        <v>105</v>
      </c>
      <c r="B4" s="39" t="s">
        <v>1352</v>
      </c>
      <c r="C4" s="39"/>
      <c r="D4" s="39"/>
    </row>
    <row r="5" spans="1:4" ht="12.75">
      <c r="A5" s="21" t="s">
        <v>107</v>
      </c>
      <c r="B5" s="40">
        <v>38726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108</v>
      </c>
      <c r="C7" s="37"/>
      <c r="D7" s="37"/>
      <c r="E7" s="37"/>
      <c r="G7" s="37" t="s">
        <v>109</v>
      </c>
      <c r="H7" s="37"/>
      <c r="I7" s="37"/>
      <c r="J7" s="37"/>
      <c r="L7" s="37" t="s">
        <v>110</v>
      </c>
      <c r="M7" s="37"/>
      <c r="N7" s="37"/>
      <c r="O7" s="37"/>
      <c r="Q7" s="37" t="s">
        <v>111</v>
      </c>
      <c r="R7" s="37"/>
    </row>
    <row r="8" spans="1:18" ht="25.5">
      <c r="A8" s="22" t="s">
        <v>4</v>
      </c>
      <c r="B8" s="33" t="s">
        <v>5</v>
      </c>
      <c r="C8" s="33" t="s">
        <v>6</v>
      </c>
      <c r="D8" s="33" t="s">
        <v>7</v>
      </c>
      <c r="E8" s="33" t="s">
        <v>116</v>
      </c>
      <c r="G8" s="23" t="s">
        <v>117</v>
      </c>
      <c r="H8" s="23" t="s">
        <v>118</v>
      </c>
      <c r="I8" s="23" t="s">
        <v>119</v>
      </c>
      <c r="J8" s="23" t="s">
        <v>120</v>
      </c>
      <c r="L8" s="23" t="s">
        <v>117</v>
      </c>
      <c r="M8" s="23" t="s">
        <v>118</v>
      </c>
      <c r="N8" s="23" t="s">
        <v>119</v>
      </c>
      <c r="O8" s="23" t="s">
        <v>120</v>
      </c>
      <c r="Q8" s="24" t="s">
        <v>125</v>
      </c>
      <c r="R8" s="24" t="s">
        <v>126</v>
      </c>
    </row>
    <row r="9" spans="1:18" ht="12.75">
      <c r="A9" s="32" t="s">
        <v>13</v>
      </c>
      <c r="B9" s="34">
        <v>-384.77952</v>
      </c>
      <c r="C9" s="34">
        <v>-227.60177999999996</v>
      </c>
      <c r="D9" s="34">
        <v>72.43826</v>
      </c>
      <c r="E9" s="34">
        <v>74.80807999999999</v>
      </c>
      <c r="G9" s="10">
        <f>B9-'Nominal values _ Q2'!B9</f>
        <v>4.820480000000032</v>
      </c>
      <c r="H9" s="10">
        <f>C9-'Nominal values _ Q2'!C9</f>
        <v>-5.1017799999999625</v>
      </c>
      <c r="I9" s="10">
        <f>D9-'Nominal values _ Q2'!D9</f>
        <v>-2.5617400000000004</v>
      </c>
      <c r="J9" s="10">
        <f aca="true" t="shared" si="0" ref="J9:J18">SQRT(G9^2+I9^2)</f>
        <v>5.458895424717377</v>
      </c>
      <c r="L9" s="10">
        <f>IF(ABS(G9)&gt;'Nominal values _ Q2'!G9,ABS(G9)-'Nominal values _ Q2'!G9,"-")</f>
        <v>2.820480000000032</v>
      </c>
      <c r="M9" s="10">
        <f>IF(ABS(H9)&gt;'Nominal values _ Q2'!H9,ABS(H9)-'Nominal values _ Q2'!H9,"-")</f>
        <v>3.1017799999999625</v>
      </c>
      <c r="N9" s="10">
        <f>IF(ABS(I9)&gt;'Nominal values _ Q2'!I9,ABS(I9)-'Nominal values _ Q2'!I9,"-")</f>
        <v>0.5617400000000004</v>
      </c>
      <c r="O9" s="10">
        <f>IF(J9&gt;'Nominal values _ Q2'!J9,J9-'Nominal values _ Q2'!J9,"-")</f>
        <v>2.6304682999711866</v>
      </c>
      <c r="Q9" s="25" t="s">
        <v>132</v>
      </c>
      <c r="R9" s="25" t="s">
        <v>128</v>
      </c>
    </row>
    <row r="10" spans="1:18" ht="12.75">
      <c r="A10" s="32" t="s">
        <v>14</v>
      </c>
      <c r="B10" s="34">
        <v>-243.6368</v>
      </c>
      <c r="C10" s="34">
        <v>-224.3200999999999</v>
      </c>
      <c r="D10" s="34">
        <v>279.94356</v>
      </c>
      <c r="E10" s="34">
        <v>74.63536</v>
      </c>
      <c r="G10" s="10">
        <f>B10-'Nominal values _ Q2'!B10</f>
        <v>-3.636799999999994</v>
      </c>
      <c r="H10" s="10">
        <f>C10-'Nominal values _ Q2'!C10</f>
        <v>-1.8200999999999112</v>
      </c>
      <c r="I10" s="10">
        <f>D10-'Nominal values _ Q2'!D10</f>
        <v>2.443559999999991</v>
      </c>
      <c r="J10" s="10">
        <f t="shared" si="0"/>
        <v>4.381472322587455</v>
      </c>
      <c r="L10" s="10">
        <f>IF(ABS(G10)&gt;'Nominal values _ Q2'!G10,ABS(G10)-'Nominal values _ Q2'!G10,"-")</f>
        <v>0.6367999999999938</v>
      </c>
      <c r="M10" s="10" t="str">
        <f>IF(ABS(H10)&gt;'Nominal values _ Q2'!H10,ABS(H10)-'Nominal values _ Q2'!H10,"-")</f>
        <v>-</v>
      </c>
      <c r="N10" s="10" t="str">
        <f>IF(ABS(I10)&gt;'Nominal values _ Q2'!I10,ABS(I10)-'Nominal values _ Q2'!I10,"-")</f>
        <v>-</v>
      </c>
      <c r="O10" s="10">
        <f>IF(J10&gt;'Nominal values _ Q2'!J10,J10-'Nominal values _ Q2'!J10,"-")</f>
        <v>0.13883163546817023</v>
      </c>
      <c r="Q10" s="25" t="s">
        <v>132</v>
      </c>
      <c r="R10" s="25"/>
    </row>
    <row r="11" spans="1:18" ht="12.75">
      <c r="A11" s="32" t="s">
        <v>15</v>
      </c>
      <c r="B11" s="34">
        <v>-2.1234399999999996</v>
      </c>
      <c r="C11" s="34">
        <v>-226.17176000000018</v>
      </c>
      <c r="D11" s="34">
        <v>379.57251999999994</v>
      </c>
      <c r="E11" s="34">
        <v>199.55002</v>
      </c>
      <c r="G11" s="10">
        <f>B11-'Nominal values _ Q2'!B11</f>
        <v>-2.1234399999999996</v>
      </c>
      <c r="H11" s="10">
        <f>C11-'Nominal values _ Q2'!C11</f>
        <v>-3.6717600000001767</v>
      </c>
      <c r="I11" s="10">
        <f>D11-'Nominal values _ Q2'!D11</f>
        <v>2.672519999999963</v>
      </c>
      <c r="J11" s="10">
        <f t="shared" si="0"/>
        <v>3.413408938876179</v>
      </c>
      <c r="L11" s="10" t="str">
        <f>IF(ABS(G11)&gt;'Nominal values _ Q2'!G11,ABS(G11)-'Nominal values _ Q2'!G11,"-")</f>
        <v>-</v>
      </c>
      <c r="M11" s="10">
        <f>IF(ABS(H11)&gt;'Nominal values _ Q2'!H11,ABS(H11)-'Nominal values _ Q2'!H11,"-")</f>
        <v>1.6717600000001767</v>
      </c>
      <c r="N11" s="10" t="str">
        <f>IF(ABS(I11)&gt;'Nominal values _ Q2'!I11,ABS(I11)-'Nominal values _ Q2'!I11,"-")</f>
        <v>-</v>
      </c>
      <c r="O11" s="10" t="str">
        <f>IF(J11&gt;'Nominal values _ Q2'!J11,J11-'Nominal values _ Q2'!J11,"-")</f>
        <v>-</v>
      </c>
      <c r="Q11" s="25"/>
      <c r="R11" s="25" t="s">
        <v>128</v>
      </c>
    </row>
    <row r="12" spans="1:18" ht="12.75">
      <c r="A12" s="32" t="s">
        <v>16</v>
      </c>
      <c r="B12" s="34">
        <v>241.57685999999998</v>
      </c>
      <c r="C12" s="34">
        <v>-227.4697000000001</v>
      </c>
      <c r="D12" s="34">
        <v>274.94738</v>
      </c>
      <c r="E12" s="34">
        <v>133.67512</v>
      </c>
      <c r="G12" s="10">
        <f>B12-'Nominal values _ Q2'!B12</f>
        <v>1.5768599999999822</v>
      </c>
      <c r="H12" s="10">
        <f>C12-'Nominal values _ Q2'!C12</f>
        <v>-4.969700000000103</v>
      </c>
      <c r="I12" s="10">
        <f>D12-'Nominal values _ Q2'!D12</f>
        <v>-2.5526199999999903</v>
      </c>
      <c r="J12" s="10">
        <f t="shared" si="0"/>
        <v>3.000392694965093</v>
      </c>
      <c r="L12" s="10" t="str">
        <f>IF(ABS(G12)&gt;'Nominal values _ Q2'!G12,ABS(G12)-'Nominal values _ Q2'!G12,"-")</f>
        <v>-</v>
      </c>
      <c r="M12" s="10">
        <f>IF(ABS(H12)&gt;'Nominal values _ Q2'!H12,ABS(H12)-'Nominal values _ Q2'!H12,"-")</f>
        <v>2.9697000000001026</v>
      </c>
      <c r="N12" s="10">
        <f>IF(ABS(I12)&gt;'Nominal values _ Q2'!I12,ABS(I12)-'Nominal values _ Q2'!I12,"-")</f>
        <v>0.5526199999999903</v>
      </c>
      <c r="O12" s="10">
        <f>IF(J12&gt;'Nominal values _ Q2'!J12,J12-'Nominal values _ Q2'!J12,"-")</f>
        <v>0.1719655702189029</v>
      </c>
      <c r="Q12" s="25" t="s">
        <v>132</v>
      </c>
      <c r="R12" s="25" t="s">
        <v>128</v>
      </c>
    </row>
    <row r="13" spans="1:18" ht="12.75">
      <c r="A13" s="32" t="s">
        <v>17</v>
      </c>
      <c r="B13" s="34">
        <v>384.76936</v>
      </c>
      <c r="C13" s="34">
        <v>-229.1613400000001</v>
      </c>
      <c r="D13" s="34">
        <v>75.51419999999999</v>
      </c>
      <c r="E13" s="34">
        <v>74.78268</v>
      </c>
      <c r="G13" s="10">
        <f>B13-'Nominal values _ Q2'!B13</f>
        <v>-4.830640000000017</v>
      </c>
      <c r="H13" s="10">
        <f>C13-'Nominal values _ Q2'!C13</f>
        <v>-6.661340000000109</v>
      </c>
      <c r="I13" s="10">
        <f>D13-'Nominal values _ Q2'!D13</f>
        <v>0.5141999999999882</v>
      </c>
      <c r="J13" s="10">
        <f t="shared" si="0"/>
        <v>4.857930058121479</v>
      </c>
      <c r="L13" s="10">
        <f>IF(ABS(G13)&gt;'Nominal values _ Q2'!G13,ABS(G13)-'Nominal values _ Q2'!G13,"-")</f>
        <v>2.8306400000000167</v>
      </c>
      <c r="M13" s="10">
        <f>IF(ABS(H13)&gt;'Nominal values _ Q2'!H13,ABS(H13)-'Nominal values _ Q2'!H13,"-")</f>
        <v>4.661340000000109</v>
      </c>
      <c r="N13" s="10" t="str">
        <f>IF(ABS(I13)&gt;'Nominal values _ Q2'!I13,ABS(I13)-'Nominal values _ Q2'!I13,"-")</f>
        <v>-</v>
      </c>
      <c r="O13" s="10">
        <f>IF(J13&gt;'Nominal values _ Q2'!J13,J13-'Nominal values _ Q2'!J13,"-")</f>
        <v>2.0295029333752885</v>
      </c>
      <c r="Q13" s="25" t="s">
        <v>132</v>
      </c>
      <c r="R13" s="25" t="s">
        <v>128</v>
      </c>
    </row>
    <row r="14" spans="1:18" ht="12.75">
      <c r="A14" s="32" t="s">
        <v>94</v>
      </c>
      <c r="B14" s="34">
        <v>-0.007619999999999999</v>
      </c>
      <c r="C14" s="34">
        <v>-13.202919999999722</v>
      </c>
      <c r="D14" s="34">
        <v>-148.48586</v>
      </c>
      <c r="E14" s="34">
        <v>126.16179999999999</v>
      </c>
      <c r="G14" s="10">
        <f>B14-'Nominal values _ Q2'!B14</f>
        <v>-0.007619999999999999</v>
      </c>
      <c r="H14" s="10">
        <f>C14-'Nominal values _ Q2'!C14</f>
        <v>6.697080000000277</v>
      </c>
      <c r="I14" s="10">
        <f>D14-'Nominal values _ Q2'!D14</f>
        <v>1.5141399999999976</v>
      </c>
      <c r="J14" s="10">
        <f t="shared" si="0"/>
        <v>1.514159173931193</v>
      </c>
      <c r="L14" s="10" t="str">
        <f>IF(ABS(G14)&gt;'Nominal values _ Q2'!G14,ABS(G14)-'Nominal values _ Q2'!G14,"-")</f>
        <v>-</v>
      </c>
      <c r="M14" s="10">
        <f>IF(ABS(H14)&gt;'Nominal values _ Q2'!H14,ABS(H14)-'Nominal values _ Q2'!H14,"-")</f>
        <v>4.697080000000277</v>
      </c>
      <c r="N14" s="10" t="str">
        <f>IF(ABS(I14)&gt;'Nominal values _ Q2'!I14,ABS(I14)-'Nominal values _ Q2'!I14,"-")</f>
        <v>-</v>
      </c>
      <c r="O14" s="10" t="str">
        <f>IF(J14&gt;'Nominal values _ Q2'!J14,J14-'Nominal values _ Q2'!J14,"-")</f>
        <v>-</v>
      </c>
      <c r="Q14" s="25"/>
      <c r="R14" s="25" t="s">
        <v>128</v>
      </c>
    </row>
    <row r="15" spans="1:18" ht="12.75">
      <c r="A15" s="32" t="s">
        <v>95</v>
      </c>
      <c r="B15" s="34">
        <v>-149.62632</v>
      </c>
      <c r="C15" s="34">
        <v>-13.368019999999888</v>
      </c>
      <c r="D15" s="34">
        <v>0.49276</v>
      </c>
      <c r="E15" s="34">
        <v>125.98908</v>
      </c>
      <c r="G15" s="10">
        <f>B15-'Nominal values _ Q2'!B15</f>
        <v>0.37368000000000734</v>
      </c>
      <c r="H15" s="10">
        <f>C15-'Nominal values _ Q2'!C15</f>
        <v>6.531980000000111</v>
      </c>
      <c r="I15" s="10">
        <f>D15-'Nominal values _ Q2'!D15</f>
        <v>0.49276</v>
      </c>
      <c r="J15" s="10">
        <f t="shared" si="0"/>
        <v>0.6184247407728813</v>
      </c>
      <c r="L15" s="10" t="str">
        <f>IF(ABS(G15)&gt;'Nominal values _ Q2'!G15,ABS(G15)-'Nominal values _ Q2'!G15,"-")</f>
        <v>-</v>
      </c>
      <c r="M15" s="10">
        <f>IF(ABS(H15)&gt;'Nominal values _ Q2'!H15,ABS(H15)-'Nominal values _ Q2'!H15,"-")</f>
        <v>4.531980000000111</v>
      </c>
      <c r="N15" s="10" t="str">
        <f>IF(ABS(I15)&gt;'Nominal values _ Q2'!I15,ABS(I15)-'Nominal values _ Q2'!I15,"-")</f>
        <v>-</v>
      </c>
      <c r="O15" s="10" t="str">
        <f>IF(J15&gt;'Nominal values _ Q2'!J15,J15-'Nominal values _ Q2'!J15,"-")</f>
        <v>-</v>
      </c>
      <c r="Q15" s="25"/>
      <c r="R15" s="25" t="s">
        <v>128</v>
      </c>
    </row>
    <row r="16" spans="1:18" ht="12.75">
      <c r="A16" s="32" t="s">
        <v>96</v>
      </c>
      <c r="B16" s="34">
        <v>-1.23952</v>
      </c>
      <c r="C16" s="34">
        <v>-14.993620000000192</v>
      </c>
      <c r="D16" s="34">
        <v>149.01672</v>
      </c>
      <c r="E16" s="34">
        <v>126.15671999999999</v>
      </c>
      <c r="G16" s="10">
        <f>B16-'Nominal values _ Q2'!B16</f>
        <v>-1.23952</v>
      </c>
      <c r="H16" s="10">
        <f>C16-'Nominal values _ Q2'!C16</f>
        <v>4.906379999999807</v>
      </c>
      <c r="I16" s="10">
        <f>D16-'Nominal values _ Q2'!D16</f>
        <v>-0.9832800000000077</v>
      </c>
      <c r="J16" s="10">
        <f t="shared" si="0"/>
        <v>1.5821660433721914</v>
      </c>
      <c r="L16" s="10" t="str">
        <f>IF(ABS(G16)&gt;'Nominal values _ Q2'!G16,ABS(G16)-'Nominal values _ Q2'!G16,"-")</f>
        <v>-</v>
      </c>
      <c r="M16" s="10">
        <f>IF(ABS(H16)&gt;'Nominal values _ Q2'!H16,ABS(H16)-'Nominal values _ Q2'!H16,"-")</f>
        <v>2.906379999999807</v>
      </c>
      <c r="N16" s="10" t="str">
        <f>IF(ABS(I16)&gt;'Nominal values _ Q2'!I16,ABS(I16)-'Nominal values _ Q2'!I16,"-")</f>
        <v>-</v>
      </c>
      <c r="O16" s="10" t="str">
        <f>IF(J16&gt;'Nominal values _ Q2'!J16,J16-'Nominal values _ Q2'!J16,"-")</f>
        <v>-</v>
      </c>
      <c r="Q16" s="25"/>
      <c r="R16" s="25" t="s">
        <v>128</v>
      </c>
    </row>
    <row r="17" spans="1:18" ht="12.75">
      <c r="A17" s="32" t="s">
        <v>21</v>
      </c>
      <c r="B17" s="34">
        <v>0.5334</v>
      </c>
      <c r="C17" s="34">
        <v>0</v>
      </c>
      <c r="D17" s="34">
        <v>0.13462</v>
      </c>
      <c r="E17" s="34">
        <v>114.38636</v>
      </c>
      <c r="G17" s="10">
        <f>B17-'Nominal values _ Q2'!B17</f>
        <v>0.5334</v>
      </c>
      <c r="H17" s="10">
        <f>C17-'Nominal values _ Q2'!C17</f>
        <v>0</v>
      </c>
      <c r="I17" s="10">
        <f>D17-'Nominal values _ Q2'!D17</f>
        <v>0.13462</v>
      </c>
      <c r="J17" s="10">
        <f t="shared" si="0"/>
        <v>0.5501255351281197</v>
      </c>
      <c r="L17" s="10" t="str">
        <f>IF(ABS(G17)&gt;'Nominal values _ Q2'!G17,ABS(G17)-'Nominal values _ Q2'!G17,"-")</f>
        <v>-</v>
      </c>
      <c r="M17" s="10" t="str">
        <f>IF(ABS(H17)&gt;'Nominal values _ Q2'!H17,ABS(H17)-'Nominal values _ Q2'!H17,"-")</f>
        <v>-</v>
      </c>
      <c r="N17" s="10" t="str">
        <f>IF(ABS(I17)&gt;'Nominal values _ Q2'!I17,ABS(I17)-'Nominal values _ Q2'!I17,"-")</f>
        <v>-</v>
      </c>
      <c r="O17" s="10" t="str">
        <f>IF(J17&gt;'Nominal values _ Q2'!J17,J17-'Nominal values _ Q2'!J17,"-")</f>
        <v>-</v>
      </c>
      <c r="Q17" s="25"/>
      <c r="R17" s="25"/>
    </row>
    <row r="18" spans="1:18" ht="12.75">
      <c r="A18" s="32" t="s">
        <v>22</v>
      </c>
      <c r="B18" s="34">
        <v>2.2961599999999995</v>
      </c>
      <c r="C18" s="34">
        <v>120.66016000000036</v>
      </c>
      <c r="D18" s="34">
        <v>76.81975999999999</v>
      </c>
      <c r="E18" s="34">
        <v>1006.2845</v>
      </c>
      <c r="G18" s="10">
        <f>B18-'Nominal values _ Q2'!B18</f>
        <v>2.2961599999999995</v>
      </c>
      <c r="H18" s="10">
        <f>C18-'Nominal values _ Q2'!C18</f>
        <v>-6.83983999999964</v>
      </c>
      <c r="I18" s="10">
        <f>D18-'Nominal values _ Q2'!D18</f>
        <v>1.819759999999988</v>
      </c>
      <c r="J18" s="10">
        <f t="shared" si="0"/>
        <v>2.9298254560980173</v>
      </c>
      <c r="L18" s="10" t="str">
        <f>IF(ABS(G18)&gt;'Nominal values _ Q2'!G18,ABS(G18)-'Nominal values _ Q2'!G18,"-")</f>
        <v>-</v>
      </c>
      <c r="M18" s="10">
        <f>IF(ABS(H18)&gt;'Nominal values _ Q2'!H18,ABS(H18)-'Nominal values _ Q2'!H18,"-")</f>
        <v>3.83983999999964</v>
      </c>
      <c r="N18" s="10" t="str">
        <f>IF(ABS(I18)&gt;'Nominal values _ Q2'!I18,ABS(I18)-'Nominal values _ Q2'!I18,"-")</f>
        <v>-</v>
      </c>
      <c r="O18" s="10" t="str">
        <f>IF(J18&gt;'Nominal values _ Q2'!J18,J18-'Nominal values _ Q2'!J18,"-")</f>
        <v>-</v>
      </c>
      <c r="Q18" s="25"/>
      <c r="R18" s="25" t="s">
        <v>128</v>
      </c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23</v>
      </c>
      <c r="B20" s="14"/>
      <c r="C20" s="14"/>
      <c r="D20" s="14"/>
      <c r="E20" s="14"/>
      <c r="G20" s="14"/>
      <c r="I20" s="14"/>
    </row>
    <row r="21" spans="1:18" ht="12.75">
      <c r="A21" s="9" t="s">
        <v>13</v>
      </c>
      <c r="B21" s="34">
        <v>-390.0678</v>
      </c>
      <c r="C21" s="34">
        <v>12854.6225</v>
      </c>
      <c r="D21" s="34">
        <v>74.64044</v>
      </c>
      <c r="E21" s="34">
        <v>74.75981999999999</v>
      </c>
      <c r="G21" s="10">
        <f>B21-'Nominal values _ Q2'!B21</f>
        <v>-0.46779999999995425</v>
      </c>
      <c r="H21" s="10">
        <f>C21-'Nominal values _ Q2'!C21</f>
        <v>-6.7775000000001455</v>
      </c>
      <c r="I21" s="10">
        <f>D21-'Nominal values _ Q2'!D21</f>
        <v>-0.3595600000000019</v>
      </c>
      <c r="J21" s="10">
        <f aca="true" t="shared" si="1" ref="J21:J30">SQRT(G21^2+I21^2)</f>
        <v>0.5900171468694436</v>
      </c>
      <c r="L21" s="10" t="str">
        <f>IF(ABS(G21)&gt;'Nominal values _ Q2'!G21,ABS(G21)-'Nominal values _ Q2'!G21,"-")</f>
        <v>-</v>
      </c>
      <c r="M21" s="10">
        <f>IF(ABS(H21)&gt;'Nominal values _ Q2'!H21,ABS(H21)-'Nominal values _ Q2'!H21,"-")</f>
        <v>4.7775000000001455</v>
      </c>
      <c r="N21" s="10" t="str">
        <f>IF(ABS(I21)&gt;'Nominal values _ Q2'!I21,ABS(I21)-'Nominal values _ Q2'!I21,"-")</f>
        <v>-</v>
      </c>
      <c r="O21" s="10" t="str">
        <f>IF(J21&gt;'Nominal values _ Q2'!J21,J21-'Nominal values _ Q2'!J21,"-")</f>
        <v>-</v>
      </c>
      <c r="Q21" s="25" t="s">
        <v>132</v>
      </c>
      <c r="R21" s="25" t="s">
        <v>128</v>
      </c>
    </row>
    <row r="22" spans="1:18" ht="12.75">
      <c r="A22" s="9" t="s">
        <v>14</v>
      </c>
      <c r="B22" s="34">
        <v>-240.12651999999997</v>
      </c>
      <c r="C22" s="34">
        <v>12861.173159999998</v>
      </c>
      <c r="D22" s="34">
        <v>277.14448</v>
      </c>
      <c r="E22" s="34">
        <v>74.5744</v>
      </c>
      <c r="G22" s="10">
        <f>B22-'Nominal values _ Q2'!B22</f>
        <v>-0.12651999999997088</v>
      </c>
      <c r="H22" s="10">
        <f>C22-'Nominal values _ Q2'!C22</f>
        <v>-0.2268400000011752</v>
      </c>
      <c r="I22" s="10">
        <f>D22-'Nominal values _ Q2'!D22</f>
        <v>-0.3555200000000127</v>
      </c>
      <c r="J22" s="10">
        <f t="shared" si="1"/>
        <v>0.37736160483017034</v>
      </c>
      <c r="L22" s="10" t="str">
        <f>IF(ABS(G22)&gt;'Nominal values _ Q2'!G22,ABS(G22)-'Nominal values _ Q2'!G22,"-")</f>
        <v>-</v>
      </c>
      <c r="M22" s="10" t="str">
        <f>IF(ABS(H22)&gt;'Nominal values _ Q2'!H22,ABS(H22)-'Nominal values _ Q2'!H22,"-")</f>
        <v>-</v>
      </c>
      <c r="N22" s="10" t="str">
        <f>IF(ABS(I22)&gt;'Nominal values _ Q2'!I22,ABS(I22)-'Nominal values _ Q2'!I22,"-")</f>
        <v>-</v>
      </c>
      <c r="O22" s="10" t="str">
        <f>IF(J22&gt;'Nominal values _ Q2'!J22,J22-'Nominal values _ Q2'!J22,"-")</f>
        <v>-</v>
      </c>
      <c r="Q22" s="25"/>
      <c r="R22" s="25"/>
    </row>
    <row r="23" spans="1:18" ht="12.75">
      <c r="A23" s="9" t="s">
        <v>15</v>
      </c>
      <c r="B23" s="34">
        <v>-0.25654</v>
      </c>
      <c r="C23" s="34">
        <v>12860.436559999998</v>
      </c>
      <c r="D23" s="34">
        <v>379.60808</v>
      </c>
      <c r="E23" s="34">
        <v>199.6821</v>
      </c>
      <c r="G23" s="10">
        <f>B23-'Nominal values _ Q2'!B23</f>
        <v>-0.25654</v>
      </c>
      <c r="H23" s="10">
        <f>C23-'Nominal values _ Q2'!C23</f>
        <v>-0.9634400000013557</v>
      </c>
      <c r="I23" s="10">
        <f>D23-'Nominal values _ Q2'!D23</f>
        <v>2.7080799999999954</v>
      </c>
      <c r="J23" s="10">
        <f t="shared" si="1"/>
        <v>2.7202040471258724</v>
      </c>
      <c r="L23" s="10" t="str">
        <f>IF(ABS(G23)&gt;'Nominal values _ Q2'!G23,ABS(G23)-'Nominal values _ Q2'!G23,"-")</f>
        <v>-</v>
      </c>
      <c r="M23" s="10" t="str">
        <f>IF(ABS(H23)&gt;'Nominal values _ Q2'!H23,ABS(H23)-'Nominal values _ Q2'!H23,"-")</f>
        <v>-</v>
      </c>
      <c r="N23" s="10" t="str">
        <f>IF(ABS(I23)&gt;'Nominal values _ Q2'!I23,ABS(I23)-'Nominal values _ Q2'!I23,"-")</f>
        <v>-</v>
      </c>
      <c r="O23" s="10" t="str">
        <f>IF(J23&gt;'Nominal values _ Q2'!J23,J23-'Nominal values _ Q2'!J23,"-")</f>
        <v>-</v>
      </c>
      <c r="Q23" s="25"/>
      <c r="R23" s="25"/>
    </row>
    <row r="24" spans="1:18" ht="12.75">
      <c r="A24" s="9" t="s">
        <v>16</v>
      </c>
      <c r="B24" s="34">
        <v>241.65305999999998</v>
      </c>
      <c r="C24" s="34">
        <v>12862.267899999997</v>
      </c>
      <c r="D24" s="34">
        <v>276.25293999999997</v>
      </c>
      <c r="E24" s="34">
        <v>133.72083999999998</v>
      </c>
      <c r="G24" s="10">
        <f>B24-'Nominal values _ Q2'!B24</f>
        <v>1.6530599999999822</v>
      </c>
      <c r="H24" s="10">
        <f>C24-'Nominal values _ Q2'!C24</f>
        <v>0.8678999999974621</v>
      </c>
      <c r="I24" s="10">
        <f>D24-'Nominal values _ Q2'!D24</f>
        <v>-1.2470600000000331</v>
      </c>
      <c r="J24" s="10">
        <f t="shared" si="1"/>
        <v>2.0706921565505634</v>
      </c>
      <c r="L24" s="10" t="str">
        <f>IF(ABS(G24)&gt;'Nominal values _ Q2'!G24,ABS(G24)-'Nominal values _ Q2'!G24,"-")</f>
        <v>-</v>
      </c>
      <c r="M24" s="10" t="str">
        <f>IF(ABS(H24)&gt;'Nominal values _ Q2'!H24,ABS(H24)-'Nominal values _ Q2'!H24,"-")</f>
        <v>-</v>
      </c>
      <c r="N24" s="10" t="str">
        <f>IF(ABS(I24)&gt;'Nominal values _ Q2'!I24,ABS(I24)-'Nominal values _ Q2'!I24,"-")</f>
        <v>-</v>
      </c>
      <c r="O24" s="10" t="str">
        <f>IF(J24&gt;'Nominal values _ Q2'!J24,J24-'Nominal values _ Q2'!J24,"-")</f>
        <v>-</v>
      </c>
      <c r="Q24" s="25"/>
      <c r="R24" s="25"/>
    </row>
    <row r="25" spans="1:18" ht="12.75">
      <c r="A25" s="9" t="s">
        <v>17</v>
      </c>
      <c r="B25" s="34">
        <v>387.64717999999993</v>
      </c>
      <c r="C25" s="34">
        <v>12855.950919999997</v>
      </c>
      <c r="D25" s="34">
        <v>75.83677999999999</v>
      </c>
      <c r="E25" s="34">
        <v>74.83856</v>
      </c>
      <c r="G25" s="10">
        <f>B25-'Nominal values _ Q2'!B25</f>
        <v>-1.952820000000088</v>
      </c>
      <c r="H25" s="10">
        <f>C25-'Nominal values _ Q2'!C25</f>
        <v>-5.449080000002141</v>
      </c>
      <c r="I25" s="10">
        <f>D25-'Nominal values _ Q2'!D25</f>
        <v>0.8367799999999903</v>
      </c>
      <c r="J25" s="10">
        <f t="shared" si="1"/>
        <v>2.124548592242674</v>
      </c>
      <c r="L25" s="10" t="str">
        <f>IF(ABS(G25)&gt;'Nominal values _ Q2'!G25,ABS(G25)-'Nominal values _ Q2'!G25,"-")</f>
        <v>-</v>
      </c>
      <c r="M25" s="10">
        <f>IF(ABS(H25)&gt;'Nominal values _ Q2'!H25,ABS(H25)-'Nominal values _ Q2'!H25,"-")</f>
        <v>3.449080000002141</v>
      </c>
      <c r="N25" s="10" t="str">
        <f>IF(ABS(I25)&gt;'Nominal values _ Q2'!I25,ABS(I25)-'Nominal values _ Q2'!I25,"-")</f>
        <v>-</v>
      </c>
      <c r="O25" s="10" t="str">
        <f>IF(J25&gt;'Nominal values _ Q2'!J25,J25-'Nominal values _ Q2'!J25,"-")</f>
        <v>-</v>
      </c>
      <c r="Q25" s="25" t="s">
        <v>132</v>
      </c>
      <c r="R25" s="25" t="s">
        <v>128</v>
      </c>
    </row>
    <row r="26" spans="1:18" ht="12.75">
      <c r="A26" s="9" t="s">
        <v>94</v>
      </c>
      <c r="B26" s="34">
        <v>1.2827</v>
      </c>
      <c r="C26" s="34">
        <v>12935.46816</v>
      </c>
      <c r="D26" s="34">
        <v>-149.07005999999998</v>
      </c>
      <c r="E26" s="34">
        <v>88.63329999999999</v>
      </c>
      <c r="G26" s="10">
        <f>B26-'Nominal values _ Q2'!B26</f>
        <v>1.2827</v>
      </c>
      <c r="H26" s="10">
        <f>C26-'Nominal values _ Q2'!C26</f>
        <v>-0.9318399999992835</v>
      </c>
      <c r="I26" s="10">
        <f>D26-'Nominal values _ Q2'!D26</f>
        <v>0.9299400000000162</v>
      </c>
      <c r="J26" s="10">
        <f t="shared" si="1"/>
        <v>1.5843319392097195</v>
      </c>
      <c r="L26" s="10" t="str">
        <f>IF(ABS(G26)&gt;'Nominal values _ Q2'!G26,ABS(G26)-'Nominal values _ Q2'!G26,"-")</f>
        <v>-</v>
      </c>
      <c r="M26" s="10" t="str">
        <f>IF(ABS(H26)&gt;'Nominal values _ Q2'!H26,ABS(H26)-'Nominal values _ Q2'!H26,"-")</f>
        <v>-</v>
      </c>
      <c r="N26" s="10" t="str">
        <f>IF(ABS(I26)&gt;'Nominal values _ Q2'!I26,ABS(I26)-'Nominal values _ Q2'!I26,"-")</f>
        <v>-</v>
      </c>
      <c r="O26" s="10" t="str">
        <f>IF(J26&gt;'Nominal values _ Q2'!J26,J26-'Nominal values _ Q2'!J26,"-")</f>
        <v>-</v>
      </c>
      <c r="Q26" s="25"/>
      <c r="R26" s="25"/>
    </row>
    <row r="27" spans="1:18" ht="12.75">
      <c r="A27" s="9" t="s">
        <v>95</v>
      </c>
      <c r="B27" s="34">
        <v>-149.63139999999999</v>
      </c>
      <c r="C27" s="34">
        <v>12937.4646</v>
      </c>
      <c r="D27" s="34">
        <v>0.41401999999999994</v>
      </c>
      <c r="E27" s="34">
        <v>88.54186</v>
      </c>
      <c r="G27" s="10">
        <f>B27-'Nominal values _ Q2'!B27</f>
        <v>0.3686000000000149</v>
      </c>
      <c r="H27" s="10">
        <f>C27-'Nominal values _ Q2'!C27</f>
        <v>1.0645999999997002</v>
      </c>
      <c r="I27" s="10">
        <f>D27-'Nominal values _ Q2'!D27</f>
        <v>0.41401999999999994</v>
      </c>
      <c r="J27" s="10">
        <f t="shared" si="1"/>
        <v>0.5543270879183254</v>
      </c>
      <c r="L27" s="10" t="str">
        <f>IF(ABS(G27)&gt;'Nominal values _ Q2'!G27,ABS(G27)-'Nominal values _ Q2'!G27,"-")</f>
        <v>-</v>
      </c>
      <c r="M27" s="10" t="str">
        <f>IF(ABS(H27)&gt;'Nominal values _ Q2'!H27,ABS(H27)-'Nominal values _ Q2'!H27,"-")</f>
        <v>-</v>
      </c>
      <c r="N27" s="10" t="str">
        <f>IF(ABS(I27)&gt;'Nominal values _ Q2'!I27,ABS(I27)-'Nominal values _ Q2'!I27,"-")</f>
        <v>-</v>
      </c>
      <c r="O27" s="10" t="str">
        <f>IF(J27&gt;'Nominal values _ Q2'!J27,J27-'Nominal values _ Q2'!J27,"-")</f>
        <v>-</v>
      </c>
      <c r="Q27" s="25"/>
      <c r="R27" s="25"/>
    </row>
    <row r="28" spans="1:18" ht="12.75">
      <c r="A28" s="9" t="s">
        <v>96</v>
      </c>
      <c r="B28" s="34">
        <v>1.53924</v>
      </c>
      <c r="C28" s="34">
        <v>12940.870739999998</v>
      </c>
      <c r="D28" s="34">
        <v>148.86939999999998</v>
      </c>
      <c r="E28" s="34">
        <v>88.5317</v>
      </c>
      <c r="G28" s="10">
        <f>B28-'Nominal values _ Q2'!B28</f>
        <v>1.53924</v>
      </c>
      <c r="H28" s="10">
        <f>C28-'Nominal values _ Q2'!C28</f>
        <v>4.470739999998841</v>
      </c>
      <c r="I28" s="10">
        <f>D28-'Nominal values _ Q2'!D28</f>
        <v>-1.1306000000000154</v>
      </c>
      <c r="J28" s="10">
        <f t="shared" si="1"/>
        <v>1.909847150323825</v>
      </c>
      <c r="L28" s="10" t="str">
        <f>IF(ABS(G28)&gt;'Nominal values _ Q2'!G28,ABS(G28)-'Nominal values _ Q2'!G28,"-")</f>
        <v>-</v>
      </c>
      <c r="M28" s="10">
        <f>IF(ABS(H28)&gt;'Nominal values _ Q2'!H28,ABS(H28)-'Nominal values _ Q2'!H28,"-")</f>
        <v>2.470739999998841</v>
      </c>
      <c r="N28" s="10" t="str">
        <f>IF(ABS(I28)&gt;'Nominal values _ Q2'!I28,ABS(I28)-'Nominal values _ Q2'!I28,"-")</f>
        <v>-</v>
      </c>
      <c r="O28" s="10" t="str">
        <f>IF(J28&gt;'Nominal values _ Q2'!J28,J28-'Nominal values _ Q2'!J28,"-")</f>
        <v>-</v>
      </c>
      <c r="Q28" s="25"/>
      <c r="R28" s="25" t="s">
        <v>128</v>
      </c>
    </row>
    <row r="29" spans="1:18" ht="12.75">
      <c r="A29" s="9" t="s">
        <v>21</v>
      </c>
      <c r="B29" s="34">
        <v>-0.26924</v>
      </c>
      <c r="C29" s="34">
        <v>12636.464439999998</v>
      </c>
      <c r="D29" s="34">
        <v>0.28194</v>
      </c>
      <c r="E29" s="34">
        <v>114.10949999999998</v>
      </c>
      <c r="G29" s="10">
        <f>B29-'Nominal values _ Q2'!B29</f>
        <v>-0.26924</v>
      </c>
      <c r="H29" s="10">
        <f>C29-'Nominal values _ Q2'!C29</f>
        <v>-2.435560000001715</v>
      </c>
      <c r="I29" s="10">
        <f>D29-'Nominal values _ Q2'!D29</f>
        <v>0.28194</v>
      </c>
      <c r="J29" s="10">
        <f t="shared" si="1"/>
        <v>0.38984656109808125</v>
      </c>
      <c r="L29" s="10" t="str">
        <f>IF(ABS(G29)&gt;'Nominal values _ Q2'!G29,ABS(G29)-'Nominal values _ Q2'!G29,"-")</f>
        <v>-</v>
      </c>
      <c r="M29" s="10">
        <f>IF(ABS(H29)&gt;'Nominal values _ Q2'!H29,ABS(H29)-'Nominal values _ Q2'!H29,"-")</f>
        <v>1.4355600000017148</v>
      </c>
      <c r="N29" s="10" t="str">
        <f>IF(ABS(I29)&gt;'Nominal values _ Q2'!I29,ABS(I29)-'Nominal values _ Q2'!I29,"-")</f>
        <v>-</v>
      </c>
      <c r="O29" s="10" t="str">
        <f>IF(J29&gt;'Nominal values _ Q2'!J29,J29-'Nominal values _ Q2'!J29,"-")</f>
        <v>-</v>
      </c>
      <c r="Q29" s="25"/>
      <c r="R29" s="25" t="s">
        <v>128</v>
      </c>
    </row>
    <row r="30" spans="1:18" ht="12.75">
      <c r="A30" s="9" t="s">
        <v>22</v>
      </c>
      <c r="B30" s="34">
        <v>0.0381</v>
      </c>
      <c r="C30" s="34">
        <v>12505.54776</v>
      </c>
      <c r="D30" s="34">
        <v>74.50074</v>
      </c>
      <c r="E30" s="34">
        <v>1004.6817599999999</v>
      </c>
      <c r="G30" s="10">
        <f>B30-'Nominal values _ Q2'!B30</f>
        <v>0.0381</v>
      </c>
      <c r="H30" s="10">
        <f>C30-'Nominal values _ Q2'!C30</f>
        <v>-5.852240000000165</v>
      </c>
      <c r="I30" s="10">
        <f>D30-'Nominal values _ Q2'!D30</f>
        <v>-0.4992600000000067</v>
      </c>
      <c r="J30" s="10">
        <f t="shared" si="1"/>
        <v>0.5007116511526436</v>
      </c>
      <c r="L30" s="10" t="str">
        <f>IF(ABS(G30)&gt;'Nominal values _ Q2'!G30,ABS(G30)-'Nominal values _ Q2'!G30,"-")</f>
        <v>-</v>
      </c>
      <c r="M30" s="10">
        <f>IF(ABS(H30)&gt;'Nominal values _ Q2'!H30,ABS(H30)-'Nominal values _ Q2'!H30,"-")</f>
        <v>2.8522400000001653</v>
      </c>
      <c r="N30" s="10" t="str">
        <f>IF(ABS(I30)&gt;'Nominal values _ Q2'!I30,ABS(I30)-'Nominal values _ Q2'!I30,"-")</f>
        <v>-</v>
      </c>
      <c r="O30" s="10" t="str">
        <f>IF(J30&gt;'Nominal values _ Q2'!J30,J30-'Nominal values _ Q2'!J30,"-")</f>
        <v>-</v>
      </c>
      <c r="Q30" s="25"/>
      <c r="R30" s="25" t="s">
        <v>128</v>
      </c>
    </row>
    <row r="32" ht="12.75">
      <c r="Q32" s="1" t="s">
        <v>161</v>
      </c>
    </row>
    <row r="33" spans="1:17" ht="12.75">
      <c r="A33" s="22" t="s">
        <v>162</v>
      </c>
      <c r="Q33" s="1" t="s">
        <v>163</v>
      </c>
    </row>
    <row r="34" spans="1:17" ht="12.75">
      <c r="A34" s="9" t="s">
        <v>164</v>
      </c>
      <c r="B34" s="34">
        <v>141.30527999999998</v>
      </c>
      <c r="C34" s="34">
        <v>-9.268459999999777</v>
      </c>
      <c r="D34" s="34">
        <v>52.03444</v>
      </c>
      <c r="E34" s="31"/>
      <c r="G34" s="14"/>
      <c r="H34" s="14"/>
      <c r="I34" s="14"/>
      <c r="J34" s="14"/>
      <c r="M34" s="14"/>
      <c r="Q34" s="1" t="s">
        <v>165</v>
      </c>
    </row>
    <row r="35" spans="1:13" ht="12.75">
      <c r="A35" s="9" t="s">
        <v>166</v>
      </c>
      <c r="B35" s="34">
        <v>144.57934</v>
      </c>
      <c r="C35" s="34">
        <v>-7.940039999999954</v>
      </c>
      <c r="D35" s="34">
        <v>-22.875239999999998</v>
      </c>
      <c r="E35" s="31"/>
      <c r="G35" s="14"/>
      <c r="H35" s="14"/>
      <c r="I35" s="14"/>
      <c r="J35" s="14"/>
      <c r="M35" s="14"/>
    </row>
    <row r="36" spans="2:13" ht="12.75">
      <c r="B36" s="28"/>
      <c r="C36" s="28"/>
      <c r="D36" s="28"/>
      <c r="E36" s="31"/>
      <c r="G36" s="14"/>
      <c r="H36" s="14"/>
      <c r="I36" s="14"/>
      <c r="J36" s="14"/>
      <c r="M36" s="14"/>
    </row>
    <row r="37" spans="1:13" ht="12.75">
      <c r="A37" s="9" t="s">
        <v>167</v>
      </c>
      <c r="B37" s="34">
        <v>135.47852</v>
      </c>
      <c r="C37" s="34">
        <v>12647.081639999999</v>
      </c>
      <c r="D37" s="34">
        <v>43.12412</v>
      </c>
      <c r="E37" s="31"/>
      <c r="G37" s="14"/>
      <c r="H37" s="14"/>
      <c r="I37" s="14"/>
      <c r="J37" s="14"/>
      <c r="M37" s="14"/>
    </row>
    <row r="38" spans="1:13" ht="12.75">
      <c r="A38" s="9" t="s">
        <v>168</v>
      </c>
      <c r="B38" s="34">
        <v>137.68831999999998</v>
      </c>
      <c r="C38" s="34">
        <v>12647.109579999998</v>
      </c>
      <c r="D38" s="34">
        <v>-31.859219999999997</v>
      </c>
      <c r="E38" s="31"/>
      <c r="G38" s="14"/>
      <c r="H38" s="14"/>
      <c r="I38" s="14"/>
      <c r="J38" s="14"/>
      <c r="M38" s="14"/>
    </row>
    <row r="39" spans="2:13" ht="12.75">
      <c r="B39" s="31"/>
      <c r="C39" s="31"/>
      <c r="D39" s="31"/>
      <c r="E39" s="31"/>
      <c r="G39" s="14"/>
      <c r="H39" s="14"/>
      <c r="I39" s="14"/>
      <c r="J39" s="14"/>
      <c r="M39" s="14"/>
    </row>
    <row r="40" spans="1:13" ht="12.75">
      <c r="A40" s="22" t="s">
        <v>522</v>
      </c>
      <c r="E40" s="31"/>
      <c r="G40" s="14"/>
      <c r="H40" s="14"/>
      <c r="I40" s="14"/>
      <c r="J40" s="14"/>
      <c r="M40" s="14"/>
    </row>
    <row r="41" spans="1:13" ht="12.75">
      <c r="A41" s="9" t="s">
        <v>1017</v>
      </c>
      <c r="B41" s="18"/>
      <c r="C41" s="34">
        <v>6313.12428</v>
      </c>
      <c r="D41" s="18"/>
      <c r="E41" s="31"/>
      <c r="G41" s="14"/>
      <c r="H41" s="14"/>
      <c r="I41" s="14"/>
      <c r="J41" s="14"/>
      <c r="M41" s="14"/>
    </row>
    <row r="42" spans="1:13" ht="12.75">
      <c r="A42" s="9" t="s">
        <v>1018</v>
      </c>
      <c r="B42" s="18"/>
      <c r="C42" s="34">
        <v>6313.756739999999</v>
      </c>
      <c r="D42" s="18"/>
      <c r="E42" s="31"/>
      <c r="G42" s="14"/>
      <c r="H42" s="14"/>
      <c r="I42" s="14"/>
      <c r="J42" s="14"/>
      <c r="M42" s="14"/>
    </row>
  </sheetData>
  <mergeCells count="9">
    <mergeCell ref="Q6:R6"/>
    <mergeCell ref="B7:E7"/>
    <mergeCell ref="G7:J7"/>
    <mergeCell ref="L7:O7"/>
    <mergeCell ref="Q7:R7"/>
    <mergeCell ref="A1:N1"/>
    <mergeCell ref="B3:D3"/>
    <mergeCell ref="B4:D4"/>
    <mergeCell ref="B5:D5"/>
  </mergeCells>
  <printOptions/>
  <pageMargins left="0.5" right="0.5" top="0.5" bottom="0.5" header="0.5" footer="0.5"/>
  <pageSetup fitToHeight="1" fitToWidth="1" horizontalDpi="300" verticalDpi="300" orientation="landscape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B1">
      <selection activeCell="Q9" sqref="Q9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944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945</v>
      </c>
      <c r="B3" s="39" t="s">
        <v>946</v>
      </c>
      <c r="C3" s="39"/>
      <c r="D3" s="39"/>
    </row>
    <row r="4" spans="1:4" ht="12.75">
      <c r="A4" s="21" t="s">
        <v>947</v>
      </c>
      <c r="B4" s="39" t="s">
        <v>948</v>
      </c>
      <c r="C4" s="39"/>
      <c r="D4" s="39"/>
    </row>
    <row r="5" spans="1:4" ht="12.75">
      <c r="A5" s="21" t="s">
        <v>949</v>
      </c>
      <c r="B5" s="40">
        <v>38477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950</v>
      </c>
      <c r="C7" s="37"/>
      <c r="D7" s="37"/>
      <c r="E7" s="37"/>
      <c r="G7" s="37" t="s">
        <v>951</v>
      </c>
      <c r="H7" s="37"/>
      <c r="I7" s="37"/>
      <c r="J7" s="37"/>
      <c r="L7" s="37" t="s">
        <v>952</v>
      </c>
      <c r="M7" s="37"/>
      <c r="N7" s="37"/>
      <c r="O7" s="37"/>
      <c r="Q7" s="37" t="s">
        <v>953</v>
      </c>
      <c r="R7" s="37"/>
    </row>
    <row r="8" spans="1:18" ht="25.5">
      <c r="A8" s="22" t="s">
        <v>954</v>
      </c>
      <c r="B8" s="23" t="s">
        <v>955</v>
      </c>
      <c r="C8" s="23" t="s">
        <v>956</v>
      </c>
      <c r="D8" s="23" t="s">
        <v>957</v>
      </c>
      <c r="E8" s="23" t="s">
        <v>958</v>
      </c>
      <c r="G8" s="23" t="s">
        <v>959</v>
      </c>
      <c r="H8" s="23" t="s">
        <v>960</v>
      </c>
      <c r="I8" s="23" t="s">
        <v>961</v>
      </c>
      <c r="J8" s="23" t="s">
        <v>962</v>
      </c>
      <c r="L8" s="23" t="s">
        <v>963</v>
      </c>
      <c r="M8" s="23" t="s">
        <v>964</v>
      </c>
      <c r="N8" s="23" t="s">
        <v>965</v>
      </c>
      <c r="O8" s="23" t="s">
        <v>966</v>
      </c>
      <c r="Q8" s="24" t="s">
        <v>967</v>
      </c>
      <c r="R8" s="24" t="s">
        <v>968</v>
      </c>
    </row>
    <row r="9" spans="1:18" ht="12.75">
      <c r="A9" s="9" t="s">
        <v>969</v>
      </c>
      <c r="B9" s="10">
        <v>-386.32383999999996</v>
      </c>
      <c r="C9" s="10">
        <v>-222.51162000000002</v>
      </c>
      <c r="D9" s="10">
        <v>76.2254</v>
      </c>
      <c r="E9" s="10">
        <v>74.80807999999999</v>
      </c>
      <c r="G9" s="10">
        <f>B9-'Nominal values _ Q2'!B9</f>
        <v>3.2761600000000612</v>
      </c>
      <c r="H9" s="10">
        <f>C9-'Nominal values _ Q2'!C9</f>
        <v>-0.011620000000021946</v>
      </c>
      <c r="I9" s="10">
        <f>D9-'Nominal values _ Q2'!D9</f>
        <v>1.2253999999999934</v>
      </c>
      <c r="J9" s="10">
        <f aca="true" t="shared" si="0" ref="J9:J18">SQRT(G9^2+I9^2)</f>
        <v>3.497832115125079</v>
      </c>
      <c r="L9" s="10">
        <f>IF(ABS(G9)&gt;'Nominal values _ Q2'!G9,ABS(G9)-'Nominal values _ Q2'!G9,"-")</f>
        <v>1.2761600000000612</v>
      </c>
      <c r="M9" s="10" t="str">
        <f>IF(ABS(H9)&gt;'Nominal values _ Q2'!H9,ABS(H9)-'Nominal values _ Q2'!H9,"-")</f>
        <v>-</v>
      </c>
      <c r="N9" s="10" t="str">
        <f>IF(ABS(I9)&gt;'Nominal values _ Q2'!I9,ABS(I9)-'Nominal values _ Q2'!I9,"-")</f>
        <v>-</v>
      </c>
      <c r="O9" s="10">
        <f>IF(J9&gt;'Nominal values _ Q2'!J9,J9-'Nominal values _ Q2'!J9,"-")</f>
        <v>0.6694049903788888</v>
      </c>
      <c r="Q9" s="25" t="s">
        <v>970</v>
      </c>
      <c r="R9" s="25"/>
    </row>
    <row r="10" spans="1:18" ht="12.75">
      <c r="A10" s="9" t="s">
        <v>971</v>
      </c>
      <c r="B10" s="10">
        <v>-236.86516</v>
      </c>
      <c r="C10" s="10">
        <v>-221.8055</v>
      </c>
      <c r="D10" s="10">
        <v>281.2161</v>
      </c>
      <c r="E10" s="10">
        <v>74.63536</v>
      </c>
      <c r="G10" s="10">
        <f>B10-'Nominal values _ Q2'!B10</f>
        <v>3.134839999999997</v>
      </c>
      <c r="H10" s="10">
        <f>C10-'Nominal values _ Q2'!C10</f>
        <v>0.694500000000005</v>
      </c>
      <c r="I10" s="10">
        <f>D10-'Nominal values _ Q2'!D10</f>
        <v>3.716099999999983</v>
      </c>
      <c r="J10" s="10">
        <f t="shared" si="0"/>
        <v>4.861750819982433</v>
      </c>
      <c r="L10" s="10">
        <f>IF(ABS(G10)&gt;'Nominal values _ Q2'!G10,ABS(G10)-'Nominal values _ Q2'!G10,"-")</f>
        <v>0.13483999999999696</v>
      </c>
      <c r="M10" s="10" t="str">
        <f>IF(ABS(H10)&gt;'Nominal values _ Q2'!H10,ABS(H10)-'Nominal values _ Q2'!H10,"-")</f>
        <v>-</v>
      </c>
      <c r="N10" s="10">
        <f>IF(ABS(I10)&gt;'Nominal values _ Q2'!I10,ABS(I10)-'Nominal values _ Q2'!I10,"-")</f>
        <v>0.7160999999999831</v>
      </c>
      <c r="O10" s="10">
        <f>IF(J10&gt;'Nominal values _ Q2'!J10,J10-'Nominal values _ Q2'!J10,"-")</f>
        <v>0.6191101328631481</v>
      </c>
      <c r="Q10" s="25" t="s">
        <v>972</v>
      </c>
      <c r="R10" s="25"/>
    </row>
    <row r="11" spans="1:18" ht="12.75">
      <c r="A11" s="9" t="s">
        <v>973</v>
      </c>
      <c r="B11" s="10">
        <v>1.35636</v>
      </c>
      <c r="C11" s="10">
        <v>-224.60966</v>
      </c>
      <c r="D11" s="10">
        <v>380.16688</v>
      </c>
      <c r="E11" s="10">
        <v>199.55002</v>
      </c>
      <c r="G11" s="10">
        <f>B11-'Nominal values _ Q2'!B11</f>
        <v>1.35636</v>
      </c>
      <c r="H11" s="10">
        <f>C11-'Nominal values _ Q2'!C11</f>
        <v>-2.109659999999991</v>
      </c>
      <c r="I11" s="10">
        <f>D11-'Nominal values _ Q2'!D11</f>
        <v>3.2668800000000147</v>
      </c>
      <c r="J11" s="10">
        <f t="shared" si="0"/>
        <v>3.5372612829702157</v>
      </c>
      <c r="L11" s="10" t="str">
        <f>IF(ABS(G11)&gt;'Nominal values _ Q2'!G11,ABS(G11)-'Nominal values _ Q2'!G11,"-")</f>
        <v>-</v>
      </c>
      <c r="M11" s="10">
        <f>IF(ABS(H11)&gt;'Nominal values _ Q2'!H11,ABS(H11)-'Nominal values _ Q2'!H11,"-")</f>
        <v>0.10965999999999099</v>
      </c>
      <c r="N11" s="10">
        <f>IF(ABS(I11)&gt;'Nominal values _ Q2'!I11,ABS(I11)-'Nominal values _ Q2'!I11,"-")</f>
        <v>0.26688000000001466</v>
      </c>
      <c r="O11" s="10" t="str">
        <f>IF(J11&gt;'Nominal values _ Q2'!J11,J11-'Nominal values _ Q2'!J11,"-")</f>
        <v>-</v>
      </c>
      <c r="Q11" s="25"/>
      <c r="R11" s="25" t="s">
        <v>974</v>
      </c>
    </row>
    <row r="12" spans="1:18" ht="12.75">
      <c r="A12" s="9" t="s">
        <v>975</v>
      </c>
      <c r="B12" s="10">
        <v>244.18543999999997</v>
      </c>
      <c r="C12" s="10">
        <v>-222.55988</v>
      </c>
      <c r="D12" s="10">
        <v>277.08351999999996</v>
      </c>
      <c r="E12" s="10">
        <v>133.67512</v>
      </c>
      <c r="G12" s="10">
        <f>B12-'Nominal values _ Q2'!B12</f>
        <v>4.185439999999971</v>
      </c>
      <c r="H12" s="10">
        <f>C12-'Nominal values _ Q2'!C12</f>
        <v>-0.059879999999992606</v>
      </c>
      <c r="I12" s="10">
        <f>D12-'Nominal values _ Q2'!D12</f>
        <v>-0.4164800000000355</v>
      </c>
      <c r="J12" s="10">
        <f t="shared" si="0"/>
        <v>4.206110267693869</v>
      </c>
      <c r="L12" s="10">
        <f>IF(ABS(G12)&gt;'Nominal values _ Q2'!G12,ABS(G12)-'Nominal values _ Q2'!G12,"-")</f>
        <v>2.1854399999999714</v>
      </c>
      <c r="M12" s="10" t="str">
        <f>IF(ABS(H12)&gt;'Nominal values _ Q2'!H12,ABS(H12)-'Nominal values _ Q2'!H12,"-")</f>
        <v>-</v>
      </c>
      <c r="N12" s="10" t="str">
        <f>IF(ABS(I12)&gt;'Nominal values _ Q2'!I12,ABS(I12)-'Nominal values _ Q2'!I12,"-")</f>
        <v>-</v>
      </c>
      <c r="O12" s="10">
        <f>IF(J12&gt;'Nominal values _ Q2'!J12,J12-'Nominal values _ Q2'!J12,"-")</f>
        <v>1.3776831429476784</v>
      </c>
      <c r="Q12" s="25" t="s">
        <v>976</v>
      </c>
      <c r="R12" s="25"/>
    </row>
    <row r="13" spans="1:18" ht="12.75">
      <c r="A13" s="9" t="s">
        <v>977</v>
      </c>
      <c r="B13" s="10">
        <v>389.10006</v>
      </c>
      <c r="C13" s="10">
        <v>-223.78924</v>
      </c>
      <c r="D13" s="10">
        <v>71.70674</v>
      </c>
      <c r="E13" s="10">
        <v>74.78268</v>
      </c>
      <c r="G13" s="10">
        <f>B13-'Nominal values _ Q2'!B13</f>
        <v>-0.4999400000000378</v>
      </c>
      <c r="H13" s="10">
        <f>C13-'Nominal values _ Q2'!C13</f>
        <v>-1.2892400000000066</v>
      </c>
      <c r="I13" s="10">
        <f>D13-'Nominal values _ Q2'!D13</f>
        <v>-3.2932600000000036</v>
      </c>
      <c r="J13" s="10">
        <f t="shared" si="0"/>
        <v>3.3309910584089026</v>
      </c>
      <c r="L13" s="10" t="str">
        <f>IF(ABS(G13)&gt;'Nominal values _ Q2'!G13,ABS(G13)-'Nominal values _ Q2'!G13,"-")</f>
        <v>-</v>
      </c>
      <c r="M13" s="10" t="str">
        <f>IF(ABS(H13)&gt;'Nominal values _ Q2'!H13,ABS(H13)-'Nominal values _ Q2'!H13,"-")</f>
        <v>-</v>
      </c>
      <c r="N13" s="10">
        <f>IF(ABS(I13)&gt;'Nominal values _ Q2'!I13,ABS(I13)-'Nominal values _ Q2'!I13,"-")</f>
        <v>1.2932600000000036</v>
      </c>
      <c r="O13" s="10">
        <f>IF(J13&gt;'Nominal values _ Q2'!J13,J13-'Nominal values _ Q2'!J13,"-")</f>
        <v>0.5025639336627123</v>
      </c>
      <c r="Q13" s="25" t="s">
        <v>978</v>
      </c>
      <c r="R13" s="25"/>
    </row>
    <row r="14" spans="1:18" ht="12.75">
      <c r="A14" s="9" t="s">
        <v>979</v>
      </c>
      <c r="B14" s="10">
        <v>0.31242</v>
      </c>
      <c r="C14" s="10">
        <v>-17.53616</v>
      </c>
      <c r="D14" s="10">
        <v>-146.95423999999997</v>
      </c>
      <c r="E14" s="10">
        <v>126.16179999999999</v>
      </c>
      <c r="G14" s="10">
        <f>B14-'Nominal values _ Q2'!B14</f>
        <v>0.31242</v>
      </c>
      <c r="H14" s="10">
        <f>C14-'Nominal values _ Q2'!C14</f>
        <v>2.3638399999999997</v>
      </c>
      <c r="I14" s="10">
        <f>D14-'Nominal values _ Q2'!D14</f>
        <v>3.0457600000000298</v>
      </c>
      <c r="J14" s="10">
        <f t="shared" si="0"/>
        <v>3.0617413728138736</v>
      </c>
      <c r="L14" s="10" t="str">
        <f>IF(ABS(G14)&gt;'Nominal values _ Q2'!G14,ABS(G14)-'Nominal values _ Q2'!G14,"-")</f>
        <v>-</v>
      </c>
      <c r="M14" s="10">
        <f>IF(ABS(H14)&gt;'Nominal values _ Q2'!H14,ABS(H14)-'Nominal values _ Q2'!H14,"-")</f>
        <v>0.3638399999999997</v>
      </c>
      <c r="N14" s="10">
        <f>IF(ABS(I14)&gt;'Nominal values _ Q2'!I14,ABS(I14)-'Nominal values _ Q2'!I14,"-")</f>
        <v>1.0457600000000298</v>
      </c>
      <c r="O14" s="10">
        <f>IF(J14&gt;'Nominal values _ Q2'!J14,J14-'Nominal values _ Q2'!J14,"-")</f>
        <v>0.2333142480676833</v>
      </c>
      <c r="Q14" s="25" t="s">
        <v>980</v>
      </c>
      <c r="R14" s="25" t="s">
        <v>981</v>
      </c>
    </row>
    <row r="15" spans="1:18" ht="12.75">
      <c r="A15" s="9" t="s">
        <v>982</v>
      </c>
      <c r="B15" s="10">
        <v>-148.209</v>
      </c>
      <c r="C15" s="10">
        <v>-17.02308</v>
      </c>
      <c r="D15" s="10">
        <v>3.43662</v>
      </c>
      <c r="E15" s="10">
        <v>125.98908</v>
      </c>
      <c r="G15" s="10">
        <f>B15-'Nominal values _ Q2'!B15</f>
        <v>1.7909999999999968</v>
      </c>
      <c r="H15" s="10">
        <f>C15-'Nominal values _ Q2'!C15</f>
        <v>2.8769199999999984</v>
      </c>
      <c r="I15" s="10">
        <f>D15-'Nominal values _ Q2'!D15</f>
        <v>3.43662</v>
      </c>
      <c r="J15" s="10">
        <f t="shared" si="0"/>
        <v>3.8753113454792234</v>
      </c>
      <c r="L15" s="10" t="str">
        <f>IF(ABS(G15)&gt;'Nominal values _ Q2'!G15,ABS(G15)-'Nominal values _ Q2'!G15,"-")</f>
        <v>-</v>
      </c>
      <c r="M15" s="10">
        <f>IF(ABS(H15)&gt;'Nominal values _ Q2'!H15,ABS(H15)-'Nominal values _ Q2'!H15,"-")</f>
        <v>0.8769199999999984</v>
      </c>
      <c r="N15" s="10">
        <f>IF(ABS(I15)&gt;'Nominal values _ Q2'!I15,ABS(I15)-'Nominal values _ Q2'!I15,"-")</f>
        <v>1.43662</v>
      </c>
      <c r="O15" s="10">
        <f>IF(J15&gt;'Nominal values _ Q2'!J15,J15-'Nominal values _ Q2'!J15,"-")</f>
        <v>1.046884220733033</v>
      </c>
      <c r="Q15" s="25" t="s">
        <v>983</v>
      </c>
      <c r="R15" s="25" t="s">
        <v>984</v>
      </c>
    </row>
    <row r="16" spans="1:18" ht="12.75">
      <c r="A16" s="9" t="s">
        <v>985</v>
      </c>
      <c r="B16" s="10">
        <v>2.28092</v>
      </c>
      <c r="C16" s="10">
        <v>-16.48206</v>
      </c>
      <c r="D16" s="10">
        <v>152.28315999999998</v>
      </c>
      <c r="E16" s="10">
        <v>126.15671999999999</v>
      </c>
      <c r="G16" s="10">
        <f>B16-'Nominal values _ Q2'!B16</f>
        <v>2.28092</v>
      </c>
      <c r="H16" s="10">
        <f>C16-'Nominal values _ Q2'!C16</f>
        <v>3.417939999999998</v>
      </c>
      <c r="I16" s="10">
        <f>D16-'Nominal values _ Q2'!D16</f>
        <v>2.283159999999981</v>
      </c>
      <c r="J16" s="10">
        <f t="shared" si="0"/>
        <v>3.2272923065628736</v>
      </c>
      <c r="L16" s="10">
        <f>IF(ABS(G16)&gt;'Nominal values _ Q2'!G16,ABS(G16)-'Nominal values _ Q2'!G16,"-")</f>
        <v>0.28092000000000006</v>
      </c>
      <c r="M16" s="10">
        <f>IF(ABS(H16)&gt;'Nominal values _ Q2'!H16,ABS(H16)-'Nominal values _ Q2'!H16,"-")</f>
        <v>1.417939999999998</v>
      </c>
      <c r="N16" s="10">
        <f>IF(ABS(I16)&gt;'Nominal values _ Q2'!I16,ABS(I16)-'Nominal values _ Q2'!I16,"-")</f>
        <v>0.283159999999981</v>
      </c>
      <c r="O16" s="10">
        <f>IF(J16&gt;'Nominal values _ Q2'!J16,J16-'Nominal values _ Q2'!J16,"-")</f>
        <v>0.3988651818166833</v>
      </c>
      <c r="Q16" s="25" t="s">
        <v>986</v>
      </c>
      <c r="R16" s="25" t="s">
        <v>987</v>
      </c>
    </row>
    <row r="17" spans="1:18" ht="12.75">
      <c r="A17" s="9" t="s">
        <v>988</v>
      </c>
      <c r="B17" s="10">
        <v>1.14046</v>
      </c>
      <c r="C17" s="10">
        <v>0</v>
      </c>
      <c r="D17" s="10">
        <v>1.1379199999999998</v>
      </c>
      <c r="E17" s="10">
        <v>114.38636</v>
      </c>
      <c r="G17" s="10">
        <f>B17-'Nominal values _ Q2'!B17</f>
        <v>1.14046</v>
      </c>
      <c r="H17" s="10">
        <f>C17-'Nominal values _ Q2'!C17</f>
        <v>0</v>
      </c>
      <c r="I17" s="10">
        <f>D17-'Nominal values _ Q2'!D17</f>
        <v>1.1379199999999998</v>
      </c>
      <c r="J17" s="10">
        <f t="shared" si="0"/>
        <v>1.611058949262875</v>
      </c>
      <c r="L17" s="10">
        <f>IF(ABS(G17)&gt;'Nominal values _ Q2'!G17,ABS(G17)-'Nominal values _ Q2'!G17,"-")</f>
        <v>0.14046000000000003</v>
      </c>
      <c r="M17" s="10" t="str">
        <f>IF(ABS(H17)&gt;'Nominal values _ Q2'!H17,ABS(H17)-'Nominal values _ Q2'!H17,"-")</f>
        <v>-</v>
      </c>
      <c r="N17" s="10">
        <f>IF(ABS(I17)&gt;'Nominal values _ Q2'!I17,ABS(I17)-'Nominal values _ Q2'!I17,"-")</f>
        <v>0.13791999999999982</v>
      </c>
      <c r="O17" s="10">
        <f>IF(J17&gt;'Nominal values _ Q2'!J17,J17-'Nominal values _ Q2'!J17,"-")</f>
        <v>0.19684538688977993</v>
      </c>
      <c r="Q17" s="25" t="s">
        <v>989</v>
      </c>
      <c r="R17" s="25"/>
    </row>
    <row r="18" spans="1:18" ht="12.75">
      <c r="A18" s="9" t="s">
        <v>990</v>
      </c>
      <c r="B18" s="10">
        <v>0.4292599999999999</v>
      </c>
      <c r="C18" s="10">
        <v>123.41098</v>
      </c>
      <c r="D18" s="10">
        <v>76.48956</v>
      </c>
      <c r="E18" s="10">
        <v>1006.2845</v>
      </c>
      <c r="G18" s="10">
        <f>B18-'Nominal values _ Q2'!B18</f>
        <v>0.4292599999999999</v>
      </c>
      <c r="H18" s="10">
        <f>C18-'Nominal values _ Q2'!C18</f>
        <v>-4.089020000000005</v>
      </c>
      <c r="I18" s="10">
        <f>D18-'Nominal values _ Q2'!D18</f>
        <v>1.4895599999999973</v>
      </c>
      <c r="J18" s="10">
        <f t="shared" si="0"/>
        <v>1.550178422375951</v>
      </c>
      <c r="L18" s="10" t="str">
        <f>IF(ABS(G18)&gt;'Nominal values _ Q2'!G18,ABS(G18)-'Nominal values _ Q2'!G18,"-")</f>
        <v>-</v>
      </c>
      <c r="M18" s="10">
        <f>IF(ABS(H18)&gt;'Nominal values _ Q2'!H18,ABS(H18)-'Nominal values _ Q2'!H18,"-")</f>
        <v>1.089020000000005</v>
      </c>
      <c r="N18" s="10" t="str">
        <f>IF(ABS(I18)&gt;'Nominal values _ Q2'!I18,ABS(I18)-'Nominal values _ Q2'!I18,"-")</f>
        <v>-</v>
      </c>
      <c r="O18" s="10" t="str">
        <f>IF(J18&gt;'Nominal values _ Q2'!J18,J18-'Nominal values _ Q2'!J18,"-")</f>
        <v>-</v>
      </c>
      <c r="Q18" s="25"/>
      <c r="R18" s="25" t="s">
        <v>991</v>
      </c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992</v>
      </c>
      <c r="B20" s="14"/>
      <c r="C20" s="14"/>
      <c r="D20" s="14"/>
      <c r="E20" s="14"/>
      <c r="G20" s="14"/>
      <c r="I20" s="14"/>
    </row>
    <row r="21" spans="1:18" ht="12.75">
      <c r="A21" s="9" t="s">
        <v>993</v>
      </c>
      <c r="B21" s="10">
        <v>-384.78714</v>
      </c>
      <c r="C21" s="10">
        <v>12860.67532</v>
      </c>
      <c r="D21" s="10">
        <v>74.33309999999999</v>
      </c>
      <c r="E21" s="10">
        <v>74.75981999999999</v>
      </c>
      <c r="G21" s="10">
        <f>B21-'Nominal values _ Q2'!B21</f>
        <v>4.812860000000001</v>
      </c>
      <c r="H21" s="10">
        <f>C21-'Nominal values _ Q2'!C21</f>
        <v>-0.7246799999993527</v>
      </c>
      <c r="I21" s="10">
        <f>D21-'Nominal values _ Q2'!D21</f>
        <v>-0.6669000000000125</v>
      </c>
      <c r="J21" s="10">
        <f aca="true" t="shared" si="1" ref="J21:J30">SQRT(G21^2+I21^2)</f>
        <v>4.8588452321102</v>
      </c>
      <c r="L21" s="10">
        <f>IF(ABS(G21)&gt;'Nominal values _ Q2'!G21,ABS(G21)-'Nominal values _ Q2'!G21,"-")</f>
        <v>2.8128600000000006</v>
      </c>
      <c r="M21" s="10" t="str">
        <f>IF(ABS(H21)&gt;'Nominal values _ Q2'!H21,ABS(H21)-'Nominal values _ Q2'!H21,"-")</f>
        <v>-</v>
      </c>
      <c r="N21" s="10" t="str">
        <f>IF(ABS(I21)&gt;'Nominal values _ Q2'!I21,ABS(I21)-'Nominal values _ Q2'!I21,"-")</f>
        <v>-</v>
      </c>
      <c r="O21" s="10">
        <f>IF(J21&gt;'Nominal values _ Q2'!J21,J21-'Nominal values _ Q2'!J21,"-")</f>
        <v>2.0304181073640097</v>
      </c>
      <c r="Q21" s="25" t="s">
        <v>994</v>
      </c>
      <c r="R21" s="25"/>
    </row>
    <row r="22" spans="1:18" ht="12.75">
      <c r="A22" s="9" t="s">
        <v>995</v>
      </c>
      <c r="B22" s="10">
        <v>-235.79836</v>
      </c>
      <c r="C22" s="10">
        <v>12862.041839999998</v>
      </c>
      <c r="D22" s="10">
        <v>277.29434</v>
      </c>
      <c r="E22" s="10">
        <v>74.5744</v>
      </c>
      <c r="G22" s="10">
        <f>B22-'Nominal values _ Q2'!B22</f>
        <v>4.201639999999998</v>
      </c>
      <c r="H22" s="10">
        <f>C22-'Nominal values _ Q2'!C22</f>
        <v>0.6418399999984103</v>
      </c>
      <c r="I22" s="10">
        <f>D22-'Nominal values _ Q2'!D22</f>
        <v>-0.20566000000002305</v>
      </c>
      <c r="J22" s="10">
        <f t="shared" si="1"/>
        <v>4.206670265804059</v>
      </c>
      <c r="L22" s="10">
        <f>IF(ABS(G22)&gt;'Nominal values _ Q2'!G22,ABS(G22)-'Nominal values _ Q2'!G22,"-")</f>
        <v>1.2016399999999976</v>
      </c>
      <c r="M22" s="10" t="str">
        <f>IF(ABS(H22)&gt;'Nominal values _ Q2'!H22,ABS(H22)-'Nominal values _ Q2'!H22,"-")</f>
        <v>-</v>
      </c>
      <c r="N22" s="10" t="str">
        <f>IF(ABS(I22)&gt;'Nominal values _ Q2'!I22,ABS(I22)-'Nominal values _ Q2'!I22,"-")</f>
        <v>-</v>
      </c>
      <c r="O22" s="10" t="str">
        <f>IF(J22&gt;'Nominal values _ Q2'!J22,J22-'Nominal values _ Q2'!J22,"-")</f>
        <v>-</v>
      </c>
      <c r="Q22" s="25"/>
      <c r="R22" s="25"/>
    </row>
    <row r="23" spans="1:18" ht="12.75">
      <c r="A23" s="9" t="s">
        <v>996</v>
      </c>
      <c r="B23" s="10">
        <v>-0.42163999999999996</v>
      </c>
      <c r="C23" s="10">
        <v>12862.19932</v>
      </c>
      <c r="D23" s="10">
        <v>379.0188</v>
      </c>
      <c r="E23" s="10">
        <v>199.6821</v>
      </c>
      <c r="G23" s="10">
        <f>B23-'Nominal values _ Q2'!B23</f>
        <v>-0.42163999999999996</v>
      </c>
      <c r="H23" s="10">
        <f>C23-'Nominal values _ Q2'!C23</f>
        <v>0.7993200000000797</v>
      </c>
      <c r="I23" s="10">
        <f>D23-'Nominal values _ Q2'!D23</f>
        <v>2.1188000000000216</v>
      </c>
      <c r="J23" s="10">
        <f t="shared" si="1"/>
        <v>2.160345743069866</v>
      </c>
      <c r="L23" s="10" t="str">
        <f>IF(ABS(G23)&gt;'Nominal values _ Q2'!G23,ABS(G23)-'Nominal values _ Q2'!G23,"-")</f>
        <v>-</v>
      </c>
      <c r="M23" s="10" t="str">
        <f>IF(ABS(H23)&gt;'Nominal values _ Q2'!H23,ABS(H23)-'Nominal values _ Q2'!H23,"-")</f>
        <v>-</v>
      </c>
      <c r="N23" s="10" t="str">
        <f>IF(ABS(I23)&gt;'Nominal values _ Q2'!I23,ABS(I23)-'Nominal values _ Q2'!I23,"-")</f>
        <v>-</v>
      </c>
      <c r="O23" s="10" t="str">
        <f>IF(J23&gt;'Nominal values _ Q2'!J23,J23-'Nominal values _ Q2'!J23,"-")</f>
        <v>-</v>
      </c>
      <c r="Q23" s="25"/>
      <c r="R23" s="25"/>
    </row>
    <row r="24" spans="1:18" ht="12.75">
      <c r="A24" s="9" t="s">
        <v>997</v>
      </c>
      <c r="B24" s="10">
        <v>245.22176000000002</v>
      </c>
      <c r="C24" s="10">
        <v>12862.166299999999</v>
      </c>
      <c r="D24" s="10">
        <v>275.5265</v>
      </c>
      <c r="E24" s="10">
        <v>133.72083999999998</v>
      </c>
      <c r="G24" s="10">
        <f>B24-'Nominal values _ Q2'!B24</f>
        <v>5.2217600000000175</v>
      </c>
      <c r="H24" s="10">
        <f>C24-'Nominal values _ Q2'!C24</f>
        <v>0.766299999999319</v>
      </c>
      <c r="I24" s="10">
        <f>D24-'Nominal values _ Q2'!D24</f>
        <v>-1.9735000000000014</v>
      </c>
      <c r="J24" s="10">
        <f t="shared" si="1"/>
        <v>5.582246836857019</v>
      </c>
      <c r="L24" s="10">
        <f>IF(ABS(G24)&gt;'Nominal values _ Q2'!G24,ABS(G24)-'Nominal values _ Q2'!G24,"-")</f>
        <v>3.2217600000000175</v>
      </c>
      <c r="M24" s="10" t="str">
        <f>IF(ABS(H24)&gt;'Nominal values _ Q2'!H24,ABS(H24)-'Nominal values _ Q2'!H24,"-")</f>
        <v>-</v>
      </c>
      <c r="N24" s="10" t="str">
        <f>IF(ABS(I24)&gt;'Nominal values _ Q2'!I24,ABS(I24)-'Nominal values _ Q2'!I24,"-")</f>
        <v>-</v>
      </c>
      <c r="O24" s="10">
        <f>IF(J24&gt;'Nominal values _ Q2'!J24,J24-'Nominal values _ Q2'!J24,"-")</f>
        <v>2.7538197121108285</v>
      </c>
      <c r="Q24" s="25" t="s">
        <v>998</v>
      </c>
      <c r="R24" s="25"/>
    </row>
    <row r="25" spans="1:18" ht="12.75">
      <c r="A25" s="9" t="s">
        <v>999</v>
      </c>
      <c r="B25" s="10">
        <v>387.94436</v>
      </c>
      <c r="C25" s="10">
        <v>12861.414459999998</v>
      </c>
      <c r="D25" s="10">
        <v>74.49311999999999</v>
      </c>
      <c r="E25" s="10">
        <v>74.83856</v>
      </c>
      <c r="G25" s="10">
        <f>B25-'Nominal values _ Q2'!B25</f>
        <v>-1.6556400000000053</v>
      </c>
      <c r="H25" s="10">
        <f>C25-'Nominal values _ Q2'!C25</f>
        <v>0.014459999998507556</v>
      </c>
      <c r="I25" s="10">
        <f>D25-'Nominal values _ Q2'!D25</f>
        <v>-0.5068800000000095</v>
      </c>
      <c r="J25" s="10">
        <f t="shared" si="1"/>
        <v>1.7314939052737168</v>
      </c>
      <c r="L25" s="10" t="str">
        <f>IF(ABS(G25)&gt;'Nominal values _ Q2'!G25,ABS(G25)-'Nominal values _ Q2'!G25,"-")</f>
        <v>-</v>
      </c>
      <c r="M25" s="10" t="str">
        <f>IF(ABS(H25)&gt;'Nominal values _ Q2'!H25,ABS(H25)-'Nominal values _ Q2'!H25,"-")</f>
        <v>-</v>
      </c>
      <c r="N25" s="10" t="str">
        <f>IF(ABS(I25)&gt;'Nominal values _ Q2'!I25,ABS(I25)-'Nominal values _ Q2'!I25,"-")</f>
        <v>-</v>
      </c>
      <c r="O25" s="10" t="str">
        <f>IF(J25&gt;'Nominal values _ Q2'!J25,J25-'Nominal values _ Q2'!J25,"-")</f>
        <v>-</v>
      </c>
      <c r="Q25" s="25"/>
      <c r="R25" s="25"/>
    </row>
    <row r="26" spans="1:18" ht="12.75">
      <c r="A26" s="9" t="s">
        <v>1000</v>
      </c>
      <c r="B26" s="10">
        <v>1.0083799999999998</v>
      </c>
      <c r="C26" s="10">
        <v>12935.94314</v>
      </c>
      <c r="D26" s="10">
        <v>-148.26742</v>
      </c>
      <c r="E26" s="10">
        <v>88.63329999999999</v>
      </c>
      <c r="G26" s="10">
        <f>B26-'Nominal values _ Q2'!B26</f>
        <v>1.0083799999999998</v>
      </c>
      <c r="H26" s="10">
        <f>C26-'Nominal values _ Q2'!C26</f>
        <v>-0.4568600000002334</v>
      </c>
      <c r="I26" s="10">
        <f>D26-'Nominal values _ Q2'!D26</f>
        <v>1.7325800000000129</v>
      </c>
      <c r="J26" s="10">
        <f t="shared" si="1"/>
        <v>2.004660490157883</v>
      </c>
      <c r="L26" s="10" t="str">
        <f>IF(ABS(G26)&gt;'Nominal values _ Q2'!G26,ABS(G26)-'Nominal values _ Q2'!G26,"-")</f>
        <v>-</v>
      </c>
      <c r="M26" s="10" t="str">
        <f>IF(ABS(H26)&gt;'Nominal values _ Q2'!H26,ABS(H26)-'Nominal values _ Q2'!H26,"-")</f>
        <v>-</v>
      </c>
      <c r="N26" s="10" t="str">
        <f>IF(ABS(I26)&gt;'Nominal values _ Q2'!I26,ABS(I26)-'Nominal values _ Q2'!I26,"-")</f>
        <v>-</v>
      </c>
      <c r="O26" s="10" t="str">
        <f>IF(J26&gt;'Nominal values _ Q2'!J26,J26-'Nominal values _ Q2'!J26,"-")</f>
        <v>-</v>
      </c>
      <c r="Q26" s="25"/>
      <c r="R26" s="25"/>
    </row>
    <row r="27" spans="1:18" ht="12.75">
      <c r="A27" s="9" t="s">
        <v>1001</v>
      </c>
      <c r="B27" s="10">
        <v>-148.65349999999998</v>
      </c>
      <c r="C27" s="10">
        <v>12937.13948</v>
      </c>
      <c r="D27" s="10">
        <v>0.46228</v>
      </c>
      <c r="E27" s="10">
        <v>88.54186</v>
      </c>
      <c r="G27" s="10">
        <f>B27-'Nominal values _ Q2'!B27</f>
        <v>1.3465000000000202</v>
      </c>
      <c r="H27" s="10">
        <f>C27-'Nominal values _ Q2'!C27</f>
        <v>0.7394800000001851</v>
      </c>
      <c r="I27" s="10">
        <f>D27-'Nominal values _ Q2'!D27</f>
        <v>0.46228</v>
      </c>
      <c r="J27" s="10">
        <f t="shared" si="1"/>
        <v>1.4236449867856995</v>
      </c>
      <c r="L27" s="10" t="str">
        <f>IF(ABS(G27)&gt;'Nominal values _ Q2'!G27,ABS(G27)-'Nominal values _ Q2'!G27,"-")</f>
        <v>-</v>
      </c>
      <c r="M27" s="10" t="str">
        <f>IF(ABS(H27)&gt;'Nominal values _ Q2'!H27,ABS(H27)-'Nominal values _ Q2'!H27,"-")</f>
        <v>-</v>
      </c>
      <c r="N27" s="10" t="str">
        <f>IF(ABS(I27)&gt;'Nominal values _ Q2'!I27,ABS(I27)-'Nominal values _ Q2'!I27,"-")</f>
        <v>-</v>
      </c>
      <c r="O27" s="10" t="str">
        <f>IF(J27&gt;'Nominal values _ Q2'!J27,J27-'Nominal values _ Q2'!J27,"-")</f>
        <v>-</v>
      </c>
      <c r="Q27" s="25"/>
      <c r="R27" s="25"/>
    </row>
    <row r="28" spans="1:18" ht="12.75">
      <c r="A28" s="9" t="s">
        <v>1002</v>
      </c>
      <c r="B28" s="10">
        <v>0.11176</v>
      </c>
      <c r="C28" s="10">
        <v>12935.00334</v>
      </c>
      <c r="D28" s="10">
        <v>151.42972</v>
      </c>
      <c r="E28" s="10">
        <v>88.5317</v>
      </c>
      <c r="G28" s="10">
        <f>B28-'Nominal values _ Q2'!B28</f>
        <v>0.11176</v>
      </c>
      <c r="H28" s="10">
        <f>C28-'Nominal values _ Q2'!C28</f>
        <v>-1.3966600000003382</v>
      </c>
      <c r="I28" s="10">
        <f>D28-'Nominal values _ Q2'!D28</f>
        <v>1.4297200000000032</v>
      </c>
      <c r="J28" s="10">
        <f t="shared" si="1"/>
        <v>1.4340814398073805</v>
      </c>
      <c r="L28" s="10" t="str">
        <f>IF(ABS(G28)&gt;'Nominal values _ Q2'!G28,ABS(G28)-'Nominal values _ Q2'!G28,"-")</f>
        <v>-</v>
      </c>
      <c r="M28" s="10" t="str">
        <f>IF(ABS(H28)&gt;'Nominal values _ Q2'!H28,ABS(H28)-'Nominal values _ Q2'!H28,"-")</f>
        <v>-</v>
      </c>
      <c r="N28" s="10" t="str">
        <f>IF(ABS(I28)&gt;'Nominal values _ Q2'!I28,ABS(I28)-'Nominal values _ Q2'!I28,"-")</f>
        <v>-</v>
      </c>
      <c r="O28" s="10" t="str">
        <f>IF(J28&gt;'Nominal values _ Q2'!J28,J28-'Nominal values _ Q2'!J28,"-")</f>
        <v>-</v>
      </c>
      <c r="Q28" s="25"/>
      <c r="R28" s="25"/>
    </row>
    <row r="29" spans="1:18" ht="12.75">
      <c r="A29" s="9" t="s">
        <v>1003</v>
      </c>
      <c r="B29" s="10">
        <v>0.35559999999999997</v>
      </c>
      <c r="C29" s="10">
        <v>12635.621159999999</v>
      </c>
      <c r="D29" s="10">
        <v>0.12191999999999999</v>
      </c>
      <c r="E29" s="10">
        <v>114.10949999999998</v>
      </c>
      <c r="G29" s="10">
        <f>B29-'Nominal values _ Q2'!B29</f>
        <v>0.35559999999999997</v>
      </c>
      <c r="H29" s="10">
        <f>C29-'Nominal values _ Q2'!C29</f>
        <v>-3.278840000000855</v>
      </c>
      <c r="I29" s="10">
        <f>D29-'Nominal values _ Q2'!D29</f>
        <v>0.12191999999999999</v>
      </c>
      <c r="J29" s="10">
        <f t="shared" si="1"/>
        <v>0.37592</v>
      </c>
      <c r="L29" s="10" t="str">
        <f>IF(ABS(G29)&gt;'Nominal values _ Q2'!G29,ABS(G29)-'Nominal values _ Q2'!G29,"-")</f>
        <v>-</v>
      </c>
      <c r="M29" s="10">
        <f>IF(ABS(H29)&gt;'Nominal values _ Q2'!H29,ABS(H29)-'Nominal values _ Q2'!H29,"-")</f>
        <v>2.278840000000855</v>
      </c>
      <c r="N29" s="10" t="str">
        <f>IF(ABS(I29)&gt;'Nominal values _ Q2'!I29,ABS(I29)-'Nominal values _ Q2'!I29,"-")</f>
        <v>-</v>
      </c>
      <c r="O29" s="10" t="str">
        <f>IF(J29&gt;'Nominal values _ Q2'!J29,J29-'Nominal values _ Q2'!J29,"-")</f>
        <v>-</v>
      </c>
      <c r="Q29" s="25"/>
      <c r="R29" s="25" t="s">
        <v>1004</v>
      </c>
    </row>
    <row r="30" spans="1:18" ht="12.75">
      <c r="A30" s="9" t="s">
        <v>1005</v>
      </c>
      <c r="B30" s="10">
        <v>2.4206199999999995</v>
      </c>
      <c r="C30" s="10">
        <v>12506.33262</v>
      </c>
      <c r="D30" s="10">
        <v>79.33944</v>
      </c>
      <c r="E30" s="10">
        <v>1004.6817599999999</v>
      </c>
      <c r="G30" s="10">
        <f>B30-'Nominal values _ Q2'!B30</f>
        <v>2.4206199999999995</v>
      </c>
      <c r="H30" s="10">
        <f>C30-'Nominal values _ Q2'!C30</f>
        <v>-5.067380000000412</v>
      </c>
      <c r="I30" s="10">
        <f>D30-'Nominal values _ Q2'!D30</f>
        <v>4.339439999999996</v>
      </c>
      <c r="J30" s="10">
        <f t="shared" si="1"/>
        <v>4.968917457354264</v>
      </c>
      <c r="L30" s="10" t="str">
        <f>IF(ABS(G30)&gt;'Nominal values _ Q2'!G30,ABS(G30)-'Nominal values _ Q2'!G30,"-")</f>
        <v>-</v>
      </c>
      <c r="M30" s="10">
        <f>IF(ABS(H30)&gt;'Nominal values _ Q2'!H30,ABS(H30)-'Nominal values _ Q2'!H30,"-")</f>
        <v>2.067380000000412</v>
      </c>
      <c r="N30" s="10">
        <f>IF(ABS(I30)&gt;'Nominal values _ Q2'!I30,ABS(I30)-'Nominal values _ Q2'!I30,"-")</f>
        <v>1.3394399999999962</v>
      </c>
      <c r="O30" s="10">
        <f>IF(J30&gt;'Nominal values _ Q2'!J30,J30-'Nominal values _ Q2'!J30,"-")</f>
        <v>0.7262767702349793</v>
      </c>
      <c r="Q30" s="25" t="s">
        <v>1006</v>
      </c>
      <c r="R30" s="25" t="s">
        <v>1007</v>
      </c>
    </row>
    <row r="32" ht="12.75">
      <c r="Q32" s="1" t="s">
        <v>1008</v>
      </c>
    </row>
    <row r="33" spans="1:17" ht="12.75">
      <c r="A33" s="22" t="s">
        <v>1009</v>
      </c>
      <c r="Q33" s="1" t="s">
        <v>1010</v>
      </c>
    </row>
    <row r="34" spans="1:17" ht="12.75">
      <c r="A34" s="9" t="s">
        <v>1011</v>
      </c>
      <c r="B34" s="10">
        <v>147.28444</v>
      </c>
      <c r="C34" s="10">
        <v>-10.63498</v>
      </c>
      <c r="D34" s="10">
        <v>38.813739999999996</v>
      </c>
      <c r="E34" s="31"/>
      <c r="G34" s="14"/>
      <c r="H34" s="14"/>
      <c r="I34" s="14"/>
      <c r="J34" s="14"/>
      <c r="M34" s="14"/>
      <c r="Q34" s="1" t="s">
        <v>1012</v>
      </c>
    </row>
    <row r="35" spans="1:13" ht="12.75">
      <c r="A35" s="9" t="s">
        <v>1013</v>
      </c>
      <c r="B35" s="10">
        <v>148.20646</v>
      </c>
      <c r="C35" s="10">
        <v>-10.12698</v>
      </c>
      <c r="D35" s="10">
        <v>-36.212779999999995</v>
      </c>
      <c r="E35" s="31"/>
      <c r="G35" s="14"/>
      <c r="H35" s="14"/>
      <c r="I35" s="14"/>
      <c r="J35" s="14"/>
      <c r="M35" s="14"/>
    </row>
    <row r="36" spans="2:13" ht="12.75">
      <c r="B36" s="28"/>
      <c r="C36" s="28"/>
      <c r="D36" s="28"/>
      <c r="E36" s="31"/>
      <c r="G36" s="14"/>
      <c r="H36" s="14"/>
      <c r="I36" s="14"/>
      <c r="J36" s="14"/>
      <c r="M36" s="14"/>
    </row>
    <row r="37" spans="1:13" ht="12.75">
      <c r="A37" s="9" t="s">
        <v>1014</v>
      </c>
      <c r="B37" s="10">
        <v>147.7645</v>
      </c>
      <c r="C37" s="10">
        <v>12652.23022</v>
      </c>
      <c r="D37" s="10">
        <v>35.59556</v>
      </c>
      <c r="E37" s="31"/>
      <c r="G37" s="14"/>
      <c r="H37" s="14"/>
      <c r="I37" s="14"/>
      <c r="J37" s="14"/>
      <c r="M37" s="14"/>
    </row>
    <row r="38" spans="1:13" ht="12.75">
      <c r="A38" s="9" t="s">
        <v>1015</v>
      </c>
      <c r="B38" s="10">
        <v>148.61285999999998</v>
      </c>
      <c r="C38" s="10">
        <v>12650.436979999999</v>
      </c>
      <c r="D38" s="10">
        <v>-39.37508</v>
      </c>
      <c r="E38" s="31"/>
      <c r="G38" s="14"/>
      <c r="H38" s="14"/>
      <c r="I38" s="14"/>
      <c r="J38" s="14"/>
      <c r="M38" s="14"/>
    </row>
    <row r="39" spans="2:13" ht="12.75">
      <c r="B39" s="31"/>
      <c r="C39" s="31"/>
      <c r="D39" s="31"/>
      <c r="E39" s="31"/>
      <c r="G39" s="14"/>
      <c r="H39" s="14"/>
      <c r="I39" s="14"/>
      <c r="J39" s="14"/>
      <c r="M39" s="14"/>
    </row>
    <row r="40" spans="1:13" ht="12.75">
      <c r="A40" s="22" t="s">
        <v>1016</v>
      </c>
      <c r="E40" s="31"/>
      <c r="G40" s="14"/>
      <c r="H40" s="14"/>
      <c r="I40" s="14"/>
      <c r="J40" s="14"/>
      <c r="M40" s="14"/>
    </row>
    <row r="41" spans="1:13" ht="12.75">
      <c r="A41" s="9" t="s">
        <v>1017</v>
      </c>
      <c r="B41" s="18"/>
      <c r="C41" s="10">
        <v>6316.090999999999</v>
      </c>
      <c r="D41" s="18"/>
      <c r="E41" s="31"/>
      <c r="G41" s="14"/>
      <c r="H41" s="14"/>
      <c r="I41" s="14"/>
      <c r="J41" s="14"/>
      <c r="M41" s="14"/>
    </row>
    <row r="42" spans="1:13" ht="12.75">
      <c r="A42" s="9" t="s">
        <v>1018</v>
      </c>
      <c r="B42" s="18"/>
      <c r="C42" s="10">
        <v>6316.0402</v>
      </c>
      <c r="D42" s="18"/>
      <c r="E42" s="31"/>
      <c r="G42" s="14"/>
      <c r="H42" s="14"/>
      <c r="I42" s="14"/>
      <c r="J42" s="14"/>
      <c r="M42" s="14"/>
    </row>
  </sheetData>
  <mergeCells count="9">
    <mergeCell ref="A1:N1"/>
    <mergeCell ref="B3:D3"/>
    <mergeCell ref="B4:D4"/>
    <mergeCell ref="B5:D5"/>
    <mergeCell ref="Q6:R6"/>
    <mergeCell ref="B7:E7"/>
    <mergeCell ref="G7:J7"/>
    <mergeCell ref="L7:O7"/>
    <mergeCell ref="Q7:R7"/>
  </mergeCells>
  <printOptions/>
  <pageMargins left="0.5" right="0.5" top="0.5" bottom="0.5" header="0.5" footer="0.5"/>
  <pageSetup fitToHeight="1" fitToWidth="1" horizontalDpi="300" verticalDpi="3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B9" sqref="B9"/>
    </sheetView>
  </sheetViews>
  <sheetFormatPr defaultColWidth="9.33203125" defaultRowHeight="12.75"/>
  <cols>
    <col min="1" max="1" width="24.83203125" style="1" customWidth="1"/>
    <col min="2" max="5" width="10.83203125" style="1" customWidth="1"/>
    <col min="6" max="6" width="2.83203125" style="1" customWidth="1"/>
    <col min="7" max="10" width="10.83203125" style="1" customWidth="1"/>
    <col min="11" max="16384" width="9" style="1" customWidth="1"/>
  </cols>
  <sheetData>
    <row r="1" spans="1:10" ht="18.7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</row>
    <row r="3" ht="12.75">
      <c r="A3" s="1" t="s">
        <v>30</v>
      </c>
    </row>
    <row r="5" ht="12.75">
      <c r="B5" s="2"/>
    </row>
    <row r="7" spans="2:10" ht="12.75">
      <c r="B7" s="37" t="s">
        <v>31</v>
      </c>
      <c r="C7" s="37"/>
      <c r="D7" s="37"/>
      <c r="E7" s="37"/>
      <c r="F7" s="3"/>
      <c r="G7" s="37" t="s">
        <v>32</v>
      </c>
      <c r="H7" s="37"/>
      <c r="I7" s="37"/>
      <c r="J7" s="37"/>
    </row>
    <row r="8" spans="1:10" ht="38.25">
      <c r="A8" s="4" t="s">
        <v>33</v>
      </c>
      <c r="B8" s="5" t="s">
        <v>34</v>
      </c>
      <c r="C8" s="5" t="s">
        <v>35</v>
      </c>
      <c r="D8" s="6" t="s">
        <v>36</v>
      </c>
      <c r="E8" s="4" t="s">
        <v>37</v>
      </c>
      <c r="F8" s="7"/>
      <c r="G8" s="4" t="s">
        <v>38</v>
      </c>
      <c r="H8" s="8" t="s">
        <v>39</v>
      </c>
      <c r="I8" s="4" t="s">
        <v>40</v>
      </c>
      <c r="J8" s="4" t="s">
        <v>41</v>
      </c>
    </row>
    <row r="9" spans="1:18" ht="12.75">
      <c r="A9" s="9" t="s">
        <v>42</v>
      </c>
      <c r="B9" s="10">
        <v>-389.6</v>
      </c>
      <c r="C9" s="10">
        <v>-222.5</v>
      </c>
      <c r="D9" s="11">
        <v>75</v>
      </c>
      <c r="E9" s="10">
        <v>75</v>
      </c>
      <c r="F9" s="12"/>
      <c r="G9" s="10">
        <v>2</v>
      </c>
      <c r="H9" s="13">
        <v>2</v>
      </c>
      <c r="I9" s="10">
        <v>2</v>
      </c>
      <c r="J9" s="10">
        <f aca="true" t="shared" si="0" ref="J9:J18">(SQRT(G9^2+I9^2))</f>
        <v>2.8284271247461903</v>
      </c>
      <c r="L9" s="14"/>
      <c r="M9" s="14"/>
      <c r="O9" s="14"/>
      <c r="P9" s="14"/>
      <c r="R9" s="14"/>
    </row>
    <row r="10" spans="1:10" ht="12.75">
      <c r="A10" s="9" t="s">
        <v>43</v>
      </c>
      <c r="B10" s="10">
        <v>-240</v>
      </c>
      <c r="C10" s="10">
        <v>-222.5</v>
      </c>
      <c r="D10" s="11">
        <v>277.5</v>
      </c>
      <c r="E10" s="10">
        <v>75</v>
      </c>
      <c r="F10" s="12"/>
      <c r="G10" s="10">
        <v>3</v>
      </c>
      <c r="H10" s="13">
        <v>2</v>
      </c>
      <c r="I10" s="10">
        <v>3</v>
      </c>
      <c r="J10" s="10">
        <f t="shared" si="0"/>
        <v>4.242640687119285</v>
      </c>
    </row>
    <row r="11" spans="1:10" ht="12.75">
      <c r="A11" s="9" t="s">
        <v>44</v>
      </c>
      <c r="B11" s="10">
        <v>0</v>
      </c>
      <c r="C11" s="10">
        <v>-222.5</v>
      </c>
      <c r="D11" s="11">
        <v>376.9</v>
      </c>
      <c r="E11" s="10">
        <v>201</v>
      </c>
      <c r="F11" s="12"/>
      <c r="G11" s="10">
        <v>3</v>
      </c>
      <c r="H11" s="13">
        <v>2</v>
      </c>
      <c r="I11" s="10">
        <v>3</v>
      </c>
      <c r="J11" s="10">
        <f t="shared" si="0"/>
        <v>4.242640687119285</v>
      </c>
    </row>
    <row r="12" spans="1:10" ht="12.75">
      <c r="A12" s="9" t="s">
        <v>45</v>
      </c>
      <c r="B12" s="10">
        <v>240</v>
      </c>
      <c r="C12" s="10">
        <v>-222.5</v>
      </c>
      <c r="D12" s="11">
        <v>277.5</v>
      </c>
      <c r="E12" s="10">
        <v>134</v>
      </c>
      <c r="F12" s="12"/>
      <c r="G12" s="10">
        <v>2</v>
      </c>
      <c r="H12" s="13">
        <v>2</v>
      </c>
      <c r="I12" s="10">
        <v>2</v>
      </c>
      <c r="J12" s="10">
        <f t="shared" si="0"/>
        <v>2.8284271247461903</v>
      </c>
    </row>
    <row r="13" spans="1:10" ht="12.75">
      <c r="A13" s="9" t="s">
        <v>46</v>
      </c>
      <c r="B13" s="10">
        <v>389.6</v>
      </c>
      <c r="C13" s="10">
        <v>-222.5</v>
      </c>
      <c r="D13" s="11">
        <v>75</v>
      </c>
      <c r="E13" s="10">
        <v>75</v>
      </c>
      <c r="F13" s="12"/>
      <c r="G13" s="10">
        <v>2</v>
      </c>
      <c r="H13" s="13">
        <v>2</v>
      </c>
      <c r="I13" s="10">
        <v>2</v>
      </c>
      <c r="J13" s="10">
        <f t="shared" si="0"/>
        <v>2.8284271247461903</v>
      </c>
    </row>
    <row r="14" spans="1:10" ht="12.75">
      <c r="A14" s="9" t="s">
        <v>47</v>
      </c>
      <c r="B14" s="10">
        <v>0</v>
      </c>
      <c r="C14" s="10">
        <f>-19.9</f>
        <v>-19.9</v>
      </c>
      <c r="D14" s="11">
        <v>-150</v>
      </c>
      <c r="E14" s="10">
        <v>124.5</v>
      </c>
      <c r="F14" s="12"/>
      <c r="G14" s="10">
        <v>2</v>
      </c>
      <c r="H14" s="13">
        <v>2</v>
      </c>
      <c r="I14" s="10">
        <v>2</v>
      </c>
      <c r="J14" s="10">
        <f t="shared" si="0"/>
        <v>2.8284271247461903</v>
      </c>
    </row>
    <row r="15" spans="1:10" ht="12.75">
      <c r="A15" s="9" t="s">
        <v>48</v>
      </c>
      <c r="B15" s="10">
        <v>-150</v>
      </c>
      <c r="C15" s="10">
        <f>-19.9</f>
        <v>-19.9</v>
      </c>
      <c r="D15" s="11">
        <v>0</v>
      </c>
      <c r="E15" s="10">
        <v>124.5</v>
      </c>
      <c r="F15" s="12"/>
      <c r="G15" s="10">
        <v>2</v>
      </c>
      <c r="H15" s="13">
        <v>2</v>
      </c>
      <c r="I15" s="10">
        <v>2</v>
      </c>
      <c r="J15" s="10">
        <f t="shared" si="0"/>
        <v>2.8284271247461903</v>
      </c>
    </row>
    <row r="16" spans="1:10" ht="12.75">
      <c r="A16" s="9" t="s">
        <v>49</v>
      </c>
      <c r="B16" s="10">
        <v>0</v>
      </c>
      <c r="C16" s="10">
        <f>-19.9</f>
        <v>-19.9</v>
      </c>
      <c r="D16" s="11">
        <v>150</v>
      </c>
      <c r="E16" s="10">
        <v>124.5</v>
      </c>
      <c r="F16" s="12"/>
      <c r="G16" s="10">
        <v>2</v>
      </c>
      <c r="H16" s="13">
        <v>2</v>
      </c>
      <c r="I16" s="10">
        <v>2</v>
      </c>
      <c r="J16" s="10">
        <f t="shared" si="0"/>
        <v>2.8284271247461903</v>
      </c>
    </row>
    <row r="17" spans="1:10" ht="12.75">
      <c r="A17" s="9" t="s">
        <v>50</v>
      </c>
      <c r="B17" s="10">
        <v>0</v>
      </c>
      <c r="C17" s="10">
        <v>0</v>
      </c>
      <c r="D17" s="11">
        <v>0</v>
      </c>
      <c r="E17" s="10">
        <v>114</v>
      </c>
      <c r="F17" s="12"/>
      <c r="G17" s="10">
        <v>1</v>
      </c>
      <c r="H17" s="13">
        <v>1</v>
      </c>
      <c r="I17" s="10">
        <v>1</v>
      </c>
      <c r="J17" s="10">
        <f t="shared" si="0"/>
        <v>1.4142135623730951</v>
      </c>
    </row>
    <row r="18" spans="1:10" ht="12.75">
      <c r="A18" s="9" t="s">
        <v>51</v>
      </c>
      <c r="B18" s="10">
        <v>0</v>
      </c>
      <c r="C18" s="10">
        <v>127.5</v>
      </c>
      <c r="D18" s="11">
        <v>75</v>
      </c>
      <c r="E18" s="10">
        <v>1009.6</v>
      </c>
      <c r="F18" s="12"/>
      <c r="G18" s="10">
        <v>3</v>
      </c>
      <c r="H18" s="13">
        <v>3</v>
      </c>
      <c r="I18" s="10">
        <v>3</v>
      </c>
      <c r="J18" s="10">
        <f t="shared" si="0"/>
        <v>4.242640687119285</v>
      </c>
    </row>
    <row r="19" spans="2:10" ht="12.75">
      <c r="B19" s="14"/>
      <c r="D19" s="14"/>
      <c r="F19" s="3"/>
      <c r="J19" s="14"/>
    </row>
    <row r="20" spans="1:10" ht="25.5">
      <c r="A20" s="4" t="s">
        <v>52</v>
      </c>
      <c r="B20" s="14"/>
      <c r="D20" s="14"/>
      <c r="F20" s="3"/>
      <c r="J20" s="14"/>
    </row>
    <row r="21" spans="1:10" ht="12.75">
      <c r="A21" s="9" t="s">
        <v>53</v>
      </c>
      <c r="B21" s="10">
        <v>-389.6</v>
      </c>
      <c r="C21" s="10">
        <v>12861.4</v>
      </c>
      <c r="D21" s="11">
        <v>75</v>
      </c>
      <c r="E21" s="10">
        <v>75</v>
      </c>
      <c r="F21" s="12"/>
      <c r="G21" s="10">
        <v>2</v>
      </c>
      <c r="H21" s="13">
        <v>2</v>
      </c>
      <c r="I21" s="10">
        <v>2</v>
      </c>
      <c r="J21" s="10">
        <f aca="true" t="shared" si="1" ref="J21:J30">(SQRT(G21^2+I21^2))</f>
        <v>2.8284271247461903</v>
      </c>
    </row>
    <row r="22" spans="1:10" ht="12.75">
      <c r="A22" s="9" t="s">
        <v>54</v>
      </c>
      <c r="B22" s="10">
        <v>-240</v>
      </c>
      <c r="C22" s="10">
        <v>12861.4</v>
      </c>
      <c r="D22" s="11">
        <v>277.5</v>
      </c>
      <c r="E22" s="10">
        <v>75</v>
      </c>
      <c r="F22" s="12"/>
      <c r="G22" s="10">
        <v>3</v>
      </c>
      <c r="H22" s="13">
        <v>2</v>
      </c>
      <c r="I22" s="10">
        <v>3</v>
      </c>
      <c r="J22" s="10">
        <f t="shared" si="1"/>
        <v>4.242640687119285</v>
      </c>
    </row>
    <row r="23" spans="1:10" ht="12.75">
      <c r="A23" s="9" t="s">
        <v>55</v>
      </c>
      <c r="B23" s="10">
        <v>0</v>
      </c>
      <c r="C23" s="10">
        <v>12861.4</v>
      </c>
      <c r="D23" s="11">
        <v>376.9</v>
      </c>
      <c r="E23" s="10">
        <v>201</v>
      </c>
      <c r="F23" s="12"/>
      <c r="G23" s="10">
        <v>3</v>
      </c>
      <c r="H23" s="13">
        <v>2</v>
      </c>
      <c r="I23" s="10">
        <v>3</v>
      </c>
      <c r="J23" s="10">
        <f t="shared" si="1"/>
        <v>4.242640687119285</v>
      </c>
    </row>
    <row r="24" spans="1:10" ht="12.75">
      <c r="A24" s="9" t="s">
        <v>56</v>
      </c>
      <c r="B24" s="10">
        <v>240</v>
      </c>
      <c r="C24" s="10">
        <v>12861.4</v>
      </c>
      <c r="D24" s="11">
        <v>277.5</v>
      </c>
      <c r="E24" s="10">
        <v>134</v>
      </c>
      <c r="F24" s="12"/>
      <c r="G24" s="10">
        <v>2</v>
      </c>
      <c r="H24" s="13">
        <v>2</v>
      </c>
      <c r="I24" s="10">
        <v>2</v>
      </c>
      <c r="J24" s="10">
        <f t="shared" si="1"/>
        <v>2.8284271247461903</v>
      </c>
    </row>
    <row r="25" spans="1:10" ht="12.75">
      <c r="A25" s="9" t="s">
        <v>57</v>
      </c>
      <c r="B25" s="10">
        <v>389.6</v>
      </c>
      <c r="C25" s="10">
        <v>12861.4</v>
      </c>
      <c r="D25" s="11">
        <v>75</v>
      </c>
      <c r="E25" s="10">
        <v>75</v>
      </c>
      <c r="F25" s="12"/>
      <c r="G25" s="10">
        <v>2</v>
      </c>
      <c r="H25" s="13">
        <v>2</v>
      </c>
      <c r="I25" s="10">
        <v>2</v>
      </c>
      <c r="J25" s="10">
        <f t="shared" si="1"/>
        <v>2.8284271247461903</v>
      </c>
    </row>
    <row r="26" spans="1:10" ht="12.75">
      <c r="A26" s="9" t="s">
        <v>58</v>
      </c>
      <c r="B26" s="10">
        <v>0</v>
      </c>
      <c r="C26" s="10">
        <v>12936.4</v>
      </c>
      <c r="D26" s="11">
        <v>-150</v>
      </c>
      <c r="E26" s="10">
        <v>88.9</v>
      </c>
      <c r="F26" s="12"/>
      <c r="G26" s="10">
        <v>2</v>
      </c>
      <c r="H26" s="13">
        <v>2</v>
      </c>
      <c r="I26" s="10">
        <v>2</v>
      </c>
      <c r="J26" s="10">
        <f t="shared" si="1"/>
        <v>2.8284271247461903</v>
      </c>
    </row>
    <row r="27" spans="1:10" ht="12.75">
      <c r="A27" s="9" t="s">
        <v>59</v>
      </c>
      <c r="B27" s="10">
        <v>-150</v>
      </c>
      <c r="C27" s="10">
        <v>12936.4</v>
      </c>
      <c r="D27" s="11">
        <v>0</v>
      </c>
      <c r="E27" s="10">
        <v>88.9</v>
      </c>
      <c r="F27" s="12"/>
      <c r="G27" s="10">
        <v>2</v>
      </c>
      <c r="H27" s="13">
        <v>2</v>
      </c>
      <c r="I27" s="10">
        <v>2</v>
      </c>
      <c r="J27" s="10">
        <f t="shared" si="1"/>
        <v>2.8284271247461903</v>
      </c>
    </row>
    <row r="28" spans="1:10" ht="12.75">
      <c r="A28" s="9" t="s">
        <v>60</v>
      </c>
      <c r="B28" s="10">
        <v>0</v>
      </c>
      <c r="C28" s="10">
        <v>12936.4</v>
      </c>
      <c r="D28" s="11">
        <v>150</v>
      </c>
      <c r="E28" s="10">
        <v>88.9</v>
      </c>
      <c r="F28" s="12"/>
      <c r="G28" s="10">
        <v>2</v>
      </c>
      <c r="H28" s="13">
        <v>2</v>
      </c>
      <c r="I28" s="10">
        <v>2</v>
      </c>
      <c r="J28" s="10">
        <f t="shared" si="1"/>
        <v>2.8284271247461903</v>
      </c>
    </row>
    <row r="29" spans="1:10" ht="12.75">
      <c r="A29" s="9" t="s">
        <v>61</v>
      </c>
      <c r="B29" s="10">
        <v>0</v>
      </c>
      <c r="C29" s="10">
        <v>12638.9</v>
      </c>
      <c r="D29" s="11">
        <v>0</v>
      </c>
      <c r="E29" s="10">
        <v>114</v>
      </c>
      <c r="F29" s="12"/>
      <c r="G29" s="10">
        <v>1</v>
      </c>
      <c r="H29" s="13">
        <v>1</v>
      </c>
      <c r="I29" s="10">
        <v>1</v>
      </c>
      <c r="J29" s="10">
        <f t="shared" si="1"/>
        <v>1.4142135623730951</v>
      </c>
    </row>
    <row r="30" spans="1:10" ht="12.75">
      <c r="A30" s="9" t="s">
        <v>62</v>
      </c>
      <c r="B30" s="10">
        <v>0</v>
      </c>
      <c r="C30" s="10">
        <v>12511.4</v>
      </c>
      <c r="D30" s="11">
        <v>75</v>
      </c>
      <c r="E30" s="10">
        <v>1009.6</v>
      </c>
      <c r="F30" s="12"/>
      <c r="G30" s="10">
        <v>3</v>
      </c>
      <c r="H30" s="13">
        <v>3</v>
      </c>
      <c r="I30" s="10">
        <v>3</v>
      </c>
      <c r="J30" s="10">
        <f t="shared" si="1"/>
        <v>4.242640687119285</v>
      </c>
    </row>
    <row r="31" ht="12.75">
      <c r="F31" s="3"/>
    </row>
    <row r="32" ht="12.75">
      <c r="A32" s="1" t="s">
        <v>63</v>
      </c>
    </row>
    <row r="33" ht="12.75">
      <c r="A33" s="1" t="s">
        <v>64</v>
      </c>
    </row>
    <row r="34" ht="12.75">
      <c r="A34" s="1" t="s">
        <v>65</v>
      </c>
    </row>
  </sheetData>
  <mergeCells count="3">
    <mergeCell ref="A1:J1"/>
    <mergeCell ref="B7:E7"/>
    <mergeCell ref="G7:J7"/>
  </mergeCells>
  <printOptions/>
  <pageMargins left="0.7875" right="0.7875" top="0.5" bottom="0.7875" header="0.5" footer="0.5"/>
  <pageSetup fitToHeight="0" horizontalDpi="300" verticalDpi="3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I29" sqref="I29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1019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1020</v>
      </c>
      <c r="B3" s="39" t="s">
        <v>1021</v>
      </c>
      <c r="C3" s="39"/>
      <c r="D3" s="39"/>
    </row>
    <row r="4" spans="1:4" ht="12.75">
      <c r="A4" s="21" t="s">
        <v>1022</v>
      </c>
      <c r="B4" s="39" t="s">
        <v>1023</v>
      </c>
      <c r="C4" s="39"/>
      <c r="D4" s="39"/>
    </row>
    <row r="5" spans="1:4" ht="12.75">
      <c r="A5" s="21" t="s">
        <v>1024</v>
      </c>
      <c r="B5" s="40">
        <v>38616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1025</v>
      </c>
      <c r="C7" s="37"/>
      <c r="D7" s="37"/>
      <c r="E7" s="37"/>
      <c r="G7" s="37" t="s">
        <v>1026</v>
      </c>
      <c r="H7" s="37"/>
      <c r="I7" s="37"/>
      <c r="J7" s="37"/>
      <c r="L7" s="37" t="s">
        <v>1027</v>
      </c>
      <c r="M7" s="37"/>
      <c r="N7" s="37"/>
      <c r="O7" s="37"/>
      <c r="Q7" s="37" t="s">
        <v>1028</v>
      </c>
      <c r="R7" s="37"/>
    </row>
    <row r="8" spans="1:18" ht="25.5">
      <c r="A8" s="22" t="s">
        <v>1029</v>
      </c>
      <c r="B8" s="23" t="s">
        <v>1030</v>
      </c>
      <c r="C8" s="23" t="s">
        <v>1031</v>
      </c>
      <c r="D8" s="23" t="s">
        <v>1032</v>
      </c>
      <c r="E8" s="23" t="s">
        <v>1033</v>
      </c>
      <c r="G8" s="23" t="s">
        <v>1034</v>
      </c>
      <c r="H8" s="23" t="s">
        <v>1035</v>
      </c>
      <c r="I8" s="23" t="s">
        <v>1036</v>
      </c>
      <c r="J8" s="23" t="s">
        <v>1037</v>
      </c>
      <c r="L8" s="23" t="s">
        <v>1038</v>
      </c>
      <c r="M8" s="23" t="s">
        <v>1039</v>
      </c>
      <c r="N8" s="23" t="s">
        <v>1040</v>
      </c>
      <c r="O8" s="23" t="s">
        <v>1041</v>
      </c>
      <c r="Q8" s="24" t="s">
        <v>1042</v>
      </c>
      <c r="R8" s="24" t="s">
        <v>1043</v>
      </c>
    </row>
    <row r="9" spans="1:18" ht="12.75">
      <c r="A9" s="9" t="s">
        <v>1044</v>
      </c>
      <c r="B9" s="10">
        <v>-388.05611999999996</v>
      </c>
      <c r="C9" s="10">
        <v>-227.5332000000003</v>
      </c>
      <c r="D9" s="10">
        <v>71.92263999999999</v>
      </c>
      <c r="E9" s="10">
        <v>74.80807999999999</v>
      </c>
      <c r="G9" s="10">
        <f>B9-'Nominal values _ Q2'!B9</f>
        <v>1.5438800000000583</v>
      </c>
      <c r="H9" s="10">
        <f>C9-'Nominal values _ Q2'!C9</f>
        <v>-5.033200000000306</v>
      </c>
      <c r="I9" s="10">
        <f>D9-'Nominal values _ Q2'!D9</f>
        <v>-3.077360000000013</v>
      </c>
      <c r="J9" s="10">
        <f aca="true" t="shared" si="0" ref="J9:J18">SQRT(G9^2+I9^2)</f>
        <v>3.442921727835279</v>
      </c>
      <c r="L9" s="10" t="str">
        <f>IF(ABS(G9)&gt;'Nominal values _ Q2'!G9,ABS(G9)-'Nominal values _ Q2'!G9,"-")</f>
        <v>-</v>
      </c>
      <c r="M9" s="10">
        <f>IF(ABS(H9)&gt;'Nominal values _ Q2'!H9,ABS(H9)-'Nominal values _ Q2'!H9,"-")</f>
        <v>3.0332000000003063</v>
      </c>
      <c r="N9" s="10">
        <f>IF(ABS(I9)&gt;'Nominal values _ Q2'!I9,ABS(I9)-'Nominal values _ Q2'!I9,"-")</f>
        <v>1.077360000000013</v>
      </c>
      <c r="O9" s="10">
        <f>IF(J9&gt;'Nominal values _ Q2'!J9,J9-'Nominal values _ Q2'!J9,"-")</f>
        <v>0.6144946030890885</v>
      </c>
      <c r="Q9" s="25" t="s">
        <v>1045</v>
      </c>
      <c r="R9" s="25" t="s">
        <v>1046</v>
      </c>
    </row>
    <row r="10" spans="1:18" ht="12.75">
      <c r="A10" s="9" t="s">
        <v>1047</v>
      </c>
      <c r="B10" s="10">
        <v>-242.06708</v>
      </c>
      <c r="C10" s="10">
        <v>-226.6238800000001</v>
      </c>
      <c r="D10" s="10">
        <v>276.7584</v>
      </c>
      <c r="E10" s="10">
        <v>74.63536</v>
      </c>
      <c r="G10" s="10">
        <f>B10-'Nominal values _ Q2'!B10</f>
        <v>-2.0670800000000042</v>
      </c>
      <c r="H10" s="10">
        <f>C10-'Nominal values _ Q2'!C10</f>
        <v>-4.123880000000099</v>
      </c>
      <c r="I10" s="10">
        <f>D10-'Nominal values _ Q2'!D10</f>
        <v>-0.7416000000000054</v>
      </c>
      <c r="J10" s="10">
        <f t="shared" si="0"/>
        <v>2.1960852183829354</v>
      </c>
      <c r="L10" s="10" t="str">
        <f>IF(ABS(G10)&gt;'Nominal values _ Q2'!G10,ABS(G10)-'Nominal values _ Q2'!G10,"-")</f>
        <v>-</v>
      </c>
      <c r="M10" s="10">
        <f>IF(ABS(H10)&gt;'Nominal values _ Q2'!H10,ABS(H10)-'Nominal values _ Q2'!H10,"-")</f>
        <v>2.1238800000000992</v>
      </c>
      <c r="N10" s="10" t="str">
        <f>IF(ABS(I10)&gt;'Nominal values _ Q2'!I10,ABS(I10)-'Nominal values _ Q2'!I10,"-")</f>
        <v>-</v>
      </c>
      <c r="O10" s="10" t="str">
        <f>IF(J10&gt;'Nominal values _ Q2'!J10,J10-'Nominal values _ Q2'!J10,"-")</f>
        <v>-</v>
      </c>
      <c r="Q10" s="25"/>
      <c r="R10" s="25" t="s">
        <v>1048</v>
      </c>
    </row>
    <row r="11" spans="1:18" ht="12.75">
      <c r="A11" s="9" t="s">
        <v>1049</v>
      </c>
      <c r="B11" s="10">
        <v>0.05333999999999999</v>
      </c>
      <c r="C11" s="10">
        <v>-231.41178000000036</v>
      </c>
      <c r="D11" s="10">
        <v>380.40817999999996</v>
      </c>
      <c r="E11" s="10">
        <v>199.55002</v>
      </c>
      <c r="G11" s="10">
        <f>B11-'Nominal values _ Q2'!B11</f>
        <v>0.05333999999999999</v>
      </c>
      <c r="H11" s="10">
        <f>C11-'Nominal values _ Q2'!C11</f>
        <v>-8.911780000000363</v>
      </c>
      <c r="I11" s="10">
        <f>D11-'Nominal values _ Q2'!D11</f>
        <v>3.5081799999999816</v>
      </c>
      <c r="J11" s="10">
        <f t="shared" si="0"/>
        <v>3.5085854796484397</v>
      </c>
      <c r="L11" s="10" t="str">
        <f>IF(ABS(G11)&gt;'Nominal values _ Q2'!G11,ABS(G11)-'Nominal values _ Q2'!G11,"-")</f>
        <v>-</v>
      </c>
      <c r="M11" s="10">
        <f>IF(ABS(H11)&gt;'Nominal values _ Q2'!H11,ABS(H11)-'Nominal values _ Q2'!H11,"-")</f>
        <v>6.911780000000363</v>
      </c>
      <c r="N11" s="10">
        <f>IF(ABS(I11)&gt;'Nominal values _ Q2'!I11,ABS(I11)-'Nominal values _ Q2'!I11,"-")</f>
        <v>0.5081799999999816</v>
      </c>
      <c r="O11" s="10" t="str">
        <f>IF(J11&gt;'Nominal values _ Q2'!J11,J11-'Nominal values _ Q2'!J11,"-")</f>
        <v>-</v>
      </c>
      <c r="Q11" s="25"/>
      <c r="R11" s="25" t="s">
        <v>1050</v>
      </c>
    </row>
    <row r="12" spans="1:18" ht="12.75">
      <c r="A12" s="9" t="s">
        <v>1051</v>
      </c>
      <c r="B12" s="10">
        <v>238.57457999999997</v>
      </c>
      <c r="C12" s="10">
        <v>-229.8166600000004</v>
      </c>
      <c r="D12" s="10">
        <v>275.7297</v>
      </c>
      <c r="E12" s="10">
        <v>133.67512</v>
      </c>
      <c r="G12" s="10">
        <f>B12-'Nominal values _ Q2'!B12</f>
        <v>-1.425420000000031</v>
      </c>
      <c r="H12" s="10">
        <f>C12-'Nominal values _ Q2'!C12</f>
        <v>-7.316660000000411</v>
      </c>
      <c r="I12" s="10">
        <f>D12-'Nominal values _ Q2'!D12</f>
        <v>-1.7703000000000202</v>
      </c>
      <c r="J12" s="10">
        <f t="shared" si="0"/>
        <v>2.2728361723626627</v>
      </c>
      <c r="L12" s="10" t="str">
        <f>IF(ABS(G12)&gt;'Nominal values _ Q2'!G12,ABS(G12)-'Nominal values _ Q2'!G12,"-")</f>
        <v>-</v>
      </c>
      <c r="M12" s="10">
        <f>IF(ABS(H12)&gt;'Nominal values _ Q2'!H12,ABS(H12)-'Nominal values _ Q2'!H12,"-")</f>
        <v>5.316660000000411</v>
      </c>
      <c r="N12" s="10" t="str">
        <f>IF(ABS(I12)&gt;'Nominal values _ Q2'!I12,ABS(I12)-'Nominal values _ Q2'!I12,"-")</f>
        <v>-</v>
      </c>
      <c r="O12" s="10" t="str">
        <f>IF(J12&gt;'Nominal values _ Q2'!J12,J12-'Nominal values _ Q2'!J12,"-")</f>
        <v>-</v>
      </c>
      <c r="Q12" s="25"/>
      <c r="R12" s="25" t="s">
        <v>1052</v>
      </c>
    </row>
    <row r="13" spans="1:18" ht="12.75">
      <c r="A13" s="9" t="s">
        <v>1053</v>
      </c>
      <c r="B13" s="10">
        <v>385.12496</v>
      </c>
      <c r="C13" s="10">
        <v>-228.5847600000002</v>
      </c>
      <c r="D13" s="10">
        <v>72.57034</v>
      </c>
      <c r="E13" s="10">
        <v>74.78268</v>
      </c>
      <c r="G13" s="10">
        <f>B13-'Nominal values _ Q2'!B13</f>
        <v>-4.475040000000035</v>
      </c>
      <c r="H13" s="10">
        <f>C13-'Nominal values _ Q2'!C13</f>
        <v>-6.084760000000188</v>
      </c>
      <c r="I13" s="10">
        <f>D13-'Nominal values _ Q2'!D13</f>
        <v>-2.4296599999999984</v>
      </c>
      <c r="J13" s="10">
        <f t="shared" si="0"/>
        <v>5.092075285892807</v>
      </c>
      <c r="L13" s="10">
        <f>IF(ABS(G13)&gt;'Nominal values _ Q2'!G13,ABS(G13)-'Nominal values _ Q2'!G13,"-")</f>
        <v>2.4750400000000354</v>
      </c>
      <c r="M13" s="10">
        <f>IF(ABS(H13)&gt;'Nominal values _ Q2'!H13,ABS(H13)-'Nominal values _ Q2'!H13,"-")</f>
        <v>4.084760000000188</v>
      </c>
      <c r="N13" s="10">
        <f>IF(ABS(I13)&gt;'Nominal values _ Q2'!I13,ABS(I13)-'Nominal values _ Q2'!I13,"-")</f>
        <v>0.4296599999999984</v>
      </c>
      <c r="O13" s="10">
        <f>IF(J13&gt;'Nominal values _ Q2'!J13,J13-'Nominal values _ Q2'!J13,"-")</f>
        <v>2.2636481611466164</v>
      </c>
      <c r="Q13" s="25" t="s">
        <v>1054</v>
      </c>
      <c r="R13" s="25" t="s">
        <v>1055</v>
      </c>
    </row>
    <row r="14" spans="1:18" ht="12.75">
      <c r="A14" s="9" t="s">
        <v>1056</v>
      </c>
      <c r="B14" s="10">
        <v>-2.6034999999999995</v>
      </c>
      <c r="C14" s="10">
        <v>-14.244320000000243</v>
      </c>
      <c r="D14" s="10">
        <v>-148.38425999999998</v>
      </c>
      <c r="E14" s="10">
        <v>126.16179999999999</v>
      </c>
      <c r="G14" s="10">
        <f>B14-'Nominal values _ Q2'!B14</f>
        <v>-2.6034999999999995</v>
      </c>
      <c r="H14" s="10">
        <f>C14-'Nominal values _ Q2'!C14</f>
        <v>5.655679999999755</v>
      </c>
      <c r="I14" s="10">
        <f>D14-'Nominal values _ Q2'!D14</f>
        <v>1.6157400000000166</v>
      </c>
      <c r="J14" s="10">
        <f t="shared" si="0"/>
        <v>3.064119448977153</v>
      </c>
      <c r="L14" s="10">
        <f>IF(ABS(G14)&gt;'Nominal values _ Q2'!G14,ABS(G14)-'Nominal values _ Q2'!G14,"-")</f>
        <v>0.6034999999999995</v>
      </c>
      <c r="M14" s="10">
        <f>IF(ABS(H14)&gt;'Nominal values _ Q2'!H14,ABS(H14)-'Nominal values _ Q2'!H14,"-")</f>
        <v>3.655679999999755</v>
      </c>
      <c r="N14" s="10" t="str">
        <f>IF(ABS(I14)&gt;'Nominal values _ Q2'!I14,ABS(I14)-'Nominal values _ Q2'!I14,"-")</f>
        <v>-</v>
      </c>
      <c r="O14" s="10">
        <f>IF(J14&gt;'Nominal values _ Q2'!J14,J14-'Nominal values _ Q2'!J14,"-")</f>
        <v>0.23569232423096276</v>
      </c>
      <c r="Q14" s="25" t="s">
        <v>1057</v>
      </c>
      <c r="R14" s="25" t="s">
        <v>1058</v>
      </c>
    </row>
    <row r="15" spans="1:18" ht="12.75">
      <c r="A15" s="9" t="s">
        <v>1059</v>
      </c>
      <c r="B15" s="10">
        <v>-150.54325999999998</v>
      </c>
      <c r="C15" s="10">
        <v>-13.04798000000028</v>
      </c>
      <c r="D15" s="10">
        <v>1.1328399999999998</v>
      </c>
      <c r="E15" s="10">
        <v>125.98908</v>
      </c>
      <c r="G15" s="10">
        <f>B15-'Nominal values _ Q2'!B15</f>
        <v>-0.5432599999999752</v>
      </c>
      <c r="H15" s="10">
        <f>C15-'Nominal values _ Q2'!C15</f>
        <v>6.852019999999719</v>
      </c>
      <c r="I15" s="10">
        <f>D15-'Nominal values _ Q2'!D15</f>
        <v>1.1328399999999998</v>
      </c>
      <c r="J15" s="10">
        <f t="shared" si="0"/>
        <v>1.2563669420993107</v>
      </c>
      <c r="L15" s="10" t="str">
        <f>IF(ABS(G15)&gt;'Nominal values _ Q2'!G15,ABS(G15)-'Nominal values _ Q2'!G15,"-")</f>
        <v>-</v>
      </c>
      <c r="M15" s="10">
        <f>IF(ABS(H15)&gt;'Nominal values _ Q2'!H15,ABS(H15)-'Nominal values _ Q2'!H15,"-")</f>
        <v>4.852019999999719</v>
      </c>
      <c r="N15" s="10" t="str">
        <f>IF(ABS(I15)&gt;'Nominal values _ Q2'!I15,ABS(I15)-'Nominal values _ Q2'!I15,"-")</f>
        <v>-</v>
      </c>
      <c r="O15" s="10" t="str">
        <f>IF(J15&gt;'Nominal values _ Q2'!J15,J15-'Nominal values _ Q2'!J15,"-")</f>
        <v>-</v>
      </c>
      <c r="Q15" s="25"/>
      <c r="R15" s="25" t="s">
        <v>1060</v>
      </c>
    </row>
    <row r="16" spans="1:18" ht="12.75">
      <c r="A16" s="9" t="s">
        <v>1061</v>
      </c>
      <c r="B16" s="10">
        <v>-1.46304</v>
      </c>
      <c r="C16" s="10">
        <v>-14.168120000000272</v>
      </c>
      <c r="D16" s="10">
        <v>149.10307999999998</v>
      </c>
      <c r="E16" s="10">
        <v>126.15671999999999</v>
      </c>
      <c r="G16" s="10">
        <f>B16-'Nominal values _ Q2'!B16</f>
        <v>-1.46304</v>
      </c>
      <c r="H16" s="10">
        <f>C16-'Nominal values _ Q2'!C16</f>
        <v>5.731879999999727</v>
      </c>
      <c r="I16" s="10">
        <f>D16-'Nominal values _ Q2'!D16</f>
        <v>-0.8969200000000228</v>
      </c>
      <c r="J16" s="10">
        <f t="shared" si="0"/>
        <v>1.716086107396724</v>
      </c>
      <c r="L16" s="10" t="str">
        <f>IF(ABS(G16)&gt;'Nominal values _ Q2'!G16,ABS(G16)-'Nominal values _ Q2'!G16,"-")</f>
        <v>-</v>
      </c>
      <c r="M16" s="10">
        <f>IF(ABS(H16)&gt;'Nominal values _ Q2'!H16,ABS(H16)-'Nominal values _ Q2'!H16,"-")</f>
        <v>3.7318799999997267</v>
      </c>
      <c r="N16" s="10" t="str">
        <f>IF(ABS(I16)&gt;'Nominal values _ Q2'!I16,ABS(I16)-'Nominal values _ Q2'!I16,"-")</f>
        <v>-</v>
      </c>
      <c r="O16" s="10" t="str">
        <f>IF(J16&gt;'Nominal values _ Q2'!J16,J16-'Nominal values _ Q2'!J16,"-")</f>
        <v>-</v>
      </c>
      <c r="Q16" s="25"/>
      <c r="R16" s="25" t="s">
        <v>1062</v>
      </c>
    </row>
    <row r="17" spans="1:18" ht="12.75">
      <c r="A17" s="9" t="s">
        <v>1063</v>
      </c>
      <c r="B17" s="10">
        <v>-0.64262</v>
      </c>
      <c r="C17" s="10">
        <v>0</v>
      </c>
      <c r="D17" s="10">
        <v>-0.13462</v>
      </c>
      <c r="E17" s="10">
        <v>114.38636</v>
      </c>
      <c r="G17" s="10">
        <f>B17-'Nominal values _ Q2'!B17</f>
        <v>-0.64262</v>
      </c>
      <c r="H17" s="10">
        <f>C17-'Nominal values _ Q2'!C17</f>
        <v>0</v>
      </c>
      <c r="I17" s="10">
        <f>D17-'Nominal values _ Q2'!D17</f>
        <v>-0.13462</v>
      </c>
      <c r="J17" s="10">
        <f t="shared" si="0"/>
        <v>0.6565691195906186</v>
      </c>
      <c r="L17" s="10" t="str">
        <f>IF(ABS(G17)&gt;'Nominal values _ Q2'!G17,ABS(G17)-'Nominal values _ Q2'!G17,"-")</f>
        <v>-</v>
      </c>
      <c r="M17" s="10" t="str">
        <f>IF(ABS(H17)&gt;'Nominal values _ Q2'!H17,ABS(H17)-'Nominal values _ Q2'!H17,"-")</f>
        <v>-</v>
      </c>
      <c r="N17" s="10" t="str">
        <f>IF(ABS(I17)&gt;'Nominal values _ Q2'!I17,ABS(I17)-'Nominal values _ Q2'!I17,"-")</f>
        <v>-</v>
      </c>
      <c r="O17" s="10" t="str">
        <f>IF(J17&gt;'Nominal values _ Q2'!J17,J17-'Nominal values _ Q2'!J17,"-")</f>
        <v>-</v>
      </c>
      <c r="Q17" s="25"/>
      <c r="R17" s="25"/>
    </row>
    <row r="18" spans="1:18" ht="12.75">
      <c r="A18" s="9" t="s">
        <v>1064</v>
      </c>
      <c r="B18" s="10">
        <v>1.4655799999999999</v>
      </c>
      <c r="C18" s="10">
        <v>121.66599999999971</v>
      </c>
      <c r="D18" s="10">
        <v>71.90231999999999</v>
      </c>
      <c r="E18" s="10">
        <v>1006.2845</v>
      </c>
      <c r="G18" s="10">
        <f>B18-'Nominal values _ Q2'!B18</f>
        <v>1.4655799999999999</v>
      </c>
      <c r="H18" s="10">
        <f>C18-'Nominal values _ Q2'!C18</f>
        <v>-5.834000000000287</v>
      </c>
      <c r="I18" s="10">
        <f>D18-'Nominal values _ Q2'!D18</f>
        <v>-3.097680000000011</v>
      </c>
      <c r="J18" s="10">
        <f t="shared" si="0"/>
        <v>3.4268857755694264</v>
      </c>
      <c r="L18" s="10" t="str">
        <f>IF(ABS(G18)&gt;'Nominal values _ Q2'!G18,ABS(G18)-'Nominal values _ Q2'!G18,"-")</f>
        <v>-</v>
      </c>
      <c r="M18" s="10">
        <f>IF(ABS(H18)&gt;'Nominal values _ Q2'!H18,ABS(H18)-'Nominal values _ Q2'!H18,"-")</f>
        <v>2.8340000000002874</v>
      </c>
      <c r="N18" s="10">
        <f>IF(ABS(I18)&gt;'Nominal values _ Q2'!I18,ABS(I18)-'Nominal values _ Q2'!I18,"-")</f>
        <v>0.09768000000001109</v>
      </c>
      <c r="O18" s="10" t="str">
        <f>IF(J18&gt;'Nominal values _ Q2'!J18,J18-'Nominal values _ Q2'!J18,"-")</f>
        <v>-</v>
      </c>
      <c r="Q18" s="25"/>
      <c r="R18" s="25" t="s">
        <v>1065</v>
      </c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1066</v>
      </c>
      <c r="B20" s="14"/>
      <c r="C20" s="14"/>
      <c r="D20" s="14"/>
      <c r="E20" s="14"/>
      <c r="G20" s="14"/>
      <c r="I20" s="14"/>
    </row>
    <row r="21" spans="1:18" ht="12.75">
      <c r="A21" s="9" t="s">
        <v>1067</v>
      </c>
      <c r="B21" s="10">
        <v>-384.91668</v>
      </c>
      <c r="C21" s="10">
        <v>12856.3878</v>
      </c>
      <c r="D21" s="10">
        <v>72.24014</v>
      </c>
      <c r="E21" s="10">
        <v>74.75981999999999</v>
      </c>
      <c r="G21" s="10">
        <f>B21-'Nominal values _ Q2'!B21</f>
        <v>4.6833200000000375</v>
      </c>
      <c r="H21" s="10">
        <f>C21-'Nominal values _ Q2'!C21</f>
        <v>-5.012199999999211</v>
      </c>
      <c r="I21" s="10">
        <f>D21-'Nominal values _ Q2'!D21</f>
        <v>-2.7598600000000033</v>
      </c>
      <c r="J21" s="10">
        <f aca="true" t="shared" si="1" ref="J21:J30">SQRT(G21^2+I21^2)</f>
        <v>5.4360200001472005</v>
      </c>
      <c r="L21" s="10">
        <f>IF(ABS(G21)&gt;'Nominal values _ Q2'!G21,ABS(G21)-'Nominal values _ Q2'!G21,"-")</f>
        <v>2.6833200000000375</v>
      </c>
      <c r="M21" s="10">
        <f>IF(ABS(H21)&gt;'Nominal values _ Q2'!H21,ABS(H21)-'Nominal values _ Q2'!H21,"-")</f>
        <v>3.0121999999992113</v>
      </c>
      <c r="N21" s="10">
        <f>IF(ABS(I21)&gt;'Nominal values _ Q2'!I21,ABS(I21)-'Nominal values _ Q2'!I21,"-")</f>
        <v>0.7598600000000033</v>
      </c>
      <c r="O21" s="10">
        <f>IF(J21&gt;'Nominal values _ Q2'!J21,J21-'Nominal values _ Q2'!J21,"-")</f>
        <v>2.6075928754010103</v>
      </c>
      <c r="Q21" s="25" t="s">
        <v>1068</v>
      </c>
      <c r="R21" s="25" t="s">
        <v>1069</v>
      </c>
    </row>
    <row r="22" spans="1:18" ht="12.75">
      <c r="A22" s="9" t="s">
        <v>1070</v>
      </c>
      <c r="B22" s="10">
        <v>-235.91773999999998</v>
      </c>
      <c r="C22" s="10">
        <v>12856.96184</v>
      </c>
      <c r="D22" s="10">
        <v>276.71013999999997</v>
      </c>
      <c r="E22" s="10">
        <v>74.5744</v>
      </c>
      <c r="G22" s="10">
        <f>B22-'Nominal values _ Q2'!B22</f>
        <v>4.082260000000019</v>
      </c>
      <c r="H22" s="10">
        <f>C22-'Nominal values _ Q2'!C22</f>
        <v>-4.438159999999698</v>
      </c>
      <c r="I22" s="10">
        <f>D22-'Nominal values _ Q2'!D22</f>
        <v>-0.7898600000000329</v>
      </c>
      <c r="J22" s="10">
        <f t="shared" si="1"/>
        <v>4.157971323518263</v>
      </c>
      <c r="L22" s="10">
        <f>IF(ABS(G22)&gt;'Nominal values _ Q2'!G22,ABS(G22)-'Nominal values _ Q2'!G22,"-")</f>
        <v>1.0822600000000193</v>
      </c>
      <c r="M22" s="10">
        <f>IF(ABS(H22)&gt;'Nominal values _ Q2'!H22,ABS(H22)-'Nominal values _ Q2'!H22,"-")</f>
        <v>2.438159999999698</v>
      </c>
      <c r="N22" s="10" t="str">
        <f>IF(ABS(I22)&gt;'Nominal values _ Q2'!I22,ABS(I22)-'Nominal values _ Q2'!I22,"-")</f>
        <v>-</v>
      </c>
      <c r="O22" s="10" t="str">
        <f>IF(J22&gt;'Nominal values _ Q2'!J22,J22-'Nominal values _ Q2'!J22,"-")</f>
        <v>-</v>
      </c>
      <c r="Q22" s="25"/>
      <c r="R22" s="25" t="s">
        <v>1071</v>
      </c>
    </row>
    <row r="23" spans="1:18" ht="12.75">
      <c r="A23" s="9" t="s">
        <v>1072</v>
      </c>
      <c r="B23" s="10">
        <v>2.45872</v>
      </c>
      <c r="C23" s="10">
        <v>12855.64358</v>
      </c>
      <c r="D23" s="10">
        <v>380.25831999999997</v>
      </c>
      <c r="E23" s="10">
        <v>199.6821</v>
      </c>
      <c r="G23" s="10">
        <f>B23-'Nominal values _ Q2'!B23</f>
        <v>2.45872</v>
      </c>
      <c r="H23" s="10">
        <f>C23-'Nominal values _ Q2'!C23</f>
        <v>-5.756419999999707</v>
      </c>
      <c r="I23" s="10">
        <f>D23-'Nominal values _ Q2'!D23</f>
        <v>3.358319999999992</v>
      </c>
      <c r="J23" s="10">
        <f t="shared" si="1"/>
        <v>4.162164972799606</v>
      </c>
      <c r="L23" s="10" t="str">
        <f>IF(ABS(G23)&gt;'Nominal values _ Q2'!G23,ABS(G23)-'Nominal values _ Q2'!G23,"-")</f>
        <v>-</v>
      </c>
      <c r="M23" s="10">
        <f>IF(ABS(H23)&gt;'Nominal values _ Q2'!H23,ABS(H23)-'Nominal values _ Q2'!H23,"-")</f>
        <v>3.756419999999707</v>
      </c>
      <c r="N23" s="10">
        <f>IF(ABS(I23)&gt;'Nominal values _ Q2'!I23,ABS(I23)-'Nominal values _ Q2'!I23,"-")</f>
        <v>0.358319999999992</v>
      </c>
      <c r="O23" s="10" t="str">
        <f>IF(J23&gt;'Nominal values _ Q2'!J23,J23-'Nominal values _ Q2'!J23,"-")</f>
        <v>-</v>
      </c>
      <c r="Q23" s="25"/>
      <c r="R23" s="25" t="s">
        <v>1073</v>
      </c>
    </row>
    <row r="24" spans="1:18" ht="12.75">
      <c r="A24" s="9" t="s">
        <v>1074</v>
      </c>
      <c r="B24" s="10">
        <v>242.4176</v>
      </c>
      <c r="C24" s="10">
        <v>12856.250639999998</v>
      </c>
      <c r="D24" s="10">
        <v>276.41042</v>
      </c>
      <c r="E24" s="10">
        <v>133.72083999999998</v>
      </c>
      <c r="G24" s="10">
        <f>B24-'Nominal values _ Q2'!B24</f>
        <v>2.417599999999993</v>
      </c>
      <c r="H24" s="10">
        <f>C24-'Nominal values _ Q2'!C24</f>
        <v>-5.149360000001252</v>
      </c>
      <c r="I24" s="10">
        <f>D24-'Nominal values _ Q2'!D24</f>
        <v>-1.0895800000000122</v>
      </c>
      <c r="J24" s="10">
        <f t="shared" si="1"/>
        <v>2.651787008113584</v>
      </c>
      <c r="L24" s="10">
        <f>IF(ABS(G24)&gt;'Nominal values _ Q2'!G24,ABS(G24)-'Nominal values _ Q2'!G24,"-")</f>
        <v>0.4175999999999931</v>
      </c>
      <c r="M24" s="10">
        <f>IF(ABS(H24)&gt;'Nominal values _ Q2'!H24,ABS(H24)-'Nominal values _ Q2'!H24,"-")</f>
        <v>3.149360000001252</v>
      </c>
      <c r="N24" s="10" t="str">
        <f>IF(ABS(I24)&gt;'Nominal values _ Q2'!I24,ABS(I24)-'Nominal values _ Q2'!I24,"-")</f>
        <v>-</v>
      </c>
      <c r="O24" s="10" t="str">
        <f>IF(J24&gt;'Nominal values _ Q2'!J24,J24-'Nominal values _ Q2'!J24,"-")</f>
        <v>-</v>
      </c>
      <c r="Q24" s="25"/>
      <c r="R24" s="25" t="s">
        <v>1075</v>
      </c>
    </row>
    <row r="25" spans="1:18" ht="12.75">
      <c r="A25" s="9" t="s">
        <v>1076</v>
      </c>
      <c r="B25" s="10">
        <v>387.79704</v>
      </c>
      <c r="C25" s="10">
        <v>12856.552899999999</v>
      </c>
      <c r="D25" s="10">
        <v>75.71231999999999</v>
      </c>
      <c r="E25" s="10">
        <v>74.83856</v>
      </c>
      <c r="G25" s="10">
        <f>B25-'Nominal values _ Q2'!B25</f>
        <v>-1.8029600000000414</v>
      </c>
      <c r="H25" s="10">
        <f>C25-'Nominal values _ Q2'!C25</f>
        <v>-4.847100000000864</v>
      </c>
      <c r="I25" s="10">
        <f>D25-'Nominal values _ Q2'!D25</f>
        <v>0.7123199999999912</v>
      </c>
      <c r="J25" s="10">
        <f t="shared" si="1"/>
        <v>1.938572811116502</v>
      </c>
      <c r="L25" s="10" t="str">
        <f>IF(ABS(G25)&gt;'Nominal values _ Q2'!G25,ABS(G25)-'Nominal values _ Q2'!G25,"-")</f>
        <v>-</v>
      </c>
      <c r="M25" s="10">
        <f>IF(ABS(H25)&gt;'Nominal values _ Q2'!H25,ABS(H25)-'Nominal values _ Q2'!H25,"-")</f>
        <v>2.8471000000008644</v>
      </c>
      <c r="N25" s="10" t="str">
        <f>IF(ABS(I25)&gt;'Nominal values _ Q2'!I25,ABS(I25)-'Nominal values _ Q2'!I25,"-")</f>
        <v>-</v>
      </c>
      <c r="O25" s="10" t="str">
        <f>IF(J25&gt;'Nominal values _ Q2'!J25,J25-'Nominal values _ Q2'!J25,"-")</f>
        <v>-</v>
      </c>
      <c r="Q25" s="25"/>
      <c r="R25" s="25" t="s">
        <v>1077</v>
      </c>
    </row>
    <row r="26" spans="1:18" ht="12.75">
      <c r="A26" s="9" t="s">
        <v>1078</v>
      </c>
      <c r="B26" s="10">
        <v>-0.39624</v>
      </c>
      <c r="C26" s="10">
        <v>12936.51172</v>
      </c>
      <c r="D26" s="10">
        <v>-151.22652</v>
      </c>
      <c r="E26" s="10">
        <v>88.63329999999999</v>
      </c>
      <c r="G26" s="10">
        <f>B26-'Nominal values _ Q2'!B26</f>
        <v>-0.39624</v>
      </c>
      <c r="H26" s="10">
        <f>C26-'Nominal values _ Q2'!C26</f>
        <v>0.11172000000078697</v>
      </c>
      <c r="I26" s="10">
        <f>D26-'Nominal values _ Q2'!D26</f>
        <v>-1.2265199999999936</v>
      </c>
      <c r="J26" s="10">
        <f t="shared" si="1"/>
        <v>1.288936557011238</v>
      </c>
      <c r="L26" s="10" t="str">
        <f>IF(ABS(G26)&gt;'Nominal values _ Q2'!G26,ABS(G26)-'Nominal values _ Q2'!G26,"-")</f>
        <v>-</v>
      </c>
      <c r="M26" s="10" t="str">
        <f>IF(ABS(H26)&gt;'Nominal values _ Q2'!H26,ABS(H26)-'Nominal values _ Q2'!H26,"-")</f>
        <v>-</v>
      </c>
      <c r="N26" s="10" t="str">
        <f>IF(ABS(I26)&gt;'Nominal values _ Q2'!I26,ABS(I26)-'Nominal values _ Q2'!I26,"-")</f>
        <v>-</v>
      </c>
      <c r="O26" s="10" t="str">
        <f>IF(J26&gt;'Nominal values _ Q2'!J26,J26-'Nominal values _ Q2'!J26,"-")</f>
        <v>-</v>
      </c>
      <c r="Q26" s="25"/>
      <c r="R26" s="25" t="s">
        <v>1079</v>
      </c>
    </row>
    <row r="27" spans="1:18" ht="12.75">
      <c r="A27" s="9" t="s">
        <v>1080</v>
      </c>
      <c r="B27" s="10">
        <v>-152.03932</v>
      </c>
      <c r="C27" s="10">
        <v>12935.80306</v>
      </c>
      <c r="D27" s="10">
        <v>-2.78638</v>
      </c>
      <c r="E27" s="10">
        <v>88.54186</v>
      </c>
      <c r="G27" s="10">
        <f>B27-'Nominal values _ Q2'!B27</f>
        <v>-2.0393200000000036</v>
      </c>
      <c r="H27" s="10">
        <f>C27-'Nominal values _ Q2'!C27</f>
        <v>-0.5969399999994494</v>
      </c>
      <c r="I27" s="10">
        <f>D27-'Nominal values _ Q2'!D27</f>
        <v>-2.78638</v>
      </c>
      <c r="J27" s="10">
        <f t="shared" si="1"/>
        <v>3.4529320246422484</v>
      </c>
      <c r="L27" s="10">
        <f>IF(ABS(G27)&gt;'Nominal values _ Q2'!G27,ABS(G27)-'Nominal values _ Q2'!G27,"-")</f>
        <v>0.039320000000003574</v>
      </c>
      <c r="M27" s="10" t="str">
        <f>IF(ABS(H27)&gt;'Nominal values _ Q2'!H27,ABS(H27)-'Nominal values _ Q2'!H27,"-")</f>
        <v>-</v>
      </c>
      <c r="N27" s="10">
        <f>IF(ABS(I27)&gt;'Nominal values _ Q2'!I27,ABS(I27)-'Nominal values _ Q2'!I27,"-")</f>
        <v>0.7863799999999999</v>
      </c>
      <c r="O27" s="10">
        <f>IF(J27&gt;'Nominal values _ Q2'!J27,J27-'Nominal values _ Q2'!J27,"-")</f>
        <v>0.6245048998960581</v>
      </c>
      <c r="Q27" s="25" t="s">
        <v>1081</v>
      </c>
      <c r="R27" s="25" t="s">
        <v>1082</v>
      </c>
    </row>
    <row r="28" spans="1:18" ht="12.75">
      <c r="A28" s="9" t="s">
        <v>1083</v>
      </c>
      <c r="B28" s="10">
        <v>-2.66954</v>
      </c>
      <c r="C28" s="10">
        <v>12937.04512</v>
      </c>
      <c r="D28" s="10">
        <v>149.4917</v>
      </c>
      <c r="E28" s="10">
        <v>88.5317</v>
      </c>
      <c r="G28" s="10">
        <f>B28-'Nominal values _ Q2'!B28</f>
        <v>-2.66954</v>
      </c>
      <c r="H28" s="10">
        <f>C28-'Nominal values _ Q2'!C28</f>
        <v>0.6451200000010431</v>
      </c>
      <c r="I28" s="10">
        <f>D28-'Nominal values _ Q2'!D28</f>
        <v>-0.5082999999999913</v>
      </c>
      <c r="J28" s="10">
        <f t="shared" si="1"/>
        <v>2.717501187046657</v>
      </c>
      <c r="L28" s="10">
        <f>IF(ABS(G28)&gt;'Nominal values _ Q2'!G28,ABS(G28)-'Nominal values _ Q2'!G28,"-")</f>
        <v>0.66954</v>
      </c>
      <c r="M28" s="10" t="str">
        <f>IF(ABS(H28)&gt;'Nominal values _ Q2'!H28,ABS(H28)-'Nominal values _ Q2'!H28,"-")</f>
        <v>-</v>
      </c>
      <c r="N28" s="10" t="str">
        <f>IF(ABS(I28)&gt;'Nominal values _ Q2'!I28,ABS(I28)-'Nominal values _ Q2'!I28,"-")</f>
        <v>-</v>
      </c>
      <c r="O28" s="10" t="str">
        <f>IF(J28&gt;'Nominal values _ Q2'!J28,J28-'Nominal values _ Q2'!J28,"-")</f>
        <v>-</v>
      </c>
      <c r="Q28" s="25"/>
      <c r="R28" s="25" t="s">
        <v>1084</v>
      </c>
    </row>
    <row r="29" spans="1:18" ht="12.75">
      <c r="A29" s="9" t="s">
        <v>1085</v>
      </c>
      <c r="B29" s="10">
        <v>1.1176</v>
      </c>
      <c r="C29" s="10">
        <v>12637.721739999997</v>
      </c>
      <c r="D29" s="10">
        <v>1.36906</v>
      </c>
      <c r="E29" s="10">
        <v>114.10949999999998</v>
      </c>
      <c r="G29" s="10">
        <f>B29-'Nominal values _ Q2'!B29</f>
        <v>1.1176</v>
      </c>
      <c r="H29" s="10">
        <f>C29-'Nominal values _ Q2'!C29</f>
        <v>-1.1782600000024104</v>
      </c>
      <c r="I29" s="10">
        <f>D29-'Nominal values _ Q2'!D29</f>
        <v>1.36906</v>
      </c>
      <c r="J29" s="10">
        <f t="shared" si="1"/>
        <v>1.76730162779306</v>
      </c>
      <c r="L29" s="10">
        <f>IF(ABS(G29)&gt;'Nominal values _ Q2'!G29,ABS(G29)-'Nominal values _ Q2'!G29,"-")</f>
        <v>0.11759999999999993</v>
      </c>
      <c r="M29" s="10">
        <f>IF(ABS(H29)&gt;'Nominal values _ Q2'!H29,ABS(H29)-'Nominal values _ Q2'!H29,"-")</f>
        <v>0.17826000000241038</v>
      </c>
      <c r="N29" s="10">
        <f>IF(ABS(I29)&gt;'Nominal values _ Q2'!I29,ABS(I29)-'Nominal values _ Q2'!I29,"-")</f>
        <v>0.36905999999999994</v>
      </c>
      <c r="O29" s="10">
        <f>IF(J29&gt;'Nominal values _ Q2'!J29,J29-'Nominal values _ Q2'!J29,"-")</f>
        <v>0.35308806541996485</v>
      </c>
      <c r="Q29" s="25" t="s">
        <v>1086</v>
      </c>
      <c r="R29" s="25" t="s">
        <v>1087</v>
      </c>
    </row>
    <row r="30" spans="1:18" ht="12.75">
      <c r="A30" s="9" t="s">
        <v>1088</v>
      </c>
      <c r="B30" s="10">
        <v>-2.09804</v>
      </c>
      <c r="C30" s="10">
        <v>12506.053220000002</v>
      </c>
      <c r="D30" s="10">
        <v>79.94904</v>
      </c>
      <c r="E30" s="10">
        <v>1004.6817599999999</v>
      </c>
      <c r="G30" s="10">
        <f>B30-'Nominal values _ Q2'!B30</f>
        <v>-2.09804</v>
      </c>
      <c r="H30" s="10">
        <f>C30-'Nominal values _ Q2'!C30</f>
        <v>-5.346779999998034</v>
      </c>
      <c r="I30" s="10">
        <f>D30-'Nominal values _ Q2'!D30</f>
        <v>4.9490399999999966</v>
      </c>
      <c r="J30" s="10">
        <f t="shared" si="1"/>
        <v>5.375385452523378</v>
      </c>
      <c r="L30" s="10" t="str">
        <f>IF(ABS(G30)&gt;'Nominal values _ Q2'!G30,ABS(G30)-'Nominal values _ Q2'!G30,"-")</f>
        <v>-</v>
      </c>
      <c r="M30" s="10">
        <f>IF(ABS(H30)&gt;'Nominal values _ Q2'!H30,ABS(H30)-'Nominal values _ Q2'!H30,"-")</f>
        <v>2.3467799999980343</v>
      </c>
      <c r="N30" s="10">
        <f>IF(ABS(I30)&gt;'Nominal values _ Q2'!I30,ABS(I30)-'Nominal values _ Q2'!I30,"-")</f>
        <v>1.9490399999999966</v>
      </c>
      <c r="O30" s="10">
        <f>IF(J30&gt;'Nominal values _ Q2'!J30,J30-'Nominal values _ Q2'!J30,"-")</f>
        <v>1.1327447654040936</v>
      </c>
      <c r="Q30" s="25" t="s">
        <v>1089</v>
      </c>
      <c r="R30" s="25" t="s">
        <v>1090</v>
      </c>
    </row>
    <row r="32" ht="12.75">
      <c r="Q32" s="1" t="s">
        <v>1091</v>
      </c>
    </row>
    <row r="33" spans="1:17" ht="12.75">
      <c r="A33" s="22" t="s">
        <v>1092</v>
      </c>
      <c r="Q33" s="1" t="s">
        <v>1093</v>
      </c>
    </row>
    <row r="34" spans="1:17" ht="12.75">
      <c r="A34" s="9" t="s">
        <v>1094</v>
      </c>
      <c r="B34" s="10">
        <v>143.72843999999998</v>
      </c>
      <c r="C34" s="10">
        <v>-7.272020000000339</v>
      </c>
      <c r="D34" s="10">
        <v>34.65068</v>
      </c>
      <c r="E34" s="31"/>
      <c r="G34" s="14"/>
      <c r="H34" s="14"/>
      <c r="I34" s="14"/>
      <c r="J34" s="14"/>
      <c r="M34" s="14"/>
      <c r="Q34" s="1" t="s">
        <v>1095</v>
      </c>
    </row>
    <row r="35" spans="1:13" ht="12.75">
      <c r="A35" s="9" t="s">
        <v>1096</v>
      </c>
      <c r="B35" s="10">
        <v>144.12722</v>
      </c>
      <c r="C35" s="10">
        <v>-8.427720000000136</v>
      </c>
      <c r="D35" s="10">
        <v>-40.29456</v>
      </c>
      <c r="E35" s="31"/>
      <c r="G35" s="14"/>
      <c r="H35" s="14"/>
      <c r="I35" s="14"/>
      <c r="J35" s="14"/>
      <c r="M35" s="14"/>
    </row>
    <row r="36" spans="2:13" ht="12.75">
      <c r="B36" s="28"/>
      <c r="C36" s="28"/>
      <c r="D36" s="28"/>
      <c r="E36" s="31"/>
      <c r="G36" s="14"/>
      <c r="H36" s="14"/>
      <c r="I36" s="14"/>
      <c r="J36" s="14"/>
      <c r="M36" s="14"/>
    </row>
    <row r="37" spans="1:13" ht="12.75">
      <c r="A37" s="9" t="s">
        <v>1097</v>
      </c>
      <c r="B37" s="10">
        <v>146.4183</v>
      </c>
      <c r="C37" s="10">
        <v>12648.63612</v>
      </c>
      <c r="D37" s="10">
        <v>22.621239999999997</v>
      </c>
      <c r="E37" s="31"/>
      <c r="G37" s="14"/>
      <c r="H37" s="14"/>
      <c r="I37" s="14"/>
      <c r="J37" s="14"/>
      <c r="M37" s="14"/>
    </row>
    <row r="38" spans="1:13" ht="12.75">
      <c r="A38" s="9" t="s">
        <v>1098</v>
      </c>
      <c r="B38" s="10">
        <v>146.63927999999999</v>
      </c>
      <c r="C38" s="10">
        <v>12643.611999999997</v>
      </c>
      <c r="D38" s="10">
        <v>-52.17159999999999</v>
      </c>
      <c r="E38" s="31"/>
      <c r="G38" s="14"/>
      <c r="H38" s="14"/>
      <c r="I38" s="14"/>
      <c r="J38" s="14"/>
      <c r="M38" s="14"/>
    </row>
    <row r="39" spans="2:13" ht="12.75">
      <c r="B39" s="31"/>
      <c r="C39" s="31"/>
      <c r="D39" s="31"/>
      <c r="E39" s="31"/>
      <c r="G39" s="14"/>
      <c r="H39" s="14"/>
      <c r="I39" s="14"/>
      <c r="J39" s="14"/>
      <c r="M39" s="14"/>
    </row>
    <row r="40" spans="1:13" ht="12.75">
      <c r="A40" s="22" t="s">
        <v>1099</v>
      </c>
      <c r="E40" s="31"/>
      <c r="G40" s="14"/>
      <c r="H40" s="14"/>
      <c r="I40" s="14"/>
      <c r="J40" s="14"/>
      <c r="M40" s="14"/>
    </row>
    <row r="41" spans="1:13" ht="12.75">
      <c r="A41" s="9" t="s">
        <v>1100</v>
      </c>
      <c r="B41" s="18"/>
      <c r="C41" s="10">
        <v>6313.20302</v>
      </c>
      <c r="D41" s="18"/>
      <c r="E41" s="31"/>
      <c r="G41" s="14"/>
      <c r="H41" s="14"/>
      <c r="I41" s="14"/>
      <c r="J41" s="14"/>
      <c r="M41" s="14"/>
    </row>
    <row r="42" spans="1:13" ht="12.75">
      <c r="A42" s="9" t="s">
        <v>1101</v>
      </c>
      <c r="B42" s="18"/>
      <c r="C42" s="10">
        <v>6314.10726</v>
      </c>
      <c r="D42" s="18"/>
      <c r="E42" s="31"/>
      <c r="G42" s="14"/>
      <c r="H42" s="14"/>
      <c r="I42" s="14"/>
      <c r="J42" s="14"/>
      <c r="M42" s="14"/>
    </row>
  </sheetData>
  <mergeCells count="9">
    <mergeCell ref="A1:N1"/>
    <mergeCell ref="B3:D3"/>
    <mergeCell ref="B4:D4"/>
    <mergeCell ref="B5:D5"/>
    <mergeCell ref="Q6:R6"/>
    <mergeCell ref="B7:E7"/>
    <mergeCell ref="G7:J7"/>
    <mergeCell ref="L7:O7"/>
    <mergeCell ref="Q7:R7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3">
      <selection activeCell="Q28" sqref="Q28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103</v>
      </c>
      <c r="B3" s="39" t="s">
        <v>1355</v>
      </c>
      <c r="C3" s="39"/>
      <c r="D3" s="39"/>
    </row>
    <row r="4" spans="1:4" ht="12.75">
      <c r="A4" s="21" t="s">
        <v>105</v>
      </c>
      <c r="B4" s="39" t="s">
        <v>1356</v>
      </c>
      <c r="C4" s="39"/>
      <c r="D4" s="39"/>
    </row>
    <row r="5" spans="1:4" ht="12.75">
      <c r="A5" s="21" t="s">
        <v>107</v>
      </c>
      <c r="B5" s="40">
        <v>38797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108</v>
      </c>
      <c r="C7" s="37"/>
      <c r="D7" s="37"/>
      <c r="E7" s="37"/>
      <c r="G7" s="37" t="s">
        <v>109</v>
      </c>
      <c r="H7" s="37"/>
      <c r="I7" s="37"/>
      <c r="J7" s="37"/>
      <c r="L7" s="37" t="s">
        <v>110</v>
      </c>
      <c r="M7" s="37"/>
      <c r="N7" s="37"/>
      <c r="O7" s="37"/>
      <c r="Q7" s="37" t="s">
        <v>111</v>
      </c>
      <c r="R7" s="37"/>
    </row>
    <row r="8" spans="1:18" ht="25.5">
      <c r="A8" s="22" t="s">
        <v>4</v>
      </c>
      <c r="B8" s="23" t="s">
        <v>5</v>
      </c>
      <c r="C8" s="23" t="s">
        <v>6</v>
      </c>
      <c r="D8" s="23" t="s">
        <v>7</v>
      </c>
      <c r="E8" s="23" t="s">
        <v>116</v>
      </c>
      <c r="G8" s="23" t="s">
        <v>117</v>
      </c>
      <c r="H8" s="23" t="s">
        <v>118</v>
      </c>
      <c r="I8" s="23" t="s">
        <v>119</v>
      </c>
      <c r="J8" s="23" t="s">
        <v>120</v>
      </c>
      <c r="L8" s="23" t="s">
        <v>117</v>
      </c>
      <c r="M8" s="23" t="s">
        <v>118</v>
      </c>
      <c r="N8" s="23" t="s">
        <v>119</v>
      </c>
      <c r="O8" s="23" t="s">
        <v>120</v>
      </c>
      <c r="Q8" s="24" t="s">
        <v>125</v>
      </c>
      <c r="R8" s="24" t="s">
        <v>126</v>
      </c>
    </row>
    <row r="9" spans="1:18" ht="12.75">
      <c r="A9" s="9" t="s">
        <v>13</v>
      </c>
      <c r="B9" s="10">
        <v>-386.80644</v>
      </c>
      <c r="C9" s="10">
        <v>-223.9619600000001</v>
      </c>
      <c r="D9" s="10">
        <v>72.4408</v>
      </c>
      <c r="E9" s="10">
        <v>74.80807999999999</v>
      </c>
      <c r="G9" s="10">
        <f>B9-'Nominal values _ Q2'!B9</f>
        <v>2.7935600000000136</v>
      </c>
      <c r="H9" s="10">
        <f>C9-'Nominal values _ Q2'!C9</f>
        <v>-1.46196000000009</v>
      </c>
      <c r="I9" s="10">
        <f>D9-'Nominal values _ Q2'!D9</f>
        <v>-2.559200000000004</v>
      </c>
      <c r="J9" s="10">
        <f aca="true" t="shared" si="0" ref="J9:J18">SQRT(G9^2+I9^2)</f>
        <v>3.7885989644722358</v>
      </c>
      <c r="L9" s="10">
        <f>IF(ABS(G9)&gt;'Nominal values _ Q2'!G9,ABS(G9)-'Nominal values _ Q2'!G9,"-")</f>
        <v>0.7935600000000136</v>
      </c>
      <c r="M9" s="10" t="str">
        <f>IF(ABS(H9)&gt;'Nominal values _ Q2'!H9,ABS(H9)-'Nominal values _ Q2'!H9,"-")</f>
        <v>-</v>
      </c>
      <c r="N9" s="10">
        <f>IF(ABS(I9)&gt;'Nominal values _ Q2'!I9,ABS(I9)-'Nominal values _ Q2'!I9,"-")</f>
        <v>0.5592000000000041</v>
      </c>
      <c r="O9" s="10">
        <f>IF(J9&gt;'Nominal values _ Q2'!J9,J9-'Nominal values _ Q2'!J9,"-")</f>
        <v>0.9601718397260455</v>
      </c>
      <c r="Q9" s="25" t="s">
        <v>132</v>
      </c>
      <c r="R9" s="25"/>
    </row>
    <row r="10" spans="1:18" ht="12.75">
      <c r="A10" s="9" t="s">
        <v>14</v>
      </c>
      <c r="B10" s="10">
        <v>-241.27206</v>
      </c>
      <c r="C10" s="10">
        <v>-226.97694</v>
      </c>
      <c r="D10" s="10">
        <v>278.69388</v>
      </c>
      <c r="E10" s="10">
        <v>74.63536</v>
      </c>
      <c r="G10" s="10">
        <f>B10-'Nominal values _ Q2'!B10</f>
        <v>-1.2720600000000104</v>
      </c>
      <c r="H10" s="10">
        <f>C10-'Nominal values _ Q2'!C10</f>
        <v>-4.476940000000013</v>
      </c>
      <c r="I10" s="10">
        <f>D10-'Nominal values _ Q2'!D10</f>
        <v>1.1938799999999787</v>
      </c>
      <c r="J10" s="10">
        <f t="shared" si="0"/>
        <v>1.7445589981425036</v>
      </c>
      <c r="L10" s="10" t="str">
        <f>IF(ABS(G10)&gt;'Nominal values _ Q2'!G10,ABS(G10)-'Nominal values _ Q2'!G10,"-")</f>
        <v>-</v>
      </c>
      <c r="M10" s="10">
        <f>IF(ABS(H10)&gt;'Nominal values _ Q2'!H10,ABS(H10)-'Nominal values _ Q2'!H10,"-")</f>
        <v>2.4769400000000132</v>
      </c>
      <c r="N10" s="10" t="str">
        <f>IF(ABS(I10)&gt;'Nominal values _ Q2'!I10,ABS(I10)-'Nominal values _ Q2'!I10,"-")</f>
        <v>-</v>
      </c>
      <c r="O10" s="10" t="str">
        <f>IF(J10&gt;'Nominal values _ Q2'!J10,J10-'Nominal values _ Q2'!J10,"-")</f>
        <v>-</v>
      </c>
      <c r="Q10" s="25"/>
      <c r="R10" s="25" t="s">
        <v>128</v>
      </c>
    </row>
    <row r="11" spans="1:18" ht="12.75">
      <c r="A11" s="9" t="s">
        <v>15</v>
      </c>
      <c r="B11" s="10">
        <v>1.10998</v>
      </c>
      <c r="C11" s="10">
        <v>-231.12984000000006</v>
      </c>
      <c r="D11" s="10">
        <v>379.04927999999995</v>
      </c>
      <c r="E11" s="10">
        <v>199.55002</v>
      </c>
      <c r="G11" s="10">
        <f>B11-'Nominal values _ Q2'!B11</f>
        <v>1.10998</v>
      </c>
      <c r="H11" s="10">
        <f>C11-'Nominal values _ Q2'!C11</f>
        <v>-8.629840000000058</v>
      </c>
      <c r="I11" s="10">
        <f>D11-'Nominal values _ Q2'!D11</f>
        <v>2.149279999999976</v>
      </c>
      <c r="J11" s="10">
        <f t="shared" si="0"/>
        <v>2.418979148070503</v>
      </c>
      <c r="L11" s="10" t="str">
        <f>IF(ABS(G11)&gt;'Nominal values _ Q2'!G11,ABS(G11)-'Nominal values _ Q2'!G11,"-")</f>
        <v>-</v>
      </c>
      <c r="M11" s="10">
        <f>IF(ABS(H11)&gt;'Nominal values _ Q2'!H11,ABS(H11)-'Nominal values _ Q2'!H11,"-")</f>
        <v>6.629840000000058</v>
      </c>
      <c r="N11" s="10" t="str">
        <f>IF(ABS(I11)&gt;'Nominal values _ Q2'!I11,ABS(I11)-'Nominal values _ Q2'!I11,"-")</f>
        <v>-</v>
      </c>
      <c r="O11" s="10" t="str">
        <f>IF(J11&gt;'Nominal values _ Q2'!J11,J11-'Nominal values _ Q2'!J11,"-")</f>
        <v>-</v>
      </c>
      <c r="Q11" s="25"/>
      <c r="R11" s="25" t="s">
        <v>128</v>
      </c>
    </row>
    <row r="12" spans="1:18" ht="12.75">
      <c r="A12" s="9" t="s">
        <v>16</v>
      </c>
      <c r="B12" s="10">
        <v>240.54815999999997</v>
      </c>
      <c r="C12" s="10">
        <v>-228.19614</v>
      </c>
      <c r="D12" s="10">
        <v>274.7264</v>
      </c>
      <c r="E12" s="10">
        <v>133.67512</v>
      </c>
      <c r="G12" s="10">
        <f>B12-'Nominal values _ Q2'!B12</f>
        <v>0.5481599999999673</v>
      </c>
      <c r="H12" s="10">
        <f>C12-'Nominal values _ Q2'!C12</f>
        <v>-5.696140000000014</v>
      </c>
      <c r="I12" s="10">
        <f>D12-'Nominal values _ Q2'!D12</f>
        <v>-2.7735999999999876</v>
      </c>
      <c r="J12" s="10">
        <f t="shared" si="0"/>
        <v>2.827248900539161</v>
      </c>
      <c r="L12" s="10" t="str">
        <f>IF(ABS(G12)&gt;'Nominal values _ Q2'!G12,ABS(G12)-'Nominal values _ Q2'!G12,"-")</f>
        <v>-</v>
      </c>
      <c r="M12" s="10">
        <f>IF(ABS(H12)&gt;'Nominal values _ Q2'!H12,ABS(H12)-'Nominal values _ Q2'!H12,"-")</f>
        <v>3.696140000000014</v>
      </c>
      <c r="N12" s="10">
        <f>IF(ABS(I12)&gt;'Nominal values _ Q2'!I12,ABS(I12)-'Nominal values _ Q2'!I12,"-")</f>
        <v>0.7735999999999876</v>
      </c>
      <c r="O12" s="10" t="str">
        <f>IF(J12&gt;'Nominal values _ Q2'!J12,J12-'Nominal values _ Q2'!J12,"-")</f>
        <v>-</v>
      </c>
      <c r="Q12" s="25"/>
      <c r="R12" s="25" t="s">
        <v>128</v>
      </c>
    </row>
    <row r="13" spans="1:18" ht="12.75">
      <c r="A13" s="9" t="s">
        <v>17</v>
      </c>
      <c r="B13" s="10">
        <v>389.04926</v>
      </c>
      <c r="C13" s="10">
        <v>-222.41764000000012</v>
      </c>
      <c r="D13" s="10">
        <v>72.18172</v>
      </c>
      <c r="E13" s="10">
        <v>74.78268</v>
      </c>
      <c r="G13" s="10">
        <f>B13-'Nominal values _ Q2'!B13</f>
        <v>-0.5507400000000189</v>
      </c>
      <c r="H13" s="10">
        <f>C13-'Nominal values _ Q2'!C13</f>
        <v>0.08235999999988053</v>
      </c>
      <c r="I13" s="10">
        <f>D13-'Nominal values _ Q2'!D13</f>
        <v>-2.8182800000000015</v>
      </c>
      <c r="J13" s="10">
        <f t="shared" si="0"/>
        <v>2.8715878370685495</v>
      </c>
      <c r="L13" s="10" t="str">
        <f>IF(ABS(G13)&gt;'Nominal values _ Q2'!G13,ABS(G13)-'Nominal values _ Q2'!G13,"-")</f>
        <v>-</v>
      </c>
      <c r="M13" s="10" t="str">
        <f>IF(ABS(H13)&gt;'Nominal values _ Q2'!H13,ABS(H13)-'Nominal values _ Q2'!H13,"-")</f>
        <v>-</v>
      </c>
      <c r="N13" s="10">
        <f>IF(ABS(I13)&gt;'Nominal values _ Q2'!I13,ABS(I13)-'Nominal values _ Q2'!I13,"-")</f>
        <v>0.8182800000000015</v>
      </c>
      <c r="O13" s="10">
        <f>IF(J13&gt;'Nominal values _ Q2'!J13,J13-'Nominal values _ Q2'!J13,"-")</f>
        <v>0.043160712322359185</v>
      </c>
      <c r="Q13" s="25" t="s">
        <v>132</v>
      </c>
      <c r="R13" s="25"/>
    </row>
    <row r="14" spans="1:18" ht="12.75">
      <c r="A14" s="9" t="s">
        <v>94</v>
      </c>
      <c r="B14" s="10">
        <v>-5.7759599999999995</v>
      </c>
      <c r="C14" s="10">
        <v>-6.631940000000213</v>
      </c>
      <c r="D14" s="10">
        <v>-148.67381999999998</v>
      </c>
      <c r="E14" s="10">
        <v>126.16179999999999</v>
      </c>
      <c r="G14" s="10">
        <f>B14-'Nominal values _ Q2'!B14</f>
        <v>-5.7759599999999995</v>
      </c>
      <c r="H14" s="10">
        <f>C14-'Nominal values _ Q2'!C14</f>
        <v>13.268059999999785</v>
      </c>
      <c r="I14" s="10">
        <f>D14-'Nominal values _ Q2'!D14</f>
        <v>1.3261800000000221</v>
      </c>
      <c r="J14" s="10">
        <f t="shared" si="0"/>
        <v>5.926252383589485</v>
      </c>
      <c r="L14" s="10">
        <f>IF(ABS(G14)&gt;'Nominal values _ Q2'!G14,ABS(G14)-'Nominal values _ Q2'!G14,"-")</f>
        <v>3.7759599999999995</v>
      </c>
      <c r="M14" s="10">
        <f>IF(ABS(H14)&gt;'Nominal values _ Q2'!H14,ABS(H14)-'Nominal values _ Q2'!H14,"-")</f>
        <v>11.268059999999785</v>
      </c>
      <c r="N14" s="10" t="str">
        <f>IF(ABS(I14)&gt;'Nominal values _ Q2'!I14,ABS(I14)-'Nominal values _ Q2'!I14,"-")</f>
        <v>-</v>
      </c>
      <c r="O14" s="10">
        <f>IF(J14&gt;'Nominal values _ Q2'!J14,J14-'Nominal values _ Q2'!J14,"-")</f>
        <v>3.097825258843295</v>
      </c>
      <c r="Q14" s="25" t="s">
        <v>132</v>
      </c>
      <c r="R14" s="25" t="s">
        <v>128</v>
      </c>
    </row>
    <row r="15" spans="1:18" ht="12.75">
      <c r="A15" s="9" t="s">
        <v>95</v>
      </c>
      <c r="B15" s="10">
        <v>-149.59583999999998</v>
      </c>
      <c r="C15" s="10">
        <v>-7.404100000000199</v>
      </c>
      <c r="D15" s="10">
        <v>5.9588399999999995</v>
      </c>
      <c r="E15" s="10">
        <v>125.98908</v>
      </c>
      <c r="G15" s="10">
        <f>B15-'Nominal values _ Q2'!B15</f>
        <v>0.4041600000000187</v>
      </c>
      <c r="H15" s="10">
        <f>C15-'Nominal values _ Q2'!C15</f>
        <v>12.4958999999998</v>
      </c>
      <c r="I15" s="10">
        <f>D15-'Nominal values _ Q2'!D15</f>
        <v>5.9588399999999995</v>
      </c>
      <c r="J15" s="10">
        <f t="shared" si="0"/>
        <v>5.97253040605069</v>
      </c>
      <c r="L15" s="10" t="str">
        <f>IF(ABS(G15)&gt;'Nominal values _ Q2'!G15,ABS(G15)-'Nominal values _ Q2'!G15,"-")</f>
        <v>-</v>
      </c>
      <c r="M15" s="10">
        <f>IF(ABS(H15)&gt;'Nominal values _ Q2'!H15,ABS(H15)-'Nominal values _ Q2'!H15,"-")</f>
        <v>10.4958999999998</v>
      </c>
      <c r="N15" s="10">
        <f>IF(ABS(I15)&gt;'Nominal values _ Q2'!I15,ABS(I15)-'Nominal values _ Q2'!I15,"-")</f>
        <v>3.9588399999999995</v>
      </c>
      <c r="O15" s="10">
        <f>IF(J15&gt;'Nominal values _ Q2'!J15,J15-'Nominal values _ Q2'!J15,"-")</f>
        <v>3.1441032813044996</v>
      </c>
      <c r="Q15" s="25" t="s">
        <v>132</v>
      </c>
      <c r="R15" s="25" t="s">
        <v>128</v>
      </c>
    </row>
    <row r="16" spans="1:18" ht="12.75">
      <c r="A16" s="9" t="s">
        <v>96</v>
      </c>
      <c r="B16" s="10">
        <v>5.60578</v>
      </c>
      <c r="C16" s="10">
        <v>-7.409180000000106</v>
      </c>
      <c r="D16" s="10">
        <v>149.72791999999998</v>
      </c>
      <c r="E16" s="10">
        <v>126.15671999999999</v>
      </c>
      <c r="G16" s="10">
        <f>B16-'Nominal values _ Q2'!B16</f>
        <v>5.60578</v>
      </c>
      <c r="H16" s="10">
        <f>C16-'Nominal values _ Q2'!C16</f>
        <v>12.490819999999893</v>
      </c>
      <c r="I16" s="10">
        <f>D16-'Nominal values _ Q2'!D16</f>
        <v>-0.27208000000001675</v>
      </c>
      <c r="J16" s="10">
        <f t="shared" si="0"/>
        <v>5.612378901571063</v>
      </c>
      <c r="L16" s="10">
        <f>IF(ABS(G16)&gt;'Nominal values _ Q2'!G16,ABS(G16)-'Nominal values _ Q2'!G16,"-")</f>
        <v>3.60578</v>
      </c>
      <c r="M16" s="10">
        <f>IF(ABS(H16)&gt;'Nominal values _ Q2'!H16,ABS(H16)-'Nominal values _ Q2'!H16,"-")</f>
        <v>10.490819999999893</v>
      </c>
      <c r="N16" s="10" t="str">
        <f>IF(ABS(I16)&gt;'Nominal values _ Q2'!I16,ABS(I16)-'Nominal values _ Q2'!I16,"-")</f>
        <v>-</v>
      </c>
      <c r="O16" s="10">
        <f>IF(J16&gt;'Nominal values _ Q2'!J16,J16-'Nominal values _ Q2'!J16,"-")</f>
        <v>2.7839517768248725</v>
      </c>
      <c r="Q16" s="25" t="s">
        <v>132</v>
      </c>
      <c r="R16" s="25" t="s">
        <v>128</v>
      </c>
    </row>
    <row r="17" spans="1:18" ht="12.75">
      <c r="A17" s="9" t="s">
        <v>21</v>
      </c>
      <c r="B17" s="10">
        <v>-0.63754</v>
      </c>
      <c r="C17" s="10">
        <v>0</v>
      </c>
      <c r="D17" s="10">
        <v>-0.6172199999999999</v>
      </c>
      <c r="E17" s="10">
        <v>114.38636</v>
      </c>
      <c r="G17" s="10">
        <f>B17-'Nominal values _ Q2'!B17</f>
        <v>-0.63754</v>
      </c>
      <c r="H17" s="10">
        <f>C17-'Nominal values _ Q2'!C17</f>
        <v>0</v>
      </c>
      <c r="I17" s="10">
        <f>D17-'Nominal values _ Q2'!D17</f>
        <v>-0.6172199999999999</v>
      </c>
      <c r="J17" s="10">
        <f t="shared" si="0"/>
        <v>0.8873656405338218</v>
      </c>
      <c r="L17" s="10" t="str">
        <f>IF(ABS(G17)&gt;'Nominal values _ Q2'!G17,ABS(G17)-'Nominal values _ Q2'!G17,"-")</f>
        <v>-</v>
      </c>
      <c r="M17" s="10" t="str">
        <f>IF(ABS(H17)&gt;'Nominal values _ Q2'!H17,ABS(H17)-'Nominal values _ Q2'!H17,"-")</f>
        <v>-</v>
      </c>
      <c r="N17" s="10" t="str">
        <f>IF(ABS(I17)&gt;'Nominal values _ Q2'!I17,ABS(I17)-'Nominal values _ Q2'!I17,"-")</f>
        <v>-</v>
      </c>
      <c r="O17" s="10" t="str">
        <f>IF(J17&gt;'Nominal values _ Q2'!J17,J17-'Nominal values _ Q2'!J17,"-")</f>
        <v>-</v>
      </c>
      <c r="Q17" s="25"/>
      <c r="R17" s="25"/>
    </row>
    <row r="18" spans="1:18" ht="12.75">
      <c r="A18" s="9" t="s">
        <v>22</v>
      </c>
      <c r="B18" s="10">
        <v>-0.6146799999999999</v>
      </c>
      <c r="C18" s="10">
        <v>126.16180000000031</v>
      </c>
      <c r="D18" s="10">
        <v>75.06461999999999</v>
      </c>
      <c r="E18" s="10">
        <v>1006.2845</v>
      </c>
      <c r="G18" s="10">
        <f>B18-'Nominal values _ Q2'!B18</f>
        <v>-0.6146799999999999</v>
      </c>
      <c r="H18" s="10">
        <f>C18-'Nominal values _ Q2'!C18</f>
        <v>-1.3381999999996879</v>
      </c>
      <c r="I18" s="10">
        <f>D18-'Nominal values _ Q2'!D18</f>
        <v>0.0646199999999908</v>
      </c>
      <c r="J18" s="10">
        <f t="shared" si="0"/>
        <v>0.618067348110219</v>
      </c>
      <c r="L18" s="10" t="str">
        <f>IF(ABS(G18)&gt;'Nominal values _ Q2'!G18,ABS(G18)-'Nominal values _ Q2'!G18,"-")</f>
        <v>-</v>
      </c>
      <c r="M18" s="10" t="str">
        <f>IF(ABS(H18)&gt;'Nominal values _ Q2'!H18,ABS(H18)-'Nominal values _ Q2'!H18,"-")</f>
        <v>-</v>
      </c>
      <c r="N18" s="10" t="str">
        <f>IF(ABS(I18)&gt;'Nominal values _ Q2'!I18,ABS(I18)-'Nominal values _ Q2'!I18,"-")</f>
        <v>-</v>
      </c>
      <c r="O18" s="10" t="str">
        <f>IF(J18&gt;'Nominal values _ Q2'!J18,J18-'Nominal values _ Q2'!J18,"-")</f>
        <v>-</v>
      </c>
      <c r="Q18" s="25"/>
      <c r="R18" s="25"/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23</v>
      </c>
      <c r="B20" s="14"/>
      <c r="C20" s="14"/>
      <c r="D20" s="14"/>
      <c r="E20" s="14"/>
      <c r="G20" s="14"/>
      <c r="I20" s="14"/>
    </row>
    <row r="21" spans="1:18" ht="12.75">
      <c r="A21" s="9" t="s">
        <v>13</v>
      </c>
      <c r="B21" s="10">
        <v>-386.3594</v>
      </c>
      <c r="C21" s="10">
        <v>12858.9405</v>
      </c>
      <c r="D21" s="10">
        <v>74.41692</v>
      </c>
      <c r="E21" s="10">
        <v>74.75981999999999</v>
      </c>
      <c r="G21" s="10">
        <f>B21-'Nominal values _ Q2'!B21</f>
        <v>3.240600000000029</v>
      </c>
      <c r="H21" s="10">
        <f>C21-'Nominal values _ Q2'!C21</f>
        <v>-2.459499999999025</v>
      </c>
      <c r="I21" s="10">
        <f>D21-'Nominal values _ Q2'!D21</f>
        <v>-0.5830799999999954</v>
      </c>
      <c r="J21" s="10">
        <f aca="true" t="shared" si="1" ref="J21:J30">SQRT(G21^2+I21^2)</f>
        <v>3.292638857573084</v>
      </c>
      <c r="L21" s="10">
        <f>IF(ABS(G21)&gt;'Nominal values _ Q2'!G21,ABS(G21)-'Nominal values _ Q2'!G21,"-")</f>
        <v>1.240600000000029</v>
      </c>
      <c r="M21" s="10">
        <f>IF(ABS(H21)&gt;'Nominal values _ Q2'!H21,ABS(H21)-'Nominal values _ Q2'!H21,"-")</f>
        <v>0.459499999999025</v>
      </c>
      <c r="N21" s="10" t="str">
        <f>IF(ABS(I21)&gt;'Nominal values _ Q2'!I21,ABS(I21)-'Nominal values _ Q2'!I21,"-")</f>
        <v>-</v>
      </c>
      <c r="O21" s="10">
        <f>IF(J21&gt;'Nominal values _ Q2'!J21,J21-'Nominal values _ Q2'!J21,"-")</f>
        <v>0.46421173282689354</v>
      </c>
      <c r="Q21" s="25" t="s">
        <v>132</v>
      </c>
      <c r="R21" s="25" t="s">
        <v>128</v>
      </c>
    </row>
    <row r="22" spans="1:18" ht="12.75">
      <c r="A22" s="9" t="s">
        <v>14</v>
      </c>
      <c r="B22" s="10">
        <v>-238.83366</v>
      </c>
      <c r="C22" s="10">
        <v>12857.667959999999</v>
      </c>
      <c r="D22" s="10">
        <v>274.62733999999995</v>
      </c>
      <c r="E22" s="10">
        <v>74.5744</v>
      </c>
      <c r="G22" s="10">
        <f>B22-'Nominal values _ Q2'!B22</f>
        <v>1.166339999999991</v>
      </c>
      <c r="H22" s="10">
        <f>C22-'Nominal values _ Q2'!C22</f>
        <v>-3.7320400000007794</v>
      </c>
      <c r="I22" s="10">
        <f>D22-'Nominal values _ Q2'!D22</f>
        <v>-2.872660000000053</v>
      </c>
      <c r="J22" s="10">
        <f t="shared" si="1"/>
        <v>3.1004071460374822</v>
      </c>
      <c r="L22" s="10" t="str">
        <f>IF(ABS(G22)&gt;'Nominal values _ Q2'!G22,ABS(G22)-'Nominal values _ Q2'!G22,"-")</f>
        <v>-</v>
      </c>
      <c r="M22" s="10">
        <f>IF(ABS(H22)&gt;'Nominal values _ Q2'!H22,ABS(H22)-'Nominal values _ Q2'!H22,"-")</f>
        <v>1.7320400000007794</v>
      </c>
      <c r="N22" s="10" t="str">
        <f>IF(ABS(I22)&gt;'Nominal values _ Q2'!I22,ABS(I22)-'Nominal values _ Q2'!I22,"-")</f>
        <v>-</v>
      </c>
      <c r="O22" s="10" t="str">
        <f>IF(J22&gt;'Nominal values _ Q2'!J22,J22-'Nominal values _ Q2'!J22,"-")</f>
        <v>-</v>
      </c>
      <c r="Q22" s="25"/>
      <c r="R22" s="25" t="s">
        <v>128</v>
      </c>
    </row>
    <row r="23" spans="1:18" ht="12.75">
      <c r="A23" s="9" t="s">
        <v>15</v>
      </c>
      <c r="B23" s="10">
        <v>-2.2097999999999995</v>
      </c>
      <c r="C23" s="10">
        <v>12858.696659999998</v>
      </c>
      <c r="D23" s="10">
        <v>378.7394</v>
      </c>
      <c r="E23" s="10">
        <v>199.6821</v>
      </c>
      <c r="G23" s="10">
        <f>B23-'Nominal values _ Q2'!B23</f>
        <v>-2.2097999999999995</v>
      </c>
      <c r="H23" s="10">
        <f>C23-'Nominal values _ Q2'!C23</f>
        <v>-2.7033400000018446</v>
      </c>
      <c r="I23" s="10">
        <f>D23-'Nominal values _ Q2'!D23</f>
        <v>1.839400000000012</v>
      </c>
      <c r="J23" s="10">
        <f t="shared" si="1"/>
        <v>2.875171021000323</v>
      </c>
      <c r="L23" s="10" t="str">
        <f>IF(ABS(G23)&gt;'Nominal values _ Q2'!G23,ABS(G23)-'Nominal values _ Q2'!G23,"-")</f>
        <v>-</v>
      </c>
      <c r="M23" s="10">
        <f>IF(ABS(H23)&gt;'Nominal values _ Q2'!H23,ABS(H23)-'Nominal values _ Q2'!H23,"-")</f>
        <v>0.7033400000018446</v>
      </c>
      <c r="N23" s="10" t="str">
        <f>IF(ABS(I23)&gt;'Nominal values _ Q2'!I23,ABS(I23)-'Nominal values _ Q2'!I23,"-")</f>
        <v>-</v>
      </c>
      <c r="O23" s="10" t="str">
        <f>IF(J23&gt;'Nominal values _ Q2'!J23,J23-'Nominal values _ Q2'!J23,"-")</f>
        <v>-</v>
      </c>
      <c r="Q23" s="25"/>
      <c r="R23" s="25" t="s">
        <v>128</v>
      </c>
    </row>
    <row r="24" spans="1:18" ht="12.75">
      <c r="A24" s="9" t="s">
        <v>16</v>
      </c>
      <c r="B24" s="10">
        <v>246.16155999999998</v>
      </c>
      <c r="C24" s="10">
        <v>12860.642300000001</v>
      </c>
      <c r="D24" s="10">
        <v>275.28265999999996</v>
      </c>
      <c r="E24" s="10">
        <v>133.72083999999998</v>
      </c>
      <c r="G24" s="10">
        <f>B24-'Nominal values _ Q2'!B24</f>
        <v>6.16155999999998</v>
      </c>
      <c r="H24" s="10">
        <f>C24-'Nominal values _ Q2'!C24</f>
        <v>-0.7576999999982945</v>
      </c>
      <c r="I24" s="10">
        <f>D24-'Nominal values _ Q2'!D24</f>
        <v>-2.2173400000000356</v>
      </c>
      <c r="J24" s="10">
        <f t="shared" si="1"/>
        <v>6.548390512881766</v>
      </c>
      <c r="L24" s="10">
        <f>IF(ABS(G24)&gt;'Nominal values _ Q2'!G24,ABS(G24)-'Nominal values _ Q2'!G24,"-")</f>
        <v>4.16155999999998</v>
      </c>
      <c r="M24" s="10" t="str">
        <f>IF(ABS(H24)&gt;'Nominal values _ Q2'!H24,ABS(H24)-'Nominal values _ Q2'!H24,"-")</f>
        <v>-</v>
      </c>
      <c r="N24" s="10">
        <f>IF(ABS(I24)&gt;'Nominal values _ Q2'!I24,ABS(I24)-'Nominal values _ Q2'!I24,"-")</f>
        <v>0.21734000000003562</v>
      </c>
      <c r="O24" s="10">
        <f>IF(J24&gt;'Nominal values _ Q2'!J24,J24-'Nominal values _ Q2'!J24,"-")</f>
        <v>3.7199633881355756</v>
      </c>
      <c r="Q24" s="25" t="s">
        <v>132</v>
      </c>
      <c r="R24" s="25"/>
    </row>
    <row r="25" spans="1:18" ht="12.75">
      <c r="A25" s="9" t="s">
        <v>17</v>
      </c>
      <c r="B25" s="10">
        <v>388.45489999999995</v>
      </c>
      <c r="C25" s="10">
        <v>12862.23234</v>
      </c>
      <c r="D25" s="10">
        <v>75.88504</v>
      </c>
      <c r="E25" s="10">
        <v>74.83856</v>
      </c>
      <c r="G25" s="10">
        <f>B25-'Nominal values _ Q2'!B25</f>
        <v>-1.1451000000000704</v>
      </c>
      <c r="H25" s="10">
        <f>C25-'Nominal values _ Q2'!C25</f>
        <v>0.8323400000008405</v>
      </c>
      <c r="I25" s="10">
        <f>D25-'Nominal values _ Q2'!D25</f>
        <v>0.8850400000000036</v>
      </c>
      <c r="J25" s="10">
        <f t="shared" si="1"/>
        <v>1.4472559592553653</v>
      </c>
      <c r="L25" s="10" t="str">
        <f>IF(ABS(G25)&gt;'Nominal values _ Q2'!G25,ABS(G25)-'Nominal values _ Q2'!G25,"-")</f>
        <v>-</v>
      </c>
      <c r="M25" s="10" t="str">
        <f>IF(ABS(H25)&gt;'Nominal values _ Q2'!H25,ABS(H25)-'Nominal values _ Q2'!H25,"-")</f>
        <v>-</v>
      </c>
      <c r="N25" s="10" t="str">
        <f>IF(ABS(I25)&gt;'Nominal values _ Q2'!I25,ABS(I25)-'Nominal values _ Q2'!I25,"-")</f>
        <v>-</v>
      </c>
      <c r="O25" s="10" t="str">
        <f>IF(J25&gt;'Nominal values _ Q2'!J25,J25-'Nominal values _ Q2'!J25,"-")</f>
        <v>-</v>
      </c>
      <c r="Q25" s="25"/>
      <c r="R25" s="25"/>
    </row>
    <row r="26" spans="1:18" ht="12.75">
      <c r="A26" s="9" t="s">
        <v>94</v>
      </c>
      <c r="B26" s="10">
        <v>-0.6146799999999999</v>
      </c>
      <c r="C26" s="10">
        <v>12933.86542</v>
      </c>
      <c r="D26" s="10">
        <v>-148.35124</v>
      </c>
      <c r="E26" s="10">
        <v>88.63329999999999</v>
      </c>
      <c r="G26" s="10">
        <f>B26-'Nominal values _ Q2'!B26</f>
        <v>-0.6146799999999999</v>
      </c>
      <c r="H26" s="10">
        <f>C26-'Nominal values _ Q2'!C26</f>
        <v>-2.5345799999995506</v>
      </c>
      <c r="I26" s="10">
        <f>D26-'Nominal values _ Q2'!D26</f>
        <v>1.64876000000001</v>
      </c>
      <c r="J26" s="10">
        <f t="shared" si="1"/>
        <v>1.7596138894655362</v>
      </c>
      <c r="L26" s="10" t="str">
        <f>IF(ABS(G26)&gt;'Nominal values _ Q2'!G26,ABS(G26)-'Nominal values _ Q2'!G26,"-")</f>
        <v>-</v>
      </c>
      <c r="M26" s="10">
        <f>IF(ABS(H26)&gt;'Nominal values _ Q2'!H26,ABS(H26)-'Nominal values _ Q2'!H26,"-")</f>
        <v>0.5345799999995506</v>
      </c>
      <c r="N26" s="10" t="str">
        <f>IF(ABS(I26)&gt;'Nominal values _ Q2'!I26,ABS(I26)-'Nominal values _ Q2'!I26,"-")</f>
        <v>-</v>
      </c>
      <c r="O26" s="10" t="str">
        <f>IF(J26&gt;'Nominal values _ Q2'!J26,J26-'Nominal values _ Q2'!J26,"-")</f>
        <v>-</v>
      </c>
      <c r="Q26" s="25"/>
      <c r="R26" s="25" t="s">
        <v>128</v>
      </c>
    </row>
    <row r="27" spans="1:18" ht="12.75">
      <c r="A27" s="9" t="s">
        <v>95</v>
      </c>
      <c r="B27" s="10">
        <v>-148.06168</v>
      </c>
      <c r="C27" s="10">
        <v>12932.32618</v>
      </c>
      <c r="D27" s="10">
        <v>1.20142</v>
      </c>
      <c r="E27" s="10">
        <v>88.54186</v>
      </c>
      <c r="G27" s="10">
        <f>B27-'Nominal values _ Q2'!B27</f>
        <v>1.9383200000000045</v>
      </c>
      <c r="H27" s="10">
        <f>C27-'Nominal values _ Q2'!C27</f>
        <v>-4.073819999999614</v>
      </c>
      <c r="I27" s="10">
        <f>D27-'Nominal values _ Q2'!D27</f>
        <v>1.20142</v>
      </c>
      <c r="J27" s="10">
        <f t="shared" si="1"/>
        <v>2.2804592604999585</v>
      </c>
      <c r="L27" s="10" t="str">
        <f>IF(ABS(G27)&gt;'Nominal values _ Q2'!G27,ABS(G27)-'Nominal values _ Q2'!G27,"-")</f>
        <v>-</v>
      </c>
      <c r="M27" s="10">
        <f>IF(ABS(H27)&gt;'Nominal values _ Q2'!H27,ABS(H27)-'Nominal values _ Q2'!H27,"-")</f>
        <v>2.073819999999614</v>
      </c>
      <c r="N27" s="10" t="str">
        <f>IF(ABS(I27)&gt;'Nominal values _ Q2'!I27,ABS(I27)-'Nominal values _ Q2'!I27,"-")</f>
        <v>-</v>
      </c>
      <c r="O27" s="10" t="str">
        <f>IF(J27&gt;'Nominal values _ Q2'!J27,J27-'Nominal values _ Q2'!J27,"-")</f>
        <v>-</v>
      </c>
      <c r="Q27" s="25"/>
      <c r="R27" s="25" t="s">
        <v>128</v>
      </c>
    </row>
    <row r="28" spans="1:18" ht="12.75">
      <c r="A28" s="9" t="s">
        <v>96</v>
      </c>
      <c r="B28" s="10">
        <v>2.54</v>
      </c>
      <c r="C28" s="10">
        <v>12934.1626</v>
      </c>
      <c r="D28" s="10">
        <v>148.41728</v>
      </c>
      <c r="E28" s="10">
        <v>88.5317</v>
      </c>
      <c r="G28" s="10">
        <f>B28-'Nominal values _ Q2'!B28</f>
        <v>2.54</v>
      </c>
      <c r="H28" s="10">
        <f>C28-'Nominal values _ Q2'!C28</f>
        <v>-2.2373999999999796</v>
      </c>
      <c r="I28" s="10">
        <f>D28-'Nominal values _ Q2'!D28</f>
        <v>-1.5827199999999948</v>
      </c>
      <c r="J28" s="10">
        <f t="shared" si="1"/>
        <v>2.9927583595071594</v>
      </c>
      <c r="L28" s="10">
        <f>IF(ABS(G28)&gt;'Nominal values _ Q2'!G28,ABS(G28)-'Nominal values _ Q2'!G28,"-")</f>
        <v>0.54</v>
      </c>
      <c r="M28" s="10">
        <f>IF(ABS(H28)&gt;'Nominal values _ Q2'!H28,ABS(H28)-'Nominal values _ Q2'!H28,"-")</f>
        <v>0.23739999999997963</v>
      </c>
      <c r="N28" s="10" t="str">
        <f>IF(ABS(I28)&gt;'Nominal values _ Q2'!I28,ABS(I28)-'Nominal values _ Q2'!I28,"-")</f>
        <v>-</v>
      </c>
      <c r="O28" s="10">
        <f>IF(J28&gt;'Nominal values _ Q2'!J28,J28-'Nominal values _ Q2'!J28,"-")</f>
        <v>0.1643312347609691</v>
      </c>
      <c r="Q28" s="25" t="s">
        <v>132</v>
      </c>
      <c r="R28" s="25" t="s">
        <v>128</v>
      </c>
    </row>
    <row r="29" spans="1:18" ht="12.75">
      <c r="A29" s="9" t="s">
        <v>21</v>
      </c>
      <c r="B29" s="10">
        <v>-0.37845999999999996</v>
      </c>
      <c r="C29" s="10">
        <v>12634.88456</v>
      </c>
      <c r="D29" s="10">
        <v>0.1016</v>
      </c>
      <c r="E29" s="10">
        <v>114.10949999999998</v>
      </c>
      <c r="G29" s="10">
        <f>B29-'Nominal values _ Q2'!B29</f>
        <v>-0.37845999999999996</v>
      </c>
      <c r="H29" s="10">
        <f>C29-'Nominal values _ Q2'!C29</f>
        <v>-4.0154399999992165</v>
      </c>
      <c r="I29" s="10">
        <f>D29-'Nominal values _ Q2'!D29</f>
        <v>0.1016</v>
      </c>
      <c r="J29" s="10">
        <f t="shared" si="1"/>
        <v>0.3918603470625728</v>
      </c>
      <c r="L29" s="10" t="str">
        <f>IF(ABS(G29)&gt;'Nominal values _ Q2'!G29,ABS(G29)-'Nominal values _ Q2'!G29,"-")</f>
        <v>-</v>
      </c>
      <c r="M29" s="10">
        <f>IF(ABS(H29)&gt;'Nominal values _ Q2'!H29,ABS(H29)-'Nominal values _ Q2'!H29,"-")</f>
        <v>3.0154399999992165</v>
      </c>
      <c r="N29" s="10" t="str">
        <f>IF(ABS(I29)&gt;'Nominal values _ Q2'!I29,ABS(I29)-'Nominal values _ Q2'!I29,"-")</f>
        <v>-</v>
      </c>
      <c r="O29" s="10" t="str">
        <f>IF(J29&gt;'Nominal values _ Q2'!J29,J29-'Nominal values _ Q2'!J29,"-")</f>
        <v>-</v>
      </c>
      <c r="Q29" s="25"/>
      <c r="R29" s="25" t="s">
        <v>128</v>
      </c>
    </row>
    <row r="30" spans="1:18" ht="12.75">
      <c r="A30" s="9" t="s">
        <v>22</v>
      </c>
      <c r="B30" s="10">
        <v>1.8160999999999998</v>
      </c>
      <c r="C30" s="10">
        <v>12510.041019999999</v>
      </c>
      <c r="D30" s="10">
        <v>75.80883999999999</v>
      </c>
      <c r="E30" s="10">
        <v>1004.6817599999999</v>
      </c>
      <c r="G30" s="10">
        <f>B30-'Nominal values _ Q2'!B30</f>
        <v>1.8160999999999998</v>
      </c>
      <c r="H30" s="10">
        <f>C30-'Nominal values _ Q2'!C30</f>
        <v>-1.3589800000008836</v>
      </c>
      <c r="I30" s="10">
        <f>D30-'Nominal values _ Q2'!D30</f>
        <v>0.8088399999999893</v>
      </c>
      <c r="J30" s="10">
        <f t="shared" si="1"/>
        <v>1.9880747862190653</v>
      </c>
      <c r="L30" s="10" t="str">
        <f>IF(ABS(G30)&gt;'Nominal values _ Q2'!G30,ABS(G30)-'Nominal values _ Q2'!G30,"-")</f>
        <v>-</v>
      </c>
      <c r="M30" s="10" t="str">
        <f>IF(ABS(H30)&gt;'Nominal values _ Q2'!H30,ABS(H30)-'Nominal values _ Q2'!H30,"-")</f>
        <v>-</v>
      </c>
      <c r="N30" s="10" t="str">
        <f>IF(ABS(I30)&gt;'Nominal values _ Q2'!I30,ABS(I30)-'Nominal values _ Q2'!I30,"-")</f>
        <v>-</v>
      </c>
      <c r="O30" s="10" t="str">
        <f>IF(J30&gt;'Nominal values _ Q2'!J30,J30-'Nominal values _ Q2'!J30,"-")</f>
        <v>-</v>
      </c>
      <c r="Q30" s="25"/>
      <c r="R30" s="25"/>
    </row>
    <row r="32" ht="12.75">
      <c r="Q32" s="1" t="s">
        <v>161</v>
      </c>
    </row>
    <row r="33" spans="1:17" ht="12.75">
      <c r="A33" s="22" t="s">
        <v>162</v>
      </c>
      <c r="Q33" s="1" t="s">
        <v>163</v>
      </c>
    </row>
    <row r="34" spans="1:17" ht="12.75">
      <c r="A34" s="9" t="s">
        <v>164</v>
      </c>
      <c r="B34" s="10">
        <v>142.07236</v>
      </c>
      <c r="C34" s="10">
        <v>-10.609580000000278</v>
      </c>
      <c r="D34" s="10">
        <v>26.840179999999997</v>
      </c>
      <c r="E34" s="31"/>
      <c r="G34" s="14"/>
      <c r="H34" s="14"/>
      <c r="I34" s="14"/>
      <c r="J34" s="14"/>
      <c r="M34" s="14"/>
      <c r="Q34" s="1" t="s">
        <v>165</v>
      </c>
    </row>
    <row r="35" spans="1:13" ht="12.75">
      <c r="A35" s="9" t="s">
        <v>166</v>
      </c>
      <c r="B35" s="10">
        <v>143.36776</v>
      </c>
      <c r="C35" s="10">
        <v>-8.506460000000061</v>
      </c>
      <c r="D35" s="10">
        <v>-48.11522</v>
      </c>
      <c r="E35" s="31"/>
      <c r="G35" s="14"/>
      <c r="H35" s="14"/>
      <c r="I35" s="14"/>
      <c r="J35" s="14"/>
      <c r="M35" s="14"/>
    </row>
    <row r="36" spans="2:13" ht="12.75">
      <c r="B36" s="28"/>
      <c r="C36" s="28"/>
      <c r="D36" s="28"/>
      <c r="E36" s="31"/>
      <c r="G36" s="14"/>
      <c r="H36" s="14"/>
      <c r="I36" s="14"/>
      <c r="J36" s="14"/>
      <c r="M36" s="14"/>
    </row>
    <row r="37" spans="1:13" ht="12.75">
      <c r="A37" s="9" t="s">
        <v>167</v>
      </c>
      <c r="B37" s="10">
        <v>135.77061999999998</v>
      </c>
      <c r="C37" s="10">
        <v>12644.16826</v>
      </c>
      <c r="D37" s="10">
        <v>43.982639999999996</v>
      </c>
      <c r="E37" s="31"/>
      <c r="G37" s="14"/>
      <c r="H37" s="14"/>
      <c r="I37" s="14"/>
      <c r="J37" s="14"/>
      <c r="M37" s="14"/>
    </row>
    <row r="38" spans="1:13" ht="12.75">
      <c r="A38" s="9" t="s">
        <v>168</v>
      </c>
      <c r="B38" s="10">
        <v>135.39216</v>
      </c>
      <c r="C38" s="10">
        <v>12645.18172</v>
      </c>
      <c r="D38" s="10">
        <v>-31.03118</v>
      </c>
      <c r="E38" s="31"/>
      <c r="G38" s="14"/>
      <c r="H38" s="14"/>
      <c r="I38" s="14"/>
      <c r="J38" s="14"/>
      <c r="M38" s="14"/>
    </row>
    <row r="39" spans="2:13" ht="12.75">
      <c r="B39" s="31"/>
      <c r="C39" s="31"/>
      <c r="D39" s="31"/>
      <c r="E39" s="31"/>
      <c r="G39" s="14"/>
      <c r="H39" s="14"/>
      <c r="I39" s="14"/>
      <c r="J39" s="14"/>
      <c r="M39" s="14"/>
    </row>
    <row r="40" spans="1:13" ht="12.75">
      <c r="A40" s="22" t="s">
        <v>522</v>
      </c>
      <c r="E40" s="31"/>
      <c r="G40" s="14"/>
      <c r="H40" s="14"/>
      <c r="I40" s="14"/>
      <c r="J40" s="14"/>
      <c r="M40" s="14"/>
    </row>
    <row r="41" spans="1:13" ht="12.75">
      <c r="A41" s="9" t="s">
        <v>1017</v>
      </c>
      <c r="B41" s="18"/>
      <c r="C41" s="10">
        <v>6320.09404</v>
      </c>
      <c r="D41" s="18"/>
      <c r="E41" s="31"/>
      <c r="G41" s="14"/>
      <c r="H41" s="14"/>
      <c r="I41" s="14"/>
      <c r="J41" s="14"/>
      <c r="M41" s="14"/>
    </row>
    <row r="42" spans="1:13" ht="12.75">
      <c r="A42" s="9" t="s">
        <v>1018</v>
      </c>
      <c r="B42" s="18"/>
      <c r="C42" s="10">
        <v>6319.857819999999</v>
      </c>
      <c r="D42" s="18"/>
      <c r="E42" s="31"/>
      <c r="G42" s="14"/>
      <c r="H42" s="14"/>
      <c r="I42" s="14"/>
      <c r="J42" s="14"/>
      <c r="M42" s="14"/>
    </row>
  </sheetData>
  <mergeCells count="9">
    <mergeCell ref="Q6:R6"/>
    <mergeCell ref="B7:E7"/>
    <mergeCell ref="G7:J7"/>
    <mergeCell ref="L7:O7"/>
    <mergeCell ref="Q7:R7"/>
    <mergeCell ref="A1:N1"/>
    <mergeCell ref="B3:D3"/>
    <mergeCell ref="B4:D4"/>
    <mergeCell ref="B5:D5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C42" sqref="C42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103</v>
      </c>
      <c r="B3" s="39" t="s">
        <v>1363</v>
      </c>
      <c r="C3" s="39"/>
      <c r="D3" s="39"/>
    </row>
    <row r="4" spans="1:4" ht="12.75">
      <c r="A4" s="21" t="s">
        <v>105</v>
      </c>
      <c r="B4" s="39" t="s">
        <v>1364</v>
      </c>
      <c r="C4" s="39"/>
      <c r="D4" s="39"/>
    </row>
    <row r="5" spans="1:4" ht="12.75">
      <c r="A5" s="21" t="s">
        <v>107</v>
      </c>
      <c r="B5" s="40">
        <v>39121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108</v>
      </c>
      <c r="C7" s="37"/>
      <c r="D7" s="37"/>
      <c r="E7" s="37"/>
      <c r="G7" s="37" t="s">
        <v>109</v>
      </c>
      <c r="H7" s="37"/>
      <c r="I7" s="37"/>
      <c r="J7" s="37"/>
      <c r="L7" s="37" t="s">
        <v>110</v>
      </c>
      <c r="M7" s="37"/>
      <c r="N7" s="37"/>
      <c r="O7" s="37"/>
      <c r="Q7" s="37" t="s">
        <v>111</v>
      </c>
      <c r="R7" s="37"/>
    </row>
    <row r="8" spans="1:18" ht="25.5">
      <c r="A8" s="22" t="s">
        <v>4</v>
      </c>
      <c r="B8" s="23" t="s">
        <v>5</v>
      </c>
      <c r="C8" s="23" t="s">
        <v>6</v>
      </c>
      <c r="D8" s="23" t="s">
        <v>7</v>
      </c>
      <c r="E8" s="23" t="s">
        <v>116</v>
      </c>
      <c r="G8" s="23" t="s">
        <v>117</v>
      </c>
      <c r="H8" s="23" t="s">
        <v>118</v>
      </c>
      <c r="I8" s="23" t="s">
        <v>119</v>
      </c>
      <c r="J8" s="23" t="s">
        <v>120</v>
      </c>
      <c r="L8" s="23" t="s">
        <v>117</v>
      </c>
      <c r="M8" s="23" t="s">
        <v>118</v>
      </c>
      <c r="N8" s="23" t="s">
        <v>119</v>
      </c>
      <c r="O8" s="23" t="s">
        <v>120</v>
      </c>
      <c r="Q8" s="24" t="s">
        <v>125</v>
      </c>
      <c r="R8" s="24" t="s">
        <v>126</v>
      </c>
    </row>
    <row r="9" spans="1:18" ht="12.75">
      <c r="A9" s="9" t="s">
        <v>13</v>
      </c>
      <c r="B9" s="10">
        <v>-389.39215999999993</v>
      </c>
      <c r="C9" s="10">
        <v>-229.78363999999993</v>
      </c>
      <c r="D9" s="10">
        <v>74.54137999999999</v>
      </c>
      <c r="E9" s="10">
        <v>74.80807999999999</v>
      </c>
      <c r="G9" s="10">
        <f>B9-'Nominal values _ Q2'!B9</f>
        <v>0.20784000000008973</v>
      </c>
      <c r="H9" s="10">
        <f>C9-'Nominal values _ Q2'!C9</f>
        <v>-7.283639999999934</v>
      </c>
      <c r="I9" s="10">
        <f>D9-'Nominal values _ Q2'!D9</f>
        <v>-0.45862000000001046</v>
      </c>
      <c r="J9" s="10">
        <f aca="true" t="shared" si="0" ref="J9:J18">SQRT(G9^2+I9^2)</f>
        <v>0.5035173979119757</v>
      </c>
      <c r="L9" s="10" t="str">
        <f>IF(ABS(G9)&gt;'Nominal values _ Q2'!G9,ABS(G9)-'Nominal values _ Q2'!G9,"-")</f>
        <v>-</v>
      </c>
      <c r="M9" s="10">
        <f>IF(ABS(H9)&gt;'Nominal values _ Q2'!H9,ABS(H9)-'Nominal values _ Q2'!H9,"-")</f>
        <v>5.283639999999934</v>
      </c>
      <c r="N9" s="10" t="str">
        <f>IF(ABS(I9)&gt;'Nominal values _ Q2'!I9,ABS(I9)-'Nominal values _ Q2'!I9,"-")</f>
        <v>-</v>
      </c>
      <c r="O9" s="10" t="str">
        <f>IF(J9&gt;'Nominal values _ Q2'!J9,J9-'Nominal values _ Q2'!J9,"-")</f>
        <v>-</v>
      </c>
      <c r="Q9" s="25"/>
      <c r="R9" s="25" t="s">
        <v>128</v>
      </c>
    </row>
    <row r="10" spans="1:18" ht="12.75">
      <c r="A10" s="9" t="s">
        <v>14</v>
      </c>
      <c r="B10" s="10">
        <v>-242.90274</v>
      </c>
      <c r="C10" s="10">
        <v>-227.20300000000017</v>
      </c>
      <c r="D10" s="10">
        <v>278.04872</v>
      </c>
      <c r="E10" s="10">
        <v>74.63536</v>
      </c>
      <c r="G10" s="10">
        <f>B10-'Nominal values _ Q2'!B10</f>
        <v>-2.9027399999999943</v>
      </c>
      <c r="H10" s="10">
        <f>C10-'Nominal values _ Q2'!C10</f>
        <v>-4.7030000000001735</v>
      </c>
      <c r="I10" s="10">
        <f>D10-'Nominal values _ Q2'!D10</f>
        <v>0.548720000000003</v>
      </c>
      <c r="J10" s="10">
        <f t="shared" si="0"/>
        <v>2.9541484637709003</v>
      </c>
      <c r="L10" s="10" t="str">
        <f>IF(ABS(G10)&gt;'Nominal values _ Q2'!G10,ABS(G10)-'Nominal values _ Q2'!G10,"-")</f>
        <v>-</v>
      </c>
      <c r="M10" s="10">
        <f>IF(ABS(H10)&gt;'Nominal values _ Q2'!H10,ABS(H10)-'Nominal values _ Q2'!H10,"-")</f>
        <v>2.7030000000001735</v>
      </c>
      <c r="N10" s="10" t="str">
        <f>IF(ABS(I10)&gt;'Nominal values _ Q2'!I10,ABS(I10)-'Nominal values _ Q2'!I10,"-")</f>
        <v>-</v>
      </c>
      <c r="O10" s="10" t="str">
        <f>IF(J10&gt;'Nominal values _ Q2'!J10,J10-'Nominal values _ Q2'!J10,"-")</f>
        <v>-</v>
      </c>
      <c r="Q10" s="25"/>
      <c r="R10" s="25" t="s">
        <v>128</v>
      </c>
    </row>
    <row r="11" spans="1:18" ht="12.75">
      <c r="A11" s="9" t="s">
        <v>15</v>
      </c>
      <c r="B11" s="10">
        <v>-2.9133799999999996</v>
      </c>
      <c r="C11" s="10">
        <v>-228.57968000000002</v>
      </c>
      <c r="D11" s="10">
        <v>377.9901</v>
      </c>
      <c r="E11" s="10">
        <v>199.55002</v>
      </c>
      <c r="G11" s="10">
        <f>B11-'Nominal values _ Q2'!B11</f>
        <v>-2.9133799999999996</v>
      </c>
      <c r="H11" s="10">
        <f>C11-'Nominal values _ Q2'!C11</f>
        <v>-6.079680000000025</v>
      </c>
      <c r="I11" s="10">
        <f>D11-'Nominal values _ Q2'!D11</f>
        <v>1.0901000000000067</v>
      </c>
      <c r="J11" s="10">
        <f t="shared" si="0"/>
        <v>3.1106431866094852</v>
      </c>
      <c r="L11" s="10" t="str">
        <f>IF(ABS(G11)&gt;'Nominal values _ Q2'!G11,ABS(G11)-'Nominal values _ Q2'!G11,"-")</f>
        <v>-</v>
      </c>
      <c r="M11" s="10">
        <f>IF(ABS(H11)&gt;'Nominal values _ Q2'!H11,ABS(H11)-'Nominal values _ Q2'!H11,"-")</f>
        <v>4.079680000000025</v>
      </c>
      <c r="N11" s="10" t="str">
        <f>IF(ABS(I11)&gt;'Nominal values _ Q2'!I11,ABS(I11)-'Nominal values _ Q2'!I11,"-")</f>
        <v>-</v>
      </c>
      <c r="O11" s="10" t="str">
        <f>IF(J11&gt;'Nominal values _ Q2'!J11,J11-'Nominal values _ Q2'!J11,"-")</f>
        <v>-</v>
      </c>
      <c r="Q11" s="25"/>
      <c r="R11" s="25" t="s">
        <v>128</v>
      </c>
    </row>
    <row r="12" spans="1:18" ht="12.75">
      <c r="A12" s="9" t="s">
        <v>16</v>
      </c>
      <c r="B12" s="10">
        <v>238.15039999999996</v>
      </c>
      <c r="C12" s="10">
        <v>-227.457</v>
      </c>
      <c r="D12" s="10">
        <v>275.15566</v>
      </c>
      <c r="E12" s="10">
        <v>133.67512</v>
      </c>
      <c r="G12" s="10">
        <f>B12-'Nominal values _ Q2'!B12</f>
        <v>-1.8496000000000379</v>
      </c>
      <c r="H12" s="10">
        <f>C12-'Nominal values _ Q2'!C12</f>
        <v>-4.956999999999994</v>
      </c>
      <c r="I12" s="10">
        <f>D12-'Nominal values _ Q2'!D12</f>
        <v>-2.3443399999999883</v>
      </c>
      <c r="J12" s="10">
        <f t="shared" si="0"/>
        <v>2.9861262859430586</v>
      </c>
      <c r="L12" s="10" t="str">
        <f>IF(ABS(G12)&gt;'Nominal values _ Q2'!G12,ABS(G12)-'Nominal values _ Q2'!G12,"-")</f>
        <v>-</v>
      </c>
      <c r="M12" s="10">
        <f>IF(ABS(H12)&gt;'Nominal values _ Q2'!H12,ABS(H12)-'Nominal values _ Q2'!H12,"-")</f>
        <v>2.9569999999999936</v>
      </c>
      <c r="N12" s="10">
        <f>IF(ABS(I12)&gt;'Nominal values _ Q2'!I12,ABS(I12)-'Nominal values _ Q2'!I12,"-")</f>
        <v>0.3443399999999883</v>
      </c>
      <c r="O12" s="10">
        <f>IF(J12&gt;'Nominal values _ Q2'!J12,J12-'Nominal values _ Q2'!J12,"-")</f>
        <v>0.15769916119686833</v>
      </c>
      <c r="Q12" s="25" t="s">
        <v>132</v>
      </c>
      <c r="R12" s="25" t="s">
        <v>128</v>
      </c>
    </row>
    <row r="13" spans="1:18" ht="12.75">
      <c r="A13" s="9" t="s">
        <v>17</v>
      </c>
      <c r="B13" s="10">
        <v>383.30377999999996</v>
      </c>
      <c r="C13" s="10">
        <v>-229.99192</v>
      </c>
      <c r="D13" s="10">
        <v>71.51115999999999</v>
      </c>
      <c r="E13" s="10">
        <v>74.78268</v>
      </c>
      <c r="G13" s="10">
        <f>B13-'Nominal values _ Q2'!B13</f>
        <v>-6.296220000000062</v>
      </c>
      <c r="H13" s="10">
        <f>C13-'Nominal values _ Q2'!C13</f>
        <v>-7.491919999999993</v>
      </c>
      <c r="I13" s="10">
        <f>D13-'Nominal values _ Q2'!D13</f>
        <v>-3.4888400000000104</v>
      </c>
      <c r="J13" s="10">
        <f t="shared" si="0"/>
        <v>7.198221366004303</v>
      </c>
      <c r="L13" s="10">
        <f>IF(ABS(G13)&gt;'Nominal values _ Q2'!G13,ABS(G13)-'Nominal values _ Q2'!G13,"-")</f>
        <v>4.296220000000062</v>
      </c>
      <c r="M13" s="10">
        <f>IF(ABS(H13)&gt;'Nominal values _ Q2'!H13,ABS(H13)-'Nominal values _ Q2'!H13,"-")</f>
        <v>5.491919999999993</v>
      </c>
      <c r="N13" s="10">
        <f>IF(ABS(I13)&gt;'Nominal values _ Q2'!I13,ABS(I13)-'Nominal values _ Q2'!I13,"-")</f>
        <v>1.4888400000000104</v>
      </c>
      <c r="O13" s="10">
        <f>IF(J13&gt;'Nominal values _ Q2'!J13,J13-'Nominal values _ Q2'!J13,"-")</f>
        <v>4.369794241258113</v>
      </c>
      <c r="Q13" s="25" t="s">
        <v>132</v>
      </c>
      <c r="R13" s="25" t="s">
        <v>128</v>
      </c>
    </row>
    <row r="14" spans="1:18" ht="12.75">
      <c r="A14" s="9" t="s">
        <v>94</v>
      </c>
      <c r="B14" s="35">
        <v>-4.533899999999999</v>
      </c>
      <c r="C14" s="35">
        <v>-6.99516000000012</v>
      </c>
      <c r="D14" s="35">
        <v>-151.8539</v>
      </c>
      <c r="E14" s="10">
        <v>126.16179999999999</v>
      </c>
      <c r="G14" s="10">
        <f>B14-'Nominal values _ Q2'!B14</f>
        <v>-4.533899999999999</v>
      </c>
      <c r="H14" s="10">
        <f>C14-'Nominal values _ Q2'!C14</f>
        <v>12.90483999999988</v>
      </c>
      <c r="I14" s="10">
        <f>D14-'Nominal values _ Q2'!D14</f>
        <v>-1.85390000000001</v>
      </c>
      <c r="J14" s="10">
        <f t="shared" si="0"/>
        <v>4.898284844718611</v>
      </c>
      <c r="L14" s="10">
        <f>IF(ABS(G14)&gt;'Nominal values _ Q2'!G14,ABS(G14)-'Nominal values _ Q2'!G14,"-")</f>
        <v>2.533899999999999</v>
      </c>
      <c r="M14" s="10">
        <f>IF(ABS(H14)&gt;'Nominal values _ Q2'!H14,ABS(H14)-'Nominal values _ Q2'!H14,"-")</f>
        <v>10.90483999999988</v>
      </c>
      <c r="N14" s="10" t="str">
        <f>IF(ABS(I14)&gt;'Nominal values _ Q2'!I14,ABS(I14)-'Nominal values _ Q2'!I14,"-")</f>
        <v>-</v>
      </c>
      <c r="O14" s="10">
        <f>IF(J14&gt;'Nominal values _ Q2'!J14,J14-'Nominal values _ Q2'!J14,"-")</f>
        <v>2.0698577199724206</v>
      </c>
      <c r="Q14" s="25" t="s">
        <v>132</v>
      </c>
      <c r="R14" s="25" t="s">
        <v>128</v>
      </c>
    </row>
    <row r="15" spans="1:18" ht="12.75">
      <c r="A15" s="9" t="s">
        <v>95</v>
      </c>
      <c r="B15" s="35">
        <v>-152.3873</v>
      </c>
      <c r="C15" s="35">
        <v>-7.520940000000248</v>
      </c>
      <c r="D15" s="35">
        <v>-0.97282</v>
      </c>
      <c r="E15" s="10">
        <v>125.98908</v>
      </c>
      <c r="G15" s="10">
        <f>B15-'Nominal values _ Q2'!B15</f>
        <v>-2.3873000000000104</v>
      </c>
      <c r="H15" s="10">
        <f>C15-'Nominal values _ Q2'!C15</f>
        <v>12.37905999999975</v>
      </c>
      <c r="I15" s="10">
        <f>D15-'Nominal values _ Q2'!D15</f>
        <v>-0.97282</v>
      </c>
      <c r="J15" s="10">
        <f t="shared" si="0"/>
        <v>2.5779022561765315</v>
      </c>
      <c r="L15" s="10">
        <f>IF(ABS(G15)&gt;'Nominal values _ Q2'!G15,ABS(G15)-'Nominal values _ Q2'!G15,"-")</f>
        <v>0.3873000000000104</v>
      </c>
      <c r="M15" s="10">
        <f>IF(ABS(H15)&gt;'Nominal values _ Q2'!H15,ABS(H15)-'Nominal values _ Q2'!H15,"-")</f>
        <v>10.37905999999975</v>
      </c>
      <c r="N15" s="10" t="str">
        <f>IF(ABS(I15)&gt;'Nominal values _ Q2'!I15,ABS(I15)-'Nominal values _ Q2'!I15,"-")</f>
        <v>-</v>
      </c>
      <c r="O15" s="10" t="str">
        <f>IF(J15&gt;'Nominal values _ Q2'!J15,J15-'Nominal values _ Q2'!J15,"-")</f>
        <v>-</v>
      </c>
      <c r="Q15" s="25"/>
      <c r="R15" s="25" t="s">
        <v>128</v>
      </c>
    </row>
    <row r="16" spans="1:18" ht="12.75">
      <c r="A16" s="9" t="s">
        <v>96</v>
      </c>
      <c r="B16" s="35">
        <v>-0.8813799999999999</v>
      </c>
      <c r="C16" s="35">
        <v>-9.99744000000016</v>
      </c>
      <c r="D16" s="35">
        <v>146.30399999999997</v>
      </c>
      <c r="E16" s="10">
        <v>126.15671999999999</v>
      </c>
      <c r="G16" s="10">
        <f>B16-'Nominal values _ Q2'!B16</f>
        <v>-0.8813799999999999</v>
      </c>
      <c r="H16" s="10">
        <f>C16-'Nominal values _ Q2'!C16</f>
        <v>9.902559999999838</v>
      </c>
      <c r="I16" s="10">
        <f>D16-'Nominal values _ Q2'!D16</f>
        <v>-3.6960000000000264</v>
      </c>
      <c r="J16" s="10">
        <f t="shared" si="0"/>
        <v>3.7996377069926277</v>
      </c>
      <c r="L16" s="10" t="str">
        <f>IF(ABS(G16)&gt;'Nominal values _ Q2'!G16,ABS(G16)-'Nominal values _ Q2'!G16,"-")</f>
        <v>-</v>
      </c>
      <c r="M16" s="10">
        <f>IF(ABS(H16)&gt;'Nominal values _ Q2'!H16,ABS(H16)-'Nominal values _ Q2'!H16,"-")</f>
        <v>7.902559999999838</v>
      </c>
      <c r="N16" s="10">
        <f>IF(ABS(I16)&gt;'Nominal values _ Q2'!I16,ABS(I16)-'Nominal values _ Q2'!I16,"-")</f>
        <v>1.6960000000000264</v>
      </c>
      <c r="O16" s="10">
        <f>IF(J16&gt;'Nominal values _ Q2'!J16,J16-'Nominal values _ Q2'!J16,"-")</f>
        <v>0.9712105822464374</v>
      </c>
      <c r="Q16" s="25" t="s">
        <v>132</v>
      </c>
      <c r="R16" s="25" t="s">
        <v>128</v>
      </c>
    </row>
    <row r="17" spans="1:18" ht="12.75">
      <c r="A17" s="9" t="s">
        <v>21</v>
      </c>
      <c r="B17" s="10">
        <v>-1.31572</v>
      </c>
      <c r="C17" s="10">
        <v>0</v>
      </c>
      <c r="D17" s="10">
        <v>-2.20472</v>
      </c>
      <c r="E17" s="10">
        <v>114.38636</v>
      </c>
      <c r="G17" s="10">
        <f>B17-'Nominal values _ Q2'!B17</f>
        <v>-1.31572</v>
      </c>
      <c r="H17" s="10">
        <f>C17-'Nominal values _ Q2'!C17</f>
        <v>0</v>
      </c>
      <c r="I17" s="10">
        <f>D17-'Nominal values _ Q2'!D17</f>
        <v>-2.20472</v>
      </c>
      <c r="J17" s="10">
        <f t="shared" si="0"/>
        <v>2.5674714013597115</v>
      </c>
      <c r="L17" s="10">
        <f>IF(ABS(G17)&gt;'Nominal values _ Q2'!G17,ABS(G17)-'Nominal values _ Q2'!G17,"-")</f>
        <v>0.31572</v>
      </c>
      <c r="M17" s="10" t="str">
        <f>IF(ABS(H17)&gt;'Nominal values _ Q2'!H17,ABS(H17)-'Nominal values _ Q2'!H17,"-")</f>
        <v>-</v>
      </c>
      <c r="N17" s="10">
        <f>IF(ABS(I17)&gt;'Nominal values _ Q2'!I17,ABS(I17)-'Nominal values _ Q2'!I17,"-")</f>
        <v>1.20472</v>
      </c>
      <c r="O17" s="10">
        <f>IF(J17&gt;'Nominal values _ Q2'!J17,J17-'Nominal values _ Q2'!J17,"-")</f>
        <v>1.1532578389866164</v>
      </c>
      <c r="Q17" s="25" t="s">
        <v>132</v>
      </c>
      <c r="R17" s="25"/>
    </row>
    <row r="18" spans="1:18" ht="12.75">
      <c r="A18" s="9" t="s">
        <v>22</v>
      </c>
      <c r="B18" s="10">
        <v>-3.6601399999999997</v>
      </c>
      <c r="C18" s="10">
        <v>118.12778</v>
      </c>
      <c r="D18" s="10">
        <v>76.06792</v>
      </c>
      <c r="E18" s="10">
        <v>1006.2845</v>
      </c>
      <c r="G18" s="10">
        <f>B18-'Nominal values _ Q2'!B18</f>
        <v>-3.6601399999999997</v>
      </c>
      <c r="H18" s="10">
        <f>C18-'Nominal values _ Q2'!C18</f>
        <v>-9.372219999999999</v>
      </c>
      <c r="I18" s="10">
        <f>D18-'Nominal values _ Q2'!D18</f>
        <v>1.0679200000000009</v>
      </c>
      <c r="J18" s="10">
        <f t="shared" si="0"/>
        <v>3.812752017375376</v>
      </c>
      <c r="L18" s="10">
        <f>IF(ABS(G18)&gt;'Nominal values _ Q2'!G18,ABS(G18)-'Nominal values _ Q2'!G18,"-")</f>
        <v>0.6601399999999997</v>
      </c>
      <c r="M18" s="10">
        <f>IF(ABS(H18)&gt;'Nominal values _ Q2'!H18,ABS(H18)-'Nominal values _ Q2'!H18,"-")</f>
        <v>6.372219999999999</v>
      </c>
      <c r="N18" s="10" t="str">
        <f>IF(ABS(I18)&gt;'Nominal values _ Q2'!I18,ABS(I18)-'Nominal values _ Q2'!I18,"-")</f>
        <v>-</v>
      </c>
      <c r="O18" s="10" t="str">
        <f>IF(J18&gt;'Nominal values _ Q2'!J18,J18-'Nominal values _ Q2'!J18,"-")</f>
        <v>-</v>
      </c>
      <c r="Q18" s="25"/>
      <c r="R18" s="25" t="s">
        <v>128</v>
      </c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23</v>
      </c>
      <c r="B20" s="14"/>
      <c r="C20" s="14"/>
      <c r="D20" s="14"/>
      <c r="E20" s="14"/>
      <c r="G20" s="14"/>
      <c r="I20" s="14"/>
    </row>
    <row r="21" spans="1:18" ht="12.75">
      <c r="A21" s="9" t="s">
        <v>13</v>
      </c>
      <c r="B21" s="10">
        <v>-385.63041999999996</v>
      </c>
      <c r="C21" s="10">
        <v>12852.85212</v>
      </c>
      <c r="D21" s="10">
        <v>73.32217999999999</v>
      </c>
      <c r="E21" s="10">
        <v>74.75981999999999</v>
      </c>
      <c r="G21" s="10">
        <f>B21-'Nominal values _ Q2'!B21</f>
        <v>3.9695800000000645</v>
      </c>
      <c r="H21" s="10">
        <f>C21-'Nominal values _ Q2'!C21</f>
        <v>-8.547880000000077</v>
      </c>
      <c r="I21" s="10">
        <f>D21-'Nominal values _ Q2'!D21</f>
        <v>-1.6778200000000112</v>
      </c>
      <c r="J21" s="10">
        <f aca="true" t="shared" si="1" ref="J21:J30">SQRT(G21^2+I21^2)</f>
        <v>4.309599207443838</v>
      </c>
      <c r="L21" s="10">
        <f>IF(ABS(G21)&gt;'Nominal values _ Q2'!G21,ABS(G21)-'Nominal values _ Q2'!G21,"-")</f>
        <v>1.9695800000000645</v>
      </c>
      <c r="M21" s="10">
        <f>IF(ABS(H21)&gt;'Nominal values _ Q2'!H21,ABS(H21)-'Nominal values _ Q2'!H21,"-")</f>
        <v>6.547880000000077</v>
      </c>
      <c r="N21" s="10" t="str">
        <f>IF(ABS(I21)&gt;'Nominal values _ Q2'!I21,ABS(I21)-'Nominal values _ Q2'!I21,"-")</f>
        <v>-</v>
      </c>
      <c r="O21" s="10">
        <f>IF(J21&gt;'Nominal values _ Q2'!J21,J21-'Nominal values _ Q2'!J21,"-")</f>
        <v>1.4811720826976473</v>
      </c>
      <c r="Q21" s="25" t="s">
        <v>132</v>
      </c>
      <c r="R21" s="25" t="s">
        <v>128</v>
      </c>
    </row>
    <row r="22" spans="1:18" ht="12.75">
      <c r="A22" s="9" t="s">
        <v>14</v>
      </c>
      <c r="B22" s="10">
        <v>-238.09451999999996</v>
      </c>
      <c r="C22" s="10">
        <v>12856.1338</v>
      </c>
      <c r="D22" s="10">
        <v>276.90572</v>
      </c>
      <c r="E22" s="10">
        <v>74.5744</v>
      </c>
      <c r="G22" s="10">
        <f>B22-'Nominal values _ Q2'!B22</f>
        <v>1.9054800000000398</v>
      </c>
      <c r="H22" s="10">
        <f>C22-'Nominal values _ Q2'!C22</f>
        <v>-5.266200000000026</v>
      </c>
      <c r="I22" s="10">
        <f>D22-'Nominal values _ Q2'!D22</f>
        <v>-0.5942800000000261</v>
      </c>
      <c r="J22" s="10">
        <f t="shared" si="1"/>
        <v>1.996001690580492</v>
      </c>
      <c r="L22" s="10" t="str">
        <f>IF(ABS(G22)&gt;'Nominal values _ Q2'!G22,ABS(G22)-'Nominal values _ Q2'!G22,"-")</f>
        <v>-</v>
      </c>
      <c r="M22" s="10">
        <f>IF(ABS(H22)&gt;'Nominal values _ Q2'!H22,ABS(H22)-'Nominal values _ Q2'!H22,"-")</f>
        <v>3.266200000000026</v>
      </c>
      <c r="N22" s="10" t="str">
        <f>IF(ABS(I22)&gt;'Nominal values _ Q2'!I22,ABS(I22)-'Nominal values _ Q2'!I22,"-")</f>
        <v>-</v>
      </c>
      <c r="O22" s="10" t="str">
        <f>IF(J22&gt;'Nominal values _ Q2'!J22,J22-'Nominal values _ Q2'!J22,"-")</f>
        <v>-</v>
      </c>
      <c r="Q22" s="25"/>
      <c r="R22" s="25" t="s">
        <v>128</v>
      </c>
    </row>
    <row r="23" spans="1:18" ht="12.75">
      <c r="A23" s="9" t="s">
        <v>15</v>
      </c>
      <c r="B23" s="10">
        <v>0.5588</v>
      </c>
      <c r="C23" s="10">
        <v>12854.58948</v>
      </c>
      <c r="D23" s="10">
        <v>377.57099999999997</v>
      </c>
      <c r="E23" s="10">
        <v>199.6821</v>
      </c>
      <c r="G23" s="10">
        <f>B23-'Nominal values _ Q2'!B23</f>
        <v>0.5588</v>
      </c>
      <c r="H23" s="10">
        <f>C23-'Nominal values _ Q2'!C23</f>
        <v>-6.810519999999087</v>
      </c>
      <c r="I23" s="10">
        <f>D23-'Nominal values _ Q2'!D23</f>
        <v>0.6709999999999923</v>
      </c>
      <c r="J23" s="10">
        <f t="shared" si="1"/>
        <v>0.8732115665747846</v>
      </c>
      <c r="L23" s="10" t="str">
        <f>IF(ABS(G23)&gt;'Nominal values _ Q2'!G23,ABS(G23)-'Nominal values _ Q2'!G23,"-")</f>
        <v>-</v>
      </c>
      <c r="M23" s="10">
        <f>IF(ABS(H23)&gt;'Nominal values _ Q2'!H23,ABS(H23)-'Nominal values _ Q2'!H23,"-")</f>
        <v>4.810519999999087</v>
      </c>
      <c r="N23" s="10" t="str">
        <f>IF(ABS(I23)&gt;'Nominal values _ Q2'!I23,ABS(I23)-'Nominal values _ Q2'!I23,"-")</f>
        <v>-</v>
      </c>
      <c r="O23" s="10" t="str">
        <f>IF(J23&gt;'Nominal values _ Q2'!J23,J23-'Nominal values _ Q2'!J23,"-")</f>
        <v>-</v>
      </c>
      <c r="Q23" s="25"/>
      <c r="R23" s="25" t="s">
        <v>128</v>
      </c>
    </row>
    <row r="24" spans="1:18" ht="12.75">
      <c r="A24" s="9" t="s">
        <v>16</v>
      </c>
      <c r="B24" s="10">
        <v>242.14328</v>
      </c>
      <c r="C24" s="10">
        <v>12856.082999999999</v>
      </c>
      <c r="D24" s="10">
        <v>277.11146</v>
      </c>
      <c r="E24" s="10">
        <v>133.72083999999998</v>
      </c>
      <c r="G24" s="10">
        <f>B24-'Nominal values _ Q2'!B24</f>
        <v>2.1432800000000043</v>
      </c>
      <c r="H24" s="10">
        <f>C24-'Nominal values _ Q2'!C24</f>
        <v>-5.317000000000917</v>
      </c>
      <c r="I24" s="10">
        <f>D24-'Nominal values _ Q2'!D24</f>
        <v>-0.3885399999999777</v>
      </c>
      <c r="J24" s="10">
        <f t="shared" si="1"/>
        <v>2.1782131415451524</v>
      </c>
      <c r="L24" s="10">
        <f>IF(ABS(G24)&gt;'Nominal values _ Q2'!G24,ABS(G24)-'Nominal values _ Q2'!G24,"-")</f>
        <v>0.1432800000000043</v>
      </c>
      <c r="M24" s="10">
        <f>IF(ABS(H24)&gt;'Nominal values _ Q2'!H24,ABS(H24)-'Nominal values _ Q2'!H24,"-")</f>
        <v>3.3170000000009168</v>
      </c>
      <c r="N24" s="10" t="str">
        <f>IF(ABS(I24)&gt;'Nominal values _ Q2'!I24,ABS(I24)-'Nominal values _ Q2'!I24,"-")</f>
        <v>-</v>
      </c>
      <c r="O24" s="10" t="str">
        <f>IF(J24&gt;'Nominal values _ Q2'!J24,J24-'Nominal values _ Q2'!J24,"-")</f>
        <v>-</v>
      </c>
      <c r="Q24" s="25"/>
      <c r="R24" s="25" t="s">
        <v>128</v>
      </c>
    </row>
    <row r="25" spans="1:18" ht="12.75">
      <c r="A25" s="9" t="s">
        <v>17</v>
      </c>
      <c r="B25" s="10">
        <v>387.42366</v>
      </c>
      <c r="C25" s="10">
        <v>12854.24404</v>
      </c>
      <c r="D25" s="10">
        <v>71.90486</v>
      </c>
      <c r="E25" s="10">
        <v>74.83856</v>
      </c>
      <c r="G25" s="10">
        <f>B25-'Nominal values _ Q2'!B25</f>
        <v>-2.176340000000039</v>
      </c>
      <c r="H25" s="10">
        <f>C25-'Nominal values _ Q2'!C25</f>
        <v>-7.15596000000005</v>
      </c>
      <c r="I25" s="10">
        <f>D25-'Nominal values _ Q2'!D25</f>
        <v>-3.0951400000000007</v>
      </c>
      <c r="J25" s="10">
        <f t="shared" si="1"/>
        <v>3.7836949421432187</v>
      </c>
      <c r="L25" s="10">
        <f>IF(ABS(G25)&gt;'Nominal values _ Q2'!G25,ABS(G25)-'Nominal values _ Q2'!G25,"-")</f>
        <v>0.1763400000000388</v>
      </c>
      <c r="M25" s="10">
        <f>IF(ABS(H25)&gt;'Nominal values _ Q2'!H25,ABS(H25)-'Nominal values _ Q2'!H25,"-")</f>
        <v>5.15596000000005</v>
      </c>
      <c r="N25" s="10">
        <f>IF(ABS(I25)&gt;'Nominal values _ Q2'!I25,ABS(I25)-'Nominal values _ Q2'!I25,"-")</f>
        <v>1.0951400000000007</v>
      </c>
      <c r="O25" s="10">
        <f>IF(J25&gt;'Nominal values _ Q2'!J25,J25-'Nominal values _ Q2'!J25,"-")</f>
        <v>0.9552678173970284</v>
      </c>
      <c r="Q25" s="25" t="s">
        <v>132</v>
      </c>
      <c r="R25" s="25" t="s">
        <v>128</v>
      </c>
    </row>
    <row r="26" spans="1:18" ht="12.75">
      <c r="A26" s="9" t="s">
        <v>94</v>
      </c>
      <c r="B26" s="10">
        <v>-4.3942</v>
      </c>
      <c r="C26" s="10">
        <v>12932.107739999998</v>
      </c>
      <c r="D26" s="10">
        <v>-148.67381999999998</v>
      </c>
      <c r="E26" s="10">
        <v>88.63329999999999</v>
      </c>
      <c r="G26" s="10">
        <f>B26-'Nominal values _ Q2'!B26</f>
        <v>-4.3942</v>
      </c>
      <c r="H26" s="10">
        <f>C26-'Nominal values _ Q2'!C26</f>
        <v>-4.292260000001988</v>
      </c>
      <c r="I26" s="10">
        <f>D26-'Nominal values _ Q2'!D26</f>
        <v>1.3261800000000221</v>
      </c>
      <c r="J26" s="10">
        <f t="shared" si="1"/>
        <v>4.589961550209332</v>
      </c>
      <c r="L26" s="10">
        <f>IF(ABS(G26)&gt;'Nominal values _ Q2'!G26,ABS(G26)-'Nominal values _ Q2'!G26,"-")</f>
        <v>2.3941999999999997</v>
      </c>
      <c r="M26" s="10">
        <f>IF(ABS(H26)&gt;'Nominal values _ Q2'!H26,ABS(H26)-'Nominal values _ Q2'!H26,"-")</f>
        <v>2.2922600000019884</v>
      </c>
      <c r="N26" s="10" t="str">
        <f>IF(ABS(I26)&gt;'Nominal values _ Q2'!I26,ABS(I26)-'Nominal values _ Q2'!I26,"-")</f>
        <v>-</v>
      </c>
      <c r="O26" s="10">
        <f>IF(J26&gt;'Nominal values _ Q2'!J26,J26-'Nominal values _ Q2'!J26,"-")</f>
        <v>1.7615344254631418</v>
      </c>
      <c r="Q26" s="25" t="s">
        <v>132</v>
      </c>
      <c r="R26" s="25" t="s">
        <v>128</v>
      </c>
    </row>
    <row r="27" spans="1:18" ht="12.75">
      <c r="A27" s="9" t="s">
        <v>95</v>
      </c>
      <c r="B27" s="10">
        <v>-152.61336</v>
      </c>
      <c r="C27" s="10">
        <v>12936.042199999998</v>
      </c>
      <c r="D27" s="10">
        <v>1.2293599999999998</v>
      </c>
      <c r="E27" s="10">
        <v>88.54186</v>
      </c>
      <c r="G27" s="10">
        <f>B27-'Nominal values _ Q2'!B27</f>
        <v>-2.61336</v>
      </c>
      <c r="H27" s="10">
        <f>C27-'Nominal values _ Q2'!C27</f>
        <v>-0.35780000000158907</v>
      </c>
      <c r="I27" s="10">
        <f>D27-'Nominal values _ Q2'!D27</f>
        <v>1.2293599999999998</v>
      </c>
      <c r="J27" s="10">
        <f t="shared" si="1"/>
        <v>2.888074877699676</v>
      </c>
      <c r="L27" s="10">
        <f>IF(ABS(G27)&gt;'Nominal values _ Q2'!G27,ABS(G27)-'Nominal values _ Q2'!G27,"-")</f>
        <v>0.6133600000000001</v>
      </c>
      <c r="M27" s="10" t="str">
        <f>IF(ABS(H27)&gt;'Nominal values _ Q2'!H27,ABS(H27)-'Nominal values _ Q2'!H27,"-")</f>
        <v>-</v>
      </c>
      <c r="N27" s="10" t="str">
        <f>IF(ABS(I27)&gt;'Nominal values _ Q2'!I27,ABS(I27)-'Nominal values _ Q2'!I27,"-")</f>
        <v>-</v>
      </c>
      <c r="O27" s="10">
        <f>IF(J27&gt;'Nominal values _ Q2'!J27,J27-'Nominal values _ Q2'!J27,"-")</f>
        <v>0.05964775295348579</v>
      </c>
      <c r="Q27" s="25" t="s">
        <v>132</v>
      </c>
      <c r="R27" s="25"/>
    </row>
    <row r="28" spans="1:18" ht="12.75">
      <c r="A28" s="9" t="s">
        <v>96</v>
      </c>
      <c r="B28" s="10">
        <v>-3.3172399999999995</v>
      </c>
      <c r="C28" s="10">
        <v>12932.70972</v>
      </c>
      <c r="D28" s="10">
        <v>148.24964</v>
      </c>
      <c r="E28" s="10">
        <v>88.5317</v>
      </c>
      <c r="G28" s="10">
        <f>B28-'Nominal values _ Q2'!B28</f>
        <v>-3.3172399999999995</v>
      </c>
      <c r="H28" s="10">
        <f>C28-'Nominal values _ Q2'!C28</f>
        <v>-3.690279999998893</v>
      </c>
      <c r="I28" s="10">
        <f>D28-'Nominal values _ Q2'!D28</f>
        <v>-1.7503600000000006</v>
      </c>
      <c r="J28" s="10">
        <f t="shared" si="1"/>
        <v>3.750712112012864</v>
      </c>
      <c r="L28" s="10">
        <f>IF(ABS(G28)&gt;'Nominal values _ Q2'!G28,ABS(G28)-'Nominal values _ Q2'!G28,"-")</f>
        <v>1.3172399999999995</v>
      </c>
      <c r="M28" s="10">
        <f>IF(ABS(H28)&gt;'Nominal values _ Q2'!H28,ABS(H28)-'Nominal values _ Q2'!H28,"-")</f>
        <v>1.690279999998893</v>
      </c>
      <c r="N28" s="10" t="str">
        <f>IF(ABS(I28)&gt;'Nominal values _ Q2'!I28,ABS(I28)-'Nominal values _ Q2'!I28,"-")</f>
        <v>-</v>
      </c>
      <c r="O28" s="10">
        <f>IF(J28&gt;'Nominal values _ Q2'!J28,J28-'Nominal values _ Q2'!J28,"-")</f>
        <v>0.9222849872666736</v>
      </c>
      <c r="Q28" s="25" t="s">
        <v>132</v>
      </c>
      <c r="R28" s="25" t="s">
        <v>128</v>
      </c>
    </row>
    <row r="29" spans="1:18" ht="12.75">
      <c r="A29" s="9" t="s">
        <v>21</v>
      </c>
      <c r="B29" s="10">
        <v>-0.44958</v>
      </c>
      <c r="C29" s="10">
        <v>12637.269619999997</v>
      </c>
      <c r="D29" s="10">
        <v>0.55372</v>
      </c>
      <c r="E29" s="10">
        <v>114.10949999999998</v>
      </c>
      <c r="G29" s="10">
        <f>B29-'Nominal values _ Q2'!B29</f>
        <v>-0.44958</v>
      </c>
      <c r="H29" s="10">
        <f>C29-'Nominal values _ Q2'!C29</f>
        <v>-1.630380000002333</v>
      </c>
      <c r="I29" s="10">
        <f>D29-'Nominal values _ Q2'!D29</f>
        <v>0.55372</v>
      </c>
      <c r="J29" s="10">
        <f t="shared" si="1"/>
        <v>0.7132517191006271</v>
      </c>
      <c r="L29" s="10" t="str">
        <f>IF(ABS(G29)&gt;'Nominal values _ Q2'!G29,ABS(G29)-'Nominal values _ Q2'!G29,"-")</f>
        <v>-</v>
      </c>
      <c r="M29" s="10">
        <f>IF(ABS(H29)&gt;'Nominal values _ Q2'!H29,ABS(H29)-'Nominal values _ Q2'!H29,"-")</f>
        <v>0.630380000002333</v>
      </c>
      <c r="N29" s="10" t="str">
        <f>IF(ABS(I29)&gt;'Nominal values _ Q2'!I29,ABS(I29)-'Nominal values _ Q2'!I29,"-")</f>
        <v>-</v>
      </c>
      <c r="O29" s="10" t="str">
        <f>IF(J29&gt;'Nominal values _ Q2'!J29,J29-'Nominal values _ Q2'!J29,"-")</f>
        <v>-</v>
      </c>
      <c r="Q29" s="25"/>
      <c r="R29" s="25" t="s">
        <v>128</v>
      </c>
    </row>
    <row r="30" spans="1:18" ht="12.75">
      <c r="A30" s="9" t="s">
        <v>22</v>
      </c>
      <c r="B30" s="10">
        <v>-0.85598</v>
      </c>
      <c r="C30" s="10">
        <v>12502.908699999998</v>
      </c>
      <c r="D30" s="10">
        <v>73.84796</v>
      </c>
      <c r="E30" s="10">
        <v>1004.6817599999999</v>
      </c>
      <c r="G30" s="10">
        <f>B30-'Nominal values _ Q2'!B30</f>
        <v>-0.85598</v>
      </c>
      <c r="H30" s="10">
        <f>C30-'Nominal values _ Q2'!C30</f>
        <v>-8.491300000001502</v>
      </c>
      <c r="I30" s="10">
        <f>D30-'Nominal values _ Q2'!D30</f>
        <v>-1.1520399999999995</v>
      </c>
      <c r="J30" s="10">
        <f t="shared" si="1"/>
        <v>1.4352344484438766</v>
      </c>
      <c r="L30" s="10" t="str">
        <f>IF(ABS(G30)&gt;'Nominal values _ Q2'!G30,ABS(G30)-'Nominal values _ Q2'!G30,"-")</f>
        <v>-</v>
      </c>
      <c r="M30" s="10">
        <f>IF(ABS(H30)&gt;'Nominal values _ Q2'!H30,ABS(H30)-'Nominal values _ Q2'!H30,"-")</f>
        <v>5.491300000001502</v>
      </c>
      <c r="N30" s="10" t="str">
        <f>IF(ABS(I30)&gt;'Nominal values _ Q2'!I30,ABS(I30)-'Nominal values _ Q2'!I30,"-")</f>
        <v>-</v>
      </c>
      <c r="O30" s="10" t="str">
        <f>IF(J30&gt;'Nominal values _ Q2'!J30,J30-'Nominal values _ Q2'!J30,"-")</f>
        <v>-</v>
      </c>
      <c r="Q30" s="25"/>
      <c r="R30" s="25" t="s">
        <v>128</v>
      </c>
    </row>
    <row r="32" ht="12.75">
      <c r="Q32" s="1" t="s">
        <v>161</v>
      </c>
    </row>
    <row r="33" spans="1:17" ht="12.75">
      <c r="A33" s="22" t="s">
        <v>162</v>
      </c>
      <c r="Q33" s="1" t="s">
        <v>163</v>
      </c>
    </row>
    <row r="34" spans="1:17" ht="12.75">
      <c r="A34" s="9" t="s">
        <v>164</v>
      </c>
      <c r="B34" s="10">
        <v>139.36218</v>
      </c>
      <c r="C34" s="10">
        <v>-4.4449999999999275</v>
      </c>
      <c r="D34" s="10">
        <v>32.87014</v>
      </c>
      <c r="E34" s="31"/>
      <c r="G34" s="14"/>
      <c r="H34" s="14"/>
      <c r="I34" s="14"/>
      <c r="J34" s="14"/>
      <c r="M34" s="14"/>
      <c r="Q34" s="1" t="s">
        <v>165</v>
      </c>
    </row>
    <row r="35" spans="1:13" ht="12.75">
      <c r="A35" s="9" t="s">
        <v>166</v>
      </c>
      <c r="B35" s="10">
        <v>137.63243999999997</v>
      </c>
      <c r="C35" s="10">
        <v>-1.557020000000071</v>
      </c>
      <c r="D35" s="10">
        <v>-41.991279999999996</v>
      </c>
      <c r="E35" s="31"/>
      <c r="G35" s="14"/>
      <c r="H35" s="14"/>
      <c r="I35" s="14"/>
      <c r="J35" s="14"/>
      <c r="M35" s="14"/>
    </row>
    <row r="36" spans="2:13" ht="12.75">
      <c r="B36" s="28"/>
      <c r="C36" s="28"/>
      <c r="D36" s="28"/>
      <c r="E36" s="31"/>
      <c r="G36" s="14"/>
      <c r="H36" s="14"/>
      <c r="I36" s="14"/>
      <c r="J36" s="14"/>
      <c r="M36" s="14"/>
    </row>
    <row r="37" spans="1:13" ht="12.75">
      <c r="A37" s="9" t="s">
        <v>167</v>
      </c>
      <c r="B37" s="10">
        <v>139.40536</v>
      </c>
      <c r="C37" s="10">
        <v>12638.9511</v>
      </c>
      <c r="D37" s="10">
        <v>42.32402</v>
      </c>
      <c r="E37" s="31"/>
      <c r="G37" s="14"/>
      <c r="H37" s="14"/>
      <c r="I37" s="14"/>
      <c r="J37" s="14"/>
      <c r="M37" s="14"/>
    </row>
    <row r="38" spans="1:13" ht="12.75">
      <c r="A38" s="9" t="s">
        <v>168</v>
      </c>
      <c r="B38" s="10">
        <v>139.35201999999998</v>
      </c>
      <c r="C38" s="10">
        <v>12640.871339999998</v>
      </c>
      <c r="D38" s="10">
        <v>-32.70504</v>
      </c>
      <c r="E38" s="31"/>
      <c r="G38" s="14"/>
      <c r="H38" s="14"/>
      <c r="I38" s="14"/>
      <c r="J38" s="14"/>
      <c r="M38" s="14"/>
    </row>
    <row r="39" spans="2:13" ht="12.75">
      <c r="B39" s="31"/>
      <c r="C39" s="31"/>
      <c r="D39" s="31"/>
      <c r="E39" s="31"/>
      <c r="G39" s="14"/>
      <c r="H39" s="14"/>
      <c r="I39" s="14"/>
      <c r="J39" s="14"/>
      <c r="M39" s="14"/>
    </row>
    <row r="40" spans="1:13" ht="12.75">
      <c r="A40" s="22" t="s">
        <v>522</v>
      </c>
      <c r="E40" s="31"/>
      <c r="G40" s="14"/>
      <c r="H40" s="14"/>
      <c r="I40" s="14"/>
      <c r="J40" s="14"/>
      <c r="M40" s="14"/>
    </row>
    <row r="41" spans="1:13" ht="12.75">
      <c r="A41" s="9" t="s">
        <v>1017</v>
      </c>
      <c r="B41" s="18"/>
      <c r="C41" s="10">
        <v>6310.6046</v>
      </c>
      <c r="D41" s="18"/>
      <c r="E41" s="31"/>
      <c r="G41" s="14"/>
      <c r="H41" s="14"/>
      <c r="I41" s="14"/>
      <c r="J41" s="14"/>
      <c r="M41" s="14"/>
    </row>
    <row r="42" spans="1:13" ht="12.75">
      <c r="A42" s="9" t="s">
        <v>1018</v>
      </c>
      <c r="B42" s="18"/>
      <c r="C42" s="10">
        <v>6311.3056400000005</v>
      </c>
      <c r="D42" s="18"/>
      <c r="E42" s="31"/>
      <c r="G42" s="14"/>
      <c r="H42" s="14"/>
      <c r="I42" s="14"/>
      <c r="J42" s="14"/>
      <c r="M42" s="14"/>
    </row>
  </sheetData>
  <mergeCells count="9">
    <mergeCell ref="A1:N1"/>
    <mergeCell ref="B3:D3"/>
    <mergeCell ref="B4:D4"/>
    <mergeCell ref="B5:D5"/>
    <mergeCell ref="Q6:R6"/>
    <mergeCell ref="B7:E7"/>
    <mergeCell ref="G7:J7"/>
    <mergeCell ref="L7:O7"/>
    <mergeCell ref="Q7:R7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selection activeCell="A1" sqref="A1:N1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1102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1103</v>
      </c>
      <c r="B3" s="39" t="s">
        <v>1104</v>
      </c>
      <c r="C3" s="39"/>
      <c r="D3" s="39"/>
    </row>
    <row r="4" spans="1:4" ht="12.75">
      <c r="A4" s="21" t="s">
        <v>1105</v>
      </c>
      <c r="B4" s="39" t="s">
        <v>1106</v>
      </c>
      <c r="C4" s="39"/>
      <c r="D4" s="39"/>
    </row>
    <row r="5" spans="1:4" ht="12.75">
      <c r="A5" s="21" t="s">
        <v>1107</v>
      </c>
      <c r="B5" s="40">
        <v>38364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1108</v>
      </c>
      <c r="C7" s="37"/>
      <c r="D7" s="37"/>
      <c r="E7" s="37"/>
      <c r="G7" s="37" t="s">
        <v>1109</v>
      </c>
      <c r="H7" s="37"/>
      <c r="I7" s="37"/>
      <c r="J7" s="37"/>
      <c r="L7" s="37" t="s">
        <v>1110</v>
      </c>
      <c r="M7" s="37"/>
      <c r="N7" s="37"/>
      <c r="O7" s="37"/>
      <c r="Q7" s="37" t="s">
        <v>1111</v>
      </c>
      <c r="R7" s="37"/>
    </row>
    <row r="8" spans="1:18" ht="25.5">
      <c r="A8" s="22" t="s">
        <v>1112</v>
      </c>
      <c r="B8" s="23" t="s">
        <v>1113</v>
      </c>
      <c r="C8" s="23" t="s">
        <v>1114</v>
      </c>
      <c r="D8" s="23" t="s">
        <v>1115</v>
      </c>
      <c r="E8" s="22" t="s">
        <v>1116</v>
      </c>
      <c r="G8" s="23" t="s">
        <v>1117</v>
      </c>
      <c r="H8" s="23" t="s">
        <v>1118</v>
      </c>
      <c r="I8" s="23" t="s">
        <v>1119</v>
      </c>
      <c r="J8" s="23" t="s">
        <v>1120</v>
      </c>
      <c r="L8" s="23" t="s">
        <v>1121</v>
      </c>
      <c r="M8" s="23" t="s">
        <v>1122</v>
      </c>
      <c r="N8" s="23" t="s">
        <v>1123</v>
      </c>
      <c r="O8" s="23" t="s">
        <v>1124</v>
      </c>
      <c r="Q8" s="24" t="s">
        <v>1125</v>
      </c>
      <c r="R8" s="24" t="s">
        <v>1126</v>
      </c>
    </row>
    <row r="9" spans="1:18" ht="12.75">
      <c r="A9" s="9" t="s">
        <v>1127</v>
      </c>
      <c r="B9" s="10">
        <v>-388.57936</v>
      </c>
      <c r="C9" s="10">
        <v>-297.68546</v>
      </c>
      <c r="D9" s="10">
        <v>74.13752</v>
      </c>
      <c r="E9" s="10">
        <v>75</v>
      </c>
      <c r="G9" s="10">
        <f>B9-'Nominal values _ Q3'!B9</f>
        <v>1.0206400000000144</v>
      </c>
      <c r="H9" s="10">
        <f>C9-'Nominal values _ Q3'!C9</f>
        <v>-0.18545999999997775</v>
      </c>
      <c r="I9" s="10">
        <f>D9-'Nominal values _ Q3'!D9</f>
        <v>-0.862480000000005</v>
      </c>
      <c r="J9" s="10">
        <f aca="true" t="shared" si="0" ref="J9:J15">SQRT(G9^2+I9^2)</f>
        <v>1.33625512534098</v>
      </c>
      <c r="L9" s="10" t="str">
        <f>IF(ABS(G9)&gt;'Nominal values _ Q3'!G9,ABS(G9)-'Nominal values _ Q3'!G9,"-")</f>
        <v>-</v>
      </c>
      <c r="M9" s="10" t="str">
        <f>IF(ABS(H9)&gt;'Nominal values _ Q3'!H9,ABS(H9)-'Nominal values _ Q3'!H9,"-")</f>
        <v>-</v>
      </c>
      <c r="N9" s="10" t="str">
        <f>IF(ABS(I9)&gt;'Nominal values _ Q3'!I9,ABS(I9)-'Nominal values _ Q3'!I9,"-")</f>
        <v>-</v>
      </c>
      <c r="O9" s="10" t="str">
        <f>IF(J9&gt;'Nominal values _ Q3'!J9,J9-'Nominal values _ Q3'!J9,"-")</f>
        <v>-</v>
      </c>
      <c r="Q9" s="25"/>
      <c r="R9" s="25"/>
    </row>
    <row r="10" spans="1:18" ht="12.75">
      <c r="A10" s="9" t="s">
        <v>1128</v>
      </c>
      <c r="B10" s="10">
        <v>-237.26139999999998</v>
      </c>
      <c r="C10" s="10">
        <v>-301.71644</v>
      </c>
      <c r="D10" s="10">
        <v>277.67787999999996</v>
      </c>
      <c r="E10" s="10">
        <v>75</v>
      </c>
      <c r="G10" s="10">
        <f>B10-'Nominal values _ Q3'!B10</f>
        <v>2.7386000000000195</v>
      </c>
      <c r="H10" s="10">
        <f>C10-'Nominal values _ Q3'!C10</f>
        <v>-4.216439999999977</v>
      </c>
      <c r="I10" s="10">
        <f>D10-'Nominal values _ Q3'!D10</f>
        <v>0.17787999999995918</v>
      </c>
      <c r="J10" s="10">
        <f t="shared" si="0"/>
        <v>2.74437083033618</v>
      </c>
      <c r="L10" s="10" t="str">
        <f>IF(ABS(G10)&gt;'Nominal values _ Q3'!G10,ABS(G10)-'Nominal values _ Q3'!G10,"-")</f>
        <v>-</v>
      </c>
      <c r="M10" s="10">
        <f>IF(ABS(H10)&gt;'Nominal values _ Q3'!H10,ABS(H10)-'Nominal values _ Q3'!H10,"-")</f>
        <v>2.2164399999999773</v>
      </c>
      <c r="N10" s="10" t="str">
        <f>IF(ABS(I10)&gt;'Nominal values _ Q3'!I10,ABS(I10)-'Nominal values _ Q3'!I10,"-")</f>
        <v>-</v>
      </c>
      <c r="O10" s="10" t="str">
        <f>IF(J10&gt;'Nominal values _ Q3'!J10,J10-'Nominal values _ Q3'!J10,"-")</f>
        <v>-</v>
      </c>
      <c r="Q10" s="25"/>
      <c r="R10" s="25" t="s">
        <v>1129</v>
      </c>
    </row>
    <row r="11" spans="1:18" ht="12.75">
      <c r="A11" s="9" t="s">
        <v>1130</v>
      </c>
      <c r="B11" s="10">
        <v>1.6865599999999998</v>
      </c>
      <c r="C11" s="10">
        <v>-318.10452</v>
      </c>
      <c r="D11" s="10">
        <v>370.97208</v>
      </c>
      <c r="E11" s="10">
        <v>201</v>
      </c>
      <c r="G11" s="10">
        <f>B11-'Nominal values _ Q3'!B11</f>
        <v>1.6865599999999998</v>
      </c>
      <c r="H11" s="10">
        <f>C11-'Nominal values _ Q3'!C11</f>
        <v>9.39548000000002</v>
      </c>
      <c r="I11" s="10">
        <f>D11-'Nominal values _ Q3'!D11</f>
        <v>-5.927919999999972</v>
      </c>
      <c r="J11" s="10">
        <f t="shared" si="0"/>
        <v>6.163174519677312</v>
      </c>
      <c r="L11" s="10" t="str">
        <f>IF(ABS(G11)&gt;'Nominal values _ Q3'!G11,ABS(G11)-'Nominal values _ Q3'!G11,"-")</f>
        <v>-</v>
      </c>
      <c r="M11" s="10">
        <f>IF(ABS(H11)&gt;'Nominal values _ Q3'!H11,ABS(H11)-'Nominal values _ Q3'!H11,"-")</f>
        <v>7.3954800000000205</v>
      </c>
      <c r="N11" s="10">
        <f>IF(ABS(I11)&gt;'Nominal values _ Q3'!I11,ABS(I11)-'Nominal values _ Q3'!I11,"-")</f>
        <v>2.927919999999972</v>
      </c>
      <c r="O11" s="10">
        <f>IF(J11&gt;'Nominal values _ Q3'!J11,J11-'Nominal values _ Q3'!J11,"-")</f>
        <v>1.9205338325580268</v>
      </c>
      <c r="Q11" s="25" t="s">
        <v>1131</v>
      </c>
      <c r="R11" s="25" t="s">
        <v>1132</v>
      </c>
    </row>
    <row r="12" spans="1:18" ht="12.75">
      <c r="A12" s="9" t="s">
        <v>1133</v>
      </c>
      <c r="B12" s="10">
        <v>236.07775999999998</v>
      </c>
      <c r="C12" s="10">
        <v>-306.03444</v>
      </c>
      <c r="D12" s="10">
        <v>273.63419999999996</v>
      </c>
      <c r="E12" s="10">
        <v>134</v>
      </c>
      <c r="G12" s="10">
        <f>B12-'Nominal values _ Q3'!B12</f>
        <v>-3.9222400000000164</v>
      </c>
      <c r="H12" s="10">
        <f>C12-'Nominal values _ Q3'!C12</f>
        <v>-8.534440000000018</v>
      </c>
      <c r="I12" s="10">
        <f>D12-'Nominal values _ Q3'!D12</f>
        <v>-3.8658000000000357</v>
      </c>
      <c r="J12" s="10">
        <f t="shared" si="0"/>
        <v>5.507120505091604</v>
      </c>
      <c r="L12" s="10">
        <f>IF(ABS(G12)&gt;'Nominal values _ Q3'!G12,ABS(G12)-'Nominal values _ Q3'!G12,"-")</f>
        <v>1.9222400000000164</v>
      </c>
      <c r="M12" s="10">
        <f>IF(ABS(H12)&gt;'Nominal values _ Q3'!H12,ABS(H12)-'Nominal values _ Q3'!H12,"-")</f>
        <v>6.534440000000018</v>
      </c>
      <c r="N12" s="10">
        <f>IF(ABS(I12)&gt;'Nominal values _ Q3'!I12,ABS(I12)-'Nominal values _ Q3'!I12,"-")</f>
        <v>1.8658000000000357</v>
      </c>
      <c r="O12" s="10">
        <f>IF(J12&gt;'Nominal values _ Q3'!J12,J12-'Nominal values _ Q3'!J12,"-")</f>
        <v>2.6786933803454134</v>
      </c>
      <c r="Q12" s="25" t="s">
        <v>1134</v>
      </c>
      <c r="R12" s="25" t="s">
        <v>1135</v>
      </c>
    </row>
    <row r="13" spans="1:18" ht="12.75">
      <c r="A13" s="9" t="s">
        <v>1136</v>
      </c>
      <c r="B13" s="10">
        <v>387.14171999999996</v>
      </c>
      <c r="C13" s="10">
        <v>-298.19346</v>
      </c>
      <c r="D13" s="10">
        <v>65.11543999999999</v>
      </c>
      <c r="E13" s="10">
        <v>75</v>
      </c>
      <c r="G13" s="10">
        <f>B13-'Nominal values _ Q3'!B13</f>
        <v>-2.458280000000059</v>
      </c>
      <c r="H13" s="10">
        <f>C13-'Nominal values _ Q3'!C13</f>
        <v>-0.693460000000016</v>
      </c>
      <c r="I13" s="10">
        <f>D13-'Nominal values _ Q3'!D13</f>
        <v>-9.884560000000008</v>
      </c>
      <c r="J13" s="10">
        <f t="shared" si="0"/>
        <v>10.185659868265798</v>
      </c>
      <c r="L13" s="10">
        <f>IF(ABS(G13)&gt;'Nominal values _ Q3'!G13,ABS(G13)-'Nominal values _ Q3'!G13,"-")</f>
        <v>0.45828000000005886</v>
      </c>
      <c r="M13" s="10" t="str">
        <f>IF(ABS(H13)&gt;'Nominal values _ Q3'!H13,ABS(H13)-'Nominal values _ Q3'!H13,"-")</f>
        <v>-</v>
      </c>
      <c r="N13" s="10">
        <f>IF(ABS(I13)&gt;'Nominal values _ Q3'!I13,ABS(I13)-'Nominal values _ Q3'!I13,"-")</f>
        <v>7.884560000000008</v>
      </c>
      <c r="O13" s="10">
        <f>IF(J13&gt;'Nominal values _ Q3'!J13,J13-'Nominal values _ Q3'!J13,"-")</f>
        <v>7.357232743519608</v>
      </c>
      <c r="Q13" s="25" t="s">
        <v>1137</v>
      </c>
      <c r="R13" s="25"/>
    </row>
    <row r="14" spans="1:18" ht="12.75">
      <c r="A14" s="9" t="s">
        <v>1138</v>
      </c>
      <c r="B14" s="10">
        <v>0.4826</v>
      </c>
      <c r="C14" s="10">
        <v>-87.61984</v>
      </c>
      <c r="D14" s="10">
        <v>-149.80666</v>
      </c>
      <c r="E14" s="10">
        <v>124.5</v>
      </c>
      <c r="G14" s="10">
        <f>B14-'Nominal values _ Q3'!B14</f>
        <v>0.4826</v>
      </c>
      <c r="H14" s="10">
        <f>C14-'Nominal values _ Q3'!C14</f>
        <v>7.280160000000009</v>
      </c>
      <c r="I14" s="10">
        <f>D14-'Nominal values _ Q3'!D14</f>
        <v>0.19334000000000628</v>
      </c>
      <c r="J14" s="10">
        <f t="shared" si="0"/>
        <v>0.5198875990057874</v>
      </c>
      <c r="L14" s="10" t="str">
        <f>IF(ABS(G14)&gt;'Nominal values _ Q3'!G14,ABS(G14)-'Nominal values _ Q3'!G14,"-")</f>
        <v>-</v>
      </c>
      <c r="M14" s="10">
        <f>IF(ABS(H14)&gt;'Nominal values _ Q3'!H14,ABS(H14)-'Nominal values _ Q3'!H14,"-")</f>
        <v>5.280160000000009</v>
      </c>
      <c r="N14" s="10" t="str">
        <f>IF(ABS(I14)&gt;'Nominal values _ Q3'!I14,ABS(I14)-'Nominal values _ Q3'!I14,"-")</f>
        <v>-</v>
      </c>
      <c r="O14" s="10" t="str">
        <f>IF(J14&gt;'Nominal values _ Q3'!J14,J14-'Nominal values _ Q3'!J14,"-")</f>
        <v>-</v>
      </c>
      <c r="Q14" s="25"/>
      <c r="R14" s="25" t="s">
        <v>1139</v>
      </c>
    </row>
    <row r="15" spans="1:18" ht="12.75">
      <c r="A15" s="9" t="s">
        <v>1140</v>
      </c>
      <c r="B15" s="10">
        <v>-148.03882</v>
      </c>
      <c r="C15" s="10">
        <v>-86.54288</v>
      </c>
      <c r="D15" s="10">
        <v>-0.9397999999999999</v>
      </c>
      <c r="E15" s="10">
        <v>124.5</v>
      </c>
      <c r="G15" s="10">
        <f>B15-'Nominal values _ Q3'!B15</f>
        <v>1.961180000000013</v>
      </c>
      <c r="H15" s="10">
        <f>C15-'Nominal values _ Q3'!C15</f>
        <v>8.357120000000009</v>
      </c>
      <c r="I15" s="10">
        <f>D15-'Nominal values _ Q3'!D15</f>
        <v>-0.9397999999999999</v>
      </c>
      <c r="J15" s="10">
        <f t="shared" si="0"/>
        <v>2.1747301056453074</v>
      </c>
      <c r="L15" s="10" t="str">
        <f>IF(ABS(G15)&gt;'Nominal values _ Q3'!G15,ABS(G15)-'Nominal values _ Q3'!G15,"-")</f>
        <v>-</v>
      </c>
      <c r="M15" s="10">
        <f>IF(ABS(H15)&gt;'Nominal values _ Q3'!H15,ABS(H15)-'Nominal values _ Q3'!H15,"-")</f>
        <v>6.357120000000009</v>
      </c>
      <c r="N15" s="10" t="str">
        <f>IF(ABS(I15)&gt;'Nominal values _ Q3'!I15,ABS(I15)-'Nominal values _ Q3'!I15,"-")</f>
        <v>-</v>
      </c>
      <c r="O15" s="10" t="str">
        <f>IF(J15&gt;'Nominal values _ Q3'!J15,J15-'Nominal values _ Q3'!J15,"-")</f>
        <v>-</v>
      </c>
      <c r="Q15" s="25"/>
      <c r="R15" s="25" t="s">
        <v>1141</v>
      </c>
    </row>
    <row r="16" spans="1:18" ht="12.75">
      <c r="A16" s="9" t="s">
        <v>1142</v>
      </c>
      <c r="B16" s="18"/>
      <c r="C16" s="18"/>
      <c r="D16" s="18"/>
      <c r="E16" s="18"/>
      <c r="G16" s="18"/>
      <c r="H16" s="18"/>
      <c r="I16" s="18"/>
      <c r="J16" s="18"/>
      <c r="L16" s="18" t="str">
        <f>IF(ABS(G16)&gt;'Nominal values _ Q3'!G16,ABS(G16)-'Nominal values _ Q3'!G16,"-")</f>
        <v>-</v>
      </c>
      <c r="M16" s="18" t="str">
        <f>IF(ABS(H16)&gt;'Nominal values _ Q3'!H16,ABS(H16)-'Nominal values _ Q3'!H16,"-")</f>
        <v>-</v>
      </c>
      <c r="N16" s="18" t="str">
        <f>IF(ABS(I16)&gt;'Nominal values _ Q3'!I16,ABS(I16)-'Nominal values _ Q3'!I16,"-")</f>
        <v>-</v>
      </c>
      <c r="O16" s="18" t="str">
        <f>IF(J16&gt;'Nominal values _ Q3'!J16,J16-'Nominal values _ Q3'!J16,"-")</f>
        <v>-</v>
      </c>
      <c r="Q16" s="18"/>
      <c r="R16" s="18"/>
    </row>
    <row r="17" spans="1:18" ht="12.75">
      <c r="A17" s="9" t="s">
        <v>1143</v>
      </c>
      <c r="B17" s="10">
        <v>0</v>
      </c>
      <c r="C17" s="10">
        <v>0</v>
      </c>
      <c r="D17" s="10">
        <v>0</v>
      </c>
      <c r="E17" s="10">
        <v>114</v>
      </c>
      <c r="G17" s="10">
        <f>B17-'Nominal values _ Q3'!B17</f>
        <v>0</v>
      </c>
      <c r="H17" s="10">
        <f>C17-'Nominal values _ Q3'!C17</f>
        <v>0</v>
      </c>
      <c r="I17" s="10">
        <f>D17-'Nominal values _ Q3'!D17</f>
        <v>0</v>
      </c>
      <c r="J17" s="10">
        <f>SQRT(G17^2+I17^2)</f>
        <v>0</v>
      </c>
      <c r="L17" s="10" t="str">
        <f>IF(ABS(G17)&gt;'Nominal values _ Q3'!G17,ABS(G17)-'Nominal values _ Q3'!G17,"-")</f>
        <v>-</v>
      </c>
      <c r="M17" s="10" t="str">
        <f>IF(ABS(H17)&gt;'Nominal values _ Q3'!H17,ABS(H17)-'Nominal values _ Q3'!H17,"-")</f>
        <v>-</v>
      </c>
      <c r="N17" s="10" t="str">
        <f>IF(ABS(I17)&gt;'Nominal values _ Q3'!I17,ABS(I17)-'Nominal values _ Q3'!I17,"-")</f>
        <v>-</v>
      </c>
      <c r="O17" s="10" t="str">
        <f>IF(J17&gt;'Nominal values _ Q3'!J17,J17-'Nominal values _ Q3'!J17,"-")</f>
        <v>-</v>
      </c>
      <c r="Q17" s="25"/>
      <c r="R17" s="25"/>
    </row>
    <row r="18" spans="1:18" ht="12.75">
      <c r="A18" s="9" t="s">
        <v>1144</v>
      </c>
      <c r="B18" s="10">
        <v>0.70612</v>
      </c>
      <c r="C18" s="10">
        <v>354.23856</v>
      </c>
      <c r="D18" s="10">
        <v>80.72373999999999</v>
      </c>
      <c r="E18" s="10">
        <v>1009.6</v>
      </c>
      <c r="G18" s="10">
        <f>B18-'Nominal values _ Q3'!B18</f>
        <v>0.70612</v>
      </c>
      <c r="H18" s="10">
        <f>C18-'Nominal values _ Q3'!C18</f>
        <v>1.7385600000000068</v>
      </c>
      <c r="I18" s="10">
        <f>D18-'Nominal values _ Q3'!D18</f>
        <v>5.723739999999992</v>
      </c>
      <c r="J18" s="10">
        <f>SQRT(G18^2+I18^2)</f>
        <v>5.767131439632697</v>
      </c>
      <c r="L18" s="10" t="str">
        <f>IF(ABS(G18)&gt;'Nominal values _ Q3'!G18,ABS(G18)-'Nominal values _ Q3'!G18,"-")</f>
        <v>-</v>
      </c>
      <c r="M18" s="10" t="str">
        <f>IF(ABS(H18)&gt;'Nominal values _ Q3'!H18,ABS(H18)-'Nominal values _ Q3'!H18,"-")</f>
        <v>-</v>
      </c>
      <c r="N18" s="10">
        <f>IF(ABS(I18)&gt;'Nominal values _ Q3'!I18,ABS(I18)-'Nominal values _ Q3'!I18,"-")</f>
        <v>2.7237399999999923</v>
      </c>
      <c r="O18" s="10">
        <f>IF(J18&gt;'Nominal values _ Q3'!J18,J18-'Nominal values _ Q3'!J18,"-")</f>
        <v>1.5244907525134126</v>
      </c>
      <c r="Q18" s="25" t="s">
        <v>1145</v>
      </c>
      <c r="R18" s="25"/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1146</v>
      </c>
      <c r="B20" s="14"/>
      <c r="C20" s="14"/>
      <c r="D20" s="14"/>
      <c r="E20" s="14"/>
      <c r="G20" s="14"/>
      <c r="I20" s="14"/>
    </row>
    <row r="21" spans="1:18" ht="12.75">
      <c r="A21" s="9" t="s">
        <v>1147</v>
      </c>
      <c r="B21" s="10">
        <v>-388.16533999999996</v>
      </c>
      <c r="C21" s="10">
        <v>8900.25398</v>
      </c>
      <c r="D21" s="10">
        <v>75.68946</v>
      </c>
      <c r="E21" s="10">
        <v>75</v>
      </c>
      <c r="G21" s="10">
        <f>B21-'Nominal values _ Q3'!B21</f>
        <v>1.4346600000000649</v>
      </c>
      <c r="H21" s="10">
        <f>C21-'Nominal values _ Q3'!C21</f>
        <v>-2.246020000000499</v>
      </c>
      <c r="I21" s="10">
        <f>D21-'Nominal values _ Q3'!D21</f>
        <v>0.6894599999999969</v>
      </c>
      <c r="J21" s="10">
        <f aca="true" t="shared" si="1" ref="J21:J30">SQRT(G21^2+I21^2)</f>
        <v>1.5917300044920248</v>
      </c>
      <c r="L21" s="10" t="str">
        <f>IF(ABS(G21)&gt;'Nominal values _ Q3'!G21,ABS(G21)-'Nominal values _ Q3'!G21,"-")</f>
        <v>-</v>
      </c>
      <c r="M21" s="10">
        <f>IF(ABS(H21)&gt;'Nominal values _ Q3'!H21,ABS(H21)-'Nominal values _ Q3'!H21,"-")</f>
        <v>0.24602000000049884</v>
      </c>
      <c r="N21" s="10" t="str">
        <f>IF(ABS(I21)&gt;'Nominal values _ Q3'!I21,ABS(I21)-'Nominal values _ Q3'!I21,"-")</f>
        <v>-</v>
      </c>
      <c r="O21" s="10" t="str">
        <f>IF(J21&gt;'Nominal values _ Q3'!J21,J21-'Nominal values _ Q3'!J21,"-")</f>
        <v>-</v>
      </c>
      <c r="Q21" s="25"/>
      <c r="R21" s="25" t="s">
        <v>1148</v>
      </c>
    </row>
    <row r="22" spans="1:18" ht="12.75">
      <c r="A22" s="9" t="s">
        <v>1149</v>
      </c>
      <c r="B22" s="10">
        <v>-235.55705999999998</v>
      </c>
      <c r="C22" s="10">
        <v>8897.576819999998</v>
      </c>
      <c r="D22" s="10">
        <v>278.06396</v>
      </c>
      <c r="E22" s="10">
        <v>75</v>
      </c>
      <c r="G22" s="10">
        <f>B22-'Nominal values _ Q3'!B22</f>
        <v>4.442940000000021</v>
      </c>
      <c r="H22" s="10">
        <f>C22-'Nominal values _ Q3'!C22</f>
        <v>-4.923180000001594</v>
      </c>
      <c r="I22" s="10">
        <f>D22-'Nominal values _ Q3'!D22</f>
        <v>0.5639600000000087</v>
      </c>
      <c r="J22" s="10">
        <f t="shared" si="1"/>
        <v>4.47858981435007</v>
      </c>
      <c r="L22" s="10">
        <f>IF(ABS(G22)&gt;'Nominal values _ Q3'!G22,ABS(G22)-'Nominal values _ Q3'!G22,"-")</f>
        <v>1.4429400000000214</v>
      </c>
      <c r="M22" s="10">
        <f>IF(ABS(H22)&gt;'Nominal values _ Q3'!H22,ABS(H22)-'Nominal values _ Q3'!H22,"-")</f>
        <v>2.9231800000015937</v>
      </c>
      <c r="N22" s="10" t="str">
        <f>IF(ABS(I22)&gt;'Nominal values _ Q3'!I22,ABS(I22)-'Nominal values _ Q3'!I22,"-")</f>
        <v>-</v>
      </c>
      <c r="O22" s="10">
        <f>IF(J22&gt;'Nominal values _ Q3'!J22,J22-'Nominal values _ Q3'!J22,"-")</f>
        <v>0.23594912723078565</v>
      </c>
      <c r="Q22" s="25" t="s">
        <v>1150</v>
      </c>
      <c r="R22" s="25" t="s">
        <v>1151</v>
      </c>
    </row>
    <row r="23" spans="1:18" ht="12.75">
      <c r="A23" s="9" t="s">
        <v>1152</v>
      </c>
      <c r="B23" s="10">
        <v>2.23266</v>
      </c>
      <c r="C23" s="10">
        <v>8908.99666</v>
      </c>
      <c r="D23" s="10">
        <v>376.59563999999995</v>
      </c>
      <c r="E23" s="10">
        <v>201</v>
      </c>
      <c r="G23" s="10">
        <f>B23-'Nominal values _ Q3'!B23</f>
        <v>2.23266</v>
      </c>
      <c r="H23" s="10">
        <f>C23-'Nominal values _ Q3'!C23</f>
        <v>6.496660000000702</v>
      </c>
      <c r="I23" s="10">
        <f>D23-'Nominal values _ Q3'!D23</f>
        <v>-0.30436000000003105</v>
      </c>
      <c r="J23" s="10">
        <f t="shared" si="1"/>
        <v>2.2533099398884344</v>
      </c>
      <c r="L23" s="10" t="str">
        <f>IF(ABS(G23)&gt;'Nominal values _ Q3'!G23,ABS(G23)-'Nominal values _ Q3'!G23,"-")</f>
        <v>-</v>
      </c>
      <c r="M23" s="10">
        <f>IF(ABS(H23)&gt;'Nominal values _ Q3'!H23,ABS(H23)-'Nominal values _ Q3'!H23,"-")</f>
        <v>4.496660000000702</v>
      </c>
      <c r="N23" s="10" t="str">
        <f>IF(ABS(I23)&gt;'Nominal values _ Q3'!I23,ABS(I23)-'Nominal values _ Q3'!I23,"-")</f>
        <v>-</v>
      </c>
      <c r="O23" s="10" t="str">
        <f>IF(J23&gt;'Nominal values _ Q3'!J23,J23-'Nominal values _ Q3'!J23,"-")</f>
        <v>-</v>
      </c>
      <c r="Q23" s="25"/>
      <c r="R23" s="25" t="s">
        <v>1153</v>
      </c>
    </row>
    <row r="24" spans="1:18" ht="12.75">
      <c r="A24" s="9" t="s">
        <v>1154</v>
      </c>
      <c r="B24" s="10">
        <v>241.0968</v>
      </c>
      <c r="C24" s="10">
        <v>8894.66344</v>
      </c>
      <c r="D24" s="10">
        <v>274.02536</v>
      </c>
      <c r="E24" s="10">
        <v>134</v>
      </c>
      <c r="G24" s="10">
        <f>B24-'Nominal values _ Q3'!B24</f>
        <v>1.0968000000000018</v>
      </c>
      <c r="H24" s="10">
        <f>C24-'Nominal values _ Q3'!C24</f>
        <v>-7.836559999999736</v>
      </c>
      <c r="I24" s="10">
        <f>D24-'Nominal values _ Q3'!D24</f>
        <v>-3.474640000000022</v>
      </c>
      <c r="J24" s="10">
        <f t="shared" si="1"/>
        <v>3.643637381738221</v>
      </c>
      <c r="L24" s="10" t="str">
        <f>IF(ABS(G24)&gt;'Nominal values _ Q3'!G24,ABS(G24)-'Nominal values _ Q3'!G24,"-")</f>
        <v>-</v>
      </c>
      <c r="M24" s="10">
        <f>IF(ABS(H24)&gt;'Nominal values _ Q3'!H24,ABS(H24)-'Nominal values _ Q3'!H24,"-")</f>
        <v>5.836559999999736</v>
      </c>
      <c r="N24" s="10">
        <f>IF(ABS(I24)&gt;'Nominal values _ Q3'!I24,ABS(I24)-'Nominal values _ Q3'!I24,"-")</f>
        <v>1.4746400000000222</v>
      </c>
      <c r="O24" s="10">
        <f>IF(J24&gt;'Nominal values _ Q3'!J24,J24-'Nominal values _ Q3'!J24,"-")</f>
        <v>0.8152102569920308</v>
      </c>
      <c r="Q24" s="25" t="s">
        <v>1155</v>
      </c>
      <c r="R24" s="25" t="s">
        <v>1156</v>
      </c>
    </row>
    <row r="25" spans="1:18" ht="12.75">
      <c r="A25" s="9" t="s">
        <v>1157</v>
      </c>
      <c r="B25" s="10">
        <v>389.21435999999994</v>
      </c>
      <c r="C25" s="10">
        <v>8899.933939999999</v>
      </c>
      <c r="D25" s="10">
        <v>71.9201</v>
      </c>
      <c r="E25" s="10">
        <v>75</v>
      </c>
      <c r="G25" s="10">
        <f>B25-'Nominal values _ Q3'!B25</f>
        <v>-0.38564000000008036</v>
      </c>
      <c r="H25" s="10">
        <f>C25-'Nominal values _ Q3'!C25</f>
        <v>-2.5660600000010163</v>
      </c>
      <c r="I25" s="10">
        <f>D25-'Nominal values _ Q3'!D25</f>
        <v>-3.079899999999995</v>
      </c>
      <c r="J25" s="10">
        <f t="shared" si="1"/>
        <v>3.103949455065277</v>
      </c>
      <c r="L25" s="10" t="str">
        <f>IF(ABS(G25)&gt;'Nominal values _ Q3'!G25,ABS(G25)-'Nominal values _ Q3'!G25,"-")</f>
        <v>-</v>
      </c>
      <c r="M25" s="10">
        <f>IF(ABS(H25)&gt;'Nominal values _ Q3'!H25,ABS(H25)-'Nominal values _ Q3'!H25,"-")</f>
        <v>0.5660600000010163</v>
      </c>
      <c r="N25" s="10">
        <f>IF(ABS(I25)&gt;'Nominal values _ Q3'!I25,ABS(I25)-'Nominal values _ Q3'!I25,"-")</f>
        <v>1.079899999999995</v>
      </c>
      <c r="O25" s="10">
        <f>IF(J25&gt;'Nominal values _ Q3'!J25,J25-'Nominal values _ Q3'!J25,"-")</f>
        <v>0.2755223303190868</v>
      </c>
      <c r="Q25" s="25" t="s">
        <v>1158</v>
      </c>
      <c r="R25" s="25" t="s">
        <v>1159</v>
      </c>
    </row>
    <row r="26" spans="1:18" ht="12.75">
      <c r="A26" s="9" t="s">
        <v>1160</v>
      </c>
      <c r="B26" s="10">
        <v>0.8000999999999999</v>
      </c>
      <c r="C26" s="10">
        <v>8894.442459999998</v>
      </c>
      <c r="D26" s="10">
        <v>-149.29611999999997</v>
      </c>
      <c r="E26" s="10">
        <v>88.9</v>
      </c>
      <c r="G26" s="10">
        <f>B26-'Nominal values _ Q3'!B26</f>
        <v>0.8000999999999999</v>
      </c>
      <c r="H26" s="10">
        <f>C26-'Nominal values _ Q3'!C26</f>
        <v>-8.057540000001609</v>
      </c>
      <c r="I26" s="10">
        <f>D26-'Nominal values _ Q3'!D26</f>
        <v>0.7038800000000265</v>
      </c>
      <c r="J26" s="10">
        <f t="shared" si="1"/>
        <v>1.065648658986646</v>
      </c>
      <c r="L26" s="10" t="str">
        <f>IF(ABS(G26)&gt;'Nominal values _ Q3'!G26,ABS(G26)-'Nominal values _ Q3'!G26,"-")</f>
        <v>-</v>
      </c>
      <c r="M26" s="10">
        <f>IF(ABS(H26)&gt;'Nominal values _ Q3'!H26,ABS(H26)-'Nominal values _ Q3'!H26,"-")</f>
        <v>6.057540000001609</v>
      </c>
      <c r="N26" s="10" t="str">
        <f>IF(ABS(I26)&gt;'Nominal values _ Q3'!I26,ABS(I26)-'Nominal values _ Q3'!I26,"-")</f>
        <v>-</v>
      </c>
      <c r="O26" s="10" t="str">
        <f>IF(J26&gt;'Nominal values _ Q3'!J26,J26-'Nominal values _ Q3'!J26,"-")</f>
        <v>-</v>
      </c>
      <c r="Q26" s="25"/>
      <c r="R26" s="25" t="s">
        <v>1161</v>
      </c>
    </row>
    <row r="27" spans="1:18" ht="12.75">
      <c r="A27" s="9" t="s">
        <v>1162</v>
      </c>
      <c r="B27" s="10">
        <v>-147.07108</v>
      </c>
      <c r="C27" s="10">
        <v>8894.523739999999</v>
      </c>
      <c r="D27" s="10">
        <v>-2.0370799999999996</v>
      </c>
      <c r="E27" s="10">
        <v>88.9</v>
      </c>
      <c r="G27" s="10">
        <f>B27-'Nominal values _ Q3'!B27</f>
        <v>2.928920000000005</v>
      </c>
      <c r="H27" s="10">
        <f>C27-'Nominal values _ Q3'!C27</f>
        <v>-7.976260000001275</v>
      </c>
      <c r="I27" s="10">
        <f>D27-'Nominal values _ Q3'!D27</f>
        <v>-2.0370799999999996</v>
      </c>
      <c r="J27" s="10">
        <f t="shared" si="1"/>
        <v>3.5676697286604355</v>
      </c>
      <c r="L27" s="10">
        <f>IF(ABS(G27)&gt;'Nominal values _ Q3'!G27,ABS(G27)-'Nominal values _ Q3'!G27,"-")</f>
        <v>0.9289200000000051</v>
      </c>
      <c r="M27" s="10">
        <f>IF(ABS(H27)&gt;'Nominal values _ Q3'!H27,ABS(H27)-'Nominal values _ Q3'!H27,"-")</f>
        <v>5.976260000001275</v>
      </c>
      <c r="N27" s="10">
        <f>IF(ABS(I27)&gt;'Nominal values _ Q3'!I27,ABS(I27)-'Nominal values _ Q3'!I27,"-")</f>
        <v>0.03707999999999956</v>
      </c>
      <c r="O27" s="10">
        <f>IF(J27&gt;'Nominal values _ Q3'!J27,J27-'Nominal values _ Q3'!J27,"-")</f>
        <v>0.7392426039142452</v>
      </c>
      <c r="Q27" s="25" t="s">
        <v>1163</v>
      </c>
      <c r="R27" s="25" t="s">
        <v>1164</v>
      </c>
    </row>
    <row r="28" spans="1:18" ht="12.75">
      <c r="A28" s="9" t="s">
        <v>1165</v>
      </c>
      <c r="B28" s="10">
        <v>-0.48513999999999996</v>
      </c>
      <c r="C28" s="10">
        <v>8894.66852</v>
      </c>
      <c r="D28" s="10">
        <v>146.40814</v>
      </c>
      <c r="E28" s="10">
        <v>88.9</v>
      </c>
      <c r="G28" s="10">
        <f>B28-'Nominal values _ Q3'!B28</f>
        <v>-0.48513999999999996</v>
      </c>
      <c r="H28" s="10">
        <f>C28-'Nominal values _ Q3'!C28</f>
        <v>-7.831480000000738</v>
      </c>
      <c r="I28" s="10">
        <f>D28-'Nominal values _ Q3'!D28</f>
        <v>-3.591859999999997</v>
      </c>
      <c r="J28" s="10">
        <f t="shared" si="1"/>
        <v>3.6244750073907226</v>
      </c>
      <c r="L28" s="10" t="str">
        <f>IF(ABS(G28)&gt;'Nominal values _ Q3'!G28,ABS(G28)-'Nominal values _ Q3'!G28,"-")</f>
        <v>-</v>
      </c>
      <c r="M28" s="10">
        <f>IF(ABS(H28)&gt;'Nominal values _ Q3'!H28,ABS(H28)-'Nominal values _ Q3'!H28,"-")</f>
        <v>5.831480000000738</v>
      </c>
      <c r="N28" s="10">
        <f>IF(ABS(I28)&gt;'Nominal values _ Q3'!I28,ABS(I28)-'Nominal values _ Q3'!I28,"-")</f>
        <v>1.591859999999997</v>
      </c>
      <c r="O28" s="10">
        <f>IF(J28&gt;'Nominal values _ Q3'!J28,J28-'Nominal values _ Q3'!J28,"-")</f>
        <v>0.7960478826445323</v>
      </c>
      <c r="Q28" s="25" t="s">
        <v>1166</v>
      </c>
      <c r="R28" s="25" t="s">
        <v>1167</v>
      </c>
    </row>
    <row r="29" spans="1:18" ht="12.75">
      <c r="A29" s="9" t="s">
        <v>1168</v>
      </c>
      <c r="B29" s="10">
        <v>0.54864</v>
      </c>
      <c r="C29" s="10">
        <v>8677.84396</v>
      </c>
      <c r="D29" s="10">
        <v>0.58166</v>
      </c>
      <c r="E29" s="10">
        <v>114</v>
      </c>
      <c r="G29" s="10">
        <f>B29-'Nominal values _ Q3'!B29</f>
        <v>0.54864</v>
      </c>
      <c r="H29" s="10">
        <f>C29-'Nominal values _ Q3'!C29</f>
        <v>-2.156039999999848</v>
      </c>
      <c r="I29" s="10">
        <f>D29-'Nominal values _ Q3'!D29</f>
        <v>0.58166</v>
      </c>
      <c r="J29" s="10">
        <f t="shared" si="1"/>
        <v>0.7995837699703515</v>
      </c>
      <c r="L29" s="10" t="str">
        <f>IF(ABS(G29)&gt;'Nominal values _ Q3'!G29,ABS(G29)-'Nominal values _ Q3'!G29,"-")</f>
        <v>-</v>
      </c>
      <c r="M29" s="10">
        <f>IF(ABS(H29)&gt;'Nominal values _ Q3'!H29,ABS(H29)-'Nominal values _ Q3'!H29,"-")</f>
        <v>1.156039999999848</v>
      </c>
      <c r="N29" s="10" t="str">
        <f>IF(ABS(I29)&gt;'Nominal values _ Q3'!I29,ABS(I29)-'Nominal values _ Q3'!I29,"-")</f>
        <v>-</v>
      </c>
      <c r="O29" s="10" t="str">
        <f>IF(J29&gt;'Nominal values _ Q3'!J29,J29-'Nominal values _ Q3'!J29,"-")</f>
        <v>-</v>
      </c>
      <c r="Q29" s="25"/>
      <c r="R29" s="25" t="s">
        <v>1169</v>
      </c>
    </row>
    <row r="30" spans="1:18" ht="12.75">
      <c r="A30" s="9" t="s">
        <v>1170</v>
      </c>
      <c r="B30" s="10">
        <v>-1.41732</v>
      </c>
      <c r="C30" s="10">
        <v>8554.288199999999</v>
      </c>
      <c r="D30" s="10">
        <v>79.47914</v>
      </c>
      <c r="E30" s="10">
        <v>1009.6</v>
      </c>
      <c r="G30" s="10">
        <f>B30-'Nominal values _ Q3'!B30</f>
        <v>-1.41732</v>
      </c>
      <c r="H30" s="10">
        <f>C30-'Nominal values _ Q3'!C30</f>
        <v>1.7881999999990512</v>
      </c>
      <c r="I30" s="10">
        <f>D30-'Nominal values _ Q3'!D30</f>
        <v>4.479140000000001</v>
      </c>
      <c r="J30" s="10">
        <f t="shared" si="1"/>
        <v>4.698030557797598</v>
      </c>
      <c r="L30" s="10" t="str">
        <f>IF(ABS(G30)&gt;'Nominal values _ Q3'!G30,ABS(G30)-'Nominal values _ Q3'!G30,"-")</f>
        <v>-</v>
      </c>
      <c r="M30" s="10" t="str">
        <f>IF(ABS(H30)&gt;'Nominal values _ Q3'!H30,ABS(H30)-'Nominal values _ Q3'!H30,"-")</f>
        <v>-</v>
      </c>
      <c r="N30" s="10">
        <f>IF(ABS(I30)&gt;'Nominal values _ Q3'!I30,ABS(I30)-'Nominal values _ Q3'!I30,"-")</f>
        <v>1.479140000000001</v>
      </c>
      <c r="O30" s="10">
        <f>IF(J30&gt;'Nominal values _ Q3'!J30,J30-'Nominal values _ Q3'!J30,"-")</f>
        <v>0.4553898706783128</v>
      </c>
      <c r="Q30" s="25" t="s">
        <v>1171</v>
      </c>
      <c r="R30" s="25"/>
    </row>
    <row r="32" ht="12.75">
      <c r="Q32" s="1" t="s">
        <v>1172</v>
      </c>
    </row>
    <row r="33" spans="1:17" ht="12.75">
      <c r="A33" s="22" t="s">
        <v>1173</v>
      </c>
      <c r="Q33" s="1" t="s">
        <v>1174</v>
      </c>
    </row>
    <row r="34" spans="1:17" ht="12.75">
      <c r="A34" s="9" t="s">
        <v>1175</v>
      </c>
      <c r="B34" s="10">
        <v>146.90995999999998</v>
      </c>
      <c r="C34" s="10">
        <v>-12.1024</v>
      </c>
      <c r="D34" s="10">
        <v>36.87084</v>
      </c>
      <c r="E34" s="31"/>
      <c r="G34" s="14"/>
      <c r="H34" s="14"/>
      <c r="I34" s="14"/>
      <c r="J34" s="14"/>
      <c r="M34" s="14"/>
      <c r="Q34" s="1" t="s">
        <v>1176</v>
      </c>
    </row>
    <row r="35" spans="1:13" ht="12.75">
      <c r="A35" s="9" t="s">
        <v>1177</v>
      </c>
      <c r="B35" s="10">
        <v>147.43212</v>
      </c>
      <c r="C35" s="10">
        <v>-12.23172</v>
      </c>
      <c r="D35" s="10">
        <v>-35.20432</v>
      </c>
      <c r="E35" s="31"/>
      <c r="G35" s="14"/>
      <c r="H35" s="14"/>
      <c r="I35" s="14"/>
      <c r="J35" s="14"/>
      <c r="M35" s="14"/>
    </row>
    <row r="36" spans="2:13" ht="12.75">
      <c r="B36" s="28"/>
      <c r="C36" s="28"/>
      <c r="D36" s="28"/>
      <c r="E36" s="31"/>
      <c r="G36" s="14"/>
      <c r="H36" s="14"/>
      <c r="I36" s="14"/>
      <c r="J36" s="14"/>
      <c r="M36" s="14"/>
    </row>
    <row r="37" spans="1:13" ht="12.75">
      <c r="A37" s="9" t="s">
        <v>1178</v>
      </c>
      <c r="B37" s="10">
        <v>-133.90964</v>
      </c>
      <c r="C37" s="10">
        <v>8358.2688</v>
      </c>
      <c r="D37" s="10">
        <v>30.49024</v>
      </c>
      <c r="E37" s="31"/>
      <c r="G37" s="14"/>
      <c r="H37" s="14"/>
      <c r="I37" s="14"/>
      <c r="J37" s="14"/>
      <c r="M37" s="14"/>
    </row>
    <row r="38" spans="1:13" ht="12.75">
      <c r="A38" s="9" t="s">
        <v>1179</v>
      </c>
      <c r="B38" s="10">
        <v>-133.43384</v>
      </c>
      <c r="C38" s="10">
        <v>8359.271639999999</v>
      </c>
      <c r="D38" s="10">
        <v>-41.58492</v>
      </c>
      <c r="E38" s="31"/>
      <c r="G38" s="14"/>
      <c r="H38" s="14"/>
      <c r="I38" s="14"/>
      <c r="J38" s="14"/>
      <c r="M38" s="14"/>
    </row>
  </sheetData>
  <mergeCells count="9">
    <mergeCell ref="A1:N1"/>
    <mergeCell ref="B3:D3"/>
    <mergeCell ref="B4:D4"/>
    <mergeCell ref="B5:D5"/>
    <mergeCell ref="Q6:R6"/>
    <mergeCell ref="B7:E7"/>
    <mergeCell ref="G7:J7"/>
    <mergeCell ref="L7:O7"/>
    <mergeCell ref="Q7:R7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9">
      <selection activeCell="A1" sqref="A1:N1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1180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1181</v>
      </c>
      <c r="B3" s="39" t="s">
        <v>1182</v>
      </c>
      <c r="C3" s="39"/>
      <c r="D3" s="39"/>
    </row>
    <row r="4" spans="1:4" ht="12.75">
      <c r="A4" s="21" t="s">
        <v>1183</v>
      </c>
      <c r="B4" s="39" t="s">
        <v>1184</v>
      </c>
      <c r="C4" s="39"/>
      <c r="D4" s="39"/>
    </row>
    <row r="5" spans="1:4" ht="12.75">
      <c r="A5" s="21" t="s">
        <v>1185</v>
      </c>
      <c r="B5" s="40">
        <v>38364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1186</v>
      </c>
      <c r="C7" s="37"/>
      <c r="D7" s="37"/>
      <c r="E7" s="37"/>
      <c r="G7" s="37" t="s">
        <v>1187</v>
      </c>
      <c r="H7" s="37"/>
      <c r="I7" s="37"/>
      <c r="J7" s="37"/>
      <c r="L7" s="37" t="s">
        <v>1188</v>
      </c>
      <c r="M7" s="37"/>
      <c r="N7" s="37"/>
      <c r="O7" s="37"/>
      <c r="Q7" s="37" t="s">
        <v>1189</v>
      </c>
      <c r="R7" s="37"/>
    </row>
    <row r="8" spans="1:18" ht="25.5">
      <c r="A8" s="22" t="s">
        <v>1190</v>
      </c>
      <c r="B8" s="23" t="s">
        <v>1191</v>
      </c>
      <c r="C8" s="23" t="s">
        <v>1192</v>
      </c>
      <c r="D8" s="23" t="s">
        <v>1193</v>
      </c>
      <c r="E8" s="22" t="s">
        <v>1194</v>
      </c>
      <c r="G8" s="23" t="s">
        <v>1195</v>
      </c>
      <c r="H8" s="23" t="s">
        <v>1196</v>
      </c>
      <c r="I8" s="23" t="s">
        <v>1197</v>
      </c>
      <c r="J8" s="23" t="s">
        <v>1198</v>
      </c>
      <c r="L8" s="23" t="s">
        <v>1199</v>
      </c>
      <c r="M8" s="23" t="s">
        <v>1200</v>
      </c>
      <c r="N8" s="23" t="s">
        <v>1201</v>
      </c>
      <c r="O8" s="23" t="s">
        <v>1202</v>
      </c>
      <c r="Q8" s="24" t="s">
        <v>1203</v>
      </c>
      <c r="R8" s="24" t="s">
        <v>1204</v>
      </c>
    </row>
    <row r="9" spans="1:18" ht="12.75">
      <c r="A9" s="9" t="s">
        <v>1205</v>
      </c>
      <c r="B9" s="10">
        <v>-389.16356</v>
      </c>
      <c r="C9" s="10">
        <v>-297.68546</v>
      </c>
      <c r="D9" s="10">
        <v>73.66253999999999</v>
      </c>
      <c r="E9" s="10">
        <v>75</v>
      </c>
      <c r="G9" s="10">
        <f>B9-'Nominal values _ Q3'!B9</f>
        <v>0.4364400000000046</v>
      </c>
      <c r="H9" s="10">
        <f>C9-'Nominal values _ Q3'!C9</f>
        <v>-0.18545999999997775</v>
      </c>
      <c r="I9" s="10">
        <f>D9-'Nominal values _ Q3'!D9</f>
        <v>-1.3374600000000072</v>
      </c>
      <c r="J9" s="10">
        <f aca="true" t="shared" si="0" ref="J9:J15">SQRT(G9^2+I9^2)</f>
        <v>1.4068685529217089</v>
      </c>
      <c r="L9" s="10" t="str">
        <f>IF(ABS(G9)&gt;'Nominal values _ Q3'!G9,ABS(G9)-'Nominal values _ Q3'!G9,"-")</f>
        <v>-</v>
      </c>
      <c r="M9" s="10" t="str">
        <f>IF(ABS(H9)&gt;'Nominal values _ Q3'!H9,ABS(H9)-'Nominal values _ Q3'!H9,"-")</f>
        <v>-</v>
      </c>
      <c r="N9" s="10" t="str">
        <f>IF(ABS(I9)&gt;'Nominal values _ Q3'!I9,ABS(I9)-'Nominal values _ Q3'!I9,"-")</f>
        <v>-</v>
      </c>
      <c r="O9" s="10" t="str">
        <f>IF(J9&gt;'Nominal values _ Q3'!J9,J9-'Nominal values _ Q3'!J9,"-")</f>
        <v>-</v>
      </c>
      <c r="Q9" s="25"/>
      <c r="R9" s="25"/>
    </row>
    <row r="10" spans="1:18" ht="12.75">
      <c r="A10" s="9" t="s">
        <v>1206</v>
      </c>
      <c r="B10" s="10">
        <v>-237.84560000000002</v>
      </c>
      <c r="C10" s="10">
        <v>-301.71644</v>
      </c>
      <c r="D10" s="10">
        <v>277.2029</v>
      </c>
      <c r="E10" s="10">
        <v>75</v>
      </c>
      <c r="G10" s="10">
        <f>B10-'Nominal values _ Q3'!B10</f>
        <v>2.154399999999981</v>
      </c>
      <c r="H10" s="10">
        <f>C10-'Nominal values _ Q3'!C10</f>
        <v>-4.216439999999977</v>
      </c>
      <c r="I10" s="10">
        <f>D10-'Nominal values _ Q3'!D10</f>
        <v>-0.29710000000000036</v>
      </c>
      <c r="J10" s="10">
        <f t="shared" si="0"/>
        <v>2.174789132306836</v>
      </c>
      <c r="L10" s="10" t="str">
        <f>IF(ABS(G10)&gt;'Nominal values _ Q3'!G10,ABS(G10)-'Nominal values _ Q3'!G10,"-")</f>
        <v>-</v>
      </c>
      <c r="M10" s="10">
        <f>IF(ABS(H10)&gt;'Nominal values _ Q3'!H10,ABS(H10)-'Nominal values _ Q3'!H10,"-")</f>
        <v>2.2164399999999773</v>
      </c>
      <c r="N10" s="10" t="str">
        <f>IF(ABS(I10)&gt;'Nominal values _ Q3'!I10,ABS(I10)-'Nominal values _ Q3'!I10,"-")</f>
        <v>-</v>
      </c>
      <c r="O10" s="10" t="str">
        <f>IF(J10&gt;'Nominal values _ Q3'!J10,J10-'Nominal values _ Q3'!J10,"-")</f>
        <v>-</v>
      </c>
      <c r="Q10" s="25"/>
      <c r="R10" s="25" t="s">
        <v>1207</v>
      </c>
    </row>
    <row r="11" spans="1:18" ht="12.75">
      <c r="A11" s="9" t="s">
        <v>1208</v>
      </c>
      <c r="B11" s="10">
        <v>1.10236</v>
      </c>
      <c r="C11" s="10">
        <v>-318.10452</v>
      </c>
      <c r="D11" s="10">
        <v>370.49709999999993</v>
      </c>
      <c r="E11" s="10">
        <v>201</v>
      </c>
      <c r="G11" s="10">
        <f>B11-'Nominal values _ Q3'!B11</f>
        <v>1.10236</v>
      </c>
      <c r="H11" s="10">
        <f>C11-'Nominal values _ Q3'!C11</f>
        <v>9.39548000000002</v>
      </c>
      <c r="I11" s="10">
        <f>D11-'Nominal values _ Q3'!D11</f>
        <v>-6.402900000000045</v>
      </c>
      <c r="J11" s="10">
        <f t="shared" si="0"/>
        <v>6.497101352110846</v>
      </c>
      <c r="L11" s="10" t="str">
        <f>IF(ABS(G11)&gt;'Nominal values _ Q3'!G11,ABS(G11)-'Nominal values _ Q3'!G11,"-")</f>
        <v>-</v>
      </c>
      <c r="M11" s="10">
        <f>IF(ABS(H11)&gt;'Nominal values _ Q3'!H11,ABS(H11)-'Nominal values _ Q3'!H11,"-")</f>
        <v>7.3954800000000205</v>
      </c>
      <c r="N11" s="10">
        <f>IF(ABS(I11)&gt;'Nominal values _ Q3'!I11,ABS(I11)-'Nominal values _ Q3'!I11,"-")</f>
        <v>3.402900000000045</v>
      </c>
      <c r="O11" s="10">
        <f>IF(J11&gt;'Nominal values _ Q3'!J11,J11-'Nominal values _ Q3'!J11,"-")</f>
        <v>2.2544606649915613</v>
      </c>
      <c r="Q11" s="25" t="s">
        <v>1209</v>
      </c>
      <c r="R11" s="25" t="s">
        <v>1210</v>
      </c>
    </row>
    <row r="12" spans="1:18" ht="12.75">
      <c r="A12" s="9" t="s">
        <v>1211</v>
      </c>
      <c r="B12" s="10">
        <v>235.49355999999997</v>
      </c>
      <c r="C12" s="10">
        <v>-306.03444</v>
      </c>
      <c r="D12" s="10">
        <v>273.15922</v>
      </c>
      <c r="E12" s="10">
        <v>134</v>
      </c>
      <c r="G12" s="10">
        <f>B12-'Nominal values _ Q3'!B12</f>
        <v>-4.506440000000026</v>
      </c>
      <c r="H12" s="10">
        <f>C12-'Nominal values _ Q3'!C12</f>
        <v>-8.534440000000018</v>
      </c>
      <c r="I12" s="10">
        <f>D12-'Nominal values _ Q3'!D12</f>
        <v>-4.340779999999995</v>
      </c>
      <c r="J12" s="10">
        <f t="shared" si="0"/>
        <v>6.257025849555058</v>
      </c>
      <c r="L12" s="10">
        <f>IF(ABS(G12)&gt;'Nominal values _ Q3'!G12,ABS(G12)-'Nominal values _ Q3'!G12,"-")</f>
        <v>2.506440000000026</v>
      </c>
      <c r="M12" s="10">
        <f>IF(ABS(H12)&gt;'Nominal values _ Q3'!H12,ABS(H12)-'Nominal values _ Q3'!H12,"-")</f>
        <v>6.534440000000018</v>
      </c>
      <c r="N12" s="10">
        <f>IF(ABS(I12)&gt;'Nominal values _ Q3'!I12,ABS(I12)-'Nominal values _ Q3'!I12,"-")</f>
        <v>2.340779999999995</v>
      </c>
      <c r="O12" s="10">
        <f>IF(J12&gt;'Nominal values _ Q3'!J12,J12-'Nominal values _ Q3'!J12,"-")</f>
        <v>3.4285987248088676</v>
      </c>
      <c r="Q12" s="25" t="s">
        <v>1212</v>
      </c>
      <c r="R12" s="25" t="s">
        <v>1213</v>
      </c>
    </row>
    <row r="13" spans="1:18" ht="12.75">
      <c r="A13" s="9" t="s">
        <v>1214</v>
      </c>
      <c r="B13" s="10">
        <v>386.55751999999995</v>
      </c>
      <c r="C13" s="10">
        <v>-298.19346</v>
      </c>
      <c r="D13" s="10">
        <v>64.64046</v>
      </c>
      <c r="E13" s="10">
        <v>75</v>
      </c>
      <c r="G13" s="10">
        <f>B13-'Nominal values _ Q3'!B13</f>
        <v>-3.0424800000000687</v>
      </c>
      <c r="H13" s="10">
        <f>C13-'Nominal values _ Q3'!C13</f>
        <v>-0.693460000000016</v>
      </c>
      <c r="I13" s="10">
        <f>D13-'Nominal values _ Q3'!D13</f>
        <v>-10.359539999999996</v>
      </c>
      <c r="J13" s="10">
        <f t="shared" si="0"/>
        <v>10.797071527131806</v>
      </c>
      <c r="L13" s="10">
        <f>IF(ABS(G13)&gt;'Nominal values _ Q3'!G13,ABS(G13)-'Nominal values _ Q3'!G13,"-")</f>
        <v>1.0424800000000687</v>
      </c>
      <c r="M13" s="10" t="str">
        <f>IF(ABS(H13)&gt;'Nominal values _ Q3'!H13,ABS(H13)-'Nominal values _ Q3'!H13,"-")</f>
        <v>-</v>
      </c>
      <c r="N13" s="10">
        <f>IF(ABS(I13)&gt;'Nominal values _ Q3'!I13,ABS(I13)-'Nominal values _ Q3'!I13,"-")</f>
        <v>8.359539999999996</v>
      </c>
      <c r="O13" s="10">
        <f>IF(J13&gt;'Nominal values _ Q3'!J13,J13-'Nominal values _ Q3'!J13,"-")</f>
        <v>7.968644402385616</v>
      </c>
      <c r="Q13" s="25" t="s">
        <v>1215</v>
      </c>
      <c r="R13" s="25"/>
    </row>
    <row r="14" spans="1:18" ht="12.75">
      <c r="A14" s="9" t="s">
        <v>1216</v>
      </c>
      <c r="B14" s="10">
        <v>-0.10414</v>
      </c>
      <c r="C14" s="10">
        <v>-87.61984</v>
      </c>
      <c r="D14" s="10">
        <v>-150.28163999999998</v>
      </c>
      <c r="E14" s="10">
        <v>124.5</v>
      </c>
      <c r="G14" s="10">
        <f>B14-'Nominal values _ Q3'!B14</f>
        <v>-0.10414</v>
      </c>
      <c r="H14" s="10">
        <f>C14-'Nominal values _ Q3'!C14</f>
        <v>7.280160000000009</v>
      </c>
      <c r="I14" s="10">
        <f>D14-'Nominal values _ Q3'!D14</f>
        <v>-0.2816399999999817</v>
      </c>
      <c r="J14" s="10">
        <f t="shared" si="0"/>
        <v>0.30027692085804675</v>
      </c>
      <c r="L14" s="10" t="str">
        <f>IF(ABS(G14)&gt;'Nominal values _ Q3'!G14,ABS(G14)-'Nominal values _ Q3'!G14,"-")</f>
        <v>-</v>
      </c>
      <c r="M14" s="10">
        <f>IF(ABS(H14)&gt;'Nominal values _ Q3'!H14,ABS(H14)-'Nominal values _ Q3'!H14,"-")</f>
        <v>5.280160000000009</v>
      </c>
      <c r="N14" s="10" t="str">
        <f>IF(ABS(I14)&gt;'Nominal values _ Q3'!I14,ABS(I14)-'Nominal values _ Q3'!I14,"-")</f>
        <v>-</v>
      </c>
      <c r="O14" s="10" t="str">
        <f>IF(J14&gt;'Nominal values _ Q3'!J14,J14-'Nominal values _ Q3'!J14,"-")</f>
        <v>-</v>
      </c>
      <c r="Q14" s="25"/>
      <c r="R14" s="25" t="s">
        <v>1217</v>
      </c>
    </row>
    <row r="15" spans="1:18" ht="12.75">
      <c r="A15" s="9" t="s">
        <v>1218</v>
      </c>
      <c r="B15" s="10">
        <v>-148.62302</v>
      </c>
      <c r="C15" s="10">
        <v>-86.54288</v>
      </c>
      <c r="D15" s="10">
        <v>-1.41478</v>
      </c>
      <c r="E15" s="10">
        <v>124.5</v>
      </c>
      <c r="G15" s="10">
        <f>B15-'Nominal values _ Q3'!B15</f>
        <v>1.3769800000000032</v>
      </c>
      <c r="H15" s="10">
        <f>C15-'Nominal values _ Q3'!C15</f>
        <v>8.357120000000009</v>
      </c>
      <c r="I15" s="10">
        <f>D15-'Nominal values _ Q3'!D15</f>
        <v>-1.41478</v>
      </c>
      <c r="J15" s="10">
        <f t="shared" si="0"/>
        <v>1.9742533699604032</v>
      </c>
      <c r="L15" s="10" t="str">
        <f>IF(ABS(G15)&gt;'Nominal values _ Q3'!G15,ABS(G15)-'Nominal values _ Q3'!G15,"-")</f>
        <v>-</v>
      </c>
      <c r="M15" s="10">
        <f>IF(ABS(H15)&gt;'Nominal values _ Q3'!H15,ABS(H15)-'Nominal values _ Q3'!H15,"-")</f>
        <v>6.357120000000009</v>
      </c>
      <c r="N15" s="10" t="str">
        <f>IF(ABS(I15)&gt;'Nominal values _ Q3'!I15,ABS(I15)-'Nominal values _ Q3'!I15,"-")</f>
        <v>-</v>
      </c>
      <c r="O15" s="10" t="str">
        <f>IF(J15&gt;'Nominal values _ Q3'!J15,J15-'Nominal values _ Q3'!J15,"-")</f>
        <v>-</v>
      </c>
      <c r="Q15" s="25"/>
      <c r="R15" s="25" t="s">
        <v>1219</v>
      </c>
    </row>
    <row r="16" spans="1:18" ht="12.75">
      <c r="A16" s="9" t="s">
        <v>1220</v>
      </c>
      <c r="B16" s="18"/>
      <c r="C16" s="18"/>
      <c r="D16" s="18"/>
      <c r="E16" s="18"/>
      <c r="G16" s="18"/>
      <c r="H16" s="18"/>
      <c r="I16" s="18"/>
      <c r="J16" s="18"/>
      <c r="L16" s="18" t="str">
        <f>IF(ABS(G16)&gt;'Nominal values _ Q3'!G16,ABS(G16)-'Nominal values _ Q3'!G16,"-")</f>
        <v>-</v>
      </c>
      <c r="M16" s="18" t="str">
        <f>IF(ABS(H16)&gt;'Nominal values _ Q3'!H16,ABS(H16)-'Nominal values _ Q3'!H16,"-")</f>
        <v>-</v>
      </c>
      <c r="N16" s="18" t="str">
        <f>IF(ABS(I16)&gt;'Nominal values _ Q3'!I16,ABS(I16)-'Nominal values _ Q3'!I16,"-")</f>
        <v>-</v>
      </c>
      <c r="O16" s="18" t="str">
        <f>IF(J16&gt;'Nominal values _ Q3'!J16,J16-'Nominal values _ Q3'!J16,"-")</f>
        <v>-</v>
      </c>
      <c r="Q16" s="18"/>
      <c r="R16" s="18"/>
    </row>
    <row r="17" spans="1:18" ht="12.75">
      <c r="A17" s="9" t="s">
        <v>1221</v>
      </c>
      <c r="B17" s="10">
        <v>-0.5841999999999999</v>
      </c>
      <c r="C17" s="10">
        <v>0</v>
      </c>
      <c r="D17" s="10">
        <v>-0.47498</v>
      </c>
      <c r="E17" s="10">
        <v>114</v>
      </c>
      <c r="G17" s="10">
        <f>B17-'Nominal values _ Q3'!B17</f>
        <v>-0.5841999999999999</v>
      </c>
      <c r="H17" s="10">
        <f>C17-'Nominal values _ Q3'!C17</f>
        <v>0</v>
      </c>
      <c r="I17" s="10">
        <f>D17-'Nominal values _ Q3'!D17</f>
        <v>-0.47498</v>
      </c>
      <c r="J17" s="10">
        <f>SQRT(G17^2+I17^2)</f>
        <v>0.7529247242586737</v>
      </c>
      <c r="L17" s="10" t="str">
        <f>IF(ABS(G17)&gt;'Nominal values _ Q3'!G17,ABS(G17)-'Nominal values _ Q3'!G17,"-")</f>
        <v>-</v>
      </c>
      <c r="M17" s="10" t="str">
        <f>IF(ABS(H17)&gt;'Nominal values _ Q3'!H17,ABS(H17)-'Nominal values _ Q3'!H17,"-")</f>
        <v>-</v>
      </c>
      <c r="N17" s="10" t="str">
        <f>IF(ABS(I17)&gt;'Nominal values _ Q3'!I17,ABS(I17)-'Nominal values _ Q3'!I17,"-")</f>
        <v>-</v>
      </c>
      <c r="O17" s="10" t="str">
        <f>IF(J17&gt;'Nominal values _ Q3'!J17,J17-'Nominal values _ Q3'!J17,"-")</f>
        <v>-</v>
      </c>
      <c r="Q17" s="25"/>
      <c r="R17" s="25"/>
    </row>
    <row r="18" spans="1:18" ht="12.75">
      <c r="A18" s="9" t="s">
        <v>1222</v>
      </c>
      <c r="B18" s="10">
        <v>0.12191999999999999</v>
      </c>
      <c r="C18" s="10">
        <v>354.23856</v>
      </c>
      <c r="D18" s="10">
        <v>80.24876</v>
      </c>
      <c r="E18" s="10">
        <v>1009.6</v>
      </c>
      <c r="G18" s="10">
        <f>B18-'Nominal values _ Q3'!B18</f>
        <v>0.12191999999999999</v>
      </c>
      <c r="H18" s="10">
        <f>C18-'Nominal values _ Q3'!C18</f>
        <v>1.7385600000000068</v>
      </c>
      <c r="I18" s="10">
        <f>D18-'Nominal values _ Q3'!D18</f>
        <v>5.248760000000004</v>
      </c>
      <c r="J18" s="10">
        <f>SQRT(G18^2+I18^2)</f>
        <v>5.250175808865837</v>
      </c>
      <c r="L18" s="10" t="str">
        <f>IF(ABS(G18)&gt;'Nominal values _ Q3'!G18,ABS(G18)-'Nominal values _ Q3'!G18,"-")</f>
        <v>-</v>
      </c>
      <c r="M18" s="10" t="str">
        <f>IF(ABS(H18)&gt;'Nominal values _ Q3'!H18,ABS(H18)-'Nominal values _ Q3'!H18,"-")</f>
        <v>-</v>
      </c>
      <c r="N18" s="10">
        <f>IF(ABS(I18)&gt;'Nominal values _ Q3'!I18,ABS(I18)-'Nominal values _ Q3'!I18,"-")</f>
        <v>2.2487600000000043</v>
      </c>
      <c r="O18" s="10">
        <f>IF(J18&gt;'Nominal values _ Q3'!J18,J18-'Nominal values _ Q3'!J18,"-")</f>
        <v>1.0075351217465522</v>
      </c>
      <c r="Q18" s="25" t="s">
        <v>1223</v>
      </c>
      <c r="R18" s="25"/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1224</v>
      </c>
      <c r="B20" s="14"/>
      <c r="C20" s="14"/>
      <c r="D20" s="14"/>
      <c r="E20" s="14"/>
      <c r="G20" s="14"/>
      <c r="I20" s="14"/>
    </row>
    <row r="21" spans="1:18" ht="12.75">
      <c r="A21" s="9" t="s">
        <v>1225</v>
      </c>
      <c r="B21" s="10">
        <v>-388.74953999999997</v>
      </c>
      <c r="C21" s="10">
        <v>8900.25398</v>
      </c>
      <c r="D21" s="10">
        <v>75.21448</v>
      </c>
      <c r="E21" s="10">
        <v>75</v>
      </c>
      <c r="G21" s="10">
        <f>B21-'Nominal values _ Q3'!B21</f>
        <v>0.8504600000000551</v>
      </c>
      <c r="H21" s="10">
        <f>C21-'Nominal values _ Q3'!C21</f>
        <v>-2.246020000000499</v>
      </c>
      <c r="I21" s="10">
        <f>D21-'Nominal values _ Q3'!D21</f>
        <v>0.21447999999999467</v>
      </c>
      <c r="J21" s="10">
        <f aca="true" t="shared" si="1" ref="J21:J30">SQRT(G21^2+I21^2)</f>
        <v>0.8770882977215528</v>
      </c>
      <c r="L21" s="10" t="str">
        <f>IF(ABS(G21)&gt;'Nominal values _ Q3'!G21,ABS(G21)-'Nominal values _ Q3'!G21,"-")</f>
        <v>-</v>
      </c>
      <c r="M21" s="10">
        <f>IF(ABS(H21)&gt;'Nominal values _ Q3'!H21,ABS(H21)-'Nominal values _ Q3'!H21,"-")</f>
        <v>0.24602000000049884</v>
      </c>
      <c r="N21" s="10" t="str">
        <f>IF(ABS(I21)&gt;'Nominal values _ Q3'!I21,ABS(I21)-'Nominal values _ Q3'!I21,"-")</f>
        <v>-</v>
      </c>
      <c r="O21" s="10" t="str">
        <f>IF(J21&gt;'Nominal values _ Q3'!J21,J21-'Nominal values _ Q3'!J21,"-")</f>
        <v>-</v>
      </c>
      <c r="Q21" s="25"/>
      <c r="R21" s="25" t="s">
        <v>1226</v>
      </c>
    </row>
    <row r="22" spans="1:18" ht="12.75">
      <c r="A22" s="9" t="s">
        <v>1227</v>
      </c>
      <c r="B22" s="10">
        <v>-236.14126000000002</v>
      </c>
      <c r="C22" s="10">
        <v>8897.576819999998</v>
      </c>
      <c r="D22" s="10">
        <v>277.59152</v>
      </c>
      <c r="E22" s="10">
        <v>75</v>
      </c>
      <c r="G22" s="10">
        <f>B22-'Nominal values _ Q3'!B22</f>
        <v>3.858739999999983</v>
      </c>
      <c r="H22" s="10">
        <f>C22-'Nominal values _ Q3'!C22</f>
        <v>-4.923180000001594</v>
      </c>
      <c r="I22" s="10">
        <f>D22-'Nominal values _ Q3'!D22</f>
        <v>0.09152000000000271</v>
      </c>
      <c r="J22" s="10">
        <f t="shared" si="1"/>
        <v>3.859825164175169</v>
      </c>
      <c r="L22" s="10">
        <f>IF(ABS(G22)&gt;'Nominal values _ Q3'!G22,ABS(G22)-'Nominal values _ Q3'!G22,"-")</f>
        <v>0.8587399999999832</v>
      </c>
      <c r="M22" s="10">
        <f>IF(ABS(H22)&gt;'Nominal values _ Q3'!H22,ABS(H22)-'Nominal values _ Q3'!H22,"-")</f>
        <v>2.9231800000015937</v>
      </c>
      <c r="N22" s="10" t="str">
        <f>IF(ABS(I22)&gt;'Nominal values _ Q3'!I22,ABS(I22)-'Nominal values _ Q3'!I22,"-")</f>
        <v>-</v>
      </c>
      <c r="O22" s="10" t="str">
        <f>IF(J22&gt;'Nominal values _ Q3'!J22,J22-'Nominal values _ Q3'!J22,"-")</f>
        <v>-</v>
      </c>
      <c r="Q22" s="25"/>
      <c r="R22" s="25" t="s">
        <v>1228</v>
      </c>
    </row>
    <row r="23" spans="1:18" ht="12.75">
      <c r="A23" s="9" t="s">
        <v>1229</v>
      </c>
      <c r="B23" s="10">
        <v>1.6484599999999998</v>
      </c>
      <c r="C23" s="10">
        <v>8908.99666</v>
      </c>
      <c r="D23" s="10">
        <v>376.12066</v>
      </c>
      <c r="E23" s="10">
        <v>201</v>
      </c>
      <c r="G23" s="10">
        <f>B23-'Nominal values _ Q3'!B23</f>
        <v>1.6484599999999998</v>
      </c>
      <c r="H23" s="10">
        <f>C23-'Nominal values _ Q3'!C23</f>
        <v>6.496660000000702</v>
      </c>
      <c r="I23" s="10">
        <f>D23-'Nominal values _ Q3'!D23</f>
        <v>-0.7793399999999906</v>
      </c>
      <c r="J23" s="10">
        <f t="shared" si="1"/>
        <v>1.8234010001094068</v>
      </c>
      <c r="L23" s="10" t="str">
        <f>IF(ABS(G23)&gt;'Nominal values _ Q3'!G23,ABS(G23)-'Nominal values _ Q3'!G23,"-")</f>
        <v>-</v>
      </c>
      <c r="M23" s="10">
        <f>IF(ABS(H23)&gt;'Nominal values _ Q3'!H23,ABS(H23)-'Nominal values _ Q3'!H23,"-")</f>
        <v>4.496660000000702</v>
      </c>
      <c r="N23" s="10" t="str">
        <f>IF(ABS(I23)&gt;'Nominal values _ Q3'!I23,ABS(I23)-'Nominal values _ Q3'!I23,"-")</f>
        <v>-</v>
      </c>
      <c r="O23" s="10" t="str">
        <f>IF(J23&gt;'Nominal values _ Q3'!J23,J23-'Nominal values _ Q3'!J23,"-")</f>
        <v>-</v>
      </c>
      <c r="Q23" s="25"/>
      <c r="R23" s="25" t="s">
        <v>1230</v>
      </c>
    </row>
    <row r="24" spans="1:18" ht="12.75">
      <c r="A24" s="9" t="s">
        <v>1231</v>
      </c>
      <c r="B24" s="10">
        <v>240.51259999999996</v>
      </c>
      <c r="C24" s="10">
        <v>8894.66344</v>
      </c>
      <c r="D24" s="10">
        <v>273.55038</v>
      </c>
      <c r="E24" s="10">
        <v>134</v>
      </c>
      <c r="G24" s="10">
        <f>B24-'Nominal values _ Q3'!B24</f>
        <v>0.5125999999999635</v>
      </c>
      <c r="H24" s="10">
        <f>C24-'Nominal values _ Q3'!C24</f>
        <v>-7.836559999999736</v>
      </c>
      <c r="I24" s="10">
        <f>D24-'Nominal values _ Q3'!D24</f>
        <v>-3.9496199999999817</v>
      </c>
      <c r="J24" s="10">
        <f t="shared" si="1"/>
        <v>3.9827448957220217</v>
      </c>
      <c r="L24" s="10" t="str">
        <f>IF(ABS(G24)&gt;'Nominal values _ Q3'!G24,ABS(G24)-'Nominal values _ Q3'!G24,"-")</f>
        <v>-</v>
      </c>
      <c r="M24" s="10">
        <f>IF(ABS(H24)&gt;'Nominal values _ Q3'!H24,ABS(H24)-'Nominal values _ Q3'!H24,"-")</f>
        <v>5.836559999999736</v>
      </c>
      <c r="N24" s="10">
        <f>IF(ABS(I24)&gt;'Nominal values _ Q3'!I24,ABS(I24)-'Nominal values _ Q3'!I24,"-")</f>
        <v>1.9496199999999817</v>
      </c>
      <c r="O24" s="10">
        <f>IF(J24&gt;'Nominal values _ Q3'!J24,J24-'Nominal values _ Q3'!J24,"-")</f>
        <v>1.1543177709758314</v>
      </c>
      <c r="Q24" s="25" t="s">
        <v>1232</v>
      </c>
      <c r="R24" s="25" t="s">
        <v>1233</v>
      </c>
    </row>
    <row r="25" spans="1:18" ht="12.75">
      <c r="A25" s="9" t="s">
        <v>1234</v>
      </c>
      <c r="B25" s="10">
        <v>388.63016</v>
      </c>
      <c r="C25" s="10">
        <v>8899.933939999999</v>
      </c>
      <c r="D25" s="10">
        <v>71.44766</v>
      </c>
      <c r="E25" s="10">
        <v>75</v>
      </c>
      <c r="G25" s="10">
        <f>B25-'Nominal values _ Q3'!B25</f>
        <v>-0.9698400000000333</v>
      </c>
      <c r="H25" s="10">
        <f>C25-'Nominal values _ Q3'!C25</f>
        <v>-2.5660600000010163</v>
      </c>
      <c r="I25" s="10">
        <f>D25-'Nominal values _ Q3'!D25</f>
        <v>-3.552340000000001</v>
      </c>
      <c r="J25" s="10">
        <f t="shared" si="1"/>
        <v>3.682351029057397</v>
      </c>
      <c r="L25" s="10" t="str">
        <f>IF(ABS(G25)&gt;'Nominal values _ Q3'!G25,ABS(G25)-'Nominal values _ Q3'!G25,"-")</f>
        <v>-</v>
      </c>
      <c r="M25" s="10">
        <f>IF(ABS(H25)&gt;'Nominal values _ Q3'!H25,ABS(H25)-'Nominal values _ Q3'!H25,"-")</f>
        <v>0.5660600000010163</v>
      </c>
      <c r="N25" s="10">
        <f>IF(ABS(I25)&gt;'Nominal values _ Q3'!I25,ABS(I25)-'Nominal values _ Q3'!I25,"-")</f>
        <v>1.552340000000001</v>
      </c>
      <c r="O25" s="10">
        <f>IF(J25&gt;'Nominal values _ Q3'!J25,J25-'Nominal values _ Q3'!J25,"-")</f>
        <v>0.8539239043112068</v>
      </c>
      <c r="Q25" s="25" t="s">
        <v>1235</v>
      </c>
      <c r="R25" s="25" t="s">
        <v>1236</v>
      </c>
    </row>
    <row r="26" spans="1:18" ht="12.75">
      <c r="A26" s="9" t="s">
        <v>1237</v>
      </c>
      <c r="B26" s="10">
        <v>0.2159</v>
      </c>
      <c r="C26" s="10">
        <v>8894.442459999998</v>
      </c>
      <c r="D26" s="10">
        <v>-149.76855999999998</v>
      </c>
      <c r="E26" s="10">
        <v>88.9</v>
      </c>
      <c r="G26" s="10">
        <f>B26-'Nominal values _ Q3'!B26</f>
        <v>0.2159</v>
      </c>
      <c r="H26" s="10">
        <f>C26-'Nominal values _ Q3'!C26</f>
        <v>-8.057540000001609</v>
      </c>
      <c r="I26" s="10">
        <f>D26-'Nominal values _ Q3'!D26</f>
        <v>0.23144000000002052</v>
      </c>
      <c r="J26" s="10">
        <f t="shared" si="1"/>
        <v>0.3165079518748455</v>
      </c>
      <c r="L26" s="10" t="str">
        <f>IF(ABS(G26)&gt;'Nominal values _ Q3'!G26,ABS(G26)-'Nominal values _ Q3'!G26,"-")</f>
        <v>-</v>
      </c>
      <c r="M26" s="10">
        <f>IF(ABS(H26)&gt;'Nominal values _ Q3'!H26,ABS(H26)-'Nominal values _ Q3'!H26,"-")</f>
        <v>6.057540000001609</v>
      </c>
      <c r="N26" s="10" t="str">
        <f>IF(ABS(I26)&gt;'Nominal values _ Q3'!I26,ABS(I26)-'Nominal values _ Q3'!I26,"-")</f>
        <v>-</v>
      </c>
      <c r="O26" s="10" t="str">
        <f>IF(J26&gt;'Nominal values _ Q3'!J26,J26-'Nominal values _ Q3'!J26,"-")</f>
        <v>-</v>
      </c>
      <c r="Q26" s="25"/>
      <c r="R26" s="25" t="s">
        <v>1238</v>
      </c>
    </row>
    <row r="27" spans="1:18" ht="12.75">
      <c r="A27" s="9" t="s">
        <v>1239</v>
      </c>
      <c r="B27" s="10">
        <v>-147.65528</v>
      </c>
      <c r="C27" s="10">
        <v>8894.523739999999</v>
      </c>
      <c r="D27" s="10">
        <v>-2.51206</v>
      </c>
      <c r="E27" s="10">
        <v>88.9</v>
      </c>
      <c r="G27" s="10">
        <f>B27-'Nominal values _ Q3'!B27</f>
        <v>2.3447199999999953</v>
      </c>
      <c r="H27" s="10">
        <f>C27-'Nominal values _ Q3'!C27</f>
        <v>-7.976260000001275</v>
      </c>
      <c r="I27" s="10">
        <f>D27-'Nominal values _ Q3'!D27</f>
        <v>-2.51206</v>
      </c>
      <c r="J27" s="10">
        <f t="shared" si="1"/>
        <v>3.436299946454031</v>
      </c>
      <c r="L27" s="10">
        <f>IF(ABS(G27)&gt;'Nominal values _ Q3'!G27,ABS(G27)-'Nominal values _ Q3'!G27,"-")</f>
        <v>0.34471999999999525</v>
      </c>
      <c r="M27" s="10">
        <f>IF(ABS(H27)&gt;'Nominal values _ Q3'!H27,ABS(H27)-'Nominal values _ Q3'!H27,"-")</f>
        <v>5.976260000001275</v>
      </c>
      <c r="N27" s="10">
        <f>IF(ABS(I27)&gt;'Nominal values _ Q3'!I27,ABS(I27)-'Nominal values _ Q3'!I27,"-")</f>
        <v>0.51206</v>
      </c>
      <c r="O27" s="10">
        <f>IF(J27&gt;'Nominal values _ Q3'!J27,J27-'Nominal values _ Q3'!J27,"-")</f>
        <v>0.6078728217078408</v>
      </c>
      <c r="Q27" s="25" t="s">
        <v>1240</v>
      </c>
      <c r="R27" s="25" t="s">
        <v>1241</v>
      </c>
    </row>
    <row r="28" spans="1:18" ht="12.75">
      <c r="A28" s="9" t="s">
        <v>1242</v>
      </c>
      <c r="B28" s="10">
        <v>-1.06934</v>
      </c>
      <c r="C28" s="10">
        <v>8894.66852</v>
      </c>
      <c r="D28" s="10">
        <v>145.9357</v>
      </c>
      <c r="E28" s="10">
        <v>88.9</v>
      </c>
      <c r="G28" s="10">
        <f>B28-'Nominal values _ Q3'!B28</f>
        <v>-1.06934</v>
      </c>
      <c r="H28" s="10">
        <f>C28-'Nominal values _ Q3'!C28</f>
        <v>-7.831480000000738</v>
      </c>
      <c r="I28" s="10">
        <f>D28-'Nominal values _ Q3'!D28</f>
        <v>-4.064300000000003</v>
      </c>
      <c r="J28" s="10">
        <f t="shared" si="1"/>
        <v>4.202620911478934</v>
      </c>
      <c r="L28" s="10" t="str">
        <f>IF(ABS(G28)&gt;'Nominal values _ Q3'!G28,ABS(G28)-'Nominal values _ Q3'!G28,"-")</f>
        <v>-</v>
      </c>
      <c r="M28" s="10">
        <f>IF(ABS(H28)&gt;'Nominal values _ Q3'!H28,ABS(H28)-'Nominal values _ Q3'!H28,"-")</f>
        <v>5.831480000000738</v>
      </c>
      <c r="N28" s="10">
        <f>IF(ABS(I28)&gt;'Nominal values _ Q3'!I28,ABS(I28)-'Nominal values _ Q3'!I28,"-")</f>
        <v>2.064300000000003</v>
      </c>
      <c r="O28" s="10">
        <f>IF(J28&gt;'Nominal values _ Q3'!J28,J28-'Nominal values _ Q3'!J28,"-")</f>
        <v>1.3741937867327434</v>
      </c>
      <c r="Q28" s="25" t="s">
        <v>1243</v>
      </c>
      <c r="R28" s="25" t="s">
        <v>1244</v>
      </c>
    </row>
    <row r="29" spans="1:18" ht="12.75">
      <c r="A29" s="9" t="s">
        <v>1245</v>
      </c>
      <c r="B29" s="10">
        <v>-0.035559999999999994</v>
      </c>
      <c r="C29" s="10">
        <v>8677.84396</v>
      </c>
      <c r="D29" s="10">
        <v>0.10667999999999998</v>
      </c>
      <c r="E29" s="10">
        <v>114</v>
      </c>
      <c r="G29" s="10">
        <f>B29-'Nominal values _ Q3'!B29</f>
        <v>-0.035559999999999994</v>
      </c>
      <c r="H29" s="10">
        <f>C29-'Nominal values _ Q3'!C29</f>
        <v>-2.156039999999848</v>
      </c>
      <c r="I29" s="10">
        <f>D29-'Nominal values _ Q3'!D29</f>
        <v>0.10667999999999998</v>
      </c>
      <c r="J29" s="10">
        <f t="shared" si="1"/>
        <v>0.11245059359558755</v>
      </c>
      <c r="L29" s="10" t="str">
        <f>IF(ABS(G29)&gt;'Nominal values _ Q3'!G29,ABS(G29)-'Nominal values _ Q3'!G29,"-")</f>
        <v>-</v>
      </c>
      <c r="M29" s="10">
        <f>IF(ABS(H29)&gt;'Nominal values _ Q3'!H29,ABS(H29)-'Nominal values _ Q3'!H29,"-")</f>
        <v>1.156039999999848</v>
      </c>
      <c r="N29" s="10" t="str">
        <f>IF(ABS(I29)&gt;'Nominal values _ Q3'!I29,ABS(I29)-'Nominal values _ Q3'!I29,"-")</f>
        <v>-</v>
      </c>
      <c r="O29" s="10" t="str">
        <f>IF(J29&gt;'Nominal values _ Q3'!J29,J29-'Nominal values _ Q3'!J29,"-")</f>
        <v>-</v>
      </c>
      <c r="Q29" s="25"/>
      <c r="R29" s="25" t="s">
        <v>1246</v>
      </c>
    </row>
    <row r="30" spans="1:18" ht="12.75">
      <c r="A30" s="9" t="s">
        <v>1247</v>
      </c>
      <c r="B30" s="10">
        <v>-2.0015199999999997</v>
      </c>
      <c r="C30" s="10">
        <v>8554.288199999999</v>
      </c>
      <c r="D30" s="10">
        <v>79.00415999999998</v>
      </c>
      <c r="E30" s="10">
        <v>1009.6</v>
      </c>
      <c r="G30" s="10">
        <f>B30-'Nominal values _ Q3'!B30</f>
        <v>-2.0015199999999997</v>
      </c>
      <c r="H30" s="10">
        <f>C30-'Nominal values _ Q3'!C30</f>
        <v>1.7881999999990512</v>
      </c>
      <c r="I30" s="10">
        <f>D30-'Nominal values _ Q3'!D30</f>
        <v>4.004159999999985</v>
      </c>
      <c r="J30" s="10">
        <f t="shared" si="1"/>
        <v>4.4765365648009485</v>
      </c>
      <c r="L30" s="10" t="str">
        <f>IF(ABS(G30)&gt;'Nominal values _ Q3'!G30,ABS(G30)-'Nominal values _ Q3'!G30,"-")</f>
        <v>-</v>
      </c>
      <c r="M30" s="10" t="str">
        <f>IF(ABS(H30)&gt;'Nominal values _ Q3'!H30,ABS(H30)-'Nominal values _ Q3'!H30,"-")</f>
        <v>-</v>
      </c>
      <c r="N30" s="10">
        <f>IF(ABS(I30)&gt;'Nominal values _ Q3'!I30,ABS(I30)-'Nominal values _ Q3'!I30,"-")</f>
        <v>1.0041599999999846</v>
      </c>
      <c r="O30" s="10">
        <f>IF(J30&gt;'Nominal values _ Q3'!J30,J30-'Nominal values _ Q3'!J30,"-")</f>
        <v>0.23389587768166376</v>
      </c>
      <c r="Q30" s="25" t="s">
        <v>1248</v>
      </c>
      <c r="R30" s="25"/>
    </row>
    <row r="32" ht="12.75">
      <c r="Q32" s="1" t="s">
        <v>1249</v>
      </c>
    </row>
    <row r="33" spans="1:17" ht="12.75">
      <c r="A33" s="22" t="s">
        <v>1250</v>
      </c>
      <c r="Q33" s="1" t="s">
        <v>1251</v>
      </c>
    </row>
    <row r="34" spans="1:17" ht="12.75">
      <c r="A34" s="9" t="s">
        <v>1252</v>
      </c>
      <c r="B34" s="10">
        <v>152.93086</v>
      </c>
      <c r="C34" s="10">
        <v>-12.5984</v>
      </c>
      <c r="D34" s="10">
        <v>38.38194</v>
      </c>
      <c r="E34" s="31"/>
      <c r="G34" s="14"/>
      <c r="H34" s="14"/>
      <c r="I34" s="14"/>
      <c r="J34" s="14"/>
      <c r="M34" s="14"/>
      <c r="Q34" s="1" t="s">
        <v>1253</v>
      </c>
    </row>
    <row r="35" spans="1:13" ht="12.75">
      <c r="A35" s="9" t="s">
        <v>1254</v>
      </c>
      <c r="B35" s="10">
        <v>153.47441999999998</v>
      </c>
      <c r="C35" s="10">
        <v>-12.733019999999998</v>
      </c>
      <c r="D35" s="10">
        <v>-36.64712</v>
      </c>
      <c r="E35" s="31"/>
      <c r="G35" s="14"/>
      <c r="H35" s="14"/>
      <c r="I35" s="14"/>
      <c r="J35" s="14"/>
      <c r="M35" s="14"/>
    </row>
    <row r="36" spans="2:13" ht="12.75">
      <c r="B36" s="28"/>
      <c r="C36" s="28"/>
      <c r="D36" s="28"/>
      <c r="E36" s="31"/>
      <c r="G36" s="14"/>
      <c r="H36" s="14"/>
      <c r="I36" s="14"/>
      <c r="J36" s="14"/>
      <c r="M36" s="14"/>
    </row>
    <row r="37" spans="1:13" ht="12.75">
      <c r="A37" s="9" t="s">
        <v>1255</v>
      </c>
      <c r="B37" s="10">
        <v>139.39774</v>
      </c>
      <c r="C37" s="10">
        <v>8700.8208</v>
      </c>
      <c r="D37" s="10">
        <v>31.73984</v>
      </c>
      <c r="E37" s="31"/>
      <c r="G37" s="14"/>
      <c r="H37" s="14"/>
      <c r="I37" s="14"/>
      <c r="J37" s="14"/>
      <c r="M37" s="14"/>
    </row>
    <row r="38" spans="1:13" ht="12.75">
      <c r="A38" s="9" t="s">
        <v>1256</v>
      </c>
      <c r="B38" s="10">
        <v>138.90244</v>
      </c>
      <c r="C38" s="10">
        <v>8701.864739999999</v>
      </c>
      <c r="D38" s="10">
        <v>-43.28921999999999</v>
      </c>
      <c r="E38" s="31"/>
      <c r="G38" s="14"/>
      <c r="H38" s="14"/>
      <c r="I38" s="14"/>
      <c r="J38" s="14"/>
      <c r="M38" s="14"/>
    </row>
  </sheetData>
  <mergeCells count="9">
    <mergeCell ref="A1:N1"/>
    <mergeCell ref="B3:D3"/>
    <mergeCell ref="B4:D4"/>
    <mergeCell ref="B5:D5"/>
    <mergeCell ref="Q6:R6"/>
    <mergeCell ref="B7:E7"/>
    <mergeCell ref="G7:J7"/>
    <mergeCell ref="L7:O7"/>
    <mergeCell ref="Q7:R7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7">
      <selection activeCell="A40" sqref="A40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1257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1258</v>
      </c>
      <c r="B3" s="39" t="s">
        <v>1259</v>
      </c>
      <c r="C3" s="39"/>
      <c r="D3" s="39"/>
    </row>
    <row r="4" spans="1:4" ht="12.75">
      <c r="A4" s="21" t="s">
        <v>1260</v>
      </c>
      <c r="B4" s="39" t="s">
        <v>1261</v>
      </c>
      <c r="C4" s="39"/>
      <c r="D4" s="39"/>
    </row>
    <row r="5" spans="1:4" ht="12.75">
      <c r="A5" s="21" t="s">
        <v>1262</v>
      </c>
      <c r="B5" s="40">
        <v>38468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1263</v>
      </c>
      <c r="C7" s="37"/>
      <c r="D7" s="37"/>
      <c r="E7" s="37"/>
      <c r="G7" s="37" t="s">
        <v>1264</v>
      </c>
      <c r="H7" s="37"/>
      <c r="I7" s="37"/>
      <c r="J7" s="37"/>
      <c r="L7" s="37" t="s">
        <v>1265</v>
      </c>
      <c r="M7" s="37"/>
      <c r="N7" s="37"/>
      <c r="O7" s="37"/>
      <c r="Q7" s="37" t="s">
        <v>1266</v>
      </c>
      <c r="R7" s="37"/>
    </row>
    <row r="8" spans="1:18" ht="25.5">
      <c r="A8" s="22" t="s">
        <v>1267</v>
      </c>
      <c r="B8" s="23" t="s">
        <v>1268</v>
      </c>
      <c r="C8" s="23" t="s">
        <v>1269</v>
      </c>
      <c r="D8" s="23" t="s">
        <v>1270</v>
      </c>
      <c r="E8" s="22" t="s">
        <v>1271</v>
      </c>
      <c r="G8" s="23" t="s">
        <v>1272</v>
      </c>
      <c r="H8" s="23" t="s">
        <v>1273</v>
      </c>
      <c r="I8" s="23" t="s">
        <v>1274</v>
      </c>
      <c r="J8" s="23" t="s">
        <v>1275</v>
      </c>
      <c r="L8" s="23" t="s">
        <v>1276</v>
      </c>
      <c r="M8" s="23" t="s">
        <v>1277</v>
      </c>
      <c r="N8" s="23" t="s">
        <v>1278</v>
      </c>
      <c r="O8" s="23" t="s">
        <v>1279</v>
      </c>
      <c r="Q8" s="24" t="s">
        <v>1280</v>
      </c>
      <c r="R8" s="24" t="s">
        <v>1281</v>
      </c>
    </row>
    <row r="9" spans="1:18" ht="12.75">
      <c r="A9" s="9" t="s">
        <v>1282</v>
      </c>
      <c r="B9" s="10">
        <v>-385.83616</v>
      </c>
      <c r="C9" s="10">
        <v>-301.76469999999995</v>
      </c>
      <c r="D9" s="10">
        <v>71.35114</v>
      </c>
      <c r="E9" s="10">
        <v>75</v>
      </c>
      <c r="G9" s="10">
        <f>B9-'Nominal values _ Q3'!B9</f>
        <v>3.763840000000016</v>
      </c>
      <c r="H9" s="10">
        <f>C9-'Nominal values _ Q3'!C9</f>
        <v>-4.264699999999948</v>
      </c>
      <c r="I9" s="10">
        <f>D9-'Nominal values _ Q3'!D9</f>
        <v>-3.648859999999999</v>
      </c>
      <c r="J9" s="10">
        <f aca="true" t="shared" si="0" ref="J9:J15">SQRT(G9^2+I9^2)</f>
        <v>5.2422009542939225</v>
      </c>
      <c r="L9" s="10">
        <f>IF(ABS(G9)&gt;'Nominal values _ Q3'!G9,ABS(G9)-'Nominal values _ Q3'!G9,"-")</f>
        <v>1.763840000000016</v>
      </c>
      <c r="M9" s="10">
        <f>IF(ABS(H9)&gt;'Nominal values _ Q3'!H9,ABS(H9)-'Nominal values _ Q3'!H9,"-")</f>
        <v>2.264699999999948</v>
      </c>
      <c r="N9" s="10">
        <f>IF(ABS(I9)&gt;'Nominal values _ Q3'!I9,ABS(I9)-'Nominal values _ Q3'!I9,"-")</f>
        <v>1.648859999999999</v>
      </c>
      <c r="O9" s="10">
        <f>IF(J9&gt;'Nominal values _ Q3'!J9,J9-'Nominal values _ Q3'!J9,"-")</f>
        <v>2.4137738295477322</v>
      </c>
      <c r="Q9" s="25" t="s">
        <v>1283</v>
      </c>
      <c r="R9" s="25" t="s">
        <v>1284</v>
      </c>
    </row>
    <row r="10" spans="1:18" ht="12.75">
      <c r="A10" s="9" t="s">
        <v>1285</v>
      </c>
      <c r="B10" s="10">
        <v>-230.40847999999997</v>
      </c>
      <c r="C10" s="10">
        <v>-299.70984</v>
      </c>
      <c r="D10" s="10">
        <v>271.37106</v>
      </c>
      <c r="E10" s="10">
        <v>75</v>
      </c>
      <c r="G10" s="10">
        <f>B10-'Nominal values _ Q3'!B10</f>
        <v>9.591520000000031</v>
      </c>
      <c r="H10" s="10">
        <f>C10-'Nominal values _ Q3'!C10</f>
        <v>-2.2098399999999856</v>
      </c>
      <c r="I10" s="10">
        <f>D10-'Nominal values _ Q3'!D10</f>
        <v>-6.12894</v>
      </c>
      <c r="J10" s="10">
        <f t="shared" si="0"/>
        <v>11.382493638654081</v>
      </c>
      <c r="L10" s="10">
        <f>IF(ABS(G10)&gt;'Nominal values _ Q3'!G10,ABS(G10)-'Nominal values _ Q3'!G10,"-")</f>
        <v>6.591520000000031</v>
      </c>
      <c r="M10" s="10">
        <f>IF(ABS(H10)&gt;'Nominal values _ Q3'!H10,ABS(H10)-'Nominal values _ Q3'!H10,"-")</f>
        <v>0.2098399999999856</v>
      </c>
      <c r="N10" s="10">
        <f>IF(ABS(I10)&gt;'Nominal values _ Q3'!I10,ABS(I10)-'Nominal values _ Q3'!I10,"-")</f>
        <v>3.12894</v>
      </c>
      <c r="O10" s="10">
        <f>IF(J10&gt;'Nominal values _ Q3'!J10,J10-'Nominal values _ Q3'!J10,"-")</f>
        <v>7.139852951534796</v>
      </c>
      <c r="Q10" s="25" t="s">
        <v>1286</v>
      </c>
      <c r="R10" s="25" t="s">
        <v>1287</v>
      </c>
    </row>
    <row r="11" spans="1:18" ht="12.75">
      <c r="A11" s="9" t="s">
        <v>1288</v>
      </c>
      <c r="B11" s="10">
        <v>3.302</v>
      </c>
      <c r="C11" s="10">
        <v>-325.79055999999997</v>
      </c>
      <c r="D11" s="10">
        <v>373.01169999999996</v>
      </c>
      <c r="E11" s="10">
        <v>201</v>
      </c>
      <c r="G11" s="10">
        <f>B11-'Nominal values _ Q3'!B11</f>
        <v>3.302</v>
      </c>
      <c r="H11" s="10">
        <f>C11-'Nominal values _ Q3'!C11</f>
        <v>1.7094400000000292</v>
      </c>
      <c r="I11" s="10">
        <f>D11-'Nominal values _ Q3'!D11</f>
        <v>-3.888300000000015</v>
      </c>
      <c r="J11" s="10">
        <f t="shared" si="0"/>
        <v>5.101184263482365</v>
      </c>
      <c r="L11" s="10">
        <f>IF(ABS(G11)&gt;'Nominal values _ Q3'!G11,ABS(G11)-'Nominal values _ Q3'!G11,"-")</f>
        <v>0.30200000000000005</v>
      </c>
      <c r="M11" s="10" t="str">
        <f>IF(ABS(H11)&gt;'Nominal values _ Q3'!H11,ABS(H11)-'Nominal values _ Q3'!H11,"-")</f>
        <v>-</v>
      </c>
      <c r="N11" s="10">
        <f>IF(ABS(I11)&gt;'Nominal values _ Q3'!I11,ABS(I11)-'Nominal values _ Q3'!I11,"-")</f>
        <v>0.8883000000000152</v>
      </c>
      <c r="O11" s="10">
        <f>IF(J11&gt;'Nominal values _ Q3'!J11,J11-'Nominal values _ Q3'!J11,"-")</f>
        <v>0.85854357636308</v>
      </c>
      <c r="Q11" s="25" t="s">
        <v>1289</v>
      </c>
      <c r="R11" s="25"/>
    </row>
    <row r="12" spans="1:18" ht="12.75">
      <c r="A12" s="9" t="s">
        <v>1290</v>
      </c>
      <c r="B12" s="10">
        <v>238.20881999999997</v>
      </c>
      <c r="C12" s="10">
        <v>-298.49064</v>
      </c>
      <c r="D12" s="10">
        <v>277.20798</v>
      </c>
      <c r="E12" s="10">
        <v>134</v>
      </c>
      <c r="G12" s="10">
        <f>B12-'Nominal values _ Q3'!B12</f>
        <v>-1.7911800000000255</v>
      </c>
      <c r="H12" s="10">
        <f>C12-'Nominal values _ Q3'!C12</f>
        <v>-0.9906399999999849</v>
      </c>
      <c r="I12" s="10">
        <f>D12-'Nominal values _ Q3'!D12</f>
        <v>-0.2920199999999795</v>
      </c>
      <c r="J12" s="10">
        <f t="shared" si="0"/>
        <v>1.8148282212926048</v>
      </c>
      <c r="L12" s="10" t="str">
        <f>IF(ABS(G12)&gt;'Nominal values _ Q3'!G12,ABS(G12)-'Nominal values _ Q3'!G12,"-")</f>
        <v>-</v>
      </c>
      <c r="M12" s="10" t="str">
        <f>IF(ABS(H12)&gt;'Nominal values _ Q3'!H12,ABS(H12)-'Nominal values _ Q3'!H12,"-")</f>
        <v>-</v>
      </c>
      <c r="N12" s="10" t="str">
        <f>IF(ABS(I12)&gt;'Nominal values _ Q3'!I12,ABS(I12)-'Nominal values _ Q3'!I12,"-")</f>
        <v>-</v>
      </c>
      <c r="O12" s="10" t="str">
        <f>IF(J12&gt;'Nominal values _ Q3'!J12,J12-'Nominal values _ Q3'!J12,"-")</f>
        <v>-</v>
      </c>
      <c r="Q12" s="25"/>
      <c r="R12" s="25"/>
    </row>
    <row r="13" spans="1:18" ht="12.75">
      <c r="A13" s="9" t="s">
        <v>1291</v>
      </c>
      <c r="B13" s="10">
        <v>385.50596</v>
      </c>
      <c r="C13" s="10">
        <v>-302.30318</v>
      </c>
      <c r="D13" s="10">
        <v>73.03262</v>
      </c>
      <c r="E13" s="10">
        <v>75</v>
      </c>
      <c r="G13" s="10">
        <f>B13-'Nominal values _ Q3'!B13</f>
        <v>-4.094040000000007</v>
      </c>
      <c r="H13" s="10">
        <f>C13-'Nominal values _ Q3'!C13</f>
        <v>-4.803179999999998</v>
      </c>
      <c r="I13" s="10">
        <f>D13-'Nominal values _ Q3'!D13</f>
        <v>-1.9673800000000057</v>
      </c>
      <c r="J13" s="10">
        <f t="shared" si="0"/>
        <v>4.542218355165247</v>
      </c>
      <c r="L13" s="10">
        <f>IF(ABS(G13)&gt;'Nominal values _ Q3'!G13,ABS(G13)-'Nominal values _ Q3'!G13,"-")</f>
        <v>2.094040000000007</v>
      </c>
      <c r="M13" s="10">
        <f>IF(ABS(H13)&gt;'Nominal values _ Q3'!H13,ABS(H13)-'Nominal values _ Q3'!H13,"-")</f>
        <v>2.8031799999999976</v>
      </c>
      <c r="N13" s="10" t="str">
        <f>IF(ABS(I13)&gt;'Nominal values _ Q3'!I13,ABS(I13)-'Nominal values _ Q3'!I13,"-")</f>
        <v>-</v>
      </c>
      <c r="O13" s="10">
        <f>IF(J13&gt;'Nominal values _ Q3'!J13,J13-'Nominal values _ Q3'!J13,"-")</f>
        <v>1.7137912304190563</v>
      </c>
      <c r="Q13" s="25" t="s">
        <v>1292</v>
      </c>
      <c r="R13" s="25" t="s">
        <v>1293</v>
      </c>
    </row>
    <row r="14" spans="1:18" ht="12.75">
      <c r="A14" s="9" t="s">
        <v>1294</v>
      </c>
      <c r="B14" s="10">
        <v>-0.5232399999999999</v>
      </c>
      <c r="C14" s="10">
        <v>-89.55532</v>
      </c>
      <c r="D14" s="10">
        <v>-150.1013</v>
      </c>
      <c r="E14" s="10">
        <v>124.5</v>
      </c>
      <c r="G14" s="10">
        <f>B14-'Nominal values _ Q3'!B14</f>
        <v>-0.5232399999999999</v>
      </c>
      <c r="H14" s="10">
        <f>C14-'Nominal values _ Q3'!C14</f>
        <v>5.344680000000011</v>
      </c>
      <c r="I14" s="10">
        <f>D14-'Nominal values _ Q3'!D14</f>
        <v>-0.10130000000000905</v>
      </c>
      <c r="J14" s="10">
        <f t="shared" si="0"/>
        <v>0.5329557088539364</v>
      </c>
      <c r="L14" s="10" t="str">
        <f>IF(ABS(G14)&gt;'Nominal values _ Q3'!G14,ABS(G14)-'Nominal values _ Q3'!G14,"-")</f>
        <v>-</v>
      </c>
      <c r="M14" s="10">
        <f>IF(ABS(H14)&gt;'Nominal values _ Q3'!H14,ABS(H14)-'Nominal values _ Q3'!H14,"-")</f>
        <v>3.344680000000011</v>
      </c>
      <c r="N14" s="10" t="str">
        <f>IF(ABS(I14)&gt;'Nominal values _ Q3'!I14,ABS(I14)-'Nominal values _ Q3'!I14,"-")</f>
        <v>-</v>
      </c>
      <c r="O14" s="10" t="str">
        <f>IF(J14&gt;'Nominal values _ Q3'!J14,J14-'Nominal values _ Q3'!J14,"-")</f>
        <v>-</v>
      </c>
      <c r="Q14" s="25"/>
      <c r="R14" s="25" t="s">
        <v>1295</v>
      </c>
    </row>
    <row r="15" spans="1:18" ht="12.75">
      <c r="A15" s="9" t="s">
        <v>1296</v>
      </c>
      <c r="B15" s="10">
        <v>-149.51202</v>
      </c>
      <c r="C15" s="10">
        <v>-87.36076</v>
      </c>
      <c r="D15" s="10">
        <v>0.48513999999999996</v>
      </c>
      <c r="E15" s="10">
        <v>124.5</v>
      </c>
      <c r="G15" s="10">
        <f>B15-'Nominal values _ Q3'!B15</f>
        <v>0.4879799999999932</v>
      </c>
      <c r="H15" s="10">
        <f>C15-'Nominal values _ Q3'!C15</f>
        <v>7.539240000000007</v>
      </c>
      <c r="I15" s="10">
        <f>D15-'Nominal values _ Q3'!D15</f>
        <v>0.48513999999999996</v>
      </c>
      <c r="J15" s="10">
        <f t="shared" si="0"/>
        <v>0.6881026812910943</v>
      </c>
      <c r="L15" s="10" t="str">
        <f>IF(ABS(G15)&gt;'Nominal values _ Q3'!G15,ABS(G15)-'Nominal values _ Q3'!G15,"-")</f>
        <v>-</v>
      </c>
      <c r="M15" s="10">
        <f>IF(ABS(H15)&gt;'Nominal values _ Q3'!H15,ABS(H15)-'Nominal values _ Q3'!H15,"-")</f>
        <v>5.539240000000007</v>
      </c>
      <c r="N15" s="10" t="str">
        <f>IF(ABS(I15)&gt;'Nominal values _ Q3'!I15,ABS(I15)-'Nominal values _ Q3'!I15,"-")</f>
        <v>-</v>
      </c>
      <c r="O15" s="10" t="str">
        <f>IF(J15&gt;'Nominal values _ Q3'!J15,J15-'Nominal values _ Q3'!J15,"-")</f>
        <v>-</v>
      </c>
      <c r="Q15" s="25"/>
      <c r="R15" s="25" t="s">
        <v>1297</v>
      </c>
    </row>
    <row r="16" spans="1:18" ht="12.75">
      <c r="A16" s="9" t="s">
        <v>1298</v>
      </c>
      <c r="B16" s="18"/>
      <c r="C16" s="18"/>
      <c r="D16" s="18"/>
      <c r="E16" s="18"/>
      <c r="G16" s="18"/>
      <c r="H16" s="18"/>
      <c r="I16" s="18"/>
      <c r="J16" s="18"/>
      <c r="L16" s="18" t="str">
        <f>IF(ABS(G16)&gt;'Nominal values _ Q3'!G16,ABS(G16)-'Nominal values _ Q3'!G16,"-")</f>
        <v>-</v>
      </c>
      <c r="M16" s="18" t="str">
        <f>IF(ABS(H16)&gt;'Nominal values _ Q3'!H16,ABS(H16)-'Nominal values _ Q3'!H16,"-")</f>
        <v>-</v>
      </c>
      <c r="N16" s="18" t="str">
        <f>IF(ABS(I16)&gt;'Nominal values _ Q3'!I16,ABS(I16)-'Nominal values _ Q3'!I16,"-")</f>
        <v>-</v>
      </c>
      <c r="O16" s="18" t="str">
        <f>IF(J16&gt;'Nominal values _ Q3'!J16,J16-'Nominal values _ Q3'!J16,"-")</f>
        <v>-</v>
      </c>
      <c r="Q16" s="18"/>
      <c r="R16" s="18"/>
    </row>
    <row r="17" spans="1:18" ht="12.75">
      <c r="A17" s="9" t="s">
        <v>1299</v>
      </c>
      <c r="B17" s="10">
        <v>-0.16256</v>
      </c>
      <c r="C17" s="10">
        <v>0</v>
      </c>
      <c r="D17" s="10">
        <v>0.06858</v>
      </c>
      <c r="E17" s="10">
        <v>114</v>
      </c>
      <c r="G17" s="10">
        <f>B17-'Nominal values _ Q3'!B17</f>
        <v>-0.16256</v>
      </c>
      <c r="H17" s="10">
        <f>C17-'Nominal values _ Q3'!C17</f>
        <v>0</v>
      </c>
      <c r="I17" s="10">
        <f>D17-'Nominal values _ Q3'!D17</f>
        <v>0.06858</v>
      </c>
      <c r="J17" s="10">
        <f>SQRT(G17^2+I17^2)</f>
        <v>0.17643403866601254</v>
      </c>
      <c r="L17" s="10" t="str">
        <f>IF(ABS(G17)&gt;'Nominal values _ Q3'!G17,ABS(G17)-'Nominal values _ Q3'!G17,"-")</f>
        <v>-</v>
      </c>
      <c r="M17" s="10" t="str">
        <f>IF(ABS(H17)&gt;'Nominal values _ Q3'!H17,ABS(H17)-'Nominal values _ Q3'!H17,"-")</f>
        <v>-</v>
      </c>
      <c r="N17" s="10" t="str">
        <f>IF(ABS(I17)&gt;'Nominal values _ Q3'!I17,ABS(I17)-'Nominal values _ Q3'!I17,"-")</f>
        <v>-</v>
      </c>
      <c r="O17" s="10" t="str">
        <f>IF(J17&gt;'Nominal values _ Q3'!J17,J17-'Nominal values _ Q3'!J17,"-")</f>
        <v>-</v>
      </c>
      <c r="Q17" s="25"/>
      <c r="R17" s="25"/>
    </row>
    <row r="18" spans="1:18" ht="12.75">
      <c r="A18" s="9" t="s">
        <v>1300</v>
      </c>
      <c r="B18" s="10">
        <v>1.2573</v>
      </c>
      <c r="C18" s="10">
        <v>347.11894</v>
      </c>
      <c r="D18" s="10">
        <v>77.24647999999999</v>
      </c>
      <c r="E18" s="10">
        <v>1009.6</v>
      </c>
      <c r="G18" s="10">
        <f>B18-'Nominal values _ Q3'!B18</f>
        <v>1.2573</v>
      </c>
      <c r="H18" s="10">
        <f>C18-'Nominal values _ Q3'!C18</f>
        <v>-5.381059999999991</v>
      </c>
      <c r="I18" s="10">
        <f>D18-'Nominal values _ Q3'!D18</f>
        <v>2.246479999999991</v>
      </c>
      <c r="J18" s="10">
        <f>SQRT(G18^2+I18^2)</f>
        <v>2.5743884090012448</v>
      </c>
      <c r="L18" s="10" t="str">
        <f>IF(ABS(G18)&gt;'Nominal values _ Q3'!G18,ABS(G18)-'Nominal values _ Q3'!G18,"-")</f>
        <v>-</v>
      </c>
      <c r="M18" s="10">
        <f>IF(ABS(H18)&gt;'Nominal values _ Q3'!H18,ABS(H18)-'Nominal values _ Q3'!H18,"-")</f>
        <v>2.381059999999991</v>
      </c>
      <c r="N18" s="10" t="str">
        <f>IF(ABS(I18)&gt;'Nominal values _ Q3'!I18,ABS(I18)-'Nominal values _ Q3'!I18,"-")</f>
        <v>-</v>
      </c>
      <c r="O18" s="10" t="str">
        <f>IF(J18&gt;'Nominal values _ Q3'!J18,J18-'Nominal values _ Q3'!J18,"-")</f>
        <v>-</v>
      </c>
      <c r="Q18" s="25"/>
      <c r="R18" s="25" t="s">
        <v>1301</v>
      </c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1302</v>
      </c>
      <c r="B20" s="14"/>
      <c r="C20" s="14"/>
      <c r="D20" s="14"/>
      <c r="E20" s="14"/>
      <c r="G20" s="14"/>
      <c r="I20" s="14"/>
    </row>
    <row r="21" spans="1:18" ht="12.75">
      <c r="A21" s="9" t="s">
        <v>1303</v>
      </c>
      <c r="B21" s="10">
        <v>-388.72414</v>
      </c>
      <c r="C21" s="10">
        <v>8896.58368</v>
      </c>
      <c r="D21" s="10">
        <v>76.52258</v>
      </c>
      <c r="E21" s="10">
        <v>75</v>
      </c>
      <c r="G21" s="10">
        <f>B21-'Nominal values _ Q3'!B21</f>
        <v>0.8758600000000456</v>
      </c>
      <c r="H21" s="10">
        <f>C21-'Nominal values _ Q3'!C21</f>
        <v>-5.916320000000269</v>
      </c>
      <c r="I21" s="10">
        <f>D21-'Nominal values _ Q3'!D21</f>
        <v>1.522580000000005</v>
      </c>
      <c r="J21" s="10">
        <f aca="true" t="shared" si="1" ref="J21:J30">SQRT(G21^2+I21^2)</f>
        <v>1.756525148126293</v>
      </c>
      <c r="L21" s="10" t="str">
        <f>IF(ABS(G21)&gt;'Nominal values _ Q3'!G21,ABS(G21)-'Nominal values _ Q3'!G21,"-")</f>
        <v>-</v>
      </c>
      <c r="M21" s="10">
        <f>IF(ABS(H21)&gt;'Nominal values _ Q3'!H21,ABS(H21)-'Nominal values _ Q3'!H21,"-")</f>
        <v>3.916320000000269</v>
      </c>
      <c r="N21" s="10" t="str">
        <f>IF(ABS(I21)&gt;'Nominal values _ Q3'!I21,ABS(I21)-'Nominal values _ Q3'!I21,"-")</f>
        <v>-</v>
      </c>
      <c r="O21" s="10" t="str">
        <f>IF(J21&gt;'Nominal values _ Q3'!J21,J21-'Nominal values _ Q3'!J21,"-")</f>
        <v>-</v>
      </c>
      <c r="Q21" s="25"/>
      <c r="R21" s="25" t="s">
        <v>1304</v>
      </c>
    </row>
    <row r="22" spans="1:18" ht="12.75">
      <c r="A22" s="9" t="s">
        <v>1305</v>
      </c>
      <c r="B22" s="10">
        <v>-242.21185999999997</v>
      </c>
      <c r="C22" s="10">
        <v>8899.197339999999</v>
      </c>
      <c r="D22" s="10">
        <v>278.87422</v>
      </c>
      <c r="E22" s="10">
        <v>75</v>
      </c>
      <c r="G22" s="10">
        <f>B22-'Nominal values _ Q3'!B22</f>
        <v>-2.211859999999973</v>
      </c>
      <c r="H22" s="10">
        <f>C22-'Nominal values _ Q3'!C22</f>
        <v>-3.3026600000011967</v>
      </c>
      <c r="I22" s="10">
        <f>D22-'Nominal values _ Q3'!D22</f>
        <v>1.3742199999999798</v>
      </c>
      <c r="J22" s="10">
        <f t="shared" si="1"/>
        <v>2.6039979393232677</v>
      </c>
      <c r="L22" s="10" t="str">
        <f>IF(ABS(G22)&gt;'Nominal values _ Q3'!G22,ABS(G22)-'Nominal values _ Q3'!G22,"-")</f>
        <v>-</v>
      </c>
      <c r="M22" s="10">
        <f>IF(ABS(H22)&gt;'Nominal values _ Q3'!H22,ABS(H22)-'Nominal values _ Q3'!H22,"-")</f>
        <v>1.3026600000011967</v>
      </c>
      <c r="N22" s="10" t="str">
        <f>IF(ABS(I22)&gt;'Nominal values _ Q3'!I22,ABS(I22)-'Nominal values _ Q3'!I22,"-")</f>
        <v>-</v>
      </c>
      <c r="O22" s="10" t="str">
        <f>IF(J22&gt;'Nominal values _ Q3'!J22,J22-'Nominal values _ Q3'!J22,"-")</f>
        <v>-</v>
      </c>
      <c r="Q22" s="25"/>
      <c r="R22" s="25" t="s">
        <v>1306</v>
      </c>
    </row>
    <row r="23" spans="1:18" ht="12.75">
      <c r="A23" s="9" t="s">
        <v>1307</v>
      </c>
      <c r="B23" s="10">
        <v>-1.83642</v>
      </c>
      <c r="C23" s="10">
        <v>8900.16254</v>
      </c>
      <c r="D23" s="10">
        <v>379.89763999999997</v>
      </c>
      <c r="E23" s="10">
        <v>201</v>
      </c>
      <c r="G23" s="10">
        <f>B23-'Nominal values _ Q3'!B23</f>
        <v>-1.83642</v>
      </c>
      <c r="H23" s="10">
        <f>C23-'Nominal values _ Q3'!C23</f>
        <v>-2.3374600000006467</v>
      </c>
      <c r="I23" s="10">
        <f>D23-'Nominal values _ Q3'!D23</f>
        <v>2.99763999999999</v>
      </c>
      <c r="J23" s="10">
        <f t="shared" si="1"/>
        <v>3.51543510621373</v>
      </c>
      <c r="L23" s="10" t="str">
        <f>IF(ABS(G23)&gt;'Nominal values _ Q3'!G23,ABS(G23)-'Nominal values _ Q3'!G23,"-")</f>
        <v>-</v>
      </c>
      <c r="M23" s="10">
        <f>IF(ABS(H23)&gt;'Nominal values _ Q3'!H23,ABS(H23)-'Nominal values _ Q3'!H23,"-")</f>
        <v>0.3374600000006467</v>
      </c>
      <c r="N23" s="10" t="str">
        <f>IF(ABS(I23)&gt;'Nominal values _ Q3'!I23,ABS(I23)-'Nominal values _ Q3'!I23,"-")</f>
        <v>-</v>
      </c>
      <c r="O23" s="10" t="str">
        <f>IF(J23&gt;'Nominal values _ Q3'!J23,J23-'Nominal values _ Q3'!J23,"-")</f>
        <v>-</v>
      </c>
      <c r="Q23" s="25"/>
      <c r="R23" s="25" t="s">
        <v>1308</v>
      </c>
    </row>
    <row r="24" spans="1:18" ht="12.75">
      <c r="A24" s="9" t="s">
        <v>1309</v>
      </c>
      <c r="B24" s="10">
        <v>236.87023999999997</v>
      </c>
      <c r="C24" s="10">
        <v>8900.91692</v>
      </c>
      <c r="D24" s="10">
        <v>279.82671999999997</v>
      </c>
      <c r="E24" s="10">
        <v>134</v>
      </c>
      <c r="G24" s="10">
        <f>B24-'Nominal values _ Q3'!B24</f>
        <v>-3.129760000000033</v>
      </c>
      <c r="H24" s="10">
        <f>C24-'Nominal values _ Q3'!C24</f>
        <v>-1.5830800000003364</v>
      </c>
      <c r="I24" s="10">
        <f>D24-'Nominal values _ Q3'!D24</f>
        <v>2.326719999999966</v>
      </c>
      <c r="J24" s="10">
        <f t="shared" si="1"/>
        <v>3.8998748205551483</v>
      </c>
      <c r="L24" s="10">
        <f>IF(ABS(G24)&gt;'Nominal values _ Q3'!G24,ABS(G24)-'Nominal values _ Q3'!G24,"-")</f>
        <v>1.129760000000033</v>
      </c>
      <c r="M24" s="10" t="str">
        <f>IF(ABS(H24)&gt;'Nominal values _ Q3'!H24,ABS(H24)-'Nominal values _ Q3'!H24,"-")</f>
        <v>-</v>
      </c>
      <c r="N24" s="10">
        <f>IF(ABS(I24)&gt;'Nominal values _ Q3'!I24,ABS(I24)-'Nominal values _ Q3'!I24,"-")</f>
        <v>0.32671999999996615</v>
      </c>
      <c r="O24" s="10">
        <f>IF(J24&gt;'Nominal values _ Q3'!J24,J24-'Nominal values _ Q3'!J24,"-")</f>
        <v>1.071447695808958</v>
      </c>
      <c r="Q24" s="25" t="s">
        <v>1310</v>
      </c>
      <c r="R24" s="25"/>
    </row>
    <row r="25" spans="1:18" ht="12.75">
      <c r="A25" s="9" t="s">
        <v>1311</v>
      </c>
      <c r="B25" s="10">
        <v>384.97509999999994</v>
      </c>
      <c r="C25" s="10">
        <v>8896.3246</v>
      </c>
      <c r="D25" s="10">
        <v>78.20152</v>
      </c>
      <c r="E25" s="10">
        <v>75</v>
      </c>
      <c r="G25" s="10">
        <f>B25-'Nominal values _ Q3'!B25</f>
        <v>-4.624900000000082</v>
      </c>
      <c r="H25" s="10">
        <f>C25-'Nominal values _ Q3'!C25</f>
        <v>-6.1754000000000815</v>
      </c>
      <c r="I25" s="10">
        <f>D25-'Nominal values _ Q3'!D25</f>
        <v>3.201520000000002</v>
      </c>
      <c r="J25" s="10">
        <f t="shared" si="1"/>
        <v>5.624893805255418</v>
      </c>
      <c r="L25" s="10">
        <f>IF(ABS(G25)&gt;'Nominal values _ Q3'!G25,ABS(G25)-'Nominal values _ Q3'!G25,"-")</f>
        <v>2.624900000000082</v>
      </c>
      <c r="M25" s="10">
        <f>IF(ABS(H25)&gt;'Nominal values _ Q3'!H25,ABS(H25)-'Nominal values _ Q3'!H25,"-")</f>
        <v>4.1754000000000815</v>
      </c>
      <c r="N25" s="10">
        <f>IF(ABS(I25)&gt;'Nominal values _ Q3'!I25,ABS(I25)-'Nominal values _ Q3'!I25,"-")</f>
        <v>1.2015200000000021</v>
      </c>
      <c r="O25" s="10">
        <f>IF(J25&gt;'Nominal values _ Q3'!J25,J25-'Nominal values _ Q3'!J25,"-")</f>
        <v>2.7964666805092278</v>
      </c>
      <c r="Q25" s="25" t="s">
        <v>1312</v>
      </c>
      <c r="R25" s="25" t="s">
        <v>1313</v>
      </c>
    </row>
    <row r="26" spans="1:18" ht="12.75">
      <c r="A26" s="9" t="s">
        <v>1314</v>
      </c>
      <c r="B26" s="10">
        <v>-0.92456</v>
      </c>
      <c r="C26" s="10">
        <v>8894.30022</v>
      </c>
      <c r="D26" s="10">
        <v>-141.78026</v>
      </c>
      <c r="E26" s="10">
        <v>88.9</v>
      </c>
      <c r="G26" s="10">
        <f>B26-'Nominal values _ Q3'!B26</f>
        <v>-0.92456</v>
      </c>
      <c r="H26" s="10">
        <f>C26-'Nominal values _ Q3'!C26</f>
        <v>-8.199780000000828</v>
      </c>
      <c r="I26" s="10">
        <f>D26-'Nominal values _ Q3'!D26</f>
        <v>8.219740000000002</v>
      </c>
      <c r="J26" s="10">
        <f t="shared" si="1"/>
        <v>8.271574025613264</v>
      </c>
      <c r="L26" s="10" t="str">
        <f>IF(ABS(G26)&gt;'Nominal values _ Q3'!G26,ABS(G26)-'Nominal values _ Q3'!G26,"-")</f>
        <v>-</v>
      </c>
      <c r="M26" s="10">
        <f>IF(ABS(H26)&gt;'Nominal values _ Q3'!H26,ABS(H26)-'Nominal values _ Q3'!H26,"-")</f>
        <v>6.199780000000828</v>
      </c>
      <c r="N26" s="10">
        <f>IF(ABS(I26)&gt;'Nominal values _ Q3'!I26,ABS(I26)-'Nominal values _ Q3'!I26,"-")</f>
        <v>6.219740000000002</v>
      </c>
      <c r="O26" s="10">
        <f>IF(J26&gt;'Nominal values _ Q3'!J26,J26-'Nominal values _ Q3'!J26,"-")</f>
        <v>5.443146900867074</v>
      </c>
      <c r="Q26" s="25" t="s">
        <v>1315</v>
      </c>
      <c r="R26" s="25" t="s">
        <v>1316</v>
      </c>
    </row>
    <row r="27" spans="1:18" ht="12.75">
      <c r="A27" s="9" t="s">
        <v>1317</v>
      </c>
      <c r="B27" s="10">
        <v>-150.95219999999998</v>
      </c>
      <c r="C27" s="10">
        <v>8894.04876</v>
      </c>
      <c r="D27" s="10">
        <v>1.4097</v>
      </c>
      <c r="E27" s="10">
        <v>88.9</v>
      </c>
      <c r="G27" s="10">
        <f>B27-'Nominal values _ Q3'!B27</f>
        <v>-0.9521999999999764</v>
      </c>
      <c r="H27" s="10">
        <f>C27-'Nominal values _ Q3'!C27</f>
        <v>-8.451240000000325</v>
      </c>
      <c r="I27" s="10">
        <f>D27-'Nominal values _ Q3'!D27</f>
        <v>1.4097</v>
      </c>
      <c r="J27" s="10">
        <f t="shared" si="1"/>
        <v>1.7011581143444472</v>
      </c>
      <c r="L27" s="10" t="str">
        <f>IF(ABS(G27)&gt;'Nominal values _ Q3'!G27,ABS(G27)-'Nominal values _ Q3'!G27,"-")</f>
        <v>-</v>
      </c>
      <c r="M27" s="10">
        <f>IF(ABS(H27)&gt;'Nominal values _ Q3'!H27,ABS(H27)-'Nominal values _ Q3'!H27,"-")</f>
        <v>6.451240000000325</v>
      </c>
      <c r="N27" s="10" t="str">
        <f>IF(ABS(I27)&gt;'Nominal values _ Q3'!I27,ABS(I27)-'Nominal values _ Q3'!I27,"-")</f>
        <v>-</v>
      </c>
      <c r="O27" s="10" t="str">
        <f>IF(J27&gt;'Nominal values _ Q3'!J27,J27-'Nominal values _ Q3'!J27,"-")</f>
        <v>-</v>
      </c>
      <c r="Q27" s="25"/>
      <c r="R27" s="25" t="s">
        <v>1318</v>
      </c>
    </row>
    <row r="28" spans="1:18" ht="12.75">
      <c r="A28" s="9" t="s">
        <v>1319</v>
      </c>
      <c r="B28" s="10">
        <v>-1.84912</v>
      </c>
      <c r="C28" s="10">
        <v>8893.93192</v>
      </c>
      <c r="D28" s="10">
        <v>151.34336</v>
      </c>
      <c r="E28" s="10">
        <v>88.9</v>
      </c>
      <c r="G28" s="10">
        <f>B28-'Nominal values _ Q3'!B28</f>
        <v>-1.84912</v>
      </c>
      <c r="H28" s="10">
        <f>C28-'Nominal values _ Q3'!C28</f>
        <v>-8.5680799999991</v>
      </c>
      <c r="I28" s="10">
        <f>D28-'Nominal values _ Q3'!D28</f>
        <v>1.34335999999999</v>
      </c>
      <c r="J28" s="10">
        <f t="shared" si="1"/>
        <v>2.2855767027164005</v>
      </c>
      <c r="L28" s="10" t="str">
        <f>IF(ABS(G28)&gt;'Nominal values _ Q3'!G28,ABS(G28)-'Nominal values _ Q3'!G28,"-")</f>
        <v>-</v>
      </c>
      <c r="M28" s="10">
        <f>IF(ABS(H28)&gt;'Nominal values _ Q3'!H28,ABS(H28)-'Nominal values _ Q3'!H28,"-")</f>
        <v>6.5680799999990995</v>
      </c>
      <c r="N28" s="10" t="str">
        <f>IF(ABS(I28)&gt;'Nominal values _ Q3'!I28,ABS(I28)-'Nominal values _ Q3'!I28,"-")</f>
        <v>-</v>
      </c>
      <c r="O28" s="10" t="str">
        <f>IF(J28&gt;'Nominal values _ Q3'!J28,J28-'Nominal values _ Q3'!J28,"-")</f>
        <v>-</v>
      </c>
      <c r="Q28" s="25"/>
      <c r="R28" s="25" t="s">
        <v>1320</v>
      </c>
    </row>
    <row r="29" spans="1:18" ht="12.75">
      <c r="A29" s="9" t="s">
        <v>1321</v>
      </c>
      <c r="B29" s="10">
        <v>-0.41656</v>
      </c>
      <c r="C29" s="10">
        <v>8677.57218</v>
      </c>
      <c r="D29" s="10">
        <v>0.9296399999999999</v>
      </c>
      <c r="E29" s="10">
        <v>114</v>
      </c>
      <c r="G29" s="10">
        <f>B29-'Nominal values _ Q3'!B29</f>
        <v>-0.41656</v>
      </c>
      <c r="H29" s="10">
        <f>C29-'Nominal values _ Q3'!C29</f>
        <v>-2.427820000000793</v>
      </c>
      <c r="I29" s="10">
        <f>D29-'Nominal values _ Q3'!D29</f>
        <v>0.9296399999999999</v>
      </c>
      <c r="J29" s="10">
        <f t="shared" si="1"/>
        <v>1.018701508391933</v>
      </c>
      <c r="L29" s="10" t="str">
        <f>IF(ABS(G29)&gt;'Nominal values _ Q3'!G29,ABS(G29)-'Nominal values _ Q3'!G29,"-")</f>
        <v>-</v>
      </c>
      <c r="M29" s="10">
        <f>IF(ABS(H29)&gt;'Nominal values _ Q3'!H29,ABS(H29)-'Nominal values _ Q3'!H29,"-")</f>
        <v>1.4278200000007928</v>
      </c>
      <c r="N29" s="10" t="str">
        <f>IF(ABS(I29)&gt;'Nominal values _ Q3'!I29,ABS(I29)-'Nominal values _ Q3'!I29,"-")</f>
        <v>-</v>
      </c>
      <c r="O29" s="10" t="str">
        <f>IF(J29&gt;'Nominal values _ Q3'!J29,J29-'Nominal values _ Q3'!J29,"-")</f>
        <v>-</v>
      </c>
      <c r="Q29" s="25"/>
      <c r="R29" s="25" t="s">
        <v>1322</v>
      </c>
    </row>
    <row r="30" spans="1:18" ht="12.75">
      <c r="A30" s="9" t="s">
        <v>1323</v>
      </c>
      <c r="B30" s="10">
        <v>-0.38861999999999997</v>
      </c>
      <c r="C30" s="10">
        <v>8547.63086</v>
      </c>
      <c r="D30" s="10">
        <v>76.62926</v>
      </c>
      <c r="E30" s="10">
        <v>1009.6</v>
      </c>
      <c r="G30" s="10">
        <f>B30-'Nominal values _ Q3'!B30</f>
        <v>-0.38861999999999997</v>
      </c>
      <c r="H30" s="10">
        <f>C30-'Nominal values _ Q3'!C30</f>
        <v>-4.869140000000698</v>
      </c>
      <c r="I30" s="10">
        <f>D30-'Nominal values _ Q3'!D30</f>
        <v>1.6292600000000022</v>
      </c>
      <c r="J30" s="10">
        <f t="shared" si="1"/>
        <v>1.6749667614612558</v>
      </c>
      <c r="L30" s="10" t="str">
        <f>IF(ABS(G30)&gt;'Nominal values _ Q3'!G30,ABS(G30)-'Nominal values _ Q3'!G30,"-")</f>
        <v>-</v>
      </c>
      <c r="M30" s="10">
        <f>IF(ABS(H30)&gt;'Nominal values _ Q3'!H30,ABS(H30)-'Nominal values _ Q3'!H30,"-")</f>
        <v>1.869140000000698</v>
      </c>
      <c r="N30" s="10" t="str">
        <f>IF(ABS(I30)&gt;'Nominal values _ Q3'!I30,ABS(I30)-'Nominal values _ Q3'!I30,"-")</f>
        <v>-</v>
      </c>
      <c r="O30" s="10" t="str">
        <f>IF(J30&gt;'Nominal values _ Q3'!J30,J30-'Nominal values _ Q3'!J30,"-")</f>
        <v>-</v>
      </c>
      <c r="Q30" s="25"/>
      <c r="R30" s="25" t="s">
        <v>1324</v>
      </c>
    </row>
    <row r="32" ht="12.75">
      <c r="Q32" s="1" t="s">
        <v>1325</v>
      </c>
    </row>
    <row r="33" spans="1:17" ht="12.75">
      <c r="A33" s="22" t="s">
        <v>1326</v>
      </c>
      <c r="Q33" s="1" t="s">
        <v>1327</v>
      </c>
    </row>
    <row r="34" spans="1:17" ht="12.75">
      <c r="A34" s="9" t="s">
        <v>1328</v>
      </c>
      <c r="B34" s="10">
        <v>152.44572</v>
      </c>
      <c r="C34" s="10">
        <v>-20.3708</v>
      </c>
      <c r="D34" s="10">
        <v>30.29204</v>
      </c>
      <c r="E34" s="31"/>
      <c r="G34" s="14"/>
      <c r="H34" s="14"/>
      <c r="I34" s="14"/>
      <c r="J34" s="14"/>
      <c r="M34" s="14"/>
      <c r="Q34" s="1" t="s">
        <v>1329</v>
      </c>
    </row>
    <row r="35" spans="1:17" ht="12.75">
      <c r="A35" s="9" t="s">
        <v>1330</v>
      </c>
      <c r="B35" s="10">
        <v>152.65146</v>
      </c>
      <c r="C35" s="10">
        <v>-19.71294</v>
      </c>
      <c r="D35" s="10">
        <v>-44.70654</v>
      </c>
      <c r="E35" s="31"/>
      <c r="G35" s="14"/>
      <c r="H35" s="14"/>
      <c r="I35" s="14"/>
      <c r="J35" s="14"/>
      <c r="M35" s="14"/>
      <c r="Q35" s="1" t="s">
        <v>1331</v>
      </c>
    </row>
    <row r="36" spans="2:13" ht="12.75">
      <c r="B36" s="28"/>
      <c r="C36" s="28"/>
      <c r="D36" s="28"/>
      <c r="E36" s="31"/>
      <c r="G36" s="14"/>
      <c r="H36" s="14"/>
      <c r="I36" s="14"/>
      <c r="J36" s="14"/>
      <c r="M36" s="14"/>
    </row>
    <row r="37" spans="1:13" ht="12.75">
      <c r="A37" s="9" t="s">
        <v>1332</v>
      </c>
      <c r="B37" s="10">
        <v>145.97126</v>
      </c>
      <c r="C37" s="10">
        <v>8697.9125</v>
      </c>
      <c r="D37" s="10">
        <v>19.9898</v>
      </c>
      <c r="E37" s="31"/>
      <c r="G37" s="14"/>
      <c r="H37" s="14"/>
      <c r="I37" s="14"/>
      <c r="J37" s="14"/>
      <c r="M37" s="14"/>
    </row>
    <row r="38" spans="1:13" ht="12.75">
      <c r="A38" s="9" t="s">
        <v>1333</v>
      </c>
      <c r="B38" s="10">
        <v>145.47088</v>
      </c>
      <c r="C38" s="10">
        <v>8694.52414</v>
      </c>
      <c r="D38" s="10">
        <v>-54.97321999999999</v>
      </c>
      <c r="E38" s="31"/>
      <c r="G38" s="14"/>
      <c r="H38" s="14"/>
      <c r="I38" s="14"/>
      <c r="J38" s="14"/>
      <c r="M38" s="14"/>
    </row>
    <row r="39" spans="2:13" ht="12.75">
      <c r="B39" s="31"/>
      <c r="C39" s="31"/>
      <c r="D39" s="31"/>
      <c r="E39" s="31"/>
      <c r="G39" s="14"/>
      <c r="H39" s="14"/>
      <c r="I39" s="14"/>
      <c r="J39" s="14"/>
      <c r="M39" s="14"/>
    </row>
    <row r="40" spans="1:13" ht="12.75">
      <c r="A40" s="22" t="s">
        <v>1334</v>
      </c>
      <c r="E40" s="31"/>
      <c r="G40" s="14"/>
      <c r="H40" s="14"/>
      <c r="I40" s="14"/>
      <c r="J40" s="14"/>
      <c r="M40" s="14"/>
    </row>
    <row r="41" spans="1:13" ht="12.75">
      <c r="A41" s="9" t="s">
        <v>1335</v>
      </c>
      <c r="B41" s="18"/>
      <c r="C41" s="10">
        <v>6546.270879999999</v>
      </c>
      <c r="D41" s="18"/>
      <c r="E41" s="31"/>
      <c r="G41" s="14"/>
      <c r="H41" s="14"/>
      <c r="I41" s="14"/>
      <c r="J41" s="14"/>
      <c r="M41" s="14"/>
    </row>
    <row r="42" spans="1:13" ht="12.75">
      <c r="A42" s="9" t="s">
        <v>1336</v>
      </c>
      <c r="B42" s="18"/>
      <c r="C42" s="10">
        <v>6547.065899999999</v>
      </c>
      <c r="D42" s="18"/>
      <c r="E42" s="31"/>
      <c r="G42" s="14"/>
      <c r="H42" s="14"/>
      <c r="I42" s="14"/>
      <c r="J42" s="14"/>
      <c r="M42" s="14"/>
    </row>
  </sheetData>
  <mergeCells count="9">
    <mergeCell ref="A1:N1"/>
    <mergeCell ref="B3:D3"/>
    <mergeCell ref="B4:D4"/>
    <mergeCell ref="B5:D5"/>
    <mergeCell ref="Q6:R6"/>
    <mergeCell ref="B7:E7"/>
    <mergeCell ref="G7:J7"/>
    <mergeCell ref="L7:O7"/>
    <mergeCell ref="Q7:R7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4">
      <selection activeCell="B34" sqref="B34:D42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103</v>
      </c>
      <c r="B3" s="39" t="s">
        <v>1337</v>
      </c>
      <c r="C3" s="39"/>
      <c r="D3" s="39"/>
    </row>
    <row r="4" spans="1:4" ht="12.75">
      <c r="A4" s="21" t="s">
        <v>105</v>
      </c>
      <c r="B4" s="39" t="s">
        <v>1338</v>
      </c>
      <c r="C4" s="39"/>
      <c r="D4" s="39"/>
    </row>
    <row r="5" spans="1:4" ht="12.75">
      <c r="A5" s="21" t="s">
        <v>107</v>
      </c>
      <c r="B5" s="40">
        <v>38560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108</v>
      </c>
      <c r="C7" s="37"/>
      <c r="D7" s="37"/>
      <c r="E7" s="37"/>
      <c r="G7" s="37" t="s">
        <v>109</v>
      </c>
      <c r="H7" s="37"/>
      <c r="I7" s="37"/>
      <c r="J7" s="37"/>
      <c r="L7" s="37" t="s">
        <v>110</v>
      </c>
      <c r="M7" s="37"/>
      <c r="N7" s="37"/>
      <c r="O7" s="37"/>
      <c r="Q7" s="37" t="s">
        <v>111</v>
      </c>
      <c r="R7" s="37"/>
    </row>
    <row r="8" spans="1:18" ht="25.5">
      <c r="A8" s="22" t="s">
        <v>4</v>
      </c>
      <c r="B8" s="23" t="s">
        <v>5</v>
      </c>
      <c r="C8" s="23" t="s">
        <v>6</v>
      </c>
      <c r="D8" s="23" t="s">
        <v>7</v>
      </c>
      <c r="E8" s="22" t="s">
        <v>1116</v>
      </c>
      <c r="G8" s="23" t="s">
        <v>117</v>
      </c>
      <c r="H8" s="23" t="s">
        <v>118</v>
      </c>
      <c r="I8" s="23" t="s">
        <v>119</v>
      </c>
      <c r="J8" s="23" t="s">
        <v>120</v>
      </c>
      <c r="L8" s="23" t="s">
        <v>117</v>
      </c>
      <c r="M8" s="23" t="s">
        <v>118</v>
      </c>
      <c r="N8" s="23" t="s">
        <v>119</v>
      </c>
      <c r="O8" s="23" t="s">
        <v>120</v>
      </c>
      <c r="Q8" s="24" t="s">
        <v>125</v>
      </c>
      <c r="R8" s="24" t="s">
        <v>126</v>
      </c>
    </row>
    <row r="9" spans="1:18" ht="12.75">
      <c r="A9" s="9" t="s">
        <v>13</v>
      </c>
      <c r="B9" s="10">
        <v>-386.6515</v>
      </c>
      <c r="C9" s="10">
        <f>-0.0203199999999526-300</f>
        <v>-300.02031999999997</v>
      </c>
      <c r="D9" s="10">
        <v>70.30973999999999</v>
      </c>
      <c r="E9" s="10">
        <v>75</v>
      </c>
      <c r="G9" s="10">
        <f>B9-'Nominal values _ Q3'!B9</f>
        <v>2.948500000000024</v>
      </c>
      <c r="H9" s="10">
        <f>C9-'Nominal values _ Q3'!C9</f>
        <v>-2.5203199999999697</v>
      </c>
      <c r="I9" s="10">
        <f>D9-'Nominal values _ Q3'!D9</f>
        <v>-4.690260000000009</v>
      </c>
      <c r="J9" s="10">
        <f aca="true" t="shared" si="0" ref="J9:J15">SQRT(G9^2+I9^2)</f>
        <v>5.540053349707043</v>
      </c>
      <c r="L9" s="10">
        <f>IF(ABS(G9)&gt;'Nominal values _ Q3'!G9,ABS(G9)-'Nominal values _ Q3'!G9,"-")</f>
        <v>0.9485000000000241</v>
      </c>
      <c r="M9" s="10">
        <f>IF(ABS(H9)&gt;'Nominal values _ Q3'!H9,ABS(H9)-'Nominal values _ Q3'!H9,"-")</f>
        <v>0.5203199999999697</v>
      </c>
      <c r="N9" s="10">
        <f>IF(ABS(I9)&gt;'Nominal values _ Q3'!I9,ABS(I9)-'Nominal values _ Q3'!I9,"-")</f>
        <v>2.690260000000009</v>
      </c>
      <c r="O9" s="10">
        <f>IF(J9&gt;'Nominal values _ Q3'!J9,J9-'Nominal values _ Q3'!J9,"-")</f>
        <v>2.711626224960853</v>
      </c>
      <c r="Q9" s="25" t="s">
        <v>132</v>
      </c>
      <c r="R9" s="25" t="s">
        <v>128</v>
      </c>
    </row>
    <row r="10" spans="1:18" ht="12.75">
      <c r="A10" s="9" t="s">
        <v>14</v>
      </c>
      <c r="B10" s="10">
        <v>-236.05743999999999</v>
      </c>
      <c r="C10" s="10">
        <v>-299.03927999999996</v>
      </c>
      <c r="D10" s="10">
        <v>274.66798</v>
      </c>
      <c r="E10" s="10">
        <v>75</v>
      </c>
      <c r="G10" s="10">
        <f>B10-'Nominal values _ Q3'!B10</f>
        <v>3.9425600000000145</v>
      </c>
      <c r="H10" s="10">
        <f>C10-'Nominal values _ Q3'!C10</f>
        <v>-1.5392799999999625</v>
      </c>
      <c r="I10" s="10">
        <f>D10-'Nominal values _ Q3'!D10</f>
        <v>-2.83202</v>
      </c>
      <c r="J10" s="10">
        <f t="shared" si="0"/>
        <v>4.854288478654737</v>
      </c>
      <c r="L10" s="10">
        <f>IF(ABS(G10)&gt;'Nominal values _ Q3'!G10,ABS(G10)-'Nominal values _ Q3'!G10,"-")</f>
        <v>0.9425600000000145</v>
      </c>
      <c r="M10" s="10" t="str">
        <f>IF(ABS(H10)&gt;'Nominal values _ Q3'!H10,ABS(H10)-'Nominal values _ Q3'!H10,"-")</f>
        <v>-</v>
      </c>
      <c r="N10" s="10" t="str">
        <f>IF(ABS(I10)&gt;'Nominal values _ Q3'!I10,ABS(I10)-'Nominal values _ Q3'!I10,"-")</f>
        <v>-</v>
      </c>
      <c r="O10" s="10">
        <f>IF(J10&gt;'Nominal values _ Q3'!J10,J10-'Nominal values _ Q3'!J10,"-")</f>
        <v>0.6116477915354519</v>
      </c>
      <c r="Q10" s="25" t="s">
        <v>132</v>
      </c>
      <c r="R10" s="25"/>
    </row>
    <row r="11" spans="1:18" ht="12.75">
      <c r="A11" s="9" t="s">
        <v>15</v>
      </c>
      <c r="B11" s="10">
        <v>0.23114</v>
      </c>
      <c r="C11" s="10">
        <v>-324.70597999999995</v>
      </c>
      <c r="D11" s="10">
        <v>375.02083999999996</v>
      </c>
      <c r="E11" s="10">
        <v>201</v>
      </c>
      <c r="G11" s="10">
        <f>B11-'Nominal values _ Q3'!B11</f>
        <v>0.23114</v>
      </c>
      <c r="H11" s="10">
        <f>C11-'Nominal values _ Q3'!C11</f>
        <v>2.794020000000046</v>
      </c>
      <c r="I11" s="10">
        <f>D11-'Nominal values _ Q3'!D11</f>
        <v>-1.879160000000013</v>
      </c>
      <c r="J11" s="10">
        <f t="shared" si="0"/>
        <v>1.893321949695838</v>
      </c>
      <c r="L11" s="10" t="str">
        <f>IF(ABS(G11)&gt;'Nominal values _ Q3'!G11,ABS(G11)-'Nominal values _ Q3'!G11,"-")</f>
        <v>-</v>
      </c>
      <c r="M11" s="10">
        <f>IF(ABS(H11)&gt;'Nominal values _ Q3'!H11,ABS(H11)-'Nominal values _ Q3'!H11,"-")</f>
        <v>0.7940200000000459</v>
      </c>
      <c r="N11" s="10" t="str">
        <f>IF(ABS(I11)&gt;'Nominal values _ Q3'!I11,ABS(I11)-'Nominal values _ Q3'!I11,"-")</f>
        <v>-</v>
      </c>
      <c r="O11" s="10" t="str">
        <f>IF(J11&gt;'Nominal values _ Q3'!J11,J11-'Nominal values _ Q3'!J11,"-")</f>
        <v>-</v>
      </c>
      <c r="Q11" s="25"/>
      <c r="R11" s="25" t="s">
        <v>128</v>
      </c>
    </row>
    <row r="12" spans="1:18" ht="12.75">
      <c r="A12" s="9" t="s">
        <v>16</v>
      </c>
      <c r="B12" s="10">
        <v>237.50016</v>
      </c>
      <c r="C12" s="10">
        <v>-299.42535999999996</v>
      </c>
      <c r="D12" s="10">
        <v>271.02054</v>
      </c>
      <c r="E12" s="10">
        <v>134</v>
      </c>
      <c r="G12" s="10">
        <f>B12-'Nominal values _ Q3'!B12</f>
        <v>-2.499840000000006</v>
      </c>
      <c r="H12" s="10">
        <f>C12-'Nominal values _ Q3'!C12</f>
        <v>-1.925359999999955</v>
      </c>
      <c r="I12" s="10">
        <f>D12-'Nominal values _ Q3'!D12</f>
        <v>-6.479460000000017</v>
      </c>
      <c r="J12" s="10">
        <f t="shared" si="0"/>
        <v>6.944969540408385</v>
      </c>
      <c r="L12" s="10">
        <f>IF(ABS(G12)&gt;'Nominal values _ Q3'!G12,ABS(G12)-'Nominal values _ Q3'!G12,"-")</f>
        <v>0.49984000000000606</v>
      </c>
      <c r="M12" s="10" t="str">
        <f>IF(ABS(H12)&gt;'Nominal values _ Q3'!H12,ABS(H12)-'Nominal values _ Q3'!H12,"-")</f>
        <v>-</v>
      </c>
      <c r="N12" s="10">
        <f>IF(ABS(I12)&gt;'Nominal values _ Q3'!I12,ABS(I12)-'Nominal values _ Q3'!I12,"-")</f>
        <v>4.479460000000017</v>
      </c>
      <c r="O12" s="10">
        <f>IF(J12&gt;'Nominal values _ Q3'!J12,J12-'Nominal values _ Q3'!J12,"-")</f>
        <v>4.116542415662195</v>
      </c>
      <c r="Q12" s="25" t="s">
        <v>132</v>
      </c>
      <c r="R12" s="25"/>
    </row>
    <row r="13" spans="1:18" ht="12.75">
      <c r="A13" s="9" t="s">
        <v>17</v>
      </c>
      <c r="B13" s="10">
        <v>390.1694</v>
      </c>
      <c r="C13" s="10">
        <f>-0.78739999999997-300</f>
        <v>-300.7874</v>
      </c>
      <c r="D13" s="10">
        <v>69.49694</v>
      </c>
      <c r="E13" s="10">
        <v>75</v>
      </c>
      <c r="G13" s="10">
        <f>B13-'Nominal values _ Q3'!B13</f>
        <v>0.5693999999999733</v>
      </c>
      <c r="H13" s="10">
        <f>C13-'Nominal values _ Q3'!C13</f>
        <v>-3.287399999999991</v>
      </c>
      <c r="I13" s="10">
        <f>D13-'Nominal values _ Q3'!D13</f>
        <v>-5.503060000000005</v>
      </c>
      <c r="J13" s="10">
        <f t="shared" si="0"/>
        <v>5.532439400806847</v>
      </c>
      <c r="L13" s="10" t="str">
        <f>IF(ABS(G13)&gt;'Nominal values _ Q3'!G13,ABS(G13)-'Nominal values _ Q3'!G13,"-")</f>
        <v>-</v>
      </c>
      <c r="M13" s="10">
        <f>IF(ABS(H13)&gt;'Nominal values _ Q3'!H13,ABS(H13)-'Nominal values _ Q3'!H13,"-")</f>
        <v>1.287399999999991</v>
      </c>
      <c r="N13" s="10">
        <f>IF(ABS(I13)&gt;'Nominal values _ Q3'!I13,ABS(I13)-'Nominal values _ Q3'!I13,"-")</f>
        <v>3.503060000000005</v>
      </c>
      <c r="O13" s="10">
        <f>IF(J13&gt;'Nominal values _ Q3'!J13,J13-'Nominal values _ Q3'!J13,"-")</f>
        <v>2.704012276060657</v>
      </c>
      <c r="Q13" s="25" t="s">
        <v>132</v>
      </c>
      <c r="R13" s="25" t="s">
        <v>128</v>
      </c>
    </row>
    <row r="14" spans="1:18" ht="12.75">
      <c r="A14" s="9" t="s">
        <v>94</v>
      </c>
      <c r="B14" s="10">
        <v>2.67208</v>
      </c>
      <c r="C14" s="10">
        <v>-84.3661</v>
      </c>
      <c r="D14" s="10">
        <v>-150.48737999999997</v>
      </c>
      <c r="E14" s="10">
        <v>124.5</v>
      </c>
      <c r="G14" s="10">
        <f>B14-'Nominal values _ Q3'!B14</f>
        <v>2.67208</v>
      </c>
      <c r="H14" s="10">
        <f>C14-'Nominal values _ Q3'!C14</f>
        <v>10.533900000000003</v>
      </c>
      <c r="I14" s="10">
        <f>D14-'Nominal values _ Q3'!D14</f>
        <v>-0.4873799999999733</v>
      </c>
      <c r="J14" s="10">
        <f t="shared" si="0"/>
        <v>2.7161647208518067</v>
      </c>
      <c r="L14" s="10">
        <f>IF(ABS(G14)&gt;'Nominal values _ Q3'!G14,ABS(G14)-'Nominal values _ Q3'!G14,"-")</f>
        <v>0.6720799999999998</v>
      </c>
      <c r="M14" s="10">
        <f>IF(ABS(H14)&gt;'Nominal values _ Q3'!H14,ABS(H14)-'Nominal values _ Q3'!H14,"-")</f>
        <v>8.533900000000003</v>
      </c>
      <c r="N14" s="10" t="str">
        <f>IF(ABS(I14)&gt;'Nominal values _ Q3'!I14,ABS(I14)-'Nominal values _ Q3'!I14,"-")</f>
        <v>-</v>
      </c>
      <c r="O14" s="10" t="str">
        <f>IF(J14&gt;'Nominal values _ Q3'!J14,J14-'Nominal values _ Q3'!J14,"-")</f>
        <v>-</v>
      </c>
      <c r="Q14" s="25"/>
      <c r="R14" s="25" t="s">
        <v>128</v>
      </c>
    </row>
    <row r="15" spans="1:18" ht="12.75">
      <c r="A15" s="9" t="s">
        <v>95</v>
      </c>
      <c r="B15" s="10">
        <v>-147.51304</v>
      </c>
      <c r="C15" s="10">
        <v>-83.87842000000006</v>
      </c>
      <c r="D15" s="10">
        <v>-0.9397999999999999</v>
      </c>
      <c r="E15" s="10">
        <v>124.5</v>
      </c>
      <c r="G15" s="10">
        <f>B15-'Nominal values _ Q3'!B15</f>
        <v>2.4869600000000105</v>
      </c>
      <c r="H15" s="10">
        <f>C15-'Nominal values _ Q3'!C15</f>
        <v>11.021579999999943</v>
      </c>
      <c r="I15" s="10">
        <f>D15-'Nominal values _ Q3'!D15</f>
        <v>-0.9397999999999999</v>
      </c>
      <c r="J15" s="10">
        <f t="shared" si="0"/>
        <v>2.658607545614819</v>
      </c>
      <c r="L15" s="10">
        <f>IF(ABS(G15)&gt;'Nominal values _ Q3'!G15,ABS(G15)-'Nominal values _ Q3'!G15,"-")</f>
        <v>0.4869600000000105</v>
      </c>
      <c r="M15" s="10">
        <f>IF(ABS(H15)&gt;'Nominal values _ Q3'!H15,ABS(H15)-'Nominal values _ Q3'!H15,"-")</f>
        <v>9.021579999999943</v>
      </c>
      <c r="N15" s="10" t="str">
        <f>IF(ABS(I15)&gt;'Nominal values _ Q3'!I15,ABS(I15)-'Nominal values _ Q3'!I15,"-")</f>
        <v>-</v>
      </c>
      <c r="O15" s="10" t="str">
        <f>IF(J15&gt;'Nominal values _ Q3'!J15,J15-'Nominal values _ Q3'!J15,"-")</f>
        <v>-</v>
      </c>
      <c r="Q15" s="25"/>
      <c r="R15" s="25" t="s">
        <v>128</v>
      </c>
    </row>
    <row r="16" spans="1:18" ht="12.75">
      <c r="A16" s="9" t="s">
        <v>96</v>
      </c>
      <c r="B16" s="18"/>
      <c r="C16" s="18"/>
      <c r="D16" s="18"/>
      <c r="E16" s="18"/>
      <c r="G16" s="18"/>
      <c r="H16" s="18"/>
      <c r="I16" s="18"/>
      <c r="J16" s="18"/>
      <c r="L16" s="18" t="str">
        <f>IF(ABS(G16)&gt;'Nominal values _ Q3'!G16,ABS(G16)-'Nominal values _ Q3'!G16,"-")</f>
        <v>-</v>
      </c>
      <c r="M16" s="18" t="str">
        <f>IF(ABS(H16)&gt;'Nominal values _ Q3'!H16,ABS(H16)-'Nominal values _ Q3'!H16,"-")</f>
        <v>-</v>
      </c>
      <c r="N16" s="18" t="str">
        <f>IF(ABS(I16)&gt;'Nominal values _ Q3'!I16,ABS(I16)-'Nominal values _ Q3'!I16,"-")</f>
        <v>-</v>
      </c>
      <c r="O16" s="18" t="str">
        <f>IF(J16&gt;'Nominal values _ Q3'!J16,J16-'Nominal values _ Q3'!J16,"-")</f>
        <v>-</v>
      </c>
      <c r="Q16" s="18"/>
      <c r="R16" s="18"/>
    </row>
    <row r="17" spans="1:18" ht="12.75">
      <c r="A17" s="9" t="s">
        <v>21</v>
      </c>
      <c r="B17" s="10">
        <v>-0.3302</v>
      </c>
      <c r="C17" s="10">
        <v>0</v>
      </c>
      <c r="D17" s="10">
        <v>-0.09144</v>
      </c>
      <c r="E17" s="10">
        <v>114</v>
      </c>
      <c r="G17" s="10">
        <f>B17-'Nominal values _ Q3'!B17</f>
        <v>-0.3302</v>
      </c>
      <c r="H17" s="10">
        <f>C17-'Nominal values _ Q3'!C17</f>
        <v>0</v>
      </c>
      <c r="I17" s="10">
        <f>D17-'Nominal values _ Q3'!D17</f>
        <v>-0.09144</v>
      </c>
      <c r="J17" s="10">
        <f>SQRT(G17^2+I17^2)</f>
        <v>0.34262707657159847</v>
      </c>
      <c r="L17" s="10" t="str">
        <f>IF(ABS(G17)&gt;'Nominal values _ Q3'!G17,ABS(G17)-'Nominal values _ Q3'!G17,"-")</f>
        <v>-</v>
      </c>
      <c r="M17" s="10" t="str">
        <f>IF(ABS(H17)&gt;'Nominal values _ Q3'!H17,ABS(H17)-'Nominal values _ Q3'!H17,"-")</f>
        <v>-</v>
      </c>
      <c r="N17" s="10" t="str">
        <f>IF(ABS(I17)&gt;'Nominal values _ Q3'!I17,ABS(I17)-'Nominal values _ Q3'!I17,"-")</f>
        <v>-</v>
      </c>
      <c r="O17" s="10" t="str">
        <f>IF(J17&gt;'Nominal values _ Q3'!J17,J17-'Nominal values _ Q3'!J17,"-")</f>
        <v>-</v>
      </c>
      <c r="Q17" s="25"/>
      <c r="R17" s="25"/>
    </row>
    <row r="18" spans="1:18" ht="12.75">
      <c r="A18" s="9" t="s">
        <v>22</v>
      </c>
      <c r="B18" s="10">
        <v>0.64516</v>
      </c>
      <c r="C18" s="10">
        <v>354.11664</v>
      </c>
      <c r="D18" s="10">
        <v>79.67218</v>
      </c>
      <c r="E18" s="10">
        <v>1009.6</v>
      </c>
      <c r="G18" s="10">
        <f>B18-'Nominal values _ Q3'!B18</f>
        <v>0.64516</v>
      </c>
      <c r="H18" s="10">
        <f>C18-'Nominal values _ Q3'!C18</f>
        <v>1.616640000000018</v>
      </c>
      <c r="I18" s="10">
        <f>D18-'Nominal values _ Q3'!D18</f>
        <v>4.672179999999997</v>
      </c>
      <c r="J18" s="10">
        <f>SQRT(G18^2+I18^2)</f>
        <v>4.716513264902366</v>
      </c>
      <c r="L18" s="10" t="str">
        <f>IF(ABS(G18)&gt;'Nominal values _ Q3'!G18,ABS(G18)-'Nominal values _ Q3'!G18,"-")</f>
        <v>-</v>
      </c>
      <c r="M18" s="10" t="str">
        <f>IF(ABS(H18)&gt;'Nominal values _ Q3'!H18,ABS(H18)-'Nominal values _ Q3'!H18,"-")</f>
        <v>-</v>
      </c>
      <c r="N18" s="10">
        <f>IF(ABS(I18)&gt;'Nominal values _ Q3'!I18,ABS(I18)-'Nominal values _ Q3'!I18,"-")</f>
        <v>1.6721799999999973</v>
      </c>
      <c r="O18" s="10">
        <f>IF(J18&gt;'Nominal values _ Q3'!J18,J18-'Nominal values _ Q3'!J18,"-")</f>
        <v>0.473872577783081</v>
      </c>
      <c r="Q18" s="25" t="s">
        <v>132</v>
      </c>
      <c r="R18" s="25"/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23</v>
      </c>
      <c r="B20" s="14"/>
      <c r="C20" s="14"/>
      <c r="D20" s="14"/>
      <c r="E20" s="14"/>
      <c r="G20" s="14"/>
      <c r="I20" s="14"/>
    </row>
    <row r="21" spans="1:18" ht="12.75">
      <c r="A21" s="9" t="s">
        <v>13</v>
      </c>
      <c r="B21" s="10">
        <v>-391.21842</v>
      </c>
      <c r="C21" s="10">
        <v>8899.7028</v>
      </c>
      <c r="D21" s="10">
        <v>62.50431999999999</v>
      </c>
      <c r="E21" s="10">
        <v>75</v>
      </c>
      <c r="G21" s="10">
        <f>B21-'Nominal values _ Q3'!B21</f>
        <v>-1.6184199999999578</v>
      </c>
      <c r="H21" s="10">
        <f>C21-'Nominal values _ Q3'!C21</f>
        <v>-2.7972000000008848</v>
      </c>
      <c r="I21" s="10">
        <f>D21-'Nominal values _ Q3'!D21</f>
        <v>-12.495680000000007</v>
      </c>
      <c r="J21" s="10">
        <f aca="true" t="shared" si="1" ref="J21:J30">SQRT(G21^2+I21^2)</f>
        <v>12.600051664925823</v>
      </c>
      <c r="L21" s="10" t="str">
        <f>IF(ABS(G21)&gt;'Nominal values _ Q3'!G21,ABS(G21)-'Nominal values _ Q3'!G21,"-")</f>
        <v>-</v>
      </c>
      <c r="M21" s="10">
        <f>IF(ABS(H21)&gt;'Nominal values _ Q3'!H21,ABS(H21)-'Nominal values _ Q3'!H21,"-")</f>
        <v>0.7972000000008848</v>
      </c>
      <c r="N21" s="10">
        <f>IF(ABS(I21)&gt;'Nominal values _ Q3'!I21,ABS(I21)-'Nominal values _ Q3'!I21,"-")</f>
        <v>10.495680000000007</v>
      </c>
      <c r="O21" s="10">
        <f>IF(J21&gt;'Nominal values _ Q3'!J21,J21-'Nominal values _ Q3'!J21,"-")</f>
        <v>9.771624540179634</v>
      </c>
      <c r="Q21" s="25" t="s">
        <v>132</v>
      </c>
      <c r="R21" s="25" t="s">
        <v>128</v>
      </c>
    </row>
    <row r="22" spans="1:18" ht="12.75">
      <c r="A22" s="9" t="s">
        <v>14</v>
      </c>
      <c r="B22" s="10">
        <v>-242.71985999999998</v>
      </c>
      <c r="C22" s="10">
        <v>8900.15746</v>
      </c>
      <c r="D22" s="10">
        <v>270.88084</v>
      </c>
      <c r="E22" s="10">
        <v>75</v>
      </c>
      <c r="G22" s="10">
        <f>B22-'Nominal values _ Q3'!B22</f>
        <v>-2.719859999999983</v>
      </c>
      <c r="H22" s="10">
        <f>C22-'Nominal values _ Q3'!C22</f>
        <v>-2.3425399999996444</v>
      </c>
      <c r="I22" s="10">
        <f>D22-'Nominal values _ Q3'!D22</f>
        <v>-6.619160000000022</v>
      </c>
      <c r="J22" s="10">
        <f t="shared" si="1"/>
        <v>7.156180372601029</v>
      </c>
      <c r="L22" s="10" t="str">
        <f>IF(ABS(G22)&gt;'Nominal values _ Q3'!G22,ABS(G22)-'Nominal values _ Q3'!G22,"-")</f>
        <v>-</v>
      </c>
      <c r="M22" s="10">
        <f>IF(ABS(H22)&gt;'Nominal values _ Q3'!H22,ABS(H22)-'Nominal values _ Q3'!H22,"-")</f>
        <v>0.34253999999964435</v>
      </c>
      <c r="N22" s="10">
        <f>IF(ABS(I22)&gt;'Nominal values _ Q3'!I22,ABS(I22)-'Nominal values _ Q3'!I22,"-")</f>
        <v>3.619160000000022</v>
      </c>
      <c r="O22" s="10">
        <f>IF(J22&gt;'Nominal values _ Q3'!J22,J22-'Nominal values _ Q3'!J22,"-")</f>
        <v>2.9135396854817444</v>
      </c>
      <c r="Q22" s="25" t="s">
        <v>132</v>
      </c>
      <c r="R22" s="25" t="s">
        <v>128</v>
      </c>
    </row>
    <row r="23" spans="1:18" ht="12.75">
      <c r="A23" s="9" t="s">
        <v>15</v>
      </c>
      <c r="B23" s="10">
        <v>-8.0391</v>
      </c>
      <c r="C23" s="10">
        <v>8900.93216</v>
      </c>
      <c r="D23" s="10">
        <v>375.02592</v>
      </c>
      <c r="E23" s="10">
        <v>201</v>
      </c>
      <c r="G23" s="10">
        <f>B23-'Nominal values _ Q3'!B23</f>
        <v>-8.0391</v>
      </c>
      <c r="H23" s="10">
        <f>C23-'Nominal values _ Q3'!C23</f>
        <v>-1.5678399999997055</v>
      </c>
      <c r="I23" s="10">
        <f>D23-'Nominal values _ Q3'!D23</f>
        <v>-1.8740799999999922</v>
      </c>
      <c r="J23" s="10">
        <f t="shared" si="1"/>
        <v>8.254653515224001</v>
      </c>
      <c r="L23" s="10">
        <f>IF(ABS(G23)&gt;'Nominal values _ Q3'!G23,ABS(G23)-'Nominal values _ Q3'!G23,"-")</f>
        <v>5.0390999999999995</v>
      </c>
      <c r="M23" s="10" t="str">
        <f>IF(ABS(H23)&gt;'Nominal values _ Q3'!H23,ABS(H23)-'Nominal values _ Q3'!H23,"-")</f>
        <v>-</v>
      </c>
      <c r="N23" s="10" t="str">
        <f>IF(ABS(I23)&gt;'Nominal values _ Q3'!I23,ABS(I23)-'Nominal values _ Q3'!I23,"-")</f>
        <v>-</v>
      </c>
      <c r="O23" s="10">
        <f>IF(J23&gt;'Nominal values _ Q3'!J23,J23-'Nominal values _ Q3'!J23,"-")</f>
        <v>4.012012828104717</v>
      </c>
      <c r="Q23" s="25" t="s">
        <v>132</v>
      </c>
      <c r="R23" s="25"/>
    </row>
    <row r="24" spans="1:18" ht="12.75">
      <c r="A24" s="9" t="s">
        <v>16</v>
      </c>
      <c r="B24" s="10">
        <v>235.77041999999997</v>
      </c>
      <c r="C24" s="10">
        <v>8899.705339999999</v>
      </c>
      <c r="D24" s="10">
        <v>278.03094</v>
      </c>
      <c r="E24" s="10">
        <v>134</v>
      </c>
      <c r="G24" s="10">
        <f>B24-'Nominal values _ Q3'!B24</f>
        <v>-4.229580000000027</v>
      </c>
      <c r="H24" s="10">
        <f>C24-'Nominal values _ Q3'!C24</f>
        <v>-2.794660000001386</v>
      </c>
      <c r="I24" s="10">
        <f>D24-'Nominal values _ Q3'!D24</f>
        <v>0.5309399999999869</v>
      </c>
      <c r="J24" s="10">
        <f t="shared" si="1"/>
        <v>4.2627742445501635</v>
      </c>
      <c r="L24" s="10">
        <f>IF(ABS(G24)&gt;'Nominal values _ Q3'!G24,ABS(G24)-'Nominal values _ Q3'!G24,"-")</f>
        <v>2.229580000000027</v>
      </c>
      <c r="M24" s="10">
        <f>IF(ABS(H24)&gt;'Nominal values _ Q3'!H24,ABS(H24)-'Nominal values _ Q3'!H24,"-")</f>
        <v>0.7946600000013859</v>
      </c>
      <c r="N24" s="10" t="str">
        <f>IF(ABS(I24)&gt;'Nominal values _ Q3'!I24,ABS(I24)-'Nominal values _ Q3'!I24,"-")</f>
        <v>-</v>
      </c>
      <c r="O24" s="10">
        <f>IF(J24&gt;'Nominal values _ Q3'!J24,J24-'Nominal values _ Q3'!J24,"-")</f>
        <v>1.4343471198039732</v>
      </c>
      <c r="Q24" s="25" t="s">
        <v>132</v>
      </c>
      <c r="R24" s="25" t="s">
        <v>128</v>
      </c>
    </row>
    <row r="25" spans="1:18" ht="12.75">
      <c r="A25" s="9" t="s">
        <v>17</v>
      </c>
      <c r="B25" s="10">
        <v>386.90042</v>
      </c>
      <c r="C25" s="10">
        <v>8898.976359999999</v>
      </c>
      <c r="D25" s="10">
        <v>72.72782</v>
      </c>
      <c r="E25" s="10">
        <v>75</v>
      </c>
      <c r="G25" s="10">
        <f>B25-'Nominal values _ Q3'!B25</f>
        <v>-2.699580000000026</v>
      </c>
      <c r="H25" s="10">
        <f>C25-'Nominal values _ Q3'!C25</f>
        <v>-3.523640000001251</v>
      </c>
      <c r="I25" s="10">
        <f>D25-'Nominal values _ Q3'!D25</f>
        <v>-2.272180000000006</v>
      </c>
      <c r="J25" s="10">
        <f t="shared" si="1"/>
        <v>3.528531440812192</v>
      </c>
      <c r="L25" s="10">
        <f>IF(ABS(G25)&gt;'Nominal values _ Q3'!G25,ABS(G25)-'Nominal values _ Q3'!G25,"-")</f>
        <v>0.6995800000000258</v>
      </c>
      <c r="M25" s="10">
        <f>IF(ABS(H25)&gt;'Nominal values _ Q3'!H25,ABS(H25)-'Nominal values _ Q3'!H25,"-")</f>
        <v>1.5236400000012509</v>
      </c>
      <c r="N25" s="10">
        <f>IF(ABS(I25)&gt;'Nominal values _ Q3'!I25,ABS(I25)-'Nominal values _ Q3'!I25,"-")</f>
        <v>0.27218000000000586</v>
      </c>
      <c r="O25" s="10">
        <f>IF(J25&gt;'Nominal values _ Q3'!J25,J25-'Nominal values _ Q3'!J25,"-")</f>
        <v>0.7001043160660019</v>
      </c>
      <c r="Q25" s="25" t="s">
        <v>132</v>
      </c>
      <c r="R25" s="25" t="s">
        <v>128</v>
      </c>
    </row>
    <row r="26" spans="1:18" ht="12.75">
      <c r="A26" s="9" t="s">
        <v>94</v>
      </c>
      <c r="B26" s="10">
        <v>1.2649199999999998</v>
      </c>
      <c r="C26" s="10">
        <v>8899.1313</v>
      </c>
      <c r="D26" s="10">
        <v>-152.36698</v>
      </c>
      <c r="E26" s="10">
        <v>88.9</v>
      </c>
      <c r="G26" s="10">
        <f>B26-'Nominal values _ Q3'!B26</f>
        <v>1.2649199999999998</v>
      </c>
      <c r="H26" s="10">
        <f>C26-'Nominal values _ Q3'!C26</f>
        <v>-3.3687000000008993</v>
      </c>
      <c r="I26" s="10">
        <f>D26-'Nominal values _ Q3'!D26</f>
        <v>-2.3669800000000123</v>
      </c>
      <c r="J26" s="10">
        <f t="shared" si="1"/>
        <v>2.6837691642166353</v>
      </c>
      <c r="L26" s="10" t="str">
        <f>IF(ABS(G26)&gt;'Nominal values _ Q3'!G26,ABS(G26)-'Nominal values _ Q3'!G26,"-")</f>
        <v>-</v>
      </c>
      <c r="M26" s="10">
        <f>IF(ABS(H26)&gt;'Nominal values _ Q3'!H26,ABS(H26)-'Nominal values _ Q3'!H26,"-")</f>
        <v>1.3687000000008993</v>
      </c>
      <c r="N26" s="10">
        <f>IF(ABS(I26)&gt;'Nominal values _ Q3'!I26,ABS(I26)-'Nominal values _ Q3'!I26,"-")</f>
        <v>0.3669800000000123</v>
      </c>
      <c r="O26" s="10" t="str">
        <f>IF(J26&gt;'Nominal values _ Q3'!J26,J26-'Nominal values _ Q3'!J26,"-")</f>
        <v>-</v>
      </c>
      <c r="Q26" s="25"/>
      <c r="R26" s="25" t="s">
        <v>128</v>
      </c>
    </row>
    <row r="27" spans="1:18" ht="12.75">
      <c r="A27" s="9" t="s">
        <v>95</v>
      </c>
      <c r="B27" s="10">
        <v>-147.60193999999998</v>
      </c>
      <c r="C27" s="10">
        <v>8899.81964</v>
      </c>
      <c r="D27" s="10">
        <v>-4.8895</v>
      </c>
      <c r="E27" s="10">
        <v>88.9</v>
      </c>
      <c r="G27" s="10">
        <f>B27-'Nominal values _ Q3'!B27</f>
        <v>2.398060000000015</v>
      </c>
      <c r="H27" s="10">
        <f>C27-'Nominal values _ Q3'!C27</f>
        <v>-2.6803600000002916</v>
      </c>
      <c r="I27" s="10">
        <f>D27-'Nominal values _ Q3'!D27</f>
        <v>-4.8895</v>
      </c>
      <c r="J27" s="10">
        <f t="shared" si="1"/>
        <v>5.445906904602765</v>
      </c>
      <c r="L27" s="10">
        <f>IF(ABS(G27)&gt;'Nominal values _ Q3'!G27,ABS(G27)-'Nominal values _ Q3'!G27,"-")</f>
        <v>0.3980600000000152</v>
      </c>
      <c r="M27" s="10">
        <f>IF(ABS(H27)&gt;'Nominal values _ Q3'!H27,ABS(H27)-'Nominal values _ Q3'!H27,"-")</f>
        <v>0.6803600000002916</v>
      </c>
      <c r="N27" s="10">
        <f>IF(ABS(I27)&gt;'Nominal values _ Q3'!I27,ABS(I27)-'Nominal values _ Q3'!I27,"-")</f>
        <v>2.8895</v>
      </c>
      <c r="O27" s="10">
        <f>IF(J27&gt;'Nominal values _ Q3'!J27,J27-'Nominal values _ Q3'!J27,"-")</f>
        <v>2.6174797798565748</v>
      </c>
      <c r="Q27" s="25" t="s">
        <v>132</v>
      </c>
      <c r="R27" s="25" t="s">
        <v>128</v>
      </c>
    </row>
    <row r="28" spans="1:18" ht="12.75">
      <c r="A28" s="9" t="s">
        <v>96</v>
      </c>
      <c r="B28" s="10">
        <v>-1.45034</v>
      </c>
      <c r="C28" s="10">
        <v>8899.66216</v>
      </c>
      <c r="D28" s="10">
        <v>143.36776</v>
      </c>
      <c r="E28" s="10">
        <v>88.9</v>
      </c>
      <c r="G28" s="10">
        <f>B28-'Nominal values _ Q3'!B28</f>
        <v>-1.45034</v>
      </c>
      <c r="H28" s="10">
        <f>C28-'Nominal values _ Q3'!C28</f>
        <v>-2.837840000000142</v>
      </c>
      <c r="I28" s="10">
        <f>D28-'Nominal values _ Q3'!D28</f>
        <v>-6.632239999999996</v>
      </c>
      <c r="J28" s="10">
        <f t="shared" si="1"/>
        <v>6.7889685176173815</v>
      </c>
      <c r="L28" s="10" t="str">
        <f>IF(ABS(G28)&gt;'Nominal values _ Q3'!G28,ABS(G28)-'Nominal values _ Q3'!G28,"-")</f>
        <v>-</v>
      </c>
      <c r="M28" s="10">
        <f>IF(ABS(H28)&gt;'Nominal values _ Q3'!H28,ABS(H28)-'Nominal values _ Q3'!H28,"-")</f>
        <v>0.837840000000142</v>
      </c>
      <c r="N28" s="10">
        <f>IF(ABS(I28)&gt;'Nominal values _ Q3'!I28,ABS(I28)-'Nominal values _ Q3'!I28,"-")</f>
        <v>4.632239999999996</v>
      </c>
      <c r="O28" s="10">
        <f>IF(J28&gt;'Nominal values _ Q3'!J28,J28-'Nominal values _ Q3'!J28,"-")</f>
        <v>3.9605413928711912</v>
      </c>
      <c r="Q28" s="25" t="s">
        <v>132</v>
      </c>
      <c r="R28" s="25" t="s">
        <v>128</v>
      </c>
    </row>
    <row r="29" spans="1:18" ht="12.75">
      <c r="A29" s="9" t="s">
        <v>21</v>
      </c>
      <c r="B29" s="10">
        <v>0.2413</v>
      </c>
      <c r="C29" s="10">
        <v>8677.803319999999</v>
      </c>
      <c r="D29" s="10">
        <v>-2.86004</v>
      </c>
      <c r="E29" s="10">
        <v>114</v>
      </c>
      <c r="G29" s="10">
        <f>B29-'Nominal values _ Q3'!B29</f>
        <v>0.2413</v>
      </c>
      <c r="H29" s="10">
        <f>C29-'Nominal values _ Q3'!C29</f>
        <v>-2.1966800000009243</v>
      </c>
      <c r="I29" s="10">
        <f>D29-'Nominal values _ Q3'!D29</f>
        <v>-2.86004</v>
      </c>
      <c r="J29" s="10">
        <f t="shared" si="1"/>
        <v>2.8702011238935854</v>
      </c>
      <c r="L29" s="10" t="str">
        <f>IF(ABS(G29)&gt;'Nominal values _ Q3'!G29,ABS(G29)-'Nominal values _ Q3'!G29,"-")</f>
        <v>-</v>
      </c>
      <c r="M29" s="10">
        <f>IF(ABS(H29)&gt;'Nominal values _ Q3'!H29,ABS(H29)-'Nominal values _ Q3'!H29,"-")</f>
        <v>1.1966800000009243</v>
      </c>
      <c r="N29" s="10">
        <f>IF(ABS(I29)&gt;'Nominal values _ Q3'!I29,ABS(I29)-'Nominal values _ Q3'!I29,"-")</f>
        <v>1.8600400000000001</v>
      </c>
      <c r="O29" s="10">
        <f>IF(J29&gt;'Nominal values _ Q3'!J29,J29-'Nominal values _ Q3'!J29,"-")</f>
        <v>1.4559875615204902</v>
      </c>
      <c r="Q29" s="25" t="s">
        <v>132</v>
      </c>
      <c r="R29" s="25" t="s">
        <v>128</v>
      </c>
    </row>
    <row r="30" spans="1:18" ht="12.75">
      <c r="A30" s="9" t="s">
        <v>22</v>
      </c>
      <c r="B30" s="10">
        <v>0.51816</v>
      </c>
      <c r="C30" s="10">
        <v>8555.23562</v>
      </c>
      <c r="D30" s="10">
        <v>74.20356</v>
      </c>
      <c r="E30" s="10">
        <v>1009.6</v>
      </c>
      <c r="G30" s="10">
        <f>B30-'Nominal values _ Q3'!B30</f>
        <v>0.51816</v>
      </c>
      <c r="H30" s="10">
        <f>C30-'Nominal values _ Q3'!C30</f>
        <v>2.7356199999994715</v>
      </c>
      <c r="I30" s="10">
        <f>D30-'Nominal values _ Q3'!D30</f>
        <v>-0.796440000000004</v>
      </c>
      <c r="J30" s="10">
        <f t="shared" si="1"/>
        <v>0.9501612806255612</v>
      </c>
      <c r="L30" s="10" t="str">
        <f>IF(ABS(G30)&gt;'Nominal values _ Q3'!G30,ABS(G30)-'Nominal values _ Q3'!G30,"-")</f>
        <v>-</v>
      </c>
      <c r="M30" s="10" t="str">
        <f>IF(ABS(H30)&gt;'Nominal values _ Q3'!H30,ABS(H30)-'Nominal values _ Q3'!H30,"-")</f>
        <v>-</v>
      </c>
      <c r="N30" s="10" t="str">
        <f>IF(ABS(I30)&gt;'Nominal values _ Q3'!I30,ABS(I30)-'Nominal values _ Q3'!I30,"-")</f>
        <v>-</v>
      </c>
      <c r="O30" s="10" t="str">
        <f>IF(J30&gt;'Nominal values _ Q3'!J30,J30-'Nominal values _ Q3'!J30,"-")</f>
        <v>-</v>
      </c>
      <c r="Q30" s="25"/>
      <c r="R30" s="25"/>
    </row>
    <row r="32" ht="12.75">
      <c r="Q32" s="1" t="s">
        <v>161</v>
      </c>
    </row>
    <row r="33" spans="1:17" ht="12.75">
      <c r="A33" s="22" t="s">
        <v>162</v>
      </c>
      <c r="Q33" s="1" t="s">
        <v>163</v>
      </c>
    </row>
    <row r="34" spans="1:17" ht="12.75">
      <c r="A34" s="9" t="s">
        <v>164</v>
      </c>
      <c r="B34" s="10">
        <v>144.03324</v>
      </c>
      <c r="C34" s="10">
        <v>-14.927579999999951</v>
      </c>
      <c r="D34" s="10">
        <v>38.15334</v>
      </c>
      <c r="E34" s="31"/>
      <c r="G34" s="14"/>
      <c r="H34" s="14"/>
      <c r="I34" s="14"/>
      <c r="J34" s="14"/>
      <c r="M34" s="14"/>
      <c r="Q34" s="1" t="s">
        <v>165</v>
      </c>
    </row>
    <row r="35" spans="1:17" ht="12.75">
      <c r="A35" s="9" t="s">
        <v>166</v>
      </c>
      <c r="B35" s="10">
        <v>144.38376</v>
      </c>
      <c r="C35" s="10">
        <v>-15.171419999999925</v>
      </c>
      <c r="D35" s="10">
        <v>-36.90366</v>
      </c>
      <c r="E35" s="31"/>
      <c r="G35" s="14"/>
      <c r="H35" s="14"/>
      <c r="I35" s="14"/>
      <c r="J35" s="14"/>
      <c r="M35" s="14"/>
      <c r="Q35" s="1" t="s">
        <v>1331</v>
      </c>
    </row>
    <row r="36" spans="2:13" ht="12.75">
      <c r="B36" s="28"/>
      <c r="C36" s="28"/>
      <c r="D36" s="28"/>
      <c r="E36" s="31"/>
      <c r="G36" s="14"/>
      <c r="H36" s="14"/>
      <c r="I36" s="14"/>
      <c r="J36" s="14"/>
      <c r="M36" s="14"/>
    </row>
    <row r="37" spans="1:13" ht="12.75">
      <c r="A37" s="9" t="s">
        <v>167</v>
      </c>
      <c r="B37" s="10">
        <v>144.17802</v>
      </c>
      <c r="C37" s="10">
        <v>8703.223639999998</v>
      </c>
      <c r="D37" s="10">
        <v>40.40378</v>
      </c>
      <c r="E37" s="31"/>
      <c r="G37" s="14"/>
      <c r="H37" s="14"/>
      <c r="I37" s="14"/>
      <c r="J37" s="14"/>
      <c r="M37" s="14"/>
    </row>
    <row r="38" spans="1:13" ht="12.75">
      <c r="A38" s="9" t="s">
        <v>168</v>
      </c>
      <c r="B38" s="10">
        <v>144.7038</v>
      </c>
      <c r="C38" s="10">
        <v>8704.8594</v>
      </c>
      <c r="D38" s="10">
        <v>-34.53892</v>
      </c>
      <c r="E38" s="31"/>
      <c r="G38" s="14"/>
      <c r="H38" s="14"/>
      <c r="I38" s="14"/>
      <c r="J38" s="14"/>
      <c r="M38" s="14"/>
    </row>
    <row r="39" spans="2:13" ht="12.75">
      <c r="B39" s="31"/>
      <c r="C39" s="31"/>
      <c r="D39" s="31"/>
      <c r="E39" s="31"/>
      <c r="G39" s="14"/>
      <c r="H39" s="14"/>
      <c r="I39" s="14"/>
      <c r="J39" s="14"/>
      <c r="M39" s="14"/>
    </row>
    <row r="40" spans="1:13" ht="12.75">
      <c r="A40" s="22" t="s">
        <v>522</v>
      </c>
      <c r="E40" s="31"/>
      <c r="G40" s="14"/>
      <c r="H40" s="14"/>
      <c r="I40" s="14"/>
      <c r="J40" s="14"/>
      <c r="M40" s="14"/>
    </row>
    <row r="41" spans="1:13" ht="12.75">
      <c r="A41" s="9" t="s">
        <v>1335</v>
      </c>
      <c r="B41" s="18"/>
      <c r="C41" s="10">
        <v>6552.379579999999</v>
      </c>
      <c r="D41" s="18"/>
      <c r="E41" s="31"/>
      <c r="G41" s="14"/>
      <c r="H41" s="14"/>
      <c r="I41" s="14"/>
      <c r="J41" s="14"/>
      <c r="M41" s="14"/>
    </row>
    <row r="42" spans="1:13" ht="12.75">
      <c r="A42" s="9" t="s">
        <v>1336</v>
      </c>
      <c r="B42" s="18"/>
      <c r="C42" s="10">
        <v>6552.77836</v>
      </c>
      <c r="D42" s="18"/>
      <c r="E42" s="31"/>
      <c r="G42" s="14"/>
      <c r="H42" s="14"/>
      <c r="I42" s="14"/>
      <c r="J42" s="14"/>
      <c r="M42" s="14"/>
    </row>
  </sheetData>
  <mergeCells count="9">
    <mergeCell ref="Q6:R6"/>
    <mergeCell ref="B7:E7"/>
    <mergeCell ref="G7:J7"/>
    <mergeCell ref="L7:O7"/>
    <mergeCell ref="Q7:R7"/>
    <mergeCell ref="A1:N1"/>
    <mergeCell ref="B3:D3"/>
    <mergeCell ref="B4:D4"/>
    <mergeCell ref="B5:D5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M35" sqref="M35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103</v>
      </c>
      <c r="B3" s="39" t="s">
        <v>1337</v>
      </c>
      <c r="C3" s="39"/>
      <c r="D3" s="39"/>
    </row>
    <row r="4" spans="1:4" ht="12.75">
      <c r="A4" s="21" t="s">
        <v>105</v>
      </c>
      <c r="B4" s="39" t="s">
        <v>1338</v>
      </c>
      <c r="C4" s="39"/>
      <c r="D4" s="39"/>
    </row>
    <row r="5" spans="1:4" ht="12.75">
      <c r="A5" s="21" t="s">
        <v>107</v>
      </c>
      <c r="B5" s="40">
        <v>38573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108</v>
      </c>
      <c r="C7" s="37"/>
      <c r="D7" s="37"/>
      <c r="E7" s="37"/>
      <c r="G7" s="37" t="s">
        <v>109</v>
      </c>
      <c r="H7" s="37"/>
      <c r="I7" s="37"/>
      <c r="J7" s="37"/>
      <c r="L7" s="37" t="s">
        <v>110</v>
      </c>
      <c r="M7" s="37"/>
      <c r="N7" s="37"/>
      <c r="O7" s="37"/>
      <c r="Q7" s="37" t="s">
        <v>111</v>
      </c>
      <c r="R7" s="37"/>
    </row>
    <row r="8" spans="1:18" ht="25.5">
      <c r="A8" s="22" t="s">
        <v>4</v>
      </c>
      <c r="B8" s="33" t="s">
        <v>5</v>
      </c>
      <c r="C8" s="33" t="s">
        <v>6</v>
      </c>
      <c r="D8" s="33" t="s">
        <v>7</v>
      </c>
      <c r="E8" s="22" t="s">
        <v>1116</v>
      </c>
      <c r="G8" s="23" t="s">
        <v>117</v>
      </c>
      <c r="H8" s="23" t="s">
        <v>118</v>
      </c>
      <c r="I8" s="23" t="s">
        <v>119</v>
      </c>
      <c r="J8" s="23" t="s">
        <v>120</v>
      </c>
      <c r="L8" s="23" t="s">
        <v>117</v>
      </c>
      <c r="M8" s="23" t="s">
        <v>118</v>
      </c>
      <c r="N8" s="23" t="s">
        <v>119</v>
      </c>
      <c r="O8" s="23" t="s">
        <v>120</v>
      </c>
      <c r="Q8" s="24" t="s">
        <v>125</v>
      </c>
      <c r="R8" s="24" t="s">
        <v>126</v>
      </c>
    </row>
    <row r="9" spans="1:18" ht="12.75">
      <c r="A9" s="32" t="s">
        <v>13</v>
      </c>
      <c r="B9" s="10">
        <v>-386.43306</v>
      </c>
      <c r="C9" s="10">
        <v>-302.96358</v>
      </c>
      <c r="D9" s="10">
        <v>68.5419</v>
      </c>
      <c r="E9" s="10">
        <v>75</v>
      </c>
      <c r="G9" s="10">
        <f>B9-'Nominal values _ Q3'!B9</f>
        <v>3.166940000000011</v>
      </c>
      <c r="H9" s="10">
        <f>C9-'Nominal values _ Q3'!C9</f>
        <v>-5.463579999999979</v>
      </c>
      <c r="I9" s="10">
        <f>D9-'Nominal values _ Q3'!D9</f>
        <v>-6.458100000000002</v>
      </c>
      <c r="J9" s="10">
        <f aca="true" t="shared" si="0" ref="J9:J15">SQRT(G9^2+I9^2)</f>
        <v>7.192813397662982</v>
      </c>
      <c r="L9" s="10">
        <f>IF(ABS(G9)&gt;'Nominal values _ Q3'!G9,ABS(G9)-'Nominal values _ Q3'!G9,"-")</f>
        <v>1.166940000000011</v>
      </c>
      <c r="M9" s="10">
        <f>IF(ABS(H9)&gt;'Nominal values _ Q3'!H9,ABS(H9)-'Nominal values _ Q3'!H9,"-")</f>
        <v>3.463579999999979</v>
      </c>
      <c r="N9" s="10">
        <f>IF(ABS(I9)&gt;'Nominal values _ Q3'!I9,ABS(I9)-'Nominal values _ Q3'!I9,"-")</f>
        <v>4.458100000000002</v>
      </c>
      <c r="O9" s="10">
        <f>IF(J9&gt;'Nominal values _ Q3'!J9,J9-'Nominal values _ Q3'!J9,"-")</f>
        <v>4.364386272916791</v>
      </c>
      <c r="Q9" s="25" t="s">
        <v>132</v>
      </c>
      <c r="R9" s="25" t="s">
        <v>128</v>
      </c>
    </row>
    <row r="10" spans="1:18" ht="12.75">
      <c r="A10" s="32" t="s">
        <v>14</v>
      </c>
      <c r="B10" s="10">
        <v>-235.34369999999998</v>
      </c>
      <c r="C10" s="10">
        <v>-299.0977</v>
      </c>
      <c r="D10" s="10">
        <v>274.27936</v>
      </c>
      <c r="E10" s="10">
        <v>75</v>
      </c>
      <c r="G10" s="10">
        <f>B10-'Nominal values _ Q3'!B10</f>
        <v>4.656300000000016</v>
      </c>
      <c r="H10" s="10">
        <f>C10-'Nominal values _ Q3'!C10</f>
        <v>-1.5976999999999748</v>
      </c>
      <c r="I10" s="10">
        <f>D10-'Nominal values _ Q3'!D10</f>
        <v>-3.220640000000003</v>
      </c>
      <c r="J10" s="10">
        <f t="shared" si="0"/>
        <v>5.661594448527744</v>
      </c>
      <c r="L10" s="10">
        <f>IF(ABS(G10)&gt;'Nominal values _ Q3'!G10,ABS(G10)-'Nominal values _ Q3'!G10,"-")</f>
        <v>1.6563000000000159</v>
      </c>
      <c r="M10" s="10" t="str">
        <f>IF(ABS(H10)&gt;'Nominal values _ Q3'!H10,ABS(H10)-'Nominal values _ Q3'!H10,"-")</f>
        <v>-</v>
      </c>
      <c r="N10" s="10">
        <f>IF(ABS(I10)&gt;'Nominal values _ Q3'!I10,ABS(I10)-'Nominal values _ Q3'!I10,"-")</f>
        <v>0.22064000000000306</v>
      </c>
      <c r="O10" s="10">
        <f>IF(J10&gt;'Nominal values _ Q3'!J10,J10-'Nominal values _ Q3'!J10,"-")</f>
        <v>1.418953761408459</v>
      </c>
      <c r="Q10" s="25" t="s">
        <v>132</v>
      </c>
      <c r="R10" s="25" t="s">
        <v>128</v>
      </c>
    </row>
    <row r="11" spans="1:18" ht="12.75">
      <c r="A11" s="32" t="s">
        <v>15</v>
      </c>
      <c r="B11" s="10">
        <v>1.2090400000000001</v>
      </c>
      <c r="C11" s="10">
        <v>-324.78471999999994</v>
      </c>
      <c r="D11" s="10">
        <v>374.24106</v>
      </c>
      <c r="E11" s="10">
        <v>201</v>
      </c>
      <c r="G11" s="10">
        <f>B11-'Nominal values _ Q3'!B11</f>
        <v>1.2090400000000001</v>
      </c>
      <c r="H11" s="10">
        <f>C11-'Nominal values _ Q3'!C11</f>
        <v>2.715280000000064</v>
      </c>
      <c r="I11" s="10">
        <f>D11-'Nominal values _ Q3'!D11</f>
        <v>-2.6589399999999728</v>
      </c>
      <c r="J11" s="10">
        <f t="shared" si="0"/>
        <v>2.920914179704679</v>
      </c>
      <c r="L11" s="10" t="str">
        <f>IF(ABS(G11)&gt;'Nominal values _ Q3'!G11,ABS(G11)-'Nominal values _ Q3'!G11,"-")</f>
        <v>-</v>
      </c>
      <c r="M11" s="10">
        <f>IF(ABS(H11)&gt;'Nominal values _ Q3'!H11,ABS(H11)-'Nominal values _ Q3'!H11,"-")</f>
        <v>0.7152800000000639</v>
      </c>
      <c r="N11" s="10" t="str">
        <f>IF(ABS(I11)&gt;'Nominal values _ Q3'!I11,ABS(I11)-'Nominal values _ Q3'!I11,"-")</f>
        <v>-</v>
      </c>
      <c r="O11" s="10" t="str">
        <f>IF(J11&gt;'Nominal values _ Q3'!J11,J11-'Nominal values _ Q3'!J11,"-")</f>
        <v>-</v>
      </c>
      <c r="Q11" s="25"/>
      <c r="R11" s="25"/>
    </row>
    <row r="12" spans="1:18" ht="12.75">
      <c r="A12" s="32" t="s">
        <v>16</v>
      </c>
      <c r="B12" s="10">
        <v>238.24184</v>
      </c>
      <c r="C12" s="10">
        <v>-299.47362</v>
      </c>
      <c r="D12" s="10">
        <v>269.76831999999996</v>
      </c>
      <c r="E12" s="10">
        <v>134</v>
      </c>
      <c r="G12" s="10">
        <f>B12-'Nominal values _ Q3'!B12</f>
        <v>-1.7581600000000037</v>
      </c>
      <c r="H12" s="10">
        <f>C12-'Nominal values _ Q3'!C12</f>
        <v>-1.9736199999999826</v>
      </c>
      <c r="I12" s="10">
        <f>D12-'Nominal values _ Q3'!D12</f>
        <v>-7.73168000000004</v>
      </c>
      <c r="J12" s="10">
        <f t="shared" si="0"/>
        <v>7.9290606132126795</v>
      </c>
      <c r="L12" s="10" t="str">
        <f>IF(ABS(G12)&gt;'Nominal values _ Q3'!G12,ABS(G12)-'Nominal values _ Q3'!G12,"-")</f>
        <v>-</v>
      </c>
      <c r="M12" s="10" t="str">
        <f>IF(ABS(H12)&gt;'Nominal values _ Q3'!H12,ABS(H12)-'Nominal values _ Q3'!H12,"-")</f>
        <v>-</v>
      </c>
      <c r="N12" s="10">
        <f>IF(ABS(I12)&gt;'Nominal values _ Q3'!I12,ABS(I12)-'Nominal values _ Q3'!I12,"-")</f>
        <v>5.73168000000004</v>
      </c>
      <c r="O12" s="10">
        <f>IF(J12&gt;'Nominal values _ Q3'!J12,J12-'Nominal values _ Q3'!J12,"-")</f>
        <v>5.100633488466489</v>
      </c>
      <c r="Q12" s="25" t="s">
        <v>132</v>
      </c>
      <c r="R12" s="25" t="s">
        <v>128</v>
      </c>
    </row>
    <row r="13" spans="1:18" ht="12.75">
      <c r="A13" s="32" t="s">
        <v>17</v>
      </c>
      <c r="B13" s="10">
        <v>391.76452</v>
      </c>
      <c r="C13" s="10">
        <v>-303.34966</v>
      </c>
      <c r="D13" s="10">
        <v>67.29476</v>
      </c>
      <c r="E13" s="10">
        <v>75</v>
      </c>
      <c r="G13" s="10">
        <f>B13-'Nominal values _ Q3'!B13</f>
        <v>2.164519999999982</v>
      </c>
      <c r="H13" s="10">
        <f>C13-'Nominal values _ Q3'!C13</f>
        <v>-5.849659999999972</v>
      </c>
      <c r="I13" s="10">
        <f>D13-'Nominal values _ Q3'!D13</f>
        <v>-7.705240000000003</v>
      </c>
      <c r="J13" s="10">
        <f t="shared" si="0"/>
        <v>8.00349113125016</v>
      </c>
      <c r="L13" s="10">
        <f>IF(ABS(G13)&gt;'Nominal values _ Q3'!G13,ABS(G13)-'Nominal values _ Q3'!G13,"-")</f>
        <v>0.1645199999999818</v>
      </c>
      <c r="M13" s="10">
        <f>IF(ABS(H13)&gt;'Nominal values _ Q3'!H13,ABS(H13)-'Nominal values _ Q3'!H13,"-")</f>
        <v>3.8496599999999717</v>
      </c>
      <c r="N13" s="10">
        <f>IF(ABS(I13)&gt;'Nominal values _ Q3'!I13,ABS(I13)-'Nominal values _ Q3'!I13,"-")</f>
        <v>5.705240000000003</v>
      </c>
      <c r="O13" s="10">
        <f>IF(J13&gt;'Nominal values _ Q3'!J13,J13-'Nominal values _ Q3'!J13,"-")</f>
        <v>5.17506400650397</v>
      </c>
      <c r="Q13" s="25" t="s">
        <v>132</v>
      </c>
      <c r="R13" s="25" t="s">
        <v>128</v>
      </c>
    </row>
    <row r="14" spans="1:18" ht="12.75">
      <c r="A14" s="32" t="s">
        <v>94</v>
      </c>
      <c r="B14" s="10">
        <v>2.58826</v>
      </c>
      <c r="C14" s="10">
        <v>-84.27466000000004</v>
      </c>
      <c r="D14" s="10">
        <v>-150.96743999999998</v>
      </c>
      <c r="E14" s="10">
        <v>124.5</v>
      </c>
      <c r="G14" s="10">
        <f>B14-'Nominal values _ Q3'!B14</f>
        <v>2.58826</v>
      </c>
      <c r="H14" s="10">
        <f>C14-'Nominal values _ Q3'!C14</f>
        <v>10.625339999999966</v>
      </c>
      <c r="I14" s="10">
        <f>D14-'Nominal values _ Q3'!D14</f>
        <v>-0.9674399999999821</v>
      </c>
      <c r="J14" s="10">
        <f t="shared" si="0"/>
        <v>2.763155801108574</v>
      </c>
      <c r="L14" s="10">
        <f>IF(ABS(G14)&gt;'Nominal values _ Q3'!G14,ABS(G14)-'Nominal values _ Q3'!G14,"-")</f>
        <v>0.58826</v>
      </c>
      <c r="M14" s="10">
        <f>IF(ABS(H14)&gt;'Nominal values _ Q3'!H14,ABS(H14)-'Nominal values _ Q3'!H14,"-")</f>
        <v>8.625339999999966</v>
      </c>
      <c r="N14" s="10" t="str">
        <f>IF(ABS(I14)&gt;'Nominal values _ Q3'!I14,ABS(I14)-'Nominal values _ Q3'!I14,"-")</f>
        <v>-</v>
      </c>
      <c r="O14" s="10" t="str">
        <f>IF(J14&gt;'Nominal values _ Q3'!J14,J14-'Nominal values _ Q3'!J14,"-")</f>
        <v>-</v>
      </c>
      <c r="Q14" s="25"/>
      <c r="R14" s="25"/>
    </row>
    <row r="15" spans="1:18" ht="12.75">
      <c r="A15" s="32" t="s">
        <v>95</v>
      </c>
      <c r="B15" s="10">
        <v>-147.50542</v>
      </c>
      <c r="C15" s="10">
        <v>-83.10371999999995</v>
      </c>
      <c r="D15" s="10">
        <v>-1.4325599999999998</v>
      </c>
      <c r="E15" s="10">
        <v>124.5</v>
      </c>
      <c r="G15" s="10">
        <f>B15-'Nominal values _ Q3'!B15</f>
        <v>2.4945800000000133</v>
      </c>
      <c r="H15" s="10">
        <f>C15-'Nominal values _ Q3'!C15</f>
        <v>11.796280000000053</v>
      </c>
      <c r="I15" s="10">
        <f>D15-'Nominal values _ Q3'!D15</f>
        <v>-1.4325599999999998</v>
      </c>
      <c r="J15" s="10">
        <f t="shared" si="0"/>
        <v>2.876657353596369</v>
      </c>
      <c r="L15" s="10">
        <f>IF(ABS(G15)&gt;'Nominal values _ Q3'!G15,ABS(G15)-'Nominal values _ Q3'!G15,"-")</f>
        <v>0.49458000000001334</v>
      </c>
      <c r="M15" s="10">
        <f>IF(ABS(H15)&gt;'Nominal values _ Q3'!H15,ABS(H15)-'Nominal values _ Q3'!H15,"-")</f>
        <v>9.796280000000053</v>
      </c>
      <c r="N15" s="10" t="str">
        <f>IF(ABS(I15)&gt;'Nominal values _ Q3'!I15,ABS(I15)-'Nominal values _ Q3'!I15,"-")</f>
        <v>-</v>
      </c>
      <c r="O15" s="10">
        <f>IF(J15&gt;'Nominal values _ Q3'!J15,J15-'Nominal values _ Q3'!J15,"-")</f>
        <v>0.04823022885017858</v>
      </c>
      <c r="Q15" s="25"/>
      <c r="R15" s="25"/>
    </row>
    <row r="16" spans="1:18" ht="12.75">
      <c r="A16" s="32" t="s">
        <v>96</v>
      </c>
      <c r="B16" s="18"/>
      <c r="C16" s="18"/>
      <c r="D16" s="18"/>
      <c r="E16" s="18"/>
      <c r="G16" s="18"/>
      <c r="H16" s="18"/>
      <c r="I16" s="18"/>
      <c r="J16" s="18"/>
      <c r="L16" s="18" t="str">
        <f>IF(ABS(G16)&gt;'Nominal values _ Q3'!G16,ABS(G16)-'Nominal values _ Q3'!G16,"-")</f>
        <v>-</v>
      </c>
      <c r="M16" s="18" t="str">
        <f>IF(ABS(H16)&gt;'Nominal values _ Q3'!H16,ABS(H16)-'Nominal values _ Q3'!H16,"-")</f>
        <v>-</v>
      </c>
      <c r="N16" s="18" t="str">
        <f>IF(ABS(I16)&gt;'Nominal values _ Q3'!I16,ABS(I16)-'Nominal values _ Q3'!I16,"-")</f>
        <v>-</v>
      </c>
      <c r="O16" s="18" t="str">
        <f>IF(J16&gt;'Nominal values _ Q3'!J16,J16-'Nominal values _ Q3'!J16,"-")</f>
        <v>-</v>
      </c>
      <c r="Q16" s="18"/>
      <c r="R16" s="18"/>
    </row>
    <row r="17" spans="1:18" ht="12.75">
      <c r="A17" s="32" t="s">
        <v>21</v>
      </c>
      <c r="B17" s="10">
        <v>-0.09906</v>
      </c>
      <c r="C17" s="10">
        <v>0</v>
      </c>
      <c r="D17" s="10">
        <v>-0.7772399999999999</v>
      </c>
      <c r="E17" s="10">
        <v>114</v>
      </c>
      <c r="G17" s="10">
        <f>B17-'Nominal values _ Q3'!B17</f>
        <v>-0.09906</v>
      </c>
      <c r="H17" s="10">
        <f>C17-'Nominal values _ Q3'!C17</f>
        <v>0</v>
      </c>
      <c r="I17" s="10">
        <f>D17-'Nominal values _ Q3'!D17</f>
        <v>-0.7772399999999999</v>
      </c>
      <c r="J17" s="10">
        <f>SQRT(G17^2+I17^2)</f>
        <v>0.7835272179063085</v>
      </c>
      <c r="L17" s="10" t="str">
        <f>IF(ABS(G17)&gt;'Nominal values _ Q3'!G17,ABS(G17)-'Nominal values _ Q3'!G17,"-")</f>
        <v>-</v>
      </c>
      <c r="M17" s="10" t="str">
        <f>IF(ABS(H17)&gt;'Nominal values _ Q3'!H17,ABS(H17)-'Nominal values _ Q3'!H17,"-")</f>
        <v>-</v>
      </c>
      <c r="N17" s="10" t="str">
        <f>IF(ABS(I17)&gt;'Nominal values _ Q3'!I17,ABS(I17)-'Nominal values _ Q3'!I17,"-")</f>
        <v>-</v>
      </c>
      <c r="O17" s="10" t="str">
        <f>IF(J17&gt;'Nominal values _ Q3'!J17,J17-'Nominal values _ Q3'!J17,"-")</f>
        <v>-</v>
      </c>
      <c r="Q17" s="25"/>
      <c r="R17" s="25"/>
    </row>
    <row r="18" spans="1:18" ht="12.75">
      <c r="A18" s="32" t="s">
        <v>22</v>
      </c>
      <c r="B18" s="10">
        <v>1.6941799999999998</v>
      </c>
      <c r="C18" s="10">
        <v>350.139</v>
      </c>
      <c r="D18" s="10">
        <v>79.03464</v>
      </c>
      <c r="E18" s="10">
        <v>1009.6</v>
      </c>
      <c r="G18" s="10">
        <f>B18-'Nominal values _ Q3'!B18</f>
        <v>1.6941799999999998</v>
      </c>
      <c r="H18" s="10">
        <f>C18-'Nominal values _ Q3'!C18</f>
        <v>-2.36099999999999</v>
      </c>
      <c r="I18" s="10">
        <f>D18-'Nominal values _ Q3'!D18</f>
        <v>4.034639999999996</v>
      </c>
      <c r="J18" s="10">
        <f>SQRT(G18^2+I18^2)</f>
        <v>4.3759074261231765</v>
      </c>
      <c r="L18" s="10" t="str">
        <f>IF(ABS(G18)&gt;'Nominal values _ Q3'!G18,ABS(G18)-'Nominal values _ Q3'!G18,"-")</f>
        <v>-</v>
      </c>
      <c r="M18" s="10" t="str">
        <f>IF(ABS(H18)&gt;'Nominal values _ Q3'!H18,ABS(H18)-'Nominal values _ Q3'!H18,"-")</f>
        <v>-</v>
      </c>
      <c r="N18" s="10">
        <f>IF(ABS(I18)&gt;'Nominal values _ Q3'!I18,ABS(I18)-'Nominal values _ Q3'!I18,"-")</f>
        <v>1.034639999999996</v>
      </c>
      <c r="O18" s="10">
        <f>IF(J18&gt;'Nominal values _ Q3'!J18,J18-'Nominal values _ Q3'!J18,"-")</f>
        <v>0.13326673900389174</v>
      </c>
      <c r="Q18" s="25" t="s">
        <v>132</v>
      </c>
      <c r="R18" s="25" t="s">
        <v>128</v>
      </c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23</v>
      </c>
      <c r="B20" s="14"/>
      <c r="C20" s="14"/>
      <c r="D20" s="14"/>
      <c r="E20" s="14"/>
      <c r="G20" s="14"/>
      <c r="I20" s="14"/>
    </row>
    <row r="21" spans="1:18" ht="12.75">
      <c r="A21" s="32" t="s">
        <v>13</v>
      </c>
      <c r="B21" s="10">
        <v>-388.63778</v>
      </c>
      <c r="C21" s="10">
        <v>8896.17982</v>
      </c>
      <c r="D21" s="10">
        <v>70.87361999999999</v>
      </c>
      <c r="E21" s="10">
        <v>75</v>
      </c>
      <c r="G21" s="10">
        <f>B21-'Nominal values _ Q3'!B21</f>
        <v>0.9622200000000021</v>
      </c>
      <c r="H21" s="10">
        <f>C21-'Nominal values _ Q3'!C21</f>
        <v>-6.320180000000619</v>
      </c>
      <c r="I21" s="10">
        <f>D21-'Nominal values _ Q3'!D21</f>
        <v>-4.126380000000012</v>
      </c>
      <c r="J21" s="10">
        <f aca="true" t="shared" si="1" ref="J21:J30">SQRT(G21^2+I21^2)</f>
        <v>4.237083812340759</v>
      </c>
      <c r="L21" s="10" t="str">
        <f>IF(ABS(G21)&gt;'Nominal values _ Q3'!G21,ABS(G21)-'Nominal values _ Q3'!G21,"-")</f>
        <v>-</v>
      </c>
      <c r="M21" s="10">
        <f>IF(ABS(H21)&gt;'Nominal values _ Q3'!H21,ABS(H21)-'Nominal values _ Q3'!H21,"-")</f>
        <v>4.320180000000619</v>
      </c>
      <c r="N21" s="10">
        <f>IF(ABS(I21)&gt;'Nominal values _ Q3'!I21,ABS(I21)-'Nominal values _ Q3'!I21,"-")</f>
        <v>2.1263800000000117</v>
      </c>
      <c r="O21" s="10">
        <f>IF(J21&gt;'Nominal values _ Q3'!J21,J21-'Nominal values _ Q3'!J21,"-")</f>
        <v>1.408656687594569</v>
      </c>
      <c r="Q21" s="25" t="s">
        <v>132</v>
      </c>
      <c r="R21" s="25" t="s">
        <v>128</v>
      </c>
    </row>
    <row r="22" spans="1:18" ht="12.75">
      <c r="A22" s="32" t="s">
        <v>14</v>
      </c>
      <c r="B22" s="10">
        <v>-237.39093999999997</v>
      </c>
      <c r="C22" s="10">
        <v>8900.30478</v>
      </c>
      <c r="D22" s="10">
        <v>277.72868</v>
      </c>
      <c r="E22" s="10">
        <v>75</v>
      </c>
      <c r="G22" s="10">
        <f>B22-'Nominal values _ Q3'!B22</f>
        <v>2.609060000000028</v>
      </c>
      <c r="H22" s="10">
        <f>C22-'Nominal values _ Q3'!C22</f>
        <v>-2.1952199999996083</v>
      </c>
      <c r="I22" s="10">
        <f>D22-'Nominal values _ Q3'!D22</f>
        <v>0.2286799999999971</v>
      </c>
      <c r="J22" s="10">
        <f t="shared" si="1"/>
        <v>2.619062547172202</v>
      </c>
      <c r="L22" s="10" t="str">
        <f>IF(ABS(G22)&gt;'Nominal values _ Q3'!G22,ABS(G22)-'Nominal values _ Q3'!G22,"-")</f>
        <v>-</v>
      </c>
      <c r="M22" s="10">
        <f>IF(ABS(H22)&gt;'Nominal values _ Q3'!H22,ABS(H22)-'Nominal values _ Q3'!H22,"-")</f>
        <v>0.19521999999960826</v>
      </c>
      <c r="N22" s="10" t="str">
        <f>IF(ABS(I22)&gt;'Nominal values _ Q3'!I22,ABS(I22)-'Nominal values _ Q3'!I22,"-")</f>
        <v>-</v>
      </c>
      <c r="O22" s="10" t="str">
        <f>IF(J22&gt;'Nominal values _ Q3'!J22,J22-'Nominal values _ Q3'!J22,"-")</f>
        <v>-</v>
      </c>
      <c r="Q22" s="25"/>
      <c r="R22" s="25"/>
    </row>
    <row r="23" spans="1:18" ht="12.75">
      <c r="A23" s="32" t="s">
        <v>15</v>
      </c>
      <c r="B23" s="10">
        <v>-0.74168</v>
      </c>
      <c r="C23" s="10">
        <v>8901.01598</v>
      </c>
      <c r="D23" s="10">
        <v>377.28905999999995</v>
      </c>
      <c r="E23" s="10">
        <v>201</v>
      </c>
      <c r="G23" s="10">
        <f>B23-'Nominal values _ Q3'!B23</f>
        <v>-0.74168</v>
      </c>
      <c r="H23" s="10">
        <f>C23-'Nominal values _ Q3'!C23</f>
        <v>-1.484019999999873</v>
      </c>
      <c r="I23" s="10">
        <f>D23-'Nominal values _ Q3'!D23</f>
        <v>0.3890599999999722</v>
      </c>
      <c r="J23" s="10">
        <f t="shared" si="1"/>
        <v>0.8375302418420355</v>
      </c>
      <c r="L23" s="10" t="str">
        <f>IF(ABS(G23)&gt;'Nominal values _ Q3'!G23,ABS(G23)-'Nominal values _ Q3'!G23,"-")</f>
        <v>-</v>
      </c>
      <c r="M23" s="10" t="str">
        <f>IF(ABS(H23)&gt;'Nominal values _ Q3'!H23,ABS(H23)-'Nominal values _ Q3'!H23,"-")</f>
        <v>-</v>
      </c>
      <c r="N23" s="10" t="str">
        <f>IF(ABS(I23)&gt;'Nominal values _ Q3'!I23,ABS(I23)-'Nominal values _ Q3'!I23,"-")</f>
        <v>-</v>
      </c>
      <c r="O23" s="10" t="str">
        <f>IF(J23&gt;'Nominal values _ Q3'!J23,J23-'Nominal values _ Q3'!J23,"-")</f>
        <v>-</v>
      </c>
      <c r="Q23" s="25"/>
      <c r="R23" s="25"/>
    </row>
    <row r="24" spans="1:18" ht="12.75">
      <c r="A24" s="32" t="s">
        <v>16</v>
      </c>
      <c r="B24" s="10">
        <v>241.30254</v>
      </c>
      <c r="C24" s="10">
        <v>8899.83234</v>
      </c>
      <c r="D24" s="10">
        <v>275.43251999999995</v>
      </c>
      <c r="E24" s="10">
        <v>134</v>
      </c>
      <c r="G24" s="10">
        <f>B24-'Nominal values _ Q3'!B24</f>
        <v>1.3025399999999934</v>
      </c>
      <c r="H24" s="10">
        <f>C24-'Nominal values _ Q3'!C24</f>
        <v>-2.6676599999991595</v>
      </c>
      <c r="I24" s="10">
        <f>D24-'Nominal values _ Q3'!D24</f>
        <v>-2.067480000000046</v>
      </c>
      <c r="J24" s="10">
        <f t="shared" si="1"/>
        <v>2.4435801607477856</v>
      </c>
      <c r="L24" s="10" t="str">
        <f>IF(ABS(G24)&gt;'Nominal values _ Q3'!G24,ABS(G24)-'Nominal values _ Q3'!G24,"-")</f>
        <v>-</v>
      </c>
      <c r="M24" s="10">
        <f>IF(ABS(H24)&gt;'Nominal values _ Q3'!H24,ABS(H24)-'Nominal values _ Q3'!H24,"-")</f>
        <v>0.6676599999991595</v>
      </c>
      <c r="N24" s="10">
        <f>IF(ABS(I24)&gt;'Nominal values _ Q3'!I24,ABS(I24)-'Nominal values _ Q3'!I24,"-")</f>
        <v>0.06748000000004595</v>
      </c>
      <c r="O24" s="10" t="str">
        <f>IF(J24&gt;'Nominal values _ Q3'!J24,J24-'Nominal values _ Q3'!J24,"-")</f>
        <v>-</v>
      </c>
      <c r="Q24" s="25"/>
      <c r="R24" s="25" t="s">
        <v>128</v>
      </c>
    </row>
    <row r="25" spans="1:18" ht="12.75">
      <c r="A25" s="32" t="s">
        <v>17</v>
      </c>
      <c r="B25" s="10">
        <v>387.18998</v>
      </c>
      <c r="C25" s="10">
        <v>8895.49656</v>
      </c>
      <c r="D25" s="10">
        <v>68.9356</v>
      </c>
      <c r="E25" s="10">
        <v>75</v>
      </c>
      <c r="G25" s="10">
        <f>B25-'Nominal values _ Q3'!B25</f>
        <v>-2.4100200000000314</v>
      </c>
      <c r="H25" s="10">
        <f>C25-'Nominal values _ Q3'!C25</f>
        <v>-7.00344000000041</v>
      </c>
      <c r="I25" s="10">
        <f>D25-'Nominal values _ Q3'!D25</f>
        <v>-6.064400000000006</v>
      </c>
      <c r="J25" s="10">
        <f t="shared" si="1"/>
        <v>6.525729366162852</v>
      </c>
      <c r="L25" s="10">
        <f>IF(ABS(G25)&gt;'Nominal values _ Q3'!G25,ABS(G25)-'Nominal values _ Q3'!G25,"-")</f>
        <v>0.41002000000003136</v>
      </c>
      <c r="M25" s="10">
        <f>IF(ABS(H25)&gt;'Nominal values _ Q3'!H25,ABS(H25)-'Nominal values _ Q3'!H25,"-")</f>
        <v>5.00344000000041</v>
      </c>
      <c r="N25" s="10">
        <f>IF(ABS(I25)&gt;'Nominal values _ Q3'!I25,ABS(I25)-'Nominal values _ Q3'!I25,"-")</f>
        <v>4.064400000000006</v>
      </c>
      <c r="O25" s="10">
        <f>IF(J25&gt;'Nominal values _ Q3'!J25,J25-'Nominal values _ Q3'!J25,"-")</f>
        <v>3.697302241416662</v>
      </c>
      <c r="Q25" s="25" t="s">
        <v>132</v>
      </c>
      <c r="R25" s="25" t="s">
        <v>128</v>
      </c>
    </row>
    <row r="26" spans="1:18" ht="12.75">
      <c r="A26" s="32" t="s">
        <v>94</v>
      </c>
      <c r="B26" s="10">
        <v>1.0134599999999998</v>
      </c>
      <c r="C26" s="10">
        <v>8899.39292</v>
      </c>
      <c r="D26" s="10">
        <v>-147.24634</v>
      </c>
      <c r="E26" s="10">
        <v>88.9</v>
      </c>
      <c r="G26" s="10">
        <f>B26-'Nominal values _ Q3'!B26</f>
        <v>1.0134599999999998</v>
      </c>
      <c r="H26" s="10">
        <f>C26-'Nominal values _ Q3'!C26</f>
        <v>-3.107079999999769</v>
      </c>
      <c r="I26" s="10">
        <f>D26-'Nominal values _ Q3'!D26</f>
        <v>2.7536599999999964</v>
      </c>
      <c r="J26" s="10">
        <f t="shared" si="1"/>
        <v>2.9342366242687348</v>
      </c>
      <c r="L26" s="10" t="str">
        <f>IF(ABS(G26)&gt;'Nominal values _ Q3'!G26,ABS(G26)-'Nominal values _ Q3'!G26,"-")</f>
        <v>-</v>
      </c>
      <c r="M26" s="10">
        <f>IF(ABS(H26)&gt;'Nominal values _ Q3'!H26,ABS(H26)-'Nominal values _ Q3'!H26,"-")</f>
        <v>1.107079999999769</v>
      </c>
      <c r="N26" s="10">
        <f>IF(ABS(I26)&gt;'Nominal values _ Q3'!I26,ABS(I26)-'Nominal values _ Q3'!I26,"-")</f>
        <v>0.7536599999999964</v>
      </c>
      <c r="O26" s="10">
        <f>IF(J26&gt;'Nominal values _ Q3'!J26,J26-'Nominal values _ Q3'!J26,"-")</f>
        <v>0.10580949952254448</v>
      </c>
      <c r="Q26" s="25"/>
      <c r="R26" s="25" t="s">
        <v>128</v>
      </c>
    </row>
    <row r="27" spans="1:18" ht="12.75">
      <c r="A27" s="32" t="s">
        <v>95</v>
      </c>
      <c r="B27" s="10">
        <v>-147.79752</v>
      </c>
      <c r="C27" s="10">
        <v>8899.99236</v>
      </c>
      <c r="D27" s="10">
        <v>-2.42824</v>
      </c>
      <c r="E27" s="10">
        <v>88.9</v>
      </c>
      <c r="G27" s="10">
        <f>B27-'Nominal values _ Q3'!B27</f>
        <v>2.2024800000000084</v>
      </c>
      <c r="H27" s="10">
        <f>C27-'Nominal values _ Q3'!C27</f>
        <v>-2.5076399999998102</v>
      </c>
      <c r="I27" s="10">
        <f>D27-'Nominal values _ Q3'!D27</f>
        <v>-2.42824</v>
      </c>
      <c r="J27" s="10">
        <f t="shared" si="1"/>
        <v>3.2783025558968832</v>
      </c>
      <c r="L27" s="10">
        <f>IF(ABS(G27)&gt;'Nominal values _ Q3'!G27,ABS(G27)-'Nominal values _ Q3'!G27,"-")</f>
        <v>0.20248000000000843</v>
      </c>
      <c r="M27" s="10">
        <f>IF(ABS(H27)&gt;'Nominal values _ Q3'!H27,ABS(H27)-'Nominal values _ Q3'!H27,"-")</f>
        <v>0.5076399999998102</v>
      </c>
      <c r="N27" s="10">
        <f>IF(ABS(I27)&gt;'Nominal values _ Q3'!I27,ABS(I27)-'Nominal values _ Q3'!I27,"-")</f>
        <v>0.4282400000000002</v>
      </c>
      <c r="O27" s="10">
        <f>IF(J27&gt;'Nominal values _ Q3'!J27,J27-'Nominal values _ Q3'!J27,"-")</f>
        <v>0.44987543115069295</v>
      </c>
      <c r="Q27" s="25" t="s">
        <v>132</v>
      </c>
      <c r="R27" s="25" t="s">
        <v>128</v>
      </c>
    </row>
    <row r="28" spans="1:18" ht="12.75">
      <c r="A28" s="32" t="s">
        <v>96</v>
      </c>
      <c r="B28" s="10">
        <v>-1.3208</v>
      </c>
      <c r="C28" s="10">
        <v>8899.76884</v>
      </c>
      <c r="D28" s="10">
        <v>145.53184</v>
      </c>
      <c r="E28" s="10">
        <v>88.9</v>
      </c>
      <c r="G28" s="10">
        <f>B28-'Nominal values _ Q3'!B28</f>
        <v>-1.3208</v>
      </c>
      <c r="H28" s="10">
        <f>C28-'Nominal values _ Q3'!C28</f>
        <v>-2.731159999999363</v>
      </c>
      <c r="I28" s="10">
        <f>D28-'Nominal values _ Q3'!D28</f>
        <v>-4.468160000000012</v>
      </c>
      <c r="J28" s="10">
        <f t="shared" si="1"/>
        <v>4.659288188725839</v>
      </c>
      <c r="L28" s="10" t="str">
        <f>IF(ABS(G28)&gt;'Nominal values _ Q3'!G28,ABS(G28)-'Nominal values _ Q3'!G28,"-")</f>
        <v>-</v>
      </c>
      <c r="M28" s="10">
        <f>IF(ABS(H28)&gt;'Nominal values _ Q3'!H28,ABS(H28)-'Nominal values _ Q3'!H28,"-")</f>
        <v>0.7311599999993632</v>
      </c>
      <c r="N28" s="10">
        <f>IF(ABS(I28)&gt;'Nominal values _ Q3'!I28,ABS(I28)-'Nominal values _ Q3'!I28,"-")</f>
        <v>2.4681600000000117</v>
      </c>
      <c r="O28" s="10">
        <f>IF(J28&gt;'Nominal values _ Q3'!J28,J28-'Nominal values _ Q3'!J28,"-")</f>
        <v>1.8308610639796483</v>
      </c>
      <c r="Q28" s="25" t="s">
        <v>132</v>
      </c>
      <c r="R28" s="25" t="s">
        <v>128</v>
      </c>
    </row>
    <row r="29" spans="1:18" ht="12.75">
      <c r="A29" s="32" t="s">
        <v>21</v>
      </c>
      <c r="B29" s="10">
        <v>0.04826</v>
      </c>
      <c r="C29" s="10">
        <v>8677.90746</v>
      </c>
      <c r="D29" s="10">
        <v>-0.7188199999999999</v>
      </c>
      <c r="E29" s="10">
        <v>114</v>
      </c>
      <c r="G29" s="10">
        <f>B29-'Nominal values _ Q3'!B29</f>
        <v>0.04826</v>
      </c>
      <c r="H29" s="10">
        <f>C29-'Nominal values _ Q3'!C29</f>
        <v>-2.0925399999996444</v>
      </c>
      <c r="I29" s="10">
        <f>D29-'Nominal values _ Q3'!D29</f>
        <v>-0.7188199999999999</v>
      </c>
      <c r="J29" s="10">
        <f t="shared" si="1"/>
        <v>0.7204382138670878</v>
      </c>
      <c r="L29" s="10" t="str">
        <f>IF(ABS(G29)&gt;'Nominal values _ Q3'!G29,ABS(G29)-'Nominal values _ Q3'!G29,"-")</f>
        <v>-</v>
      </c>
      <c r="M29" s="10">
        <f>IF(ABS(H29)&gt;'Nominal values _ Q3'!H29,ABS(H29)-'Nominal values _ Q3'!H29,"-")</f>
        <v>1.0925399999996444</v>
      </c>
      <c r="N29" s="10" t="str">
        <f>IF(ABS(I29)&gt;'Nominal values _ Q3'!I29,ABS(I29)-'Nominal values _ Q3'!I29,"-")</f>
        <v>-</v>
      </c>
      <c r="O29" s="10" t="str">
        <f>IF(J29&gt;'Nominal values _ Q3'!J29,J29-'Nominal values _ Q3'!J29,"-")</f>
        <v>-</v>
      </c>
      <c r="Q29" s="25"/>
      <c r="R29" s="25"/>
    </row>
    <row r="30" spans="1:18" ht="12.75">
      <c r="A30" s="32" t="s">
        <v>22</v>
      </c>
      <c r="B30" s="10">
        <v>0.7645399999999999</v>
      </c>
      <c r="C30" s="10">
        <v>8551.484040000001</v>
      </c>
      <c r="D30" s="10">
        <v>76.19237999999999</v>
      </c>
      <c r="E30" s="10">
        <v>1009.6</v>
      </c>
      <c r="G30" s="10">
        <f>B30-'Nominal values _ Q3'!B30</f>
        <v>0.7645399999999999</v>
      </c>
      <c r="H30" s="10">
        <f>C30-'Nominal values _ Q3'!C30</f>
        <v>-1.0159599999988131</v>
      </c>
      <c r="I30" s="10">
        <f>D30-'Nominal values _ Q3'!D30</f>
        <v>1.1923799999999858</v>
      </c>
      <c r="J30" s="10">
        <f t="shared" si="1"/>
        <v>1.4164361884673682</v>
      </c>
      <c r="L30" s="10" t="str">
        <f>IF(ABS(G30)&gt;'Nominal values _ Q3'!G30,ABS(G30)-'Nominal values _ Q3'!G30,"-")</f>
        <v>-</v>
      </c>
      <c r="M30" s="10" t="str">
        <f>IF(ABS(H30)&gt;'Nominal values _ Q3'!H30,ABS(H30)-'Nominal values _ Q3'!H30,"-")</f>
        <v>-</v>
      </c>
      <c r="N30" s="10" t="str">
        <f>IF(ABS(I30)&gt;'Nominal values _ Q3'!I30,ABS(I30)-'Nominal values _ Q3'!I30,"-")</f>
        <v>-</v>
      </c>
      <c r="O30" s="10" t="str">
        <f>IF(J30&gt;'Nominal values _ Q3'!J30,J30-'Nominal values _ Q3'!J30,"-")</f>
        <v>-</v>
      </c>
      <c r="Q30" s="25"/>
      <c r="R30" s="25"/>
    </row>
    <row r="32" ht="12.75">
      <c r="Q32" s="1" t="s">
        <v>161</v>
      </c>
    </row>
    <row r="33" spans="1:17" ht="12.75">
      <c r="A33" s="22" t="s">
        <v>162</v>
      </c>
      <c r="Q33" s="1" t="s">
        <v>163</v>
      </c>
    </row>
    <row r="34" spans="1:17" ht="12.75">
      <c r="A34" s="32" t="s">
        <v>164</v>
      </c>
      <c r="B34" s="10">
        <v>144.35582</v>
      </c>
      <c r="C34" s="10">
        <v>-14.909800000000018</v>
      </c>
      <c r="D34" s="10">
        <v>37.16274</v>
      </c>
      <c r="E34" s="31"/>
      <c r="G34" s="14"/>
      <c r="H34" s="14"/>
      <c r="I34" s="14"/>
      <c r="J34" s="14"/>
      <c r="M34" s="14"/>
      <c r="Q34" s="1" t="s">
        <v>165</v>
      </c>
    </row>
    <row r="35" spans="1:17" ht="12.75">
      <c r="A35" s="32" t="s">
        <v>166</v>
      </c>
      <c r="B35" s="10">
        <v>144.5514</v>
      </c>
      <c r="C35" s="10">
        <v>-15.12062000000003</v>
      </c>
      <c r="D35" s="10">
        <v>-37.818059999999996</v>
      </c>
      <c r="E35" s="31"/>
      <c r="G35" s="14"/>
      <c r="H35" s="14"/>
      <c r="I35" s="14"/>
      <c r="J35" s="14"/>
      <c r="M35" s="14"/>
      <c r="Q35" s="1" t="s">
        <v>1331</v>
      </c>
    </row>
    <row r="36" spans="2:13" ht="12.75">
      <c r="B36" s="28"/>
      <c r="C36" s="28"/>
      <c r="D36" s="28"/>
      <c r="E36" s="31"/>
      <c r="G36" s="14"/>
      <c r="H36" s="14"/>
      <c r="I36" s="14"/>
      <c r="J36" s="14"/>
      <c r="M36" s="14"/>
    </row>
    <row r="37" spans="1:13" ht="12.75">
      <c r="A37" s="32" t="s">
        <v>167</v>
      </c>
      <c r="B37" s="10">
        <v>144.06626</v>
      </c>
      <c r="C37" s="10">
        <v>8703.3735</v>
      </c>
      <c r="D37" s="10">
        <v>42.28592</v>
      </c>
      <c r="E37" s="31"/>
      <c r="G37" s="14"/>
      <c r="H37" s="14"/>
      <c r="I37" s="14"/>
      <c r="J37" s="14"/>
      <c r="M37" s="14"/>
    </row>
    <row r="38" spans="1:13" ht="12.75">
      <c r="A38" s="32" t="s">
        <v>168</v>
      </c>
      <c r="B38" s="10">
        <v>144.4371</v>
      </c>
      <c r="C38" s="10">
        <v>8705.04228</v>
      </c>
      <c r="D38" s="10">
        <v>-32.66186</v>
      </c>
      <c r="E38" s="31"/>
      <c r="G38" s="14"/>
      <c r="H38" s="14"/>
      <c r="I38" s="14"/>
      <c r="J38" s="14"/>
      <c r="M38" s="14"/>
    </row>
    <row r="39" spans="2:13" ht="12.75">
      <c r="B39" s="31"/>
      <c r="C39" s="31"/>
      <c r="D39" s="31"/>
      <c r="E39" s="31"/>
      <c r="G39" s="14"/>
      <c r="H39" s="14"/>
      <c r="I39" s="14"/>
      <c r="J39" s="14"/>
      <c r="M39" s="14"/>
    </row>
    <row r="40" spans="1:13" ht="12.75">
      <c r="A40" s="22" t="s">
        <v>522</v>
      </c>
      <c r="E40" s="31"/>
      <c r="G40" s="14"/>
      <c r="H40" s="14"/>
      <c r="I40" s="14"/>
      <c r="J40" s="14"/>
      <c r="M40" s="14"/>
    </row>
    <row r="41" spans="1:13" ht="12.75">
      <c r="A41" s="9" t="s">
        <v>1335</v>
      </c>
      <c r="B41" s="18"/>
      <c r="C41" s="10">
        <v>6548.52386</v>
      </c>
      <c r="D41" s="18"/>
      <c r="E41" s="31"/>
      <c r="G41" s="14"/>
      <c r="H41" s="14"/>
      <c r="I41" s="14"/>
      <c r="J41" s="14"/>
      <c r="M41" s="14"/>
    </row>
    <row r="42" spans="1:13" ht="12.75">
      <c r="A42" s="9" t="s">
        <v>1336</v>
      </c>
      <c r="B42" s="18"/>
      <c r="C42" s="10">
        <v>6549.143619999999</v>
      </c>
      <c r="D42" s="18"/>
      <c r="E42" s="31"/>
      <c r="G42" s="14"/>
      <c r="H42" s="14"/>
      <c r="I42" s="14"/>
      <c r="J42" s="14"/>
      <c r="M42" s="14"/>
    </row>
  </sheetData>
  <mergeCells count="9">
    <mergeCell ref="A1:N1"/>
    <mergeCell ref="B3:D3"/>
    <mergeCell ref="B4:D4"/>
    <mergeCell ref="B5:D5"/>
    <mergeCell ref="Q6:R6"/>
    <mergeCell ref="B7:E7"/>
    <mergeCell ref="G7:J7"/>
    <mergeCell ref="L7:O7"/>
    <mergeCell ref="Q7:R7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C30" sqref="C30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103</v>
      </c>
      <c r="B3" s="39" t="s">
        <v>1339</v>
      </c>
      <c r="C3" s="39"/>
      <c r="D3" s="39"/>
    </row>
    <row r="4" spans="1:4" ht="12.75">
      <c r="A4" s="21" t="s">
        <v>105</v>
      </c>
      <c r="B4" s="39" t="s">
        <v>1340</v>
      </c>
      <c r="C4" s="39"/>
      <c r="D4" s="39"/>
    </row>
    <row r="5" spans="1:4" ht="12.75">
      <c r="A5" s="21" t="s">
        <v>107</v>
      </c>
      <c r="B5" s="40">
        <v>38622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108</v>
      </c>
      <c r="C7" s="37"/>
      <c r="D7" s="37"/>
      <c r="E7" s="37"/>
      <c r="G7" s="37" t="s">
        <v>109</v>
      </c>
      <c r="H7" s="37"/>
      <c r="I7" s="37"/>
      <c r="J7" s="37"/>
      <c r="L7" s="37" t="s">
        <v>110</v>
      </c>
      <c r="M7" s="37"/>
      <c r="N7" s="37"/>
      <c r="O7" s="37"/>
      <c r="Q7" s="37" t="s">
        <v>111</v>
      </c>
      <c r="R7" s="37"/>
    </row>
    <row r="8" spans="1:18" ht="25.5">
      <c r="A8" s="22" t="s">
        <v>4</v>
      </c>
      <c r="B8" s="33" t="s">
        <v>5</v>
      </c>
      <c r="C8" s="33" t="s">
        <v>6</v>
      </c>
      <c r="D8" s="33" t="s">
        <v>7</v>
      </c>
      <c r="E8" s="22" t="s">
        <v>1116</v>
      </c>
      <c r="G8" s="23" t="s">
        <v>117</v>
      </c>
      <c r="H8" s="23" t="s">
        <v>118</v>
      </c>
      <c r="I8" s="23" t="s">
        <v>119</v>
      </c>
      <c r="J8" s="23" t="s">
        <v>120</v>
      </c>
      <c r="L8" s="23" t="s">
        <v>117</v>
      </c>
      <c r="M8" s="23" t="s">
        <v>118</v>
      </c>
      <c r="N8" s="23" t="s">
        <v>119</v>
      </c>
      <c r="O8" s="23" t="s">
        <v>120</v>
      </c>
      <c r="Q8" s="24" t="s">
        <v>125</v>
      </c>
      <c r="R8" s="24" t="s">
        <v>126</v>
      </c>
    </row>
    <row r="9" spans="1:18" ht="12.75">
      <c r="A9" s="32" t="s">
        <v>13</v>
      </c>
      <c r="B9" s="10">
        <v>-386.95122</v>
      </c>
      <c r="C9" s="10">
        <v>-300.4566</v>
      </c>
      <c r="D9" s="10">
        <v>72.80148</v>
      </c>
      <c r="E9" s="10">
        <v>75</v>
      </c>
      <c r="G9" s="10">
        <f>B9-'Nominal values _ Q3'!B9</f>
        <v>2.6487800000000448</v>
      </c>
      <c r="H9" s="10">
        <f>C9-'Nominal values _ Q3'!C9</f>
        <v>-2.9565999999999804</v>
      </c>
      <c r="I9" s="10">
        <f>D9-'Nominal values _ Q3'!D9</f>
        <v>-2.198520000000002</v>
      </c>
      <c r="J9" s="10">
        <f aca="true" t="shared" si="0" ref="J9:J15">SQRT(G9^2+I9^2)</f>
        <v>3.4423140006106716</v>
      </c>
      <c r="L9" s="10">
        <f>IF(ABS(G9)&gt;'Nominal values _ Q3'!G9,ABS(G9)-'Nominal values _ Q3'!G9,"-")</f>
        <v>0.6487800000000448</v>
      </c>
      <c r="M9" s="10">
        <f>IF(ABS(H9)&gt;'Nominal values _ Q3'!H9,ABS(H9)-'Nominal values _ Q3'!H9,"-")</f>
        <v>0.9565999999999804</v>
      </c>
      <c r="N9" s="10">
        <f>IF(ABS(I9)&gt;'Nominal values _ Q3'!I9,ABS(I9)-'Nominal values _ Q3'!I9,"-")</f>
        <v>0.19852000000000203</v>
      </c>
      <c r="O9" s="10">
        <f>IF(J9&gt;'Nominal values _ Q3'!J9,J9-'Nominal values _ Q3'!J9,"-")</f>
        <v>0.6138868758644813</v>
      </c>
      <c r="Q9" s="25" t="s">
        <v>132</v>
      </c>
      <c r="R9" s="25" t="s">
        <v>128</v>
      </c>
    </row>
    <row r="10" spans="1:18" ht="12.75">
      <c r="A10" s="32" t="s">
        <v>14</v>
      </c>
      <c r="B10" s="10">
        <v>-231.73435999999998</v>
      </c>
      <c r="C10" s="10">
        <v>-298.34839999999997</v>
      </c>
      <c r="D10" s="10">
        <v>281.15767999999997</v>
      </c>
      <c r="E10" s="10">
        <v>75</v>
      </c>
      <c r="G10" s="10">
        <f>B10-'Nominal values _ Q3'!B10</f>
        <v>8.265640000000019</v>
      </c>
      <c r="H10" s="10">
        <f>C10-'Nominal values _ Q3'!C10</f>
        <v>-0.8483999999999696</v>
      </c>
      <c r="I10" s="10">
        <f>D10-'Nominal values _ Q3'!D10</f>
        <v>3.6576799999999707</v>
      </c>
      <c r="J10" s="10">
        <f t="shared" si="0"/>
        <v>9.038773566806512</v>
      </c>
      <c r="L10" s="10">
        <f>IF(ABS(G10)&gt;'Nominal values _ Q3'!G10,ABS(G10)-'Nominal values _ Q3'!G10,"-")</f>
        <v>5.265640000000019</v>
      </c>
      <c r="M10" s="10" t="str">
        <f>IF(ABS(H10)&gt;'Nominal values _ Q3'!H10,ABS(H10)-'Nominal values _ Q3'!H10,"-")</f>
        <v>-</v>
      </c>
      <c r="N10" s="10">
        <f>IF(ABS(I10)&gt;'Nominal values _ Q3'!I10,ABS(I10)-'Nominal values _ Q3'!I10,"-")</f>
        <v>0.6576799999999707</v>
      </c>
      <c r="O10" s="10">
        <f>IF(J10&gt;'Nominal values _ Q3'!J10,J10-'Nominal values _ Q3'!J10,"-")</f>
        <v>4.796132879687227</v>
      </c>
      <c r="Q10" s="25" t="s">
        <v>132</v>
      </c>
      <c r="R10" s="25"/>
    </row>
    <row r="11" spans="1:18" ht="12.75">
      <c r="A11" s="32" t="s">
        <v>15</v>
      </c>
      <c r="B11" s="10">
        <v>5.57276</v>
      </c>
      <c r="C11" s="10">
        <v>-325.52131999999995</v>
      </c>
      <c r="D11" s="10">
        <v>375.93523999999996</v>
      </c>
      <c r="E11" s="10">
        <v>201</v>
      </c>
      <c r="G11" s="10">
        <f>B11-'Nominal values _ Q3'!B11</f>
        <v>5.57276</v>
      </c>
      <c r="H11" s="10">
        <f>C11-'Nominal values _ Q3'!C11</f>
        <v>1.978680000000054</v>
      </c>
      <c r="I11" s="10">
        <f>D11-'Nominal values _ Q3'!D11</f>
        <v>-0.9647600000000125</v>
      </c>
      <c r="J11" s="10">
        <f t="shared" si="0"/>
        <v>5.655653443696849</v>
      </c>
      <c r="L11" s="10">
        <f>IF(ABS(G11)&gt;'Nominal values _ Q3'!G11,ABS(G11)-'Nominal values _ Q3'!G11,"-")</f>
        <v>2.5727599999999997</v>
      </c>
      <c r="M11" s="10" t="str">
        <f>IF(ABS(H11)&gt;'Nominal values _ Q3'!H11,ABS(H11)-'Nominal values _ Q3'!H11,"-")</f>
        <v>-</v>
      </c>
      <c r="N11" s="10" t="str">
        <f>IF(ABS(I11)&gt;'Nominal values _ Q3'!I11,ABS(I11)-'Nominal values _ Q3'!I11,"-")</f>
        <v>-</v>
      </c>
      <c r="O11" s="10">
        <f>IF(J11&gt;'Nominal values _ Q3'!J11,J11-'Nominal values _ Q3'!J11,"-")</f>
        <v>1.4130127565775643</v>
      </c>
      <c r="Q11" s="25" t="s">
        <v>132</v>
      </c>
      <c r="R11" s="25"/>
    </row>
    <row r="12" spans="1:18" ht="12.75">
      <c r="A12" s="32" t="s">
        <v>16</v>
      </c>
      <c r="B12" s="10">
        <v>237.28171999999998</v>
      </c>
      <c r="C12" s="10">
        <v>-299.39233999999993</v>
      </c>
      <c r="D12" s="10">
        <v>275.53666</v>
      </c>
      <c r="E12" s="10">
        <v>134</v>
      </c>
      <c r="G12" s="10">
        <f>B12-'Nominal values _ Q3'!B12</f>
        <v>-2.7182800000000213</v>
      </c>
      <c r="H12" s="10">
        <f>C12-'Nominal values _ Q3'!C12</f>
        <v>-1.8923399999999333</v>
      </c>
      <c r="I12" s="10">
        <f>D12-'Nominal values _ Q3'!D12</f>
        <v>-1.9633400000000165</v>
      </c>
      <c r="J12" s="10">
        <f t="shared" si="0"/>
        <v>3.353170158819886</v>
      </c>
      <c r="L12" s="10">
        <f>IF(ABS(G12)&gt;'Nominal values _ Q3'!G12,ABS(G12)-'Nominal values _ Q3'!G12,"-")</f>
        <v>0.7182800000000213</v>
      </c>
      <c r="M12" s="10" t="str">
        <f>IF(ABS(H12)&gt;'Nominal values _ Q3'!H12,ABS(H12)-'Nominal values _ Q3'!H12,"-")</f>
        <v>-</v>
      </c>
      <c r="N12" s="10" t="str">
        <f>IF(ABS(I12)&gt;'Nominal values _ Q3'!I12,ABS(I12)-'Nominal values _ Q3'!I12,"-")</f>
        <v>-</v>
      </c>
      <c r="O12" s="10">
        <f>IF(J12&gt;'Nominal values _ Q3'!J12,J12-'Nominal values _ Q3'!J12,"-")</f>
        <v>0.5247430340736958</v>
      </c>
      <c r="Q12" s="25" t="s">
        <v>132</v>
      </c>
      <c r="R12" s="25"/>
    </row>
    <row r="13" spans="1:18" ht="12.75">
      <c r="A13" s="32" t="s">
        <v>17</v>
      </c>
      <c r="B13" s="10">
        <v>385.70662</v>
      </c>
      <c r="C13" s="10">
        <v>-300.02734</v>
      </c>
      <c r="D13" s="10">
        <v>69.90588</v>
      </c>
      <c r="E13" s="10">
        <v>75</v>
      </c>
      <c r="G13" s="10">
        <f>B13-'Nominal values _ Q3'!B13</f>
        <v>-3.893380000000036</v>
      </c>
      <c r="H13" s="10">
        <f>C13-'Nominal values _ Q3'!C13</f>
        <v>-2.527339999999981</v>
      </c>
      <c r="I13" s="10">
        <f>D13-'Nominal values _ Q3'!D13</f>
        <v>-5.094120000000004</v>
      </c>
      <c r="J13" s="10">
        <f t="shared" si="0"/>
        <v>6.411588445837764</v>
      </c>
      <c r="L13" s="10">
        <f>IF(ABS(G13)&gt;'Nominal values _ Q3'!G13,ABS(G13)-'Nominal values _ Q3'!G13,"-")</f>
        <v>1.893380000000036</v>
      </c>
      <c r="M13" s="10">
        <f>IF(ABS(H13)&gt;'Nominal values _ Q3'!H13,ABS(H13)-'Nominal values _ Q3'!H13,"-")</f>
        <v>0.527339999999981</v>
      </c>
      <c r="N13" s="10">
        <f>IF(ABS(I13)&gt;'Nominal values _ Q3'!I13,ABS(I13)-'Nominal values _ Q3'!I13,"-")</f>
        <v>3.0941200000000038</v>
      </c>
      <c r="O13" s="10">
        <f>IF(J13&gt;'Nominal values _ Q3'!J13,J13-'Nominal values _ Q3'!J13,"-")</f>
        <v>3.583161321091574</v>
      </c>
      <c r="Q13" s="25" t="s">
        <v>132</v>
      </c>
      <c r="R13" s="25" t="s">
        <v>128</v>
      </c>
    </row>
    <row r="14" spans="1:18" ht="12.75">
      <c r="A14" s="32" t="s">
        <v>1341</v>
      </c>
      <c r="B14" s="10">
        <v>-3.3655</v>
      </c>
      <c r="C14" s="10">
        <v>-81.34096000000001</v>
      </c>
      <c r="D14" s="10">
        <v>-146.91613999999998</v>
      </c>
      <c r="E14" s="10">
        <v>124.5</v>
      </c>
      <c r="G14" s="10">
        <f>B14-'Nominal values _ Q3'!B14</f>
        <v>-3.3655</v>
      </c>
      <c r="H14" s="10">
        <f>C14-'Nominal values _ Q3'!C14</f>
        <v>13.559039999999996</v>
      </c>
      <c r="I14" s="10">
        <f>D14-'Nominal values _ Q3'!D14</f>
        <v>3.0838600000000156</v>
      </c>
      <c r="J14" s="10">
        <f t="shared" si="0"/>
        <v>4.564732494856637</v>
      </c>
      <c r="L14" s="10">
        <f>IF(ABS(G14)&gt;'Nominal values _ Q3'!G14,ABS(G14)-'Nominal values _ Q3'!G14,"-")</f>
        <v>1.3655</v>
      </c>
      <c r="M14" s="10">
        <f>IF(ABS(H14)&gt;'Nominal values _ Q3'!H14,ABS(H14)-'Nominal values _ Q3'!H14,"-")</f>
        <v>11.559039999999996</v>
      </c>
      <c r="N14" s="10">
        <f>IF(ABS(I14)&gt;'Nominal values _ Q3'!I14,ABS(I14)-'Nominal values _ Q3'!I14,"-")</f>
        <v>1.0838600000000156</v>
      </c>
      <c r="O14" s="10">
        <f>IF(J14&gt;'Nominal values _ Q3'!J14,J14-'Nominal values _ Q3'!J14,"-")</f>
        <v>1.7363053701104465</v>
      </c>
      <c r="Q14" s="25" t="s">
        <v>132</v>
      </c>
      <c r="R14" s="25" t="s">
        <v>128</v>
      </c>
    </row>
    <row r="15" spans="1:18" ht="12.75">
      <c r="A15" s="32" t="s">
        <v>1342</v>
      </c>
      <c r="B15" s="10">
        <v>-148.64587999999998</v>
      </c>
      <c r="C15" s="10">
        <v>-79.44104000000002</v>
      </c>
      <c r="D15" s="10">
        <v>3.24612</v>
      </c>
      <c r="E15" s="10">
        <v>124.5</v>
      </c>
      <c r="G15" s="10">
        <f>B15-'Nominal values _ Q3'!B15</f>
        <v>1.354120000000023</v>
      </c>
      <c r="H15" s="10">
        <f>C15-'Nominal values _ Q3'!C15</f>
        <v>15.45895999999999</v>
      </c>
      <c r="I15" s="10">
        <f>D15-'Nominal values _ Q3'!D15</f>
        <v>3.24612</v>
      </c>
      <c r="J15" s="10">
        <f t="shared" si="0"/>
        <v>3.5172341447222504</v>
      </c>
      <c r="L15" s="10" t="str">
        <f>IF(ABS(G15)&gt;'Nominal values _ Q3'!G15,ABS(G15)-'Nominal values _ Q3'!G15,"-")</f>
        <v>-</v>
      </c>
      <c r="M15" s="10">
        <f>IF(ABS(H15)&gt;'Nominal values _ Q3'!H15,ABS(H15)-'Nominal values _ Q3'!H15,"-")</f>
        <v>13.45895999999999</v>
      </c>
      <c r="N15" s="10">
        <f>IF(ABS(I15)&gt;'Nominal values _ Q3'!I15,ABS(I15)-'Nominal values _ Q3'!I15,"-")</f>
        <v>1.24612</v>
      </c>
      <c r="O15" s="10">
        <f>IF(J15&gt;'Nominal values _ Q3'!J15,J15-'Nominal values _ Q3'!J15,"-")</f>
        <v>0.6888070199760601</v>
      </c>
      <c r="Q15" s="25" t="s">
        <v>132</v>
      </c>
      <c r="R15" s="25" t="s">
        <v>128</v>
      </c>
    </row>
    <row r="16" spans="1:18" ht="12.75">
      <c r="A16" s="32" t="s">
        <v>96</v>
      </c>
      <c r="B16" s="18"/>
      <c r="C16" s="18"/>
      <c r="D16" s="18"/>
      <c r="E16" s="18"/>
      <c r="G16" s="18"/>
      <c r="H16" s="18"/>
      <c r="I16" s="18"/>
      <c r="J16" s="18"/>
      <c r="L16" s="18" t="str">
        <f>IF(ABS(G16)&gt;'Nominal values _ Q3'!G16,ABS(G16)-'Nominal values _ Q3'!G16,"-")</f>
        <v>-</v>
      </c>
      <c r="M16" s="18" t="str">
        <f>IF(ABS(H16)&gt;'Nominal values _ Q3'!H16,ABS(H16)-'Nominal values _ Q3'!H16,"-")</f>
        <v>-</v>
      </c>
      <c r="N16" s="18" t="str">
        <f>IF(ABS(I16)&gt;'Nominal values _ Q3'!I16,ABS(I16)-'Nominal values _ Q3'!I16,"-")</f>
        <v>-</v>
      </c>
      <c r="O16" s="18" t="str">
        <f>IF(J16&gt;'Nominal values _ Q3'!J16,J16-'Nominal values _ Q3'!J16,"-")</f>
        <v>-</v>
      </c>
      <c r="Q16" s="18"/>
      <c r="R16" s="18"/>
    </row>
    <row r="17" spans="1:18" ht="12.75">
      <c r="A17" s="32" t="s">
        <v>21</v>
      </c>
      <c r="B17" s="10">
        <v>-0.36576</v>
      </c>
      <c r="C17" s="10">
        <v>0</v>
      </c>
      <c r="D17" s="10">
        <v>0.77216</v>
      </c>
      <c r="E17" s="10">
        <v>114</v>
      </c>
      <c r="G17" s="10">
        <f>B17-'Nominal values _ Q3'!B17</f>
        <v>-0.36576</v>
      </c>
      <c r="H17" s="10">
        <f>C17-'Nominal values _ Q3'!C17</f>
        <v>0</v>
      </c>
      <c r="I17" s="10">
        <f>D17-'Nominal values _ Q3'!D17</f>
        <v>0.77216</v>
      </c>
      <c r="J17" s="10">
        <f>SQRT(G17^2+I17^2)</f>
        <v>0.8544070711317878</v>
      </c>
      <c r="L17" s="10" t="str">
        <f>IF(ABS(G17)&gt;'Nominal values _ Q3'!G17,ABS(G17)-'Nominal values _ Q3'!G17,"-")</f>
        <v>-</v>
      </c>
      <c r="M17" s="10" t="str">
        <f>IF(ABS(H17)&gt;'Nominal values _ Q3'!H17,ABS(H17)-'Nominal values _ Q3'!H17,"-")</f>
        <v>-</v>
      </c>
      <c r="N17" s="10" t="str">
        <f>IF(ABS(I17)&gt;'Nominal values _ Q3'!I17,ABS(I17)-'Nominal values _ Q3'!I17,"-")</f>
        <v>-</v>
      </c>
      <c r="O17" s="10" t="str">
        <f>IF(J17&gt;'Nominal values _ Q3'!J17,J17-'Nominal values _ Q3'!J17,"-")</f>
        <v>-</v>
      </c>
      <c r="Q17" s="25"/>
      <c r="R17" s="25"/>
    </row>
    <row r="18" spans="1:18" ht="12.75">
      <c r="A18" s="32" t="s">
        <v>22</v>
      </c>
      <c r="B18" s="10">
        <v>-4.60502</v>
      </c>
      <c r="C18" s="10">
        <v>351.2997799999999</v>
      </c>
      <c r="D18" s="10">
        <v>80.93455999999999</v>
      </c>
      <c r="E18" s="10">
        <v>1009.6</v>
      </c>
      <c r="G18" s="10">
        <f>B18-'Nominal values _ Q3'!B18</f>
        <v>-4.60502</v>
      </c>
      <c r="H18" s="10">
        <f>C18-'Nominal values _ Q3'!C18</f>
        <v>-1.2002200000001153</v>
      </c>
      <c r="I18" s="10">
        <f>D18-'Nominal values _ Q3'!D18</f>
        <v>5.9345599999999905</v>
      </c>
      <c r="J18" s="10">
        <f>SQRT(G18^2+I18^2)</f>
        <v>7.511671691041874</v>
      </c>
      <c r="L18" s="10">
        <f>IF(ABS(G18)&gt;'Nominal values _ Q3'!G18,ABS(G18)-'Nominal values _ Q3'!G18,"-")</f>
        <v>1.6050199999999997</v>
      </c>
      <c r="M18" s="10" t="str">
        <f>IF(ABS(H18)&gt;'Nominal values _ Q3'!H18,ABS(H18)-'Nominal values _ Q3'!H18,"-")</f>
        <v>-</v>
      </c>
      <c r="N18" s="10">
        <f>IF(ABS(I18)&gt;'Nominal values _ Q3'!I18,ABS(I18)-'Nominal values _ Q3'!I18,"-")</f>
        <v>2.9345599999999905</v>
      </c>
      <c r="O18" s="10">
        <f>IF(J18&gt;'Nominal values _ Q3'!J18,J18-'Nominal values _ Q3'!J18,"-")</f>
        <v>3.2690310039225894</v>
      </c>
      <c r="Q18" s="25" t="s">
        <v>132</v>
      </c>
      <c r="R18" s="25" t="s">
        <v>128</v>
      </c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23</v>
      </c>
      <c r="B20" s="14"/>
      <c r="C20" s="14"/>
      <c r="D20" s="14"/>
      <c r="E20" s="14"/>
      <c r="G20" s="14"/>
      <c r="I20" s="14"/>
    </row>
    <row r="21" spans="1:18" ht="12.75">
      <c r="A21" s="32" t="s">
        <v>13</v>
      </c>
      <c r="B21" s="10">
        <v>-388.80541999999997</v>
      </c>
      <c r="C21" s="10">
        <v>8898.239759999999</v>
      </c>
      <c r="D21" s="10">
        <v>70.89648</v>
      </c>
      <c r="E21" s="10">
        <v>75</v>
      </c>
      <c r="G21" s="10">
        <f>B21-'Nominal values _ Q3'!B21</f>
        <v>0.7945800000000531</v>
      </c>
      <c r="H21" s="10">
        <f>C21-'Nominal values _ Q3'!C21</f>
        <v>-4.260240000001431</v>
      </c>
      <c r="I21" s="10">
        <f>D21-'Nominal values _ Q3'!D21</f>
        <v>-4.103520000000003</v>
      </c>
      <c r="J21" s="10">
        <f aca="true" t="shared" si="1" ref="J21:J30">SQRT(G21^2+I21^2)</f>
        <v>4.179740873164281</v>
      </c>
      <c r="L21" s="10" t="str">
        <f>IF(ABS(G21)&gt;'Nominal values _ Q3'!G21,ABS(G21)-'Nominal values _ Q3'!G21,"-")</f>
        <v>-</v>
      </c>
      <c r="M21" s="10">
        <f>IF(ABS(H21)&gt;'Nominal values _ Q3'!H21,ABS(H21)-'Nominal values _ Q3'!H21,"-")</f>
        <v>2.2602400000014313</v>
      </c>
      <c r="N21" s="10">
        <f>IF(ABS(I21)&gt;'Nominal values _ Q3'!I21,ABS(I21)-'Nominal values _ Q3'!I21,"-")</f>
        <v>2.103520000000003</v>
      </c>
      <c r="O21" s="10">
        <f>IF(J21&gt;'Nominal values _ Q3'!J21,J21-'Nominal values _ Q3'!J21,"-")</f>
        <v>1.3513137484180908</v>
      </c>
      <c r="Q21" s="25" t="s">
        <v>132</v>
      </c>
      <c r="R21" s="25" t="s">
        <v>128</v>
      </c>
    </row>
    <row r="22" spans="1:18" ht="12.75">
      <c r="A22" s="32" t="s">
        <v>14</v>
      </c>
      <c r="B22" s="10">
        <v>-237.0582</v>
      </c>
      <c r="C22" s="10">
        <v>8901.04138</v>
      </c>
      <c r="D22" s="10">
        <v>279.11044</v>
      </c>
      <c r="E22" s="10">
        <v>75</v>
      </c>
      <c r="G22" s="10">
        <f>B22-'Nominal values _ Q3'!B22</f>
        <v>2.9418000000000006</v>
      </c>
      <c r="H22" s="10">
        <f>C22-'Nominal values _ Q3'!C22</f>
        <v>-1.4586199999994278</v>
      </c>
      <c r="I22" s="10">
        <f>D22-'Nominal values _ Q3'!D22</f>
        <v>1.6104399999999828</v>
      </c>
      <c r="J22" s="10">
        <f t="shared" si="1"/>
        <v>3.3537597161394777</v>
      </c>
      <c r="L22" s="10" t="str">
        <f>IF(ABS(G22)&gt;'Nominal values _ Q3'!G22,ABS(G22)-'Nominal values _ Q3'!G22,"-")</f>
        <v>-</v>
      </c>
      <c r="M22" s="10" t="str">
        <f>IF(ABS(H22)&gt;'Nominal values _ Q3'!H22,ABS(H22)-'Nominal values _ Q3'!H22,"-")</f>
        <v>-</v>
      </c>
      <c r="N22" s="10" t="str">
        <f>IF(ABS(I22)&gt;'Nominal values _ Q3'!I22,ABS(I22)-'Nominal values _ Q3'!I22,"-")</f>
        <v>-</v>
      </c>
      <c r="O22" s="10" t="str">
        <f>IF(J22&gt;'Nominal values _ Q3'!J22,J22-'Nominal values _ Q3'!J22,"-")</f>
        <v>-</v>
      </c>
      <c r="Q22" s="25"/>
      <c r="R22" s="25"/>
    </row>
    <row r="23" spans="1:18" ht="12.75">
      <c r="A23" s="32" t="s">
        <v>15</v>
      </c>
      <c r="B23" s="10">
        <v>3.4315399999999996</v>
      </c>
      <c r="C23" s="10">
        <v>8901.13028</v>
      </c>
      <c r="D23" s="10">
        <v>375.46026</v>
      </c>
      <c r="E23" s="10">
        <v>201</v>
      </c>
      <c r="G23" s="10">
        <f>B23-'Nominal values _ Q3'!B23</f>
        <v>3.4315399999999996</v>
      </c>
      <c r="H23" s="10">
        <f>C23-'Nominal values _ Q3'!C23</f>
        <v>-1.3697200000005978</v>
      </c>
      <c r="I23" s="10">
        <f>D23-'Nominal values _ Q3'!D23</f>
        <v>-1.439739999999972</v>
      </c>
      <c r="J23" s="10">
        <f t="shared" si="1"/>
        <v>3.721332831016317</v>
      </c>
      <c r="L23" s="10">
        <f>IF(ABS(G23)&gt;'Nominal values _ Q3'!G23,ABS(G23)-'Nominal values _ Q3'!G23,"-")</f>
        <v>0.4315399999999996</v>
      </c>
      <c r="M23" s="10" t="str">
        <f>IF(ABS(H23)&gt;'Nominal values _ Q3'!H23,ABS(H23)-'Nominal values _ Q3'!H23,"-")</f>
        <v>-</v>
      </c>
      <c r="N23" s="10" t="str">
        <f>IF(ABS(I23)&gt;'Nominal values _ Q3'!I23,ABS(I23)-'Nominal values _ Q3'!I23,"-")</f>
        <v>-</v>
      </c>
      <c r="O23" s="10" t="str">
        <f>IF(J23&gt;'Nominal values _ Q3'!J23,J23-'Nominal values _ Q3'!J23,"-")</f>
        <v>-</v>
      </c>
      <c r="Q23" s="25"/>
      <c r="R23" s="25"/>
    </row>
    <row r="24" spans="1:18" ht="12.75">
      <c r="A24" s="32" t="s">
        <v>16</v>
      </c>
      <c r="B24" s="10">
        <v>240.56593999999998</v>
      </c>
      <c r="C24" s="10">
        <v>8900.574019999998</v>
      </c>
      <c r="D24" s="10">
        <v>272.53946</v>
      </c>
      <c r="E24" s="10">
        <v>134</v>
      </c>
      <c r="G24" s="10">
        <f>B24-'Nominal values _ Q3'!B24</f>
        <v>0.5659399999999835</v>
      </c>
      <c r="H24" s="10">
        <f>C24-'Nominal values _ Q3'!C24</f>
        <v>-1.9259800000018004</v>
      </c>
      <c r="I24" s="10">
        <f>D24-'Nominal values _ Q3'!D24</f>
        <v>-4.96053999999998</v>
      </c>
      <c r="J24" s="10">
        <f t="shared" si="1"/>
        <v>4.992719216539198</v>
      </c>
      <c r="L24" s="10" t="str">
        <f>IF(ABS(G24)&gt;'Nominal values _ Q3'!G24,ABS(G24)-'Nominal values _ Q3'!G24,"-")</f>
        <v>-</v>
      </c>
      <c r="M24" s="10" t="str">
        <f>IF(ABS(H24)&gt;'Nominal values _ Q3'!H24,ABS(H24)-'Nominal values _ Q3'!H24,"-")</f>
        <v>-</v>
      </c>
      <c r="N24" s="10">
        <f>IF(ABS(I24)&gt;'Nominal values _ Q3'!I24,ABS(I24)-'Nominal values _ Q3'!I24,"-")</f>
        <v>2.9605399999999804</v>
      </c>
      <c r="O24" s="10">
        <f>IF(J24&gt;'Nominal values _ Q3'!J24,J24-'Nominal values _ Q3'!J24,"-")</f>
        <v>2.164292091793008</v>
      </c>
      <c r="Q24" s="25" t="s">
        <v>132</v>
      </c>
      <c r="R24" s="25"/>
    </row>
    <row r="25" spans="1:18" ht="12.75">
      <c r="A25" s="32" t="s">
        <v>17</v>
      </c>
      <c r="B25" s="10">
        <v>388.18566</v>
      </c>
      <c r="C25" s="10">
        <v>8898.635999999999</v>
      </c>
      <c r="D25" s="10">
        <v>66.65975999999999</v>
      </c>
      <c r="E25" s="10">
        <v>75</v>
      </c>
      <c r="G25" s="10">
        <f>B25-'Nominal values _ Q3'!B25</f>
        <v>-1.4143400000000383</v>
      </c>
      <c r="H25" s="10">
        <f>C25-'Nominal values _ Q3'!C25</f>
        <v>-3.864000000001397</v>
      </c>
      <c r="I25" s="10">
        <f>D25-'Nominal values _ Q3'!D25</f>
        <v>-8.340240000000009</v>
      </c>
      <c r="J25" s="10">
        <f t="shared" si="1"/>
        <v>8.459312081558421</v>
      </c>
      <c r="L25" s="10" t="str">
        <f>IF(ABS(G25)&gt;'Nominal values _ Q3'!G25,ABS(G25)-'Nominal values _ Q3'!G25,"-")</f>
        <v>-</v>
      </c>
      <c r="M25" s="10">
        <f>IF(ABS(H25)&gt;'Nominal values _ Q3'!H25,ABS(H25)-'Nominal values _ Q3'!H25,"-")</f>
        <v>1.864000000001397</v>
      </c>
      <c r="N25" s="10">
        <f>IF(ABS(I25)&gt;'Nominal values _ Q3'!I25,ABS(I25)-'Nominal values _ Q3'!I25,"-")</f>
        <v>6.3402400000000085</v>
      </c>
      <c r="O25" s="10">
        <f>IF(J25&gt;'Nominal values _ Q3'!J25,J25-'Nominal values _ Q3'!J25,"-")</f>
        <v>5.630884956812231</v>
      </c>
      <c r="Q25" s="25" t="s">
        <v>132</v>
      </c>
      <c r="R25" s="25" t="s">
        <v>128</v>
      </c>
    </row>
    <row r="26" spans="1:18" ht="12.75">
      <c r="A26" s="32" t="s">
        <v>1341</v>
      </c>
      <c r="B26" s="10">
        <v>1.88468</v>
      </c>
      <c r="C26" s="10">
        <v>8894.32308</v>
      </c>
      <c r="D26" s="10">
        <v>-147.79497999999998</v>
      </c>
      <c r="E26" s="10">
        <v>88.9</v>
      </c>
      <c r="G26" s="10">
        <f>B26-'Nominal values _ Q3'!B26</f>
        <v>1.88468</v>
      </c>
      <c r="H26" s="10">
        <f>C26-'Nominal values _ Q3'!C26</f>
        <v>-8.176919999999882</v>
      </c>
      <c r="I26" s="10">
        <f>D26-'Nominal values _ Q3'!D26</f>
        <v>2.205020000000019</v>
      </c>
      <c r="J26" s="10">
        <f t="shared" si="1"/>
        <v>2.9007123095543417</v>
      </c>
      <c r="L26" s="10" t="str">
        <f>IF(ABS(G26)&gt;'Nominal values _ Q3'!G26,ABS(G26)-'Nominal values _ Q3'!G26,"-")</f>
        <v>-</v>
      </c>
      <c r="M26" s="10">
        <f>IF(ABS(H26)&gt;'Nominal values _ Q3'!H26,ABS(H26)-'Nominal values _ Q3'!H26,"-")</f>
        <v>6.176919999999882</v>
      </c>
      <c r="N26" s="10">
        <f>IF(ABS(I26)&gt;'Nominal values _ Q3'!I26,ABS(I26)-'Nominal values _ Q3'!I26,"-")</f>
        <v>0.20502000000001885</v>
      </c>
      <c r="O26" s="10">
        <f>IF(J26&gt;'Nominal values _ Q3'!J26,J26-'Nominal values _ Q3'!J26,"-")</f>
        <v>0.07228518480815138</v>
      </c>
      <c r="Q26" s="25" t="s">
        <v>132</v>
      </c>
      <c r="R26" s="25" t="s">
        <v>128</v>
      </c>
    </row>
    <row r="27" spans="1:18" ht="12.75">
      <c r="A27" s="32" t="s">
        <v>1342</v>
      </c>
      <c r="B27" s="10">
        <v>-146.67738</v>
      </c>
      <c r="C27" s="10">
        <v>8894.625339999999</v>
      </c>
      <c r="D27" s="10">
        <v>-2.19456</v>
      </c>
      <c r="E27" s="10">
        <v>88.9</v>
      </c>
      <c r="G27" s="10">
        <f>B27-'Nominal values _ Q3'!B27</f>
        <v>3.3226200000000006</v>
      </c>
      <c r="H27" s="10">
        <f>C27-'Nominal values _ Q3'!C27</f>
        <v>-7.874660000001313</v>
      </c>
      <c r="I27" s="10">
        <f>D27-'Nominal values _ Q3'!D27</f>
        <v>-2.19456</v>
      </c>
      <c r="J27" s="10">
        <f t="shared" si="1"/>
        <v>3.981946415762021</v>
      </c>
      <c r="L27" s="10">
        <f>IF(ABS(G27)&gt;'Nominal values _ Q3'!G27,ABS(G27)-'Nominal values _ Q3'!G27,"-")</f>
        <v>1.3226200000000006</v>
      </c>
      <c r="M27" s="10">
        <f>IF(ABS(H27)&gt;'Nominal values _ Q3'!H27,ABS(H27)-'Nominal values _ Q3'!H27,"-")</f>
        <v>5.874660000001313</v>
      </c>
      <c r="N27" s="10">
        <f>IF(ABS(I27)&gt;'Nominal values _ Q3'!I27,ABS(I27)-'Nominal values _ Q3'!I27,"-")</f>
        <v>0.19456000000000007</v>
      </c>
      <c r="O27" s="10">
        <f>IF(J27&gt;'Nominal values _ Q3'!J27,J27-'Nominal values _ Q3'!J27,"-")</f>
        <v>1.1535192910158307</v>
      </c>
      <c r="Q27" s="25" t="s">
        <v>132</v>
      </c>
      <c r="R27" s="25" t="s">
        <v>128</v>
      </c>
    </row>
    <row r="28" spans="1:18" ht="12.75">
      <c r="A28" s="32" t="s">
        <v>1343</v>
      </c>
      <c r="B28" s="10">
        <v>-2.83972</v>
      </c>
      <c r="C28" s="10">
        <v>8894.632959999999</v>
      </c>
      <c r="D28" s="10">
        <v>147.96769999999998</v>
      </c>
      <c r="E28" s="10">
        <v>88.9</v>
      </c>
      <c r="G28" s="10">
        <f>B28-'Nominal values _ Q3'!B28</f>
        <v>-2.83972</v>
      </c>
      <c r="H28" s="10">
        <f>C28-'Nominal values _ Q3'!C28</f>
        <v>-7.867040000000998</v>
      </c>
      <c r="I28" s="10">
        <f>D28-'Nominal values _ Q3'!D28</f>
        <v>-2.0323000000000206</v>
      </c>
      <c r="J28" s="10">
        <f t="shared" si="1"/>
        <v>3.4920270572262297</v>
      </c>
      <c r="L28" s="10">
        <f>IF(ABS(G28)&gt;'Nominal values _ Q3'!G28,ABS(G28)-'Nominal values _ Q3'!G28,"-")</f>
        <v>0.8397199999999998</v>
      </c>
      <c r="M28" s="10">
        <f>IF(ABS(H28)&gt;'Nominal values _ Q3'!H28,ABS(H28)-'Nominal values _ Q3'!H28,"-")</f>
        <v>5.867040000000998</v>
      </c>
      <c r="N28" s="10">
        <f>IF(ABS(I28)&gt;'Nominal values _ Q3'!I28,ABS(I28)-'Nominal values _ Q3'!I28,"-")</f>
        <v>0.032300000000020646</v>
      </c>
      <c r="O28" s="10">
        <f>IF(J28&gt;'Nominal values _ Q3'!J28,J28-'Nominal values _ Q3'!J28,"-")</f>
        <v>0.6635999324800395</v>
      </c>
      <c r="Q28" s="25" t="s">
        <v>132</v>
      </c>
      <c r="R28" s="25" t="s">
        <v>128</v>
      </c>
    </row>
    <row r="29" spans="1:18" ht="12.75">
      <c r="A29" s="32" t="s">
        <v>21</v>
      </c>
      <c r="B29" s="10">
        <v>-0.2159</v>
      </c>
      <c r="C29" s="10">
        <v>8676.38854</v>
      </c>
      <c r="D29" s="10">
        <v>-0.8610599999999999</v>
      </c>
      <c r="E29" s="10">
        <v>114</v>
      </c>
      <c r="G29" s="10">
        <f>B29-'Nominal values _ Q3'!B29</f>
        <v>-0.2159</v>
      </c>
      <c r="H29" s="10">
        <f>C29-'Nominal values _ Q3'!C29</f>
        <v>-3.611460000000079</v>
      </c>
      <c r="I29" s="10">
        <f>D29-'Nominal values _ Q3'!D29</f>
        <v>-0.8610599999999999</v>
      </c>
      <c r="J29" s="10">
        <f t="shared" si="1"/>
        <v>0.8877145563749644</v>
      </c>
      <c r="L29" s="10" t="str">
        <f>IF(ABS(G29)&gt;'Nominal values _ Q3'!G29,ABS(G29)-'Nominal values _ Q3'!G29,"-")</f>
        <v>-</v>
      </c>
      <c r="M29" s="10">
        <f>IF(ABS(H29)&gt;'Nominal values _ Q3'!H29,ABS(H29)-'Nominal values _ Q3'!H29,"-")</f>
        <v>2.611460000000079</v>
      </c>
      <c r="N29" s="10" t="str">
        <f>IF(ABS(I29)&gt;'Nominal values _ Q3'!I29,ABS(I29)-'Nominal values _ Q3'!I29,"-")</f>
        <v>-</v>
      </c>
      <c r="O29" s="10" t="str">
        <f>IF(J29&gt;'Nominal values _ Q3'!J29,J29-'Nominal values _ Q3'!J29,"-")</f>
        <v>-</v>
      </c>
      <c r="Q29" s="25"/>
      <c r="R29" s="25" t="s">
        <v>128</v>
      </c>
    </row>
    <row r="30" spans="1:18" ht="12.75">
      <c r="A30" s="32" t="s">
        <v>22</v>
      </c>
      <c r="B30" s="10">
        <v>5.42798</v>
      </c>
      <c r="C30" s="10">
        <v>8551.811699999998</v>
      </c>
      <c r="D30" s="10">
        <v>72.84974</v>
      </c>
      <c r="E30" s="10">
        <v>1009.6</v>
      </c>
      <c r="G30" s="10">
        <f>B30-'Nominal values _ Q3'!B30</f>
        <v>5.42798</v>
      </c>
      <c r="H30" s="10">
        <f>C30-'Nominal values _ Q3'!C30</f>
        <v>-0.6883000000016182</v>
      </c>
      <c r="I30" s="10">
        <f>D30-'Nominal values _ Q3'!D30</f>
        <v>-2.150260000000003</v>
      </c>
      <c r="J30" s="10">
        <f t="shared" si="1"/>
        <v>5.8383717719926</v>
      </c>
      <c r="L30" s="10">
        <f>IF(ABS(G30)&gt;'Nominal values _ Q3'!G30,ABS(G30)-'Nominal values _ Q3'!G30,"-")</f>
        <v>2.42798</v>
      </c>
      <c r="M30" s="10" t="str">
        <f>IF(ABS(H30)&gt;'Nominal values _ Q3'!H30,ABS(H30)-'Nominal values _ Q3'!H30,"-")</f>
        <v>-</v>
      </c>
      <c r="N30" s="10" t="str">
        <f>IF(ABS(I30)&gt;'Nominal values _ Q3'!I30,ABS(I30)-'Nominal values _ Q3'!I30,"-")</f>
        <v>-</v>
      </c>
      <c r="O30" s="10">
        <f>IF(J30&gt;'Nominal values _ Q3'!J30,J30-'Nominal values _ Q3'!J30,"-")</f>
        <v>1.5957310848733153</v>
      </c>
      <c r="Q30" s="25" t="s">
        <v>132</v>
      </c>
      <c r="R30" s="25"/>
    </row>
    <row r="32" ht="12.75">
      <c r="Q32" s="1" t="s">
        <v>161</v>
      </c>
    </row>
    <row r="33" spans="1:17" ht="12.75">
      <c r="A33" s="22" t="s">
        <v>162</v>
      </c>
      <c r="Q33" s="1" t="s">
        <v>163</v>
      </c>
    </row>
    <row r="34" spans="1:17" ht="12.75">
      <c r="A34" s="32" t="s">
        <v>164</v>
      </c>
      <c r="B34" s="10">
        <v>139.36726</v>
      </c>
      <c r="C34" s="10">
        <v>-13.208</v>
      </c>
      <c r="D34" s="10">
        <v>37.68598</v>
      </c>
      <c r="E34" s="31"/>
      <c r="G34" s="14"/>
      <c r="H34" s="14"/>
      <c r="I34" s="14"/>
      <c r="J34" s="14"/>
      <c r="M34" s="14"/>
      <c r="Q34" s="1" t="s">
        <v>165</v>
      </c>
    </row>
    <row r="35" spans="1:17" ht="12.75">
      <c r="A35" s="32" t="s">
        <v>166</v>
      </c>
      <c r="B35" s="10">
        <v>139.44091999999998</v>
      </c>
      <c r="C35" s="10">
        <v>-13.535660000000037</v>
      </c>
      <c r="D35" s="10">
        <v>-37.35323999999999</v>
      </c>
      <c r="E35" s="31"/>
      <c r="G35" s="14"/>
      <c r="H35" s="14"/>
      <c r="I35" s="14"/>
      <c r="J35" s="14"/>
      <c r="M35" s="14"/>
      <c r="Q35" s="1" t="s">
        <v>1331</v>
      </c>
    </row>
    <row r="36" spans="2:13" ht="12.75">
      <c r="B36" s="28"/>
      <c r="C36" s="28"/>
      <c r="D36" s="28"/>
      <c r="E36" s="31"/>
      <c r="G36" s="14"/>
      <c r="H36" s="14"/>
      <c r="I36" s="14"/>
      <c r="J36" s="14"/>
      <c r="M36" s="14"/>
    </row>
    <row r="37" spans="1:17" ht="12.75">
      <c r="A37" s="32" t="s">
        <v>167</v>
      </c>
      <c r="B37" s="10">
        <v>145.10004</v>
      </c>
      <c r="C37" s="10">
        <v>8696.4139</v>
      </c>
      <c r="D37" s="10">
        <v>40.14724</v>
      </c>
      <c r="E37" s="31"/>
      <c r="G37" s="14"/>
      <c r="H37" s="14"/>
      <c r="I37" s="14"/>
      <c r="J37" s="14"/>
      <c r="M37" s="14"/>
      <c r="Q37" s="3" t="s">
        <v>1344</v>
      </c>
    </row>
    <row r="38" spans="1:13" ht="12.75">
      <c r="A38" s="32" t="s">
        <v>168</v>
      </c>
      <c r="B38" s="10">
        <v>144.9832</v>
      </c>
      <c r="C38" s="10">
        <v>8698.11824</v>
      </c>
      <c r="D38" s="10">
        <v>-34.87166</v>
      </c>
      <c r="E38" s="31"/>
      <c r="G38" s="14"/>
      <c r="H38" s="14"/>
      <c r="I38" s="14"/>
      <c r="J38" s="14"/>
      <c r="M38" s="14"/>
    </row>
    <row r="39" spans="2:13" ht="12.75">
      <c r="B39" s="31"/>
      <c r="C39" s="31"/>
      <c r="D39" s="31"/>
      <c r="E39" s="31"/>
      <c r="G39" s="14"/>
      <c r="H39" s="14"/>
      <c r="I39" s="14"/>
      <c r="J39" s="14"/>
      <c r="M39" s="14"/>
    </row>
    <row r="40" spans="1:13" ht="12.75">
      <c r="A40" s="22" t="s">
        <v>522</v>
      </c>
      <c r="E40" s="31"/>
      <c r="G40" s="14"/>
      <c r="H40" s="14"/>
      <c r="I40" s="14"/>
      <c r="J40" s="14"/>
      <c r="M40" s="14"/>
    </row>
    <row r="41" spans="1:13" ht="12.75">
      <c r="A41" s="9" t="s">
        <v>1335</v>
      </c>
      <c r="B41" s="18"/>
      <c r="C41" s="10">
        <v>6550.38568</v>
      </c>
      <c r="D41" s="18"/>
      <c r="E41" s="31"/>
      <c r="G41" s="14"/>
      <c r="H41" s="14"/>
      <c r="I41" s="14"/>
      <c r="J41" s="14"/>
      <c r="M41" s="14"/>
    </row>
    <row r="42" spans="1:13" ht="12.75">
      <c r="A42" s="9" t="s">
        <v>1336</v>
      </c>
      <c r="B42" s="18"/>
      <c r="C42" s="10">
        <v>6550.0631</v>
      </c>
      <c r="D42" s="18"/>
      <c r="E42" s="31"/>
      <c r="G42" s="14"/>
      <c r="H42" s="14"/>
      <c r="I42" s="14"/>
      <c r="J42" s="14"/>
      <c r="M42" s="14"/>
    </row>
  </sheetData>
  <mergeCells count="9">
    <mergeCell ref="Q6:R6"/>
    <mergeCell ref="B7:E7"/>
    <mergeCell ref="G7:J7"/>
    <mergeCell ref="L7:O7"/>
    <mergeCell ref="Q7:R7"/>
    <mergeCell ref="A1:N1"/>
    <mergeCell ref="B3:D3"/>
    <mergeCell ref="B4:D4"/>
    <mergeCell ref="B5:D5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R12" sqref="R12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103</v>
      </c>
      <c r="B3" s="39" t="s">
        <v>1349</v>
      </c>
      <c r="C3" s="39"/>
      <c r="D3" s="39"/>
    </row>
    <row r="4" spans="1:4" ht="12.75">
      <c r="A4" s="21" t="s">
        <v>105</v>
      </c>
      <c r="B4" s="39" t="s">
        <v>1350</v>
      </c>
      <c r="C4" s="39"/>
      <c r="D4" s="39"/>
    </row>
    <row r="5" spans="1:4" ht="12.75">
      <c r="A5" s="21" t="s">
        <v>107</v>
      </c>
      <c r="B5" s="40">
        <v>38707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108</v>
      </c>
      <c r="C7" s="37"/>
      <c r="D7" s="37"/>
      <c r="E7" s="37"/>
      <c r="G7" s="37" t="s">
        <v>109</v>
      </c>
      <c r="H7" s="37"/>
      <c r="I7" s="37"/>
      <c r="J7" s="37"/>
      <c r="L7" s="37" t="s">
        <v>110</v>
      </c>
      <c r="M7" s="37"/>
      <c r="N7" s="37"/>
      <c r="O7" s="37"/>
      <c r="Q7" s="37" t="s">
        <v>111</v>
      </c>
      <c r="R7" s="37"/>
    </row>
    <row r="8" spans="1:18" ht="25.5">
      <c r="A8" s="22" t="s">
        <v>4</v>
      </c>
      <c r="B8" s="33" t="s">
        <v>5</v>
      </c>
      <c r="C8" s="33" t="s">
        <v>6</v>
      </c>
      <c r="D8" s="33" t="s">
        <v>7</v>
      </c>
      <c r="E8" s="22" t="s">
        <v>1116</v>
      </c>
      <c r="G8" s="23" t="s">
        <v>117</v>
      </c>
      <c r="H8" s="23" t="s">
        <v>118</v>
      </c>
      <c r="I8" s="23" t="s">
        <v>119</v>
      </c>
      <c r="J8" s="23" t="s">
        <v>120</v>
      </c>
      <c r="L8" s="23" t="s">
        <v>117</v>
      </c>
      <c r="M8" s="23" t="s">
        <v>118</v>
      </c>
      <c r="N8" s="23" t="s">
        <v>119</v>
      </c>
      <c r="O8" s="23" t="s">
        <v>120</v>
      </c>
      <c r="Q8" s="24" t="s">
        <v>125</v>
      </c>
      <c r="R8" s="24" t="s">
        <v>126</v>
      </c>
    </row>
    <row r="9" spans="1:18" ht="12.75">
      <c r="A9" s="32" t="s">
        <v>13</v>
      </c>
      <c r="B9" s="10">
        <v>-389.29563999999993</v>
      </c>
      <c r="C9" s="10">
        <v>-298.24426000000005</v>
      </c>
      <c r="D9" s="10">
        <v>69.07275999999999</v>
      </c>
      <c r="E9" s="10">
        <v>75</v>
      </c>
      <c r="G9" s="10">
        <f>B9-'Nominal values _ Q3'!B9</f>
        <v>0.3043600000000879</v>
      </c>
      <c r="H9" s="10">
        <f>C9-'Nominal values _ Q3'!C9</f>
        <v>-0.7442600000000539</v>
      </c>
      <c r="I9" s="10">
        <f>D9-'Nominal values _ Q3'!D9</f>
        <v>-5.927240000000012</v>
      </c>
      <c r="J9" s="10">
        <f aca="true" t="shared" si="0" ref="J9:J15">SQRT(G9^2+I9^2)</f>
        <v>5.93504920175058</v>
      </c>
      <c r="L9" s="10" t="str">
        <f>IF(ABS(G9)&gt;'Nominal values _ Q3'!G9,ABS(G9)-'Nominal values _ Q3'!G9,"-")</f>
        <v>-</v>
      </c>
      <c r="M9" s="10" t="str">
        <f>IF(ABS(H9)&gt;'Nominal values _ Q3'!H9,ABS(H9)-'Nominal values _ Q3'!H9,"-")</f>
        <v>-</v>
      </c>
      <c r="N9" s="10">
        <f>IF(ABS(I9)&gt;'Nominal values _ Q3'!I9,ABS(I9)-'Nominal values _ Q3'!I9,"-")</f>
        <v>3.927240000000012</v>
      </c>
      <c r="O9" s="10">
        <f>IF(J9&gt;'Nominal values _ Q3'!J9,J9-'Nominal values _ Q3'!J9,"-")</f>
        <v>3.1066220770043897</v>
      </c>
      <c r="Q9" s="25" t="s">
        <v>132</v>
      </c>
      <c r="R9" s="25"/>
    </row>
    <row r="10" spans="1:18" ht="12.75">
      <c r="A10" s="32" t="s">
        <v>14</v>
      </c>
      <c r="B10" s="10">
        <v>-228.3841</v>
      </c>
      <c r="C10" s="10">
        <v>-301.69104000000004</v>
      </c>
      <c r="D10" s="10">
        <v>272.88998</v>
      </c>
      <c r="E10" s="10">
        <v>75</v>
      </c>
      <c r="G10" s="10">
        <f>B10-'Nominal values _ Q3'!B10</f>
        <v>11.61590000000001</v>
      </c>
      <c r="H10" s="10">
        <f>C10-'Nominal values _ Q3'!C10</f>
        <v>-4.191040000000044</v>
      </c>
      <c r="I10" s="10">
        <f>D10-'Nominal values _ Q3'!D10</f>
        <v>-4.61002000000002</v>
      </c>
      <c r="J10" s="10">
        <f t="shared" si="0"/>
        <v>12.497256387319595</v>
      </c>
      <c r="L10" s="10">
        <f>IF(ABS(G10)&gt;'Nominal values _ Q3'!G10,ABS(G10)-'Nominal values _ Q3'!G10,"-")</f>
        <v>8.61590000000001</v>
      </c>
      <c r="M10" s="10">
        <f>IF(ABS(H10)&gt;'Nominal values _ Q3'!H10,ABS(H10)-'Nominal values _ Q3'!H10,"-")</f>
        <v>2.1910400000000436</v>
      </c>
      <c r="N10" s="10">
        <f>IF(ABS(I10)&gt;'Nominal values _ Q3'!I10,ABS(I10)-'Nominal values _ Q3'!I10,"-")</f>
        <v>1.61002000000002</v>
      </c>
      <c r="O10" s="10">
        <f>IF(J10&gt;'Nominal values _ Q3'!J10,J10-'Nominal values _ Q3'!J10,"-")</f>
        <v>8.254615700200311</v>
      </c>
      <c r="Q10" s="25" t="s">
        <v>132</v>
      </c>
      <c r="R10" s="25" t="s">
        <v>128</v>
      </c>
    </row>
    <row r="11" spans="1:18" ht="12.75">
      <c r="A11" s="32" t="s">
        <v>15</v>
      </c>
      <c r="B11" s="10">
        <v>-1.7526000000000002</v>
      </c>
      <c r="C11" s="10">
        <v>-328.69124</v>
      </c>
      <c r="D11" s="10">
        <v>371.70106</v>
      </c>
      <c r="E11" s="10">
        <v>201</v>
      </c>
      <c r="G11" s="10">
        <f>B11-'Nominal values _ Q3'!B11</f>
        <v>-1.7526000000000002</v>
      </c>
      <c r="H11" s="10">
        <f>C11-'Nominal values _ Q3'!C11</f>
        <v>-1.1912399999999934</v>
      </c>
      <c r="I11" s="10">
        <f>D11-'Nominal values _ Q3'!D11</f>
        <v>-5.198939999999993</v>
      </c>
      <c r="J11" s="10">
        <f t="shared" si="0"/>
        <v>5.48639990190288</v>
      </c>
      <c r="L11" s="10" t="str">
        <f>IF(ABS(G11)&gt;'Nominal values _ Q3'!G11,ABS(G11)-'Nominal values _ Q3'!G11,"-")</f>
        <v>-</v>
      </c>
      <c r="M11" s="10" t="str">
        <f>IF(ABS(H11)&gt;'Nominal values _ Q3'!H11,ABS(H11)-'Nominal values _ Q3'!H11,"-")</f>
        <v>-</v>
      </c>
      <c r="N11" s="10">
        <f>IF(ABS(I11)&gt;'Nominal values _ Q3'!I11,ABS(I11)-'Nominal values _ Q3'!I11,"-")</f>
        <v>2.1989399999999932</v>
      </c>
      <c r="O11" s="10">
        <f>IF(J11&gt;'Nominal values _ Q3'!J11,J11-'Nominal values _ Q3'!J11,"-")</f>
        <v>1.2437592147835952</v>
      </c>
      <c r="Q11" s="25" t="s">
        <v>132</v>
      </c>
      <c r="R11" s="25"/>
    </row>
    <row r="12" spans="1:18" ht="12.75">
      <c r="A12" s="32" t="s">
        <v>16</v>
      </c>
      <c r="B12" s="10">
        <v>239.36959999999996</v>
      </c>
      <c r="C12" s="10">
        <v>-302.6003600000001</v>
      </c>
      <c r="D12" s="10">
        <v>273.47418</v>
      </c>
      <c r="E12" s="10">
        <v>134</v>
      </c>
      <c r="G12" s="10">
        <f>B12-'Nominal values _ Q3'!B12</f>
        <v>-0.6304000000000372</v>
      </c>
      <c r="H12" s="10">
        <f>C12-'Nominal values _ Q3'!C12</f>
        <v>-5.10036000000008</v>
      </c>
      <c r="I12" s="10">
        <f>D12-'Nominal values _ Q3'!D12</f>
        <v>-4.02582000000001</v>
      </c>
      <c r="J12" s="10">
        <f t="shared" si="0"/>
        <v>4.074878014419589</v>
      </c>
      <c r="L12" s="10" t="str">
        <f>IF(ABS(G12)&gt;'Nominal values _ Q3'!G12,ABS(G12)-'Nominal values _ Q3'!G12,"-")</f>
        <v>-</v>
      </c>
      <c r="M12" s="10">
        <f>IF(ABS(H12)&gt;'Nominal values _ Q3'!H12,ABS(H12)-'Nominal values _ Q3'!H12,"-")</f>
        <v>3.10036000000008</v>
      </c>
      <c r="N12" s="10">
        <f>IF(ABS(I12)&gt;'Nominal values _ Q3'!I12,ABS(I12)-'Nominal values _ Q3'!I12,"-")</f>
        <v>2.02582000000001</v>
      </c>
      <c r="O12" s="10">
        <f>IF(J12&gt;'Nominal values _ Q3'!J12,J12-'Nominal values _ Q3'!J12,"-")</f>
        <v>1.2464508896733988</v>
      </c>
      <c r="Q12" s="25" t="s">
        <v>132</v>
      </c>
      <c r="R12" s="25" t="s">
        <v>128</v>
      </c>
    </row>
    <row r="13" spans="1:18" ht="12.75">
      <c r="A13" s="32" t="s">
        <v>17</v>
      </c>
      <c r="B13" s="10">
        <v>396.20444</v>
      </c>
      <c r="C13" s="10">
        <v>-298.79544000000004</v>
      </c>
      <c r="D13" s="10">
        <v>68.94322</v>
      </c>
      <c r="E13" s="10">
        <v>75</v>
      </c>
      <c r="G13" s="10">
        <f>B13-'Nominal values _ Q3'!B13</f>
        <v>6.604439999999954</v>
      </c>
      <c r="H13" s="10">
        <f>C13-'Nominal values _ Q3'!C13</f>
        <v>-1.295440000000042</v>
      </c>
      <c r="I13" s="10">
        <f>D13-'Nominal values _ Q3'!D13</f>
        <v>-6.056780000000003</v>
      </c>
      <c r="J13" s="10">
        <f t="shared" si="0"/>
        <v>8.96120592788713</v>
      </c>
      <c r="L13" s="10">
        <f>IF(ABS(G13)&gt;'Nominal values _ Q3'!G13,ABS(G13)-'Nominal values _ Q3'!G13,"-")</f>
        <v>4.604439999999954</v>
      </c>
      <c r="M13" s="10" t="str">
        <f>IF(ABS(H13)&gt;'Nominal values _ Q3'!H13,ABS(H13)-'Nominal values _ Q3'!H13,"-")</f>
        <v>-</v>
      </c>
      <c r="N13" s="10">
        <f>IF(ABS(I13)&gt;'Nominal values _ Q3'!I13,ABS(I13)-'Nominal values _ Q3'!I13,"-")</f>
        <v>4.056780000000003</v>
      </c>
      <c r="O13" s="10">
        <f>IF(J13&gt;'Nominal values _ Q3'!J13,J13-'Nominal values _ Q3'!J13,"-")</f>
        <v>6.1327788031409405</v>
      </c>
      <c r="Q13" s="25" t="s">
        <v>132</v>
      </c>
      <c r="R13" s="25"/>
    </row>
    <row r="14" spans="1:18" ht="12.75">
      <c r="A14" s="32" t="s">
        <v>94</v>
      </c>
      <c r="B14" s="10">
        <v>-2.87782</v>
      </c>
      <c r="C14" s="10">
        <v>-81.52384000000006</v>
      </c>
      <c r="D14" s="10">
        <v>-148.33346</v>
      </c>
      <c r="E14" s="10">
        <v>124.5</v>
      </c>
      <c r="G14" s="10">
        <f>B14-'Nominal values _ Q3'!B14</f>
        <v>-2.87782</v>
      </c>
      <c r="H14" s="10">
        <f>C14-'Nominal values _ Q3'!C14</f>
        <v>13.376159999999942</v>
      </c>
      <c r="I14" s="10">
        <f>D14-'Nominal values _ Q3'!D14</f>
        <v>1.6665399999999977</v>
      </c>
      <c r="J14" s="10">
        <f t="shared" si="0"/>
        <v>3.3255380803713543</v>
      </c>
      <c r="L14" s="10">
        <f>IF(ABS(G14)&gt;'Nominal values _ Q3'!G14,ABS(G14)-'Nominal values _ Q3'!G14,"-")</f>
        <v>0.8778199999999998</v>
      </c>
      <c r="M14" s="10">
        <f>IF(ABS(H14)&gt;'Nominal values _ Q3'!H14,ABS(H14)-'Nominal values _ Q3'!H14,"-")</f>
        <v>11.376159999999942</v>
      </c>
      <c r="N14" s="10" t="str">
        <f>IF(ABS(I14)&gt;'Nominal values _ Q3'!I14,ABS(I14)-'Nominal values _ Q3'!I14,"-")</f>
        <v>-</v>
      </c>
      <c r="O14" s="10">
        <f>IF(J14&gt;'Nominal values _ Q3'!J14,J14-'Nominal values _ Q3'!J14,"-")</f>
        <v>0.49711095562516405</v>
      </c>
      <c r="Q14" s="25" t="s">
        <v>132</v>
      </c>
      <c r="R14" s="25" t="s">
        <v>128</v>
      </c>
    </row>
    <row r="15" spans="1:18" ht="12.75">
      <c r="A15" s="32" t="s">
        <v>95</v>
      </c>
      <c r="B15" s="10">
        <v>-150.83028</v>
      </c>
      <c r="C15" s="10">
        <v>-80.65262000000007</v>
      </c>
      <c r="D15" s="10">
        <v>0.9270999999999999</v>
      </c>
      <c r="E15" s="10">
        <v>124.5</v>
      </c>
      <c r="G15" s="10">
        <f>B15-'Nominal values _ Q3'!B15</f>
        <v>-0.8302799999999877</v>
      </c>
      <c r="H15" s="10">
        <f>C15-'Nominal values _ Q3'!C15</f>
        <v>14.247379999999936</v>
      </c>
      <c r="I15" s="10">
        <f>D15-'Nominal values _ Q3'!D15</f>
        <v>0.9270999999999999</v>
      </c>
      <c r="J15" s="10">
        <f t="shared" si="0"/>
        <v>1.2445397898018284</v>
      </c>
      <c r="L15" s="10" t="str">
        <f>IF(ABS(G15)&gt;'Nominal values _ Q3'!G15,ABS(G15)-'Nominal values _ Q3'!G15,"-")</f>
        <v>-</v>
      </c>
      <c r="M15" s="10">
        <f>IF(ABS(H15)&gt;'Nominal values _ Q3'!H15,ABS(H15)-'Nominal values _ Q3'!H15,"-")</f>
        <v>12.247379999999936</v>
      </c>
      <c r="N15" s="10" t="str">
        <f>IF(ABS(I15)&gt;'Nominal values _ Q3'!I15,ABS(I15)-'Nominal values _ Q3'!I15,"-")</f>
        <v>-</v>
      </c>
      <c r="O15" s="10" t="str">
        <f>IF(J15&gt;'Nominal values _ Q3'!J15,J15-'Nominal values _ Q3'!J15,"-")</f>
        <v>-</v>
      </c>
      <c r="Q15" s="25"/>
      <c r="R15" s="25" t="s">
        <v>128</v>
      </c>
    </row>
    <row r="16" spans="1:18" ht="12.75">
      <c r="A16" s="32" t="s">
        <v>96</v>
      </c>
      <c r="B16" s="18"/>
      <c r="C16" s="18"/>
      <c r="D16" s="18"/>
      <c r="E16" s="18"/>
      <c r="G16" s="18"/>
      <c r="H16" s="18"/>
      <c r="I16" s="18"/>
      <c r="J16" s="18"/>
      <c r="L16" s="18" t="str">
        <f>IF(ABS(G16)&gt;'Nominal values _ Q3'!G16,ABS(G16)-'Nominal values _ Q3'!G16,"-")</f>
        <v>-</v>
      </c>
      <c r="M16" s="18" t="str">
        <f>IF(ABS(H16)&gt;'Nominal values _ Q3'!H16,ABS(H16)-'Nominal values _ Q3'!H16,"-")</f>
        <v>-</v>
      </c>
      <c r="N16" s="18" t="str">
        <f>IF(ABS(I16)&gt;'Nominal values _ Q3'!I16,ABS(I16)-'Nominal values _ Q3'!I16,"-")</f>
        <v>-</v>
      </c>
      <c r="O16" s="18" t="str">
        <f>IF(J16&gt;'Nominal values _ Q3'!J16,J16-'Nominal values _ Q3'!J16,"-")</f>
        <v>-</v>
      </c>
      <c r="Q16" s="18"/>
      <c r="R16" s="18"/>
    </row>
    <row r="17" spans="1:18" ht="12.75">
      <c r="A17" s="32" t="s">
        <v>21</v>
      </c>
      <c r="B17" s="10">
        <v>-0.26924</v>
      </c>
      <c r="C17" s="10">
        <v>0</v>
      </c>
      <c r="D17" s="10">
        <v>-0.033019999999999994</v>
      </c>
      <c r="E17" s="10">
        <v>114</v>
      </c>
      <c r="G17" s="10">
        <f>B17-'Nominal values _ Q3'!B17</f>
        <v>-0.26924</v>
      </c>
      <c r="H17" s="10">
        <f>C17-'Nominal values _ Q3'!C17</f>
        <v>0</v>
      </c>
      <c r="I17" s="10">
        <f>D17-'Nominal values _ Q3'!D17</f>
        <v>-0.033019999999999994</v>
      </c>
      <c r="J17" s="10">
        <f>SQRT(G17^2+I17^2)</f>
        <v>0.27125725428087627</v>
      </c>
      <c r="L17" s="10" t="str">
        <f>IF(ABS(G17)&gt;'Nominal values _ Q3'!G17,ABS(G17)-'Nominal values _ Q3'!G17,"-")</f>
        <v>-</v>
      </c>
      <c r="M17" s="10" t="str">
        <f>IF(ABS(H17)&gt;'Nominal values _ Q3'!H17,ABS(H17)-'Nominal values _ Q3'!H17,"-")</f>
        <v>-</v>
      </c>
      <c r="N17" s="10" t="str">
        <f>IF(ABS(I17)&gt;'Nominal values _ Q3'!I17,ABS(I17)-'Nominal values _ Q3'!I17,"-")</f>
        <v>-</v>
      </c>
      <c r="O17" s="10" t="str">
        <f>IF(J17&gt;'Nominal values _ Q3'!J17,J17-'Nominal values _ Q3'!J17,"-")</f>
        <v>-</v>
      </c>
      <c r="Q17" s="25"/>
      <c r="R17" s="25"/>
    </row>
    <row r="18" spans="1:18" ht="12.75">
      <c r="A18" s="32" t="s">
        <v>22</v>
      </c>
      <c r="B18" s="10">
        <v>-0.45719999999999994</v>
      </c>
      <c r="C18" s="10">
        <v>352.2471999999998</v>
      </c>
      <c r="D18" s="10">
        <v>78.78826</v>
      </c>
      <c r="E18" s="10">
        <v>1009.6</v>
      </c>
      <c r="G18" s="10">
        <f>B18-'Nominal values _ Q3'!B18</f>
        <v>-0.45719999999999994</v>
      </c>
      <c r="H18" s="10">
        <f>C18-'Nominal values _ Q3'!C18</f>
        <v>-0.25280000000020664</v>
      </c>
      <c r="I18" s="10">
        <f>D18-'Nominal values _ Q3'!D18</f>
        <v>3.788259999999994</v>
      </c>
      <c r="J18" s="10">
        <f>SQRT(G18^2+I18^2)</f>
        <v>3.815749686182252</v>
      </c>
      <c r="L18" s="10" t="str">
        <f>IF(ABS(G18)&gt;'Nominal values _ Q3'!G18,ABS(G18)-'Nominal values _ Q3'!G18,"-")</f>
        <v>-</v>
      </c>
      <c r="M18" s="10" t="str">
        <f>IF(ABS(H18)&gt;'Nominal values _ Q3'!H18,ABS(H18)-'Nominal values _ Q3'!H18,"-")</f>
        <v>-</v>
      </c>
      <c r="N18" s="10">
        <f>IF(ABS(I18)&gt;'Nominal values _ Q3'!I18,ABS(I18)-'Nominal values _ Q3'!I18,"-")</f>
        <v>0.788259999999994</v>
      </c>
      <c r="O18" s="10" t="str">
        <f>IF(J18&gt;'Nominal values _ Q3'!J18,J18-'Nominal values _ Q3'!J18,"-")</f>
        <v>-</v>
      </c>
      <c r="Q18" s="25" t="s">
        <v>132</v>
      </c>
      <c r="R18" s="25"/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23</v>
      </c>
      <c r="B20" s="14"/>
      <c r="C20" s="14"/>
      <c r="D20" s="14"/>
      <c r="E20" s="14"/>
      <c r="G20" s="14"/>
      <c r="I20" s="14"/>
    </row>
    <row r="21" spans="1:18" ht="12.75">
      <c r="A21" s="32" t="s">
        <v>13</v>
      </c>
      <c r="B21" s="10">
        <v>-389.39977999999996</v>
      </c>
      <c r="C21" s="10">
        <v>8899.999979999999</v>
      </c>
      <c r="D21" s="10">
        <v>68.77812</v>
      </c>
      <c r="E21" s="10">
        <v>75</v>
      </c>
      <c r="G21" s="10">
        <f>B21-'Nominal values _ Q3'!B21</f>
        <v>0.20022000000005846</v>
      </c>
      <c r="H21" s="10">
        <f>C21-'Nominal values _ Q3'!C21</f>
        <v>-2.5000200000013137</v>
      </c>
      <c r="I21" s="10">
        <f>D21-'Nominal values _ Q3'!D21</f>
        <v>-6.221879999999999</v>
      </c>
      <c r="J21" s="10">
        <f aca="true" t="shared" si="1" ref="J21:J30">SQRT(G21^2+I21^2)</f>
        <v>6.2251007046312115</v>
      </c>
      <c r="L21" s="10" t="str">
        <f>IF(ABS(G21)&gt;'Nominal values _ Q3'!G21,ABS(G21)-'Nominal values _ Q3'!G21,"-")</f>
        <v>-</v>
      </c>
      <c r="M21" s="10">
        <f>IF(ABS(H21)&gt;'Nominal values _ Q3'!H21,ABS(H21)-'Nominal values _ Q3'!H21,"-")</f>
        <v>0.5000200000013137</v>
      </c>
      <c r="N21" s="10">
        <f>IF(ABS(I21)&gt;'Nominal values _ Q3'!I21,ABS(I21)-'Nominal values _ Q3'!I21,"-")</f>
        <v>4.221879999999999</v>
      </c>
      <c r="O21" s="10">
        <f>IF(J21&gt;'Nominal values _ Q3'!J21,J21-'Nominal values _ Q3'!J21,"-")</f>
        <v>3.396673579885021</v>
      </c>
      <c r="Q21" s="25" t="s">
        <v>132</v>
      </c>
      <c r="R21" s="25" t="s">
        <v>128</v>
      </c>
    </row>
    <row r="22" spans="1:18" ht="12.75">
      <c r="A22" s="32" t="s">
        <v>14</v>
      </c>
      <c r="B22" s="10">
        <v>-239.2299</v>
      </c>
      <c r="C22" s="10">
        <v>8896.908799999997</v>
      </c>
      <c r="D22" s="10">
        <v>277.62453999999997</v>
      </c>
      <c r="E22" s="10">
        <v>75</v>
      </c>
      <c r="G22" s="10">
        <f>B22-'Nominal values _ Q3'!B22</f>
        <v>0.7701000000000136</v>
      </c>
      <c r="H22" s="10">
        <f>C22-'Nominal values _ Q3'!C22</f>
        <v>-5.591200000002573</v>
      </c>
      <c r="I22" s="10">
        <f>D22-'Nominal values _ Q3'!D22</f>
        <v>0.12453999999996768</v>
      </c>
      <c r="J22" s="10">
        <f t="shared" si="1"/>
        <v>0.7801052631536419</v>
      </c>
      <c r="L22" s="10" t="str">
        <f>IF(ABS(G22)&gt;'Nominal values _ Q3'!G22,ABS(G22)-'Nominal values _ Q3'!G22,"-")</f>
        <v>-</v>
      </c>
      <c r="M22" s="10">
        <f>IF(ABS(H22)&gt;'Nominal values _ Q3'!H22,ABS(H22)-'Nominal values _ Q3'!H22,"-")</f>
        <v>3.591200000002573</v>
      </c>
      <c r="N22" s="10" t="str">
        <f>IF(ABS(I22)&gt;'Nominal values _ Q3'!I22,ABS(I22)-'Nominal values _ Q3'!I22,"-")</f>
        <v>-</v>
      </c>
      <c r="O22" s="10" t="str">
        <f>IF(J22&gt;'Nominal values _ Q3'!J22,J22-'Nominal values _ Q3'!J22,"-")</f>
        <v>-</v>
      </c>
      <c r="Q22" s="25"/>
      <c r="R22" s="25" t="s">
        <v>128</v>
      </c>
    </row>
    <row r="23" spans="1:18" ht="12.75">
      <c r="A23" s="32" t="s">
        <v>15</v>
      </c>
      <c r="B23" s="10">
        <v>-0.23876</v>
      </c>
      <c r="C23" s="10">
        <v>8903.06576</v>
      </c>
      <c r="D23" s="10">
        <v>375.02338</v>
      </c>
      <c r="E23" s="10">
        <v>201</v>
      </c>
      <c r="G23" s="10">
        <f>B23-'Nominal values _ Q3'!B23</f>
        <v>-0.23876</v>
      </c>
      <c r="H23" s="10">
        <f>C23-'Nominal values _ Q3'!C23</f>
        <v>0.5657599999995</v>
      </c>
      <c r="I23" s="10">
        <f>D23-'Nominal values _ Q3'!D23</f>
        <v>-1.8766200000000026</v>
      </c>
      <c r="J23" s="10">
        <f t="shared" si="1"/>
        <v>1.8917475946859321</v>
      </c>
      <c r="L23" s="10" t="str">
        <f>IF(ABS(G23)&gt;'Nominal values _ Q3'!G23,ABS(G23)-'Nominal values _ Q3'!G23,"-")</f>
        <v>-</v>
      </c>
      <c r="M23" s="10" t="str">
        <f>IF(ABS(H23)&gt;'Nominal values _ Q3'!H23,ABS(H23)-'Nominal values _ Q3'!H23,"-")</f>
        <v>-</v>
      </c>
      <c r="N23" s="10" t="str">
        <f>IF(ABS(I23)&gt;'Nominal values _ Q3'!I23,ABS(I23)-'Nominal values _ Q3'!I23,"-")</f>
        <v>-</v>
      </c>
      <c r="O23" s="10" t="str">
        <f>IF(J23&gt;'Nominal values _ Q3'!J23,J23-'Nominal values _ Q3'!J23,"-")</f>
        <v>-</v>
      </c>
      <c r="Q23" s="25"/>
      <c r="R23" s="25"/>
    </row>
    <row r="24" spans="1:18" ht="12.75">
      <c r="A24" s="32" t="s">
        <v>16</v>
      </c>
      <c r="B24" s="10">
        <v>240.80978</v>
      </c>
      <c r="C24" s="10">
        <v>8897.98576</v>
      </c>
      <c r="D24" s="10">
        <v>274.8153</v>
      </c>
      <c r="E24" s="10">
        <v>134</v>
      </c>
      <c r="G24" s="10">
        <f>B24-'Nominal values _ Q3'!B24</f>
        <v>0.8097799999999893</v>
      </c>
      <c r="H24" s="10">
        <f>C24-'Nominal values _ Q3'!C24</f>
        <v>-4.514240000000427</v>
      </c>
      <c r="I24" s="10">
        <f>D24-'Nominal values _ Q3'!D24</f>
        <v>-2.6847000000000207</v>
      </c>
      <c r="J24" s="10">
        <f t="shared" si="1"/>
        <v>2.8041679226465903</v>
      </c>
      <c r="L24" s="10" t="str">
        <f>IF(ABS(G24)&gt;'Nominal values _ Q3'!G24,ABS(G24)-'Nominal values _ Q3'!G24,"-")</f>
        <v>-</v>
      </c>
      <c r="M24" s="10">
        <f>IF(ABS(H24)&gt;'Nominal values _ Q3'!H24,ABS(H24)-'Nominal values _ Q3'!H24,"-")</f>
        <v>2.5142400000004272</v>
      </c>
      <c r="N24" s="10">
        <f>IF(ABS(I24)&gt;'Nominal values _ Q3'!I24,ABS(I24)-'Nominal values _ Q3'!I24,"-")</f>
        <v>0.6847000000000207</v>
      </c>
      <c r="O24" s="10" t="str">
        <f>IF(J24&gt;'Nominal values _ Q3'!J24,J24-'Nominal values _ Q3'!J24,"-")</f>
        <v>-</v>
      </c>
      <c r="Q24" s="25"/>
      <c r="R24" s="25" t="s">
        <v>128</v>
      </c>
    </row>
    <row r="25" spans="1:18" ht="12.75">
      <c r="A25" s="32" t="s">
        <v>17</v>
      </c>
      <c r="B25" s="10">
        <v>389.50645999999995</v>
      </c>
      <c r="C25" s="10">
        <v>8899.143999999998</v>
      </c>
      <c r="D25" s="10">
        <v>66.1797</v>
      </c>
      <c r="E25" s="10">
        <v>75</v>
      </c>
      <c r="G25" s="10">
        <f>B25-'Nominal values _ Q3'!B25</f>
        <v>-0.09354000000007545</v>
      </c>
      <c r="H25" s="10">
        <f>C25-'Nominal values _ Q3'!C25</f>
        <v>-3.356000000001586</v>
      </c>
      <c r="I25" s="10">
        <f>D25-'Nominal values _ Q3'!D25</f>
        <v>-8.820300000000003</v>
      </c>
      <c r="J25" s="10">
        <f t="shared" si="1"/>
        <v>8.820795985714673</v>
      </c>
      <c r="L25" s="10" t="str">
        <f>IF(ABS(G25)&gt;'Nominal values _ Q3'!G25,ABS(G25)-'Nominal values _ Q3'!G25,"-")</f>
        <v>-</v>
      </c>
      <c r="M25" s="10">
        <f>IF(ABS(H25)&gt;'Nominal values _ Q3'!H25,ABS(H25)-'Nominal values _ Q3'!H25,"-")</f>
        <v>1.3560000000015862</v>
      </c>
      <c r="N25" s="10">
        <f>IF(ABS(I25)&gt;'Nominal values _ Q3'!I25,ABS(I25)-'Nominal values _ Q3'!I25,"-")</f>
        <v>6.820300000000003</v>
      </c>
      <c r="O25" s="10">
        <f>IF(J25&gt;'Nominal values _ Q3'!J25,J25-'Nominal values _ Q3'!J25,"-")</f>
        <v>5.992368860968483</v>
      </c>
      <c r="Q25" s="25" t="s">
        <v>132</v>
      </c>
      <c r="R25" s="25" t="s">
        <v>128</v>
      </c>
    </row>
    <row r="26" spans="1:18" ht="12.75">
      <c r="A26" s="32" t="s">
        <v>94</v>
      </c>
      <c r="B26" s="10">
        <v>-0.99822</v>
      </c>
      <c r="C26" s="10">
        <v>8895.458459999998</v>
      </c>
      <c r="D26" s="10">
        <v>-149.9997</v>
      </c>
      <c r="E26" s="10">
        <v>88.9</v>
      </c>
      <c r="G26" s="10">
        <f>B26-'Nominal values _ Q3'!B26</f>
        <v>-0.99822</v>
      </c>
      <c r="H26" s="10">
        <f>C26-'Nominal values _ Q3'!C26</f>
        <v>-7.041540000001987</v>
      </c>
      <c r="I26" s="10">
        <f>D26-'Nominal values _ Q3'!D26</f>
        <v>0.00030000000000995897</v>
      </c>
      <c r="J26" s="10">
        <f t="shared" si="1"/>
        <v>0.9982200450802419</v>
      </c>
      <c r="L26" s="10" t="str">
        <f>IF(ABS(G26)&gt;'Nominal values _ Q3'!G26,ABS(G26)-'Nominal values _ Q3'!G26,"-")</f>
        <v>-</v>
      </c>
      <c r="M26" s="10">
        <f>IF(ABS(H26)&gt;'Nominal values _ Q3'!H26,ABS(H26)-'Nominal values _ Q3'!H26,"-")</f>
        <v>5.041540000001987</v>
      </c>
      <c r="N26" s="10" t="str">
        <f>IF(ABS(I26)&gt;'Nominal values _ Q3'!I26,ABS(I26)-'Nominal values _ Q3'!I26,"-")</f>
        <v>-</v>
      </c>
      <c r="O26" s="10" t="str">
        <f>IF(J26&gt;'Nominal values _ Q3'!J26,J26-'Nominal values _ Q3'!J26,"-")</f>
        <v>-</v>
      </c>
      <c r="Q26" s="25"/>
      <c r="R26" s="25" t="s">
        <v>128</v>
      </c>
    </row>
    <row r="27" spans="1:18" ht="12.75">
      <c r="A27" s="32" t="s">
        <v>95</v>
      </c>
      <c r="B27" s="10">
        <v>-149.98191999999997</v>
      </c>
      <c r="C27" s="10">
        <v>8895.140959999999</v>
      </c>
      <c r="D27" s="10">
        <v>-3.4493199999999997</v>
      </c>
      <c r="E27" s="10">
        <v>88.9</v>
      </c>
      <c r="G27" s="10">
        <f>B27-'Nominal values _ Q3'!B27</f>
        <v>0.018080000000026075</v>
      </c>
      <c r="H27" s="10">
        <f>C27-'Nominal values _ Q3'!C27</f>
        <v>-7.359040000001187</v>
      </c>
      <c r="I27" s="10">
        <f>D27-'Nominal values _ Q3'!D27</f>
        <v>-3.4493199999999997</v>
      </c>
      <c r="J27" s="10">
        <f t="shared" si="1"/>
        <v>3.4493673838546104</v>
      </c>
      <c r="L27" s="10" t="str">
        <f>IF(ABS(G27)&gt;'Nominal values _ Q3'!G27,ABS(G27)-'Nominal values _ Q3'!G27,"-")</f>
        <v>-</v>
      </c>
      <c r="M27" s="10">
        <f>IF(ABS(H27)&gt;'Nominal values _ Q3'!H27,ABS(H27)-'Nominal values _ Q3'!H27,"-")</f>
        <v>5.359040000001187</v>
      </c>
      <c r="N27" s="10">
        <f>IF(ABS(I27)&gt;'Nominal values _ Q3'!I27,ABS(I27)-'Nominal values _ Q3'!I27,"-")</f>
        <v>1.4493199999999997</v>
      </c>
      <c r="O27" s="10">
        <f>IF(J27&gt;'Nominal values _ Q3'!J27,J27-'Nominal values _ Q3'!J27,"-")</f>
        <v>0.6209402591084201</v>
      </c>
      <c r="Q27" s="25" t="s">
        <v>132</v>
      </c>
      <c r="R27" s="25" t="s">
        <v>128</v>
      </c>
    </row>
    <row r="28" spans="1:18" ht="12.75">
      <c r="A28" s="32" t="s">
        <v>96</v>
      </c>
      <c r="B28" s="10">
        <v>-1.83388</v>
      </c>
      <c r="C28" s="10">
        <v>8895.66166</v>
      </c>
      <c r="D28" s="10">
        <v>145.22704</v>
      </c>
      <c r="E28" s="10">
        <v>88.9</v>
      </c>
      <c r="G28" s="10">
        <f>B28-'Nominal values _ Q3'!B28</f>
        <v>-1.83388</v>
      </c>
      <c r="H28" s="10">
        <f>C28-'Nominal values _ Q3'!C28</f>
        <v>-6.838340000000244</v>
      </c>
      <c r="I28" s="10">
        <f>D28-'Nominal values _ Q3'!D28</f>
        <v>-4.772960000000012</v>
      </c>
      <c r="J28" s="10">
        <f t="shared" si="1"/>
        <v>5.113146097658477</v>
      </c>
      <c r="L28" s="10" t="str">
        <f>IF(ABS(G28)&gt;'Nominal values _ Q3'!G28,ABS(G28)-'Nominal values _ Q3'!G28,"-")</f>
        <v>-</v>
      </c>
      <c r="M28" s="10">
        <f>IF(ABS(H28)&gt;'Nominal values _ Q3'!H28,ABS(H28)-'Nominal values _ Q3'!H28,"-")</f>
        <v>4.838340000000244</v>
      </c>
      <c r="N28" s="10">
        <f>IF(ABS(I28)&gt;'Nominal values _ Q3'!I28,ABS(I28)-'Nominal values _ Q3'!I28,"-")</f>
        <v>2.772960000000012</v>
      </c>
      <c r="O28" s="10">
        <f>IF(J28&gt;'Nominal values _ Q3'!J28,J28-'Nominal values _ Q3'!J28,"-")</f>
        <v>2.284718972912287</v>
      </c>
      <c r="Q28" s="25" t="s">
        <v>132</v>
      </c>
      <c r="R28" s="25" t="s">
        <v>128</v>
      </c>
    </row>
    <row r="29" spans="1:18" ht="12.75">
      <c r="A29" s="32" t="s">
        <v>21</v>
      </c>
      <c r="B29" s="10">
        <v>-0.49529999999999996</v>
      </c>
      <c r="C29" s="10">
        <v>8677.574719999999</v>
      </c>
      <c r="D29" s="10">
        <v>-0.6146799999999999</v>
      </c>
      <c r="E29" s="10">
        <v>114</v>
      </c>
      <c r="G29" s="10">
        <f>B29-'Nominal values _ Q3'!B29</f>
        <v>-0.49529999999999996</v>
      </c>
      <c r="H29" s="10">
        <f>C29-'Nominal values _ Q3'!C29</f>
        <v>-2.425280000001294</v>
      </c>
      <c r="I29" s="10">
        <f>D29-'Nominal values _ Q3'!D29</f>
        <v>-0.6146799999999999</v>
      </c>
      <c r="J29" s="10">
        <f t="shared" si="1"/>
        <v>0.7894007805924692</v>
      </c>
      <c r="L29" s="10" t="str">
        <f>IF(ABS(G29)&gt;'Nominal values _ Q3'!G29,ABS(G29)-'Nominal values _ Q3'!G29,"-")</f>
        <v>-</v>
      </c>
      <c r="M29" s="10">
        <f>IF(ABS(H29)&gt;'Nominal values _ Q3'!H29,ABS(H29)-'Nominal values _ Q3'!H29,"-")</f>
        <v>1.425280000001294</v>
      </c>
      <c r="N29" s="10" t="str">
        <f>IF(ABS(I29)&gt;'Nominal values _ Q3'!I29,ABS(I29)-'Nominal values _ Q3'!I29,"-")</f>
        <v>-</v>
      </c>
      <c r="O29" s="10" t="str">
        <f>IF(J29&gt;'Nominal values _ Q3'!J29,J29-'Nominal values _ Q3'!J29,"-")</f>
        <v>-</v>
      </c>
      <c r="Q29" s="25"/>
      <c r="R29" s="25" t="s">
        <v>128</v>
      </c>
    </row>
    <row r="30" spans="1:18" ht="12.75">
      <c r="A30" s="32" t="s">
        <v>22</v>
      </c>
      <c r="B30" s="10">
        <v>1.0845799999999999</v>
      </c>
      <c r="C30" s="10">
        <v>8552.93946</v>
      </c>
      <c r="D30" s="10">
        <v>78.39963999999999</v>
      </c>
      <c r="E30" s="10">
        <v>1009.6</v>
      </c>
      <c r="G30" s="10">
        <f>B30-'Nominal values _ Q3'!B30</f>
        <v>1.0845799999999999</v>
      </c>
      <c r="H30" s="10">
        <f>C30-'Nominal values _ Q3'!C30</f>
        <v>0.43945999999959895</v>
      </c>
      <c r="I30" s="10">
        <f>D30-'Nominal values _ Q3'!D30</f>
        <v>3.399639999999991</v>
      </c>
      <c r="J30" s="10">
        <f t="shared" si="1"/>
        <v>3.568454274051993</v>
      </c>
      <c r="L30" s="10" t="str">
        <f>IF(ABS(G30)&gt;'Nominal values _ Q3'!G30,ABS(G30)-'Nominal values _ Q3'!G30,"-")</f>
        <v>-</v>
      </c>
      <c r="M30" s="10" t="str">
        <f>IF(ABS(H30)&gt;'Nominal values _ Q3'!H30,ABS(H30)-'Nominal values _ Q3'!H30,"-")</f>
        <v>-</v>
      </c>
      <c r="N30" s="10">
        <f>IF(ABS(I30)&gt;'Nominal values _ Q3'!I30,ABS(I30)-'Nominal values _ Q3'!I30,"-")</f>
        <v>0.3996399999999909</v>
      </c>
      <c r="O30" s="10" t="str">
        <f>IF(J30&gt;'Nominal values _ Q3'!J30,J30-'Nominal values _ Q3'!J30,"-")</f>
        <v>-</v>
      </c>
      <c r="Q30" s="25"/>
      <c r="R30" s="25"/>
    </row>
    <row r="32" ht="12.75">
      <c r="Q32" s="1" t="s">
        <v>161</v>
      </c>
    </row>
    <row r="33" spans="1:17" ht="12.75">
      <c r="A33" s="22" t="s">
        <v>162</v>
      </c>
      <c r="Q33" s="1" t="s">
        <v>163</v>
      </c>
    </row>
    <row r="34" spans="1:17" ht="12.75">
      <c r="A34" s="32" t="s">
        <v>164</v>
      </c>
      <c r="B34" s="10">
        <v>149.40279999999998</v>
      </c>
      <c r="C34" s="10">
        <v>-16.596360000000118</v>
      </c>
      <c r="D34" s="10">
        <v>27.317699999999995</v>
      </c>
      <c r="E34" s="31"/>
      <c r="G34" s="14"/>
      <c r="H34" s="14"/>
      <c r="I34" s="14"/>
      <c r="J34" s="14"/>
      <c r="M34" s="14"/>
      <c r="Q34" s="1" t="s">
        <v>165</v>
      </c>
    </row>
    <row r="35" spans="1:17" ht="12.75">
      <c r="A35" s="32" t="s">
        <v>166</v>
      </c>
      <c r="B35" s="10">
        <v>149.15133999999998</v>
      </c>
      <c r="C35" s="10">
        <v>-15.300960000000146</v>
      </c>
      <c r="D35" s="10">
        <v>-47.64024</v>
      </c>
      <c r="E35" s="31"/>
      <c r="G35" s="14"/>
      <c r="H35" s="14"/>
      <c r="I35" s="14"/>
      <c r="J35" s="14"/>
      <c r="M35" s="14"/>
      <c r="Q35" s="1" t="s">
        <v>1331</v>
      </c>
    </row>
    <row r="36" spans="2:13" ht="12.75">
      <c r="B36" s="28"/>
      <c r="C36" s="28"/>
      <c r="D36" s="28"/>
      <c r="E36" s="31"/>
      <c r="G36" s="14"/>
      <c r="H36" s="14"/>
      <c r="I36" s="14"/>
      <c r="J36" s="14"/>
      <c r="M36" s="14"/>
    </row>
    <row r="37" spans="1:17" ht="12.75">
      <c r="A37" s="32" t="s">
        <v>167</v>
      </c>
      <c r="B37" s="10">
        <v>149.93365999999997</v>
      </c>
      <c r="C37" s="10">
        <v>8695.00928</v>
      </c>
      <c r="D37" s="10">
        <v>38.15334</v>
      </c>
      <c r="E37" s="31"/>
      <c r="G37" s="14"/>
      <c r="H37" s="14"/>
      <c r="I37" s="14"/>
      <c r="J37" s="14"/>
      <c r="M37" s="14"/>
      <c r="Q37" s="3"/>
    </row>
    <row r="38" spans="1:13" ht="12.75">
      <c r="A38" s="32" t="s">
        <v>168</v>
      </c>
      <c r="B38" s="10">
        <v>150.00478</v>
      </c>
      <c r="C38" s="10">
        <v>8695.994799999999</v>
      </c>
      <c r="D38" s="10">
        <v>-36.85794</v>
      </c>
      <c r="E38" s="31"/>
      <c r="G38" s="14"/>
      <c r="H38" s="14"/>
      <c r="I38" s="14"/>
      <c r="J38" s="14"/>
      <c r="M38" s="14"/>
    </row>
    <row r="39" spans="2:13" ht="12.75">
      <c r="B39" s="31"/>
      <c r="C39" s="31"/>
      <c r="D39" s="31"/>
      <c r="E39" s="31"/>
      <c r="G39" s="14"/>
      <c r="H39" s="14"/>
      <c r="I39" s="14"/>
      <c r="J39" s="14"/>
      <c r="M39" s="14"/>
    </row>
    <row r="40" spans="1:13" ht="12.75">
      <c r="A40" s="22" t="s">
        <v>522</v>
      </c>
      <c r="E40" s="31"/>
      <c r="G40" s="14"/>
      <c r="H40" s="14"/>
      <c r="I40" s="14"/>
      <c r="J40" s="14"/>
      <c r="M40" s="14"/>
    </row>
    <row r="41" spans="1:13" ht="12.75">
      <c r="A41" s="9" t="s">
        <v>1335</v>
      </c>
      <c r="B41" s="18"/>
      <c r="C41" s="10">
        <v>6551.3331</v>
      </c>
      <c r="D41" s="18"/>
      <c r="E41" s="31"/>
      <c r="G41" s="14"/>
      <c r="H41" s="14"/>
      <c r="I41" s="14"/>
      <c r="J41" s="14"/>
      <c r="M41" s="14"/>
    </row>
    <row r="42" spans="1:13" ht="12.75">
      <c r="A42" s="9" t="s">
        <v>1336</v>
      </c>
      <c r="B42" s="18"/>
      <c r="C42" s="10">
        <v>6552.100179999999</v>
      </c>
      <c r="D42" s="18"/>
      <c r="E42" s="31"/>
      <c r="G42" s="14"/>
      <c r="H42" s="14"/>
      <c r="I42" s="14"/>
      <c r="J42" s="14"/>
      <c r="M42" s="14"/>
    </row>
  </sheetData>
  <mergeCells count="9">
    <mergeCell ref="Q6:R6"/>
    <mergeCell ref="B7:E7"/>
    <mergeCell ref="G7:J7"/>
    <mergeCell ref="L7:O7"/>
    <mergeCell ref="Q7:R7"/>
    <mergeCell ref="A1:N1"/>
    <mergeCell ref="B3:D3"/>
    <mergeCell ref="B4:D4"/>
    <mergeCell ref="B5:D5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C30" sqref="C30"/>
    </sheetView>
  </sheetViews>
  <sheetFormatPr defaultColWidth="9.33203125" defaultRowHeight="12.75"/>
  <cols>
    <col min="1" max="1" width="24.83203125" style="1" customWidth="1"/>
    <col min="2" max="5" width="10.83203125" style="1" customWidth="1"/>
    <col min="6" max="6" width="2.83203125" style="1" customWidth="1"/>
    <col min="7" max="10" width="10.83203125" style="1" customWidth="1"/>
    <col min="11" max="11" width="9" style="1" customWidth="1"/>
    <col min="12" max="12" width="9.66015625" style="1" customWidth="1"/>
    <col min="13" max="16384" width="9" style="1" customWidth="1"/>
  </cols>
  <sheetData>
    <row r="1" spans="1:10" ht="18.75">
      <c r="A1" s="36" t="s">
        <v>66</v>
      </c>
      <c r="B1" s="36"/>
      <c r="C1" s="36"/>
      <c r="D1" s="36"/>
      <c r="E1" s="36"/>
      <c r="F1" s="36"/>
      <c r="G1" s="36"/>
      <c r="H1" s="36"/>
      <c r="I1" s="36"/>
      <c r="J1" s="36"/>
    </row>
    <row r="3" ht="12.75">
      <c r="A3" s="1" t="s">
        <v>67</v>
      </c>
    </row>
    <row r="5" ht="12.75">
      <c r="B5" s="2"/>
    </row>
    <row r="7" spans="2:10" ht="12.75">
      <c r="B7" s="37" t="s">
        <v>68</v>
      </c>
      <c r="C7" s="37"/>
      <c r="D7" s="37"/>
      <c r="E7" s="37"/>
      <c r="F7" s="3"/>
      <c r="G7" s="37" t="s">
        <v>69</v>
      </c>
      <c r="H7" s="37"/>
      <c r="I7" s="37"/>
      <c r="J7" s="37"/>
    </row>
    <row r="8" spans="1:10" ht="38.25">
      <c r="A8" s="4" t="s">
        <v>70</v>
      </c>
      <c r="B8" s="5" t="s">
        <v>71</v>
      </c>
      <c r="C8" s="5" t="s">
        <v>72</v>
      </c>
      <c r="D8" s="6" t="s">
        <v>73</v>
      </c>
      <c r="E8" s="4" t="s">
        <v>74</v>
      </c>
      <c r="F8" s="7"/>
      <c r="G8" s="4" t="s">
        <v>75</v>
      </c>
      <c r="H8" s="8" t="s">
        <v>76</v>
      </c>
      <c r="I8" s="4" t="s">
        <v>77</v>
      </c>
      <c r="J8" s="4" t="s">
        <v>78</v>
      </c>
    </row>
    <row r="9" spans="1:18" ht="12.75">
      <c r="A9" s="9" t="s">
        <v>79</v>
      </c>
      <c r="B9" s="10">
        <v>-389.6</v>
      </c>
      <c r="C9" s="10">
        <v>-297.5</v>
      </c>
      <c r="D9" s="11">
        <v>75</v>
      </c>
      <c r="E9" s="10">
        <v>75</v>
      </c>
      <c r="F9" s="12"/>
      <c r="G9" s="10">
        <v>2</v>
      </c>
      <c r="H9" s="13">
        <v>2</v>
      </c>
      <c r="I9" s="10">
        <v>2</v>
      </c>
      <c r="J9" s="10">
        <f aca="true" t="shared" si="0" ref="J9:J15">(SQRT(G9^2+I9^2))</f>
        <v>2.8284271247461903</v>
      </c>
      <c r="L9" s="14"/>
      <c r="M9" s="14"/>
      <c r="O9" s="14"/>
      <c r="P9" s="14"/>
      <c r="R9" s="14"/>
    </row>
    <row r="10" spans="1:12" ht="12.75">
      <c r="A10" s="9" t="s">
        <v>80</v>
      </c>
      <c r="B10" s="10">
        <v>-240</v>
      </c>
      <c r="C10" s="10">
        <v>-297.5</v>
      </c>
      <c r="D10" s="11">
        <v>277.5</v>
      </c>
      <c r="E10" s="10">
        <v>75</v>
      </c>
      <c r="F10" s="12"/>
      <c r="G10" s="10">
        <v>3</v>
      </c>
      <c r="H10" s="13">
        <v>2</v>
      </c>
      <c r="I10" s="10">
        <v>3</v>
      </c>
      <c r="J10" s="10">
        <f t="shared" si="0"/>
        <v>4.242640687119285</v>
      </c>
      <c r="L10" s="14"/>
    </row>
    <row r="11" spans="1:12" ht="12.75">
      <c r="A11" s="9" t="s">
        <v>81</v>
      </c>
      <c r="B11" s="10">
        <v>0</v>
      </c>
      <c r="C11" s="10">
        <v>-327.5</v>
      </c>
      <c r="D11" s="11">
        <v>376.9</v>
      </c>
      <c r="E11" s="10">
        <v>114</v>
      </c>
      <c r="F11" s="12"/>
      <c r="G11" s="10">
        <v>3</v>
      </c>
      <c r="H11" s="13">
        <v>2</v>
      </c>
      <c r="I11" s="10">
        <v>3</v>
      </c>
      <c r="J11" s="10">
        <f t="shared" si="0"/>
        <v>4.242640687119285</v>
      </c>
      <c r="L11" s="14"/>
    </row>
    <row r="12" spans="1:12" ht="12.75">
      <c r="A12" s="9" t="s">
        <v>82</v>
      </c>
      <c r="B12" s="10">
        <v>240</v>
      </c>
      <c r="C12" s="10">
        <v>-297.5</v>
      </c>
      <c r="D12" s="11">
        <v>277.5</v>
      </c>
      <c r="E12" s="10">
        <v>134</v>
      </c>
      <c r="F12" s="12"/>
      <c r="G12" s="10">
        <v>2</v>
      </c>
      <c r="H12" s="13">
        <v>2</v>
      </c>
      <c r="I12" s="10">
        <v>2</v>
      </c>
      <c r="J12" s="10">
        <f t="shared" si="0"/>
        <v>2.8284271247461903</v>
      </c>
      <c r="L12" s="14"/>
    </row>
    <row r="13" spans="1:12" ht="12.75">
      <c r="A13" s="9" t="s">
        <v>83</v>
      </c>
      <c r="B13" s="10">
        <v>389.6</v>
      </c>
      <c r="C13" s="10">
        <v>-297.5</v>
      </c>
      <c r="D13" s="11">
        <v>75</v>
      </c>
      <c r="E13" s="10">
        <v>75</v>
      </c>
      <c r="F13" s="12"/>
      <c r="G13" s="10">
        <v>2</v>
      </c>
      <c r="H13" s="13">
        <v>2</v>
      </c>
      <c r="I13" s="10">
        <v>2</v>
      </c>
      <c r="J13" s="10">
        <f t="shared" si="0"/>
        <v>2.8284271247461903</v>
      </c>
      <c r="L13" s="14"/>
    </row>
    <row r="14" spans="1:12" ht="12.75">
      <c r="A14" s="9" t="s">
        <v>84</v>
      </c>
      <c r="B14" s="10">
        <v>0</v>
      </c>
      <c r="C14" s="10">
        <v>-94.9</v>
      </c>
      <c r="D14" s="11">
        <v>-150</v>
      </c>
      <c r="E14" s="10">
        <v>124.5</v>
      </c>
      <c r="F14" s="12"/>
      <c r="G14" s="10">
        <v>2</v>
      </c>
      <c r="H14" s="13">
        <v>2</v>
      </c>
      <c r="I14" s="10">
        <v>2</v>
      </c>
      <c r="J14" s="10">
        <f t="shared" si="0"/>
        <v>2.8284271247461903</v>
      </c>
      <c r="L14" s="14"/>
    </row>
    <row r="15" spans="1:12" ht="12.75">
      <c r="A15" s="9" t="s">
        <v>85</v>
      </c>
      <c r="B15" s="10">
        <v>-150</v>
      </c>
      <c r="C15" s="10">
        <v>-94.9</v>
      </c>
      <c r="D15" s="11">
        <v>0</v>
      </c>
      <c r="E15" s="10">
        <v>124.5</v>
      </c>
      <c r="F15" s="12"/>
      <c r="G15" s="10">
        <v>2</v>
      </c>
      <c r="H15" s="13">
        <v>2</v>
      </c>
      <c r="I15" s="10">
        <v>2</v>
      </c>
      <c r="J15" s="10">
        <f t="shared" si="0"/>
        <v>2.8284271247461903</v>
      </c>
      <c r="L15" s="14"/>
    </row>
    <row r="16" spans="1:10" ht="12.75">
      <c r="A16" s="15"/>
      <c r="B16" s="18"/>
      <c r="C16" s="18"/>
      <c r="D16" s="20"/>
      <c r="E16" s="18"/>
      <c r="F16" s="12"/>
      <c r="G16" s="18"/>
      <c r="H16" s="19"/>
      <c r="I16" s="18"/>
      <c r="J16" s="18"/>
    </row>
    <row r="17" spans="1:10" ht="12.75">
      <c r="A17" s="9" t="s">
        <v>86</v>
      </c>
      <c r="B17" s="10">
        <v>0</v>
      </c>
      <c r="C17" s="10">
        <v>0</v>
      </c>
      <c r="D17" s="11">
        <v>0</v>
      </c>
      <c r="E17" s="10">
        <v>114</v>
      </c>
      <c r="F17" s="12"/>
      <c r="G17" s="10">
        <v>1</v>
      </c>
      <c r="H17" s="13">
        <v>1</v>
      </c>
      <c r="I17" s="10">
        <v>1</v>
      </c>
      <c r="J17" s="10">
        <f>(SQRT(G17^2+I17^2))</f>
        <v>1.4142135623730951</v>
      </c>
    </row>
    <row r="18" spans="1:12" ht="12.75">
      <c r="A18" s="9" t="s">
        <v>87</v>
      </c>
      <c r="B18" s="10">
        <v>0</v>
      </c>
      <c r="C18" s="10">
        <v>352.5</v>
      </c>
      <c r="D18" s="11">
        <v>75</v>
      </c>
      <c r="E18" s="10">
        <v>1009.6</v>
      </c>
      <c r="F18" s="12"/>
      <c r="G18" s="10">
        <v>3</v>
      </c>
      <c r="H18" s="13">
        <v>3</v>
      </c>
      <c r="I18" s="10">
        <v>3</v>
      </c>
      <c r="J18" s="10">
        <f>(SQRT(G18^2+I18^2))</f>
        <v>4.242640687119285</v>
      </c>
      <c r="L18" s="14"/>
    </row>
    <row r="19" spans="2:10" ht="12.75">
      <c r="B19" s="14"/>
      <c r="D19" s="14"/>
      <c r="F19" s="3"/>
      <c r="J19" s="14"/>
    </row>
    <row r="20" spans="1:10" ht="25.5">
      <c r="A20" s="4" t="s">
        <v>88</v>
      </c>
      <c r="B20" s="14"/>
      <c r="D20" s="14"/>
      <c r="F20" s="3"/>
      <c r="J20" s="14"/>
    </row>
    <row r="21" spans="1:12" ht="12.75">
      <c r="A21" s="9" t="s">
        <v>89</v>
      </c>
      <c r="B21" s="10">
        <v>-389.6</v>
      </c>
      <c r="C21" s="10">
        <v>8902.5</v>
      </c>
      <c r="D21" s="11">
        <v>75</v>
      </c>
      <c r="E21" s="10">
        <v>75</v>
      </c>
      <c r="F21" s="12"/>
      <c r="G21" s="10">
        <v>2</v>
      </c>
      <c r="H21" s="13">
        <v>2</v>
      </c>
      <c r="I21" s="10">
        <v>2</v>
      </c>
      <c r="J21" s="10">
        <f aca="true" t="shared" si="1" ref="J21:J30">(SQRT(G21^2+I21^2))</f>
        <v>2.8284271247461903</v>
      </c>
      <c r="L21" s="14"/>
    </row>
    <row r="22" spans="1:12" ht="12.75">
      <c r="A22" s="9" t="s">
        <v>90</v>
      </c>
      <c r="B22" s="10">
        <v>-240</v>
      </c>
      <c r="C22" s="10">
        <v>8902.5</v>
      </c>
      <c r="D22" s="11">
        <v>277.5</v>
      </c>
      <c r="E22" s="10">
        <v>75</v>
      </c>
      <c r="F22" s="12"/>
      <c r="G22" s="10">
        <v>3</v>
      </c>
      <c r="H22" s="13">
        <v>2</v>
      </c>
      <c r="I22" s="10">
        <v>3</v>
      </c>
      <c r="J22" s="10">
        <f t="shared" si="1"/>
        <v>4.242640687119285</v>
      </c>
      <c r="L22" s="14"/>
    </row>
    <row r="23" spans="1:12" ht="12.75">
      <c r="A23" s="9" t="s">
        <v>91</v>
      </c>
      <c r="B23" s="10">
        <v>0</v>
      </c>
      <c r="C23" s="10">
        <v>8902.5</v>
      </c>
      <c r="D23" s="11">
        <v>376.9</v>
      </c>
      <c r="E23" s="10">
        <v>201</v>
      </c>
      <c r="F23" s="12"/>
      <c r="G23" s="10">
        <v>3</v>
      </c>
      <c r="H23" s="13">
        <v>2</v>
      </c>
      <c r="I23" s="10">
        <v>3</v>
      </c>
      <c r="J23" s="10">
        <f t="shared" si="1"/>
        <v>4.242640687119285</v>
      </c>
      <c r="L23" s="14"/>
    </row>
    <row r="24" spans="1:12" ht="12.75">
      <c r="A24" s="9" t="s">
        <v>92</v>
      </c>
      <c r="B24" s="10">
        <v>240</v>
      </c>
      <c r="C24" s="10">
        <v>8902.5</v>
      </c>
      <c r="D24" s="11">
        <v>277.5</v>
      </c>
      <c r="E24" s="10">
        <v>134</v>
      </c>
      <c r="F24" s="12"/>
      <c r="G24" s="10">
        <v>2</v>
      </c>
      <c r="H24" s="13">
        <v>2</v>
      </c>
      <c r="I24" s="10">
        <v>2</v>
      </c>
      <c r="J24" s="10">
        <f t="shared" si="1"/>
        <v>2.8284271247461903</v>
      </c>
      <c r="L24" s="14"/>
    </row>
    <row r="25" spans="1:12" ht="12.75">
      <c r="A25" s="9" t="s">
        <v>93</v>
      </c>
      <c r="B25" s="10">
        <v>389.6</v>
      </c>
      <c r="C25" s="10">
        <v>8902.5</v>
      </c>
      <c r="D25" s="11">
        <v>75</v>
      </c>
      <c r="E25" s="10">
        <v>75</v>
      </c>
      <c r="F25" s="12"/>
      <c r="G25" s="10">
        <v>2</v>
      </c>
      <c r="H25" s="13">
        <v>2</v>
      </c>
      <c r="I25" s="10">
        <v>2</v>
      </c>
      <c r="J25" s="10">
        <f t="shared" si="1"/>
        <v>2.8284271247461903</v>
      </c>
      <c r="L25" s="14"/>
    </row>
    <row r="26" spans="1:12" ht="12.75">
      <c r="A26" s="9" t="s">
        <v>94</v>
      </c>
      <c r="B26" s="10">
        <v>0</v>
      </c>
      <c r="C26" s="10">
        <v>8902.5</v>
      </c>
      <c r="D26" s="11">
        <v>-150</v>
      </c>
      <c r="E26" s="10">
        <v>88.9</v>
      </c>
      <c r="F26" s="12"/>
      <c r="G26" s="10">
        <v>2</v>
      </c>
      <c r="H26" s="13">
        <v>2</v>
      </c>
      <c r="I26" s="10">
        <v>2</v>
      </c>
      <c r="J26" s="10">
        <f t="shared" si="1"/>
        <v>2.8284271247461903</v>
      </c>
      <c r="L26" s="14"/>
    </row>
    <row r="27" spans="1:12" ht="12.75">
      <c r="A27" s="9" t="s">
        <v>95</v>
      </c>
      <c r="B27" s="10">
        <v>-150</v>
      </c>
      <c r="C27" s="10">
        <v>8902.5</v>
      </c>
      <c r="D27" s="11">
        <v>0</v>
      </c>
      <c r="E27" s="10">
        <v>88.9</v>
      </c>
      <c r="F27" s="12"/>
      <c r="G27" s="10">
        <v>2</v>
      </c>
      <c r="H27" s="13">
        <v>2</v>
      </c>
      <c r="I27" s="10">
        <v>2</v>
      </c>
      <c r="J27" s="10">
        <f t="shared" si="1"/>
        <v>2.8284271247461903</v>
      </c>
      <c r="L27" s="14"/>
    </row>
    <row r="28" spans="1:12" ht="12.75">
      <c r="A28" s="9" t="s">
        <v>96</v>
      </c>
      <c r="B28" s="10">
        <v>0</v>
      </c>
      <c r="C28" s="10">
        <v>8902.5</v>
      </c>
      <c r="D28" s="11">
        <v>150</v>
      </c>
      <c r="E28" s="10">
        <v>88.9</v>
      </c>
      <c r="F28" s="12"/>
      <c r="G28" s="10">
        <v>2</v>
      </c>
      <c r="H28" s="13">
        <v>2</v>
      </c>
      <c r="I28" s="10">
        <v>2</v>
      </c>
      <c r="J28" s="10">
        <f t="shared" si="1"/>
        <v>2.8284271247461903</v>
      </c>
      <c r="L28" s="14"/>
    </row>
    <row r="29" spans="1:12" ht="12.75">
      <c r="A29" s="9" t="s">
        <v>97</v>
      </c>
      <c r="B29" s="10">
        <v>0</v>
      </c>
      <c r="C29" s="10">
        <v>8680</v>
      </c>
      <c r="D29" s="11">
        <v>0</v>
      </c>
      <c r="E29" s="10">
        <v>114</v>
      </c>
      <c r="F29" s="12"/>
      <c r="G29" s="10">
        <v>1</v>
      </c>
      <c r="H29" s="13">
        <v>1</v>
      </c>
      <c r="I29" s="10">
        <v>1</v>
      </c>
      <c r="J29" s="10">
        <f t="shared" si="1"/>
        <v>1.4142135623730951</v>
      </c>
      <c r="L29" s="14"/>
    </row>
    <row r="30" spans="1:12" ht="12.75">
      <c r="A30" s="9" t="s">
        <v>98</v>
      </c>
      <c r="B30" s="10">
        <v>0</v>
      </c>
      <c r="C30" s="10">
        <v>8552.5</v>
      </c>
      <c r="D30" s="11">
        <v>75</v>
      </c>
      <c r="E30" s="10">
        <v>1009.6</v>
      </c>
      <c r="F30" s="12"/>
      <c r="G30" s="10">
        <v>3</v>
      </c>
      <c r="H30" s="13">
        <v>3</v>
      </c>
      <c r="I30" s="10">
        <v>3</v>
      </c>
      <c r="J30" s="10">
        <f t="shared" si="1"/>
        <v>4.242640687119285</v>
      </c>
      <c r="L30" s="14"/>
    </row>
    <row r="31" ht="12.75">
      <c r="F31" s="3"/>
    </row>
    <row r="32" ht="12.75">
      <c r="A32" s="1" t="s">
        <v>99</v>
      </c>
    </row>
    <row r="33" ht="12.75">
      <c r="A33" s="1" t="s">
        <v>100</v>
      </c>
    </row>
    <row r="34" ht="12.75">
      <c r="A34" s="1" t="s">
        <v>101</v>
      </c>
    </row>
  </sheetData>
  <mergeCells count="3">
    <mergeCell ref="A1:J1"/>
    <mergeCell ref="B7:E7"/>
    <mergeCell ref="G7:J7"/>
  </mergeCells>
  <printOptions/>
  <pageMargins left="0.7875" right="0.7875" top="0.5" bottom="0.7875" header="0.5" footer="0.5"/>
  <pageSetup fitToHeight="0" horizontalDpi="300" verticalDpi="3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B38" sqref="B38:D38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103</v>
      </c>
      <c r="B3" s="39" t="s">
        <v>1345</v>
      </c>
      <c r="C3" s="39"/>
      <c r="D3" s="39"/>
    </row>
    <row r="4" spans="1:4" ht="12.75">
      <c r="A4" s="21" t="s">
        <v>105</v>
      </c>
      <c r="B4" s="39" t="s">
        <v>1346</v>
      </c>
      <c r="C4" s="39"/>
      <c r="D4" s="39"/>
    </row>
    <row r="5" spans="1:4" ht="12.75">
      <c r="A5" s="21" t="s">
        <v>107</v>
      </c>
      <c r="B5" s="40">
        <v>38686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108</v>
      </c>
      <c r="C7" s="37"/>
      <c r="D7" s="37"/>
      <c r="E7" s="37"/>
      <c r="G7" s="37" t="s">
        <v>109</v>
      </c>
      <c r="H7" s="37"/>
      <c r="I7" s="37"/>
      <c r="J7" s="37"/>
      <c r="L7" s="37" t="s">
        <v>110</v>
      </c>
      <c r="M7" s="37"/>
      <c r="N7" s="37"/>
      <c r="O7" s="37"/>
      <c r="Q7" s="37" t="s">
        <v>111</v>
      </c>
      <c r="R7" s="37"/>
    </row>
    <row r="8" spans="1:18" ht="25.5">
      <c r="A8" s="22" t="s">
        <v>4</v>
      </c>
      <c r="B8" s="33" t="s">
        <v>5</v>
      </c>
      <c r="C8" s="33" t="s">
        <v>6</v>
      </c>
      <c r="D8" s="33" t="s">
        <v>7</v>
      </c>
      <c r="E8" s="22" t="s">
        <v>1116</v>
      </c>
      <c r="G8" s="23" t="s">
        <v>117</v>
      </c>
      <c r="H8" s="23" t="s">
        <v>118</v>
      </c>
      <c r="I8" s="23" t="s">
        <v>119</v>
      </c>
      <c r="J8" s="23" t="s">
        <v>120</v>
      </c>
      <c r="L8" s="23" t="s">
        <v>117</v>
      </c>
      <c r="M8" s="23" t="s">
        <v>118</v>
      </c>
      <c r="N8" s="23" t="s">
        <v>119</v>
      </c>
      <c r="O8" s="23" t="s">
        <v>120</v>
      </c>
      <c r="Q8" s="24" t="s">
        <v>125</v>
      </c>
      <c r="R8" s="24" t="s">
        <v>126</v>
      </c>
    </row>
    <row r="9" spans="1:18" ht="12.75">
      <c r="A9" s="32" t="s">
        <v>13</v>
      </c>
      <c r="B9" s="10">
        <v>-388.94766</v>
      </c>
      <c r="C9" s="10">
        <v>-298.16552</v>
      </c>
      <c r="D9" s="10">
        <v>68.48856</v>
      </c>
      <c r="E9" s="10">
        <v>75</v>
      </c>
      <c r="G9" s="10">
        <f>B9-'Nominal values _ Q3'!B9</f>
        <v>0.6523400000000379</v>
      </c>
      <c r="H9" s="10">
        <f>C9-'Nominal values _ Q3'!C9</f>
        <v>-0.665520000000015</v>
      </c>
      <c r="I9" s="10">
        <f>D9-'Nominal values _ Q3'!D9</f>
        <v>-6.511439999999993</v>
      </c>
      <c r="J9" s="10">
        <f aca="true" t="shared" si="0" ref="J9:J15">SQRT(G9^2+I9^2)</f>
        <v>6.544035326096579</v>
      </c>
      <c r="L9" s="10" t="str">
        <f>IF(ABS(G9)&gt;'Nominal values _ Q3'!G9,ABS(G9)-'Nominal values _ Q3'!G9,"-")</f>
        <v>-</v>
      </c>
      <c r="M9" s="10" t="str">
        <f>IF(ABS(H9)&gt;'Nominal values _ Q3'!H9,ABS(H9)-'Nominal values _ Q3'!H9,"-")</f>
        <v>-</v>
      </c>
      <c r="N9" s="10">
        <f>IF(ABS(I9)&gt;'Nominal values _ Q3'!I9,ABS(I9)-'Nominal values _ Q3'!I9,"-")</f>
        <v>4.511439999999993</v>
      </c>
      <c r="O9" s="10">
        <f>IF(J9&gt;'Nominal values _ Q3'!J9,J9-'Nominal values _ Q3'!J9,"-")</f>
        <v>3.715608201350389</v>
      </c>
      <c r="Q9" s="25" t="s">
        <v>132</v>
      </c>
      <c r="R9" s="25"/>
    </row>
    <row r="10" spans="1:18" ht="12.75">
      <c r="A10" s="32" t="s">
        <v>14</v>
      </c>
      <c r="B10" s="10">
        <v>-232.96118</v>
      </c>
      <c r="C10" s="10">
        <v>-296.99712</v>
      </c>
      <c r="D10" s="10">
        <v>278.765</v>
      </c>
      <c r="E10" s="10">
        <v>75</v>
      </c>
      <c r="G10" s="10">
        <f>B10-'Nominal values _ Q3'!B10</f>
        <v>7.038819999999987</v>
      </c>
      <c r="H10" s="10">
        <f>C10-'Nominal values _ Q3'!C10</f>
        <v>0.5028800000000047</v>
      </c>
      <c r="I10" s="10">
        <f>D10-'Nominal values _ Q3'!D10</f>
        <v>1.2649999999999864</v>
      </c>
      <c r="J10" s="10">
        <f t="shared" si="0"/>
        <v>7.151588074854408</v>
      </c>
      <c r="L10" s="10">
        <f>IF(ABS(G10)&gt;'Nominal values _ Q3'!G10,ABS(G10)-'Nominal values _ Q3'!G10,"-")</f>
        <v>4.038819999999987</v>
      </c>
      <c r="M10" s="10" t="str">
        <f>IF(ABS(H10)&gt;'Nominal values _ Q3'!H10,ABS(H10)-'Nominal values _ Q3'!H10,"-")</f>
        <v>-</v>
      </c>
      <c r="N10" s="10" t="str">
        <f>IF(ABS(I10)&gt;'Nominal values _ Q3'!I10,ABS(I10)-'Nominal values _ Q3'!I10,"-")</f>
        <v>-</v>
      </c>
      <c r="O10" s="10">
        <f>IF(J10&gt;'Nominal values _ Q3'!J10,J10-'Nominal values _ Q3'!J10,"-")</f>
        <v>2.9089473877351235</v>
      </c>
      <c r="Q10" s="25" t="s">
        <v>132</v>
      </c>
      <c r="R10" s="25"/>
    </row>
    <row r="11" spans="1:18" ht="12.75">
      <c r="A11" s="32" t="s">
        <v>15</v>
      </c>
      <c r="B11" s="10">
        <v>4.69138</v>
      </c>
      <c r="C11" s="10">
        <v>-325.68642</v>
      </c>
      <c r="D11" s="10">
        <v>375.52884</v>
      </c>
      <c r="E11" s="10">
        <v>201</v>
      </c>
      <c r="G11" s="10">
        <f>B11-'Nominal values _ Q3'!B11</f>
        <v>4.69138</v>
      </c>
      <c r="H11" s="10">
        <f>C11-'Nominal values _ Q3'!C11</f>
        <v>1.8135800000000017</v>
      </c>
      <c r="I11" s="10">
        <f>D11-'Nominal values _ Q3'!D11</f>
        <v>-1.3711599999999748</v>
      </c>
      <c r="J11" s="10">
        <f t="shared" si="0"/>
        <v>4.88765036085847</v>
      </c>
      <c r="L11" s="10">
        <f>IF(ABS(G11)&gt;'Nominal values _ Q3'!G11,ABS(G11)-'Nominal values _ Q3'!G11,"-")</f>
        <v>1.6913799999999997</v>
      </c>
      <c r="M11" s="10" t="str">
        <f>IF(ABS(H11)&gt;'Nominal values _ Q3'!H11,ABS(H11)-'Nominal values _ Q3'!H11,"-")</f>
        <v>-</v>
      </c>
      <c r="N11" s="10" t="str">
        <f>IF(ABS(I11)&gt;'Nominal values _ Q3'!I11,ABS(I11)-'Nominal values _ Q3'!I11,"-")</f>
        <v>-</v>
      </c>
      <c r="O11" s="10">
        <f>IF(J11&gt;'Nominal values _ Q3'!J11,J11-'Nominal values _ Q3'!J11,"-")</f>
        <v>0.6450096737391853</v>
      </c>
      <c r="Q11" s="25" t="s">
        <v>132</v>
      </c>
      <c r="R11" s="25"/>
    </row>
    <row r="12" spans="1:18" ht="12.75">
      <c r="A12" s="32" t="s">
        <v>16</v>
      </c>
      <c r="B12" s="10">
        <v>241.12728</v>
      </c>
      <c r="C12" s="10">
        <v>-299.57268</v>
      </c>
      <c r="D12" s="10">
        <v>275.52142</v>
      </c>
      <c r="E12" s="10">
        <v>134</v>
      </c>
      <c r="G12" s="10">
        <f>B12-'Nominal values _ Q3'!B12</f>
        <v>1.1272800000000132</v>
      </c>
      <c r="H12" s="10">
        <f>C12-'Nominal values _ Q3'!C12</f>
        <v>-2.072679999999991</v>
      </c>
      <c r="I12" s="10">
        <f>D12-'Nominal values _ Q3'!D12</f>
        <v>-1.9785800000000222</v>
      </c>
      <c r="J12" s="10">
        <f t="shared" si="0"/>
        <v>2.2771778619159546</v>
      </c>
      <c r="L12" s="10" t="str">
        <f>IF(ABS(G12)&gt;'Nominal values _ Q3'!G12,ABS(G12)-'Nominal values _ Q3'!G12,"-")</f>
        <v>-</v>
      </c>
      <c r="M12" s="10">
        <f>IF(ABS(H12)&gt;'Nominal values _ Q3'!H12,ABS(H12)-'Nominal values _ Q3'!H12,"-")</f>
        <v>0.0726799999999912</v>
      </c>
      <c r="N12" s="10" t="str">
        <f>IF(ABS(I12)&gt;'Nominal values _ Q3'!I12,ABS(I12)-'Nominal values _ Q3'!I12,"-")</f>
        <v>-</v>
      </c>
      <c r="O12" s="10" t="str">
        <f>IF(J12&gt;'Nominal values _ Q3'!J12,J12-'Nominal values _ Q3'!J12,"-")</f>
        <v>-</v>
      </c>
      <c r="Q12" s="25"/>
      <c r="R12" s="25" t="s">
        <v>128</v>
      </c>
    </row>
    <row r="13" spans="1:18" ht="12.75">
      <c r="A13" s="32" t="s">
        <v>17</v>
      </c>
      <c r="B13" s="10">
        <v>385.84124</v>
      </c>
      <c r="C13" s="10">
        <v>-299.2882</v>
      </c>
      <c r="D13" s="10">
        <v>64.70904</v>
      </c>
      <c r="E13" s="10">
        <v>75</v>
      </c>
      <c r="G13" s="10">
        <f>B13-'Nominal values _ Q3'!B13</f>
        <v>-3.758759999999995</v>
      </c>
      <c r="H13" s="10">
        <f>C13-'Nominal values _ Q3'!C13</f>
        <v>-1.7882000000000176</v>
      </c>
      <c r="I13" s="10">
        <f>D13-'Nominal values _ Q3'!D13</f>
        <v>-10.290959999999998</v>
      </c>
      <c r="J13" s="10">
        <f t="shared" si="0"/>
        <v>10.955917782604976</v>
      </c>
      <c r="L13" s="10">
        <f>IF(ABS(G13)&gt;'Nominal values _ Q3'!G13,ABS(G13)-'Nominal values _ Q3'!G13,"-")</f>
        <v>1.7587599999999952</v>
      </c>
      <c r="M13" s="10" t="str">
        <f>IF(ABS(H13)&gt;'Nominal values _ Q3'!H13,ABS(H13)-'Nominal values _ Q3'!H13,"-")</f>
        <v>-</v>
      </c>
      <c r="N13" s="10">
        <f>IF(ABS(I13)&gt;'Nominal values _ Q3'!I13,ABS(I13)-'Nominal values _ Q3'!I13,"-")</f>
        <v>8.290959999999998</v>
      </c>
      <c r="O13" s="10">
        <f>IF(J13&gt;'Nominal values _ Q3'!J13,J13-'Nominal values _ Q3'!J13,"-")</f>
        <v>8.127490657858786</v>
      </c>
      <c r="Q13" s="25" t="s">
        <v>132</v>
      </c>
      <c r="R13" s="25"/>
    </row>
    <row r="14" spans="1:18" ht="12.75">
      <c r="A14" s="32" t="s">
        <v>94</v>
      </c>
      <c r="B14" s="10">
        <v>-0.40894</v>
      </c>
      <c r="C14" s="10">
        <v>-86.23808</v>
      </c>
      <c r="D14" s="10">
        <v>-148.84146</v>
      </c>
      <c r="E14" s="10">
        <v>124.5</v>
      </c>
      <c r="G14" s="10">
        <f>B14-'Nominal values _ Q3'!B14</f>
        <v>-0.40894</v>
      </c>
      <c r="H14" s="10">
        <f>C14-'Nominal values _ Q3'!C14</f>
        <v>8.66192000000001</v>
      </c>
      <c r="I14" s="10">
        <f>D14-'Nominal values _ Q3'!D14</f>
        <v>1.158539999999988</v>
      </c>
      <c r="J14" s="10">
        <f t="shared" si="0"/>
        <v>1.2285954807014277</v>
      </c>
      <c r="L14" s="10" t="str">
        <f>IF(ABS(G14)&gt;'Nominal values _ Q3'!G14,ABS(G14)-'Nominal values _ Q3'!G14,"-")</f>
        <v>-</v>
      </c>
      <c r="M14" s="10">
        <f>IF(ABS(H14)&gt;'Nominal values _ Q3'!H14,ABS(H14)-'Nominal values _ Q3'!H14,"-")</f>
        <v>6.661920000000009</v>
      </c>
      <c r="N14" s="10" t="str">
        <f>IF(ABS(I14)&gt;'Nominal values _ Q3'!I14,ABS(I14)-'Nominal values _ Q3'!I14,"-")</f>
        <v>-</v>
      </c>
      <c r="O14" s="10" t="str">
        <f>IF(J14&gt;'Nominal values _ Q3'!J14,J14-'Nominal values _ Q3'!J14,"-")</f>
        <v>-</v>
      </c>
      <c r="Q14" s="25"/>
      <c r="R14" s="25" t="s">
        <v>128</v>
      </c>
    </row>
    <row r="15" spans="1:18" ht="12.75">
      <c r="A15" s="32" t="s">
        <v>95</v>
      </c>
      <c r="B15" s="10">
        <v>-150.38832</v>
      </c>
      <c r="C15" s="10">
        <v>-85.42782</v>
      </c>
      <c r="D15" s="10">
        <v>1.17602</v>
      </c>
      <c r="E15" s="10">
        <v>124.5</v>
      </c>
      <c r="G15" s="10">
        <f>B15-'Nominal values _ Q3'!B15</f>
        <v>-0.3883199999999931</v>
      </c>
      <c r="H15" s="10">
        <f>C15-'Nominal values _ Q3'!C15</f>
        <v>9.472180000000009</v>
      </c>
      <c r="I15" s="10">
        <f>D15-'Nominal values _ Q3'!D15</f>
        <v>1.17602</v>
      </c>
      <c r="J15" s="10">
        <f t="shared" si="0"/>
        <v>1.2384730367674521</v>
      </c>
      <c r="L15" s="10" t="str">
        <f>IF(ABS(G15)&gt;'Nominal values _ Q3'!G15,ABS(G15)-'Nominal values _ Q3'!G15,"-")</f>
        <v>-</v>
      </c>
      <c r="M15" s="10">
        <f>IF(ABS(H15)&gt;'Nominal values _ Q3'!H15,ABS(H15)-'Nominal values _ Q3'!H15,"-")</f>
        <v>7.472180000000009</v>
      </c>
      <c r="N15" s="10" t="str">
        <f>IF(ABS(I15)&gt;'Nominal values _ Q3'!I15,ABS(I15)-'Nominal values _ Q3'!I15,"-")</f>
        <v>-</v>
      </c>
      <c r="O15" s="10" t="str">
        <f>IF(J15&gt;'Nominal values _ Q3'!J15,J15-'Nominal values _ Q3'!J15,"-")</f>
        <v>-</v>
      </c>
      <c r="Q15" s="25"/>
      <c r="R15" s="25" t="s">
        <v>128</v>
      </c>
    </row>
    <row r="16" spans="1:18" ht="12.75">
      <c r="A16" s="32" t="s">
        <v>96</v>
      </c>
      <c r="B16" s="18"/>
      <c r="C16" s="18"/>
      <c r="D16" s="18"/>
      <c r="E16" s="18"/>
      <c r="G16" s="18"/>
      <c r="H16" s="18"/>
      <c r="I16" s="18"/>
      <c r="J16" s="18"/>
      <c r="L16" s="18" t="str">
        <f>IF(ABS(G16)&gt;'Nominal values _ Q3'!G16,ABS(G16)-'Nominal values _ Q3'!G16,"-")</f>
        <v>-</v>
      </c>
      <c r="M16" s="18" t="str">
        <f>IF(ABS(H16)&gt;'Nominal values _ Q3'!H16,ABS(H16)-'Nominal values _ Q3'!H16,"-")</f>
        <v>-</v>
      </c>
      <c r="N16" s="18" t="str">
        <f>IF(ABS(I16)&gt;'Nominal values _ Q3'!I16,ABS(I16)-'Nominal values _ Q3'!I16,"-")</f>
        <v>-</v>
      </c>
      <c r="O16" s="18" t="str">
        <f>IF(J16&gt;'Nominal values _ Q3'!J16,J16-'Nominal values _ Q3'!J16,"-")</f>
        <v>-</v>
      </c>
      <c r="Q16" s="18"/>
      <c r="R16" s="18"/>
    </row>
    <row r="17" spans="1:18" ht="12.75">
      <c r="A17" s="32" t="s">
        <v>21</v>
      </c>
      <c r="B17" s="10">
        <v>-0.07874</v>
      </c>
      <c r="C17" s="10">
        <v>0</v>
      </c>
      <c r="D17" s="10">
        <v>-0.35052</v>
      </c>
      <c r="E17" s="10">
        <v>114</v>
      </c>
      <c r="G17" s="10">
        <f>B17-'Nominal values _ Q3'!B17</f>
        <v>-0.07874</v>
      </c>
      <c r="H17" s="10">
        <f>C17-'Nominal values _ Q3'!C17</f>
        <v>0</v>
      </c>
      <c r="I17" s="10">
        <f>D17-'Nominal values _ Q3'!D17</f>
        <v>-0.35052</v>
      </c>
      <c r="J17" s="10">
        <f>SQRT(G17^2+I17^2)</f>
        <v>0.3592551433173922</v>
      </c>
      <c r="L17" s="10" t="str">
        <f>IF(ABS(G17)&gt;'Nominal values _ Q3'!G17,ABS(G17)-'Nominal values _ Q3'!G17,"-")</f>
        <v>-</v>
      </c>
      <c r="M17" s="10" t="str">
        <f>IF(ABS(H17)&gt;'Nominal values _ Q3'!H17,ABS(H17)-'Nominal values _ Q3'!H17,"-")</f>
        <v>-</v>
      </c>
      <c r="N17" s="10" t="str">
        <f>IF(ABS(I17)&gt;'Nominal values _ Q3'!I17,ABS(I17)-'Nominal values _ Q3'!I17,"-")</f>
        <v>-</v>
      </c>
      <c r="O17" s="10" t="str">
        <f>IF(J17&gt;'Nominal values _ Q3'!J17,J17-'Nominal values _ Q3'!J17,"-")</f>
        <v>-</v>
      </c>
      <c r="Q17" s="25"/>
      <c r="R17" s="25"/>
    </row>
    <row r="18" spans="1:18" ht="12.75">
      <c r="A18" s="32" t="s">
        <v>22</v>
      </c>
      <c r="B18" s="10">
        <v>1.37922</v>
      </c>
      <c r="C18" s="10">
        <v>351.83826</v>
      </c>
      <c r="D18" s="10">
        <v>79.73314</v>
      </c>
      <c r="E18" s="10">
        <v>1009.6</v>
      </c>
      <c r="G18" s="10">
        <f>B18-'Nominal values _ Q3'!B18</f>
        <v>1.37922</v>
      </c>
      <c r="H18" s="10">
        <f>C18-'Nominal values _ Q3'!C18</f>
        <v>-0.6617400000000089</v>
      </c>
      <c r="I18" s="10">
        <f>D18-'Nominal values _ Q3'!D18</f>
        <v>4.733140000000006</v>
      </c>
      <c r="J18" s="10">
        <f>SQRT(G18^2+I18^2)</f>
        <v>4.929996152939681</v>
      </c>
      <c r="L18" s="10" t="str">
        <f>IF(ABS(G18)&gt;'Nominal values _ Q3'!G18,ABS(G18)-'Nominal values _ Q3'!G18,"-")</f>
        <v>-</v>
      </c>
      <c r="M18" s="10" t="str">
        <f>IF(ABS(H18)&gt;'Nominal values _ Q3'!H18,ABS(H18)-'Nominal values _ Q3'!H18,"-")</f>
        <v>-</v>
      </c>
      <c r="N18" s="10">
        <f>IF(ABS(I18)&gt;'Nominal values _ Q3'!I18,ABS(I18)-'Nominal values _ Q3'!I18,"-")</f>
        <v>1.733140000000006</v>
      </c>
      <c r="O18" s="10">
        <f>IF(J18&gt;'Nominal values _ Q3'!J18,J18-'Nominal values _ Q3'!J18,"-")</f>
        <v>0.6873554658203966</v>
      </c>
      <c r="Q18" s="25" t="s">
        <v>132</v>
      </c>
      <c r="R18" s="25" t="s">
        <v>128</v>
      </c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23</v>
      </c>
      <c r="B20" s="14"/>
      <c r="C20" s="14"/>
      <c r="D20" s="14"/>
      <c r="E20" s="14"/>
      <c r="G20" s="14"/>
      <c r="I20" s="14"/>
    </row>
    <row r="21" spans="1:18" ht="12.75">
      <c r="A21" s="32" t="s">
        <v>13</v>
      </c>
      <c r="B21" s="10">
        <v>-387.70052</v>
      </c>
      <c r="C21" s="10">
        <v>8899.61898</v>
      </c>
      <c r="D21" s="10">
        <v>68.4149</v>
      </c>
      <c r="E21" s="10">
        <v>75</v>
      </c>
      <c r="G21" s="10">
        <f>B21-'Nominal values _ Q3'!B21</f>
        <v>1.8994800000000396</v>
      </c>
      <c r="H21" s="10">
        <f>C21-'Nominal values _ Q3'!C21</f>
        <v>-2.881020000000717</v>
      </c>
      <c r="I21" s="10">
        <f>D21-'Nominal values _ Q3'!D21</f>
        <v>-6.585099999999997</v>
      </c>
      <c r="J21" s="10">
        <f aca="true" t="shared" si="1" ref="J21:J30">SQRT(G21^2+I21^2)</f>
        <v>6.8535805445329165</v>
      </c>
      <c r="L21" s="10" t="str">
        <f>IF(ABS(G21)&gt;'Nominal values _ Q3'!G21,ABS(G21)-'Nominal values _ Q3'!G21,"-")</f>
        <v>-</v>
      </c>
      <c r="M21" s="10">
        <f>IF(ABS(H21)&gt;'Nominal values _ Q3'!H21,ABS(H21)-'Nominal values _ Q3'!H21,"-")</f>
        <v>0.8810200000007171</v>
      </c>
      <c r="N21" s="10">
        <f>IF(ABS(I21)&gt;'Nominal values _ Q3'!I21,ABS(I21)-'Nominal values _ Q3'!I21,"-")</f>
        <v>4.585099999999997</v>
      </c>
      <c r="O21" s="10">
        <f>IF(J21&gt;'Nominal values _ Q3'!J21,J21-'Nominal values _ Q3'!J21,"-")</f>
        <v>4.025153419786726</v>
      </c>
      <c r="Q21" s="25" t="s">
        <v>132</v>
      </c>
      <c r="R21" s="25" t="s">
        <v>128</v>
      </c>
    </row>
    <row r="22" spans="1:18" ht="12.75">
      <c r="A22" s="32" t="s">
        <v>14</v>
      </c>
      <c r="B22" s="10">
        <v>-237.40364</v>
      </c>
      <c r="C22" s="10">
        <v>8902.41298</v>
      </c>
      <c r="D22" s="10">
        <v>273.45386</v>
      </c>
      <c r="E22" s="10">
        <v>75</v>
      </c>
      <c r="G22" s="10">
        <f>B22-'Nominal values _ Q3'!B22</f>
        <v>2.596360000000004</v>
      </c>
      <c r="H22" s="10">
        <f>C22-'Nominal values _ Q3'!C22</f>
        <v>-0.08702000000084809</v>
      </c>
      <c r="I22" s="10">
        <f>D22-'Nominal values _ Q3'!D22</f>
        <v>-4.04613999999998</v>
      </c>
      <c r="J22" s="10">
        <f t="shared" si="1"/>
        <v>4.807528902586012</v>
      </c>
      <c r="L22" s="10" t="str">
        <f>IF(ABS(G22)&gt;'Nominal values _ Q3'!G22,ABS(G22)-'Nominal values _ Q3'!G22,"-")</f>
        <v>-</v>
      </c>
      <c r="M22" s="10" t="str">
        <f>IF(ABS(H22)&gt;'Nominal values _ Q3'!H22,ABS(H22)-'Nominal values _ Q3'!H22,"-")</f>
        <v>-</v>
      </c>
      <c r="N22" s="10">
        <f>IF(ABS(I22)&gt;'Nominal values _ Q3'!I22,ABS(I22)-'Nominal values _ Q3'!I22,"-")</f>
        <v>1.0461399999999799</v>
      </c>
      <c r="O22" s="10">
        <f>IF(J22&gt;'Nominal values _ Q3'!J22,J22-'Nominal values _ Q3'!J22,"-")</f>
        <v>0.564888215466727</v>
      </c>
      <c r="Q22" s="25" t="s">
        <v>132</v>
      </c>
      <c r="R22" s="25"/>
    </row>
    <row r="23" spans="1:18" ht="12.75">
      <c r="A23" s="32" t="s">
        <v>15</v>
      </c>
      <c r="B23" s="10">
        <v>4.5339</v>
      </c>
      <c r="C23" s="10">
        <v>8902.00404</v>
      </c>
      <c r="D23" s="10">
        <v>374.12676</v>
      </c>
      <c r="E23" s="10">
        <v>201</v>
      </c>
      <c r="G23" s="10">
        <f>B23-'Nominal values _ Q3'!B23</f>
        <v>4.5339</v>
      </c>
      <c r="H23" s="10">
        <f>C23-'Nominal values _ Q3'!C23</f>
        <v>-0.4959600000001956</v>
      </c>
      <c r="I23" s="10">
        <f>D23-'Nominal values _ Q3'!D23</f>
        <v>-2.773239999999987</v>
      </c>
      <c r="J23" s="10">
        <f t="shared" si="1"/>
        <v>5.314800965944062</v>
      </c>
      <c r="L23" s="10">
        <f>IF(ABS(G23)&gt;'Nominal values _ Q3'!G23,ABS(G23)-'Nominal values _ Q3'!G23,"-")</f>
        <v>1.5339</v>
      </c>
      <c r="M23" s="10" t="str">
        <f>IF(ABS(H23)&gt;'Nominal values _ Q3'!H23,ABS(H23)-'Nominal values _ Q3'!H23,"-")</f>
        <v>-</v>
      </c>
      <c r="N23" s="10" t="str">
        <f>IF(ABS(I23)&gt;'Nominal values _ Q3'!I23,ABS(I23)-'Nominal values _ Q3'!I23,"-")</f>
        <v>-</v>
      </c>
      <c r="O23" s="10">
        <f>IF(J23&gt;'Nominal values _ Q3'!J23,J23-'Nominal values _ Q3'!J23,"-")</f>
        <v>1.0721602788247768</v>
      </c>
      <c r="Q23" s="25" t="s">
        <v>132</v>
      </c>
      <c r="R23" s="25"/>
    </row>
    <row r="24" spans="1:18" ht="12.75">
      <c r="A24" s="32" t="s">
        <v>16</v>
      </c>
      <c r="B24" s="10">
        <v>241.31778</v>
      </c>
      <c r="C24" s="10">
        <v>8899.54786</v>
      </c>
      <c r="D24" s="10">
        <v>272.1356</v>
      </c>
      <c r="E24" s="10">
        <v>134</v>
      </c>
      <c r="G24" s="10">
        <f>B24-'Nominal values _ Q3'!B24</f>
        <v>1.317779999999999</v>
      </c>
      <c r="H24" s="10">
        <f>C24-'Nominal values _ Q3'!C24</f>
        <v>-2.9521399999994173</v>
      </c>
      <c r="I24" s="10">
        <f>D24-'Nominal values _ Q3'!D24</f>
        <v>-5.364399999999989</v>
      </c>
      <c r="J24" s="10">
        <f t="shared" si="1"/>
        <v>5.523887352978868</v>
      </c>
      <c r="L24" s="10" t="str">
        <f>IF(ABS(G24)&gt;'Nominal values _ Q3'!G24,ABS(G24)-'Nominal values _ Q3'!G24,"-")</f>
        <v>-</v>
      </c>
      <c r="M24" s="10">
        <f>IF(ABS(H24)&gt;'Nominal values _ Q3'!H24,ABS(H24)-'Nominal values _ Q3'!H24,"-")</f>
        <v>0.9521399999994173</v>
      </c>
      <c r="N24" s="10">
        <f>IF(ABS(I24)&gt;'Nominal values _ Q3'!I24,ABS(I24)-'Nominal values _ Q3'!I24,"-")</f>
        <v>3.364399999999989</v>
      </c>
      <c r="O24" s="10">
        <f>IF(J24&gt;'Nominal values _ Q3'!J24,J24-'Nominal values _ Q3'!J24,"-")</f>
        <v>2.6954602282326774</v>
      </c>
      <c r="Q24" s="25" t="s">
        <v>132</v>
      </c>
      <c r="R24" s="25" t="s">
        <v>128</v>
      </c>
    </row>
    <row r="25" spans="1:18" ht="12.75">
      <c r="A25" s="32" t="s">
        <v>17</v>
      </c>
      <c r="B25" s="10">
        <v>390.42848</v>
      </c>
      <c r="C25" s="10">
        <v>8898.76808</v>
      </c>
      <c r="D25" s="10">
        <v>64.05372</v>
      </c>
      <c r="E25" s="10">
        <v>75</v>
      </c>
      <c r="G25" s="10">
        <f>B25-'Nominal values _ Q3'!B25</f>
        <v>0.8284799999999564</v>
      </c>
      <c r="H25" s="10">
        <f>C25-'Nominal values _ Q3'!C25</f>
        <v>-3.731920000000173</v>
      </c>
      <c r="I25" s="10">
        <f>D25-'Nominal values _ Q3'!D25</f>
        <v>-10.946280000000002</v>
      </c>
      <c r="J25" s="10">
        <f t="shared" si="1"/>
        <v>10.977587391991008</v>
      </c>
      <c r="L25" s="10" t="str">
        <f>IF(ABS(G25)&gt;'Nominal values _ Q3'!G25,ABS(G25)-'Nominal values _ Q3'!G25,"-")</f>
        <v>-</v>
      </c>
      <c r="M25" s="10">
        <f>IF(ABS(H25)&gt;'Nominal values _ Q3'!H25,ABS(H25)-'Nominal values _ Q3'!H25,"-")</f>
        <v>1.7319200000001729</v>
      </c>
      <c r="N25" s="10">
        <f>IF(ABS(I25)&gt;'Nominal values _ Q3'!I25,ABS(I25)-'Nominal values _ Q3'!I25,"-")</f>
        <v>8.946280000000002</v>
      </c>
      <c r="O25" s="10">
        <f>IF(J25&gt;'Nominal values _ Q3'!J25,J25-'Nominal values _ Q3'!J25,"-")</f>
        <v>8.149160267244818</v>
      </c>
      <c r="Q25" s="25" t="s">
        <v>132</v>
      </c>
      <c r="R25" s="25" t="s">
        <v>128</v>
      </c>
    </row>
    <row r="26" spans="1:18" ht="12.75">
      <c r="A26" s="32" t="s">
        <v>94</v>
      </c>
      <c r="B26" s="10">
        <v>0.55626</v>
      </c>
      <c r="C26" s="10">
        <v>8898.11784</v>
      </c>
      <c r="D26" s="10">
        <v>-151.22398</v>
      </c>
      <c r="E26" s="10">
        <v>88.9</v>
      </c>
      <c r="G26" s="10">
        <f>B26-'Nominal values _ Q3'!B26</f>
        <v>0.55626</v>
      </c>
      <c r="H26" s="10">
        <f>C26-'Nominal values _ Q3'!C26</f>
        <v>-4.382159999999203</v>
      </c>
      <c r="I26" s="10">
        <f>D26-'Nominal values _ Q3'!D26</f>
        <v>-1.2239800000000116</v>
      </c>
      <c r="J26" s="10">
        <f t="shared" si="1"/>
        <v>1.3444523896367726</v>
      </c>
      <c r="L26" s="10" t="str">
        <f>IF(ABS(G26)&gt;'Nominal values _ Q3'!G26,ABS(G26)-'Nominal values _ Q3'!G26,"-")</f>
        <v>-</v>
      </c>
      <c r="M26" s="10">
        <f>IF(ABS(H26)&gt;'Nominal values _ Q3'!H26,ABS(H26)-'Nominal values _ Q3'!H26,"-")</f>
        <v>2.382159999999203</v>
      </c>
      <c r="N26" s="10" t="str">
        <f>IF(ABS(I26)&gt;'Nominal values _ Q3'!I26,ABS(I26)-'Nominal values _ Q3'!I26,"-")</f>
        <v>-</v>
      </c>
      <c r="O26" s="10" t="str">
        <f>IF(J26&gt;'Nominal values _ Q3'!J26,J26-'Nominal values _ Q3'!J26,"-")</f>
        <v>-</v>
      </c>
      <c r="Q26" s="25"/>
      <c r="R26" s="25" t="s">
        <v>128</v>
      </c>
    </row>
    <row r="27" spans="1:18" ht="12.75">
      <c r="A27" s="32" t="s">
        <v>95</v>
      </c>
      <c r="B27" s="10">
        <v>-148.00072</v>
      </c>
      <c r="C27" s="10">
        <v>8898.4201</v>
      </c>
      <c r="D27" s="10">
        <v>-3.35026</v>
      </c>
      <c r="E27" s="10">
        <v>88.9</v>
      </c>
      <c r="G27" s="10">
        <f>B27-'Nominal values _ Q3'!B27</f>
        <v>1.9992799999999988</v>
      </c>
      <c r="H27" s="10">
        <f>C27-'Nominal values _ Q3'!C27</f>
        <v>-4.0799000000006345</v>
      </c>
      <c r="I27" s="10">
        <f>D27-'Nominal values _ Q3'!D27</f>
        <v>-3.35026</v>
      </c>
      <c r="J27" s="10">
        <f t="shared" si="1"/>
        <v>3.9014564698327723</v>
      </c>
      <c r="L27" s="10" t="str">
        <f>IF(ABS(G27)&gt;'Nominal values _ Q3'!G27,ABS(G27)-'Nominal values _ Q3'!G27,"-")</f>
        <v>-</v>
      </c>
      <c r="M27" s="10">
        <f>IF(ABS(H27)&gt;'Nominal values _ Q3'!H27,ABS(H27)-'Nominal values _ Q3'!H27,"-")</f>
        <v>2.0799000000006345</v>
      </c>
      <c r="N27" s="10">
        <f>IF(ABS(I27)&gt;'Nominal values _ Q3'!I27,ABS(I27)-'Nominal values _ Q3'!I27,"-")</f>
        <v>1.35026</v>
      </c>
      <c r="O27" s="10">
        <f>IF(J27&gt;'Nominal values _ Q3'!J27,J27-'Nominal values _ Q3'!J27,"-")</f>
        <v>1.073029345086582</v>
      </c>
      <c r="Q27" s="25" t="s">
        <v>132</v>
      </c>
      <c r="R27" s="25" t="s">
        <v>128</v>
      </c>
    </row>
    <row r="28" spans="1:18" ht="12.75">
      <c r="A28" s="32" t="s">
        <v>96</v>
      </c>
      <c r="B28" s="10">
        <v>-1.20142</v>
      </c>
      <c r="C28" s="10">
        <v>8898.54964</v>
      </c>
      <c r="D28" s="10">
        <v>145.2626</v>
      </c>
      <c r="E28" s="10">
        <v>88.9</v>
      </c>
      <c r="G28" s="10">
        <f>B28-'Nominal values _ Q3'!B28</f>
        <v>-1.20142</v>
      </c>
      <c r="H28" s="10">
        <f>C28-'Nominal values _ Q3'!C28</f>
        <v>-3.950360000000728</v>
      </c>
      <c r="I28" s="10">
        <f>D28-'Nominal values _ Q3'!D28</f>
        <v>-4.737400000000008</v>
      </c>
      <c r="J28" s="10">
        <f t="shared" si="1"/>
        <v>4.887368287371035</v>
      </c>
      <c r="L28" s="10" t="str">
        <f>IF(ABS(G28)&gt;'Nominal values _ Q3'!G28,ABS(G28)-'Nominal values _ Q3'!G28,"-")</f>
        <v>-</v>
      </c>
      <c r="M28" s="10">
        <f>IF(ABS(H28)&gt;'Nominal values _ Q3'!H28,ABS(H28)-'Nominal values _ Q3'!H28,"-")</f>
        <v>1.9503600000007282</v>
      </c>
      <c r="N28" s="10">
        <f>IF(ABS(I28)&gt;'Nominal values _ Q3'!I28,ABS(I28)-'Nominal values _ Q3'!I28,"-")</f>
        <v>2.737400000000008</v>
      </c>
      <c r="O28" s="10">
        <f>IF(J28&gt;'Nominal values _ Q3'!J28,J28-'Nominal values _ Q3'!J28,"-")</f>
        <v>2.0589411626248446</v>
      </c>
      <c r="Q28" s="25" t="s">
        <v>132</v>
      </c>
      <c r="R28" s="25" t="s">
        <v>128</v>
      </c>
    </row>
    <row r="29" spans="1:18" ht="12.75">
      <c r="A29" s="32" t="s">
        <v>21</v>
      </c>
      <c r="B29" s="10">
        <v>0.37338</v>
      </c>
      <c r="C29" s="10">
        <v>8677.05402</v>
      </c>
      <c r="D29" s="10">
        <v>-1.25984</v>
      </c>
      <c r="E29" s="10">
        <v>114</v>
      </c>
      <c r="G29" s="10">
        <f>B29-'Nominal values _ Q3'!B29</f>
        <v>0.37338</v>
      </c>
      <c r="H29" s="10">
        <f>C29-'Nominal values _ Q3'!C29</f>
        <v>-2.945980000000418</v>
      </c>
      <c r="I29" s="10">
        <f>D29-'Nominal values _ Q3'!D29</f>
        <v>-1.25984</v>
      </c>
      <c r="J29" s="10">
        <f t="shared" si="1"/>
        <v>1.3140051179504593</v>
      </c>
      <c r="L29" s="10" t="str">
        <f>IF(ABS(G29)&gt;'Nominal values _ Q3'!G29,ABS(G29)-'Nominal values _ Q3'!G29,"-")</f>
        <v>-</v>
      </c>
      <c r="M29" s="10">
        <f>IF(ABS(H29)&gt;'Nominal values _ Q3'!H29,ABS(H29)-'Nominal values _ Q3'!H29,"-")</f>
        <v>1.945980000000418</v>
      </c>
      <c r="N29" s="10">
        <f>IF(ABS(I29)&gt;'Nominal values _ Q3'!I29,ABS(I29)-'Nominal values _ Q3'!I29,"-")</f>
        <v>0.25984000000000007</v>
      </c>
      <c r="O29" s="10" t="str">
        <f>IF(J29&gt;'Nominal values _ Q3'!J29,J29-'Nominal values _ Q3'!J29,"-")</f>
        <v>-</v>
      </c>
      <c r="Q29" s="25"/>
      <c r="R29" s="25" t="s">
        <v>128</v>
      </c>
    </row>
    <row r="30" spans="1:18" ht="12.75">
      <c r="A30" s="32" t="s">
        <v>22</v>
      </c>
      <c r="B30" s="10">
        <v>-0.06858</v>
      </c>
      <c r="C30" s="10">
        <v>8552.14952</v>
      </c>
      <c r="D30" s="10">
        <v>76.9239</v>
      </c>
      <c r="E30" s="10">
        <v>1009.6</v>
      </c>
      <c r="G30" s="10">
        <f>B30-'Nominal values _ Q3'!B30</f>
        <v>-0.06858</v>
      </c>
      <c r="H30" s="10">
        <f>C30-'Nominal values _ Q3'!C30</f>
        <v>-0.3504799999991519</v>
      </c>
      <c r="I30" s="10">
        <f>D30-'Nominal values _ Q3'!D30</f>
        <v>1.9239000000000033</v>
      </c>
      <c r="J30" s="10">
        <f t="shared" si="1"/>
        <v>1.9251219250738412</v>
      </c>
      <c r="L30" s="10" t="str">
        <f>IF(ABS(G30)&gt;'Nominal values _ Q3'!G30,ABS(G30)-'Nominal values _ Q3'!G30,"-")</f>
        <v>-</v>
      </c>
      <c r="M30" s="10" t="str">
        <f>IF(ABS(H30)&gt;'Nominal values _ Q3'!H30,ABS(H30)-'Nominal values _ Q3'!H30,"-")</f>
        <v>-</v>
      </c>
      <c r="N30" s="10" t="str">
        <f>IF(ABS(I30)&gt;'Nominal values _ Q3'!I30,ABS(I30)-'Nominal values _ Q3'!I30,"-")</f>
        <v>-</v>
      </c>
      <c r="O30" s="10" t="str">
        <f>IF(J30&gt;'Nominal values _ Q3'!J30,J30-'Nominal values _ Q3'!J30,"-")</f>
        <v>-</v>
      </c>
      <c r="Q30" s="25"/>
      <c r="R30" s="25"/>
    </row>
    <row r="32" ht="12.75">
      <c r="Q32" s="1" t="s">
        <v>161</v>
      </c>
    </row>
    <row r="33" spans="1:17" ht="12.75">
      <c r="A33" s="22" t="s">
        <v>162</v>
      </c>
      <c r="Q33" s="1" t="s">
        <v>163</v>
      </c>
    </row>
    <row r="34" spans="1:17" ht="12.75">
      <c r="A34" s="32" t="s">
        <v>164</v>
      </c>
      <c r="B34" s="10">
        <v>140.79728</v>
      </c>
      <c r="C34" s="10">
        <v>-19.83994</v>
      </c>
      <c r="D34" s="10">
        <v>36.00196</v>
      </c>
      <c r="E34" s="31"/>
      <c r="G34" s="14"/>
      <c r="H34" s="14"/>
      <c r="I34" s="14"/>
      <c r="J34" s="14"/>
      <c r="M34" s="14"/>
      <c r="Q34" s="1" t="s">
        <v>165</v>
      </c>
    </row>
    <row r="35" spans="1:17" ht="12.75">
      <c r="A35" s="32" t="s">
        <v>166</v>
      </c>
      <c r="B35" s="10">
        <v>140.08608</v>
      </c>
      <c r="C35" s="10">
        <v>-19.50466</v>
      </c>
      <c r="D35" s="10">
        <v>-38.8874</v>
      </c>
      <c r="E35" s="31"/>
      <c r="G35" s="14"/>
      <c r="H35" s="14"/>
      <c r="I35" s="14"/>
      <c r="J35" s="14"/>
      <c r="M35" s="14"/>
      <c r="Q35" s="1" t="s">
        <v>1331</v>
      </c>
    </row>
    <row r="36" spans="2:13" ht="12.75">
      <c r="B36" s="28"/>
      <c r="C36" s="28"/>
      <c r="D36" s="28"/>
      <c r="E36" s="31"/>
      <c r="G36" s="14"/>
      <c r="H36" s="14"/>
      <c r="I36" s="14"/>
      <c r="J36" s="14"/>
      <c r="M36" s="14"/>
    </row>
    <row r="37" spans="1:17" ht="12.75">
      <c r="A37" s="32" t="s">
        <v>167</v>
      </c>
      <c r="B37" s="10">
        <v>150.03018</v>
      </c>
      <c r="C37" s="10">
        <v>8699.86322</v>
      </c>
      <c r="D37" s="10">
        <v>36.14674</v>
      </c>
      <c r="E37" s="31"/>
      <c r="G37" s="14"/>
      <c r="H37" s="14"/>
      <c r="I37" s="14"/>
      <c r="J37" s="14"/>
      <c r="M37" s="14"/>
      <c r="Q37" s="3"/>
    </row>
    <row r="38" spans="1:13" ht="12.75">
      <c r="A38" s="32" t="s">
        <v>168</v>
      </c>
      <c r="B38" s="10">
        <v>149.20976</v>
      </c>
      <c r="C38" s="10">
        <v>8698.46368</v>
      </c>
      <c r="D38" s="10">
        <v>-38.85692</v>
      </c>
      <c r="E38" s="31"/>
      <c r="G38" s="14"/>
      <c r="H38" s="14"/>
      <c r="I38" s="14"/>
      <c r="J38" s="14"/>
      <c r="M38" s="14"/>
    </row>
    <row r="39" spans="2:13" ht="12.75">
      <c r="B39" s="31"/>
      <c r="C39" s="31"/>
      <c r="D39" s="31"/>
      <c r="E39" s="31"/>
      <c r="G39" s="14"/>
      <c r="H39" s="14"/>
      <c r="I39" s="14"/>
      <c r="J39" s="14"/>
      <c r="M39" s="14"/>
    </row>
    <row r="40" spans="1:13" ht="12.75">
      <c r="A40" s="22" t="s">
        <v>522</v>
      </c>
      <c r="E40" s="31"/>
      <c r="G40" s="14"/>
      <c r="H40" s="14"/>
      <c r="I40" s="14"/>
      <c r="J40" s="14"/>
      <c r="M40" s="14"/>
    </row>
    <row r="41" spans="1:13" ht="12.75">
      <c r="A41" s="9" t="s">
        <v>1335</v>
      </c>
      <c r="B41" s="18"/>
      <c r="C41" s="10">
        <v>6551.030839999999</v>
      </c>
      <c r="D41" s="18"/>
      <c r="E41" s="31"/>
      <c r="G41" s="14"/>
      <c r="H41" s="14"/>
      <c r="I41" s="14"/>
      <c r="J41" s="14"/>
      <c r="M41" s="14"/>
    </row>
    <row r="42" spans="1:13" ht="12.75">
      <c r="A42" s="9" t="s">
        <v>1336</v>
      </c>
      <c r="B42" s="18"/>
      <c r="C42" s="10">
        <v>6549.8726</v>
      </c>
      <c r="D42" s="18"/>
      <c r="E42" s="31"/>
      <c r="G42" s="14"/>
      <c r="H42" s="14"/>
      <c r="I42" s="14"/>
      <c r="J42" s="14"/>
      <c r="M42" s="14"/>
    </row>
  </sheetData>
  <mergeCells count="9">
    <mergeCell ref="A1:N1"/>
    <mergeCell ref="B3:D3"/>
    <mergeCell ref="B4:D4"/>
    <mergeCell ref="B5:D5"/>
    <mergeCell ref="Q6:R6"/>
    <mergeCell ref="B7:E7"/>
    <mergeCell ref="G7:J7"/>
    <mergeCell ref="L7:O7"/>
    <mergeCell ref="Q7:R7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R19" sqref="R19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103</v>
      </c>
      <c r="B3" s="39" t="s">
        <v>1353</v>
      </c>
      <c r="C3" s="39"/>
      <c r="D3" s="39"/>
    </row>
    <row r="4" spans="1:4" ht="12.75">
      <c r="A4" s="21" t="s">
        <v>105</v>
      </c>
      <c r="B4" s="39" t="s">
        <v>1354</v>
      </c>
      <c r="C4" s="39"/>
      <c r="D4" s="39"/>
    </row>
    <row r="5" spans="1:4" ht="12.75">
      <c r="A5" s="21" t="s">
        <v>107</v>
      </c>
      <c r="B5" s="40">
        <v>38758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108</v>
      </c>
      <c r="C7" s="37"/>
      <c r="D7" s="37"/>
      <c r="E7" s="37"/>
      <c r="G7" s="37" t="s">
        <v>109</v>
      </c>
      <c r="H7" s="37"/>
      <c r="I7" s="37"/>
      <c r="J7" s="37"/>
      <c r="L7" s="37" t="s">
        <v>110</v>
      </c>
      <c r="M7" s="37"/>
      <c r="N7" s="37"/>
      <c r="O7" s="37"/>
      <c r="Q7" s="37" t="s">
        <v>111</v>
      </c>
      <c r="R7" s="37"/>
    </row>
    <row r="8" spans="1:18" ht="25.5">
      <c r="A8" s="22" t="s">
        <v>4</v>
      </c>
      <c r="B8" s="33" t="s">
        <v>5</v>
      </c>
      <c r="C8" s="33" t="s">
        <v>6</v>
      </c>
      <c r="D8" s="33" t="s">
        <v>7</v>
      </c>
      <c r="E8" s="22" t="s">
        <v>1116</v>
      </c>
      <c r="G8" s="23" t="s">
        <v>117</v>
      </c>
      <c r="H8" s="23" t="s">
        <v>118</v>
      </c>
      <c r="I8" s="23" t="s">
        <v>119</v>
      </c>
      <c r="J8" s="23" t="s">
        <v>120</v>
      </c>
      <c r="L8" s="23" t="s">
        <v>117</v>
      </c>
      <c r="M8" s="23" t="s">
        <v>118</v>
      </c>
      <c r="N8" s="23" t="s">
        <v>119</v>
      </c>
      <c r="O8" s="23" t="s">
        <v>120</v>
      </c>
      <c r="Q8" s="24" t="s">
        <v>125</v>
      </c>
      <c r="R8" s="24" t="s">
        <v>126</v>
      </c>
    </row>
    <row r="9" spans="1:18" ht="12.75">
      <c r="A9" s="32" t="s">
        <v>13</v>
      </c>
      <c r="B9" s="10">
        <v>-389.8392</v>
      </c>
      <c r="C9" s="10">
        <v>-300.04258</v>
      </c>
      <c r="D9" s="10">
        <v>67.5894</v>
      </c>
      <c r="E9" s="10">
        <v>75</v>
      </c>
      <c r="G9" s="10">
        <f>B9-'Nominal values _ Q3'!B9</f>
        <v>-0.23919999999998254</v>
      </c>
      <c r="H9" s="10">
        <f>C9-'Nominal values _ Q3'!C9</f>
        <v>-2.5425799999999867</v>
      </c>
      <c r="I9" s="10">
        <f>D9-'Nominal values _ Q3'!D9</f>
        <v>-7.410600000000002</v>
      </c>
      <c r="J9" s="10">
        <f aca="true" t="shared" si="0" ref="J9:J15">SQRT(G9^2+I9^2)</f>
        <v>7.414459454336508</v>
      </c>
      <c r="L9" s="10" t="str">
        <f>IF(ABS(G9)&gt;'Nominal values _ Q3'!G9,ABS(G9)-'Nominal values _ Q3'!G9,"-")</f>
        <v>-</v>
      </c>
      <c r="M9" s="10">
        <f>IF(ABS(H9)&gt;'Nominal values _ Q3'!H9,ABS(H9)-'Nominal values _ Q3'!H9,"-")</f>
        <v>0.5425799999999867</v>
      </c>
      <c r="N9" s="10">
        <f>IF(ABS(I9)&gt;'Nominal values _ Q3'!I9,ABS(I9)-'Nominal values _ Q3'!I9,"-")</f>
        <v>5.410600000000002</v>
      </c>
      <c r="O9" s="10">
        <f>IF(J9&gt;'Nominal values _ Q3'!J9,J9-'Nominal values _ Q3'!J9,"-")</f>
        <v>4.586032329590317</v>
      </c>
      <c r="Q9" s="25" t="s">
        <v>132</v>
      </c>
      <c r="R9" s="25" t="s">
        <v>128</v>
      </c>
    </row>
    <row r="10" spans="1:18" ht="12.75">
      <c r="A10" s="32" t="s">
        <v>14</v>
      </c>
      <c r="B10" s="10">
        <v>-234.06099999999998</v>
      </c>
      <c r="C10" s="10">
        <v>-307.54065999999995</v>
      </c>
      <c r="D10" s="10">
        <v>274.73148</v>
      </c>
      <c r="E10" s="10">
        <v>75</v>
      </c>
      <c r="G10" s="10">
        <f>B10-'Nominal values _ Q3'!B10</f>
        <v>5.939000000000021</v>
      </c>
      <c r="H10" s="10">
        <f>C10-'Nominal values _ Q3'!C10</f>
        <v>-10.040659999999946</v>
      </c>
      <c r="I10" s="10">
        <f>D10-'Nominal values _ Q3'!D10</f>
        <v>-2.7685200000000236</v>
      </c>
      <c r="J10" s="10">
        <f t="shared" si="0"/>
        <v>6.552589105872608</v>
      </c>
      <c r="L10" s="10">
        <f>IF(ABS(G10)&gt;'Nominal values _ Q3'!G10,ABS(G10)-'Nominal values _ Q3'!G10,"-")</f>
        <v>2.9390000000000214</v>
      </c>
      <c r="M10" s="10">
        <f>IF(ABS(H10)&gt;'Nominal values _ Q3'!H10,ABS(H10)-'Nominal values _ Q3'!H10,"-")</f>
        <v>8.040659999999946</v>
      </c>
      <c r="N10" s="10" t="str">
        <f>IF(ABS(I10)&gt;'Nominal values _ Q3'!I10,ABS(I10)-'Nominal values _ Q3'!I10,"-")</f>
        <v>-</v>
      </c>
      <c r="O10" s="10">
        <f>IF(J10&gt;'Nominal values _ Q3'!J10,J10-'Nominal values _ Q3'!J10,"-")</f>
        <v>2.309948418753323</v>
      </c>
      <c r="Q10" s="25" t="s">
        <v>132</v>
      </c>
      <c r="R10" s="25" t="s">
        <v>128</v>
      </c>
    </row>
    <row r="11" spans="1:18" ht="12.75">
      <c r="A11" s="32" t="s">
        <v>15</v>
      </c>
      <c r="B11" s="10">
        <v>-2.54254</v>
      </c>
      <c r="C11" s="10">
        <v>-333.83219999999994</v>
      </c>
      <c r="D11" s="10">
        <v>369.69699999999995</v>
      </c>
      <c r="E11" s="10">
        <v>201</v>
      </c>
      <c r="G11" s="10">
        <f>B11-'Nominal values _ Q3'!B11</f>
        <v>-2.54254</v>
      </c>
      <c r="H11" s="10">
        <f>C11-'Nominal values _ Q3'!C11</f>
        <v>-6.332199999999943</v>
      </c>
      <c r="I11" s="10">
        <f>D11-'Nominal values _ Q3'!D11</f>
        <v>-7.203000000000031</v>
      </c>
      <c r="J11" s="10">
        <f t="shared" si="0"/>
        <v>7.638567840348114</v>
      </c>
      <c r="L11" s="10" t="str">
        <f>IF(ABS(G11)&gt;'Nominal values _ Q3'!G11,ABS(G11)-'Nominal values _ Q3'!G11,"-")</f>
        <v>-</v>
      </c>
      <c r="M11" s="10">
        <f>IF(ABS(H11)&gt;'Nominal values _ Q3'!H11,ABS(H11)-'Nominal values _ Q3'!H11,"-")</f>
        <v>4.332199999999943</v>
      </c>
      <c r="N11" s="10">
        <f>IF(ABS(I11)&gt;'Nominal values _ Q3'!I11,ABS(I11)-'Nominal values _ Q3'!I11,"-")</f>
        <v>4.203000000000031</v>
      </c>
      <c r="O11" s="10">
        <f>IF(J11&gt;'Nominal values _ Q3'!J11,J11-'Nominal values _ Q3'!J11,"-")</f>
        <v>3.395927153228829</v>
      </c>
      <c r="Q11" s="25" t="s">
        <v>132</v>
      </c>
      <c r="R11" s="25" t="s">
        <v>128</v>
      </c>
    </row>
    <row r="12" spans="1:18" ht="12.75">
      <c r="A12" s="32" t="s">
        <v>16</v>
      </c>
      <c r="B12" s="10">
        <v>236.56543999999997</v>
      </c>
      <c r="C12" s="10">
        <v>-305.90489999999994</v>
      </c>
      <c r="D12" s="10">
        <v>271.36598</v>
      </c>
      <c r="E12" s="10">
        <v>134</v>
      </c>
      <c r="G12" s="10">
        <f>B12-'Nominal values _ Q3'!B12</f>
        <v>-3.434560000000033</v>
      </c>
      <c r="H12" s="10">
        <f>C12-'Nominal values _ Q3'!C12</f>
        <v>-8.404899999999941</v>
      </c>
      <c r="I12" s="10">
        <f>D12-'Nominal values _ Q3'!D12</f>
        <v>-6.134020000000021</v>
      </c>
      <c r="J12" s="10">
        <f t="shared" si="0"/>
        <v>7.030106951818051</v>
      </c>
      <c r="L12" s="10">
        <f>IF(ABS(G12)&gt;'Nominal values _ Q3'!G12,ABS(G12)-'Nominal values _ Q3'!G12,"-")</f>
        <v>1.4345600000000331</v>
      </c>
      <c r="M12" s="10">
        <f>IF(ABS(H12)&gt;'Nominal values _ Q3'!H12,ABS(H12)-'Nominal values _ Q3'!H12,"-")</f>
        <v>6.404899999999941</v>
      </c>
      <c r="N12" s="10">
        <f>IF(ABS(I12)&gt;'Nominal values _ Q3'!I12,ABS(I12)-'Nominal values _ Q3'!I12,"-")</f>
        <v>4.134020000000021</v>
      </c>
      <c r="O12" s="10">
        <f>IF(J12&gt;'Nominal values _ Q3'!J12,J12-'Nominal values _ Q3'!J12,"-")</f>
        <v>4.20167982707186</v>
      </c>
      <c r="Q12" s="25" t="s">
        <v>132</v>
      </c>
      <c r="R12" s="25" t="s">
        <v>128</v>
      </c>
    </row>
    <row r="13" spans="1:18" ht="12.75">
      <c r="A13" s="32" t="s">
        <v>17</v>
      </c>
      <c r="B13" s="10">
        <v>389.3058</v>
      </c>
      <c r="C13" s="10">
        <v>-300.40072</v>
      </c>
      <c r="D13" s="10">
        <v>71.25208</v>
      </c>
      <c r="E13" s="10">
        <v>75</v>
      </c>
      <c r="G13" s="10">
        <f>B13-'Nominal values _ Q3'!B13</f>
        <v>-0.2942000000000462</v>
      </c>
      <c r="H13" s="10">
        <f>C13-'Nominal values _ Q3'!C13</f>
        <v>-2.9007199999999784</v>
      </c>
      <c r="I13" s="10">
        <f>D13-'Nominal values _ Q3'!D13</f>
        <v>-3.7479199999999935</v>
      </c>
      <c r="J13" s="10">
        <f t="shared" si="0"/>
        <v>3.759449157310147</v>
      </c>
      <c r="L13" s="10" t="str">
        <f>IF(ABS(G13)&gt;'Nominal values _ Q3'!G13,ABS(G13)-'Nominal values _ Q3'!G13,"-")</f>
        <v>-</v>
      </c>
      <c r="M13" s="10">
        <f>IF(ABS(H13)&gt;'Nominal values _ Q3'!H13,ABS(H13)-'Nominal values _ Q3'!H13,"-")</f>
        <v>0.9007199999999784</v>
      </c>
      <c r="N13" s="10">
        <f>IF(ABS(I13)&gt;'Nominal values _ Q3'!I13,ABS(I13)-'Nominal values _ Q3'!I13,"-")</f>
        <v>1.7479199999999935</v>
      </c>
      <c r="O13" s="10">
        <f>IF(J13&gt;'Nominal values _ Q3'!J13,J13-'Nominal values _ Q3'!J13,"-")</f>
        <v>0.9310220325639569</v>
      </c>
      <c r="Q13" s="25" t="s">
        <v>132</v>
      </c>
      <c r="R13" s="25" t="s">
        <v>128</v>
      </c>
    </row>
    <row r="14" spans="1:18" ht="12.75">
      <c r="A14" s="32" t="s">
        <v>94</v>
      </c>
      <c r="B14" s="10">
        <v>-0.54864</v>
      </c>
      <c r="C14" s="10">
        <v>-90.0557</v>
      </c>
      <c r="D14" s="10">
        <v>-151.54909999999998</v>
      </c>
      <c r="E14" s="10">
        <v>124.5</v>
      </c>
      <c r="G14" s="10">
        <f>B14-'Nominal values _ Q3'!B14</f>
        <v>-0.54864</v>
      </c>
      <c r="H14" s="10">
        <f>C14-'Nominal values _ Q3'!C14</f>
        <v>4.844300000000004</v>
      </c>
      <c r="I14" s="10">
        <f>D14-'Nominal values _ Q3'!D14</f>
        <v>-1.5490999999999815</v>
      </c>
      <c r="J14" s="10">
        <f t="shared" si="0"/>
        <v>1.6433857306183302</v>
      </c>
      <c r="L14" s="10" t="str">
        <f>IF(ABS(G14)&gt;'Nominal values _ Q3'!G14,ABS(G14)-'Nominal values _ Q3'!G14,"-")</f>
        <v>-</v>
      </c>
      <c r="M14" s="10">
        <f>IF(ABS(H14)&gt;'Nominal values _ Q3'!H14,ABS(H14)-'Nominal values _ Q3'!H14,"-")</f>
        <v>2.844300000000004</v>
      </c>
      <c r="N14" s="10" t="str">
        <f>IF(ABS(I14)&gt;'Nominal values _ Q3'!I14,ABS(I14)-'Nominal values _ Q3'!I14,"-")</f>
        <v>-</v>
      </c>
      <c r="O14" s="10" t="str">
        <f>IF(J14&gt;'Nominal values _ Q3'!J14,J14-'Nominal values _ Q3'!J14,"-")</f>
        <v>-</v>
      </c>
      <c r="Q14" s="25"/>
      <c r="R14" s="25" t="s">
        <v>128</v>
      </c>
    </row>
    <row r="15" spans="1:18" ht="12.75">
      <c r="A15" s="32" t="s">
        <v>95</v>
      </c>
      <c r="B15" s="10">
        <v>-148.3995</v>
      </c>
      <c r="C15" s="10">
        <v>-90.26144</v>
      </c>
      <c r="D15" s="10">
        <v>-1.2827</v>
      </c>
      <c r="E15" s="10">
        <v>124.5</v>
      </c>
      <c r="G15" s="10">
        <f>B15-'Nominal values _ Q3'!B15</f>
        <v>1.600500000000011</v>
      </c>
      <c r="H15" s="10">
        <f>C15-'Nominal values _ Q3'!C15</f>
        <v>4.6385600000000125</v>
      </c>
      <c r="I15" s="10">
        <f>D15-'Nominal values _ Q3'!D15</f>
        <v>-1.2827</v>
      </c>
      <c r="J15" s="10">
        <f t="shared" si="0"/>
        <v>2.0510776533325195</v>
      </c>
      <c r="L15" s="10" t="str">
        <f>IF(ABS(G15)&gt;'Nominal values _ Q3'!G15,ABS(G15)-'Nominal values _ Q3'!G15,"-")</f>
        <v>-</v>
      </c>
      <c r="M15" s="10">
        <f>IF(ABS(H15)&gt;'Nominal values _ Q3'!H15,ABS(H15)-'Nominal values _ Q3'!H15,"-")</f>
        <v>2.6385600000000125</v>
      </c>
      <c r="N15" s="10" t="str">
        <f>IF(ABS(I15)&gt;'Nominal values _ Q3'!I15,ABS(I15)-'Nominal values _ Q3'!I15,"-")</f>
        <v>-</v>
      </c>
      <c r="O15" s="10" t="str">
        <f>IF(J15&gt;'Nominal values _ Q3'!J15,J15-'Nominal values _ Q3'!J15,"-")</f>
        <v>-</v>
      </c>
      <c r="Q15" s="25"/>
      <c r="R15" s="25" t="s">
        <v>128</v>
      </c>
    </row>
    <row r="16" spans="1:18" ht="12.75">
      <c r="A16" s="32" t="s">
        <v>96</v>
      </c>
      <c r="B16" s="18"/>
      <c r="C16" s="18"/>
      <c r="D16" s="18"/>
      <c r="E16" s="18"/>
      <c r="G16" s="18"/>
      <c r="H16" s="18"/>
      <c r="I16" s="18"/>
      <c r="J16" s="18"/>
      <c r="L16" s="18" t="str">
        <f>IF(ABS(G16)&gt;'Nominal values _ Q3'!G16,ABS(G16)-'Nominal values _ Q3'!G16,"-")</f>
        <v>-</v>
      </c>
      <c r="M16" s="18" t="str">
        <f>IF(ABS(H16)&gt;'Nominal values _ Q3'!H16,ABS(H16)-'Nominal values _ Q3'!H16,"-")</f>
        <v>-</v>
      </c>
      <c r="N16" s="18" t="str">
        <f>IF(ABS(I16)&gt;'Nominal values _ Q3'!I16,ABS(I16)-'Nominal values _ Q3'!I16,"-")</f>
        <v>-</v>
      </c>
      <c r="O16" s="18" t="str">
        <f>IF(J16&gt;'Nominal values _ Q3'!J16,J16-'Nominal values _ Q3'!J16,"-")</f>
        <v>-</v>
      </c>
      <c r="Q16" s="18"/>
      <c r="R16" s="18"/>
    </row>
    <row r="17" spans="1:18" ht="12.75">
      <c r="A17" s="32" t="s">
        <v>21</v>
      </c>
      <c r="B17" s="10">
        <v>0.36068</v>
      </c>
      <c r="C17" s="10">
        <v>0</v>
      </c>
      <c r="D17" s="10">
        <v>-0.7975599999999999</v>
      </c>
      <c r="E17" s="10">
        <v>114</v>
      </c>
      <c r="G17" s="10">
        <f>B17-'Nominal values _ Q3'!B17</f>
        <v>0.36068</v>
      </c>
      <c r="H17" s="10">
        <f>C17-'Nominal values _ Q3'!C17</f>
        <v>0</v>
      </c>
      <c r="I17" s="10">
        <f>D17-'Nominal values _ Q3'!D17</f>
        <v>-0.7975599999999999</v>
      </c>
      <c r="J17" s="10">
        <f>SQRT(G17^2+I17^2)</f>
        <v>0.8753239491753895</v>
      </c>
      <c r="L17" s="10" t="str">
        <f>IF(ABS(G17)&gt;'Nominal values _ Q3'!G17,ABS(G17)-'Nominal values _ Q3'!G17,"-")</f>
        <v>-</v>
      </c>
      <c r="M17" s="10" t="str">
        <f>IF(ABS(H17)&gt;'Nominal values _ Q3'!H17,ABS(H17)-'Nominal values _ Q3'!H17,"-")</f>
        <v>-</v>
      </c>
      <c r="N17" s="10" t="str">
        <f>IF(ABS(I17)&gt;'Nominal values _ Q3'!I17,ABS(I17)-'Nominal values _ Q3'!I17,"-")</f>
        <v>-</v>
      </c>
      <c r="O17" s="10" t="str">
        <f>IF(J17&gt;'Nominal values _ Q3'!J17,J17-'Nominal values _ Q3'!J17,"-")</f>
        <v>-</v>
      </c>
      <c r="Q17" s="25"/>
      <c r="R17" s="25"/>
    </row>
    <row r="18" spans="1:18" ht="12.75">
      <c r="A18" s="32" t="s">
        <v>22</v>
      </c>
      <c r="B18" s="10">
        <v>-0.05333999999999999</v>
      </c>
      <c r="C18" s="10">
        <v>351.6782400000001</v>
      </c>
      <c r="D18" s="10">
        <v>80.56372</v>
      </c>
      <c r="E18" s="10">
        <v>1009.6</v>
      </c>
      <c r="G18" s="10">
        <f>B18-'Nominal values _ Q3'!B18</f>
        <v>-0.05333999999999999</v>
      </c>
      <c r="H18" s="10">
        <f>C18-'Nominal values _ Q3'!C18</f>
        <v>-0.8217599999999265</v>
      </c>
      <c r="I18" s="10">
        <f>D18-'Nominal values _ Q3'!D18</f>
        <v>5.5637200000000036</v>
      </c>
      <c r="J18" s="10">
        <f>SQRT(G18^2+I18^2)</f>
        <v>5.5639756823695805</v>
      </c>
      <c r="L18" s="10" t="str">
        <f>IF(ABS(G18)&gt;'Nominal values _ Q3'!G18,ABS(G18)-'Nominal values _ Q3'!G18,"-")</f>
        <v>-</v>
      </c>
      <c r="M18" s="10" t="str">
        <f>IF(ABS(H18)&gt;'Nominal values _ Q3'!H18,ABS(H18)-'Nominal values _ Q3'!H18,"-")</f>
        <v>-</v>
      </c>
      <c r="N18" s="10">
        <f>IF(ABS(I18)&gt;'Nominal values _ Q3'!I18,ABS(I18)-'Nominal values _ Q3'!I18,"-")</f>
        <v>2.5637200000000036</v>
      </c>
      <c r="O18" s="10">
        <f>IF(J18&gt;'Nominal values _ Q3'!J18,J18-'Nominal values _ Q3'!J18,"-")</f>
        <v>1.3213349952502957</v>
      </c>
      <c r="Q18" s="25" t="s">
        <v>132</v>
      </c>
      <c r="R18" s="25"/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23</v>
      </c>
      <c r="B20" s="14"/>
      <c r="C20" s="14"/>
      <c r="D20" s="14"/>
      <c r="E20" s="14"/>
      <c r="G20" s="14"/>
      <c r="I20" s="14"/>
    </row>
    <row r="21" spans="1:18" ht="12.75">
      <c r="A21" s="32" t="s">
        <v>13</v>
      </c>
      <c r="B21" s="10">
        <v>-387.1722</v>
      </c>
      <c r="C21" s="10">
        <v>8898.321039999999</v>
      </c>
      <c r="D21" s="10">
        <v>71.60006</v>
      </c>
      <c r="E21" s="10">
        <v>75</v>
      </c>
      <c r="G21" s="10">
        <f>B21-'Nominal values _ Q3'!B21</f>
        <v>2.4278000000000475</v>
      </c>
      <c r="H21" s="10">
        <f>C21-'Nominal values _ Q3'!C21</f>
        <v>-4.178960000001098</v>
      </c>
      <c r="I21" s="10">
        <f>D21-'Nominal values _ Q3'!D21</f>
        <v>-3.399940000000001</v>
      </c>
      <c r="J21" s="10">
        <f aca="true" t="shared" si="1" ref="J21:J30">SQRT(G21^2+I21^2)</f>
        <v>4.177775106872106</v>
      </c>
      <c r="L21" s="10">
        <f>IF(ABS(G21)&gt;'Nominal values _ Q3'!G21,ABS(G21)-'Nominal values _ Q3'!G21,"-")</f>
        <v>0.4278000000000475</v>
      </c>
      <c r="M21" s="10">
        <f>IF(ABS(H21)&gt;'Nominal values _ Q3'!H21,ABS(H21)-'Nominal values _ Q3'!H21,"-")</f>
        <v>2.178960000001098</v>
      </c>
      <c r="N21" s="10">
        <f>IF(ABS(I21)&gt;'Nominal values _ Q3'!I21,ABS(I21)-'Nominal values _ Q3'!I21,"-")</f>
        <v>1.3999400000000009</v>
      </c>
      <c r="O21" s="10">
        <f>IF(J21&gt;'Nominal values _ Q3'!J21,J21-'Nominal values _ Q3'!J21,"-")</f>
        <v>1.349347982125916</v>
      </c>
      <c r="Q21" s="25" t="s">
        <v>132</v>
      </c>
      <c r="R21" s="25" t="s">
        <v>128</v>
      </c>
    </row>
    <row r="22" spans="1:18" ht="12.75">
      <c r="A22" s="32" t="s">
        <v>14</v>
      </c>
      <c r="B22" s="10">
        <v>-240.51768</v>
      </c>
      <c r="C22" s="10">
        <v>8891.765300000001</v>
      </c>
      <c r="D22" s="10">
        <v>278.765</v>
      </c>
      <c r="E22" s="10">
        <v>75</v>
      </c>
      <c r="G22" s="10">
        <f>B22-'Nominal values _ Q3'!B22</f>
        <v>-0.5176800000000128</v>
      </c>
      <c r="H22" s="10">
        <f>C22-'Nominal values _ Q3'!C22</f>
        <v>-10.734699999999066</v>
      </c>
      <c r="I22" s="10">
        <f>D22-'Nominal values _ Q3'!D22</f>
        <v>1.2649999999999864</v>
      </c>
      <c r="J22" s="10">
        <f t="shared" si="1"/>
        <v>1.3668275613258531</v>
      </c>
      <c r="L22" s="10" t="str">
        <f>IF(ABS(G22)&gt;'Nominal values _ Q3'!G22,ABS(G22)-'Nominal values _ Q3'!G22,"-")</f>
        <v>-</v>
      </c>
      <c r="M22" s="10">
        <f>IF(ABS(H22)&gt;'Nominal values _ Q3'!H22,ABS(H22)-'Nominal values _ Q3'!H22,"-")</f>
        <v>8.734699999999066</v>
      </c>
      <c r="N22" s="10" t="str">
        <f>IF(ABS(I22)&gt;'Nominal values _ Q3'!I22,ABS(I22)-'Nominal values _ Q3'!I22,"-")</f>
        <v>-</v>
      </c>
      <c r="O22" s="10" t="str">
        <f>IF(J22&gt;'Nominal values _ Q3'!J22,J22-'Nominal values _ Q3'!J22,"-")</f>
        <v>-</v>
      </c>
      <c r="Q22" s="25"/>
      <c r="R22" s="25" t="s">
        <v>128</v>
      </c>
    </row>
    <row r="23" spans="1:18" ht="12.75">
      <c r="A23" s="32" t="s">
        <v>15</v>
      </c>
      <c r="B23" s="10">
        <v>1.1861799999999998</v>
      </c>
      <c r="C23" s="10">
        <v>8898.64616</v>
      </c>
      <c r="D23" s="10">
        <v>378.07392</v>
      </c>
      <c r="E23" s="10">
        <v>201</v>
      </c>
      <c r="G23" s="10">
        <f>B23-'Nominal values _ Q3'!B23</f>
        <v>1.1861799999999998</v>
      </c>
      <c r="H23" s="10">
        <f>C23-'Nominal values _ Q3'!C23</f>
        <v>-3.8538399999997637</v>
      </c>
      <c r="I23" s="10">
        <f>D23-'Nominal values _ Q3'!D23</f>
        <v>1.1739200000000096</v>
      </c>
      <c r="J23" s="10">
        <f t="shared" si="1"/>
        <v>1.668865230867976</v>
      </c>
      <c r="L23" s="10" t="str">
        <f>IF(ABS(G23)&gt;'Nominal values _ Q3'!G23,ABS(G23)-'Nominal values _ Q3'!G23,"-")</f>
        <v>-</v>
      </c>
      <c r="M23" s="10">
        <f>IF(ABS(H23)&gt;'Nominal values _ Q3'!H23,ABS(H23)-'Nominal values _ Q3'!H23,"-")</f>
        <v>1.8538399999997637</v>
      </c>
      <c r="N23" s="10" t="str">
        <f>IF(ABS(I23)&gt;'Nominal values _ Q3'!I23,ABS(I23)-'Nominal values _ Q3'!I23,"-")</f>
        <v>-</v>
      </c>
      <c r="O23" s="10" t="str">
        <f>IF(J23&gt;'Nominal values _ Q3'!J23,J23-'Nominal values _ Q3'!J23,"-")</f>
        <v>-</v>
      </c>
      <c r="Q23" s="25"/>
      <c r="R23" s="25" t="s">
        <v>128</v>
      </c>
    </row>
    <row r="24" spans="1:18" ht="12.75">
      <c r="A24" s="32" t="s">
        <v>16</v>
      </c>
      <c r="B24" s="10">
        <v>241.24411999999998</v>
      </c>
      <c r="C24" s="10">
        <v>8892.80162</v>
      </c>
      <c r="D24" s="10">
        <v>276.04974</v>
      </c>
      <c r="E24" s="10">
        <v>134</v>
      </c>
      <c r="G24" s="10">
        <f>B24-'Nominal values _ Q3'!B24</f>
        <v>1.244119999999981</v>
      </c>
      <c r="H24" s="10">
        <f>C24-'Nominal values _ Q3'!C24</f>
        <v>-9.698379999999815</v>
      </c>
      <c r="I24" s="10">
        <f>D24-'Nominal values _ Q3'!D24</f>
        <v>-1.4502600000000143</v>
      </c>
      <c r="J24" s="10">
        <f t="shared" si="1"/>
        <v>1.9107822068461897</v>
      </c>
      <c r="L24" s="10" t="str">
        <f>IF(ABS(G24)&gt;'Nominal values _ Q3'!G24,ABS(G24)-'Nominal values _ Q3'!G24,"-")</f>
        <v>-</v>
      </c>
      <c r="M24" s="10">
        <f>IF(ABS(H24)&gt;'Nominal values _ Q3'!H24,ABS(H24)-'Nominal values _ Q3'!H24,"-")</f>
        <v>7.6983799999998155</v>
      </c>
      <c r="N24" s="10" t="str">
        <f>IF(ABS(I24)&gt;'Nominal values _ Q3'!I24,ABS(I24)-'Nominal values _ Q3'!I24,"-")</f>
        <v>-</v>
      </c>
      <c r="O24" s="10" t="str">
        <f>IF(J24&gt;'Nominal values _ Q3'!J24,J24-'Nominal values _ Q3'!J24,"-")</f>
        <v>-</v>
      </c>
      <c r="Q24" s="25"/>
      <c r="R24" s="25" t="s">
        <v>128</v>
      </c>
    </row>
    <row r="25" spans="1:18" ht="12.75">
      <c r="A25" s="32" t="s">
        <v>17</v>
      </c>
      <c r="B25" s="10">
        <v>390.2202</v>
      </c>
      <c r="C25" s="10">
        <v>8897.99592</v>
      </c>
      <c r="D25" s="10">
        <v>71.26732</v>
      </c>
      <c r="E25" s="10">
        <v>75</v>
      </c>
      <c r="G25" s="10">
        <f>B25-'Nominal values _ Q3'!B25</f>
        <v>0.6201999999999543</v>
      </c>
      <c r="H25" s="10">
        <f>C25-'Nominal values _ Q3'!C25</f>
        <v>-4.504080000000613</v>
      </c>
      <c r="I25" s="10">
        <f>D25-'Nominal values _ Q3'!D25</f>
        <v>-3.732680000000002</v>
      </c>
      <c r="J25" s="10">
        <f t="shared" si="1"/>
        <v>3.783853594207889</v>
      </c>
      <c r="L25" s="10" t="str">
        <f>IF(ABS(G25)&gt;'Nominal values _ Q3'!G25,ABS(G25)-'Nominal values _ Q3'!G25,"-")</f>
        <v>-</v>
      </c>
      <c r="M25" s="10">
        <f>IF(ABS(H25)&gt;'Nominal values _ Q3'!H25,ABS(H25)-'Nominal values _ Q3'!H25,"-")</f>
        <v>2.504080000000613</v>
      </c>
      <c r="N25" s="10">
        <f>IF(ABS(I25)&gt;'Nominal values _ Q3'!I25,ABS(I25)-'Nominal values _ Q3'!I25,"-")</f>
        <v>1.732680000000002</v>
      </c>
      <c r="O25" s="10">
        <f>IF(J25&gt;'Nominal values _ Q3'!J25,J25-'Nominal values _ Q3'!J25,"-")</f>
        <v>0.9554264694616985</v>
      </c>
      <c r="Q25" s="25" t="s">
        <v>132</v>
      </c>
      <c r="R25" s="25" t="s">
        <v>128</v>
      </c>
    </row>
    <row r="26" spans="1:18" ht="12.75">
      <c r="A26" s="32" t="s">
        <v>94</v>
      </c>
      <c r="B26" s="10">
        <v>2.28854</v>
      </c>
      <c r="C26" s="10">
        <v>8890.98552</v>
      </c>
      <c r="D26" s="10">
        <v>-145.92808</v>
      </c>
      <c r="E26" s="10">
        <v>88.9</v>
      </c>
      <c r="G26" s="10">
        <f>B26-'Nominal values _ Q3'!B26</f>
        <v>2.28854</v>
      </c>
      <c r="H26" s="10">
        <f>C26-'Nominal values _ Q3'!C26</f>
        <v>-11.514479999999821</v>
      </c>
      <c r="I26" s="10">
        <f>D26-'Nominal values _ Q3'!D26</f>
        <v>4.071920000000006</v>
      </c>
      <c r="J26" s="10">
        <f t="shared" si="1"/>
        <v>4.670968616678991</v>
      </c>
      <c r="L26" s="10">
        <f>IF(ABS(G26)&gt;'Nominal values _ Q3'!G26,ABS(G26)-'Nominal values _ Q3'!G26,"-")</f>
        <v>0.2885399999999998</v>
      </c>
      <c r="M26" s="10">
        <f>IF(ABS(H26)&gt;'Nominal values _ Q3'!H26,ABS(H26)-'Nominal values _ Q3'!H26,"-")</f>
        <v>9.514479999999821</v>
      </c>
      <c r="N26" s="10">
        <f>IF(ABS(I26)&gt;'Nominal values _ Q3'!I26,ABS(I26)-'Nominal values _ Q3'!I26,"-")</f>
        <v>2.0719200000000058</v>
      </c>
      <c r="O26" s="10">
        <f>IF(J26&gt;'Nominal values _ Q3'!J26,J26-'Nominal values _ Q3'!J26,"-")</f>
        <v>1.8425414919328005</v>
      </c>
      <c r="Q26" s="25" t="s">
        <v>132</v>
      </c>
      <c r="R26" s="25" t="s">
        <v>128</v>
      </c>
    </row>
    <row r="27" spans="1:18" ht="12.75">
      <c r="A27" s="32" t="s">
        <v>95</v>
      </c>
      <c r="B27" s="10">
        <v>-147.66798</v>
      </c>
      <c r="C27" s="10">
        <v>8890.57912</v>
      </c>
      <c r="D27" s="10">
        <v>-1.31064</v>
      </c>
      <c r="E27" s="10">
        <v>88.9</v>
      </c>
      <c r="G27" s="10">
        <f>B27-'Nominal values _ Q3'!B27</f>
        <v>2.33202</v>
      </c>
      <c r="H27" s="10">
        <f>C27-'Nominal values _ Q3'!C27</f>
        <v>-11.92087999999967</v>
      </c>
      <c r="I27" s="10">
        <f>D27-'Nominal values _ Q3'!D27</f>
        <v>-1.31064</v>
      </c>
      <c r="J27" s="10">
        <f t="shared" si="1"/>
        <v>2.6750877537008013</v>
      </c>
      <c r="L27" s="10">
        <f>IF(ABS(G27)&gt;'Nominal values _ Q3'!G27,ABS(G27)-'Nominal values _ Q3'!G27,"-")</f>
        <v>0.33202</v>
      </c>
      <c r="M27" s="10">
        <f>IF(ABS(H27)&gt;'Nominal values _ Q3'!H27,ABS(H27)-'Nominal values _ Q3'!H27,"-")</f>
        <v>9.92087999999967</v>
      </c>
      <c r="N27" s="10" t="str">
        <f>IF(ABS(I27)&gt;'Nominal values _ Q3'!I27,ABS(I27)-'Nominal values _ Q3'!I27,"-")</f>
        <v>-</v>
      </c>
      <c r="O27" s="10" t="str">
        <f>IF(J27&gt;'Nominal values _ Q3'!J27,J27-'Nominal values _ Q3'!J27,"-")</f>
        <v>-</v>
      </c>
      <c r="Q27" s="25"/>
      <c r="R27" s="25" t="s">
        <v>128</v>
      </c>
    </row>
    <row r="28" spans="1:18" ht="12.75">
      <c r="A28" s="32" t="s">
        <v>96</v>
      </c>
      <c r="B28" s="10">
        <v>-3.9014399999999996</v>
      </c>
      <c r="C28" s="10">
        <v>8890.408940000001</v>
      </c>
      <c r="D28" s="10">
        <v>149.79142000000002</v>
      </c>
      <c r="E28" s="10">
        <v>88.9</v>
      </c>
      <c r="G28" s="10">
        <f>B28-'Nominal values _ Q3'!B28</f>
        <v>-3.9014399999999996</v>
      </c>
      <c r="H28" s="10">
        <f>C28-'Nominal values _ Q3'!C28</f>
        <v>-12.091059999998834</v>
      </c>
      <c r="I28" s="10">
        <f>D28-'Nominal values _ Q3'!D28</f>
        <v>-0.20857999999998356</v>
      </c>
      <c r="J28" s="10">
        <f t="shared" si="1"/>
        <v>3.907011606074391</v>
      </c>
      <c r="L28" s="10">
        <f>IF(ABS(G28)&gt;'Nominal values _ Q3'!G28,ABS(G28)-'Nominal values _ Q3'!G28,"-")</f>
        <v>1.9014399999999996</v>
      </c>
      <c r="M28" s="10">
        <f>IF(ABS(H28)&gt;'Nominal values _ Q3'!H28,ABS(H28)-'Nominal values _ Q3'!H28,"-")</f>
        <v>10.091059999998834</v>
      </c>
      <c r="N28" s="10" t="str">
        <f>IF(ABS(I28)&gt;'Nominal values _ Q3'!I28,ABS(I28)-'Nominal values _ Q3'!I28,"-")</f>
        <v>-</v>
      </c>
      <c r="O28" s="10">
        <f>IF(J28&gt;'Nominal values _ Q3'!J28,J28-'Nominal values _ Q3'!J28,"-")</f>
        <v>1.0785844813282006</v>
      </c>
      <c r="Q28" s="25" t="s">
        <v>132</v>
      </c>
      <c r="R28" s="25" t="s">
        <v>128</v>
      </c>
    </row>
    <row r="29" spans="1:18" ht="12.75">
      <c r="A29" s="32" t="s">
        <v>21</v>
      </c>
      <c r="B29" s="10">
        <v>0.3429</v>
      </c>
      <c r="C29" s="10">
        <v>8678.05732</v>
      </c>
      <c r="D29" s="10">
        <v>-0.8610599999999999</v>
      </c>
      <c r="E29" s="10">
        <v>114</v>
      </c>
      <c r="G29" s="10">
        <f>B29-'Nominal values _ Q3'!B29</f>
        <v>0.3429</v>
      </c>
      <c r="H29" s="10">
        <f>C29-'Nominal values _ Q3'!C29</f>
        <v>-1.9426800000001094</v>
      </c>
      <c r="I29" s="10">
        <f>D29-'Nominal values _ Q3'!D29</f>
        <v>-0.8610599999999999</v>
      </c>
      <c r="J29" s="10">
        <f t="shared" si="1"/>
        <v>0.9268250825263631</v>
      </c>
      <c r="L29" s="10" t="str">
        <f>IF(ABS(G29)&gt;'Nominal values _ Q3'!G29,ABS(G29)-'Nominal values _ Q3'!G29,"-")</f>
        <v>-</v>
      </c>
      <c r="M29" s="10">
        <f>IF(ABS(H29)&gt;'Nominal values _ Q3'!H29,ABS(H29)-'Nominal values _ Q3'!H29,"-")</f>
        <v>0.9426800000001094</v>
      </c>
      <c r="N29" s="10" t="str">
        <f>IF(ABS(I29)&gt;'Nominal values _ Q3'!I29,ABS(I29)-'Nominal values _ Q3'!I29,"-")</f>
        <v>-</v>
      </c>
      <c r="O29" s="10" t="str">
        <f>IF(J29&gt;'Nominal values _ Q3'!J29,J29-'Nominal values _ Q3'!J29,"-")</f>
        <v>-</v>
      </c>
      <c r="Q29" s="25"/>
      <c r="R29" s="25" t="s">
        <v>128</v>
      </c>
    </row>
    <row r="30" spans="1:18" ht="12.75">
      <c r="A30" s="32" t="s">
        <v>22</v>
      </c>
      <c r="B30" s="10">
        <v>-0.30226000000000003</v>
      </c>
      <c r="C30" s="10">
        <v>8552.563540000001</v>
      </c>
      <c r="D30" s="10">
        <v>76.42605999999999</v>
      </c>
      <c r="E30" s="10">
        <v>1009.6</v>
      </c>
      <c r="G30" s="10">
        <f>B30-'Nominal values _ Q3'!B30</f>
        <v>-0.30226000000000003</v>
      </c>
      <c r="H30" s="10">
        <f>C30-'Nominal values _ Q3'!C30</f>
        <v>0.06354000000101223</v>
      </c>
      <c r="I30" s="10">
        <f>D30-'Nominal values _ Q3'!D30</f>
        <v>1.4260599999999926</v>
      </c>
      <c r="J30" s="10">
        <f t="shared" si="1"/>
        <v>1.4577407969868919</v>
      </c>
      <c r="L30" s="10" t="str">
        <f>IF(ABS(G30)&gt;'Nominal values _ Q3'!G30,ABS(G30)-'Nominal values _ Q3'!G30,"-")</f>
        <v>-</v>
      </c>
      <c r="M30" s="10" t="str">
        <f>IF(ABS(H30)&gt;'Nominal values _ Q3'!H30,ABS(H30)-'Nominal values _ Q3'!H30,"-")</f>
        <v>-</v>
      </c>
      <c r="N30" s="10" t="str">
        <f>IF(ABS(I30)&gt;'Nominal values _ Q3'!I30,ABS(I30)-'Nominal values _ Q3'!I30,"-")</f>
        <v>-</v>
      </c>
      <c r="O30" s="10" t="str">
        <f>IF(J30&gt;'Nominal values _ Q3'!J30,J30-'Nominal values _ Q3'!J30,"-")</f>
        <v>-</v>
      </c>
      <c r="Q30" s="25"/>
      <c r="R30" s="25"/>
    </row>
    <row r="32" ht="12.75">
      <c r="Q32" s="1" t="s">
        <v>161</v>
      </c>
    </row>
    <row r="33" spans="1:17" ht="12.75">
      <c r="A33" s="22" t="s">
        <v>162</v>
      </c>
      <c r="Q33" s="1" t="s">
        <v>163</v>
      </c>
    </row>
    <row r="34" spans="1:17" ht="12.75">
      <c r="A34" s="32" t="s">
        <v>164</v>
      </c>
      <c r="B34" s="10">
        <v>150.67025999999998</v>
      </c>
      <c r="C34" s="10">
        <v>-21.16581999999994</v>
      </c>
      <c r="D34" s="10">
        <v>28.27782</v>
      </c>
      <c r="E34" s="31"/>
      <c r="G34" s="14"/>
      <c r="H34" s="14"/>
      <c r="I34" s="14"/>
      <c r="J34" s="14"/>
      <c r="M34" s="14"/>
      <c r="Q34" s="1" t="s">
        <v>165</v>
      </c>
    </row>
    <row r="35" spans="1:17" ht="12.75">
      <c r="A35" s="32" t="s">
        <v>166</v>
      </c>
      <c r="B35" s="10">
        <v>149.6695</v>
      </c>
      <c r="C35" s="10">
        <v>-20.20315999999991</v>
      </c>
      <c r="D35" s="10">
        <v>-46.766479999999994</v>
      </c>
      <c r="E35" s="31"/>
      <c r="G35" s="14"/>
      <c r="H35" s="14"/>
      <c r="I35" s="14"/>
      <c r="J35" s="14"/>
      <c r="M35" s="14"/>
      <c r="Q35" s="1" t="s">
        <v>1331</v>
      </c>
    </row>
    <row r="36" spans="2:13" ht="12.75">
      <c r="B36" s="28"/>
      <c r="C36" s="28"/>
      <c r="D36" s="28"/>
      <c r="E36" s="31"/>
      <c r="G36" s="14"/>
      <c r="H36" s="14"/>
      <c r="I36" s="14"/>
      <c r="J36" s="14"/>
      <c r="M36" s="14"/>
    </row>
    <row r="37" spans="1:17" ht="12.75">
      <c r="A37" s="32" t="s">
        <v>167</v>
      </c>
      <c r="B37" s="10">
        <v>159.53485999999998</v>
      </c>
      <c r="C37" s="10">
        <v>8688.82692</v>
      </c>
      <c r="D37" s="10">
        <v>32.50946</v>
      </c>
      <c r="E37" s="31"/>
      <c r="G37" s="14"/>
      <c r="H37" s="14"/>
      <c r="I37" s="14"/>
      <c r="J37" s="14"/>
      <c r="M37" s="14"/>
      <c r="Q37" s="3"/>
    </row>
    <row r="38" spans="1:13" ht="12.75">
      <c r="A38" s="32" t="s">
        <v>168</v>
      </c>
      <c r="B38" s="10">
        <v>158.84652</v>
      </c>
      <c r="C38" s="10">
        <v>8689.98516</v>
      </c>
      <c r="D38" s="10">
        <v>-42.46626</v>
      </c>
      <c r="E38" s="31"/>
      <c r="G38" s="14"/>
      <c r="H38" s="14"/>
      <c r="I38" s="14"/>
      <c r="J38" s="14"/>
      <c r="M38" s="14"/>
    </row>
    <row r="39" spans="2:13" ht="12.75">
      <c r="B39" s="31"/>
      <c r="C39" s="31"/>
      <c r="D39" s="31"/>
      <c r="E39" s="31"/>
      <c r="G39" s="14"/>
      <c r="H39" s="14"/>
      <c r="I39" s="14"/>
      <c r="J39" s="14"/>
      <c r="M39" s="14"/>
    </row>
    <row r="40" spans="1:13" ht="12.75">
      <c r="A40" s="22" t="s">
        <v>522</v>
      </c>
      <c r="E40" s="31"/>
      <c r="G40" s="14"/>
      <c r="H40" s="14"/>
      <c r="I40" s="14"/>
      <c r="J40" s="14"/>
      <c r="M40" s="14"/>
    </row>
    <row r="41" spans="1:13" ht="12.75">
      <c r="A41" s="9" t="s">
        <v>1335</v>
      </c>
      <c r="B41" s="18"/>
      <c r="C41" s="10">
        <v>6551.124819999999</v>
      </c>
      <c r="D41" s="18"/>
      <c r="E41" s="31"/>
      <c r="G41" s="14"/>
      <c r="H41" s="14"/>
      <c r="I41" s="14"/>
      <c r="J41" s="14"/>
      <c r="M41" s="14"/>
    </row>
    <row r="42" spans="1:13" ht="12.75">
      <c r="A42" s="9" t="s">
        <v>1336</v>
      </c>
      <c r="B42" s="18"/>
      <c r="C42" s="10">
        <v>6551.295</v>
      </c>
      <c r="D42" s="18"/>
      <c r="E42" s="31"/>
      <c r="G42" s="14"/>
      <c r="H42" s="14"/>
      <c r="I42" s="14"/>
      <c r="J42" s="14"/>
      <c r="M42" s="14"/>
    </row>
  </sheetData>
  <mergeCells count="9">
    <mergeCell ref="Q6:R6"/>
    <mergeCell ref="B7:E7"/>
    <mergeCell ref="G7:J7"/>
    <mergeCell ref="L7:O7"/>
    <mergeCell ref="Q7:R7"/>
    <mergeCell ref="A1:N1"/>
    <mergeCell ref="B3:D3"/>
    <mergeCell ref="B4:D4"/>
    <mergeCell ref="B5:D5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B1">
      <selection activeCell="R19" sqref="R19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103</v>
      </c>
      <c r="B3" s="39" t="s">
        <v>1357</v>
      </c>
      <c r="C3" s="39"/>
      <c r="D3" s="39"/>
    </row>
    <row r="4" spans="1:4" ht="12.75">
      <c r="A4" s="21" t="s">
        <v>105</v>
      </c>
      <c r="B4" s="39" t="s">
        <v>1358</v>
      </c>
      <c r="C4" s="39"/>
      <c r="D4" s="39"/>
    </row>
    <row r="5" spans="1:4" ht="12.75">
      <c r="A5" s="21" t="s">
        <v>107</v>
      </c>
      <c r="B5" s="40">
        <v>38799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108</v>
      </c>
      <c r="C7" s="37"/>
      <c r="D7" s="37"/>
      <c r="E7" s="37"/>
      <c r="G7" s="37" t="s">
        <v>109</v>
      </c>
      <c r="H7" s="37"/>
      <c r="I7" s="37"/>
      <c r="J7" s="37"/>
      <c r="L7" s="37" t="s">
        <v>110</v>
      </c>
      <c r="M7" s="37"/>
      <c r="N7" s="37"/>
      <c r="O7" s="37"/>
      <c r="Q7" s="37" t="s">
        <v>111</v>
      </c>
      <c r="R7" s="37"/>
    </row>
    <row r="8" spans="1:18" ht="25.5">
      <c r="A8" s="22" t="s">
        <v>4</v>
      </c>
      <c r="B8" s="33" t="s">
        <v>5</v>
      </c>
      <c r="C8" s="33" t="s">
        <v>6</v>
      </c>
      <c r="D8" s="33" t="s">
        <v>7</v>
      </c>
      <c r="E8" s="22" t="s">
        <v>1116</v>
      </c>
      <c r="G8" s="23" t="s">
        <v>117</v>
      </c>
      <c r="H8" s="23" t="s">
        <v>118</v>
      </c>
      <c r="I8" s="23" t="s">
        <v>119</v>
      </c>
      <c r="J8" s="23" t="s">
        <v>120</v>
      </c>
      <c r="L8" s="23" t="s">
        <v>117</v>
      </c>
      <c r="M8" s="23" t="s">
        <v>118</v>
      </c>
      <c r="N8" s="23" t="s">
        <v>119</v>
      </c>
      <c r="O8" s="23" t="s">
        <v>120</v>
      </c>
      <c r="Q8" s="24" t="s">
        <v>125</v>
      </c>
      <c r="R8" s="24" t="s">
        <v>126</v>
      </c>
    </row>
    <row r="9" spans="1:18" ht="12.75">
      <c r="A9" s="32" t="s">
        <v>13</v>
      </c>
      <c r="B9" s="10">
        <v>-385.78535999999997</v>
      </c>
      <c r="C9" s="10">
        <v>-295.92778</v>
      </c>
      <c r="D9" s="10">
        <v>69.24294</v>
      </c>
      <c r="E9" s="10">
        <v>75</v>
      </c>
      <c r="G9" s="10">
        <f>B9-'Nominal values _ Q3'!B9</f>
        <v>3.814640000000054</v>
      </c>
      <c r="H9" s="10">
        <f>C9-'Nominal values _ Q3'!C9</f>
        <v>1.5722200000000157</v>
      </c>
      <c r="I9" s="10">
        <f>D9-'Nominal values _ Q3'!D9</f>
        <v>-5.757059999999996</v>
      </c>
      <c r="J9" s="10">
        <f aca="true" t="shared" si="0" ref="J9:J15">SQRT(G9^2+I9^2)</f>
        <v>6.906172469117779</v>
      </c>
      <c r="L9" s="10">
        <f>IF(ABS(G9)&gt;'Nominal values _ Q3'!G9,ABS(G9)-'Nominal values _ Q3'!G9,"-")</f>
        <v>1.814640000000054</v>
      </c>
      <c r="M9" s="10" t="str">
        <f>IF(ABS(H9)&gt;'Nominal values _ Q3'!H9,ABS(H9)-'Nominal values _ Q3'!H9,"-")</f>
        <v>-</v>
      </c>
      <c r="N9" s="10">
        <f>IF(ABS(I9)&gt;'Nominal values _ Q3'!I9,ABS(I9)-'Nominal values _ Q3'!I9,"-")</f>
        <v>3.7570599999999956</v>
      </c>
      <c r="O9" s="10">
        <f>IF(J9&gt;'Nominal values _ Q3'!J9,J9-'Nominal values _ Q3'!J9,"-")</f>
        <v>4.077745344371589</v>
      </c>
      <c r="Q9" s="25" t="s">
        <v>132</v>
      </c>
      <c r="R9" s="25"/>
    </row>
    <row r="10" spans="1:18" ht="12.75">
      <c r="A10" s="32" t="s">
        <v>14</v>
      </c>
      <c r="B10" s="10">
        <v>-237.79987999999997</v>
      </c>
      <c r="C10" s="10">
        <v>-305.67121999999995</v>
      </c>
      <c r="D10" s="10">
        <v>274.52828</v>
      </c>
      <c r="E10" s="10">
        <v>75</v>
      </c>
      <c r="G10" s="10">
        <f>B10-'Nominal values _ Q3'!B10</f>
        <v>2.2001200000000267</v>
      </c>
      <c r="H10" s="10">
        <f>C10-'Nominal values _ Q3'!C10</f>
        <v>-8.171219999999948</v>
      </c>
      <c r="I10" s="10">
        <f>D10-'Nominal values _ Q3'!D10</f>
        <v>-2.971720000000005</v>
      </c>
      <c r="J10" s="10">
        <f t="shared" si="0"/>
        <v>3.6975191375840297</v>
      </c>
      <c r="L10" s="10" t="str">
        <f>IF(ABS(G10)&gt;'Nominal values _ Q3'!G10,ABS(G10)-'Nominal values _ Q3'!G10,"-")</f>
        <v>-</v>
      </c>
      <c r="M10" s="10">
        <f>IF(ABS(H10)&gt;'Nominal values _ Q3'!H10,ABS(H10)-'Nominal values _ Q3'!H10,"-")</f>
        <v>6.171219999999948</v>
      </c>
      <c r="N10" s="10" t="str">
        <f>IF(ABS(I10)&gt;'Nominal values _ Q3'!I10,ABS(I10)-'Nominal values _ Q3'!I10,"-")</f>
        <v>-</v>
      </c>
      <c r="O10" s="10" t="str">
        <f>IF(J10&gt;'Nominal values _ Q3'!J10,J10-'Nominal values _ Q3'!J10,"-")</f>
        <v>-</v>
      </c>
      <c r="Q10" s="25"/>
      <c r="R10" s="25" t="s">
        <v>128</v>
      </c>
    </row>
    <row r="11" spans="1:18" ht="12.75">
      <c r="A11" s="32" t="s">
        <v>15</v>
      </c>
      <c r="B11" s="10">
        <v>-0.8255</v>
      </c>
      <c r="C11" s="10">
        <v>-323.4105799999999</v>
      </c>
      <c r="D11" s="10">
        <v>372.85421999999994</v>
      </c>
      <c r="E11" s="10">
        <v>201</v>
      </c>
      <c r="G11" s="10">
        <f>B11-'Nominal values _ Q3'!B11</f>
        <v>-0.8255</v>
      </c>
      <c r="H11" s="10">
        <f>C11-'Nominal values _ Q3'!C11</f>
        <v>4.089420000000075</v>
      </c>
      <c r="I11" s="10">
        <f>D11-'Nominal values _ Q3'!D11</f>
        <v>-4.045780000000036</v>
      </c>
      <c r="J11" s="10">
        <f t="shared" si="0"/>
        <v>4.129138658170769</v>
      </c>
      <c r="L11" s="10" t="str">
        <f>IF(ABS(G11)&gt;'Nominal values _ Q3'!G11,ABS(G11)-'Nominal values _ Q3'!G11,"-")</f>
        <v>-</v>
      </c>
      <c r="M11" s="10">
        <f>IF(ABS(H11)&gt;'Nominal values _ Q3'!H11,ABS(H11)-'Nominal values _ Q3'!H11,"-")</f>
        <v>2.089420000000075</v>
      </c>
      <c r="N11" s="10">
        <f>IF(ABS(I11)&gt;'Nominal values _ Q3'!I11,ABS(I11)-'Nominal values _ Q3'!I11,"-")</f>
        <v>1.0457800000000361</v>
      </c>
      <c r="O11" s="10" t="str">
        <f>IF(J11&gt;'Nominal values _ Q3'!J11,J11-'Nominal values _ Q3'!J11,"-")</f>
        <v>-</v>
      </c>
      <c r="Q11" s="25"/>
      <c r="R11" s="25" t="s">
        <v>128</v>
      </c>
    </row>
    <row r="12" spans="1:18" ht="12.75">
      <c r="A12" s="32" t="s">
        <v>16</v>
      </c>
      <c r="B12" s="10">
        <v>241.04853999999997</v>
      </c>
      <c r="C12" s="10">
        <v>-301.24907999999994</v>
      </c>
      <c r="D12" s="10">
        <v>273.20493999999997</v>
      </c>
      <c r="E12" s="10">
        <v>134</v>
      </c>
      <c r="G12" s="10">
        <f>B12-'Nominal values _ Q3'!B12</f>
        <v>1.0485399999999743</v>
      </c>
      <c r="H12" s="10">
        <f>C12-'Nominal values _ Q3'!C12</f>
        <v>-3.7490799999999354</v>
      </c>
      <c r="I12" s="10">
        <f>D12-'Nominal values _ Q3'!D12</f>
        <v>-4.295060000000035</v>
      </c>
      <c r="J12" s="10">
        <f t="shared" si="0"/>
        <v>4.421196278746313</v>
      </c>
      <c r="L12" s="10" t="str">
        <f>IF(ABS(G12)&gt;'Nominal values _ Q3'!G12,ABS(G12)-'Nominal values _ Q3'!G12,"-")</f>
        <v>-</v>
      </c>
      <c r="M12" s="10">
        <f>IF(ABS(H12)&gt;'Nominal values _ Q3'!H12,ABS(H12)-'Nominal values _ Q3'!H12,"-")</f>
        <v>1.7490799999999354</v>
      </c>
      <c r="N12" s="10">
        <f>IF(ABS(I12)&gt;'Nominal values _ Q3'!I12,ABS(I12)-'Nominal values _ Q3'!I12,"-")</f>
        <v>2.295060000000035</v>
      </c>
      <c r="O12" s="10">
        <f>IF(J12&gt;'Nominal values _ Q3'!J12,J12-'Nominal values _ Q3'!J12,"-")</f>
        <v>1.592769154000123</v>
      </c>
      <c r="Q12" s="25" t="s">
        <v>132</v>
      </c>
      <c r="R12" s="25" t="s">
        <v>128</v>
      </c>
    </row>
    <row r="13" spans="1:18" ht="12.75">
      <c r="A13" s="32" t="s">
        <v>17</v>
      </c>
      <c r="B13" s="10">
        <v>391.26414</v>
      </c>
      <c r="C13" s="10">
        <v>-295.70933999999994</v>
      </c>
      <c r="D13" s="10">
        <v>74.80807999999999</v>
      </c>
      <c r="E13" s="10">
        <v>75</v>
      </c>
      <c r="G13" s="10">
        <f>B13-'Nominal values _ Q3'!B13</f>
        <v>1.6641399999999749</v>
      </c>
      <c r="H13" s="10">
        <f>C13-'Nominal values _ Q3'!C13</f>
        <v>1.7906600000000594</v>
      </c>
      <c r="I13" s="10">
        <f>D13-'Nominal values _ Q3'!D13</f>
        <v>-0.1919200000000103</v>
      </c>
      <c r="J13" s="10">
        <f t="shared" si="0"/>
        <v>1.6751702080683981</v>
      </c>
      <c r="L13" s="10" t="str">
        <f>IF(ABS(G13)&gt;'Nominal values _ Q3'!G13,ABS(G13)-'Nominal values _ Q3'!G13,"-")</f>
        <v>-</v>
      </c>
      <c r="M13" s="10" t="str">
        <f>IF(ABS(H13)&gt;'Nominal values _ Q3'!H13,ABS(H13)-'Nominal values _ Q3'!H13,"-")</f>
        <v>-</v>
      </c>
      <c r="N13" s="10" t="str">
        <f>IF(ABS(I13)&gt;'Nominal values _ Q3'!I13,ABS(I13)-'Nominal values _ Q3'!I13,"-")</f>
        <v>-</v>
      </c>
      <c r="O13" s="10" t="str">
        <f>IF(J13&gt;'Nominal values _ Q3'!J13,J13-'Nominal values _ Q3'!J13,"-")</f>
        <v>-</v>
      </c>
      <c r="Q13" s="25"/>
      <c r="R13" s="25"/>
    </row>
    <row r="14" spans="1:18" ht="12.75">
      <c r="A14" s="32" t="s">
        <v>94</v>
      </c>
      <c r="B14" s="10">
        <v>1.12014</v>
      </c>
      <c r="C14" s="10">
        <v>-84.48040000000003</v>
      </c>
      <c r="D14" s="10">
        <v>-150.94711999999998</v>
      </c>
      <c r="E14" s="10">
        <v>124.5</v>
      </c>
      <c r="G14" s="10">
        <f>B14-'Nominal values _ Q3'!B14</f>
        <v>1.12014</v>
      </c>
      <c r="H14" s="10">
        <f>C14-'Nominal values _ Q3'!C14</f>
        <v>10.419599999999974</v>
      </c>
      <c r="I14" s="10">
        <f>D14-'Nominal values _ Q3'!D14</f>
        <v>-0.947119999999984</v>
      </c>
      <c r="J14" s="10">
        <f t="shared" si="0"/>
        <v>1.4668844242134311</v>
      </c>
      <c r="L14" s="10" t="str">
        <f>IF(ABS(G14)&gt;'Nominal values _ Q3'!G14,ABS(G14)-'Nominal values _ Q3'!G14,"-")</f>
        <v>-</v>
      </c>
      <c r="M14" s="10">
        <f>IF(ABS(H14)&gt;'Nominal values _ Q3'!H14,ABS(H14)-'Nominal values _ Q3'!H14,"-")</f>
        <v>8.419599999999974</v>
      </c>
      <c r="N14" s="10" t="str">
        <f>IF(ABS(I14)&gt;'Nominal values _ Q3'!I14,ABS(I14)-'Nominal values _ Q3'!I14,"-")</f>
        <v>-</v>
      </c>
      <c r="O14" s="10" t="str">
        <f>IF(J14&gt;'Nominal values _ Q3'!J14,J14-'Nominal values _ Q3'!J14,"-")</f>
        <v>-</v>
      </c>
      <c r="Q14" s="25"/>
      <c r="R14" s="25" t="s">
        <v>128</v>
      </c>
    </row>
    <row r="15" spans="1:18" ht="12.75">
      <c r="A15" s="32" t="s">
        <v>95</v>
      </c>
      <c r="B15" s="10">
        <v>-149.09037999999998</v>
      </c>
      <c r="C15" s="10">
        <v>-83.74379999999996</v>
      </c>
      <c r="D15" s="10">
        <v>-0.8382</v>
      </c>
      <c r="E15" s="10">
        <v>124.5</v>
      </c>
      <c r="G15" s="10">
        <f>B15-'Nominal values _ Q3'!B15</f>
        <v>0.9096200000000181</v>
      </c>
      <c r="H15" s="10">
        <f>C15-'Nominal values _ Q3'!C15</f>
        <v>11.156200000000041</v>
      </c>
      <c r="I15" s="10">
        <f>D15-'Nominal values _ Q3'!D15</f>
        <v>-0.8382</v>
      </c>
      <c r="J15" s="10">
        <f t="shared" si="0"/>
        <v>1.23692674981182</v>
      </c>
      <c r="L15" s="10" t="str">
        <f>IF(ABS(G15)&gt;'Nominal values _ Q3'!G15,ABS(G15)-'Nominal values _ Q3'!G15,"-")</f>
        <v>-</v>
      </c>
      <c r="M15" s="10">
        <f>IF(ABS(H15)&gt;'Nominal values _ Q3'!H15,ABS(H15)-'Nominal values _ Q3'!H15,"-")</f>
        <v>9.156200000000041</v>
      </c>
      <c r="N15" s="10" t="str">
        <f>IF(ABS(I15)&gt;'Nominal values _ Q3'!I15,ABS(I15)-'Nominal values _ Q3'!I15,"-")</f>
        <v>-</v>
      </c>
      <c r="O15" s="10" t="str">
        <f>IF(J15&gt;'Nominal values _ Q3'!J15,J15-'Nominal values _ Q3'!J15,"-")</f>
        <v>-</v>
      </c>
      <c r="Q15" s="25"/>
      <c r="R15" s="25" t="s">
        <v>128</v>
      </c>
    </row>
    <row r="16" spans="1:18" ht="12.75">
      <c r="A16" s="32" t="s">
        <v>96</v>
      </c>
      <c r="B16" s="18"/>
      <c r="C16" s="18"/>
      <c r="D16" s="18"/>
      <c r="E16" s="18"/>
      <c r="G16" s="18"/>
      <c r="H16" s="18"/>
      <c r="I16" s="18"/>
      <c r="J16" s="18"/>
      <c r="L16" s="18" t="str">
        <f>IF(ABS(G16)&gt;'Nominal values _ Q3'!G16,ABS(G16)-'Nominal values _ Q3'!G16,"-")</f>
        <v>-</v>
      </c>
      <c r="M16" s="18" t="str">
        <f>IF(ABS(H16)&gt;'Nominal values _ Q3'!H16,ABS(H16)-'Nominal values _ Q3'!H16,"-")</f>
        <v>-</v>
      </c>
      <c r="N16" s="18" t="str">
        <f>IF(ABS(I16)&gt;'Nominal values _ Q3'!I16,ABS(I16)-'Nominal values _ Q3'!I16,"-")</f>
        <v>-</v>
      </c>
      <c r="O16" s="18" t="str">
        <f>IF(J16&gt;'Nominal values _ Q3'!J16,J16-'Nominal values _ Q3'!J16,"-")</f>
        <v>-</v>
      </c>
      <c r="Q16" s="18"/>
      <c r="R16" s="18"/>
    </row>
    <row r="17" spans="1:18" ht="12.75">
      <c r="A17" s="32" t="s">
        <v>21</v>
      </c>
      <c r="B17" s="10">
        <v>0.4191</v>
      </c>
      <c r="C17" s="10">
        <v>0</v>
      </c>
      <c r="D17" s="10">
        <v>-0.01016</v>
      </c>
      <c r="E17" s="10">
        <v>114</v>
      </c>
      <c r="G17" s="10">
        <f>B17-'Nominal values _ Q3'!B17</f>
        <v>0.4191</v>
      </c>
      <c r="H17" s="10">
        <f>C17-'Nominal values _ Q3'!C17</f>
        <v>0</v>
      </c>
      <c r="I17" s="10">
        <f>D17-'Nominal values _ Q3'!D17</f>
        <v>-0.01016</v>
      </c>
      <c r="J17" s="10">
        <f>SQRT(G17^2+I17^2)</f>
        <v>0.41922313342657985</v>
      </c>
      <c r="L17" s="10" t="str">
        <f>IF(ABS(G17)&gt;'Nominal values _ Q3'!G17,ABS(G17)-'Nominal values _ Q3'!G17,"-")</f>
        <v>-</v>
      </c>
      <c r="M17" s="10" t="str">
        <f>IF(ABS(H17)&gt;'Nominal values _ Q3'!H17,ABS(H17)-'Nominal values _ Q3'!H17,"-")</f>
        <v>-</v>
      </c>
      <c r="N17" s="10" t="str">
        <f>IF(ABS(I17)&gt;'Nominal values _ Q3'!I17,ABS(I17)-'Nominal values _ Q3'!I17,"-")</f>
        <v>-</v>
      </c>
      <c r="O17" s="10" t="str">
        <f>IF(J17&gt;'Nominal values _ Q3'!J17,J17-'Nominal values _ Q3'!J17,"-")</f>
        <v>-</v>
      </c>
      <c r="Q17" s="25"/>
      <c r="R17" s="25"/>
    </row>
    <row r="18" spans="1:18" ht="12.75">
      <c r="A18" s="32" t="s">
        <v>22</v>
      </c>
      <c r="B18" s="10">
        <v>-0.61214</v>
      </c>
      <c r="C18" s="10">
        <v>350.78781999999785</v>
      </c>
      <c r="D18" s="10">
        <v>78.83652</v>
      </c>
      <c r="E18" s="10">
        <v>1009.6</v>
      </c>
      <c r="G18" s="10">
        <f>B18-'Nominal values _ Q3'!B18</f>
        <v>-0.61214</v>
      </c>
      <c r="H18" s="10">
        <f>C18-'Nominal values _ Q3'!C18</f>
        <v>-1.7121800000021494</v>
      </c>
      <c r="I18" s="10">
        <f>D18-'Nominal values _ Q3'!D18</f>
        <v>3.836519999999993</v>
      </c>
      <c r="J18" s="10">
        <f>SQRT(G18^2+I18^2)</f>
        <v>3.885048402529877</v>
      </c>
      <c r="L18" s="10" t="str">
        <f>IF(ABS(G18)&gt;'Nominal values _ Q3'!G18,ABS(G18)-'Nominal values _ Q3'!G18,"-")</f>
        <v>-</v>
      </c>
      <c r="M18" s="10" t="str">
        <f>IF(ABS(H18)&gt;'Nominal values _ Q3'!H18,ABS(H18)-'Nominal values _ Q3'!H18,"-")</f>
        <v>-</v>
      </c>
      <c r="N18" s="10">
        <f>IF(ABS(I18)&gt;'Nominal values _ Q3'!I18,ABS(I18)-'Nominal values _ Q3'!I18,"-")</f>
        <v>0.836519999999993</v>
      </c>
      <c r="O18" s="10" t="str">
        <f>IF(J18&gt;'Nominal values _ Q3'!J18,J18-'Nominal values _ Q3'!J18,"-")</f>
        <v>-</v>
      </c>
      <c r="Q18" s="25"/>
      <c r="R18" s="25"/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23</v>
      </c>
      <c r="B20" s="14"/>
      <c r="C20" s="14"/>
      <c r="D20" s="14"/>
      <c r="E20" s="14"/>
      <c r="G20" s="14"/>
      <c r="I20" s="14"/>
    </row>
    <row r="21" spans="1:18" ht="12.75">
      <c r="A21" s="32" t="s">
        <v>13</v>
      </c>
      <c r="B21" s="10">
        <v>-391.1981</v>
      </c>
      <c r="C21" s="10">
        <v>8902.59586</v>
      </c>
      <c r="D21" s="10">
        <v>71.36384</v>
      </c>
      <c r="E21" s="10">
        <v>75</v>
      </c>
      <c r="G21" s="10">
        <f>B21-'Nominal values _ Q3'!B21</f>
        <v>-1.598099999999988</v>
      </c>
      <c r="H21" s="10">
        <f>C21-'Nominal values _ Q3'!C21</f>
        <v>0.09585999999944761</v>
      </c>
      <c r="I21" s="10">
        <f>D21-'Nominal values _ Q3'!D21</f>
        <v>-3.636160000000004</v>
      </c>
      <c r="J21" s="10">
        <f aca="true" t="shared" si="1" ref="J21:J30">SQRT(G21^2+I21^2)</f>
        <v>3.971848833427575</v>
      </c>
      <c r="L21" s="10" t="str">
        <f>IF(ABS(G21)&gt;'Nominal values _ Q3'!G21,ABS(G21)-'Nominal values _ Q3'!G21,"-")</f>
        <v>-</v>
      </c>
      <c r="M21" s="10" t="str">
        <f>IF(ABS(H21)&gt;'Nominal values _ Q3'!H21,ABS(H21)-'Nominal values _ Q3'!H21,"-")</f>
        <v>-</v>
      </c>
      <c r="N21" s="10">
        <f>IF(ABS(I21)&gt;'Nominal values _ Q3'!I21,ABS(I21)-'Nominal values _ Q3'!I21,"-")</f>
        <v>1.6361600000000038</v>
      </c>
      <c r="O21" s="10">
        <f>IF(J21&gt;'Nominal values _ Q3'!J21,J21-'Nominal values _ Q3'!J21,"-")</f>
        <v>1.1434217086813847</v>
      </c>
      <c r="Q21" s="25" t="s">
        <v>132</v>
      </c>
      <c r="R21" s="25"/>
    </row>
    <row r="22" spans="1:18" ht="12.75">
      <c r="A22" s="32" t="s">
        <v>14</v>
      </c>
      <c r="B22" s="10">
        <v>-239.39754</v>
      </c>
      <c r="C22" s="10">
        <v>8895.204459999999</v>
      </c>
      <c r="D22" s="10">
        <v>276.1488</v>
      </c>
      <c r="E22" s="10">
        <v>75</v>
      </c>
      <c r="G22" s="10">
        <f>B22-'Nominal values _ Q3'!B22</f>
        <v>0.6024600000000078</v>
      </c>
      <c r="H22" s="10">
        <f>C22-'Nominal values _ Q3'!C22</f>
        <v>-7.295540000000983</v>
      </c>
      <c r="I22" s="10">
        <f>D22-'Nominal values _ Q3'!D22</f>
        <v>-1.3512000000000057</v>
      </c>
      <c r="J22" s="10">
        <f t="shared" si="1"/>
        <v>1.4794253923736826</v>
      </c>
      <c r="L22" s="10" t="str">
        <f>IF(ABS(G22)&gt;'Nominal values _ Q3'!G22,ABS(G22)-'Nominal values _ Q3'!G22,"-")</f>
        <v>-</v>
      </c>
      <c r="M22" s="10">
        <f>IF(ABS(H22)&gt;'Nominal values _ Q3'!H22,ABS(H22)-'Nominal values _ Q3'!H22,"-")</f>
        <v>5.295540000000983</v>
      </c>
      <c r="N22" s="10" t="str">
        <f>IF(ABS(I22)&gt;'Nominal values _ Q3'!I22,ABS(I22)-'Nominal values _ Q3'!I22,"-")</f>
        <v>-</v>
      </c>
      <c r="O22" s="10" t="str">
        <f>IF(J22&gt;'Nominal values _ Q3'!J22,J22-'Nominal values _ Q3'!J22,"-")</f>
        <v>-</v>
      </c>
      <c r="Q22" s="25"/>
      <c r="R22" s="25" t="s">
        <v>128</v>
      </c>
    </row>
    <row r="23" spans="1:18" ht="12.75">
      <c r="A23" s="32" t="s">
        <v>15</v>
      </c>
      <c r="B23" s="10">
        <v>1.37414</v>
      </c>
      <c r="C23" s="10">
        <v>8903.73632</v>
      </c>
      <c r="D23" s="10">
        <v>375.84634</v>
      </c>
      <c r="E23" s="10">
        <v>201</v>
      </c>
      <c r="G23" s="10">
        <f>B23-'Nominal values _ Q3'!B23</f>
        <v>1.37414</v>
      </c>
      <c r="H23" s="10">
        <f>C23-'Nominal values _ Q3'!C23</f>
        <v>1.2363199999999779</v>
      </c>
      <c r="I23" s="10">
        <f>D23-'Nominal values _ Q3'!D23</f>
        <v>-1.0536599999999794</v>
      </c>
      <c r="J23" s="10">
        <f t="shared" si="1"/>
        <v>1.7316062298340105</v>
      </c>
      <c r="L23" s="10" t="str">
        <f>IF(ABS(G23)&gt;'Nominal values _ Q3'!G23,ABS(G23)-'Nominal values _ Q3'!G23,"-")</f>
        <v>-</v>
      </c>
      <c r="M23" s="10" t="str">
        <f>IF(ABS(H23)&gt;'Nominal values _ Q3'!H23,ABS(H23)-'Nominal values _ Q3'!H23,"-")</f>
        <v>-</v>
      </c>
      <c r="N23" s="10" t="str">
        <f>IF(ABS(I23)&gt;'Nominal values _ Q3'!I23,ABS(I23)-'Nominal values _ Q3'!I23,"-")</f>
        <v>-</v>
      </c>
      <c r="O23" s="10" t="str">
        <f>IF(J23&gt;'Nominal values _ Q3'!J23,J23-'Nominal values _ Q3'!J23,"-")</f>
        <v>-</v>
      </c>
      <c r="Q23" s="25"/>
      <c r="R23" s="25"/>
    </row>
    <row r="24" spans="1:18" ht="12.75">
      <c r="A24" s="32" t="s">
        <v>16</v>
      </c>
      <c r="B24" s="10">
        <v>241.26697999999996</v>
      </c>
      <c r="C24" s="10">
        <v>8898.54964</v>
      </c>
      <c r="D24" s="10">
        <v>277.16988</v>
      </c>
      <c r="E24" s="10">
        <v>134</v>
      </c>
      <c r="G24" s="10">
        <f>B24-'Nominal values _ Q3'!B24</f>
        <v>1.2669799999999611</v>
      </c>
      <c r="H24" s="10">
        <f>C24-'Nominal values _ Q3'!C24</f>
        <v>-3.950360000000728</v>
      </c>
      <c r="I24" s="10">
        <f>D24-'Nominal values _ Q3'!D24</f>
        <v>-0.3301200000000222</v>
      </c>
      <c r="J24" s="10">
        <f t="shared" si="1"/>
        <v>1.3092813046858631</v>
      </c>
      <c r="L24" s="10" t="str">
        <f>IF(ABS(G24)&gt;'Nominal values _ Q3'!G24,ABS(G24)-'Nominal values _ Q3'!G24,"-")</f>
        <v>-</v>
      </c>
      <c r="M24" s="10">
        <f>IF(ABS(H24)&gt;'Nominal values _ Q3'!H24,ABS(H24)-'Nominal values _ Q3'!H24,"-")</f>
        <v>1.9503600000007282</v>
      </c>
      <c r="N24" s="10" t="str">
        <f>IF(ABS(I24)&gt;'Nominal values _ Q3'!I24,ABS(I24)-'Nominal values _ Q3'!I24,"-")</f>
        <v>-</v>
      </c>
      <c r="O24" s="10" t="str">
        <f>IF(J24&gt;'Nominal values _ Q3'!J24,J24-'Nominal values _ Q3'!J24,"-")</f>
        <v>-</v>
      </c>
      <c r="Q24" s="25"/>
      <c r="R24" s="25" t="s">
        <v>128</v>
      </c>
    </row>
    <row r="25" spans="1:18" ht="12.75">
      <c r="A25" s="32" t="s">
        <v>17</v>
      </c>
      <c r="B25" s="10">
        <v>388.00278</v>
      </c>
      <c r="C25" s="10">
        <v>8902.79398</v>
      </c>
      <c r="D25" s="10">
        <v>70.82282</v>
      </c>
      <c r="E25" s="10">
        <v>75</v>
      </c>
      <c r="G25" s="10">
        <f>B25-'Nominal values _ Q3'!B25</f>
        <v>-1.5972200000000498</v>
      </c>
      <c r="H25" s="10">
        <f>C25-'Nominal values _ Q3'!C25</f>
        <v>0.2939800000003743</v>
      </c>
      <c r="I25" s="10">
        <f>D25-'Nominal values _ Q3'!D25</f>
        <v>-4.177180000000007</v>
      </c>
      <c r="J25" s="10">
        <f t="shared" si="1"/>
        <v>4.472129747760033</v>
      </c>
      <c r="L25" s="10" t="str">
        <f>IF(ABS(G25)&gt;'Nominal values _ Q3'!G25,ABS(G25)-'Nominal values _ Q3'!G25,"-")</f>
        <v>-</v>
      </c>
      <c r="M25" s="10" t="str">
        <f>IF(ABS(H25)&gt;'Nominal values _ Q3'!H25,ABS(H25)-'Nominal values _ Q3'!H25,"-")</f>
        <v>-</v>
      </c>
      <c r="N25" s="10">
        <f>IF(ABS(I25)&gt;'Nominal values _ Q3'!I25,ABS(I25)-'Nominal values _ Q3'!I25,"-")</f>
        <v>2.177180000000007</v>
      </c>
      <c r="O25" s="10">
        <f>IF(J25&gt;'Nominal values _ Q3'!J25,J25-'Nominal values _ Q3'!J25,"-")</f>
        <v>1.643702623013843</v>
      </c>
      <c r="Q25" s="25" t="s">
        <v>132</v>
      </c>
      <c r="R25" s="25"/>
    </row>
    <row r="26" spans="1:18" ht="12.75">
      <c r="A26" s="32" t="s">
        <v>94</v>
      </c>
      <c r="B26" s="10">
        <v>-1.9151599999999998</v>
      </c>
      <c r="C26" s="10">
        <v>8895.158739999999</v>
      </c>
      <c r="D26" s="10">
        <v>-148.89988</v>
      </c>
      <c r="E26" s="10">
        <v>88.9</v>
      </c>
      <c r="G26" s="10">
        <f>B26-'Nominal values _ Q3'!B26</f>
        <v>-1.9151599999999998</v>
      </c>
      <c r="H26" s="10">
        <f>C26-'Nominal values _ Q3'!C26</f>
        <v>-7.341260000001057</v>
      </c>
      <c r="I26" s="10">
        <f>D26-'Nominal values _ Q3'!D26</f>
        <v>1.100120000000004</v>
      </c>
      <c r="J26" s="10">
        <f t="shared" si="1"/>
        <v>2.2086425333222235</v>
      </c>
      <c r="L26" s="10" t="str">
        <f>IF(ABS(G26)&gt;'Nominal values _ Q3'!G26,ABS(G26)-'Nominal values _ Q3'!G26,"-")</f>
        <v>-</v>
      </c>
      <c r="M26" s="10">
        <f>IF(ABS(H26)&gt;'Nominal values _ Q3'!H26,ABS(H26)-'Nominal values _ Q3'!H26,"-")</f>
        <v>5.341260000001057</v>
      </c>
      <c r="N26" s="10" t="str">
        <f>IF(ABS(I26)&gt;'Nominal values _ Q3'!I26,ABS(I26)-'Nominal values _ Q3'!I26,"-")</f>
        <v>-</v>
      </c>
      <c r="O26" s="10" t="str">
        <f>IF(J26&gt;'Nominal values _ Q3'!J26,J26-'Nominal values _ Q3'!J26,"-")</f>
        <v>-</v>
      </c>
      <c r="Q26" s="25"/>
      <c r="R26" s="25" t="s">
        <v>128</v>
      </c>
    </row>
    <row r="27" spans="1:18" ht="12.75">
      <c r="A27" s="32" t="s">
        <v>95</v>
      </c>
      <c r="B27" s="10">
        <v>-150.14194</v>
      </c>
      <c r="C27" s="10">
        <v>8894.343399999998</v>
      </c>
      <c r="D27" s="10">
        <v>-2.32918</v>
      </c>
      <c r="E27" s="10">
        <v>88.9</v>
      </c>
      <c r="G27" s="10">
        <f>B27-'Nominal values _ Q3'!B27</f>
        <v>-0.14194000000000528</v>
      </c>
      <c r="H27" s="10">
        <f>C27-'Nominal values _ Q3'!C27</f>
        <v>-8.156600000002072</v>
      </c>
      <c r="I27" s="10">
        <f>D27-'Nominal values _ Q3'!D27</f>
        <v>-2.32918</v>
      </c>
      <c r="J27" s="10">
        <f t="shared" si="1"/>
        <v>2.333500896935761</v>
      </c>
      <c r="L27" s="10" t="str">
        <f>IF(ABS(G27)&gt;'Nominal values _ Q3'!G27,ABS(G27)-'Nominal values _ Q3'!G27,"-")</f>
        <v>-</v>
      </c>
      <c r="M27" s="10">
        <f>IF(ABS(H27)&gt;'Nominal values _ Q3'!H27,ABS(H27)-'Nominal values _ Q3'!H27,"-")</f>
        <v>6.156600000002072</v>
      </c>
      <c r="N27" s="10">
        <f>IF(ABS(I27)&gt;'Nominal values _ Q3'!I27,ABS(I27)-'Nominal values _ Q3'!I27,"-")</f>
        <v>0.32918000000000003</v>
      </c>
      <c r="O27" s="10" t="str">
        <f>IF(J27&gt;'Nominal values _ Q3'!J27,J27-'Nominal values _ Q3'!J27,"-")</f>
        <v>-</v>
      </c>
      <c r="Q27" s="25"/>
      <c r="R27" s="25" t="s">
        <v>128</v>
      </c>
    </row>
    <row r="28" spans="1:18" ht="12.75">
      <c r="A28" s="32" t="s">
        <v>96</v>
      </c>
      <c r="B28" s="10">
        <v>-4.23164</v>
      </c>
      <c r="C28" s="10">
        <v>8895.04698</v>
      </c>
      <c r="D28" s="10">
        <v>146.5707</v>
      </c>
      <c r="E28" s="10">
        <v>88.9</v>
      </c>
      <c r="G28" s="10">
        <f>B28-'Nominal values _ Q3'!B28</f>
        <v>-4.23164</v>
      </c>
      <c r="H28" s="10">
        <f>C28-'Nominal values _ Q3'!C28</f>
        <v>-7.4530200000008335</v>
      </c>
      <c r="I28" s="10">
        <f>D28-'Nominal values _ Q3'!D28</f>
        <v>-3.429300000000012</v>
      </c>
      <c r="J28" s="10">
        <f t="shared" si="1"/>
        <v>5.446730723984809</v>
      </c>
      <c r="L28" s="10">
        <f>IF(ABS(G28)&gt;'Nominal values _ Q3'!G28,ABS(G28)-'Nominal values _ Q3'!G28,"-")</f>
        <v>2.2316399999999996</v>
      </c>
      <c r="M28" s="10">
        <f>IF(ABS(H28)&gt;'Nominal values _ Q3'!H28,ABS(H28)-'Nominal values _ Q3'!H28,"-")</f>
        <v>5.4530200000008335</v>
      </c>
      <c r="N28" s="10">
        <f>IF(ABS(I28)&gt;'Nominal values _ Q3'!I28,ABS(I28)-'Nominal values _ Q3'!I28,"-")</f>
        <v>1.429300000000012</v>
      </c>
      <c r="O28" s="10">
        <f>IF(J28&gt;'Nominal values _ Q3'!J28,J28-'Nominal values _ Q3'!J28,"-")</f>
        <v>2.6183035992386183</v>
      </c>
      <c r="Q28" s="25" t="s">
        <v>132</v>
      </c>
      <c r="R28" s="25" t="s">
        <v>128</v>
      </c>
    </row>
    <row r="29" spans="1:18" ht="12.75">
      <c r="A29" s="32" t="s">
        <v>21</v>
      </c>
      <c r="B29" s="10">
        <v>-0.00254</v>
      </c>
      <c r="C29" s="10">
        <v>8679.8404</v>
      </c>
      <c r="D29" s="10">
        <v>0.21081999999999998</v>
      </c>
      <c r="E29" s="10">
        <v>114</v>
      </c>
      <c r="G29" s="10">
        <f>B29-'Nominal values _ Q3'!B29</f>
        <v>-0.00254</v>
      </c>
      <c r="H29" s="10">
        <f>C29-'Nominal values _ Q3'!C29</f>
        <v>-0.15960000000086438</v>
      </c>
      <c r="I29" s="10">
        <f>D29-'Nominal values _ Q3'!D29</f>
        <v>0.21081999999999998</v>
      </c>
      <c r="J29" s="10">
        <f t="shared" si="1"/>
        <v>0.21083530064958286</v>
      </c>
      <c r="L29" s="10" t="str">
        <f>IF(ABS(G29)&gt;'Nominal values _ Q3'!G29,ABS(G29)-'Nominal values _ Q3'!G29,"-")</f>
        <v>-</v>
      </c>
      <c r="M29" s="10" t="str">
        <f>IF(ABS(H29)&gt;'Nominal values _ Q3'!H29,ABS(H29)-'Nominal values _ Q3'!H29,"-")</f>
        <v>-</v>
      </c>
      <c r="N29" s="10" t="str">
        <f>IF(ABS(I29)&gt;'Nominal values _ Q3'!I29,ABS(I29)-'Nominal values _ Q3'!I29,"-")</f>
        <v>-</v>
      </c>
      <c r="O29" s="10" t="str">
        <f>IF(J29&gt;'Nominal values _ Q3'!J29,J29-'Nominal values _ Q3'!J29,"-")</f>
        <v>-</v>
      </c>
      <c r="Q29" s="25"/>
      <c r="R29" s="25"/>
    </row>
    <row r="30" spans="1:18" ht="12.75">
      <c r="A30" s="32" t="s">
        <v>22</v>
      </c>
      <c r="B30" s="10">
        <v>0.254</v>
      </c>
      <c r="C30" s="10">
        <v>8553.000419999998</v>
      </c>
      <c r="D30" s="10">
        <v>76.26604</v>
      </c>
      <c r="E30" s="10">
        <v>1009.6</v>
      </c>
      <c r="G30" s="10">
        <f>B30-'Nominal values _ Q3'!B30</f>
        <v>0.254</v>
      </c>
      <c r="H30" s="10">
        <f>C30-'Nominal values _ Q3'!C30</f>
        <v>0.5004199999984849</v>
      </c>
      <c r="I30" s="10">
        <f>D30-'Nominal values _ Q3'!D30</f>
        <v>1.2660400000000038</v>
      </c>
      <c r="J30" s="10">
        <f t="shared" si="1"/>
        <v>1.2912680905218752</v>
      </c>
      <c r="L30" s="10" t="str">
        <f>IF(ABS(G30)&gt;'Nominal values _ Q3'!G30,ABS(G30)-'Nominal values _ Q3'!G30,"-")</f>
        <v>-</v>
      </c>
      <c r="M30" s="10" t="str">
        <f>IF(ABS(H30)&gt;'Nominal values _ Q3'!H30,ABS(H30)-'Nominal values _ Q3'!H30,"-")</f>
        <v>-</v>
      </c>
      <c r="N30" s="10" t="str">
        <f>IF(ABS(I30)&gt;'Nominal values _ Q3'!I30,ABS(I30)-'Nominal values _ Q3'!I30,"-")</f>
        <v>-</v>
      </c>
      <c r="O30" s="10" t="str">
        <f>IF(J30&gt;'Nominal values _ Q3'!J30,J30-'Nominal values _ Q3'!J30,"-")</f>
        <v>-</v>
      </c>
      <c r="Q30" s="25"/>
      <c r="R30" s="25"/>
    </row>
    <row r="32" ht="12.75">
      <c r="Q32" s="1" t="s">
        <v>161</v>
      </c>
    </row>
    <row r="33" spans="1:17" ht="12.75">
      <c r="A33" s="22" t="s">
        <v>162</v>
      </c>
      <c r="Q33" s="1" t="s">
        <v>163</v>
      </c>
    </row>
    <row r="34" spans="1:17" ht="12.75">
      <c r="A34" s="32" t="s">
        <v>164</v>
      </c>
      <c r="B34" s="10">
        <v>148.68651999999997</v>
      </c>
      <c r="C34" s="10">
        <v>-20.28189999999995</v>
      </c>
      <c r="D34" s="10">
        <v>37.21862</v>
      </c>
      <c r="E34" s="31"/>
      <c r="G34" s="14"/>
      <c r="H34" s="14"/>
      <c r="I34" s="14"/>
      <c r="J34" s="14"/>
      <c r="M34" s="14"/>
      <c r="Q34" s="1" t="s">
        <v>165</v>
      </c>
    </row>
    <row r="35" spans="1:17" ht="12.75">
      <c r="A35" s="32" t="s">
        <v>166</v>
      </c>
      <c r="B35" s="10">
        <v>148.52903999999998</v>
      </c>
      <c r="C35" s="10">
        <v>-20.632420000000025</v>
      </c>
      <c r="D35" s="10">
        <v>-37.8333</v>
      </c>
      <c r="E35" s="31"/>
      <c r="G35" s="14"/>
      <c r="H35" s="14"/>
      <c r="I35" s="14"/>
      <c r="J35" s="14"/>
      <c r="M35" s="14"/>
      <c r="Q35" s="1" t="s">
        <v>1331</v>
      </c>
    </row>
    <row r="36" spans="2:13" ht="12.75">
      <c r="B36" s="28"/>
      <c r="C36" s="28"/>
      <c r="D36" s="28"/>
      <c r="E36" s="31"/>
      <c r="G36" s="14"/>
      <c r="H36" s="14"/>
      <c r="I36" s="14"/>
      <c r="J36" s="14"/>
      <c r="M36" s="14"/>
    </row>
    <row r="37" spans="1:17" ht="12.75">
      <c r="A37" s="32" t="s">
        <v>167</v>
      </c>
      <c r="B37" s="10">
        <v>153.17216</v>
      </c>
      <c r="C37" s="10">
        <v>8697.292739999999</v>
      </c>
      <c r="D37" s="10">
        <v>36.784279999999995</v>
      </c>
      <c r="E37" s="31"/>
      <c r="G37" s="14"/>
      <c r="H37" s="14"/>
      <c r="I37" s="14"/>
      <c r="J37" s="14"/>
      <c r="M37" s="14"/>
      <c r="Q37" s="3"/>
    </row>
    <row r="38" spans="1:13" ht="12.75">
      <c r="A38" s="32" t="s">
        <v>168</v>
      </c>
      <c r="B38" s="10">
        <v>153.78683999999998</v>
      </c>
      <c r="C38" s="10">
        <v>8697.861699999998</v>
      </c>
      <c r="D38" s="10">
        <v>-38.22954</v>
      </c>
      <c r="E38" s="31"/>
      <c r="G38" s="14"/>
      <c r="H38" s="14"/>
      <c r="I38" s="14"/>
      <c r="J38" s="14"/>
      <c r="M38" s="14"/>
    </row>
    <row r="39" spans="2:13" ht="12.75">
      <c r="B39" s="31"/>
      <c r="C39" s="31"/>
      <c r="D39" s="31"/>
      <c r="E39" s="31"/>
      <c r="G39" s="14"/>
      <c r="H39" s="14"/>
      <c r="I39" s="14"/>
      <c r="J39" s="14"/>
      <c r="M39" s="14"/>
    </row>
    <row r="40" spans="1:13" ht="12.75">
      <c r="A40" s="22" t="s">
        <v>522</v>
      </c>
      <c r="E40" s="31"/>
      <c r="G40" s="14"/>
      <c r="H40" s="14"/>
      <c r="I40" s="14"/>
      <c r="J40" s="14"/>
      <c r="M40" s="14"/>
    </row>
    <row r="41" spans="1:13" ht="12.75">
      <c r="A41" s="9" t="s">
        <v>1335</v>
      </c>
      <c r="B41" s="18"/>
      <c r="C41" s="10">
        <v>6551.239119999998</v>
      </c>
      <c r="D41" s="18"/>
      <c r="E41" s="31"/>
      <c r="G41" s="14"/>
      <c r="H41" s="14"/>
      <c r="I41" s="14"/>
      <c r="J41" s="14"/>
      <c r="M41" s="14"/>
    </row>
    <row r="42" spans="1:13" ht="12.75">
      <c r="A42" s="9" t="s">
        <v>1336</v>
      </c>
      <c r="B42" s="18"/>
      <c r="C42" s="10">
        <v>6551.482959999999</v>
      </c>
      <c r="D42" s="18"/>
      <c r="E42" s="31"/>
      <c r="G42" s="14"/>
      <c r="H42" s="14"/>
      <c r="I42" s="14"/>
      <c r="J42" s="14"/>
      <c r="M42" s="14"/>
    </row>
  </sheetData>
  <mergeCells count="9">
    <mergeCell ref="A1:N1"/>
    <mergeCell ref="B3:D3"/>
    <mergeCell ref="B4:D4"/>
    <mergeCell ref="B5:D5"/>
    <mergeCell ref="Q6:R6"/>
    <mergeCell ref="B7:E7"/>
    <mergeCell ref="G7:J7"/>
    <mergeCell ref="L7:O7"/>
    <mergeCell ref="Q7:R7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N9" sqref="N9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103</v>
      </c>
      <c r="B3" s="39" t="s">
        <v>1361</v>
      </c>
      <c r="C3" s="39"/>
      <c r="D3" s="39"/>
    </row>
    <row r="4" spans="1:4" ht="12.75">
      <c r="A4" s="21" t="s">
        <v>105</v>
      </c>
      <c r="B4" s="39" t="s">
        <v>1362</v>
      </c>
      <c r="C4" s="39"/>
      <c r="D4" s="39"/>
    </row>
    <row r="5" spans="1:4" ht="12.75">
      <c r="A5" s="21" t="s">
        <v>107</v>
      </c>
      <c r="B5" s="40">
        <v>38952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108</v>
      </c>
      <c r="C7" s="37"/>
      <c r="D7" s="37"/>
      <c r="E7" s="37"/>
      <c r="G7" s="37" t="s">
        <v>109</v>
      </c>
      <c r="H7" s="37"/>
      <c r="I7" s="37"/>
      <c r="J7" s="37"/>
      <c r="L7" s="37" t="s">
        <v>110</v>
      </c>
      <c r="M7" s="37"/>
      <c r="N7" s="37"/>
      <c r="O7" s="37"/>
      <c r="Q7" s="37" t="s">
        <v>111</v>
      </c>
      <c r="R7" s="37"/>
    </row>
    <row r="8" spans="1:18" ht="25.5">
      <c r="A8" s="22" t="s">
        <v>4</v>
      </c>
      <c r="B8" s="33" t="s">
        <v>5</v>
      </c>
      <c r="C8" s="33" t="s">
        <v>6</v>
      </c>
      <c r="D8" s="33" t="s">
        <v>7</v>
      </c>
      <c r="E8" s="22" t="s">
        <v>1116</v>
      </c>
      <c r="G8" s="23" t="s">
        <v>117</v>
      </c>
      <c r="H8" s="23" t="s">
        <v>118</v>
      </c>
      <c r="I8" s="23" t="s">
        <v>119</v>
      </c>
      <c r="J8" s="23" t="s">
        <v>120</v>
      </c>
      <c r="L8" s="23" t="s">
        <v>117</v>
      </c>
      <c r="M8" s="23" t="s">
        <v>118</v>
      </c>
      <c r="N8" s="23" t="s">
        <v>119</v>
      </c>
      <c r="O8" s="23" t="s">
        <v>120</v>
      </c>
      <c r="Q8" s="24" t="s">
        <v>125</v>
      </c>
      <c r="R8" s="24" t="s">
        <v>126</v>
      </c>
    </row>
    <row r="9" spans="1:18" ht="12.75">
      <c r="A9" s="32" t="s">
        <v>13</v>
      </c>
      <c r="B9" s="10">
        <v>-396.33144</v>
      </c>
      <c r="C9" s="10">
        <v>-300.61915999999997</v>
      </c>
      <c r="D9" s="10">
        <v>63.40094</v>
      </c>
      <c r="E9" s="10">
        <v>75</v>
      </c>
      <c r="G9" s="10">
        <f>B9-'Nominal values _ Q3'!B9</f>
        <v>-6.731439999999964</v>
      </c>
      <c r="H9" s="10">
        <f>C9-'Nominal values _ Q3'!C9</f>
        <v>-3.1191599999999653</v>
      </c>
      <c r="I9" s="10">
        <f>D9-'Nominal values _ Q3'!D9</f>
        <v>-11.599060000000001</v>
      </c>
      <c r="J9" s="10">
        <f aca="true" t="shared" si="0" ref="J9:J15">SQRT(G9^2+I9^2)</f>
        <v>13.41083432740855</v>
      </c>
      <c r="L9" s="10">
        <f>IF(ABS(G9)&gt;'Nominal values _ Q3'!G9,ABS(G9)-'Nominal values _ Q3'!G9,"-")</f>
        <v>4.731439999999964</v>
      </c>
      <c r="M9" s="10">
        <f>IF(ABS(H9)&gt;'Nominal values _ Q3'!H9,ABS(H9)-'Nominal values _ Q3'!H9,"-")</f>
        <v>1.1191599999999653</v>
      </c>
      <c r="N9" s="10">
        <f>IF(ABS(I9)&gt;'Nominal values _ Q3'!I9,ABS(I9)-'Nominal values _ Q3'!I9,"-")</f>
        <v>9.599060000000001</v>
      </c>
      <c r="O9" s="10">
        <f>IF(J9&gt;'Nominal values _ Q3'!J9,J9-'Nominal values _ Q3'!J9,"-")</f>
        <v>10.58240720266236</v>
      </c>
      <c r="Q9" s="25" t="s">
        <v>132</v>
      </c>
      <c r="R9" s="25" t="s">
        <v>128</v>
      </c>
    </row>
    <row r="10" spans="1:18" ht="12.75">
      <c r="A10" s="32" t="s">
        <v>14</v>
      </c>
      <c r="B10" s="10">
        <v>-236.91341999999997</v>
      </c>
      <c r="C10" s="10">
        <v>-301.21351999999996</v>
      </c>
      <c r="D10" s="10">
        <v>269.23238</v>
      </c>
      <c r="E10" s="10">
        <v>75</v>
      </c>
      <c r="G10" s="10">
        <f>B10-'Nominal values _ Q3'!B10</f>
        <v>3.0865800000000263</v>
      </c>
      <c r="H10" s="10">
        <f>C10-'Nominal values _ Q3'!C10</f>
        <v>-3.71351999999996</v>
      </c>
      <c r="I10" s="10">
        <f>D10-'Nominal values _ Q3'!D10</f>
        <v>-8.267620000000022</v>
      </c>
      <c r="J10" s="10">
        <f t="shared" si="0"/>
        <v>8.824993856133869</v>
      </c>
      <c r="L10" s="10">
        <f>IF(ABS(G10)&gt;'Nominal values _ Q3'!G10,ABS(G10)-'Nominal values _ Q3'!G10,"-")</f>
        <v>0.0865800000000263</v>
      </c>
      <c r="M10" s="10">
        <f>IF(ABS(H10)&gt;'Nominal values _ Q3'!H10,ABS(H10)-'Nominal values _ Q3'!H10,"-")</f>
        <v>1.71351999999996</v>
      </c>
      <c r="N10" s="10">
        <f>IF(ABS(I10)&gt;'Nominal values _ Q3'!I10,ABS(I10)-'Nominal values _ Q3'!I10,"-")</f>
        <v>5.267620000000022</v>
      </c>
      <c r="O10" s="10">
        <f>IF(J10&gt;'Nominal values _ Q3'!J10,J10-'Nominal values _ Q3'!J10,"-")</f>
        <v>4.582353169014584</v>
      </c>
      <c r="Q10" s="25" t="s">
        <v>132</v>
      </c>
      <c r="R10" s="25" t="s">
        <v>128</v>
      </c>
    </row>
    <row r="11" spans="1:18" ht="12.75">
      <c r="A11" s="32" t="s">
        <v>15</v>
      </c>
      <c r="B11" s="10">
        <v>-1.7906999999999997</v>
      </c>
      <c r="C11" s="10">
        <v>-325.2952599999999</v>
      </c>
      <c r="D11" s="10">
        <v>372.70436</v>
      </c>
      <c r="E11" s="10">
        <v>201</v>
      </c>
      <c r="G11" s="10">
        <f>B11-'Nominal values _ Q3'!B11</f>
        <v>-1.7906999999999997</v>
      </c>
      <c r="H11" s="10">
        <f>C11-'Nominal values _ Q3'!C11</f>
        <v>2.204740000000072</v>
      </c>
      <c r="I11" s="10">
        <f>D11-'Nominal values _ Q3'!D11</f>
        <v>-4.195639999999969</v>
      </c>
      <c r="J11" s="10">
        <f t="shared" si="0"/>
        <v>4.561798055547806</v>
      </c>
      <c r="L11" s="10" t="str">
        <f>IF(ABS(G11)&gt;'Nominal values _ Q3'!G11,ABS(G11)-'Nominal values _ Q3'!G11,"-")</f>
        <v>-</v>
      </c>
      <c r="M11" s="10">
        <f>IF(ABS(H11)&gt;'Nominal values _ Q3'!H11,ABS(H11)-'Nominal values _ Q3'!H11,"-")</f>
        <v>0.2047400000000721</v>
      </c>
      <c r="N11" s="10">
        <f>IF(ABS(I11)&gt;'Nominal values _ Q3'!I11,ABS(I11)-'Nominal values _ Q3'!I11,"-")</f>
        <v>1.195639999999969</v>
      </c>
      <c r="O11" s="10">
        <f>IF(J11&gt;'Nominal values _ Q3'!J11,J11-'Nominal values _ Q3'!J11,"-")</f>
        <v>0.31915736842852116</v>
      </c>
      <c r="Q11" s="25" t="s">
        <v>132</v>
      </c>
      <c r="R11" s="25" t="s">
        <v>128</v>
      </c>
    </row>
    <row r="12" spans="1:18" ht="12.75">
      <c r="A12" s="32" t="s">
        <v>16</v>
      </c>
      <c r="B12" s="10">
        <v>236.27842</v>
      </c>
      <c r="C12" s="10">
        <v>-299.15358</v>
      </c>
      <c r="D12" s="10">
        <v>276.53234</v>
      </c>
      <c r="E12" s="10">
        <v>134</v>
      </c>
      <c r="G12" s="10">
        <f>B12-'Nominal values _ Q3'!B12</f>
        <v>-3.721579999999989</v>
      </c>
      <c r="H12" s="10">
        <f>C12-'Nominal values _ Q3'!C12</f>
        <v>-1.6535799999999767</v>
      </c>
      <c r="I12" s="10">
        <f>D12-'Nominal values _ Q3'!D12</f>
        <v>-0.9676600000000235</v>
      </c>
      <c r="J12" s="10">
        <f t="shared" si="0"/>
        <v>3.845324898106786</v>
      </c>
      <c r="L12" s="10">
        <f>IF(ABS(G12)&gt;'Nominal values _ Q3'!G12,ABS(G12)-'Nominal values _ Q3'!G12,"-")</f>
        <v>1.7215799999999888</v>
      </c>
      <c r="M12" s="10" t="str">
        <f>IF(ABS(H12)&gt;'Nominal values _ Q3'!H12,ABS(H12)-'Nominal values _ Q3'!H12,"-")</f>
        <v>-</v>
      </c>
      <c r="N12" s="10" t="str">
        <f>IF(ABS(I12)&gt;'Nominal values _ Q3'!I12,ABS(I12)-'Nominal values _ Q3'!I12,"-")</f>
        <v>-</v>
      </c>
      <c r="O12" s="10">
        <f>IF(J12&gt;'Nominal values _ Q3'!J12,J12-'Nominal values _ Q3'!J12,"-")</f>
        <v>1.0168977733605957</v>
      </c>
      <c r="Q12" s="25" t="s">
        <v>132</v>
      </c>
      <c r="R12" s="25"/>
    </row>
    <row r="13" spans="1:18" ht="12.75">
      <c r="A13" s="32" t="s">
        <v>17</v>
      </c>
      <c r="B13" s="10">
        <v>390.07542</v>
      </c>
      <c r="C13" s="10">
        <v>-300.12131999999997</v>
      </c>
      <c r="D13" s="10">
        <v>71.3486</v>
      </c>
      <c r="E13" s="10">
        <v>75</v>
      </c>
      <c r="G13" s="10">
        <f>B13-'Nominal values _ Q3'!B13</f>
        <v>0.4754199999999855</v>
      </c>
      <c r="H13" s="10">
        <f>C13-'Nominal values _ Q3'!C13</f>
        <v>-2.621319999999969</v>
      </c>
      <c r="I13" s="10">
        <f>D13-'Nominal values _ Q3'!D13</f>
        <v>-3.6513999999999953</v>
      </c>
      <c r="J13" s="10">
        <f t="shared" si="0"/>
        <v>3.6822202726615845</v>
      </c>
      <c r="L13" s="10" t="str">
        <f>IF(ABS(G13)&gt;'Nominal values _ Q3'!G13,ABS(G13)-'Nominal values _ Q3'!G13,"-")</f>
        <v>-</v>
      </c>
      <c r="M13" s="10">
        <f>IF(ABS(H13)&gt;'Nominal values _ Q3'!H13,ABS(H13)-'Nominal values _ Q3'!H13,"-")</f>
        <v>0.6213199999999688</v>
      </c>
      <c r="N13" s="10">
        <f>IF(ABS(I13)&gt;'Nominal values _ Q3'!I13,ABS(I13)-'Nominal values _ Q3'!I13,"-")</f>
        <v>1.6513999999999953</v>
      </c>
      <c r="O13" s="10">
        <f>IF(J13&gt;'Nominal values _ Q3'!J13,J13-'Nominal values _ Q3'!J13,"-")</f>
        <v>0.8537931479153942</v>
      </c>
      <c r="Q13" s="25" t="s">
        <v>132</v>
      </c>
      <c r="R13" s="25" t="s">
        <v>128</v>
      </c>
    </row>
    <row r="14" spans="1:18" ht="12.75">
      <c r="A14" s="32" t="s">
        <v>94</v>
      </c>
      <c r="B14" s="10">
        <v>3.86334</v>
      </c>
      <c r="C14" s="10">
        <v>-84.53881999999999</v>
      </c>
      <c r="D14" s="10">
        <v>-150.4442</v>
      </c>
      <c r="E14" s="10">
        <v>124.5</v>
      </c>
      <c r="G14" s="10">
        <f>B14-'Nominal values _ Q3'!B14</f>
        <v>3.86334</v>
      </c>
      <c r="H14" s="10">
        <f>C14-'Nominal values _ Q3'!C14</f>
        <v>10.361180000000019</v>
      </c>
      <c r="I14" s="10">
        <f>D14-'Nominal values _ Q3'!D14</f>
        <v>-0.44419999999999504</v>
      </c>
      <c r="J14" s="10">
        <f t="shared" si="0"/>
        <v>3.888792819834967</v>
      </c>
      <c r="L14" s="10">
        <f>IF(ABS(G14)&gt;'Nominal values _ Q3'!G14,ABS(G14)-'Nominal values _ Q3'!G14,"-")</f>
        <v>1.86334</v>
      </c>
      <c r="M14" s="10">
        <f>IF(ABS(H14)&gt;'Nominal values _ Q3'!H14,ABS(H14)-'Nominal values _ Q3'!H14,"-")</f>
        <v>8.361180000000019</v>
      </c>
      <c r="N14" s="10" t="str">
        <f>IF(ABS(I14)&gt;'Nominal values _ Q3'!I14,ABS(I14)-'Nominal values _ Q3'!I14,"-")</f>
        <v>-</v>
      </c>
      <c r="O14" s="10">
        <f>IF(J14&gt;'Nominal values _ Q3'!J14,J14-'Nominal values _ Q3'!J14,"-")</f>
        <v>1.0603656950887768</v>
      </c>
      <c r="Q14" s="25" t="s">
        <v>132</v>
      </c>
      <c r="R14" s="25" t="s">
        <v>128</v>
      </c>
    </row>
    <row r="15" spans="1:18" ht="12.75">
      <c r="A15" s="32" t="s">
        <v>95</v>
      </c>
      <c r="B15" s="10">
        <v>-147.67051999999998</v>
      </c>
      <c r="C15" s="10">
        <v>-82.42046000000005</v>
      </c>
      <c r="D15" s="10">
        <v>-4.52374</v>
      </c>
      <c r="E15" s="10">
        <v>124.5</v>
      </c>
      <c r="G15" s="10">
        <f>B15-'Nominal values _ Q3'!B15</f>
        <v>2.329480000000018</v>
      </c>
      <c r="H15" s="10">
        <f>C15-'Nominal values _ Q3'!C15</f>
        <v>12.479539999999957</v>
      </c>
      <c r="I15" s="10">
        <f>D15-'Nominal values _ Q3'!D15</f>
        <v>-4.52374</v>
      </c>
      <c r="J15" s="10">
        <f t="shared" si="0"/>
        <v>5.088290543787775</v>
      </c>
      <c r="L15" s="10">
        <f>IF(ABS(G15)&gt;'Nominal values _ Q3'!G15,ABS(G15)-'Nominal values _ Q3'!G15,"-")</f>
        <v>0.329480000000018</v>
      </c>
      <c r="M15" s="10">
        <f>IF(ABS(H15)&gt;'Nominal values _ Q3'!H15,ABS(H15)-'Nominal values _ Q3'!H15,"-")</f>
        <v>10.479539999999957</v>
      </c>
      <c r="N15" s="10">
        <f>IF(ABS(I15)&gt;'Nominal values _ Q3'!I15,ABS(I15)-'Nominal values _ Q3'!I15,"-")</f>
        <v>2.52374</v>
      </c>
      <c r="O15" s="10">
        <f>IF(J15&gt;'Nominal values _ Q3'!J15,J15-'Nominal values _ Q3'!J15,"-")</f>
        <v>2.2598634190415843</v>
      </c>
      <c r="Q15" s="25" t="s">
        <v>132</v>
      </c>
      <c r="R15" s="25" t="s">
        <v>128</v>
      </c>
    </row>
    <row r="16" spans="1:18" ht="12.75">
      <c r="A16" s="32" t="s">
        <v>96</v>
      </c>
      <c r="B16" s="18"/>
      <c r="C16" s="18"/>
      <c r="D16" s="18"/>
      <c r="E16" s="18"/>
      <c r="G16" s="18"/>
      <c r="H16" s="18"/>
      <c r="I16" s="18"/>
      <c r="J16" s="18"/>
      <c r="L16" s="18" t="str">
        <f>IF(ABS(G16)&gt;'Nominal values _ Q3'!G16,ABS(G16)-'Nominal values _ Q3'!G16,"-")</f>
        <v>-</v>
      </c>
      <c r="M16" s="18" t="str">
        <f>IF(ABS(H16)&gt;'Nominal values _ Q3'!H16,ABS(H16)-'Nominal values _ Q3'!H16,"-")</f>
        <v>-</v>
      </c>
      <c r="N16" s="18" t="str">
        <f>IF(ABS(I16)&gt;'Nominal values _ Q3'!I16,ABS(I16)-'Nominal values _ Q3'!I16,"-")</f>
        <v>-</v>
      </c>
      <c r="O16" s="18" t="str">
        <f>IF(J16&gt;'Nominal values _ Q3'!J16,J16-'Nominal values _ Q3'!J16,"-")</f>
        <v>-</v>
      </c>
      <c r="Q16" s="18"/>
      <c r="R16" s="18"/>
    </row>
    <row r="17" spans="1:18" ht="12.75">
      <c r="A17" s="32" t="s">
        <v>21</v>
      </c>
      <c r="B17" s="10">
        <v>0.49529999999999996</v>
      </c>
      <c r="C17" s="10">
        <v>0</v>
      </c>
      <c r="D17" s="10">
        <v>-0.6324599999999999</v>
      </c>
      <c r="E17" s="10">
        <v>114</v>
      </c>
      <c r="G17" s="10">
        <f>B17-'Nominal values _ Q3'!B17</f>
        <v>0.49529999999999996</v>
      </c>
      <c r="H17" s="10">
        <f>C17-'Nominal values _ Q3'!C17</f>
        <v>0</v>
      </c>
      <c r="I17" s="10">
        <f>D17-'Nominal values _ Q3'!D17</f>
        <v>-0.6324599999999999</v>
      </c>
      <c r="J17" s="10">
        <f>SQRT(G17^2+I17^2)</f>
        <v>0.8033229373047927</v>
      </c>
      <c r="L17" s="10" t="str">
        <f>IF(ABS(G17)&gt;'Nominal values _ Q3'!G17,ABS(G17)-'Nominal values _ Q3'!G17,"-")</f>
        <v>-</v>
      </c>
      <c r="M17" s="10" t="str">
        <f>IF(ABS(H17)&gt;'Nominal values _ Q3'!H17,ABS(H17)-'Nominal values _ Q3'!H17,"-")</f>
        <v>-</v>
      </c>
      <c r="N17" s="10" t="str">
        <f>IF(ABS(I17)&gt;'Nominal values _ Q3'!I17,ABS(I17)-'Nominal values _ Q3'!I17,"-")</f>
        <v>-</v>
      </c>
      <c r="O17" s="10" t="str">
        <f>IF(J17&gt;'Nominal values _ Q3'!J17,J17-'Nominal values _ Q3'!J17,"-")</f>
        <v>-</v>
      </c>
      <c r="Q17" s="25"/>
      <c r="R17" s="25"/>
    </row>
    <row r="18" spans="1:18" ht="12.75">
      <c r="A18" s="32" t="s">
        <v>22</v>
      </c>
      <c r="B18" s="10">
        <v>-3.3756599999999994</v>
      </c>
      <c r="C18" s="10">
        <v>348.4270399999999</v>
      </c>
      <c r="D18" s="10">
        <v>81.67115999999999</v>
      </c>
      <c r="E18" s="10">
        <v>1009.6</v>
      </c>
      <c r="G18" s="10">
        <f>B18-'Nominal values _ Q3'!B18</f>
        <v>-3.3756599999999994</v>
      </c>
      <c r="H18" s="10">
        <f>C18-'Nominal values _ Q3'!C18</f>
        <v>-4.07296000000008</v>
      </c>
      <c r="I18" s="10">
        <f>D18-'Nominal values _ Q3'!D18</f>
        <v>6.671159999999986</v>
      </c>
      <c r="J18" s="10">
        <f>SQRT(G18^2+I18^2)</f>
        <v>7.4765938890112125</v>
      </c>
      <c r="L18" s="10">
        <f>IF(ABS(G18)&gt;'Nominal values _ Q3'!G18,ABS(G18)-'Nominal values _ Q3'!G18,"-")</f>
        <v>0.37565999999999944</v>
      </c>
      <c r="M18" s="10">
        <f>IF(ABS(H18)&gt;'Nominal values _ Q3'!H18,ABS(H18)-'Nominal values _ Q3'!H18,"-")</f>
        <v>1.07296000000008</v>
      </c>
      <c r="N18" s="10">
        <f>IF(ABS(I18)&gt;'Nominal values _ Q3'!I18,ABS(I18)-'Nominal values _ Q3'!I18,"-")</f>
        <v>3.671159999999986</v>
      </c>
      <c r="O18" s="10">
        <f>IF(J18&gt;'Nominal values _ Q3'!J18,J18-'Nominal values _ Q3'!J18,"-")</f>
        <v>3.2339532018919277</v>
      </c>
      <c r="Q18" s="25" t="s">
        <v>132</v>
      </c>
      <c r="R18" s="25" t="s">
        <v>128</v>
      </c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23</v>
      </c>
      <c r="B20" s="14"/>
      <c r="C20" s="14"/>
      <c r="D20" s="14"/>
      <c r="E20" s="14"/>
      <c r="G20" s="14"/>
      <c r="I20" s="14"/>
    </row>
    <row r="21" spans="1:18" ht="12.75">
      <c r="A21" s="32" t="s">
        <v>13</v>
      </c>
      <c r="B21" s="10">
        <v>-388.36346</v>
      </c>
      <c r="C21" s="10">
        <v>8897.84606</v>
      </c>
      <c r="D21" s="10">
        <v>77.01787999999999</v>
      </c>
      <c r="E21" s="10">
        <v>75</v>
      </c>
      <c r="G21" s="10">
        <f>B21-'Nominal values _ Q3'!B21</f>
        <v>1.2365400000000477</v>
      </c>
      <c r="H21" s="10">
        <f>C21-'Nominal values _ Q3'!C21</f>
        <v>-4.653940000000148</v>
      </c>
      <c r="I21" s="10">
        <f>D21-'Nominal values _ Q3'!D21</f>
        <v>2.017879999999991</v>
      </c>
      <c r="J21" s="10">
        <f aca="true" t="shared" si="1" ref="J21:J30">SQRT(G21^2+I21^2)</f>
        <v>2.366615910113021</v>
      </c>
      <c r="L21" s="10" t="str">
        <f>IF(ABS(G21)&gt;'Nominal values _ Q3'!G21,ABS(G21)-'Nominal values _ Q3'!G21,"-")</f>
        <v>-</v>
      </c>
      <c r="M21" s="10">
        <f>IF(ABS(H21)&gt;'Nominal values _ Q3'!H21,ABS(H21)-'Nominal values _ Q3'!H21,"-")</f>
        <v>2.653940000000148</v>
      </c>
      <c r="N21" s="10">
        <f>IF(ABS(I21)&gt;'Nominal values _ Q3'!I21,ABS(I21)-'Nominal values _ Q3'!I21,"-")</f>
        <v>0.017879999999991014</v>
      </c>
      <c r="O21" s="10" t="str">
        <f>IF(J21&gt;'Nominal values _ Q3'!J21,J21-'Nominal values _ Q3'!J21,"-")</f>
        <v>-</v>
      </c>
      <c r="Q21" s="25"/>
      <c r="R21" s="25" t="s">
        <v>128</v>
      </c>
    </row>
    <row r="22" spans="1:18" ht="12.75">
      <c r="A22" s="32" t="s">
        <v>14</v>
      </c>
      <c r="B22" s="10">
        <v>-239.89537999999996</v>
      </c>
      <c r="C22" s="10">
        <v>8900.26922</v>
      </c>
      <c r="D22" s="10">
        <v>280.2255</v>
      </c>
      <c r="E22" s="10">
        <v>75</v>
      </c>
      <c r="G22" s="10">
        <f>B22-'Nominal values _ Q3'!B22</f>
        <v>0.10462000000003968</v>
      </c>
      <c r="H22" s="10">
        <f>C22-'Nominal values _ Q3'!C22</f>
        <v>-2.230779999999868</v>
      </c>
      <c r="I22" s="10">
        <f>D22-'Nominal values _ Q3'!D22</f>
        <v>2.725500000000011</v>
      </c>
      <c r="J22" s="10">
        <f t="shared" si="1"/>
        <v>2.727507212529431</v>
      </c>
      <c r="L22" s="10" t="str">
        <f>IF(ABS(G22)&gt;'Nominal values _ Q3'!G22,ABS(G22)-'Nominal values _ Q3'!G22,"-")</f>
        <v>-</v>
      </c>
      <c r="M22" s="10">
        <f>IF(ABS(H22)&gt;'Nominal values _ Q3'!H22,ABS(H22)-'Nominal values _ Q3'!H22,"-")</f>
        <v>0.23077999999986787</v>
      </c>
      <c r="N22" s="10" t="str">
        <f>IF(ABS(I22)&gt;'Nominal values _ Q3'!I22,ABS(I22)-'Nominal values _ Q3'!I22,"-")</f>
        <v>-</v>
      </c>
      <c r="O22" s="10" t="str">
        <f>IF(J22&gt;'Nominal values _ Q3'!J22,J22-'Nominal values _ Q3'!J22,"-")</f>
        <v>-</v>
      </c>
      <c r="Q22" s="25"/>
      <c r="R22" s="25" t="s">
        <v>128</v>
      </c>
    </row>
    <row r="23" spans="1:18" ht="12.75">
      <c r="A23" s="32" t="s">
        <v>15</v>
      </c>
      <c r="B23" s="10">
        <v>1.49098</v>
      </c>
      <c r="C23" s="10">
        <v>8901.23188</v>
      </c>
      <c r="D23" s="10">
        <v>378.7775</v>
      </c>
      <c r="E23" s="10">
        <v>201</v>
      </c>
      <c r="G23" s="10">
        <f>B23-'Nominal values _ Q3'!B23</f>
        <v>1.49098</v>
      </c>
      <c r="H23" s="10">
        <f>C23-'Nominal values _ Q3'!C23</f>
        <v>-1.2681200000006356</v>
      </c>
      <c r="I23" s="10">
        <f>D23-'Nominal values _ Q3'!D23</f>
        <v>1.8774999999999977</v>
      </c>
      <c r="J23" s="10">
        <f t="shared" si="1"/>
        <v>2.39750445471953</v>
      </c>
      <c r="L23" s="10" t="str">
        <f>IF(ABS(G23)&gt;'Nominal values _ Q3'!G23,ABS(G23)-'Nominal values _ Q3'!G23,"-")</f>
        <v>-</v>
      </c>
      <c r="M23" s="10" t="str">
        <f>IF(ABS(H23)&gt;'Nominal values _ Q3'!H23,ABS(H23)-'Nominal values _ Q3'!H23,"-")</f>
        <v>-</v>
      </c>
      <c r="N23" s="10" t="str">
        <f>IF(ABS(I23)&gt;'Nominal values _ Q3'!I23,ABS(I23)-'Nominal values _ Q3'!I23,"-")</f>
        <v>-</v>
      </c>
      <c r="O23" s="10" t="str">
        <f>IF(J23&gt;'Nominal values _ Q3'!J23,J23-'Nominal values _ Q3'!J23,"-")</f>
        <v>-</v>
      </c>
      <c r="Q23" s="25"/>
      <c r="R23" s="25"/>
    </row>
    <row r="24" spans="1:18" ht="12.75">
      <c r="A24" s="32" t="s">
        <v>16</v>
      </c>
      <c r="B24" s="10">
        <v>238.24184</v>
      </c>
      <c r="C24" s="10">
        <v>8903.28674</v>
      </c>
      <c r="D24" s="10">
        <v>279.1587</v>
      </c>
      <c r="E24" s="10">
        <v>134</v>
      </c>
      <c r="G24" s="10">
        <f>B24-'Nominal values _ Q3'!B24</f>
        <v>-1.7581600000000037</v>
      </c>
      <c r="H24" s="10">
        <f>C24-'Nominal values _ Q3'!C24</f>
        <v>0.7867399999995541</v>
      </c>
      <c r="I24" s="10">
        <f>D24-'Nominal values _ Q3'!D24</f>
        <v>1.6587000000000103</v>
      </c>
      <c r="J24" s="10">
        <f t="shared" si="1"/>
        <v>2.417108246562418</v>
      </c>
      <c r="L24" s="10" t="str">
        <f>IF(ABS(G24)&gt;'Nominal values _ Q3'!G24,ABS(G24)-'Nominal values _ Q3'!G24,"-")</f>
        <v>-</v>
      </c>
      <c r="M24" s="10" t="str">
        <f>IF(ABS(H24)&gt;'Nominal values _ Q3'!H24,ABS(H24)-'Nominal values _ Q3'!H24,"-")</f>
        <v>-</v>
      </c>
      <c r="N24" s="10" t="str">
        <f>IF(ABS(I24)&gt;'Nominal values _ Q3'!I24,ABS(I24)-'Nominal values _ Q3'!I24,"-")</f>
        <v>-</v>
      </c>
      <c r="O24" s="10" t="str">
        <f>IF(J24&gt;'Nominal values _ Q3'!J24,J24-'Nominal values _ Q3'!J24,"-")</f>
        <v>-</v>
      </c>
      <c r="Q24" s="25"/>
      <c r="R24" s="25"/>
    </row>
    <row r="25" spans="1:18" ht="12.75">
      <c r="A25" s="32" t="s">
        <v>17</v>
      </c>
      <c r="B25" s="10">
        <v>387.08329999999995</v>
      </c>
      <c r="C25" s="10">
        <v>8898.285479999999</v>
      </c>
      <c r="D25" s="10">
        <v>76.35748</v>
      </c>
      <c r="E25" s="10">
        <v>75</v>
      </c>
      <c r="G25" s="10">
        <f>B25-'Nominal values _ Q3'!B25</f>
        <v>-2.516700000000071</v>
      </c>
      <c r="H25" s="10">
        <f>C25-'Nominal values _ Q3'!C25</f>
        <v>-4.214520000001357</v>
      </c>
      <c r="I25" s="10">
        <f>D25-'Nominal values _ Q3'!D25</f>
        <v>1.3574799999999954</v>
      </c>
      <c r="J25" s="10">
        <f t="shared" si="1"/>
        <v>2.859463383294206</v>
      </c>
      <c r="L25" s="10">
        <f>IF(ABS(G25)&gt;'Nominal values _ Q3'!G25,ABS(G25)-'Nominal values _ Q3'!G25,"-")</f>
        <v>0.5167000000000712</v>
      </c>
      <c r="M25" s="10">
        <f>IF(ABS(H25)&gt;'Nominal values _ Q3'!H25,ABS(H25)-'Nominal values _ Q3'!H25,"-")</f>
        <v>2.2145200000013574</v>
      </c>
      <c r="N25" s="10" t="str">
        <f>IF(ABS(I25)&gt;'Nominal values _ Q3'!I25,ABS(I25)-'Nominal values _ Q3'!I25,"-")</f>
        <v>-</v>
      </c>
      <c r="O25" s="10">
        <f>IF(J25&gt;'Nominal values _ Q3'!J25,J25-'Nominal values _ Q3'!J25,"-")</f>
        <v>0.031036258548015727</v>
      </c>
      <c r="Q25" s="25" t="s">
        <v>132</v>
      </c>
      <c r="R25" s="25" t="s">
        <v>128</v>
      </c>
    </row>
    <row r="26" spans="1:18" ht="12.75">
      <c r="A26" s="32" t="s">
        <v>94</v>
      </c>
      <c r="B26" s="10">
        <v>0.015239999999999998</v>
      </c>
      <c r="C26" s="10">
        <v>8893.23088</v>
      </c>
      <c r="D26" s="10">
        <v>-145.59534</v>
      </c>
      <c r="E26" s="10">
        <v>88.9</v>
      </c>
      <c r="G26" s="10">
        <f>B26-'Nominal values _ Q3'!B26</f>
        <v>0.015239999999999998</v>
      </c>
      <c r="H26" s="10">
        <f>C26-'Nominal values _ Q3'!C26</f>
        <v>-9.26912000000084</v>
      </c>
      <c r="I26" s="10">
        <f>D26-'Nominal values _ Q3'!D26</f>
        <v>4.404660000000007</v>
      </c>
      <c r="J26" s="10">
        <f t="shared" si="1"/>
        <v>4.404686364907275</v>
      </c>
      <c r="L26" s="10" t="str">
        <f>IF(ABS(G26)&gt;'Nominal values _ Q3'!G26,ABS(G26)-'Nominal values _ Q3'!G26,"-")</f>
        <v>-</v>
      </c>
      <c r="M26" s="10">
        <f>IF(ABS(H26)&gt;'Nominal values _ Q3'!H26,ABS(H26)-'Nominal values _ Q3'!H26,"-")</f>
        <v>7.269120000000839</v>
      </c>
      <c r="N26" s="10">
        <f>IF(ABS(I26)&gt;'Nominal values _ Q3'!I26,ABS(I26)-'Nominal values _ Q3'!I26,"-")</f>
        <v>2.404660000000007</v>
      </c>
      <c r="O26" s="10">
        <f>IF(J26&gt;'Nominal values _ Q3'!J26,J26-'Nominal values _ Q3'!J26,"-")</f>
        <v>1.5762592401610847</v>
      </c>
      <c r="Q26" s="25" t="s">
        <v>132</v>
      </c>
      <c r="R26" s="25" t="s">
        <v>128</v>
      </c>
    </row>
    <row r="27" spans="1:18" ht="12.75">
      <c r="A27" s="32" t="s">
        <v>95</v>
      </c>
      <c r="B27" s="10">
        <v>-149.43074</v>
      </c>
      <c r="C27" s="10">
        <v>8892.448559999999</v>
      </c>
      <c r="D27" s="10">
        <v>0.8382</v>
      </c>
      <c r="E27" s="10">
        <v>88.9</v>
      </c>
      <c r="G27" s="10">
        <f>B27-'Nominal values _ Q3'!B27</f>
        <v>0.5692600000000141</v>
      </c>
      <c r="H27" s="10">
        <f>C27-'Nominal values _ Q3'!C27</f>
        <v>-10.051440000001094</v>
      </c>
      <c r="I27" s="10">
        <f>D27-'Nominal values _ Q3'!D27</f>
        <v>0.8382</v>
      </c>
      <c r="J27" s="10">
        <f t="shared" si="1"/>
        <v>1.013230569811243</v>
      </c>
      <c r="L27" s="10" t="str">
        <f>IF(ABS(G27)&gt;'Nominal values _ Q3'!G27,ABS(G27)-'Nominal values _ Q3'!G27,"-")</f>
        <v>-</v>
      </c>
      <c r="M27" s="10">
        <f>IF(ABS(H27)&gt;'Nominal values _ Q3'!H27,ABS(H27)-'Nominal values _ Q3'!H27,"-")</f>
        <v>8.051440000001094</v>
      </c>
      <c r="N27" s="10" t="str">
        <f>IF(ABS(I27)&gt;'Nominal values _ Q3'!I27,ABS(I27)-'Nominal values _ Q3'!I27,"-")</f>
        <v>-</v>
      </c>
      <c r="O27" s="10" t="str">
        <f>IF(J27&gt;'Nominal values _ Q3'!J27,J27-'Nominal values _ Q3'!J27,"-")</f>
        <v>-</v>
      </c>
      <c r="Q27" s="25"/>
      <c r="R27" s="25" t="s">
        <v>128</v>
      </c>
    </row>
    <row r="28" spans="1:18" ht="12.75">
      <c r="A28" s="32" t="s">
        <v>96</v>
      </c>
      <c r="B28" s="10">
        <v>-3.3401</v>
      </c>
      <c r="C28" s="10">
        <v>8893.281679999998</v>
      </c>
      <c r="D28" s="10">
        <v>151.38146</v>
      </c>
      <c r="E28" s="10">
        <v>88.9</v>
      </c>
      <c r="G28" s="10">
        <f>B28-'Nominal values _ Q3'!B28</f>
        <v>-3.3401</v>
      </c>
      <c r="H28" s="10">
        <f>C28-'Nominal values _ Q3'!C28</f>
        <v>-9.218320000001768</v>
      </c>
      <c r="I28" s="10">
        <f>D28-'Nominal values _ Q3'!D28</f>
        <v>1.3814600000000041</v>
      </c>
      <c r="J28" s="10">
        <f t="shared" si="1"/>
        <v>3.6145123795057073</v>
      </c>
      <c r="L28" s="10">
        <f>IF(ABS(G28)&gt;'Nominal values _ Q3'!G28,ABS(G28)-'Nominal values _ Q3'!G28,"-")</f>
        <v>1.3401</v>
      </c>
      <c r="M28" s="10">
        <f>IF(ABS(H28)&gt;'Nominal values _ Q3'!H28,ABS(H28)-'Nominal values _ Q3'!H28,"-")</f>
        <v>7.218320000001768</v>
      </c>
      <c r="N28" s="10" t="str">
        <f>IF(ABS(I28)&gt;'Nominal values _ Q3'!I28,ABS(I28)-'Nominal values _ Q3'!I28,"-")</f>
        <v>-</v>
      </c>
      <c r="O28" s="10">
        <f>IF(J28&gt;'Nominal values _ Q3'!J28,J28-'Nominal values _ Q3'!J28,"-")</f>
        <v>0.786085254759517</v>
      </c>
      <c r="Q28" s="25" t="s">
        <v>132</v>
      </c>
      <c r="R28" s="25" t="s">
        <v>128</v>
      </c>
    </row>
    <row r="29" spans="1:18" ht="12.75">
      <c r="A29" s="32" t="s">
        <v>21</v>
      </c>
      <c r="B29" s="10">
        <v>0.36322</v>
      </c>
      <c r="C29" s="10">
        <v>8679.0403</v>
      </c>
      <c r="D29" s="10">
        <v>0.19049999999999997</v>
      </c>
      <c r="E29" s="10">
        <v>114</v>
      </c>
      <c r="G29" s="10">
        <f>B29-'Nominal values _ Q3'!B29</f>
        <v>0.36322</v>
      </c>
      <c r="H29" s="10">
        <f>C29-'Nominal values _ Q3'!C29</f>
        <v>-0.9596999999994296</v>
      </c>
      <c r="I29" s="10">
        <f>D29-'Nominal values _ Q3'!D29</f>
        <v>0.19049999999999997</v>
      </c>
      <c r="J29" s="10">
        <f t="shared" si="1"/>
        <v>0.4101451187080007</v>
      </c>
      <c r="L29" s="10" t="str">
        <f>IF(ABS(G29)&gt;'Nominal values _ Q3'!G29,ABS(G29)-'Nominal values _ Q3'!G29,"-")</f>
        <v>-</v>
      </c>
      <c r="M29" s="10" t="str">
        <f>IF(ABS(H29)&gt;'Nominal values _ Q3'!H29,ABS(H29)-'Nominal values _ Q3'!H29,"-")</f>
        <v>-</v>
      </c>
      <c r="N29" s="10" t="str">
        <f>IF(ABS(I29)&gt;'Nominal values _ Q3'!I29,ABS(I29)-'Nominal values _ Q3'!I29,"-")</f>
        <v>-</v>
      </c>
      <c r="O29" s="10" t="str">
        <f>IF(J29&gt;'Nominal values _ Q3'!J29,J29-'Nominal values _ Q3'!J29,"-")</f>
        <v>-</v>
      </c>
      <c r="Q29" s="25"/>
      <c r="R29" s="25"/>
    </row>
    <row r="30" spans="1:18" ht="12.75">
      <c r="A30" s="32" t="s">
        <v>22</v>
      </c>
      <c r="B30" s="10">
        <v>-3.8531799999999996</v>
      </c>
      <c r="C30" s="10">
        <v>8548.85514</v>
      </c>
      <c r="D30" s="10">
        <v>77.18298</v>
      </c>
      <c r="E30" s="10">
        <v>1009.6</v>
      </c>
      <c r="G30" s="10">
        <f>B30-'Nominal values _ Q3'!B30</f>
        <v>-3.8531799999999996</v>
      </c>
      <c r="H30" s="10">
        <f>C30-'Nominal values _ Q3'!C30</f>
        <v>-3.6448600000003353</v>
      </c>
      <c r="I30" s="10">
        <f>D30-'Nominal values _ Q3'!D30</f>
        <v>2.1829800000000006</v>
      </c>
      <c r="J30" s="10">
        <f t="shared" si="1"/>
        <v>4.428588690858522</v>
      </c>
      <c r="L30" s="10">
        <f>IF(ABS(G30)&gt;'Nominal values _ Q3'!G30,ABS(G30)-'Nominal values _ Q3'!G30,"-")</f>
        <v>0.8531799999999996</v>
      </c>
      <c r="M30" s="10">
        <f>IF(ABS(H30)&gt;'Nominal values _ Q3'!H30,ABS(H30)-'Nominal values _ Q3'!H30,"-")</f>
        <v>0.6448600000003353</v>
      </c>
      <c r="N30" s="10" t="str">
        <f>IF(ABS(I30)&gt;'Nominal values _ Q3'!I30,ABS(I30)-'Nominal values _ Q3'!I30,"-")</f>
        <v>-</v>
      </c>
      <c r="O30" s="10">
        <f>IF(J30&gt;'Nominal values _ Q3'!J30,J30-'Nominal values _ Q3'!J30,"-")</f>
        <v>0.18594800373923714</v>
      </c>
      <c r="Q30" s="25" t="s">
        <v>132</v>
      </c>
      <c r="R30" s="25" t="s">
        <v>128</v>
      </c>
    </row>
    <row r="32" ht="12.75">
      <c r="Q32" s="1" t="s">
        <v>161</v>
      </c>
    </row>
    <row r="33" spans="1:17" ht="12.75">
      <c r="A33" s="22" t="s">
        <v>162</v>
      </c>
      <c r="Q33" s="1" t="s">
        <v>163</v>
      </c>
    </row>
    <row r="34" spans="1:17" ht="12.75">
      <c r="A34" s="32" t="s">
        <v>164</v>
      </c>
      <c r="B34" s="10">
        <v>153.7335</v>
      </c>
      <c r="C34" s="10">
        <v>-12.567919999999958</v>
      </c>
      <c r="D34" s="10">
        <v>34.117279999999994</v>
      </c>
      <c r="E34" s="31"/>
      <c r="G34" s="14"/>
      <c r="H34" s="14"/>
      <c r="I34" s="14"/>
      <c r="J34" s="14"/>
      <c r="M34" s="14"/>
      <c r="Q34" s="1" t="s">
        <v>165</v>
      </c>
    </row>
    <row r="35" spans="1:17" ht="12.75">
      <c r="A35" s="32" t="s">
        <v>166</v>
      </c>
      <c r="B35" s="10">
        <v>154.00274</v>
      </c>
      <c r="C35" s="10">
        <v>-13.936979999999949</v>
      </c>
      <c r="D35" s="10">
        <v>-40.881299999999996</v>
      </c>
      <c r="E35" s="31"/>
      <c r="G35" s="14"/>
      <c r="H35" s="14"/>
      <c r="I35" s="14"/>
      <c r="J35" s="14"/>
      <c r="M35" s="14"/>
      <c r="Q35" s="1" t="s">
        <v>1331</v>
      </c>
    </row>
    <row r="36" spans="2:13" ht="12.75">
      <c r="B36" s="28"/>
      <c r="C36" s="28"/>
      <c r="D36" s="28"/>
      <c r="E36" s="31"/>
      <c r="G36" s="14"/>
      <c r="H36" s="14"/>
      <c r="I36" s="14"/>
      <c r="J36" s="14"/>
      <c r="M36" s="14"/>
    </row>
    <row r="37" spans="1:17" ht="12.75">
      <c r="A37" s="32" t="s">
        <v>167</v>
      </c>
      <c r="B37" s="10">
        <v>149.08275999999998</v>
      </c>
      <c r="C37" s="10">
        <v>8695.486799999999</v>
      </c>
      <c r="D37" s="10">
        <v>36.18738</v>
      </c>
      <c r="E37" s="31"/>
      <c r="G37" s="14"/>
      <c r="H37" s="14"/>
      <c r="I37" s="14"/>
      <c r="J37" s="14"/>
      <c r="M37" s="14"/>
      <c r="Q37" s="3"/>
    </row>
    <row r="38" spans="1:13" ht="12.75">
      <c r="A38" s="32" t="s">
        <v>168</v>
      </c>
      <c r="B38" s="10">
        <v>148.98623999999998</v>
      </c>
      <c r="C38" s="10">
        <v>8694.69178</v>
      </c>
      <c r="D38" s="10">
        <v>-38.86708</v>
      </c>
      <c r="E38" s="31"/>
      <c r="G38" s="14"/>
      <c r="H38" s="14"/>
      <c r="I38" s="14"/>
      <c r="J38" s="14"/>
      <c r="M38" s="14"/>
    </row>
    <row r="39" spans="2:13" ht="12.75">
      <c r="B39" s="31"/>
      <c r="C39" s="31"/>
      <c r="D39" s="31"/>
      <c r="E39" s="31"/>
      <c r="G39" s="14"/>
      <c r="H39" s="14"/>
      <c r="I39" s="14"/>
      <c r="J39" s="14"/>
      <c r="M39" s="14"/>
    </row>
    <row r="40" spans="1:13" ht="12.75">
      <c r="A40" s="22" t="s">
        <v>522</v>
      </c>
      <c r="E40" s="31"/>
      <c r="G40" s="14"/>
      <c r="H40" s="14"/>
      <c r="I40" s="14"/>
      <c r="J40" s="14"/>
      <c r="M40" s="14"/>
    </row>
    <row r="41" spans="1:13" ht="12.75">
      <c r="A41" s="9" t="s">
        <v>1335</v>
      </c>
      <c r="B41" s="18"/>
      <c r="C41" s="10">
        <v>6548.313039999999</v>
      </c>
      <c r="D41" s="18"/>
      <c r="E41" s="31"/>
      <c r="G41" s="14"/>
      <c r="H41" s="14"/>
      <c r="I41" s="14"/>
      <c r="J41" s="14"/>
      <c r="M41" s="14"/>
    </row>
    <row r="42" spans="1:13" ht="12.75">
      <c r="A42" s="9" t="s">
        <v>1336</v>
      </c>
      <c r="B42" s="18"/>
      <c r="C42" s="10">
        <v>6548.6915</v>
      </c>
      <c r="D42" s="18"/>
      <c r="E42" s="31"/>
      <c r="G42" s="14"/>
      <c r="H42" s="14"/>
      <c r="I42" s="14"/>
      <c r="J42" s="14"/>
      <c r="M42" s="14"/>
    </row>
  </sheetData>
  <mergeCells count="9">
    <mergeCell ref="Q6:R6"/>
    <mergeCell ref="B7:E7"/>
    <mergeCell ref="G7:J7"/>
    <mergeCell ref="L7:O7"/>
    <mergeCell ref="Q7:R7"/>
    <mergeCell ref="A1:N1"/>
    <mergeCell ref="B3:D3"/>
    <mergeCell ref="B4:D4"/>
    <mergeCell ref="B5:D5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F15" sqref="F15"/>
    </sheetView>
  </sheetViews>
  <sheetFormatPr defaultColWidth="9.33203125" defaultRowHeight="12.75"/>
  <cols>
    <col min="1" max="1" width="12.83203125" style="0" customWidth="1"/>
    <col min="2" max="5" width="8.83203125" style="0" customWidth="1"/>
    <col min="6" max="6" width="2.83203125" style="0" customWidth="1"/>
    <col min="7" max="10" width="8.83203125" style="0" customWidth="1"/>
  </cols>
  <sheetData>
    <row r="1" spans="1:10" ht="18.75">
      <c r="A1" s="51" t="s">
        <v>1376</v>
      </c>
      <c r="B1" s="52"/>
      <c r="C1" s="52"/>
      <c r="D1" s="52"/>
      <c r="E1" s="52"/>
      <c r="F1" s="52"/>
      <c r="G1" s="52"/>
      <c r="H1" s="52"/>
      <c r="I1" s="52"/>
      <c r="J1" s="53"/>
    </row>
    <row r="2" ht="12.75">
      <c r="A2" s="41"/>
    </row>
    <row r="3" ht="12.75">
      <c r="A3" s="41" t="s">
        <v>1373</v>
      </c>
    </row>
    <row r="4" ht="12.75">
      <c r="A4" s="41" t="s">
        <v>1374</v>
      </c>
    </row>
    <row r="5" ht="12.75">
      <c r="A5" s="41" t="s">
        <v>1375</v>
      </c>
    </row>
    <row r="7" spans="2:10" ht="12.75">
      <c r="B7" s="44" t="s">
        <v>1369</v>
      </c>
      <c r="C7" s="45"/>
      <c r="D7" s="45"/>
      <c r="E7" s="46"/>
      <c r="G7" s="44" t="s">
        <v>1370</v>
      </c>
      <c r="H7" s="45"/>
      <c r="I7" s="45"/>
      <c r="J7" s="46"/>
    </row>
    <row r="8" spans="2:10" ht="12.75">
      <c r="B8" s="47" t="s">
        <v>1367</v>
      </c>
      <c r="C8" s="47" t="s">
        <v>21</v>
      </c>
      <c r="D8" s="47" t="s">
        <v>1368</v>
      </c>
      <c r="E8" s="47" t="s">
        <v>1371</v>
      </c>
      <c r="F8" s="43"/>
      <c r="G8" s="47" t="s">
        <v>1368</v>
      </c>
      <c r="H8" s="47" t="s">
        <v>21</v>
      </c>
      <c r="I8" s="47" t="s">
        <v>1367</v>
      </c>
      <c r="J8" s="47" t="s">
        <v>1372</v>
      </c>
    </row>
    <row r="9" spans="1:10" ht="12.75">
      <c r="A9" s="49" t="s">
        <v>1365</v>
      </c>
      <c r="B9" s="47" t="s">
        <v>1366</v>
      </c>
      <c r="C9" s="34">
        <v>0</v>
      </c>
      <c r="D9" s="34">
        <v>352.5</v>
      </c>
      <c r="E9" s="47" t="s">
        <v>1366</v>
      </c>
      <c r="F9" s="43"/>
      <c r="G9" s="10">
        <v>8552.5</v>
      </c>
      <c r="H9" s="34">
        <v>8680</v>
      </c>
      <c r="I9" s="47" t="s">
        <v>1366</v>
      </c>
      <c r="J9" s="47" t="s">
        <v>1366</v>
      </c>
    </row>
    <row r="10" spans="1:10" ht="12.75">
      <c r="A10" s="49" t="s">
        <v>1377</v>
      </c>
      <c r="B10" s="48">
        <f>AVERAGE(LQXC04!C34,LQXC04!C35)</f>
        <v>-13.371830000000019</v>
      </c>
      <c r="C10" s="48">
        <f>LQXC04!C17</f>
        <v>0</v>
      </c>
      <c r="D10" s="48">
        <f>LQXC04!C18</f>
        <v>351.2997799999999</v>
      </c>
      <c r="E10" s="48">
        <f>D10-B10</f>
        <v>364.67160999999993</v>
      </c>
      <c r="F10" s="42"/>
      <c r="G10" s="48">
        <f>LQXC04!C30</f>
        <v>8551.811699999998</v>
      </c>
      <c r="H10" s="48">
        <f>LQXC04!C29</f>
        <v>8676.38854</v>
      </c>
      <c r="I10" s="48">
        <f>AVERAGE(LQXC04!C37,LQXC04!C38)</f>
        <v>8697.26607</v>
      </c>
      <c r="J10" s="50">
        <f>I10-G10</f>
        <v>145.4543700000013</v>
      </c>
    </row>
    <row r="11" spans="1:10" ht="12.75">
      <c r="A11" s="49" t="s">
        <v>1378</v>
      </c>
      <c r="B11" s="48">
        <f>AVERAGE(LQXC07!C34,LQXC07!C35)</f>
        <v>-20.684489999999926</v>
      </c>
      <c r="C11" s="48">
        <f>LQXC07!C17</f>
        <v>0</v>
      </c>
      <c r="D11" s="48">
        <f>LQXC07!C18</f>
        <v>351.6782400000001</v>
      </c>
      <c r="E11" s="48">
        <f>D11-B11</f>
        <v>372.36273</v>
      </c>
      <c r="F11" s="42"/>
      <c r="G11" s="48">
        <f>LQXC07!C30</f>
        <v>8552.563540000001</v>
      </c>
      <c r="H11" s="48">
        <f>LQXC07!C29</f>
        <v>8678.05732</v>
      </c>
      <c r="I11" s="48">
        <f>AVERAGE(LQXC07!C37,LQXC07!C38)</f>
        <v>8689.40604</v>
      </c>
      <c r="J11" s="50">
        <f>I11-G11</f>
        <v>136.84249999999884</v>
      </c>
    </row>
  </sheetData>
  <mergeCells count="3">
    <mergeCell ref="G7:J7"/>
    <mergeCell ref="B7:E7"/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selection activeCell="D41" sqref="D41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103</v>
      </c>
      <c r="B3" s="39" t="s">
        <v>104</v>
      </c>
      <c r="C3" s="39"/>
      <c r="D3" s="39"/>
    </row>
    <row r="4" spans="1:4" ht="12.75">
      <c r="A4" s="21" t="s">
        <v>105</v>
      </c>
      <c r="B4" s="39" t="s">
        <v>106</v>
      </c>
      <c r="C4" s="39"/>
      <c r="D4" s="39"/>
    </row>
    <row r="5" spans="1:4" ht="12.75">
      <c r="A5" s="21" t="s">
        <v>107</v>
      </c>
      <c r="B5" s="40">
        <v>38146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108</v>
      </c>
      <c r="C7" s="37"/>
      <c r="D7" s="37"/>
      <c r="E7" s="37"/>
      <c r="G7" s="37" t="s">
        <v>109</v>
      </c>
      <c r="H7" s="37"/>
      <c r="I7" s="37"/>
      <c r="J7" s="37"/>
      <c r="L7" s="37" t="s">
        <v>110</v>
      </c>
      <c r="M7" s="37"/>
      <c r="N7" s="37"/>
      <c r="O7" s="37"/>
      <c r="Q7" s="37" t="s">
        <v>111</v>
      </c>
      <c r="R7" s="37"/>
    </row>
    <row r="8" spans="1:18" ht="25.5">
      <c r="A8" s="22" t="s">
        <v>112</v>
      </c>
      <c r="B8" s="23" t="s">
        <v>113</v>
      </c>
      <c r="C8" s="23" t="s">
        <v>114</v>
      </c>
      <c r="D8" s="23" t="s">
        <v>115</v>
      </c>
      <c r="E8" s="23" t="s">
        <v>116</v>
      </c>
      <c r="G8" s="23" t="s">
        <v>117</v>
      </c>
      <c r="H8" s="23" t="s">
        <v>118</v>
      </c>
      <c r="I8" s="23" t="s">
        <v>119</v>
      </c>
      <c r="J8" s="23" t="s">
        <v>120</v>
      </c>
      <c r="L8" s="23" t="s">
        <v>121</v>
      </c>
      <c r="M8" s="23" t="s">
        <v>122</v>
      </c>
      <c r="N8" s="23" t="s">
        <v>123</v>
      </c>
      <c r="O8" s="23" t="s">
        <v>124</v>
      </c>
      <c r="Q8" s="24" t="s">
        <v>125</v>
      </c>
      <c r="R8" s="24" t="s">
        <v>126</v>
      </c>
    </row>
    <row r="9" spans="1:18" ht="12.75">
      <c r="A9" s="9" t="s">
        <v>127</v>
      </c>
      <c r="B9" s="10">
        <v>-390</v>
      </c>
      <c r="C9" s="10">
        <v>-227.1852200000003</v>
      </c>
      <c r="D9" s="10">
        <v>75.7</v>
      </c>
      <c r="E9" s="10">
        <v>74.70902</v>
      </c>
      <c r="G9" s="10">
        <f>B9-'Nominal values _ Q1'!B9</f>
        <v>-0.39999999999997726</v>
      </c>
      <c r="H9" s="10">
        <f>C9-'Nominal values _ Q1'!C9</f>
        <v>-4.6852200000002995</v>
      </c>
      <c r="I9" s="10">
        <f>D9-'Nominal values _ Q1'!D9</f>
        <v>0.7000000000000028</v>
      </c>
      <c r="J9" s="10">
        <f aca="true" t="shared" si="0" ref="J9:J18">SQRT(G9^2+I9^2)</f>
        <v>0.8062257748298461</v>
      </c>
      <c r="L9" s="10" t="str">
        <f>IF(ABS(G9)&gt;'Nominal values _ Q2'!G9,ABS(G9)-'Nominal values _ Q2'!G9,"-")</f>
        <v>-</v>
      </c>
      <c r="M9" s="10">
        <f>IF(ABS(H9)&gt;'Nominal values _ Q2'!H9,ABS(H9)-'Nominal values _ Q2'!H9,"-")</f>
        <v>2.6852200000002995</v>
      </c>
      <c r="N9" s="10" t="str">
        <f>IF(ABS(I9)&gt;'Nominal values _ Q2'!I9,ABS(I9)-'Nominal values _ Q2'!I9,"-")</f>
        <v>-</v>
      </c>
      <c r="O9" s="10" t="str">
        <f>IF(J9&gt;'Nominal values _ Q2'!J9,J9-'Nominal values _ Q2'!J9,"-")</f>
        <v>-</v>
      </c>
      <c r="Q9" s="25"/>
      <c r="R9" s="25" t="s">
        <v>128</v>
      </c>
    </row>
    <row r="10" spans="1:18" ht="12.75">
      <c r="A10" s="9" t="s">
        <v>129</v>
      </c>
      <c r="B10" s="10">
        <v>-237.16487999999998</v>
      </c>
      <c r="C10" s="10">
        <v>-229.3340600000006</v>
      </c>
      <c r="D10" s="10">
        <v>280.4541</v>
      </c>
      <c r="E10" s="10">
        <v>74.75474</v>
      </c>
      <c r="G10" s="10">
        <f>B10-'Nominal values _ Q1'!B10</f>
        <v>2.8351200000000176</v>
      </c>
      <c r="H10" s="10">
        <f>C10-'Nominal values _ Q1'!C10</f>
        <v>-6.834060000000591</v>
      </c>
      <c r="I10" s="10">
        <f>D10-'Nominal values _ Q1'!D10</f>
        <v>2.9540999999999826</v>
      </c>
      <c r="J10" s="10">
        <f t="shared" si="0"/>
        <v>4.094461164109387</v>
      </c>
      <c r="L10" s="10" t="str">
        <f>IF(ABS(G10)&gt;'Nominal values _ Q2'!G10,ABS(G10)-'Nominal values _ Q2'!G10,"-")</f>
        <v>-</v>
      </c>
      <c r="M10" s="10">
        <f>IF(ABS(H10)&gt;'Nominal values _ Q2'!H10,ABS(H10)-'Nominal values _ Q2'!H10,"-")</f>
        <v>4.834060000000591</v>
      </c>
      <c r="N10" s="10" t="str">
        <f>IF(ABS(I10)&gt;'Nominal values _ Q2'!I10,ABS(I10)-'Nominal values _ Q2'!I10,"-")</f>
        <v>-</v>
      </c>
      <c r="O10" s="10" t="str">
        <f>IF(J10&gt;'Nominal values _ Q2'!J10,J10-'Nominal values _ Q2'!J10,"-")</f>
        <v>-</v>
      </c>
      <c r="Q10" s="25"/>
      <c r="R10" s="25" t="s">
        <v>130</v>
      </c>
    </row>
    <row r="11" spans="1:18" ht="12.75">
      <c r="A11" s="9" t="s">
        <v>131</v>
      </c>
      <c r="B11" s="10">
        <v>4.3002199999999995</v>
      </c>
      <c r="C11" s="10">
        <v>-229.69474000000037</v>
      </c>
      <c r="D11" s="10">
        <v>378.56922</v>
      </c>
      <c r="E11" s="10">
        <v>199.23505999999998</v>
      </c>
      <c r="G11" s="10">
        <f>B11-'Nominal values _ Q1'!B11</f>
        <v>4.3002199999999995</v>
      </c>
      <c r="H11" s="10">
        <f>C11-'Nominal values _ Q1'!C11</f>
        <v>-7.194740000000365</v>
      </c>
      <c r="I11" s="10">
        <f>D11-'Nominal values _ Q1'!D11</f>
        <v>1.6692199999999957</v>
      </c>
      <c r="J11" s="10">
        <f t="shared" si="0"/>
        <v>4.612828574399875</v>
      </c>
      <c r="L11" s="10">
        <f>IF(ABS(G11)&gt;'Nominal values _ Q2'!G11,ABS(G11)-'Nominal values _ Q2'!G11,"-")</f>
        <v>1.3002199999999995</v>
      </c>
      <c r="M11" s="10">
        <f>IF(ABS(H11)&gt;'Nominal values _ Q2'!H11,ABS(H11)-'Nominal values _ Q2'!H11,"-")</f>
        <v>5.194740000000365</v>
      </c>
      <c r="N11" s="10" t="str">
        <f>IF(ABS(I11)&gt;'Nominal values _ Q2'!I11,ABS(I11)-'Nominal values _ Q2'!I11,"-")</f>
        <v>-</v>
      </c>
      <c r="O11" s="10">
        <f>IF(J11&gt;'Nominal values _ Q2'!J11,J11-'Nominal values _ Q2'!J11,"-")</f>
        <v>0.37018788728058993</v>
      </c>
      <c r="Q11" s="25" t="s">
        <v>132</v>
      </c>
      <c r="R11" s="25" t="s">
        <v>133</v>
      </c>
    </row>
    <row r="12" spans="1:18" ht="12.75">
      <c r="A12" s="9" t="s">
        <v>134</v>
      </c>
      <c r="B12" s="10">
        <v>242.84686</v>
      </c>
      <c r="C12" s="10">
        <v>-233.92638000000034</v>
      </c>
      <c r="D12" s="10">
        <v>276.82444</v>
      </c>
      <c r="E12" s="10">
        <v>133.57352</v>
      </c>
      <c r="G12" s="10">
        <f>B12-'Nominal values _ Q1'!B12</f>
        <v>2.8468599999999924</v>
      </c>
      <c r="H12" s="10">
        <f>C12-'Nominal values _ Q1'!C12</f>
        <v>-11.426380000000336</v>
      </c>
      <c r="I12" s="10">
        <f>D12-'Nominal values _ Q1'!D12</f>
        <v>-0.6755600000000186</v>
      </c>
      <c r="J12" s="10">
        <f t="shared" si="0"/>
        <v>2.9259174925482743</v>
      </c>
      <c r="L12" s="10">
        <f>IF(ABS(G12)&gt;'Nominal values _ Q2'!G12,ABS(G12)-'Nominal values _ Q2'!G12,"-")</f>
        <v>0.8468599999999924</v>
      </c>
      <c r="M12" s="10">
        <f>IF(ABS(H12)&gt;'Nominal values _ Q2'!H12,ABS(H12)-'Nominal values _ Q2'!H12,"-")</f>
        <v>9.426380000000336</v>
      </c>
      <c r="N12" s="10" t="str">
        <f>IF(ABS(I12)&gt;'Nominal values _ Q2'!I12,ABS(I12)-'Nominal values _ Q2'!I12,"-")</f>
        <v>-</v>
      </c>
      <c r="O12" s="10">
        <f>IF(J12&gt;'Nominal values _ Q2'!J12,J12-'Nominal values _ Q2'!J12,"-")</f>
        <v>0.09749036780208398</v>
      </c>
      <c r="Q12" s="25" t="s">
        <v>135</v>
      </c>
      <c r="R12" s="25" t="s">
        <v>136</v>
      </c>
    </row>
    <row r="13" spans="1:18" ht="12.75">
      <c r="A13" s="9" t="s">
        <v>137</v>
      </c>
      <c r="B13" s="10">
        <v>387.6</v>
      </c>
      <c r="C13" s="10">
        <v>-226.25558000000046</v>
      </c>
      <c r="D13" s="10">
        <v>76</v>
      </c>
      <c r="E13" s="10">
        <v>74.71664</v>
      </c>
      <c r="G13" s="10">
        <f>B13-'Nominal values _ Q1'!B13</f>
        <v>-2</v>
      </c>
      <c r="H13" s="10">
        <f>C13-'Nominal values _ Q1'!C13</f>
        <v>-3.7555800000004638</v>
      </c>
      <c r="I13" s="10">
        <f>D13-'Nominal values _ Q1'!D13</f>
        <v>1</v>
      </c>
      <c r="J13" s="10">
        <f t="shared" si="0"/>
        <v>2.23606797749979</v>
      </c>
      <c r="L13" s="10" t="str">
        <f>IF(ABS(G13)&gt;'Nominal values _ Q2'!G13,ABS(G13)-'Nominal values _ Q2'!G13,"-")</f>
        <v>-</v>
      </c>
      <c r="M13" s="10">
        <f>IF(ABS(H13)&gt;'Nominal values _ Q2'!H13,ABS(H13)-'Nominal values _ Q2'!H13,"-")</f>
        <v>1.7555800000004638</v>
      </c>
      <c r="N13" s="10" t="str">
        <f>IF(ABS(I13)&gt;'Nominal values _ Q2'!I13,ABS(I13)-'Nominal values _ Q2'!I13,"-")</f>
        <v>-</v>
      </c>
      <c r="O13" s="10" t="str">
        <f>IF(J13&gt;'Nominal values _ Q2'!J13,J13-'Nominal values _ Q2'!J13,"-")</f>
        <v>-</v>
      </c>
      <c r="Q13" s="25"/>
      <c r="R13" s="25" t="s">
        <v>138</v>
      </c>
    </row>
    <row r="14" spans="1:18" ht="12.75">
      <c r="A14" s="9" t="s">
        <v>139</v>
      </c>
      <c r="B14" s="10">
        <v>0.49022</v>
      </c>
      <c r="C14" s="10">
        <v>-18.907760000000508</v>
      </c>
      <c r="D14" s="10">
        <v>-148.87956</v>
      </c>
      <c r="E14" s="10">
        <v>125.62331999999999</v>
      </c>
      <c r="G14" s="10">
        <f>B14-'Nominal values _ Q1'!B14</f>
        <v>0.49022</v>
      </c>
      <c r="H14" s="10">
        <f>C14-'Nominal values _ Q1'!C14</f>
        <v>0.9922399999994909</v>
      </c>
      <c r="I14" s="10">
        <f>D14-'Nominal values _ Q1'!D14</f>
        <v>1.120440000000002</v>
      </c>
      <c r="J14" s="10">
        <f t="shared" si="0"/>
        <v>1.2229887333904612</v>
      </c>
      <c r="L14" s="10" t="str">
        <f>IF(ABS(G14)&gt;'Nominal values _ Q2'!G14,ABS(G14)-'Nominal values _ Q2'!G14,"-")</f>
        <v>-</v>
      </c>
      <c r="M14" s="10" t="str">
        <f>IF(ABS(H14)&gt;'Nominal values _ Q2'!H14,ABS(H14)-'Nominal values _ Q2'!H14,"-")</f>
        <v>-</v>
      </c>
      <c r="N14" s="10" t="str">
        <f>IF(ABS(I14)&gt;'Nominal values _ Q2'!I14,ABS(I14)-'Nominal values _ Q2'!I14,"-")</f>
        <v>-</v>
      </c>
      <c r="O14" s="10" t="str">
        <f>IF(J14&gt;'Nominal values _ Q2'!J14,J14-'Nominal values _ Q2'!J14,"-")</f>
        <v>-</v>
      </c>
      <c r="Q14" s="25"/>
      <c r="R14" s="25"/>
    </row>
    <row r="15" spans="1:18" ht="12.75">
      <c r="A15" s="9" t="s">
        <v>140</v>
      </c>
      <c r="B15" s="10">
        <v>-149.47899999999998</v>
      </c>
      <c r="C15" s="10">
        <v>-18.76044000000047</v>
      </c>
      <c r="D15" s="10">
        <v>0.56388</v>
      </c>
      <c r="E15" s="10">
        <v>125.94336</v>
      </c>
      <c r="G15" s="10">
        <f>B15-'Nominal values _ Q1'!B15</f>
        <v>0.521000000000015</v>
      </c>
      <c r="H15" s="10">
        <f>C15-'Nominal values _ Q1'!C15</f>
        <v>1.139559999999527</v>
      </c>
      <c r="I15" s="10">
        <f>D15-'Nominal values _ Q1'!D15</f>
        <v>0.56388</v>
      </c>
      <c r="J15" s="10">
        <f t="shared" si="0"/>
        <v>0.7677249861767009</v>
      </c>
      <c r="L15" s="10" t="str">
        <f>IF(ABS(G15)&gt;'Nominal values _ Q2'!G15,ABS(G15)-'Nominal values _ Q2'!G15,"-")</f>
        <v>-</v>
      </c>
      <c r="M15" s="10" t="str">
        <f>IF(ABS(H15)&gt;'Nominal values _ Q2'!H15,ABS(H15)-'Nominal values _ Q2'!H15,"-")</f>
        <v>-</v>
      </c>
      <c r="N15" s="10" t="str">
        <f>IF(ABS(I15)&gt;'Nominal values _ Q2'!I15,ABS(I15)-'Nominal values _ Q2'!I15,"-")</f>
        <v>-</v>
      </c>
      <c r="O15" s="10" t="str">
        <f>IF(J15&gt;'Nominal values _ Q2'!J15,J15-'Nominal values _ Q2'!J15,"-")</f>
        <v>-</v>
      </c>
      <c r="Q15" s="25"/>
      <c r="R15" s="25"/>
    </row>
    <row r="16" spans="1:18" ht="12.75">
      <c r="A16" s="9" t="s">
        <v>141</v>
      </c>
      <c r="B16" s="10">
        <v>0.22352</v>
      </c>
      <c r="C16" s="10">
        <v>-18.78330000000051</v>
      </c>
      <c r="D16" s="10">
        <v>150.45182</v>
      </c>
      <c r="E16" s="10">
        <v>126.08305999999999</v>
      </c>
      <c r="G16" s="10">
        <f>B16-'Nominal values _ Q1'!B16</f>
        <v>0.22352</v>
      </c>
      <c r="H16" s="10">
        <f>C16-'Nominal values _ Q1'!C16</f>
        <v>1.11669999999949</v>
      </c>
      <c r="I16" s="10">
        <f>D16-'Nominal values _ Q1'!D16</f>
        <v>0.4518199999999979</v>
      </c>
      <c r="J16" s="10">
        <f t="shared" si="0"/>
        <v>0.5040858089650988</v>
      </c>
      <c r="L16" s="10" t="str">
        <f>IF(ABS(G16)&gt;'Nominal values _ Q2'!G16,ABS(G16)-'Nominal values _ Q2'!G16,"-")</f>
        <v>-</v>
      </c>
      <c r="M16" s="10" t="str">
        <f>IF(ABS(H16)&gt;'Nominal values _ Q2'!H16,ABS(H16)-'Nominal values _ Q2'!H16,"-")</f>
        <v>-</v>
      </c>
      <c r="N16" s="10" t="str">
        <f>IF(ABS(I16)&gt;'Nominal values _ Q2'!I16,ABS(I16)-'Nominal values _ Q2'!I16,"-")</f>
        <v>-</v>
      </c>
      <c r="O16" s="10" t="str">
        <f>IF(J16&gt;'Nominal values _ Q2'!J16,J16-'Nominal values _ Q2'!J16,"-")</f>
        <v>-</v>
      </c>
      <c r="Q16" s="25"/>
      <c r="R16" s="25"/>
    </row>
    <row r="17" spans="1:18" ht="12.75">
      <c r="A17" s="9" t="s">
        <v>142</v>
      </c>
      <c r="B17" s="10">
        <v>0.2032</v>
      </c>
      <c r="C17" s="10">
        <v>0</v>
      </c>
      <c r="D17" s="10">
        <v>0.05333999999999999</v>
      </c>
      <c r="E17" s="10">
        <v>114.02821999999999</v>
      </c>
      <c r="G17" s="10">
        <f>B17-'Nominal values _ Q1'!B17</f>
        <v>0.2032</v>
      </c>
      <c r="H17" s="10">
        <f>C17-'Nominal values _ Q1'!C17</f>
        <v>0</v>
      </c>
      <c r="I17" s="10">
        <f>D17-'Nominal values _ Q1'!D17</f>
        <v>0.05333999999999999</v>
      </c>
      <c r="J17" s="10">
        <f t="shared" si="0"/>
        <v>0.21008425833460248</v>
      </c>
      <c r="L17" s="10" t="str">
        <f>IF(ABS(G17)&gt;'Nominal values _ Q2'!G17,ABS(G17)-'Nominal values _ Q2'!G17,"-")</f>
        <v>-</v>
      </c>
      <c r="M17" s="10" t="str">
        <f>IF(ABS(H17)&gt;'Nominal values _ Q2'!H17,ABS(H17)-'Nominal values _ Q2'!H17,"-")</f>
        <v>-</v>
      </c>
      <c r="N17" s="10" t="str">
        <f>IF(ABS(I17)&gt;'Nominal values _ Q2'!I17,ABS(I17)-'Nominal values _ Q2'!I17,"-")</f>
        <v>-</v>
      </c>
      <c r="O17" s="10" t="str">
        <f>IF(J17&gt;'Nominal values _ Q2'!J17,J17-'Nominal values _ Q2'!J17,"-")</f>
        <v>-</v>
      </c>
      <c r="Q17" s="25"/>
      <c r="R17" s="25"/>
    </row>
    <row r="18" spans="1:18" ht="12.75">
      <c r="A18" s="9" t="s">
        <v>143</v>
      </c>
      <c r="B18" s="10">
        <v>-0.0127</v>
      </c>
      <c r="C18" s="10">
        <v>120.50013999999919</v>
      </c>
      <c r="D18" s="10">
        <v>78.22438</v>
      </c>
      <c r="E18" s="10">
        <v>1008.2783999999999</v>
      </c>
      <c r="G18" s="10">
        <f>B18-'Nominal values _ Q1'!B18</f>
        <v>-0.0127</v>
      </c>
      <c r="H18" s="10">
        <f>C18-'Nominal values _ Q1'!C18</f>
        <v>-6.999860000000808</v>
      </c>
      <c r="I18" s="10">
        <f>D18-'Nominal values _ Q1'!D18</f>
        <v>3.2243799999999965</v>
      </c>
      <c r="J18" s="10">
        <f t="shared" si="0"/>
        <v>3.2244050109128626</v>
      </c>
      <c r="L18" s="10" t="str">
        <f>IF(ABS(G18)&gt;'Nominal values _ Q2'!G18,ABS(G18)-'Nominal values _ Q2'!G18,"-")</f>
        <v>-</v>
      </c>
      <c r="M18" s="10">
        <f>IF(ABS(H18)&gt;'Nominal values _ Q2'!H18,ABS(H18)-'Nominal values _ Q2'!H18,"-")</f>
        <v>3.999860000000808</v>
      </c>
      <c r="N18" s="10">
        <f>IF(ABS(I18)&gt;'Nominal values _ Q2'!I18,ABS(I18)-'Nominal values _ Q2'!I18,"-")</f>
        <v>0.22437999999999647</v>
      </c>
      <c r="O18" s="10" t="str">
        <f>IF(J18&gt;'Nominal values _ Q2'!J18,J18-'Nominal values _ Q2'!J18,"-")</f>
        <v>-</v>
      </c>
      <c r="Q18" s="25" t="s">
        <v>144</v>
      </c>
      <c r="R18" s="25" t="s">
        <v>145</v>
      </c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146</v>
      </c>
      <c r="B20" s="14"/>
      <c r="C20" s="14"/>
      <c r="D20" s="14"/>
      <c r="E20" s="14"/>
      <c r="G20" s="14"/>
      <c r="I20" s="14"/>
    </row>
    <row r="21" spans="1:18" ht="12.75">
      <c r="A21" s="9" t="s">
        <v>147</v>
      </c>
      <c r="B21" s="18"/>
      <c r="C21" s="18"/>
      <c r="D21" s="18"/>
      <c r="E21" s="18"/>
      <c r="G21" s="18"/>
      <c r="H21" s="18"/>
      <c r="I21" s="18"/>
      <c r="J21" s="18"/>
      <c r="L21" s="18" t="str">
        <f>IF(ABS(G21)&gt;'Nominal values _ Q2'!G21,ABS(G21)-'Nominal values _ Q2'!G21,"-")</f>
        <v>-</v>
      </c>
      <c r="M21" s="18" t="str">
        <f>IF(ABS(H21)&gt;'Nominal values _ Q2'!H21,ABS(H21)-'Nominal values _ Q2'!H21,"-")</f>
        <v>-</v>
      </c>
      <c r="N21" s="18" t="str">
        <f>IF(ABS(I21)&gt;'Nominal values _ Q2'!I21,ABS(I21)-'Nominal values _ Q2'!I21,"-")</f>
        <v>-</v>
      </c>
      <c r="O21" s="18" t="str">
        <f>IF(J21&gt;'Nominal values _ Q2'!J21,J21-'Nominal values _ Q2'!J21,"-")</f>
        <v>-</v>
      </c>
      <c r="Q21" s="26"/>
      <c r="R21" s="26"/>
    </row>
    <row r="22" spans="1:18" ht="12.75">
      <c r="A22" s="9" t="s">
        <v>148</v>
      </c>
      <c r="B22" s="18"/>
      <c r="C22" s="18"/>
      <c r="D22" s="18"/>
      <c r="E22" s="18"/>
      <c r="G22" s="18"/>
      <c r="H22" s="18"/>
      <c r="I22" s="18"/>
      <c r="J22" s="18"/>
      <c r="L22" s="18" t="str">
        <f>IF(ABS(G22)&gt;'Nominal values _ Q2'!G22,ABS(G22)-'Nominal values _ Q2'!G22,"-")</f>
        <v>-</v>
      </c>
      <c r="M22" s="18" t="str">
        <f>IF(ABS(H22)&gt;'Nominal values _ Q2'!H22,ABS(H22)-'Nominal values _ Q2'!H22,"-")</f>
        <v>-</v>
      </c>
      <c r="N22" s="18" t="str">
        <f>IF(ABS(I22)&gt;'Nominal values _ Q2'!I22,ABS(I22)-'Nominal values _ Q2'!I22,"-")</f>
        <v>-</v>
      </c>
      <c r="O22" s="18" t="str">
        <f>IF(J22&gt;'Nominal values _ Q2'!J22,J22-'Nominal values _ Q2'!J22,"-")</f>
        <v>-</v>
      </c>
      <c r="Q22" s="26"/>
      <c r="R22" s="26"/>
    </row>
    <row r="23" spans="1:18" ht="12.75">
      <c r="A23" s="9" t="s">
        <v>149</v>
      </c>
      <c r="B23" s="18"/>
      <c r="C23" s="18"/>
      <c r="D23" s="18"/>
      <c r="E23" s="18"/>
      <c r="G23" s="18"/>
      <c r="H23" s="18"/>
      <c r="I23" s="18"/>
      <c r="J23" s="18"/>
      <c r="L23" s="18" t="str">
        <f>IF(ABS(G23)&gt;'Nominal values _ Q2'!G23,ABS(G23)-'Nominal values _ Q2'!G23,"-")</f>
        <v>-</v>
      </c>
      <c r="M23" s="18" t="str">
        <f>IF(ABS(H23)&gt;'Nominal values _ Q2'!H23,ABS(H23)-'Nominal values _ Q2'!H23,"-")</f>
        <v>-</v>
      </c>
      <c r="N23" s="18" t="str">
        <f>IF(ABS(I23)&gt;'Nominal values _ Q2'!I23,ABS(I23)-'Nominal values _ Q2'!I23,"-")</f>
        <v>-</v>
      </c>
      <c r="O23" s="18" t="str">
        <f>IF(J23&gt;'Nominal values _ Q2'!J23,J23-'Nominal values _ Q2'!J23,"-")</f>
        <v>-</v>
      </c>
      <c r="Q23" s="26"/>
      <c r="R23" s="26"/>
    </row>
    <row r="24" spans="1:18" ht="12.75">
      <c r="A24" s="9" t="s">
        <v>150</v>
      </c>
      <c r="B24" s="18"/>
      <c r="C24" s="18"/>
      <c r="D24" s="18"/>
      <c r="E24" s="18"/>
      <c r="G24" s="18"/>
      <c r="H24" s="18"/>
      <c r="I24" s="18"/>
      <c r="J24" s="18"/>
      <c r="L24" s="18" t="str">
        <f>IF(ABS(G24)&gt;'Nominal values _ Q2'!G24,ABS(G24)-'Nominal values _ Q2'!G24,"-")</f>
        <v>-</v>
      </c>
      <c r="M24" s="18" t="str">
        <f>IF(ABS(H24)&gt;'Nominal values _ Q2'!H24,ABS(H24)-'Nominal values _ Q2'!H24,"-")</f>
        <v>-</v>
      </c>
      <c r="N24" s="18" t="str">
        <f>IF(ABS(I24)&gt;'Nominal values _ Q2'!I24,ABS(I24)-'Nominal values _ Q2'!I24,"-")</f>
        <v>-</v>
      </c>
      <c r="O24" s="18" t="str">
        <f>IF(J24&gt;'Nominal values _ Q2'!J24,J24-'Nominal values _ Q2'!J24,"-")</f>
        <v>-</v>
      </c>
      <c r="Q24" s="26"/>
      <c r="R24" s="26"/>
    </row>
    <row r="25" spans="1:18" ht="12.75">
      <c r="A25" s="9" t="s">
        <v>151</v>
      </c>
      <c r="B25" s="18"/>
      <c r="C25" s="18"/>
      <c r="D25" s="18"/>
      <c r="E25" s="18"/>
      <c r="G25" s="18"/>
      <c r="H25" s="18"/>
      <c r="I25" s="18"/>
      <c r="J25" s="18"/>
      <c r="L25" s="18" t="str">
        <f>IF(ABS(G25)&gt;'Nominal values _ Q2'!G25,ABS(G25)-'Nominal values _ Q2'!G25,"-")</f>
        <v>-</v>
      </c>
      <c r="M25" s="18" t="str">
        <f>IF(ABS(H25)&gt;'Nominal values _ Q2'!H25,ABS(H25)-'Nominal values _ Q2'!H25,"-")</f>
        <v>-</v>
      </c>
      <c r="N25" s="18" t="str">
        <f>IF(ABS(I25)&gt;'Nominal values _ Q2'!I25,ABS(I25)-'Nominal values _ Q2'!I25,"-")</f>
        <v>-</v>
      </c>
      <c r="O25" s="18" t="str">
        <f>IF(J25&gt;'Nominal values _ Q2'!J25,J25-'Nominal values _ Q2'!J25,"-")</f>
        <v>-</v>
      </c>
      <c r="Q25" s="26"/>
      <c r="R25" s="26"/>
    </row>
    <row r="26" spans="1:18" ht="12.75">
      <c r="A26" s="9" t="s">
        <v>152</v>
      </c>
      <c r="B26" s="18"/>
      <c r="C26" s="18"/>
      <c r="D26" s="18"/>
      <c r="E26" s="18"/>
      <c r="G26" s="18"/>
      <c r="H26" s="18"/>
      <c r="I26" s="18"/>
      <c r="J26" s="18"/>
      <c r="L26" s="18" t="str">
        <f>IF(ABS(G26)&gt;'Nominal values _ Q2'!G26,ABS(G26)-'Nominal values _ Q2'!G26,"-")</f>
        <v>-</v>
      </c>
      <c r="M26" s="18" t="str">
        <f>IF(ABS(H26)&gt;'Nominal values _ Q2'!H26,ABS(H26)-'Nominal values _ Q2'!H26,"-")</f>
        <v>-</v>
      </c>
      <c r="N26" s="18" t="str">
        <f>IF(ABS(I26)&gt;'Nominal values _ Q2'!I26,ABS(I26)-'Nominal values _ Q2'!I26,"-")</f>
        <v>-</v>
      </c>
      <c r="O26" s="18" t="str">
        <f>IF(J26&gt;'Nominal values _ Q2'!J26,J26-'Nominal values _ Q2'!J26,"-")</f>
        <v>-</v>
      </c>
      <c r="Q26" s="26"/>
      <c r="R26" s="26"/>
    </row>
    <row r="27" spans="1:18" ht="12.75">
      <c r="A27" s="9" t="s">
        <v>153</v>
      </c>
      <c r="B27" s="18"/>
      <c r="C27" s="18"/>
      <c r="D27" s="18"/>
      <c r="E27" s="18"/>
      <c r="G27" s="18"/>
      <c r="H27" s="18"/>
      <c r="I27" s="18"/>
      <c r="J27" s="18"/>
      <c r="L27" s="18" t="str">
        <f>IF(ABS(G27)&gt;'Nominal values _ Q2'!G27,ABS(G27)-'Nominal values _ Q2'!G27,"-")</f>
        <v>-</v>
      </c>
      <c r="M27" s="18" t="str">
        <f>IF(ABS(H27)&gt;'Nominal values _ Q2'!H27,ABS(H27)-'Nominal values _ Q2'!H27,"-")</f>
        <v>-</v>
      </c>
      <c r="N27" s="18" t="str">
        <f>IF(ABS(I27)&gt;'Nominal values _ Q2'!I27,ABS(I27)-'Nominal values _ Q2'!I27,"-")</f>
        <v>-</v>
      </c>
      <c r="O27" s="18" t="str">
        <f>IF(J27&gt;'Nominal values _ Q2'!J27,J27-'Nominal values _ Q2'!J27,"-")</f>
        <v>-</v>
      </c>
      <c r="Q27" s="26"/>
      <c r="R27" s="26"/>
    </row>
    <row r="28" spans="1:18" ht="12.75">
      <c r="A28" s="9" t="s">
        <v>154</v>
      </c>
      <c r="B28" s="18"/>
      <c r="C28" s="18"/>
      <c r="D28" s="18"/>
      <c r="E28" s="18"/>
      <c r="G28" s="18"/>
      <c r="H28" s="18"/>
      <c r="I28" s="18"/>
      <c r="J28" s="18"/>
      <c r="L28" s="18" t="str">
        <f>IF(ABS(G28)&gt;'Nominal values _ Q2'!G28,ABS(G28)-'Nominal values _ Q2'!G28,"-")</f>
        <v>-</v>
      </c>
      <c r="M28" s="18" t="str">
        <f>IF(ABS(H28)&gt;'Nominal values _ Q2'!H28,ABS(H28)-'Nominal values _ Q2'!H28,"-")</f>
        <v>-</v>
      </c>
      <c r="N28" s="18" t="str">
        <f>IF(ABS(I28)&gt;'Nominal values _ Q2'!I28,ABS(I28)-'Nominal values _ Q2'!I28,"-")</f>
        <v>-</v>
      </c>
      <c r="O28" s="18" t="str">
        <f>IF(J28&gt;'Nominal values _ Q2'!J28,J28-'Nominal values _ Q2'!J28,"-")</f>
        <v>-</v>
      </c>
      <c r="Q28" s="26"/>
      <c r="R28" s="26"/>
    </row>
    <row r="29" spans="1:18" ht="12.75">
      <c r="A29" s="9" t="s">
        <v>155</v>
      </c>
      <c r="B29" s="10">
        <v>0.41656</v>
      </c>
      <c r="C29" s="10">
        <v>7751.841479999999</v>
      </c>
      <c r="D29" s="10">
        <v>1.06934</v>
      </c>
      <c r="E29" s="10">
        <v>114.10442</v>
      </c>
      <c r="G29" s="10">
        <f>B29-'Nominal values _ Q1'!B29</f>
        <v>0.41656</v>
      </c>
      <c r="H29" s="10">
        <f>C29-'Nominal values _ Q1'!C29</f>
        <v>-3.1585200000008626</v>
      </c>
      <c r="I29" s="10">
        <f>D29-'Nominal values _ Q1'!D29</f>
        <v>1.06934</v>
      </c>
      <c r="J29" s="10">
        <f>SQRT(G29^2+I29^2)</f>
        <v>1.1476106784097122</v>
      </c>
      <c r="L29" s="10" t="str">
        <f>IF(ABS(G29)&gt;'Nominal values _ Q2'!G29,ABS(G29)-'Nominal values _ Q2'!G29,"-")</f>
        <v>-</v>
      </c>
      <c r="M29" s="10">
        <f>IF(ABS(H29)&gt;'Nominal values _ Q2'!H29,ABS(H29)-'Nominal values _ Q2'!H29,"-")</f>
        <v>2.1585200000008626</v>
      </c>
      <c r="N29" s="10">
        <f>IF(ABS(I29)&gt;'Nominal values _ Q2'!I29,ABS(I29)-'Nominal values _ Q2'!I29,"-")</f>
        <v>0.06933999999999996</v>
      </c>
      <c r="O29" s="10" t="str">
        <f>IF(J29&gt;'Nominal values _ Q2'!J29,J29-'Nominal values _ Q2'!J29,"-")</f>
        <v>-</v>
      </c>
      <c r="Q29" s="25" t="s">
        <v>156</v>
      </c>
      <c r="R29" s="25" t="s">
        <v>157</v>
      </c>
    </row>
    <row r="30" spans="1:18" ht="12.75">
      <c r="A30" s="9" t="s">
        <v>158</v>
      </c>
      <c r="B30" s="10">
        <v>-0.127</v>
      </c>
      <c r="C30" s="10">
        <v>7621.115300000001</v>
      </c>
      <c r="D30" s="10">
        <v>75.16113999999999</v>
      </c>
      <c r="E30" s="10">
        <v>1054.5445</v>
      </c>
      <c r="G30" s="10">
        <f>B30-'Nominal values _ Q1'!B30</f>
        <v>-0.127</v>
      </c>
      <c r="H30" s="10">
        <f>C30-'Nominal values _ Q1'!C30</f>
        <v>-6.384699999998702</v>
      </c>
      <c r="I30" s="10">
        <f>D30-'Nominal values _ Q1'!D30</f>
        <v>0.16113999999998896</v>
      </c>
      <c r="J30" s="10">
        <f>SQRT(G30^2+I30^2)</f>
        <v>0.20517090339518526</v>
      </c>
      <c r="L30" s="10" t="str">
        <f>IF(ABS(G30)&gt;'Nominal values _ Q2'!G30,ABS(G30)-'Nominal values _ Q2'!G30,"-")</f>
        <v>-</v>
      </c>
      <c r="M30" s="10">
        <f>IF(ABS(H30)&gt;'Nominal values _ Q2'!H30,ABS(H30)-'Nominal values _ Q2'!H30,"-")</f>
        <v>3.384699999998702</v>
      </c>
      <c r="N30" s="10" t="str">
        <f>IF(ABS(I30)&gt;'Nominal values _ Q2'!I30,ABS(I30)-'Nominal values _ Q2'!I30,"-")</f>
        <v>-</v>
      </c>
      <c r="O30" s="10" t="str">
        <f>IF(J30&gt;'Nominal values _ Q2'!J30,J30-'Nominal values _ Q2'!J30,"-")</f>
        <v>-</v>
      </c>
      <c r="Q30" s="25" t="s">
        <v>159</v>
      </c>
      <c r="R30" s="25" t="s">
        <v>160</v>
      </c>
    </row>
    <row r="32" ht="12.75">
      <c r="Q32" s="1" t="s">
        <v>161</v>
      </c>
    </row>
    <row r="33" spans="1:17" ht="12.75">
      <c r="A33" s="22" t="s">
        <v>162</v>
      </c>
      <c r="Q33" s="1" t="s">
        <v>163</v>
      </c>
    </row>
    <row r="34" spans="1:17" ht="12.75">
      <c r="A34" s="9" t="s">
        <v>164</v>
      </c>
      <c r="B34" s="10">
        <v>145.88744</v>
      </c>
      <c r="C34" s="10">
        <v>-24.49297999999999</v>
      </c>
      <c r="D34" s="10">
        <v>27.89174</v>
      </c>
      <c r="G34" s="27"/>
      <c r="Q34" s="1" t="s">
        <v>165</v>
      </c>
    </row>
    <row r="35" spans="1:13" ht="12.75">
      <c r="A35" s="9" t="s">
        <v>166</v>
      </c>
      <c r="B35" s="10">
        <v>142.37716</v>
      </c>
      <c r="C35" s="10">
        <v>-24.899379999999837</v>
      </c>
      <c r="D35" s="10">
        <v>-47.180499999999995</v>
      </c>
      <c r="G35" s="27"/>
      <c r="M35" s="14"/>
    </row>
    <row r="36" spans="2:13" ht="12.75">
      <c r="B36" s="28"/>
      <c r="C36" s="28"/>
      <c r="D36" s="28"/>
      <c r="M36" s="14"/>
    </row>
    <row r="37" spans="1:13" ht="12.75">
      <c r="A37" s="9" t="s">
        <v>167</v>
      </c>
      <c r="B37" s="10">
        <v>-149.98954</v>
      </c>
      <c r="C37" s="10">
        <v>7754.6329399999995</v>
      </c>
      <c r="D37" s="10">
        <v>25.26792</v>
      </c>
      <c r="G37" s="27"/>
      <c r="M37" s="14"/>
    </row>
    <row r="38" spans="1:13" ht="12.75">
      <c r="A38" s="9" t="s">
        <v>168</v>
      </c>
      <c r="B38" s="10">
        <v>-150.1902</v>
      </c>
      <c r="C38" s="10">
        <v>7752.88796</v>
      </c>
      <c r="D38" s="10">
        <v>-49.74081999999999</v>
      </c>
      <c r="G38" s="27"/>
      <c r="M38" s="14"/>
    </row>
  </sheetData>
  <mergeCells count="9">
    <mergeCell ref="A1:N1"/>
    <mergeCell ref="B3:D3"/>
    <mergeCell ref="B4:D4"/>
    <mergeCell ref="B5:D5"/>
    <mergeCell ref="Q6:R6"/>
    <mergeCell ref="B7:E7"/>
    <mergeCell ref="G7:J7"/>
    <mergeCell ref="L7:O7"/>
    <mergeCell ref="Q7:R7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workbookViewId="0" topLeftCell="A5">
      <pane ySplit="5040" topLeftCell="BM31" activePane="topLeft" state="split"/>
      <selection pane="topLeft" activeCell="D41" sqref="D41"/>
      <selection pane="bottomLeft" activeCell="D41" sqref="D41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169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170</v>
      </c>
      <c r="B3" s="39" t="s">
        <v>171</v>
      </c>
      <c r="C3" s="39"/>
      <c r="D3" s="39"/>
    </row>
    <row r="4" spans="1:4" ht="12.75">
      <c r="A4" s="21" t="s">
        <v>172</v>
      </c>
      <c r="B4" s="39" t="s">
        <v>173</v>
      </c>
      <c r="C4" s="39"/>
      <c r="D4" s="39"/>
    </row>
    <row r="5" spans="1:4" ht="12.75">
      <c r="A5" s="21" t="s">
        <v>174</v>
      </c>
      <c r="B5" s="40">
        <v>38146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175</v>
      </c>
      <c r="C7" s="37"/>
      <c r="D7" s="37"/>
      <c r="E7" s="37"/>
      <c r="G7" s="37" t="s">
        <v>176</v>
      </c>
      <c r="H7" s="37"/>
      <c r="I7" s="37"/>
      <c r="J7" s="37"/>
      <c r="L7" s="37" t="s">
        <v>177</v>
      </c>
      <c r="M7" s="37"/>
      <c r="N7" s="37"/>
      <c r="O7" s="37"/>
      <c r="Q7" s="37" t="s">
        <v>178</v>
      </c>
      <c r="R7" s="37"/>
    </row>
    <row r="8" spans="1:18" ht="25.5">
      <c r="A8" s="22" t="s">
        <v>179</v>
      </c>
      <c r="B8" s="23" t="s">
        <v>180</v>
      </c>
      <c r="C8" s="23" t="s">
        <v>181</v>
      </c>
      <c r="D8" s="23" t="s">
        <v>182</v>
      </c>
      <c r="E8" s="23" t="s">
        <v>183</v>
      </c>
      <c r="G8" s="23" t="s">
        <v>184</v>
      </c>
      <c r="H8" s="23" t="s">
        <v>185</v>
      </c>
      <c r="I8" s="23" t="s">
        <v>186</v>
      </c>
      <c r="J8" s="23" t="s">
        <v>187</v>
      </c>
      <c r="L8" s="23" t="s">
        <v>188</v>
      </c>
      <c r="M8" s="23" t="s">
        <v>189</v>
      </c>
      <c r="N8" s="23" t="s">
        <v>190</v>
      </c>
      <c r="O8" s="23" t="s">
        <v>191</v>
      </c>
      <c r="Q8" s="24" t="s">
        <v>192</v>
      </c>
      <c r="R8" s="24" t="s">
        <v>193</v>
      </c>
    </row>
    <row r="9" spans="1:18" ht="12.75">
      <c r="A9" s="9" t="s">
        <v>194</v>
      </c>
      <c r="B9" s="10">
        <v>-390.1209</v>
      </c>
      <c r="C9" s="10">
        <v>-227.1852200000003</v>
      </c>
      <c r="D9" s="10">
        <v>75.3839</v>
      </c>
      <c r="E9" s="10">
        <v>74.70902</v>
      </c>
      <c r="G9" s="10">
        <f>B9-'Nominal values _ Q1'!B9</f>
        <v>-0.5208999999999833</v>
      </c>
      <c r="H9" s="10">
        <f>C9-'Nominal values _ Q1'!C9</f>
        <v>-4.6852200000002995</v>
      </c>
      <c r="I9" s="10">
        <f>D9-'Nominal values _ Q1'!D9</f>
        <v>0.383899999999997</v>
      </c>
      <c r="J9" s="10">
        <f aca="true" t="shared" si="0" ref="J9:J18">SQRT(G9^2+I9^2)</f>
        <v>0.6470826995060062</v>
      </c>
      <c r="L9" s="10" t="str">
        <f>IF(ABS(G9)&gt;'Nominal values _ Q2'!G9,ABS(G9)-'Nominal values _ Q2'!G9,"-")</f>
        <v>-</v>
      </c>
      <c r="M9" s="10">
        <f>IF(ABS(H9)&gt;'Nominal values _ Q2'!H9,ABS(H9)-'Nominal values _ Q2'!H9,"-")</f>
        <v>2.6852200000002995</v>
      </c>
      <c r="N9" s="10" t="str">
        <f>IF(ABS(I9)&gt;'Nominal values _ Q2'!I9,ABS(I9)-'Nominal values _ Q2'!I9,"-")</f>
        <v>-</v>
      </c>
      <c r="O9" s="10" t="str">
        <f>IF(J9&gt;'Nominal values _ Q2'!J9,J9-'Nominal values _ Q2'!J9,"-")</f>
        <v>-</v>
      </c>
      <c r="Q9" s="25"/>
      <c r="R9" s="25" t="s">
        <v>195</v>
      </c>
    </row>
    <row r="10" spans="1:18" ht="12.75">
      <c r="A10" s="9" t="s">
        <v>196</v>
      </c>
      <c r="B10" s="10">
        <v>-237.345</v>
      </c>
      <c r="C10" s="10">
        <v>-229.3340600000006</v>
      </c>
      <c r="D10" s="10">
        <v>280.1805</v>
      </c>
      <c r="E10" s="10">
        <v>74.75474</v>
      </c>
      <c r="G10" s="10">
        <f>B10-'Nominal values _ Q1'!B10</f>
        <v>2.655000000000001</v>
      </c>
      <c r="H10" s="10">
        <f>C10-'Nominal values _ Q1'!C10</f>
        <v>-6.834060000000591</v>
      </c>
      <c r="I10" s="10">
        <f>D10-'Nominal values _ Q1'!D10</f>
        <v>2.680499999999995</v>
      </c>
      <c r="J10" s="10">
        <f t="shared" si="0"/>
        <v>3.7728113191624066</v>
      </c>
      <c r="L10" s="10" t="str">
        <f>IF(ABS(G10)&gt;'Nominal values _ Q2'!G10,ABS(G10)-'Nominal values _ Q2'!G10,"-")</f>
        <v>-</v>
      </c>
      <c r="M10" s="10">
        <f>IF(ABS(H10)&gt;'Nominal values _ Q2'!H10,ABS(H10)-'Nominal values _ Q2'!H10,"-")</f>
        <v>4.834060000000591</v>
      </c>
      <c r="N10" s="10" t="str">
        <f>IF(ABS(I10)&gt;'Nominal values _ Q2'!I10,ABS(I10)-'Nominal values _ Q2'!I10,"-")</f>
        <v>-</v>
      </c>
      <c r="O10" s="10" t="str">
        <f>IF(J10&gt;'Nominal values _ Q2'!J10,J10-'Nominal values _ Q2'!J10,"-")</f>
        <v>-</v>
      </c>
      <c r="Q10" s="25"/>
      <c r="R10" s="25" t="s">
        <v>197</v>
      </c>
    </row>
    <row r="11" spans="1:18" ht="12.75">
      <c r="A11" s="9" t="s">
        <v>198</v>
      </c>
      <c r="B11" s="10">
        <v>4.0917</v>
      </c>
      <c r="C11" s="10">
        <v>-229.69474000000037</v>
      </c>
      <c r="D11" s="10">
        <v>378.3632</v>
      </c>
      <c r="E11" s="10">
        <v>199.23505999999998</v>
      </c>
      <c r="G11" s="10">
        <f>B11-'Nominal values _ Q1'!B11</f>
        <v>4.0917</v>
      </c>
      <c r="H11" s="10">
        <f>C11-'Nominal values _ Q1'!C11</f>
        <v>-7.194740000000365</v>
      </c>
      <c r="I11" s="10">
        <f>D11-'Nominal values _ Q1'!D11</f>
        <v>1.463200000000029</v>
      </c>
      <c r="J11" s="10">
        <f t="shared" si="0"/>
        <v>4.345453155886056</v>
      </c>
      <c r="L11" s="10">
        <f>IF(ABS(G11)&gt;'Nominal values _ Q2'!G11,ABS(G11)-'Nominal values _ Q2'!G11,"-")</f>
        <v>1.0917000000000003</v>
      </c>
      <c r="M11" s="10">
        <f>IF(ABS(H11)&gt;'Nominal values _ Q2'!H11,ABS(H11)-'Nominal values _ Q2'!H11,"-")</f>
        <v>5.194740000000365</v>
      </c>
      <c r="N11" s="10" t="str">
        <f>IF(ABS(I11)&gt;'Nominal values _ Q2'!I11,ABS(I11)-'Nominal values _ Q2'!I11,"-")</f>
        <v>-</v>
      </c>
      <c r="O11" s="10">
        <f>IF(J11&gt;'Nominal values _ Q2'!J11,J11-'Nominal values _ Q2'!J11,"-")</f>
        <v>0.1028124687667713</v>
      </c>
      <c r="Q11" s="25" t="s">
        <v>199</v>
      </c>
      <c r="R11" s="25" t="s">
        <v>200</v>
      </c>
    </row>
    <row r="12" spans="1:18" ht="12.75">
      <c r="A12" s="9" t="s">
        <v>201</v>
      </c>
      <c r="B12" s="10">
        <v>242.666</v>
      </c>
      <c r="C12" s="10">
        <v>-233.92638000000034</v>
      </c>
      <c r="D12" s="10">
        <v>276.686</v>
      </c>
      <c r="E12" s="10">
        <v>133.57352</v>
      </c>
      <c r="G12" s="10">
        <f>B12-'Nominal values _ Q1'!B12</f>
        <v>2.665999999999997</v>
      </c>
      <c r="H12" s="10">
        <f>C12-'Nominal values _ Q1'!C12</f>
        <v>-11.426380000000336</v>
      </c>
      <c r="I12" s="10">
        <f>D12-'Nominal values _ Q1'!D12</f>
        <v>-0.8140000000000214</v>
      </c>
      <c r="J12" s="10">
        <f t="shared" si="0"/>
        <v>2.7874992376680603</v>
      </c>
      <c r="L12" s="10">
        <f>IF(ABS(G12)&gt;'Nominal values _ Q2'!G12,ABS(G12)-'Nominal values _ Q2'!G12,"-")</f>
        <v>0.6659999999999968</v>
      </c>
      <c r="M12" s="10">
        <f>IF(ABS(H12)&gt;'Nominal values _ Q2'!H12,ABS(H12)-'Nominal values _ Q2'!H12,"-")</f>
        <v>9.426380000000336</v>
      </c>
      <c r="N12" s="10" t="str">
        <f>IF(ABS(I12)&gt;'Nominal values _ Q2'!I12,ABS(I12)-'Nominal values _ Q2'!I12,"-")</f>
        <v>-</v>
      </c>
      <c r="O12" s="10" t="str">
        <f>IF(J12&gt;'Nominal values _ Q2'!J12,J12-'Nominal values _ Q2'!J12,"-")</f>
        <v>-</v>
      </c>
      <c r="Q12" s="25"/>
      <c r="R12" s="25" t="s">
        <v>202</v>
      </c>
    </row>
    <row r="13" spans="1:18" ht="12.75">
      <c r="A13" s="9" t="s">
        <v>203</v>
      </c>
      <c r="B13" s="10">
        <v>387.4742</v>
      </c>
      <c r="C13" s="10">
        <v>-226.25558000000046</v>
      </c>
      <c r="D13" s="10">
        <v>75.9023</v>
      </c>
      <c r="E13" s="10">
        <v>74.71664</v>
      </c>
      <c r="G13" s="10">
        <f>B13-'Nominal values _ Q1'!B13</f>
        <v>-2.1258000000000266</v>
      </c>
      <c r="H13" s="10">
        <f>C13-'Nominal values _ Q1'!C13</f>
        <v>-3.7555800000004638</v>
      </c>
      <c r="I13" s="10">
        <f>D13-'Nominal values _ Q1'!D13</f>
        <v>0.9022999999999968</v>
      </c>
      <c r="J13" s="10">
        <f t="shared" si="0"/>
        <v>2.3093659151377692</v>
      </c>
      <c r="L13" s="10">
        <f>IF(ABS(G13)&gt;'Nominal values _ Q2'!G13,ABS(G13)-'Nominal values _ Q2'!G13,"-")</f>
        <v>0.12580000000002656</v>
      </c>
      <c r="M13" s="10">
        <f>IF(ABS(H13)&gt;'Nominal values _ Q2'!H13,ABS(H13)-'Nominal values _ Q2'!H13,"-")</f>
        <v>1.7555800000004638</v>
      </c>
      <c r="N13" s="10" t="str">
        <f>IF(ABS(I13)&gt;'Nominal values _ Q2'!I13,ABS(I13)-'Nominal values _ Q2'!I13,"-")</f>
        <v>-</v>
      </c>
      <c r="O13" s="10" t="str">
        <f>IF(J13&gt;'Nominal values _ Q2'!J13,J13-'Nominal values _ Q2'!J13,"-")</f>
        <v>-</v>
      </c>
      <c r="Q13" s="25"/>
      <c r="R13" s="25" t="s">
        <v>204</v>
      </c>
    </row>
    <row r="14" spans="1:18" ht="12.75">
      <c r="A14" s="9" t="s">
        <v>205</v>
      </c>
      <c r="B14" s="10">
        <v>0.4298</v>
      </c>
      <c r="C14" s="10">
        <v>-18.907760000000508</v>
      </c>
      <c r="D14" s="10">
        <v>-149.0848</v>
      </c>
      <c r="E14" s="10">
        <v>125.62331999999999</v>
      </c>
      <c r="G14" s="10">
        <f>B14-'Nominal values _ Q1'!B14</f>
        <v>0.4298</v>
      </c>
      <c r="H14" s="10">
        <f>C14-'Nominal values _ Q1'!C14</f>
        <v>0.9922399999994909</v>
      </c>
      <c r="I14" s="10">
        <f>D14-'Nominal values _ Q1'!D14</f>
        <v>0.9151999999999987</v>
      </c>
      <c r="J14" s="10">
        <f t="shared" si="0"/>
        <v>1.0110979576678008</v>
      </c>
      <c r="L14" s="10" t="str">
        <f>IF(ABS(G14)&gt;'Nominal values _ Q2'!G14,ABS(G14)-'Nominal values _ Q2'!G14,"-")</f>
        <v>-</v>
      </c>
      <c r="M14" s="10" t="str">
        <f>IF(ABS(H14)&gt;'Nominal values _ Q2'!H14,ABS(H14)-'Nominal values _ Q2'!H14,"-")</f>
        <v>-</v>
      </c>
      <c r="N14" s="10" t="str">
        <f>IF(ABS(I14)&gt;'Nominal values _ Q2'!I14,ABS(I14)-'Nominal values _ Q2'!I14,"-")</f>
        <v>-</v>
      </c>
      <c r="O14" s="10" t="str">
        <f>IF(J14&gt;'Nominal values _ Q2'!J14,J14-'Nominal values _ Q2'!J14,"-")</f>
        <v>-</v>
      </c>
      <c r="Q14" s="25"/>
      <c r="R14" s="25"/>
    </row>
    <row r="15" spans="1:18" ht="12.75">
      <c r="A15" s="9" t="s">
        <v>206</v>
      </c>
      <c r="B15" s="10">
        <v>-149.5811</v>
      </c>
      <c r="C15" s="10">
        <v>-18.76044000000047</v>
      </c>
      <c r="D15" s="10">
        <v>0.316</v>
      </c>
      <c r="E15" s="10">
        <v>125.94336</v>
      </c>
      <c r="G15" s="10">
        <f>B15-'Nominal values _ Q1'!B15</f>
        <v>0.4189000000000078</v>
      </c>
      <c r="H15" s="10">
        <f>C15-'Nominal values _ Q1'!C15</f>
        <v>1.139559999999527</v>
      </c>
      <c r="I15" s="10">
        <f>D15-'Nominal values _ Q1'!D15</f>
        <v>0.316</v>
      </c>
      <c r="J15" s="10">
        <f t="shared" si="0"/>
        <v>0.5247220311746082</v>
      </c>
      <c r="L15" s="10" t="str">
        <f>IF(ABS(G15)&gt;'Nominal values _ Q2'!G15,ABS(G15)-'Nominal values _ Q2'!G15,"-")</f>
        <v>-</v>
      </c>
      <c r="M15" s="10" t="str">
        <f>IF(ABS(H15)&gt;'Nominal values _ Q2'!H15,ABS(H15)-'Nominal values _ Q2'!H15,"-")</f>
        <v>-</v>
      </c>
      <c r="N15" s="10" t="str">
        <f>IF(ABS(I15)&gt;'Nominal values _ Q2'!I15,ABS(I15)-'Nominal values _ Q2'!I15,"-")</f>
        <v>-</v>
      </c>
      <c r="O15" s="10" t="str">
        <f>IF(J15&gt;'Nominal values _ Q2'!J15,J15-'Nominal values _ Q2'!J15,"-")</f>
        <v>-</v>
      </c>
      <c r="Q15" s="25"/>
      <c r="R15" s="25"/>
    </row>
    <row r="16" spans="1:18" ht="12.75">
      <c r="A16" s="9" t="s">
        <v>207</v>
      </c>
      <c r="B16" s="10">
        <v>0.0787</v>
      </c>
      <c r="C16" s="10">
        <v>-18.78330000000051</v>
      </c>
      <c r="D16" s="10">
        <v>150.2456</v>
      </c>
      <c r="E16" s="10">
        <v>126.08305999999999</v>
      </c>
      <c r="G16" s="10">
        <f>B16-'Nominal values _ Q1'!B16</f>
        <v>0.0787</v>
      </c>
      <c r="H16" s="10">
        <f>C16-'Nominal values _ Q1'!C16</f>
        <v>1.11669999999949</v>
      </c>
      <c r="I16" s="10">
        <f>D16-'Nominal values _ Q1'!D16</f>
        <v>0.24559999999999604</v>
      </c>
      <c r="J16" s="10">
        <f t="shared" si="0"/>
        <v>0.25790124078801574</v>
      </c>
      <c r="L16" s="10" t="str">
        <f>IF(ABS(G16)&gt;'Nominal values _ Q2'!G16,ABS(G16)-'Nominal values _ Q2'!G16,"-")</f>
        <v>-</v>
      </c>
      <c r="M16" s="10" t="str">
        <f>IF(ABS(H16)&gt;'Nominal values _ Q2'!H16,ABS(H16)-'Nominal values _ Q2'!H16,"-")</f>
        <v>-</v>
      </c>
      <c r="N16" s="10" t="str">
        <f>IF(ABS(I16)&gt;'Nominal values _ Q2'!I16,ABS(I16)-'Nominal values _ Q2'!I16,"-")</f>
        <v>-</v>
      </c>
      <c r="O16" s="10" t="str">
        <f>IF(J16&gt;'Nominal values _ Q2'!J16,J16-'Nominal values _ Q2'!J16,"-")</f>
        <v>-</v>
      </c>
      <c r="Q16" s="25"/>
      <c r="R16" s="25"/>
    </row>
    <row r="17" spans="1:18" ht="12.75">
      <c r="A17" s="9" t="s">
        <v>208</v>
      </c>
      <c r="B17" s="10">
        <v>0.1006</v>
      </c>
      <c r="C17" s="10">
        <v>0</v>
      </c>
      <c r="D17" s="10">
        <v>-0.1524</v>
      </c>
      <c r="E17" s="10">
        <v>114.02821999999999</v>
      </c>
      <c r="G17" s="10">
        <f>B17-'Nominal values _ Q1'!B17</f>
        <v>0.1006</v>
      </c>
      <c r="H17" s="10">
        <f>C17-'Nominal values _ Q1'!C17</f>
        <v>0</v>
      </c>
      <c r="I17" s="10">
        <f>D17-'Nominal values _ Q1'!D17</f>
        <v>-0.1524</v>
      </c>
      <c r="J17" s="10">
        <f t="shared" si="0"/>
        <v>0.18260920020634228</v>
      </c>
      <c r="L17" s="10" t="str">
        <f>IF(ABS(G17)&gt;'Nominal values _ Q2'!G17,ABS(G17)-'Nominal values _ Q2'!G17,"-")</f>
        <v>-</v>
      </c>
      <c r="M17" s="10" t="str">
        <f>IF(ABS(H17)&gt;'Nominal values _ Q2'!H17,ABS(H17)-'Nominal values _ Q2'!H17,"-")</f>
        <v>-</v>
      </c>
      <c r="N17" s="10" t="str">
        <f>IF(ABS(I17)&gt;'Nominal values _ Q2'!I17,ABS(I17)-'Nominal values _ Q2'!I17,"-")</f>
        <v>-</v>
      </c>
      <c r="O17" s="10" t="str">
        <f>IF(J17&gt;'Nominal values _ Q2'!J17,J17-'Nominal values _ Q2'!J17,"-")</f>
        <v>-</v>
      </c>
      <c r="Q17" s="25"/>
      <c r="R17" s="25"/>
    </row>
    <row r="18" spans="1:18" ht="12.75">
      <c r="A18" s="9" t="s">
        <v>209</v>
      </c>
      <c r="B18" s="10">
        <v>-0.1374</v>
      </c>
      <c r="C18" s="10">
        <v>120.50013999999919</v>
      </c>
      <c r="D18" s="10">
        <v>78.0181</v>
      </c>
      <c r="E18" s="10">
        <v>1008.2783999999999</v>
      </c>
      <c r="G18" s="10">
        <f>B18-'Nominal values _ Q1'!B18</f>
        <v>-0.1374</v>
      </c>
      <c r="H18" s="10">
        <f>C18-'Nominal values _ Q1'!C18</f>
        <v>-6.999860000000808</v>
      </c>
      <c r="I18" s="10">
        <f>D18-'Nominal values _ Q1'!D18</f>
        <v>3.018100000000004</v>
      </c>
      <c r="J18" s="10">
        <f t="shared" si="0"/>
        <v>3.0212259713566647</v>
      </c>
      <c r="L18" s="10" t="str">
        <f>IF(ABS(G18)&gt;'Nominal values _ Q2'!G18,ABS(G18)-'Nominal values _ Q2'!G18,"-")</f>
        <v>-</v>
      </c>
      <c r="M18" s="10">
        <f>IF(ABS(H18)&gt;'Nominal values _ Q2'!H18,ABS(H18)-'Nominal values _ Q2'!H18,"-")</f>
        <v>3.999860000000808</v>
      </c>
      <c r="N18" s="10">
        <f>IF(ABS(I18)&gt;'Nominal values _ Q2'!I18,ABS(I18)-'Nominal values _ Q2'!I18,"-")</f>
        <v>0.018100000000004002</v>
      </c>
      <c r="O18" s="10" t="str">
        <f>IF(J18&gt;'Nominal values _ Q2'!J18,J18-'Nominal values _ Q2'!J18,"-")</f>
        <v>-</v>
      </c>
      <c r="Q18" s="25"/>
      <c r="R18" s="25" t="s">
        <v>210</v>
      </c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211</v>
      </c>
      <c r="B20" s="14"/>
      <c r="C20" s="14"/>
      <c r="D20" s="14"/>
      <c r="E20" s="14"/>
      <c r="G20" s="14"/>
      <c r="I20" s="14"/>
    </row>
    <row r="21" spans="1:18" ht="12.75">
      <c r="A21" s="9" t="s">
        <v>212</v>
      </c>
      <c r="B21" s="18"/>
      <c r="C21" s="18"/>
      <c r="D21" s="18"/>
      <c r="E21" s="18"/>
      <c r="G21" s="18"/>
      <c r="H21" s="18"/>
      <c r="I21" s="18"/>
      <c r="J21" s="18"/>
      <c r="L21" s="18" t="str">
        <f>IF(ABS(G21)&gt;'Nominal values _ Q2'!G21,ABS(G21)-'Nominal values _ Q2'!G21,"-")</f>
        <v>-</v>
      </c>
      <c r="M21" s="18" t="str">
        <f>IF(ABS(H21)&gt;'Nominal values _ Q2'!H21,ABS(H21)-'Nominal values _ Q2'!H21,"-")</f>
        <v>-</v>
      </c>
      <c r="N21" s="18" t="str">
        <f>IF(ABS(I21)&gt;'Nominal values _ Q2'!I21,ABS(I21)-'Nominal values _ Q2'!I21,"-")</f>
        <v>-</v>
      </c>
      <c r="O21" s="18" t="str">
        <f>IF(J21&gt;'Nominal values _ Q2'!J21,J21-'Nominal values _ Q2'!J21,"-")</f>
        <v>-</v>
      </c>
      <c r="Q21" s="26"/>
      <c r="R21" s="26"/>
    </row>
    <row r="22" spans="1:18" ht="12.75">
      <c r="A22" s="9" t="s">
        <v>213</v>
      </c>
      <c r="B22" s="18"/>
      <c r="C22" s="18"/>
      <c r="D22" s="18"/>
      <c r="E22" s="18"/>
      <c r="G22" s="18"/>
      <c r="H22" s="18"/>
      <c r="I22" s="18"/>
      <c r="J22" s="18"/>
      <c r="L22" s="18" t="str">
        <f>IF(ABS(G22)&gt;'Nominal values _ Q2'!G22,ABS(G22)-'Nominal values _ Q2'!G22,"-")</f>
        <v>-</v>
      </c>
      <c r="M22" s="18" t="str">
        <f>IF(ABS(H22)&gt;'Nominal values _ Q2'!H22,ABS(H22)-'Nominal values _ Q2'!H22,"-")</f>
        <v>-</v>
      </c>
      <c r="N22" s="18" t="str">
        <f>IF(ABS(I22)&gt;'Nominal values _ Q2'!I22,ABS(I22)-'Nominal values _ Q2'!I22,"-")</f>
        <v>-</v>
      </c>
      <c r="O22" s="18" t="str">
        <f>IF(J22&gt;'Nominal values _ Q2'!J22,J22-'Nominal values _ Q2'!J22,"-")</f>
        <v>-</v>
      </c>
      <c r="Q22" s="26"/>
      <c r="R22" s="26"/>
    </row>
    <row r="23" spans="1:18" ht="12.75">
      <c r="A23" s="9" t="s">
        <v>214</v>
      </c>
      <c r="B23" s="18"/>
      <c r="C23" s="18"/>
      <c r="D23" s="18"/>
      <c r="E23" s="18"/>
      <c r="G23" s="18"/>
      <c r="H23" s="18"/>
      <c r="I23" s="18"/>
      <c r="J23" s="18"/>
      <c r="L23" s="18" t="str">
        <f>IF(ABS(G23)&gt;'Nominal values _ Q2'!G23,ABS(G23)-'Nominal values _ Q2'!G23,"-")</f>
        <v>-</v>
      </c>
      <c r="M23" s="18" t="str">
        <f>IF(ABS(H23)&gt;'Nominal values _ Q2'!H23,ABS(H23)-'Nominal values _ Q2'!H23,"-")</f>
        <v>-</v>
      </c>
      <c r="N23" s="18" t="str">
        <f>IF(ABS(I23)&gt;'Nominal values _ Q2'!I23,ABS(I23)-'Nominal values _ Q2'!I23,"-")</f>
        <v>-</v>
      </c>
      <c r="O23" s="18" t="str">
        <f>IF(J23&gt;'Nominal values _ Q2'!J23,J23-'Nominal values _ Q2'!J23,"-")</f>
        <v>-</v>
      </c>
      <c r="Q23" s="26"/>
      <c r="R23" s="26"/>
    </row>
    <row r="24" spans="1:18" ht="12.75">
      <c r="A24" s="9" t="s">
        <v>215</v>
      </c>
      <c r="B24" s="18"/>
      <c r="C24" s="18"/>
      <c r="D24" s="18"/>
      <c r="E24" s="18"/>
      <c r="G24" s="18"/>
      <c r="H24" s="18"/>
      <c r="I24" s="18"/>
      <c r="J24" s="18"/>
      <c r="L24" s="18" t="str">
        <f>IF(ABS(G24)&gt;'Nominal values _ Q2'!G24,ABS(G24)-'Nominal values _ Q2'!G24,"-")</f>
        <v>-</v>
      </c>
      <c r="M24" s="18" t="str">
        <f>IF(ABS(H24)&gt;'Nominal values _ Q2'!H24,ABS(H24)-'Nominal values _ Q2'!H24,"-")</f>
        <v>-</v>
      </c>
      <c r="N24" s="18" t="str">
        <f>IF(ABS(I24)&gt;'Nominal values _ Q2'!I24,ABS(I24)-'Nominal values _ Q2'!I24,"-")</f>
        <v>-</v>
      </c>
      <c r="O24" s="18" t="str">
        <f>IF(J24&gt;'Nominal values _ Q2'!J24,J24-'Nominal values _ Q2'!J24,"-")</f>
        <v>-</v>
      </c>
      <c r="Q24" s="26"/>
      <c r="R24" s="26"/>
    </row>
    <row r="25" spans="1:18" ht="12.75">
      <c r="A25" s="9" t="s">
        <v>216</v>
      </c>
      <c r="B25" s="18"/>
      <c r="C25" s="18"/>
      <c r="D25" s="18"/>
      <c r="E25" s="18"/>
      <c r="G25" s="18"/>
      <c r="H25" s="18"/>
      <c r="I25" s="18"/>
      <c r="J25" s="18"/>
      <c r="L25" s="18" t="str">
        <f>IF(ABS(G25)&gt;'Nominal values _ Q2'!G25,ABS(G25)-'Nominal values _ Q2'!G25,"-")</f>
        <v>-</v>
      </c>
      <c r="M25" s="18" t="str">
        <f>IF(ABS(H25)&gt;'Nominal values _ Q2'!H25,ABS(H25)-'Nominal values _ Q2'!H25,"-")</f>
        <v>-</v>
      </c>
      <c r="N25" s="18" t="str">
        <f>IF(ABS(I25)&gt;'Nominal values _ Q2'!I25,ABS(I25)-'Nominal values _ Q2'!I25,"-")</f>
        <v>-</v>
      </c>
      <c r="O25" s="18" t="str">
        <f>IF(J25&gt;'Nominal values _ Q2'!J25,J25-'Nominal values _ Q2'!J25,"-")</f>
        <v>-</v>
      </c>
      <c r="Q25" s="26"/>
      <c r="R25" s="26"/>
    </row>
    <row r="26" spans="1:18" ht="12.75">
      <c r="A26" s="9" t="s">
        <v>217</v>
      </c>
      <c r="B26" s="18"/>
      <c r="C26" s="18"/>
      <c r="D26" s="18"/>
      <c r="E26" s="18"/>
      <c r="G26" s="18"/>
      <c r="H26" s="18"/>
      <c r="I26" s="18"/>
      <c r="J26" s="18"/>
      <c r="L26" s="18" t="str">
        <f>IF(ABS(G26)&gt;'Nominal values _ Q2'!G26,ABS(G26)-'Nominal values _ Q2'!G26,"-")</f>
        <v>-</v>
      </c>
      <c r="M26" s="18" t="str">
        <f>IF(ABS(H26)&gt;'Nominal values _ Q2'!H26,ABS(H26)-'Nominal values _ Q2'!H26,"-")</f>
        <v>-</v>
      </c>
      <c r="N26" s="18" t="str">
        <f>IF(ABS(I26)&gt;'Nominal values _ Q2'!I26,ABS(I26)-'Nominal values _ Q2'!I26,"-")</f>
        <v>-</v>
      </c>
      <c r="O26" s="18" t="str">
        <f>IF(J26&gt;'Nominal values _ Q2'!J26,J26-'Nominal values _ Q2'!J26,"-")</f>
        <v>-</v>
      </c>
      <c r="Q26" s="26"/>
      <c r="R26" s="26"/>
    </row>
    <row r="27" spans="1:18" ht="12.75">
      <c r="A27" s="9" t="s">
        <v>218</v>
      </c>
      <c r="B27" s="18"/>
      <c r="C27" s="18"/>
      <c r="D27" s="18"/>
      <c r="E27" s="18"/>
      <c r="G27" s="18"/>
      <c r="H27" s="18"/>
      <c r="I27" s="18"/>
      <c r="J27" s="18"/>
      <c r="L27" s="18" t="str">
        <f>IF(ABS(G27)&gt;'Nominal values _ Q2'!G27,ABS(G27)-'Nominal values _ Q2'!G27,"-")</f>
        <v>-</v>
      </c>
      <c r="M27" s="18" t="str">
        <f>IF(ABS(H27)&gt;'Nominal values _ Q2'!H27,ABS(H27)-'Nominal values _ Q2'!H27,"-")</f>
        <v>-</v>
      </c>
      <c r="N27" s="18" t="str">
        <f>IF(ABS(I27)&gt;'Nominal values _ Q2'!I27,ABS(I27)-'Nominal values _ Q2'!I27,"-")</f>
        <v>-</v>
      </c>
      <c r="O27" s="18" t="str">
        <f>IF(J27&gt;'Nominal values _ Q2'!J27,J27-'Nominal values _ Q2'!J27,"-")</f>
        <v>-</v>
      </c>
      <c r="Q27" s="26"/>
      <c r="R27" s="26"/>
    </row>
    <row r="28" spans="1:18" ht="12.75">
      <c r="A28" s="9" t="s">
        <v>219</v>
      </c>
      <c r="B28" s="18"/>
      <c r="C28" s="18"/>
      <c r="D28" s="18"/>
      <c r="E28" s="18"/>
      <c r="G28" s="18"/>
      <c r="H28" s="18"/>
      <c r="I28" s="18"/>
      <c r="J28" s="18"/>
      <c r="L28" s="18" t="str">
        <f>IF(ABS(G28)&gt;'Nominal values _ Q2'!G28,ABS(G28)-'Nominal values _ Q2'!G28,"-")</f>
        <v>-</v>
      </c>
      <c r="M28" s="18" t="str">
        <f>IF(ABS(H28)&gt;'Nominal values _ Q2'!H28,ABS(H28)-'Nominal values _ Q2'!H28,"-")</f>
        <v>-</v>
      </c>
      <c r="N28" s="18" t="str">
        <f>IF(ABS(I28)&gt;'Nominal values _ Q2'!I28,ABS(I28)-'Nominal values _ Q2'!I28,"-")</f>
        <v>-</v>
      </c>
      <c r="O28" s="18" t="str">
        <f>IF(J28&gt;'Nominal values _ Q2'!J28,J28-'Nominal values _ Q2'!J28,"-")</f>
        <v>-</v>
      </c>
      <c r="Q28" s="26"/>
      <c r="R28" s="26"/>
    </row>
    <row r="29" spans="1:18" ht="12.75">
      <c r="A29" s="9" t="s">
        <v>220</v>
      </c>
      <c r="B29" s="10">
        <v>0.2951</v>
      </c>
      <c r="C29" s="10">
        <v>7751.841479999999</v>
      </c>
      <c r="D29" s="10">
        <v>0.8595</v>
      </c>
      <c r="E29" s="10">
        <v>114.10442</v>
      </c>
      <c r="G29" s="10">
        <f>B29-'Nominal values _ Q1'!B29</f>
        <v>0.2951</v>
      </c>
      <c r="H29" s="10">
        <f>C29-'Nominal values _ Q1'!C29</f>
        <v>-3.1585200000008626</v>
      </c>
      <c r="I29" s="10">
        <f>D29-'Nominal values _ Q1'!D29</f>
        <v>0.8595</v>
      </c>
      <c r="J29" s="10">
        <f>SQRT(G29^2+I29^2)</f>
        <v>0.9087487331490482</v>
      </c>
      <c r="L29" s="10" t="str">
        <f>IF(ABS(G29)&gt;'Nominal values _ Q2'!G29,ABS(G29)-'Nominal values _ Q2'!G29,"-")</f>
        <v>-</v>
      </c>
      <c r="M29" s="10">
        <f>IF(ABS(H29)&gt;'Nominal values _ Q2'!H29,ABS(H29)-'Nominal values _ Q2'!H29,"-")</f>
        <v>2.1585200000008626</v>
      </c>
      <c r="N29" s="10" t="str">
        <f>IF(ABS(I29)&gt;'Nominal values _ Q2'!I29,ABS(I29)-'Nominal values _ Q2'!I29,"-")</f>
        <v>-</v>
      </c>
      <c r="O29" s="10" t="str">
        <f>IF(J29&gt;'Nominal values _ Q2'!J29,J29-'Nominal values _ Q2'!J29,"-")</f>
        <v>-</v>
      </c>
      <c r="Q29" s="25" t="s">
        <v>221</v>
      </c>
      <c r="R29" s="25" t="s">
        <v>222</v>
      </c>
    </row>
    <row r="30" spans="1:18" ht="12.75">
      <c r="A30" s="9" t="s">
        <v>223</v>
      </c>
      <c r="B30" s="10">
        <v>-0.269</v>
      </c>
      <c r="C30" s="10">
        <v>7621.115300000001</v>
      </c>
      <c r="D30" s="10">
        <v>74.9511</v>
      </c>
      <c r="E30" s="10">
        <v>1054.5445</v>
      </c>
      <c r="G30" s="10">
        <f>B30-'Nominal values _ Q1'!B30</f>
        <v>-0.269</v>
      </c>
      <c r="H30" s="10">
        <f>C30-'Nominal values _ Q1'!C30</f>
        <v>-6.384699999998702</v>
      </c>
      <c r="I30" s="10">
        <f>D30-'Nominal values _ Q1'!D30</f>
        <v>-0.048900000000003274</v>
      </c>
      <c r="J30" s="10">
        <f>SQRT(G30^2+I30^2)</f>
        <v>0.2734085038911561</v>
      </c>
      <c r="L30" s="10" t="str">
        <f>IF(ABS(G30)&gt;'Nominal values _ Q2'!G30,ABS(G30)-'Nominal values _ Q2'!G30,"-")</f>
        <v>-</v>
      </c>
      <c r="M30" s="10">
        <f>IF(ABS(H30)&gt;'Nominal values _ Q2'!H30,ABS(H30)-'Nominal values _ Q2'!H30,"-")</f>
        <v>3.384699999998702</v>
      </c>
      <c r="N30" s="10" t="str">
        <f>IF(ABS(I30)&gt;'Nominal values _ Q2'!I30,ABS(I30)-'Nominal values _ Q2'!I30,"-")</f>
        <v>-</v>
      </c>
      <c r="O30" s="10" t="str">
        <f>IF(J30&gt;'Nominal values _ Q2'!J30,J30-'Nominal values _ Q2'!J30,"-")</f>
        <v>-</v>
      </c>
      <c r="Q30" s="25" t="s">
        <v>224</v>
      </c>
      <c r="R30" s="25" t="s">
        <v>225</v>
      </c>
    </row>
    <row r="32" ht="12.75">
      <c r="Q32" s="1" t="s">
        <v>226</v>
      </c>
    </row>
    <row r="33" spans="1:17" ht="12.75">
      <c r="A33" s="22" t="s">
        <v>227</v>
      </c>
      <c r="G33" s="39" t="s">
        <v>228</v>
      </c>
      <c r="H33" s="39"/>
      <c r="I33" s="39"/>
      <c r="J33" s="39"/>
      <c r="Q33" s="1" t="s">
        <v>229</v>
      </c>
    </row>
    <row r="34" spans="1:17" ht="12.75">
      <c r="A34" s="9" t="s">
        <v>230</v>
      </c>
      <c r="B34" s="10">
        <v>145.7767</v>
      </c>
      <c r="C34" s="10">
        <v>-24.49297999999999</v>
      </c>
      <c r="D34" s="10">
        <v>27.7269</v>
      </c>
      <c r="G34" s="29"/>
      <c r="H34" s="30" t="s">
        <v>231</v>
      </c>
      <c r="I34" s="30" t="s">
        <v>232</v>
      </c>
      <c r="J34" s="30" t="s">
        <v>233</v>
      </c>
      <c r="Q34" s="1" t="s">
        <v>234</v>
      </c>
    </row>
    <row r="35" spans="1:13" ht="12.75">
      <c r="A35" s="9" t="s">
        <v>235</v>
      </c>
      <c r="B35" s="10">
        <v>142.2875</v>
      </c>
      <c r="C35" s="10">
        <v>-24.899379999999837</v>
      </c>
      <c r="D35" s="10">
        <v>-47.3461</v>
      </c>
      <c r="G35" s="29" t="s">
        <v>236</v>
      </c>
      <c r="H35" s="30">
        <v>427.4896</v>
      </c>
      <c r="I35" s="30">
        <v>5033.883</v>
      </c>
      <c r="J35" s="30">
        <v>534.874</v>
      </c>
      <c r="M35" s="14"/>
    </row>
    <row r="36" spans="2:13" ht="12.75">
      <c r="B36" s="28"/>
      <c r="C36" s="28"/>
      <c r="D36" s="28"/>
      <c r="G36" s="30" t="s">
        <v>237</v>
      </c>
      <c r="H36" s="30">
        <v>327.9971</v>
      </c>
      <c r="I36" s="30">
        <v>5543.6333</v>
      </c>
      <c r="J36" s="30">
        <v>570.0271</v>
      </c>
      <c r="M36" s="14"/>
    </row>
    <row r="37" spans="1:13" ht="12.75">
      <c r="A37" s="9" t="s">
        <v>238</v>
      </c>
      <c r="B37" s="10">
        <v>-150.1173</v>
      </c>
      <c r="C37" s="10">
        <v>7754.6329399999995</v>
      </c>
      <c r="D37" s="10">
        <v>25.0157</v>
      </c>
      <c r="G37" s="29" t="s">
        <v>239</v>
      </c>
      <c r="H37" s="30">
        <v>-321.4873</v>
      </c>
      <c r="I37" s="30">
        <v>5544.6224</v>
      </c>
      <c r="J37" s="30">
        <v>574.5993</v>
      </c>
      <c r="M37" s="14"/>
    </row>
    <row r="38" spans="1:13" ht="12.75">
      <c r="A38" s="9" t="s">
        <v>240</v>
      </c>
      <c r="B38" s="10">
        <v>-150.2969</v>
      </c>
      <c r="C38" s="10">
        <v>7752.88796</v>
      </c>
      <c r="D38" s="10">
        <v>-49.9928</v>
      </c>
      <c r="G38" s="29" t="s">
        <v>241</v>
      </c>
      <c r="H38" s="30">
        <v>-421.6512</v>
      </c>
      <c r="I38" s="30">
        <v>5035.2526</v>
      </c>
      <c r="J38" s="30">
        <v>540.4922</v>
      </c>
      <c r="M38" s="14"/>
    </row>
    <row r="39" spans="7:13" ht="12.75">
      <c r="G39" s="30" t="s">
        <v>242</v>
      </c>
      <c r="H39" s="30">
        <v>427.6946</v>
      </c>
      <c r="I39" s="30">
        <v>825.0933</v>
      </c>
      <c r="J39" s="30">
        <v>537.0225</v>
      </c>
      <c r="M39" s="14"/>
    </row>
    <row r="40" spans="7:13" ht="12.75">
      <c r="G40" s="30" t="s">
        <v>243</v>
      </c>
      <c r="H40" s="30">
        <v>328.1743</v>
      </c>
      <c r="I40" s="30">
        <v>1343.6321</v>
      </c>
      <c r="J40" s="30">
        <v>572.3712</v>
      </c>
      <c r="M40" s="14"/>
    </row>
    <row r="41" spans="7:13" ht="12.75">
      <c r="G41" s="30" t="s">
        <v>244</v>
      </c>
      <c r="H41" s="30">
        <v>-321.7037</v>
      </c>
      <c r="I41" s="30">
        <v>1345.0783</v>
      </c>
      <c r="J41" s="30">
        <v>575.9806</v>
      </c>
      <c r="M41" s="14"/>
    </row>
    <row r="42" spans="7:13" ht="12.75">
      <c r="G42" s="30" t="s">
        <v>245</v>
      </c>
      <c r="H42" s="30">
        <v>-421.784</v>
      </c>
      <c r="I42" s="30">
        <v>827.1995</v>
      </c>
      <c r="J42" s="30">
        <v>543.0269</v>
      </c>
      <c r="M42" s="14"/>
    </row>
    <row r="43" spans="7:13" ht="12.75">
      <c r="G43" s="30" t="s">
        <v>246</v>
      </c>
      <c r="H43" s="30">
        <v>-150.2969</v>
      </c>
      <c r="I43" s="30">
        <v>6705.4082</v>
      </c>
      <c r="J43" s="30">
        <v>-49.9928</v>
      </c>
      <c r="M43" s="14"/>
    </row>
    <row r="44" spans="7:13" ht="12.75">
      <c r="G44" s="30" t="s">
        <v>247</v>
      </c>
      <c r="H44" s="30">
        <v>-150.1173</v>
      </c>
      <c r="I44" s="30">
        <v>6707.1535</v>
      </c>
      <c r="J44" s="30">
        <v>25.0157</v>
      </c>
      <c r="M44" s="14"/>
    </row>
    <row r="45" spans="7:13" ht="12.75">
      <c r="G45" s="30" t="s">
        <v>248</v>
      </c>
      <c r="H45" s="30">
        <v>0.2951</v>
      </c>
      <c r="I45" s="30">
        <v>6704.3623</v>
      </c>
      <c r="J45" s="30">
        <v>0.8595</v>
      </c>
      <c r="M45" s="14"/>
    </row>
    <row r="46" spans="7:10" ht="12.75">
      <c r="G46" s="30" t="s">
        <v>249</v>
      </c>
      <c r="H46" s="30">
        <v>-0.269</v>
      </c>
      <c r="I46" s="30">
        <v>6573.6366</v>
      </c>
      <c r="J46" s="30">
        <v>74.9511</v>
      </c>
    </row>
    <row r="47" spans="7:10" ht="12.75">
      <c r="G47" s="30" t="s">
        <v>250</v>
      </c>
      <c r="H47" s="30">
        <v>-390.1209</v>
      </c>
      <c r="I47" s="30">
        <v>-1274.6352</v>
      </c>
      <c r="J47" s="30">
        <v>75.3839</v>
      </c>
    </row>
    <row r="48" spans="7:10" ht="12.75">
      <c r="G48" s="30" t="s">
        <v>251</v>
      </c>
      <c r="H48" s="30">
        <v>142.2875</v>
      </c>
      <c r="I48" s="30">
        <v>-1072.3491</v>
      </c>
      <c r="J48" s="30">
        <v>-47.3461</v>
      </c>
    </row>
    <row r="49" spans="7:10" ht="12.75">
      <c r="G49" s="30" t="s">
        <v>252</v>
      </c>
      <c r="H49" s="30">
        <v>145.7767</v>
      </c>
      <c r="I49" s="30">
        <v>-1071.9427</v>
      </c>
      <c r="J49" s="30">
        <v>27.7269</v>
      </c>
    </row>
    <row r="50" spans="7:10" ht="12.75">
      <c r="G50" s="30" t="s">
        <v>253</v>
      </c>
      <c r="H50" s="30">
        <v>387.4742</v>
      </c>
      <c r="I50" s="30">
        <v>-1273.7036</v>
      </c>
      <c r="J50" s="30">
        <v>75.9023</v>
      </c>
    </row>
    <row r="51" spans="7:10" ht="12.75">
      <c r="G51" s="30" t="s">
        <v>254</v>
      </c>
      <c r="H51" s="30">
        <v>4.0917</v>
      </c>
      <c r="I51" s="30">
        <v>-1277.1435</v>
      </c>
      <c r="J51" s="30">
        <v>378.3632</v>
      </c>
    </row>
    <row r="52" spans="7:10" ht="12.75">
      <c r="G52" s="30" t="s">
        <v>255</v>
      </c>
      <c r="H52" s="30">
        <v>-237.345</v>
      </c>
      <c r="I52" s="30">
        <v>-1276.7836</v>
      </c>
      <c r="J52" s="30">
        <v>280.1805</v>
      </c>
    </row>
    <row r="53" spans="7:10" ht="12.75">
      <c r="G53" s="30" t="s">
        <v>256</v>
      </c>
      <c r="H53" s="30">
        <v>0.4298</v>
      </c>
      <c r="I53" s="30">
        <v>-1066.3578</v>
      </c>
      <c r="J53" s="30">
        <v>-149.0848</v>
      </c>
    </row>
    <row r="54" spans="7:10" ht="12.75">
      <c r="G54" s="30" t="s">
        <v>257</v>
      </c>
      <c r="H54" s="30">
        <v>-149.5811</v>
      </c>
      <c r="I54" s="30">
        <v>-1066.2107</v>
      </c>
      <c r="J54" s="30">
        <v>0.316</v>
      </c>
    </row>
    <row r="55" spans="7:10" ht="12.75">
      <c r="G55" s="30" t="s">
        <v>258</v>
      </c>
      <c r="H55" s="30">
        <v>0.0787</v>
      </c>
      <c r="I55" s="30">
        <v>-1066.2331</v>
      </c>
      <c r="J55" s="30">
        <v>150.2456</v>
      </c>
    </row>
    <row r="56" spans="7:10" ht="12.75">
      <c r="G56" s="30" t="s">
        <v>259</v>
      </c>
      <c r="H56" s="30">
        <v>0.1006</v>
      </c>
      <c r="I56" s="30">
        <v>-1047.45</v>
      </c>
      <c r="J56" s="30">
        <v>-0.1524</v>
      </c>
    </row>
    <row r="57" spans="7:10" ht="12.75">
      <c r="G57" s="30" t="s">
        <v>260</v>
      </c>
      <c r="H57" s="30">
        <v>-0.1374</v>
      </c>
      <c r="I57" s="30">
        <v>-926.9501</v>
      </c>
      <c r="J57" s="30">
        <v>78.0181</v>
      </c>
    </row>
    <row r="58" spans="7:10" ht="12.75">
      <c r="G58" s="30" t="s">
        <v>261</v>
      </c>
      <c r="H58" s="30">
        <v>242.666</v>
      </c>
      <c r="I58" s="30">
        <v>-1281.3746</v>
      </c>
      <c r="J58" s="30">
        <v>276.686</v>
      </c>
    </row>
  </sheetData>
  <mergeCells count="10">
    <mergeCell ref="A1:N1"/>
    <mergeCell ref="B3:D3"/>
    <mergeCell ref="B4:D4"/>
    <mergeCell ref="B5:D5"/>
    <mergeCell ref="G33:J33"/>
    <mergeCell ref="Q6:R6"/>
    <mergeCell ref="B7:E7"/>
    <mergeCell ref="G7:J7"/>
    <mergeCell ref="L7:O7"/>
    <mergeCell ref="Q7:R7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selection activeCell="D41" sqref="D41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262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263</v>
      </c>
      <c r="B3" s="39" t="s">
        <v>264</v>
      </c>
      <c r="C3" s="39"/>
      <c r="D3" s="39"/>
    </row>
    <row r="4" spans="1:4" ht="12.75">
      <c r="A4" s="21" t="s">
        <v>265</v>
      </c>
      <c r="B4" s="39" t="s">
        <v>266</v>
      </c>
      <c r="C4" s="39"/>
      <c r="D4" s="39"/>
    </row>
    <row r="5" spans="1:4" ht="12.75">
      <c r="A5" s="21" t="s">
        <v>267</v>
      </c>
      <c r="B5" s="40">
        <v>38273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268</v>
      </c>
      <c r="C7" s="37"/>
      <c r="D7" s="37"/>
      <c r="E7" s="37"/>
      <c r="G7" s="37" t="s">
        <v>269</v>
      </c>
      <c r="H7" s="37"/>
      <c r="I7" s="37"/>
      <c r="J7" s="37"/>
      <c r="L7" s="37" t="s">
        <v>270</v>
      </c>
      <c r="M7" s="37"/>
      <c r="N7" s="37"/>
      <c r="O7" s="37"/>
      <c r="Q7" s="37" t="s">
        <v>271</v>
      </c>
      <c r="R7" s="37"/>
    </row>
    <row r="8" spans="1:18" ht="25.5" customHeight="1">
      <c r="A8" s="22" t="s">
        <v>272</v>
      </c>
      <c r="B8" s="23" t="s">
        <v>273</v>
      </c>
      <c r="C8" s="23" t="s">
        <v>274</v>
      </c>
      <c r="D8" s="23" t="s">
        <v>275</v>
      </c>
      <c r="E8" s="22" t="s">
        <v>276</v>
      </c>
      <c r="G8" s="23" t="s">
        <v>277</v>
      </c>
      <c r="H8" s="23" t="s">
        <v>278</v>
      </c>
      <c r="I8" s="23" t="s">
        <v>279</v>
      </c>
      <c r="J8" s="23" t="s">
        <v>280</v>
      </c>
      <c r="L8" s="23" t="s">
        <v>281</v>
      </c>
      <c r="M8" s="23" t="s">
        <v>282</v>
      </c>
      <c r="N8" s="23" t="s">
        <v>283</v>
      </c>
      <c r="O8" s="23" t="s">
        <v>284</v>
      </c>
      <c r="Q8" s="24" t="s">
        <v>285</v>
      </c>
      <c r="R8" s="24" t="s">
        <v>286</v>
      </c>
    </row>
    <row r="9" spans="1:18" ht="12.75">
      <c r="A9" s="9" t="s">
        <v>287</v>
      </c>
      <c r="B9" s="10">
        <v>-388.59205999999995</v>
      </c>
      <c r="C9" s="10">
        <v>-219.26042</v>
      </c>
      <c r="D9" s="10">
        <v>69.93128</v>
      </c>
      <c r="E9" s="10">
        <v>75</v>
      </c>
      <c r="G9" s="10">
        <f>B9-'Nominal values _ Q1'!B9</f>
        <v>1.007940000000076</v>
      </c>
      <c r="H9" s="10">
        <f>C9-'Nominal values _ Q1'!C9</f>
        <v>3.2395799999999895</v>
      </c>
      <c r="I9" s="10">
        <f>D9-'Nominal values _ Q1'!D9</f>
        <v>-5.068719999999999</v>
      </c>
      <c r="J9" s="10">
        <f aca="true" t="shared" si="0" ref="J9:J18">SQRT(G9^2+I9^2)</f>
        <v>5.167965313544601</v>
      </c>
      <c r="L9" s="10" t="str">
        <f>IF(ABS(G9)&gt;'Nominal values _ Q2'!G9,ABS(G9)-'Nominal values _ Q2'!G9,"-")</f>
        <v>-</v>
      </c>
      <c r="M9" s="10">
        <f>IF(ABS(H9)&gt;'Nominal values _ Q2'!H9,ABS(H9)-'Nominal values _ Q2'!H9,"-")</f>
        <v>1.2395799999999895</v>
      </c>
      <c r="N9" s="10">
        <f>IF(ABS(I9)&gt;'Nominal values _ Q2'!I9,ABS(I9)-'Nominal values _ Q2'!I9,"-")</f>
        <v>3.068719999999999</v>
      </c>
      <c r="O9" s="10">
        <f>IF(J9&gt;'Nominal values _ Q2'!J9,J9-'Nominal values _ Q2'!J9,"-")</f>
        <v>2.3395381887984104</v>
      </c>
      <c r="Q9" s="25" t="s">
        <v>288</v>
      </c>
      <c r="R9" s="25" t="s">
        <v>289</v>
      </c>
    </row>
    <row r="10" spans="1:18" ht="12.75">
      <c r="A10" s="9" t="s">
        <v>290</v>
      </c>
      <c r="B10" s="10">
        <v>-239.54994</v>
      </c>
      <c r="C10" s="10">
        <v>-221.06889999999999</v>
      </c>
      <c r="D10" s="10">
        <v>274.73148</v>
      </c>
      <c r="E10" s="10">
        <v>75</v>
      </c>
      <c r="G10" s="10">
        <f>B10-'Nominal values _ Q1'!B10</f>
        <v>0.4500600000000077</v>
      </c>
      <c r="H10" s="10">
        <f>C10-'Nominal values _ Q1'!C10</f>
        <v>1.431100000000015</v>
      </c>
      <c r="I10" s="10">
        <f>D10-'Nominal values _ Q1'!D10</f>
        <v>-2.7685200000000236</v>
      </c>
      <c r="J10" s="10">
        <f t="shared" si="0"/>
        <v>2.8048630971938966</v>
      </c>
      <c r="L10" s="10" t="str">
        <f>IF(ABS(G10)&gt;'Nominal values _ Q2'!G10,ABS(G10)-'Nominal values _ Q2'!G10,"-")</f>
        <v>-</v>
      </c>
      <c r="M10" s="10" t="str">
        <f>IF(ABS(H10)&gt;'Nominal values _ Q2'!H10,ABS(H10)-'Nominal values _ Q2'!H10,"-")</f>
        <v>-</v>
      </c>
      <c r="N10" s="10" t="str">
        <f>IF(ABS(I10)&gt;'Nominal values _ Q2'!I10,ABS(I10)-'Nominal values _ Q2'!I10,"-")</f>
        <v>-</v>
      </c>
      <c r="O10" s="10" t="str">
        <f>IF(J10&gt;'Nominal values _ Q2'!J10,J10-'Nominal values _ Q2'!J10,"-")</f>
        <v>-</v>
      </c>
      <c r="Q10" s="25"/>
      <c r="R10" s="25"/>
    </row>
    <row r="11" spans="1:18" ht="12.75">
      <c r="A11" s="9" t="s">
        <v>291</v>
      </c>
      <c r="B11" s="10">
        <v>2.00914</v>
      </c>
      <c r="C11" s="10">
        <v>-218.25203999999997</v>
      </c>
      <c r="D11" s="10">
        <v>375.7168</v>
      </c>
      <c r="E11" s="10">
        <v>201</v>
      </c>
      <c r="G11" s="10">
        <f>B11-'Nominal values _ Q1'!B11</f>
        <v>2.00914</v>
      </c>
      <c r="H11" s="10">
        <f>C11-'Nominal values _ Q1'!C11</f>
        <v>4.247960000000035</v>
      </c>
      <c r="I11" s="10">
        <f>D11-'Nominal values _ Q1'!D11</f>
        <v>-1.1831999999999994</v>
      </c>
      <c r="J11" s="10">
        <f t="shared" si="0"/>
        <v>2.331653014408447</v>
      </c>
      <c r="L11" s="10" t="str">
        <f>IF(ABS(G11)&gt;'Nominal values _ Q2'!G11,ABS(G11)-'Nominal values _ Q2'!G11,"-")</f>
        <v>-</v>
      </c>
      <c r="M11" s="10">
        <f>IF(ABS(H11)&gt;'Nominal values _ Q2'!H11,ABS(H11)-'Nominal values _ Q2'!H11,"-")</f>
        <v>2.2479600000000346</v>
      </c>
      <c r="N11" s="10" t="str">
        <f>IF(ABS(I11)&gt;'Nominal values _ Q2'!I11,ABS(I11)-'Nominal values _ Q2'!I11,"-")</f>
        <v>-</v>
      </c>
      <c r="O11" s="10" t="str">
        <f>IF(J11&gt;'Nominal values _ Q2'!J11,J11-'Nominal values _ Q2'!J11,"-")</f>
        <v>-</v>
      </c>
      <c r="Q11" s="25"/>
      <c r="R11" s="25" t="s">
        <v>292</v>
      </c>
    </row>
    <row r="12" spans="1:18" ht="12.75">
      <c r="A12" s="9" t="s">
        <v>293</v>
      </c>
      <c r="B12" s="10">
        <v>240.44655999999998</v>
      </c>
      <c r="C12" s="10">
        <v>-216.51468</v>
      </c>
      <c r="D12" s="10">
        <v>275.96846</v>
      </c>
      <c r="E12" s="10">
        <v>134</v>
      </c>
      <c r="G12" s="10">
        <f>B12-'Nominal values _ Q1'!B12</f>
        <v>0.44655999999997675</v>
      </c>
      <c r="H12" s="10">
        <f>C12-'Nominal values _ Q1'!C12</f>
        <v>5.9853200000000015</v>
      </c>
      <c r="I12" s="10">
        <f>D12-'Nominal values _ Q1'!D12</f>
        <v>-1.5315400000000068</v>
      </c>
      <c r="J12" s="10">
        <f t="shared" si="0"/>
        <v>1.5953152055941797</v>
      </c>
      <c r="L12" s="10" t="str">
        <f>IF(ABS(G12)&gt;'Nominal values _ Q2'!G12,ABS(G12)-'Nominal values _ Q2'!G12,"-")</f>
        <v>-</v>
      </c>
      <c r="M12" s="10">
        <f>IF(ABS(H12)&gt;'Nominal values _ Q2'!H12,ABS(H12)-'Nominal values _ Q2'!H12,"-")</f>
        <v>3.9853200000000015</v>
      </c>
      <c r="N12" s="10" t="str">
        <f>IF(ABS(I12)&gt;'Nominal values _ Q2'!I12,ABS(I12)-'Nominal values _ Q2'!I12,"-")</f>
        <v>-</v>
      </c>
      <c r="O12" s="10" t="str">
        <f>IF(J12&gt;'Nominal values _ Q2'!J12,J12-'Nominal values _ Q2'!J12,"-")</f>
        <v>-</v>
      </c>
      <c r="Q12" s="25"/>
      <c r="R12" s="25" t="s">
        <v>294</v>
      </c>
    </row>
    <row r="13" spans="1:18" ht="12.75">
      <c r="A13" s="9" t="s">
        <v>295</v>
      </c>
      <c r="B13" s="10">
        <v>390.4996</v>
      </c>
      <c r="C13" s="10">
        <v>-219.34423999999999</v>
      </c>
      <c r="D13" s="10">
        <v>69.18706</v>
      </c>
      <c r="E13" s="10">
        <v>75</v>
      </c>
      <c r="G13" s="10">
        <f>B13-'Nominal values _ Q1'!B13</f>
        <v>0.899599999999964</v>
      </c>
      <c r="H13" s="10">
        <f>C13-'Nominal values _ Q1'!C13</f>
        <v>3.155760000000015</v>
      </c>
      <c r="I13" s="10">
        <f>D13-'Nominal values _ Q1'!D13</f>
        <v>-5.8129399999999976</v>
      </c>
      <c r="J13" s="10">
        <f t="shared" si="0"/>
        <v>5.88213835298014</v>
      </c>
      <c r="L13" s="10" t="str">
        <f>IF(ABS(G13)&gt;'Nominal values _ Q2'!G13,ABS(G13)-'Nominal values _ Q2'!G13,"-")</f>
        <v>-</v>
      </c>
      <c r="M13" s="10">
        <f>IF(ABS(H13)&gt;'Nominal values _ Q2'!H13,ABS(H13)-'Nominal values _ Q2'!H13,"-")</f>
        <v>1.155760000000015</v>
      </c>
      <c r="N13" s="10">
        <f>IF(ABS(I13)&gt;'Nominal values _ Q2'!I13,ABS(I13)-'Nominal values _ Q2'!I13,"-")</f>
        <v>3.8129399999999976</v>
      </c>
      <c r="O13" s="10">
        <f>IF(J13&gt;'Nominal values _ Q2'!J13,J13-'Nominal values _ Q2'!J13,"-")</f>
        <v>3.0537112282339494</v>
      </c>
      <c r="Q13" s="25" t="s">
        <v>296</v>
      </c>
      <c r="R13" s="25" t="s">
        <v>297</v>
      </c>
    </row>
    <row r="14" spans="1:18" ht="12.75">
      <c r="A14" s="9" t="s">
        <v>298</v>
      </c>
      <c r="B14" s="10">
        <v>0.37338</v>
      </c>
      <c r="C14" s="10">
        <v>-13.680439999999999</v>
      </c>
      <c r="D14" s="10">
        <v>-152.02154</v>
      </c>
      <c r="E14" s="10">
        <v>124.5</v>
      </c>
      <c r="G14" s="10">
        <f>B14-'Nominal values _ Q1'!B14</f>
        <v>0.37338</v>
      </c>
      <c r="H14" s="10">
        <f>C14-'Nominal values _ Q1'!C14</f>
        <v>6.2195599999999995</v>
      </c>
      <c r="I14" s="10">
        <f>D14-'Nominal values _ Q1'!D14</f>
        <v>-2.0215399999999875</v>
      </c>
      <c r="J14" s="10">
        <f t="shared" si="0"/>
        <v>2.0557326178275104</v>
      </c>
      <c r="L14" s="10" t="str">
        <f>IF(ABS(G14)&gt;'Nominal values _ Q2'!G14,ABS(G14)-'Nominal values _ Q2'!G14,"-")</f>
        <v>-</v>
      </c>
      <c r="M14" s="10">
        <f>IF(ABS(H14)&gt;'Nominal values _ Q2'!H14,ABS(H14)-'Nominal values _ Q2'!H14,"-")</f>
        <v>4.2195599999999995</v>
      </c>
      <c r="N14" s="10">
        <f>IF(ABS(I14)&gt;'Nominal values _ Q2'!I14,ABS(I14)-'Nominal values _ Q2'!I14,"-")</f>
        <v>0.021539999999987458</v>
      </c>
      <c r="O14" s="10" t="str">
        <f>IF(J14&gt;'Nominal values _ Q2'!J14,J14-'Nominal values _ Q2'!J14,"-")</f>
        <v>-</v>
      </c>
      <c r="Q14" s="25"/>
      <c r="R14" s="25" t="s">
        <v>299</v>
      </c>
    </row>
    <row r="15" spans="1:18" ht="12.75">
      <c r="A15" s="9" t="s">
        <v>300</v>
      </c>
      <c r="B15" s="10">
        <v>-149.6568</v>
      </c>
      <c r="C15" s="10">
        <v>-13.89126</v>
      </c>
      <c r="D15" s="10">
        <v>-2.70764</v>
      </c>
      <c r="E15" s="10">
        <v>124.5</v>
      </c>
      <c r="G15" s="10">
        <f>B15-'Nominal values _ Q1'!B15</f>
        <v>0.34319999999999595</v>
      </c>
      <c r="H15" s="10">
        <f>C15-'Nominal values _ Q1'!C15</f>
        <v>6.008739999999998</v>
      </c>
      <c r="I15" s="10">
        <f>D15-'Nominal values _ Q1'!D15</f>
        <v>-2.70764</v>
      </c>
      <c r="J15" s="10">
        <f t="shared" si="0"/>
        <v>2.7293040522448204</v>
      </c>
      <c r="L15" s="10" t="str">
        <f>IF(ABS(G15)&gt;'Nominal values _ Q2'!G15,ABS(G15)-'Nominal values _ Q2'!G15,"-")</f>
        <v>-</v>
      </c>
      <c r="M15" s="10">
        <f>IF(ABS(H15)&gt;'Nominal values _ Q2'!H15,ABS(H15)-'Nominal values _ Q2'!H15,"-")</f>
        <v>4.008739999999998</v>
      </c>
      <c r="N15" s="10">
        <f>IF(ABS(I15)&gt;'Nominal values _ Q2'!I15,ABS(I15)-'Nominal values _ Q2'!I15,"-")</f>
        <v>0.70764</v>
      </c>
      <c r="O15" s="10" t="str">
        <f>IF(J15&gt;'Nominal values _ Q2'!J15,J15-'Nominal values _ Q2'!J15,"-")</f>
        <v>-</v>
      </c>
      <c r="Q15" s="25"/>
      <c r="R15" s="25" t="s">
        <v>301</v>
      </c>
    </row>
    <row r="16" spans="1:18" ht="12.75">
      <c r="A16" s="9" t="s">
        <v>302</v>
      </c>
      <c r="B16" s="10">
        <v>-0.5613400000000001</v>
      </c>
      <c r="C16" s="10">
        <v>-14.638020000000001</v>
      </c>
      <c r="D16" s="10">
        <v>147.0279</v>
      </c>
      <c r="E16" s="10">
        <v>124.5</v>
      </c>
      <c r="G16" s="10">
        <f>B16-'Nominal values _ Q1'!B16</f>
        <v>-0.5613400000000001</v>
      </c>
      <c r="H16" s="10">
        <f>C16-'Nominal values _ Q1'!C16</f>
        <v>5.261979999999998</v>
      </c>
      <c r="I16" s="10">
        <f>D16-'Nominal values _ Q1'!D16</f>
        <v>-2.9721000000000117</v>
      </c>
      <c r="J16" s="10">
        <f t="shared" si="0"/>
        <v>3.024645600000117</v>
      </c>
      <c r="L16" s="10" t="str">
        <f>IF(ABS(G16)&gt;'Nominal values _ Q2'!G16,ABS(G16)-'Nominal values _ Q2'!G16,"-")</f>
        <v>-</v>
      </c>
      <c r="M16" s="10">
        <f>IF(ABS(H16)&gt;'Nominal values _ Q2'!H16,ABS(H16)-'Nominal values _ Q2'!H16,"-")</f>
        <v>3.2619799999999977</v>
      </c>
      <c r="N16" s="10">
        <f>IF(ABS(I16)&gt;'Nominal values _ Q2'!I16,ABS(I16)-'Nominal values _ Q2'!I16,"-")</f>
        <v>0.9721000000000117</v>
      </c>
      <c r="O16" s="10">
        <f>IF(J16&gt;'Nominal values _ Q2'!J16,J16-'Nominal values _ Q2'!J16,"-")</f>
        <v>0.19621847525392688</v>
      </c>
      <c r="Q16" s="25" t="s">
        <v>303</v>
      </c>
      <c r="R16" s="25" t="s">
        <v>304</v>
      </c>
    </row>
    <row r="17" spans="1:18" ht="12.75">
      <c r="A17" s="9" t="s">
        <v>305</v>
      </c>
      <c r="B17" s="10">
        <v>-0.0254</v>
      </c>
      <c r="C17" s="10">
        <v>0</v>
      </c>
      <c r="D17" s="10">
        <v>-0.59944</v>
      </c>
      <c r="E17" s="10">
        <v>114</v>
      </c>
      <c r="G17" s="10">
        <f>B17-'Nominal values _ Q1'!B17</f>
        <v>-0.0254</v>
      </c>
      <c r="H17" s="10">
        <f>C17-'Nominal values _ Q1'!C17</f>
        <v>0</v>
      </c>
      <c r="I17" s="10">
        <f>D17-'Nominal values _ Q1'!D17</f>
        <v>-0.59944</v>
      </c>
      <c r="J17" s="10">
        <f t="shared" si="0"/>
        <v>0.5999778942594468</v>
      </c>
      <c r="L17" s="10" t="str">
        <f>IF(ABS(G17)&gt;'Nominal values _ Q2'!G17,ABS(G17)-'Nominal values _ Q2'!G17,"-")</f>
        <v>-</v>
      </c>
      <c r="M17" s="10" t="str">
        <f>IF(ABS(H17)&gt;'Nominal values _ Q2'!H17,ABS(H17)-'Nominal values _ Q2'!H17,"-")</f>
        <v>-</v>
      </c>
      <c r="N17" s="10" t="str">
        <f>IF(ABS(I17)&gt;'Nominal values _ Q2'!I17,ABS(I17)-'Nominal values _ Q2'!I17,"-")</f>
        <v>-</v>
      </c>
      <c r="O17" s="10" t="str">
        <f>IF(J17&gt;'Nominal values _ Q2'!J17,J17-'Nominal values _ Q2'!J17,"-")</f>
        <v>-</v>
      </c>
      <c r="Q17" s="25"/>
      <c r="R17" s="25"/>
    </row>
    <row r="18" spans="1:18" ht="12.75">
      <c r="A18" s="9" t="s">
        <v>306</v>
      </c>
      <c r="B18" s="10">
        <v>4.19354</v>
      </c>
      <c r="C18" s="10">
        <v>127.21589999999999</v>
      </c>
      <c r="D18" s="10">
        <v>76.46669999999999</v>
      </c>
      <c r="E18" s="10">
        <v>1009.6</v>
      </c>
      <c r="G18" s="10">
        <f>B18-'Nominal values _ Q1'!B18</f>
        <v>4.19354</v>
      </c>
      <c r="H18" s="10">
        <f>C18-'Nominal values _ Q1'!C18</f>
        <v>-0.28410000000000935</v>
      </c>
      <c r="I18" s="10">
        <f>D18-'Nominal values _ Q1'!D18</f>
        <v>1.4666999999999888</v>
      </c>
      <c r="J18" s="10">
        <f t="shared" si="0"/>
        <v>4.442632847940505</v>
      </c>
      <c r="L18" s="10">
        <f>IF(ABS(G18)&gt;'Nominal values _ Q2'!G18,ABS(G18)-'Nominal values _ Q2'!G18,"-")</f>
        <v>1.1935399999999996</v>
      </c>
      <c r="M18" s="10" t="str">
        <f>IF(ABS(H18)&gt;'Nominal values _ Q2'!H18,ABS(H18)-'Nominal values _ Q2'!H18,"-")</f>
        <v>-</v>
      </c>
      <c r="N18" s="10" t="str">
        <f>IF(ABS(I18)&gt;'Nominal values _ Q2'!I18,ABS(I18)-'Nominal values _ Q2'!I18,"-")</f>
        <v>-</v>
      </c>
      <c r="O18" s="10">
        <f>IF(J18&gt;'Nominal values _ Q2'!J18,J18-'Nominal values _ Q2'!J18,"-")</f>
        <v>0.1999921608212203</v>
      </c>
      <c r="Q18" s="25" t="s">
        <v>307</v>
      </c>
      <c r="R18" s="25"/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308</v>
      </c>
      <c r="B20" s="14"/>
      <c r="C20" s="14"/>
      <c r="D20" s="14"/>
      <c r="E20" s="14"/>
      <c r="G20" s="14"/>
      <c r="I20" s="14"/>
    </row>
    <row r="21" spans="1:18" ht="12.75">
      <c r="A21" s="9" t="s">
        <v>309</v>
      </c>
      <c r="B21" s="18"/>
      <c r="C21" s="18"/>
      <c r="D21" s="18"/>
      <c r="E21" s="18"/>
      <c r="G21" s="18"/>
      <c r="H21" s="18"/>
      <c r="I21" s="18"/>
      <c r="J21" s="18"/>
      <c r="L21" s="18" t="str">
        <f>IF(ABS(G21)&gt;'Nominal values _ Q2'!G21,ABS(G21)-'Nominal values _ Q2'!G21,"-")</f>
        <v>-</v>
      </c>
      <c r="M21" s="18" t="str">
        <f>IF(ABS(H21)&gt;'Nominal values _ Q2'!H21,ABS(H21)-'Nominal values _ Q2'!H21,"-")</f>
        <v>-</v>
      </c>
      <c r="N21" s="18" t="str">
        <f>IF(ABS(I21)&gt;'Nominal values _ Q2'!I21,ABS(I21)-'Nominal values _ Q2'!I21,"-")</f>
        <v>-</v>
      </c>
      <c r="O21" s="18" t="str">
        <f>IF(J21&gt;'Nominal values _ Q2'!J21,J21-'Nominal values _ Q2'!J21,"-")</f>
        <v>-</v>
      </c>
      <c r="Q21" s="26"/>
      <c r="R21" s="26"/>
    </row>
    <row r="22" spans="1:18" ht="12.75">
      <c r="A22" s="9" t="s">
        <v>310</v>
      </c>
      <c r="B22" s="18"/>
      <c r="C22" s="18"/>
      <c r="D22" s="18"/>
      <c r="E22" s="18"/>
      <c r="G22" s="18"/>
      <c r="H22" s="18"/>
      <c r="I22" s="18"/>
      <c r="J22" s="18"/>
      <c r="L22" s="18" t="str">
        <f>IF(ABS(G22)&gt;'Nominal values _ Q2'!G22,ABS(G22)-'Nominal values _ Q2'!G22,"-")</f>
        <v>-</v>
      </c>
      <c r="M22" s="18" t="str">
        <f>IF(ABS(H22)&gt;'Nominal values _ Q2'!H22,ABS(H22)-'Nominal values _ Q2'!H22,"-")</f>
        <v>-</v>
      </c>
      <c r="N22" s="18" t="str">
        <f>IF(ABS(I22)&gt;'Nominal values _ Q2'!I22,ABS(I22)-'Nominal values _ Q2'!I22,"-")</f>
        <v>-</v>
      </c>
      <c r="O22" s="18" t="str">
        <f>IF(J22&gt;'Nominal values _ Q2'!J22,J22-'Nominal values _ Q2'!J22,"-")</f>
        <v>-</v>
      </c>
      <c r="Q22" s="26"/>
      <c r="R22" s="26"/>
    </row>
    <row r="23" spans="1:18" ht="12.75">
      <c r="A23" s="9" t="s">
        <v>311</v>
      </c>
      <c r="B23" s="18"/>
      <c r="C23" s="18"/>
      <c r="D23" s="18"/>
      <c r="E23" s="18"/>
      <c r="G23" s="18"/>
      <c r="H23" s="18"/>
      <c r="I23" s="18"/>
      <c r="J23" s="18"/>
      <c r="L23" s="18" t="str">
        <f>IF(ABS(G23)&gt;'Nominal values _ Q2'!G23,ABS(G23)-'Nominal values _ Q2'!G23,"-")</f>
        <v>-</v>
      </c>
      <c r="M23" s="18" t="str">
        <f>IF(ABS(H23)&gt;'Nominal values _ Q2'!H23,ABS(H23)-'Nominal values _ Q2'!H23,"-")</f>
        <v>-</v>
      </c>
      <c r="N23" s="18" t="str">
        <f>IF(ABS(I23)&gt;'Nominal values _ Q2'!I23,ABS(I23)-'Nominal values _ Q2'!I23,"-")</f>
        <v>-</v>
      </c>
      <c r="O23" s="18" t="str">
        <f>IF(J23&gt;'Nominal values _ Q2'!J23,J23-'Nominal values _ Q2'!J23,"-")</f>
        <v>-</v>
      </c>
      <c r="Q23" s="26"/>
      <c r="R23" s="26"/>
    </row>
    <row r="24" spans="1:18" ht="12.75">
      <c r="A24" s="9" t="s">
        <v>312</v>
      </c>
      <c r="B24" s="18"/>
      <c r="C24" s="18"/>
      <c r="D24" s="18"/>
      <c r="E24" s="18"/>
      <c r="G24" s="18"/>
      <c r="H24" s="18"/>
      <c r="I24" s="18"/>
      <c r="J24" s="18"/>
      <c r="L24" s="18" t="str">
        <f>IF(ABS(G24)&gt;'Nominal values _ Q2'!G24,ABS(G24)-'Nominal values _ Q2'!G24,"-")</f>
        <v>-</v>
      </c>
      <c r="M24" s="18" t="str">
        <f>IF(ABS(H24)&gt;'Nominal values _ Q2'!H24,ABS(H24)-'Nominal values _ Q2'!H24,"-")</f>
        <v>-</v>
      </c>
      <c r="N24" s="18" t="str">
        <f>IF(ABS(I24)&gt;'Nominal values _ Q2'!I24,ABS(I24)-'Nominal values _ Q2'!I24,"-")</f>
        <v>-</v>
      </c>
      <c r="O24" s="18" t="str">
        <f>IF(J24&gt;'Nominal values _ Q2'!J24,J24-'Nominal values _ Q2'!J24,"-")</f>
        <v>-</v>
      </c>
      <c r="Q24" s="26"/>
      <c r="R24" s="26"/>
    </row>
    <row r="25" spans="1:18" ht="12.75">
      <c r="A25" s="9" t="s">
        <v>313</v>
      </c>
      <c r="B25" s="18"/>
      <c r="C25" s="18"/>
      <c r="D25" s="18"/>
      <c r="E25" s="18"/>
      <c r="G25" s="18"/>
      <c r="H25" s="18"/>
      <c r="I25" s="18"/>
      <c r="J25" s="18"/>
      <c r="L25" s="18" t="str">
        <f>IF(ABS(G25)&gt;'Nominal values _ Q2'!G25,ABS(G25)-'Nominal values _ Q2'!G25,"-")</f>
        <v>-</v>
      </c>
      <c r="M25" s="18" t="str">
        <f>IF(ABS(H25)&gt;'Nominal values _ Q2'!H25,ABS(H25)-'Nominal values _ Q2'!H25,"-")</f>
        <v>-</v>
      </c>
      <c r="N25" s="18" t="str">
        <f>IF(ABS(I25)&gt;'Nominal values _ Q2'!I25,ABS(I25)-'Nominal values _ Q2'!I25,"-")</f>
        <v>-</v>
      </c>
      <c r="O25" s="18" t="str">
        <f>IF(J25&gt;'Nominal values _ Q2'!J25,J25-'Nominal values _ Q2'!J25,"-")</f>
        <v>-</v>
      </c>
      <c r="Q25" s="26"/>
      <c r="R25" s="26"/>
    </row>
    <row r="26" spans="1:18" ht="12.75">
      <c r="A26" s="9" t="s">
        <v>314</v>
      </c>
      <c r="B26" s="18"/>
      <c r="C26" s="18"/>
      <c r="D26" s="18"/>
      <c r="E26" s="18"/>
      <c r="G26" s="18"/>
      <c r="H26" s="18"/>
      <c r="I26" s="18"/>
      <c r="J26" s="18"/>
      <c r="L26" s="18" t="str">
        <f>IF(ABS(G26)&gt;'Nominal values _ Q2'!G26,ABS(G26)-'Nominal values _ Q2'!G26,"-")</f>
        <v>-</v>
      </c>
      <c r="M26" s="18" t="str">
        <f>IF(ABS(H26)&gt;'Nominal values _ Q2'!H26,ABS(H26)-'Nominal values _ Q2'!H26,"-")</f>
        <v>-</v>
      </c>
      <c r="N26" s="18" t="str">
        <f>IF(ABS(I26)&gt;'Nominal values _ Q2'!I26,ABS(I26)-'Nominal values _ Q2'!I26,"-")</f>
        <v>-</v>
      </c>
      <c r="O26" s="18" t="str">
        <f>IF(J26&gt;'Nominal values _ Q2'!J26,J26-'Nominal values _ Q2'!J26,"-")</f>
        <v>-</v>
      </c>
      <c r="Q26" s="26"/>
      <c r="R26" s="26"/>
    </row>
    <row r="27" spans="1:18" ht="12.75">
      <c r="A27" s="9" t="s">
        <v>315</v>
      </c>
      <c r="B27" s="18"/>
      <c r="C27" s="18"/>
      <c r="D27" s="18"/>
      <c r="E27" s="18"/>
      <c r="G27" s="18"/>
      <c r="H27" s="18"/>
      <c r="I27" s="18"/>
      <c r="J27" s="18"/>
      <c r="L27" s="18" t="str">
        <f>IF(ABS(G27)&gt;'Nominal values _ Q2'!G27,ABS(G27)-'Nominal values _ Q2'!G27,"-")</f>
        <v>-</v>
      </c>
      <c r="M27" s="18" t="str">
        <f>IF(ABS(H27)&gt;'Nominal values _ Q2'!H27,ABS(H27)-'Nominal values _ Q2'!H27,"-")</f>
        <v>-</v>
      </c>
      <c r="N27" s="18" t="str">
        <f>IF(ABS(I27)&gt;'Nominal values _ Q2'!I27,ABS(I27)-'Nominal values _ Q2'!I27,"-")</f>
        <v>-</v>
      </c>
      <c r="O27" s="18" t="str">
        <f>IF(J27&gt;'Nominal values _ Q2'!J27,J27-'Nominal values _ Q2'!J27,"-")</f>
        <v>-</v>
      </c>
      <c r="Q27" s="26"/>
      <c r="R27" s="26"/>
    </row>
    <row r="28" spans="1:18" ht="12.75">
      <c r="A28" s="9" t="s">
        <v>316</v>
      </c>
      <c r="B28" s="18"/>
      <c r="C28" s="18"/>
      <c r="D28" s="18"/>
      <c r="E28" s="18"/>
      <c r="G28" s="18"/>
      <c r="H28" s="18"/>
      <c r="I28" s="18"/>
      <c r="J28" s="18"/>
      <c r="L28" s="18" t="str">
        <f>IF(ABS(G28)&gt;'Nominal values _ Q2'!G28,ABS(G28)-'Nominal values _ Q2'!G28,"-")</f>
        <v>-</v>
      </c>
      <c r="M28" s="18" t="str">
        <f>IF(ABS(H28)&gt;'Nominal values _ Q2'!H28,ABS(H28)-'Nominal values _ Q2'!H28,"-")</f>
        <v>-</v>
      </c>
      <c r="N28" s="18" t="str">
        <f>IF(ABS(I28)&gt;'Nominal values _ Q2'!I28,ABS(I28)-'Nominal values _ Q2'!I28,"-")</f>
        <v>-</v>
      </c>
      <c r="O28" s="18" t="str">
        <f>IF(J28&gt;'Nominal values _ Q2'!J28,J28-'Nominal values _ Q2'!J28,"-")</f>
        <v>-</v>
      </c>
      <c r="Q28" s="26"/>
      <c r="R28" s="26"/>
    </row>
    <row r="29" spans="1:18" ht="12.75">
      <c r="A29" s="9" t="s">
        <v>317</v>
      </c>
      <c r="B29" s="10">
        <v>0.2032</v>
      </c>
      <c r="C29" s="10">
        <v>7753.357619999999</v>
      </c>
      <c r="D29" s="10">
        <v>0.0508</v>
      </c>
      <c r="E29" s="10">
        <v>114</v>
      </c>
      <c r="G29" s="10">
        <f>B29-'Nominal values _ Q1'!B29</f>
        <v>0.2032</v>
      </c>
      <c r="H29" s="10">
        <f>C29-'Nominal values _ Q1'!C29</f>
        <v>-1.6423800000011397</v>
      </c>
      <c r="I29" s="10">
        <f>D29-'Nominal values _ Q1'!D29</f>
        <v>0.0508</v>
      </c>
      <c r="J29" s="10">
        <f>SQRT(G29^2+I29^2)</f>
        <v>0.20945376578137717</v>
      </c>
      <c r="L29" s="10" t="str">
        <f>IF(ABS(G29)&gt;'Nominal values _ Q2'!G29,ABS(G29)-'Nominal values _ Q2'!G29,"-")</f>
        <v>-</v>
      </c>
      <c r="M29" s="10">
        <f>IF(ABS(H29)&gt;'Nominal values _ Q2'!H29,ABS(H29)-'Nominal values _ Q2'!H29,"-")</f>
        <v>0.6423800000011397</v>
      </c>
      <c r="N29" s="10" t="str">
        <f>IF(ABS(I29)&gt;'Nominal values _ Q2'!I29,ABS(I29)-'Nominal values _ Q2'!I29,"-")</f>
        <v>-</v>
      </c>
      <c r="O29" s="10" t="str">
        <f>IF(J29&gt;'Nominal values _ Q2'!J29,J29-'Nominal values _ Q2'!J29,"-")</f>
        <v>-</v>
      </c>
      <c r="Q29" s="25"/>
      <c r="R29" s="25" t="s">
        <v>318</v>
      </c>
    </row>
    <row r="30" spans="1:18" ht="12.75">
      <c r="A30" s="9" t="s">
        <v>319</v>
      </c>
      <c r="B30" s="10">
        <v>-0.8432799999999999</v>
      </c>
      <c r="C30" s="10">
        <v>7628.0136999999995</v>
      </c>
      <c r="D30" s="10">
        <v>75.19669999999999</v>
      </c>
      <c r="E30" s="10">
        <v>1009.6</v>
      </c>
      <c r="G30" s="10">
        <f>B30-'Nominal values _ Q1'!B30</f>
        <v>-0.8432799999999999</v>
      </c>
      <c r="H30" s="10">
        <f>C30-'Nominal values _ Q1'!C30</f>
        <v>0.5136999999995169</v>
      </c>
      <c r="I30" s="10">
        <f>D30-'Nominal values _ Q1'!D30</f>
        <v>0.19669999999999277</v>
      </c>
      <c r="J30" s="10">
        <f>SQRT(G30^2+I30^2)</f>
        <v>0.8659168830782762</v>
      </c>
      <c r="L30" s="10" t="str">
        <f>IF(ABS(G30)&gt;'Nominal values _ Q2'!G30,ABS(G30)-'Nominal values _ Q2'!G30,"-")</f>
        <v>-</v>
      </c>
      <c r="M30" s="10" t="str">
        <f>IF(ABS(H30)&gt;'Nominal values _ Q2'!H30,ABS(H30)-'Nominal values _ Q2'!H30,"-")</f>
        <v>-</v>
      </c>
      <c r="N30" s="10" t="str">
        <f>IF(ABS(I30)&gt;'Nominal values _ Q2'!I30,ABS(I30)-'Nominal values _ Q2'!I30,"-")</f>
        <v>-</v>
      </c>
      <c r="O30" s="10" t="str">
        <f>IF(J30&gt;'Nominal values _ Q2'!J30,J30-'Nominal values _ Q2'!J30,"-")</f>
        <v>-</v>
      </c>
      <c r="Q30" s="25"/>
      <c r="R30" s="25"/>
    </row>
    <row r="32" ht="12.75">
      <c r="Q32" s="1" t="s">
        <v>320</v>
      </c>
    </row>
    <row r="33" spans="1:17" ht="12.75">
      <c r="A33" s="22" t="s">
        <v>321</v>
      </c>
      <c r="Q33" s="1" t="s">
        <v>322</v>
      </c>
    </row>
    <row r="34" spans="1:17" ht="12.75">
      <c r="A34" s="9" t="s">
        <v>323</v>
      </c>
      <c r="B34" s="10">
        <v>144.00021999999998</v>
      </c>
      <c r="C34" s="10">
        <v>-18.55978</v>
      </c>
      <c r="D34" s="10">
        <v>37.16528</v>
      </c>
      <c r="G34" s="27"/>
      <c r="Q34" s="1" t="s">
        <v>324</v>
      </c>
    </row>
    <row r="35" spans="1:13" ht="12.75">
      <c r="A35" s="9" t="s">
        <v>325</v>
      </c>
      <c r="B35" s="10">
        <v>144.04847999999998</v>
      </c>
      <c r="C35" s="10">
        <v>-18.9103</v>
      </c>
      <c r="D35" s="10">
        <v>-37.84346</v>
      </c>
      <c r="G35" s="27"/>
      <c r="M35" s="14"/>
    </row>
    <row r="36" spans="2:13" ht="12.75">
      <c r="B36" s="28"/>
      <c r="C36" s="28"/>
      <c r="D36" s="28"/>
      <c r="M36" s="14"/>
    </row>
    <row r="37" spans="1:13" ht="12.75">
      <c r="A37" s="9" t="s">
        <v>326</v>
      </c>
      <c r="B37" s="10">
        <v>-148.49856</v>
      </c>
      <c r="C37" s="10">
        <v>7761.37386</v>
      </c>
      <c r="D37" s="10">
        <v>40.69588</v>
      </c>
      <c r="G37" s="27"/>
      <c r="M37" s="14"/>
    </row>
    <row r="38" spans="1:13" ht="12.75">
      <c r="A38" s="9" t="s">
        <v>327</v>
      </c>
      <c r="B38" s="10">
        <v>-148.83384</v>
      </c>
      <c r="C38" s="10">
        <v>7762.58036</v>
      </c>
      <c r="D38" s="10">
        <v>-34.320479999999996</v>
      </c>
      <c r="G38" s="27"/>
      <c r="M38" s="14"/>
    </row>
  </sheetData>
  <mergeCells count="9">
    <mergeCell ref="A1:N1"/>
    <mergeCell ref="B3:D3"/>
    <mergeCell ref="B4:D4"/>
    <mergeCell ref="B5:D5"/>
    <mergeCell ref="Q6:R6"/>
    <mergeCell ref="B7:E7"/>
    <mergeCell ref="G7:J7"/>
    <mergeCell ref="L7:O7"/>
    <mergeCell ref="Q7:R7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selection activeCell="D41" sqref="D41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328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329</v>
      </c>
      <c r="B3" s="39" t="s">
        <v>330</v>
      </c>
      <c r="C3" s="39"/>
      <c r="D3" s="39"/>
    </row>
    <row r="4" spans="1:4" ht="12.75">
      <c r="A4" s="21" t="s">
        <v>331</v>
      </c>
      <c r="B4" s="39" t="s">
        <v>332</v>
      </c>
      <c r="C4" s="39"/>
      <c r="D4" s="39"/>
    </row>
    <row r="5" spans="1:4" ht="12.75">
      <c r="A5" s="21" t="s">
        <v>333</v>
      </c>
      <c r="B5" s="40">
        <v>38295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334</v>
      </c>
      <c r="C7" s="37"/>
      <c r="D7" s="37"/>
      <c r="E7" s="37"/>
      <c r="G7" s="37" t="s">
        <v>335</v>
      </c>
      <c r="H7" s="37"/>
      <c r="I7" s="37"/>
      <c r="J7" s="37"/>
      <c r="L7" s="37" t="s">
        <v>336</v>
      </c>
      <c r="M7" s="37"/>
      <c r="N7" s="37"/>
      <c r="O7" s="37"/>
      <c r="Q7" s="37" t="s">
        <v>337</v>
      </c>
      <c r="R7" s="37"/>
    </row>
    <row r="8" spans="1:18" ht="25.5" customHeight="1">
      <c r="A8" s="22" t="s">
        <v>338</v>
      </c>
      <c r="B8" s="23" t="s">
        <v>339</v>
      </c>
      <c r="C8" s="23" t="s">
        <v>340</v>
      </c>
      <c r="D8" s="23" t="s">
        <v>341</v>
      </c>
      <c r="E8" s="22" t="s">
        <v>342</v>
      </c>
      <c r="G8" s="23" t="s">
        <v>343</v>
      </c>
      <c r="H8" s="23" t="s">
        <v>344</v>
      </c>
      <c r="I8" s="23" t="s">
        <v>345</v>
      </c>
      <c r="J8" s="23" t="s">
        <v>346</v>
      </c>
      <c r="L8" s="23" t="s">
        <v>347</v>
      </c>
      <c r="M8" s="23" t="s">
        <v>348</v>
      </c>
      <c r="N8" s="23" t="s">
        <v>349</v>
      </c>
      <c r="O8" s="23" t="s">
        <v>350</v>
      </c>
      <c r="Q8" s="24" t="s">
        <v>351</v>
      </c>
      <c r="R8" s="24" t="s">
        <v>352</v>
      </c>
    </row>
    <row r="9" spans="1:18" ht="12.75">
      <c r="A9" s="9" t="s">
        <v>353</v>
      </c>
      <c r="B9" s="10">
        <v>-391.00506</v>
      </c>
      <c r="C9" s="10">
        <v>-222.52685999999997</v>
      </c>
      <c r="D9" s="10">
        <v>65.82664</v>
      </c>
      <c r="E9" s="10">
        <v>75</v>
      </c>
      <c r="G9" s="10">
        <f>B9-'Nominal values _ Q1'!B9</f>
        <v>-1.4050599999999918</v>
      </c>
      <c r="H9" s="10">
        <f>C9-'Nominal values _ Q1'!C9</f>
        <v>-0.026859999999970796</v>
      </c>
      <c r="I9" s="10">
        <f>D9-'Nominal values _ Q1'!D9</f>
        <v>-9.173360000000002</v>
      </c>
      <c r="J9" s="10">
        <f aca="true" t="shared" si="0" ref="J9:J18">SQRT(G9^2+I9^2)</f>
        <v>9.280340903932355</v>
      </c>
      <c r="L9" s="10" t="str">
        <f>IF(ABS(G9)&gt;'Nominal values _ Q2'!G9,ABS(G9)-'Nominal values _ Q2'!G9,"-")</f>
        <v>-</v>
      </c>
      <c r="M9" s="10" t="str">
        <f>IF(ABS(H9)&gt;'Nominal values _ Q2'!H9,ABS(H9)-'Nominal values _ Q2'!H9,"-")</f>
        <v>-</v>
      </c>
      <c r="N9" s="10">
        <f>IF(ABS(I9)&gt;'Nominal values _ Q2'!I9,ABS(I9)-'Nominal values _ Q2'!I9,"-")</f>
        <v>7.173360000000002</v>
      </c>
      <c r="O9" s="10">
        <f>IF(J9&gt;'Nominal values _ Q2'!J9,J9-'Nominal values _ Q2'!J9,"-")</f>
        <v>6.451913779186166</v>
      </c>
      <c r="Q9" s="25" t="s">
        <v>354</v>
      </c>
      <c r="R9" s="25"/>
    </row>
    <row r="10" spans="1:18" ht="12.75">
      <c r="A10" s="9" t="s">
        <v>355</v>
      </c>
      <c r="B10" s="10">
        <v>-246.78639999999996</v>
      </c>
      <c r="C10" s="10">
        <v>-229.49661999999998</v>
      </c>
      <c r="D10" s="10">
        <v>277.5585</v>
      </c>
      <c r="E10" s="10">
        <v>75</v>
      </c>
      <c r="G10" s="10">
        <f>B10-'Nominal values _ Q1'!B10</f>
        <v>-6.786399999999958</v>
      </c>
      <c r="H10" s="10">
        <f>C10-'Nominal values _ Q1'!C10</f>
        <v>-6.996619999999979</v>
      </c>
      <c r="I10" s="10">
        <f>D10-'Nominal values _ Q1'!D10</f>
        <v>0.0584999999999809</v>
      </c>
      <c r="J10" s="10">
        <f t="shared" si="0"/>
        <v>6.786652135626182</v>
      </c>
      <c r="L10" s="10">
        <f>IF(ABS(G10)&gt;'Nominal values _ Q2'!G10,ABS(G10)-'Nominal values _ Q2'!G10,"-")</f>
        <v>3.786399999999958</v>
      </c>
      <c r="M10" s="10">
        <f>IF(ABS(H10)&gt;'Nominal values _ Q2'!H10,ABS(H10)-'Nominal values _ Q2'!H10,"-")</f>
        <v>4.996619999999979</v>
      </c>
      <c r="N10" s="10" t="str">
        <f>IF(ABS(I10)&gt;'Nominal values _ Q2'!I10,ABS(I10)-'Nominal values _ Q2'!I10,"-")</f>
        <v>-</v>
      </c>
      <c r="O10" s="10">
        <f>IF(J10&gt;'Nominal values _ Q2'!J10,J10-'Nominal values _ Q2'!J10,"-")</f>
        <v>2.5440114485068976</v>
      </c>
      <c r="Q10" s="25" t="s">
        <v>356</v>
      </c>
      <c r="R10" s="25" t="s">
        <v>357</v>
      </c>
    </row>
    <row r="11" spans="1:18" ht="12.75">
      <c r="A11" s="9" t="s">
        <v>358</v>
      </c>
      <c r="B11" s="10">
        <v>-5.1917599999999995</v>
      </c>
      <c r="C11" s="10">
        <v>-225.76027999999997</v>
      </c>
      <c r="D11" s="10">
        <v>379.17882</v>
      </c>
      <c r="E11" s="10">
        <v>201</v>
      </c>
      <c r="G11" s="10">
        <f>B11-'Nominal values _ Q1'!B11</f>
        <v>-5.1917599999999995</v>
      </c>
      <c r="H11" s="10">
        <f>C11-'Nominal values _ Q1'!C11</f>
        <v>-3.260279999999966</v>
      </c>
      <c r="I11" s="10">
        <f>D11-'Nominal values _ Q1'!D11</f>
        <v>2.278819999999996</v>
      </c>
      <c r="J11" s="10">
        <f t="shared" si="0"/>
        <v>5.669867061051782</v>
      </c>
      <c r="L11" s="10">
        <f>IF(ABS(G11)&gt;'Nominal values _ Q2'!G11,ABS(G11)-'Nominal values _ Q2'!G11,"-")</f>
        <v>2.1917599999999995</v>
      </c>
      <c r="M11" s="10">
        <f>IF(ABS(H11)&gt;'Nominal values _ Q2'!H11,ABS(H11)-'Nominal values _ Q2'!H11,"-")</f>
        <v>1.260279999999966</v>
      </c>
      <c r="N11" s="10" t="str">
        <f>IF(ABS(I11)&gt;'Nominal values _ Q2'!I11,ABS(I11)-'Nominal values _ Q2'!I11,"-")</f>
        <v>-</v>
      </c>
      <c r="O11" s="10">
        <f>IF(J11&gt;'Nominal values _ Q2'!J11,J11-'Nominal values _ Q2'!J11,"-")</f>
        <v>1.4272263739324975</v>
      </c>
      <c r="Q11" s="25" t="s">
        <v>359</v>
      </c>
      <c r="R11" s="25" t="s">
        <v>360</v>
      </c>
    </row>
    <row r="12" spans="1:18" ht="12.75">
      <c r="A12" s="9" t="s">
        <v>361</v>
      </c>
      <c r="B12" s="10">
        <v>238.85906</v>
      </c>
      <c r="C12" s="10">
        <v>-231.79531999999998</v>
      </c>
      <c r="D12" s="10">
        <v>280.06039999999996</v>
      </c>
      <c r="E12" s="10">
        <v>134</v>
      </c>
      <c r="G12" s="10">
        <f>B12-'Nominal values _ Q1'!B12</f>
        <v>-1.1409400000000005</v>
      </c>
      <c r="H12" s="10">
        <f>C12-'Nominal values _ Q1'!C12</f>
        <v>-9.295319999999975</v>
      </c>
      <c r="I12" s="10">
        <f>D12-'Nominal values _ Q1'!D12</f>
        <v>2.5603999999999587</v>
      </c>
      <c r="J12" s="10">
        <f t="shared" si="0"/>
        <v>2.8031040372415346</v>
      </c>
      <c r="L12" s="10" t="str">
        <f>IF(ABS(G12)&gt;'Nominal values _ Q2'!G12,ABS(G12)-'Nominal values _ Q2'!G12,"-")</f>
        <v>-</v>
      </c>
      <c r="M12" s="10">
        <f>IF(ABS(H12)&gt;'Nominal values _ Q2'!H12,ABS(H12)-'Nominal values _ Q2'!H12,"-")</f>
        <v>7.295319999999975</v>
      </c>
      <c r="N12" s="10">
        <f>IF(ABS(I12)&gt;'Nominal values _ Q2'!I12,ABS(I12)-'Nominal values _ Q2'!I12,"-")</f>
        <v>0.5603999999999587</v>
      </c>
      <c r="O12" s="10" t="str">
        <f>IF(J12&gt;'Nominal values _ Q2'!J12,J12-'Nominal values _ Q2'!J12,"-")</f>
        <v>-</v>
      </c>
      <c r="Q12" s="25"/>
      <c r="R12" s="25" t="s">
        <v>362</v>
      </c>
    </row>
    <row r="13" spans="1:18" ht="12.75">
      <c r="A13" s="9" t="s">
        <v>363</v>
      </c>
      <c r="B13" s="10">
        <v>387.65226</v>
      </c>
      <c r="C13" s="10">
        <v>-222.54971999999998</v>
      </c>
      <c r="D13" s="10">
        <v>72.05472</v>
      </c>
      <c r="E13" s="10">
        <v>75</v>
      </c>
      <c r="G13" s="10">
        <f>B13-'Nominal values _ Q1'!B13</f>
        <v>-1.9477400000000102</v>
      </c>
      <c r="H13" s="10">
        <f>C13-'Nominal values _ Q1'!C13</f>
        <v>-0.049719999999979336</v>
      </c>
      <c r="I13" s="10">
        <f>D13-'Nominal values _ Q1'!D13</f>
        <v>-2.945279999999997</v>
      </c>
      <c r="J13" s="10">
        <f t="shared" si="0"/>
        <v>3.5310572617843543</v>
      </c>
      <c r="L13" s="10" t="str">
        <f>IF(ABS(G13)&gt;'Nominal values _ Q2'!G13,ABS(G13)-'Nominal values _ Q2'!G13,"-")</f>
        <v>-</v>
      </c>
      <c r="M13" s="10" t="str">
        <f>IF(ABS(H13)&gt;'Nominal values _ Q2'!H13,ABS(H13)-'Nominal values _ Q2'!H13,"-")</f>
        <v>-</v>
      </c>
      <c r="N13" s="10">
        <f>IF(ABS(I13)&gt;'Nominal values _ Q2'!I13,ABS(I13)-'Nominal values _ Q2'!I13,"-")</f>
        <v>0.9452799999999968</v>
      </c>
      <c r="O13" s="10">
        <f>IF(J13&gt;'Nominal values _ Q2'!J13,J13-'Nominal values _ Q2'!J13,"-")</f>
        <v>0.702630137038164</v>
      </c>
      <c r="Q13" s="25" t="s">
        <v>364</v>
      </c>
      <c r="R13" s="25"/>
    </row>
    <row r="14" spans="1:18" ht="12.75">
      <c r="A14" s="9" t="s">
        <v>365</v>
      </c>
      <c r="B14" s="10">
        <v>-2.17678</v>
      </c>
      <c r="C14" s="10">
        <v>-11.12774</v>
      </c>
      <c r="D14" s="10">
        <v>-149.53234</v>
      </c>
      <c r="E14" s="10">
        <v>124.5</v>
      </c>
      <c r="G14" s="10">
        <f>B14-'Nominal values _ Q1'!B14</f>
        <v>-2.17678</v>
      </c>
      <c r="H14" s="10">
        <f>C14-'Nominal values _ Q1'!C14</f>
        <v>8.77226</v>
      </c>
      <c r="I14" s="10">
        <f>D14-'Nominal values _ Q1'!D14</f>
        <v>0.4676599999999951</v>
      </c>
      <c r="J14" s="10">
        <f t="shared" si="0"/>
        <v>2.226449425430543</v>
      </c>
      <c r="L14" s="10">
        <f>IF(ABS(G14)&gt;'Nominal values _ Q2'!G14,ABS(G14)-'Nominal values _ Q2'!G14,"-")</f>
        <v>0.17677999999999994</v>
      </c>
      <c r="M14" s="10">
        <f>IF(ABS(H14)&gt;'Nominal values _ Q2'!H14,ABS(H14)-'Nominal values _ Q2'!H14,"-")</f>
        <v>6.772259999999999</v>
      </c>
      <c r="N14" s="10" t="str">
        <f>IF(ABS(I14)&gt;'Nominal values _ Q2'!I14,ABS(I14)-'Nominal values _ Q2'!I14,"-")</f>
        <v>-</v>
      </c>
      <c r="O14" s="10" t="str">
        <f>IF(J14&gt;'Nominal values _ Q2'!J14,J14-'Nominal values _ Q2'!J14,"-")</f>
        <v>-</v>
      </c>
      <c r="Q14" s="25"/>
      <c r="R14" s="25" t="s">
        <v>366</v>
      </c>
    </row>
    <row r="15" spans="1:18" ht="12.75">
      <c r="A15" s="9" t="s">
        <v>367</v>
      </c>
      <c r="B15" s="10">
        <v>-151.93009999999998</v>
      </c>
      <c r="C15" s="10">
        <v>-10.92962</v>
      </c>
      <c r="D15" s="10">
        <v>-0.48513999999999996</v>
      </c>
      <c r="E15" s="10">
        <v>124.5</v>
      </c>
      <c r="G15" s="10">
        <f>B15-'Nominal values _ Q1'!B15</f>
        <v>-1.9300999999999817</v>
      </c>
      <c r="H15" s="10">
        <f>C15-'Nominal values _ Q1'!C15</f>
        <v>8.970379999999999</v>
      </c>
      <c r="I15" s="10">
        <f>D15-'Nominal values _ Q1'!D15</f>
        <v>-0.48513999999999996</v>
      </c>
      <c r="J15" s="10">
        <f t="shared" si="0"/>
        <v>1.9901373896291505</v>
      </c>
      <c r="L15" s="10" t="str">
        <f>IF(ABS(G15)&gt;'Nominal values _ Q2'!G15,ABS(G15)-'Nominal values _ Q2'!G15,"-")</f>
        <v>-</v>
      </c>
      <c r="M15" s="10">
        <f>IF(ABS(H15)&gt;'Nominal values _ Q2'!H15,ABS(H15)-'Nominal values _ Q2'!H15,"-")</f>
        <v>6.970379999999999</v>
      </c>
      <c r="N15" s="10" t="str">
        <f>IF(ABS(I15)&gt;'Nominal values _ Q2'!I15,ABS(I15)-'Nominal values _ Q2'!I15,"-")</f>
        <v>-</v>
      </c>
      <c r="O15" s="10" t="str">
        <f>IF(J15&gt;'Nominal values _ Q2'!J15,J15-'Nominal values _ Q2'!J15,"-")</f>
        <v>-</v>
      </c>
      <c r="Q15" s="25"/>
      <c r="R15" s="25" t="s">
        <v>368</v>
      </c>
    </row>
    <row r="16" spans="1:18" ht="12.75">
      <c r="A16" s="9" t="s">
        <v>369</v>
      </c>
      <c r="B16" s="10">
        <v>-2.75336</v>
      </c>
      <c r="C16" s="10">
        <v>-11.117579999999998</v>
      </c>
      <c r="D16" s="10">
        <v>149.51202</v>
      </c>
      <c r="E16" s="10">
        <v>124.5</v>
      </c>
      <c r="G16" s="10">
        <f>B16-'Nominal values _ Q1'!B16</f>
        <v>-2.75336</v>
      </c>
      <c r="H16" s="10">
        <f>C16-'Nominal values _ Q1'!C16</f>
        <v>8.78242</v>
      </c>
      <c r="I16" s="10">
        <f>D16-'Nominal values _ Q1'!D16</f>
        <v>-0.4879799999999932</v>
      </c>
      <c r="J16" s="10">
        <f t="shared" si="0"/>
        <v>2.796268186351229</v>
      </c>
      <c r="L16" s="10">
        <f>IF(ABS(G16)&gt;'Nominal values _ Q2'!G16,ABS(G16)-'Nominal values _ Q2'!G16,"-")</f>
        <v>0.7533599999999998</v>
      </c>
      <c r="M16" s="10">
        <f>IF(ABS(H16)&gt;'Nominal values _ Q2'!H16,ABS(H16)-'Nominal values _ Q2'!H16,"-")</f>
        <v>6.78242</v>
      </c>
      <c r="N16" s="10" t="str">
        <f>IF(ABS(I16)&gt;'Nominal values _ Q2'!I16,ABS(I16)-'Nominal values _ Q2'!I16,"-")</f>
        <v>-</v>
      </c>
      <c r="O16" s="10" t="str">
        <f>IF(J16&gt;'Nominal values _ Q2'!J16,J16-'Nominal values _ Q2'!J16,"-")</f>
        <v>-</v>
      </c>
      <c r="Q16" s="25"/>
      <c r="R16" s="25" t="s">
        <v>370</v>
      </c>
    </row>
    <row r="17" spans="1:18" ht="12.75">
      <c r="A17" s="9" t="s">
        <v>371</v>
      </c>
      <c r="B17" s="10">
        <v>-0.16763999999999998</v>
      </c>
      <c r="C17" s="10">
        <v>0</v>
      </c>
      <c r="D17" s="10">
        <v>-0.87376</v>
      </c>
      <c r="E17" s="10">
        <v>114</v>
      </c>
      <c r="G17" s="10">
        <f>B17-'Nominal values _ Q1'!B17</f>
        <v>-0.16763999999999998</v>
      </c>
      <c r="H17" s="10">
        <f>C17-'Nominal values _ Q1'!C17</f>
        <v>0</v>
      </c>
      <c r="I17" s="10">
        <f>D17-'Nominal values _ Q1'!D17</f>
        <v>-0.87376</v>
      </c>
      <c r="J17" s="10">
        <f t="shared" si="0"/>
        <v>0.8896964129409537</v>
      </c>
      <c r="L17" s="10" t="str">
        <f>IF(ABS(G17)&gt;'Nominal values _ Q2'!G17,ABS(G17)-'Nominal values _ Q2'!G17,"-")</f>
        <v>-</v>
      </c>
      <c r="M17" s="10" t="str">
        <f>IF(ABS(H17)&gt;'Nominal values _ Q2'!H17,ABS(H17)-'Nominal values _ Q2'!H17,"-")</f>
        <v>-</v>
      </c>
      <c r="N17" s="10" t="str">
        <f>IF(ABS(I17)&gt;'Nominal values _ Q2'!I17,ABS(I17)-'Nominal values _ Q2'!I17,"-")</f>
        <v>-</v>
      </c>
      <c r="O17" s="10" t="str">
        <f>IF(J17&gt;'Nominal values _ Q2'!J17,J17-'Nominal values _ Q2'!J17,"-")</f>
        <v>-</v>
      </c>
      <c r="Q17" s="25"/>
      <c r="R17" s="25"/>
    </row>
    <row r="18" spans="1:18" ht="12.75">
      <c r="A18" s="9" t="s">
        <v>372</v>
      </c>
      <c r="B18" s="10">
        <v>0.18034</v>
      </c>
      <c r="C18" s="10">
        <v>125.42519999999999</v>
      </c>
      <c r="D18" s="10">
        <v>77.49286</v>
      </c>
      <c r="E18" s="10">
        <v>1009.6</v>
      </c>
      <c r="G18" s="10">
        <f>B18-'Nominal values _ Q1'!B18</f>
        <v>0.18034</v>
      </c>
      <c r="H18" s="10">
        <f>C18-'Nominal values _ Q1'!C18</f>
        <v>-2.0748000000000104</v>
      </c>
      <c r="I18" s="10">
        <f>D18-'Nominal values _ Q1'!D18</f>
        <v>2.492859999999993</v>
      </c>
      <c r="J18" s="10">
        <f t="shared" si="0"/>
        <v>2.4993746208201695</v>
      </c>
      <c r="L18" s="10" t="str">
        <f>IF(ABS(G18)&gt;'Nominal values _ Q2'!G18,ABS(G18)-'Nominal values _ Q2'!G18,"-")</f>
        <v>-</v>
      </c>
      <c r="M18" s="10" t="str">
        <f>IF(ABS(H18)&gt;'Nominal values _ Q2'!H18,ABS(H18)-'Nominal values _ Q2'!H18,"-")</f>
        <v>-</v>
      </c>
      <c r="N18" s="10" t="str">
        <f>IF(ABS(I18)&gt;'Nominal values _ Q2'!I18,ABS(I18)-'Nominal values _ Q2'!I18,"-")</f>
        <v>-</v>
      </c>
      <c r="O18" s="10" t="str">
        <f>IF(J18&gt;'Nominal values _ Q2'!J18,J18-'Nominal values _ Q2'!J18,"-")</f>
        <v>-</v>
      </c>
      <c r="Q18" s="25"/>
      <c r="R18" s="25"/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373</v>
      </c>
      <c r="B20" s="14"/>
      <c r="C20" s="14"/>
      <c r="D20" s="14"/>
      <c r="E20" s="14"/>
      <c r="G20" s="14"/>
      <c r="I20" s="14"/>
    </row>
    <row r="21" spans="1:18" ht="12.75">
      <c r="A21" s="9" t="s">
        <v>374</v>
      </c>
      <c r="B21" s="18"/>
      <c r="C21" s="18"/>
      <c r="D21" s="18"/>
      <c r="E21" s="18"/>
      <c r="G21" s="18"/>
      <c r="H21" s="18"/>
      <c r="I21" s="18"/>
      <c r="J21" s="18"/>
      <c r="L21" s="18" t="str">
        <f>IF(ABS(G21)&gt;'Nominal values _ Q2'!G21,ABS(G21)-'Nominal values _ Q2'!G21,"-")</f>
        <v>-</v>
      </c>
      <c r="M21" s="18" t="str">
        <f>IF(ABS(H21)&gt;'Nominal values _ Q2'!H21,ABS(H21)-'Nominal values _ Q2'!H21,"-")</f>
        <v>-</v>
      </c>
      <c r="N21" s="18" t="str">
        <f>IF(ABS(I21)&gt;'Nominal values _ Q2'!I21,ABS(I21)-'Nominal values _ Q2'!I21,"-")</f>
        <v>-</v>
      </c>
      <c r="O21" s="18" t="str">
        <f>IF(J21&gt;'Nominal values _ Q2'!J21,J21-'Nominal values _ Q2'!J21,"-")</f>
        <v>-</v>
      </c>
      <c r="Q21" s="26"/>
      <c r="R21" s="26"/>
    </row>
    <row r="22" spans="1:18" ht="12.75">
      <c r="A22" s="9" t="s">
        <v>375</v>
      </c>
      <c r="B22" s="18"/>
      <c r="C22" s="18"/>
      <c r="D22" s="18"/>
      <c r="E22" s="18"/>
      <c r="G22" s="18"/>
      <c r="H22" s="18"/>
      <c r="I22" s="18"/>
      <c r="J22" s="18"/>
      <c r="L22" s="18" t="str">
        <f>IF(ABS(G22)&gt;'Nominal values _ Q2'!G22,ABS(G22)-'Nominal values _ Q2'!G22,"-")</f>
        <v>-</v>
      </c>
      <c r="M22" s="18" t="str">
        <f>IF(ABS(H22)&gt;'Nominal values _ Q2'!H22,ABS(H22)-'Nominal values _ Q2'!H22,"-")</f>
        <v>-</v>
      </c>
      <c r="N22" s="18" t="str">
        <f>IF(ABS(I22)&gt;'Nominal values _ Q2'!I22,ABS(I22)-'Nominal values _ Q2'!I22,"-")</f>
        <v>-</v>
      </c>
      <c r="O22" s="18" t="str">
        <f>IF(J22&gt;'Nominal values _ Q2'!J22,J22-'Nominal values _ Q2'!J22,"-")</f>
        <v>-</v>
      </c>
      <c r="Q22" s="26"/>
      <c r="R22" s="26"/>
    </row>
    <row r="23" spans="1:18" ht="12.75">
      <c r="A23" s="9" t="s">
        <v>376</v>
      </c>
      <c r="B23" s="18"/>
      <c r="C23" s="18"/>
      <c r="D23" s="18"/>
      <c r="E23" s="18"/>
      <c r="G23" s="18"/>
      <c r="H23" s="18"/>
      <c r="I23" s="18"/>
      <c r="J23" s="18"/>
      <c r="L23" s="18" t="str">
        <f>IF(ABS(G23)&gt;'Nominal values _ Q2'!G23,ABS(G23)-'Nominal values _ Q2'!G23,"-")</f>
        <v>-</v>
      </c>
      <c r="M23" s="18" t="str">
        <f>IF(ABS(H23)&gt;'Nominal values _ Q2'!H23,ABS(H23)-'Nominal values _ Q2'!H23,"-")</f>
        <v>-</v>
      </c>
      <c r="N23" s="18" t="str">
        <f>IF(ABS(I23)&gt;'Nominal values _ Q2'!I23,ABS(I23)-'Nominal values _ Q2'!I23,"-")</f>
        <v>-</v>
      </c>
      <c r="O23" s="18" t="str">
        <f>IF(J23&gt;'Nominal values _ Q2'!J23,J23-'Nominal values _ Q2'!J23,"-")</f>
        <v>-</v>
      </c>
      <c r="Q23" s="26"/>
      <c r="R23" s="26"/>
    </row>
    <row r="24" spans="1:18" ht="12.75">
      <c r="A24" s="9" t="s">
        <v>377</v>
      </c>
      <c r="B24" s="18"/>
      <c r="C24" s="18"/>
      <c r="D24" s="18"/>
      <c r="E24" s="18"/>
      <c r="G24" s="18"/>
      <c r="H24" s="18"/>
      <c r="I24" s="18"/>
      <c r="J24" s="18"/>
      <c r="L24" s="18" t="str">
        <f>IF(ABS(G24)&gt;'Nominal values _ Q2'!G24,ABS(G24)-'Nominal values _ Q2'!G24,"-")</f>
        <v>-</v>
      </c>
      <c r="M24" s="18" t="str">
        <f>IF(ABS(H24)&gt;'Nominal values _ Q2'!H24,ABS(H24)-'Nominal values _ Q2'!H24,"-")</f>
        <v>-</v>
      </c>
      <c r="N24" s="18" t="str">
        <f>IF(ABS(I24)&gt;'Nominal values _ Q2'!I24,ABS(I24)-'Nominal values _ Q2'!I24,"-")</f>
        <v>-</v>
      </c>
      <c r="O24" s="18" t="str">
        <f>IF(J24&gt;'Nominal values _ Q2'!J24,J24-'Nominal values _ Q2'!J24,"-")</f>
        <v>-</v>
      </c>
      <c r="Q24" s="26"/>
      <c r="R24" s="26"/>
    </row>
    <row r="25" spans="1:18" ht="12.75">
      <c r="A25" s="9" t="s">
        <v>378</v>
      </c>
      <c r="B25" s="18"/>
      <c r="C25" s="18"/>
      <c r="D25" s="18"/>
      <c r="E25" s="18"/>
      <c r="G25" s="18"/>
      <c r="H25" s="18"/>
      <c r="I25" s="18"/>
      <c r="J25" s="18"/>
      <c r="L25" s="18" t="str">
        <f>IF(ABS(G25)&gt;'Nominal values _ Q2'!G25,ABS(G25)-'Nominal values _ Q2'!G25,"-")</f>
        <v>-</v>
      </c>
      <c r="M25" s="18" t="str">
        <f>IF(ABS(H25)&gt;'Nominal values _ Q2'!H25,ABS(H25)-'Nominal values _ Q2'!H25,"-")</f>
        <v>-</v>
      </c>
      <c r="N25" s="18" t="str">
        <f>IF(ABS(I25)&gt;'Nominal values _ Q2'!I25,ABS(I25)-'Nominal values _ Q2'!I25,"-")</f>
        <v>-</v>
      </c>
      <c r="O25" s="18" t="str">
        <f>IF(J25&gt;'Nominal values _ Q2'!J25,J25-'Nominal values _ Q2'!J25,"-")</f>
        <v>-</v>
      </c>
      <c r="Q25" s="26"/>
      <c r="R25" s="26"/>
    </row>
    <row r="26" spans="1:18" ht="12.75">
      <c r="A26" s="9" t="s">
        <v>379</v>
      </c>
      <c r="B26" s="18"/>
      <c r="C26" s="18"/>
      <c r="D26" s="18"/>
      <c r="E26" s="18"/>
      <c r="G26" s="18"/>
      <c r="H26" s="18"/>
      <c r="I26" s="18"/>
      <c r="J26" s="18"/>
      <c r="L26" s="18" t="str">
        <f>IF(ABS(G26)&gt;'Nominal values _ Q2'!G26,ABS(G26)-'Nominal values _ Q2'!G26,"-")</f>
        <v>-</v>
      </c>
      <c r="M26" s="18" t="str">
        <f>IF(ABS(H26)&gt;'Nominal values _ Q2'!H26,ABS(H26)-'Nominal values _ Q2'!H26,"-")</f>
        <v>-</v>
      </c>
      <c r="N26" s="18" t="str">
        <f>IF(ABS(I26)&gt;'Nominal values _ Q2'!I26,ABS(I26)-'Nominal values _ Q2'!I26,"-")</f>
        <v>-</v>
      </c>
      <c r="O26" s="18" t="str">
        <f>IF(J26&gt;'Nominal values _ Q2'!J26,J26-'Nominal values _ Q2'!J26,"-")</f>
        <v>-</v>
      </c>
      <c r="Q26" s="26"/>
      <c r="R26" s="26"/>
    </row>
    <row r="27" spans="1:18" ht="12.75">
      <c r="A27" s="9" t="s">
        <v>380</v>
      </c>
      <c r="B27" s="18"/>
      <c r="C27" s="18"/>
      <c r="D27" s="18"/>
      <c r="E27" s="18"/>
      <c r="G27" s="18"/>
      <c r="H27" s="18"/>
      <c r="I27" s="18"/>
      <c r="J27" s="18"/>
      <c r="L27" s="18" t="str">
        <f>IF(ABS(G27)&gt;'Nominal values _ Q2'!G27,ABS(G27)-'Nominal values _ Q2'!G27,"-")</f>
        <v>-</v>
      </c>
      <c r="M27" s="18" t="str">
        <f>IF(ABS(H27)&gt;'Nominal values _ Q2'!H27,ABS(H27)-'Nominal values _ Q2'!H27,"-")</f>
        <v>-</v>
      </c>
      <c r="N27" s="18" t="str">
        <f>IF(ABS(I27)&gt;'Nominal values _ Q2'!I27,ABS(I27)-'Nominal values _ Q2'!I27,"-")</f>
        <v>-</v>
      </c>
      <c r="O27" s="18" t="str">
        <f>IF(J27&gt;'Nominal values _ Q2'!J27,J27-'Nominal values _ Q2'!J27,"-")</f>
        <v>-</v>
      </c>
      <c r="Q27" s="26"/>
      <c r="R27" s="26"/>
    </row>
    <row r="28" spans="1:18" ht="12.75">
      <c r="A28" s="9" t="s">
        <v>381</v>
      </c>
      <c r="B28" s="18"/>
      <c r="C28" s="18"/>
      <c r="D28" s="18"/>
      <c r="E28" s="18"/>
      <c r="G28" s="18"/>
      <c r="H28" s="18"/>
      <c r="I28" s="18"/>
      <c r="J28" s="18"/>
      <c r="L28" s="18" t="str">
        <f>IF(ABS(G28)&gt;'Nominal values _ Q2'!G28,ABS(G28)-'Nominal values _ Q2'!G28,"-")</f>
        <v>-</v>
      </c>
      <c r="M28" s="18" t="str">
        <f>IF(ABS(H28)&gt;'Nominal values _ Q2'!H28,ABS(H28)-'Nominal values _ Q2'!H28,"-")</f>
        <v>-</v>
      </c>
      <c r="N28" s="18" t="str">
        <f>IF(ABS(I28)&gt;'Nominal values _ Q2'!I28,ABS(I28)-'Nominal values _ Q2'!I28,"-")</f>
        <v>-</v>
      </c>
      <c r="O28" s="18" t="str">
        <f>IF(J28&gt;'Nominal values _ Q2'!J28,J28-'Nominal values _ Q2'!J28,"-")</f>
        <v>-</v>
      </c>
      <c r="Q28" s="26"/>
      <c r="R28" s="26"/>
    </row>
    <row r="29" spans="1:18" ht="12.75">
      <c r="A29" s="9" t="s">
        <v>382</v>
      </c>
      <c r="B29" s="10">
        <v>-0.1524</v>
      </c>
      <c r="C29" s="10">
        <v>7752.788659999999</v>
      </c>
      <c r="D29" s="10">
        <v>-0.3175</v>
      </c>
      <c r="E29" s="10">
        <v>114</v>
      </c>
      <c r="G29" s="10">
        <f>B29-'Nominal values _ Q1'!B29</f>
        <v>-0.1524</v>
      </c>
      <c r="H29" s="10">
        <f>C29-'Nominal values _ Q1'!C29</f>
        <v>-2.211340000000746</v>
      </c>
      <c r="I29" s="10">
        <f>D29-'Nominal values _ Q1'!D29</f>
        <v>-0.3175</v>
      </c>
      <c r="J29" s="10">
        <f>SQRT(G29^2+I29^2)</f>
        <v>0.352181785446096</v>
      </c>
      <c r="L29" s="10" t="str">
        <f>IF(ABS(G29)&gt;'Nominal values _ Q2'!G29,ABS(G29)-'Nominal values _ Q2'!G29,"-")</f>
        <v>-</v>
      </c>
      <c r="M29" s="10">
        <f>IF(ABS(H29)&gt;'Nominal values _ Q2'!H29,ABS(H29)-'Nominal values _ Q2'!H29,"-")</f>
        <v>1.211340000000746</v>
      </c>
      <c r="N29" s="10" t="str">
        <f>IF(ABS(I29)&gt;'Nominal values _ Q2'!I29,ABS(I29)-'Nominal values _ Q2'!I29,"-")</f>
        <v>-</v>
      </c>
      <c r="O29" s="10" t="str">
        <f>IF(J29&gt;'Nominal values _ Q2'!J29,J29-'Nominal values _ Q2'!J29,"-")</f>
        <v>-</v>
      </c>
      <c r="Q29" s="25"/>
      <c r="R29" s="25" t="s">
        <v>383</v>
      </c>
    </row>
    <row r="30" spans="1:18" ht="12.75">
      <c r="A30" s="9" t="s">
        <v>384</v>
      </c>
      <c r="B30" s="10">
        <v>-1.18872</v>
      </c>
      <c r="C30" s="10">
        <v>7626.548119999999</v>
      </c>
      <c r="D30" s="10">
        <v>74.77759999999999</v>
      </c>
      <c r="E30" s="10">
        <v>1009.6</v>
      </c>
      <c r="G30" s="10">
        <f>B30-'Nominal values _ Q1'!B30</f>
        <v>-1.18872</v>
      </c>
      <c r="H30" s="10">
        <f>C30-'Nominal values _ Q1'!C30</f>
        <v>-0.951880000001438</v>
      </c>
      <c r="I30" s="10">
        <f>D30-'Nominal values _ Q1'!D30</f>
        <v>-0.22240000000000748</v>
      </c>
      <c r="J30" s="10">
        <f>SQRT(G30^2+I30^2)</f>
        <v>1.2093456901978041</v>
      </c>
      <c r="L30" s="10" t="str">
        <f>IF(ABS(G30)&gt;'Nominal values _ Q2'!G30,ABS(G30)-'Nominal values _ Q2'!G30,"-")</f>
        <v>-</v>
      </c>
      <c r="M30" s="10" t="str">
        <f>IF(ABS(H30)&gt;'Nominal values _ Q2'!H30,ABS(H30)-'Nominal values _ Q2'!H30,"-")</f>
        <v>-</v>
      </c>
      <c r="N30" s="10" t="str">
        <f>IF(ABS(I30)&gt;'Nominal values _ Q2'!I30,ABS(I30)-'Nominal values _ Q2'!I30,"-")</f>
        <v>-</v>
      </c>
      <c r="O30" s="10" t="str">
        <f>IF(J30&gt;'Nominal values _ Q2'!J30,J30-'Nominal values _ Q2'!J30,"-")</f>
        <v>-</v>
      </c>
      <c r="Q30" s="25"/>
      <c r="R30" s="25"/>
    </row>
    <row r="32" ht="12.75">
      <c r="Q32" s="1" t="s">
        <v>385</v>
      </c>
    </row>
    <row r="33" spans="1:17" ht="12.75">
      <c r="A33" s="22" t="s">
        <v>386</v>
      </c>
      <c r="Q33" s="1" t="s">
        <v>387</v>
      </c>
    </row>
    <row r="34" spans="1:17" ht="12.75">
      <c r="A34" s="9" t="s">
        <v>388</v>
      </c>
      <c r="B34" s="10">
        <v>151.69387999999998</v>
      </c>
      <c r="C34" s="10">
        <v>-17.22628</v>
      </c>
      <c r="D34" s="10">
        <v>24.74722</v>
      </c>
      <c r="G34" s="27"/>
      <c r="Q34" s="1" t="s">
        <v>389</v>
      </c>
    </row>
    <row r="35" spans="1:13" ht="12.75">
      <c r="A35" s="9" t="s">
        <v>390</v>
      </c>
      <c r="B35" s="10">
        <v>151.58973999999998</v>
      </c>
      <c r="C35" s="10">
        <v>-16.17726</v>
      </c>
      <c r="D35" s="10">
        <v>-50.25136</v>
      </c>
      <c r="G35" s="27"/>
      <c r="M35" s="14"/>
    </row>
    <row r="36" spans="2:13" ht="12.75">
      <c r="B36" s="28"/>
      <c r="C36" s="28"/>
      <c r="D36" s="28"/>
      <c r="M36" s="14"/>
    </row>
    <row r="37" spans="1:13" ht="12.75">
      <c r="A37" s="9" t="s">
        <v>391</v>
      </c>
      <c r="B37" s="10">
        <v>-133.91896</v>
      </c>
      <c r="C37" s="10">
        <v>7764.515839999999</v>
      </c>
      <c r="D37" s="10">
        <v>18.287999999999997</v>
      </c>
      <c r="G37" s="27"/>
      <c r="M37" s="14"/>
    </row>
    <row r="38" spans="1:13" ht="12.75">
      <c r="A38" s="9" t="s">
        <v>392</v>
      </c>
      <c r="B38" s="10">
        <v>-134.45236</v>
      </c>
      <c r="C38" s="10">
        <v>7761.472919999999</v>
      </c>
      <c r="D38" s="10">
        <v>-56.657239999999994</v>
      </c>
      <c r="G38" s="27"/>
      <c r="M38" s="14"/>
    </row>
  </sheetData>
  <mergeCells count="9">
    <mergeCell ref="A1:N1"/>
    <mergeCell ref="B3:D3"/>
    <mergeCell ref="B4:D4"/>
    <mergeCell ref="B5:D5"/>
    <mergeCell ref="Q6:R6"/>
    <mergeCell ref="B7:E7"/>
    <mergeCell ref="G7:J7"/>
    <mergeCell ref="L7:O7"/>
    <mergeCell ref="Q7:R7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selection activeCell="C18" sqref="C18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393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394</v>
      </c>
      <c r="B3" s="39" t="s">
        <v>395</v>
      </c>
      <c r="C3" s="39"/>
      <c r="D3" s="39"/>
    </row>
    <row r="4" spans="1:4" ht="12.75">
      <c r="A4" s="21" t="s">
        <v>396</v>
      </c>
      <c r="B4" s="39" t="s">
        <v>397</v>
      </c>
      <c r="C4" s="39"/>
      <c r="D4" s="39"/>
    </row>
    <row r="5" spans="1:4" ht="12.75">
      <c r="A5" s="21" t="s">
        <v>398</v>
      </c>
      <c r="B5" s="40">
        <v>38301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399</v>
      </c>
      <c r="C7" s="37"/>
      <c r="D7" s="37"/>
      <c r="E7" s="37"/>
      <c r="G7" s="37" t="s">
        <v>400</v>
      </c>
      <c r="H7" s="37"/>
      <c r="I7" s="37"/>
      <c r="J7" s="37"/>
      <c r="L7" s="37" t="s">
        <v>401</v>
      </c>
      <c r="M7" s="37"/>
      <c r="N7" s="37"/>
      <c r="O7" s="37"/>
      <c r="Q7" s="37" t="s">
        <v>402</v>
      </c>
      <c r="R7" s="37"/>
    </row>
    <row r="8" spans="1:18" ht="25.5" customHeight="1">
      <c r="A8" s="22" t="s">
        <v>403</v>
      </c>
      <c r="B8" s="23" t="s">
        <v>404</v>
      </c>
      <c r="C8" s="23" t="s">
        <v>405</v>
      </c>
      <c r="D8" s="23" t="s">
        <v>406</v>
      </c>
      <c r="E8" s="22" t="s">
        <v>407</v>
      </c>
      <c r="G8" s="23" t="s">
        <v>408</v>
      </c>
      <c r="H8" s="23" t="s">
        <v>409</v>
      </c>
      <c r="I8" s="23" t="s">
        <v>410</v>
      </c>
      <c r="J8" s="23" t="s">
        <v>411</v>
      </c>
      <c r="L8" s="23" t="s">
        <v>412</v>
      </c>
      <c r="M8" s="23" t="s">
        <v>413</v>
      </c>
      <c r="N8" s="23" t="s">
        <v>414</v>
      </c>
      <c r="O8" s="23" t="s">
        <v>415</v>
      </c>
      <c r="Q8" s="24" t="s">
        <v>416</v>
      </c>
      <c r="R8" s="24" t="s">
        <v>417</v>
      </c>
    </row>
    <row r="9" spans="1:18" ht="12.75">
      <c r="A9" s="9" t="s">
        <v>418</v>
      </c>
      <c r="B9" s="10">
        <v>-389.12037999999995</v>
      </c>
      <c r="C9" s="10">
        <v>-225.23449999999997</v>
      </c>
      <c r="D9" s="10">
        <v>72.74051999999999</v>
      </c>
      <c r="E9" s="10">
        <v>75</v>
      </c>
      <c r="G9" s="10">
        <f>B9-'Nominal values _ Q1'!B9</f>
        <v>0.4796200000000681</v>
      </c>
      <c r="H9" s="10">
        <f>C9-'Nominal values _ Q1'!C9</f>
        <v>-2.7344999999999686</v>
      </c>
      <c r="I9" s="10">
        <f>D9-'Nominal values _ Q1'!D9</f>
        <v>-2.2594800000000106</v>
      </c>
      <c r="J9" s="10">
        <f aca="true" t="shared" si="0" ref="J9:J18">SQRT(G9^2+I9^2)</f>
        <v>2.3098236328343584</v>
      </c>
      <c r="L9" s="10" t="str">
        <f>IF(ABS(G9)&gt;'Nominal values _ Q2'!G9,ABS(G9)-'Nominal values _ Q2'!G9,"-")</f>
        <v>-</v>
      </c>
      <c r="M9" s="10">
        <f>IF(ABS(H9)&gt;'Nominal values _ Q2'!H9,ABS(H9)-'Nominal values _ Q2'!H9,"-")</f>
        <v>0.7344999999999686</v>
      </c>
      <c r="N9" s="10">
        <f>IF(ABS(I9)&gt;'Nominal values _ Q2'!I9,ABS(I9)-'Nominal values _ Q2'!I9,"-")</f>
        <v>0.2594800000000106</v>
      </c>
      <c r="O9" s="10" t="str">
        <f>IF(J9&gt;'Nominal values _ Q2'!J9,J9-'Nominal values _ Q2'!J9,"-")</f>
        <v>-</v>
      </c>
      <c r="Q9" s="25"/>
      <c r="R9" s="25" t="s">
        <v>419</v>
      </c>
    </row>
    <row r="10" spans="1:18" ht="12.75">
      <c r="A10" s="9" t="s">
        <v>420</v>
      </c>
      <c r="B10" s="10">
        <v>-240.02745999999996</v>
      </c>
      <c r="C10" s="10">
        <v>-233.00943999999998</v>
      </c>
      <c r="D10" s="10">
        <v>279.68702</v>
      </c>
      <c r="E10" s="10">
        <v>75</v>
      </c>
      <c r="G10" s="10">
        <f>B10-'Nominal values _ Q1'!B10</f>
        <v>-0.027459999999962292</v>
      </c>
      <c r="H10" s="10">
        <f>C10-'Nominal values _ Q1'!C10</f>
        <v>-10.509439999999984</v>
      </c>
      <c r="I10" s="10">
        <f>D10-'Nominal values _ Q1'!D10</f>
        <v>2.187020000000018</v>
      </c>
      <c r="J10" s="10">
        <f t="shared" si="0"/>
        <v>2.187192385685374</v>
      </c>
      <c r="L10" s="10" t="str">
        <f>IF(ABS(G10)&gt;'Nominal values _ Q2'!G10,ABS(G10)-'Nominal values _ Q2'!G10,"-")</f>
        <v>-</v>
      </c>
      <c r="M10" s="10">
        <f>IF(ABS(H10)&gt;'Nominal values _ Q2'!H10,ABS(H10)-'Nominal values _ Q2'!H10,"-")</f>
        <v>8.509439999999984</v>
      </c>
      <c r="N10" s="10" t="str">
        <f>IF(ABS(I10)&gt;'Nominal values _ Q2'!I10,ABS(I10)-'Nominal values _ Q2'!I10,"-")</f>
        <v>-</v>
      </c>
      <c r="O10" s="10" t="str">
        <f>IF(J10&gt;'Nominal values _ Q2'!J10,J10-'Nominal values _ Q2'!J10,"-")</f>
        <v>-</v>
      </c>
      <c r="Q10" s="25"/>
      <c r="R10" s="25" t="s">
        <v>421</v>
      </c>
    </row>
    <row r="11" spans="1:18" ht="12.75">
      <c r="A11" s="9" t="s">
        <v>422</v>
      </c>
      <c r="B11" s="10">
        <v>0.65532</v>
      </c>
      <c r="C11" s="10">
        <v>-227.84562</v>
      </c>
      <c r="D11" s="10">
        <v>376.71248</v>
      </c>
      <c r="E11" s="10">
        <v>201</v>
      </c>
      <c r="G11" s="10">
        <f>B11-'Nominal values _ Q1'!B11</f>
        <v>0.65532</v>
      </c>
      <c r="H11" s="10">
        <f>C11-'Nominal values _ Q1'!C11</f>
        <v>-5.345619999999997</v>
      </c>
      <c r="I11" s="10">
        <f>D11-'Nominal values _ Q1'!D11</f>
        <v>-0.1875199999999495</v>
      </c>
      <c r="J11" s="10">
        <f t="shared" si="0"/>
        <v>0.6816216346331601</v>
      </c>
      <c r="L11" s="10" t="str">
        <f>IF(ABS(G11)&gt;'Nominal values _ Q2'!G11,ABS(G11)-'Nominal values _ Q2'!G11,"-")</f>
        <v>-</v>
      </c>
      <c r="M11" s="10">
        <f>IF(ABS(H11)&gt;'Nominal values _ Q2'!H11,ABS(H11)-'Nominal values _ Q2'!H11,"-")</f>
        <v>3.3456199999999967</v>
      </c>
      <c r="N11" s="10" t="str">
        <f>IF(ABS(I11)&gt;'Nominal values _ Q2'!I11,ABS(I11)-'Nominal values _ Q2'!I11,"-")</f>
        <v>-</v>
      </c>
      <c r="O11" s="10" t="str">
        <f>IF(J11&gt;'Nominal values _ Q2'!J11,J11-'Nominal values _ Q2'!J11,"-")</f>
        <v>-</v>
      </c>
      <c r="Q11" s="25"/>
      <c r="R11" s="25" t="s">
        <v>423</v>
      </c>
    </row>
    <row r="12" spans="1:18" ht="12.75">
      <c r="A12" s="9" t="s">
        <v>424</v>
      </c>
      <c r="B12" s="10">
        <v>240.57864</v>
      </c>
      <c r="C12" s="10">
        <v>-227.40619999999998</v>
      </c>
      <c r="D12" s="10">
        <v>276.37232</v>
      </c>
      <c r="E12" s="10">
        <v>134</v>
      </c>
      <c r="G12" s="10">
        <f>B12-'Nominal values _ Q1'!B12</f>
        <v>0.5786400000000071</v>
      </c>
      <c r="H12" s="10">
        <f>C12-'Nominal values _ Q1'!C12</f>
        <v>-4.906199999999984</v>
      </c>
      <c r="I12" s="10">
        <f>D12-'Nominal values _ Q1'!D12</f>
        <v>-1.127679999999998</v>
      </c>
      <c r="J12" s="10">
        <f t="shared" si="0"/>
        <v>1.267472458083411</v>
      </c>
      <c r="L12" s="10" t="str">
        <f>IF(ABS(G12)&gt;'Nominal values _ Q2'!G12,ABS(G12)-'Nominal values _ Q2'!G12,"-")</f>
        <v>-</v>
      </c>
      <c r="M12" s="10">
        <f>IF(ABS(H12)&gt;'Nominal values _ Q2'!H12,ABS(H12)-'Nominal values _ Q2'!H12,"-")</f>
        <v>2.906199999999984</v>
      </c>
      <c r="N12" s="10" t="str">
        <f>IF(ABS(I12)&gt;'Nominal values _ Q2'!I12,ABS(I12)-'Nominal values _ Q2'!I12,"-")</f>
        <v>-</v>
      </c>
      <c r="O12" s="10" t="str">
        <f>IF(J12&gt;'Nominal values _ Q2'!J12,J12-'Nominal values _ Q2'!J12,"-")</f>
        <v>-</v>
      </c>
      <c r="Q12" s="25"/>
      <c r="R12" s="25" t="s">
        <v>425</v>
      </c>
    </row>
    <row r="13" spans="1:18" ht="12.75">
      <c r="A13" s="9" t="s">
        <v>426</v>
      </c>
      <c r="B13" s="10">
        <v>389.31596</v>
      </c>
      <c r="C13" s="10">
        <v>-224.02292</v>
      </c>
      <c r="D13" s="10">
        <v>67.99072</v>
      </c>
      <c r="E13" s="10">
        <v>75</v>
      </c>
      <c r="G13" s="10">
        <f>B13-'Nominal values _ Q1'!B13</f>
        <v>-0.2840400000000045</v>
      </c>
      <c r="H13" s="10">
        <f>C13-'Nominal values _ Q1'!C13</f>
        <v>-1.5229199999999992</v>
      </c>
      <c r="I13" s="10">
        <f>D13-'Nominal values _ Q1'!D13</f>
        <v>-7.009280000000004</v>
      </c>
      <c r="J13" s="10">
        <f t="shared" si="0"/>
        <v>7.015032775404549</v>
      </c>
      <c r="L13" s="10" t="str">
        <f>IF(ABS(G13)&gt;'Nominal values _ Q2'!G13,ABS(G13)-'Nominal values _ Q2'!G13,"-")</f>
        <v>-</v>
      </c>
      <c r="M13" s="10" t="str">
        <f>IF(ABS(H13)&gt;'Nominal values _ Q2'!H13,ABS(H13)-'Nominal values _ Q2'!H13,"-")</f>
        <v>-</v>
      </c>
      <c r="N13" s="10">
        <f>IF(ABS(I13)&gt;'Nominal values _ Q2'!I13,ABS(I13)-'Nominal values _ Q2'!I13,"-")</f>
        <v>5.009280000000004</v>
      </c>
      <c r="O13" s="10">
        <f>IF(J13&gt;'Nominal values _ Q2'!J13,J13-'Nominal values _ Q2'!J13,"-")</f>
        <v>4.186605650658359</v>
      </c>
      <c r="Q13" s="25" t="s">
        <v>427</v>
      </c>
      <c r="R13" s="25"/>
    </row>
    <row r="14" spans="1:18" ht="12.75">
      <c r="A14" s="9" t="s">
        <v>428</v>
      </c>
      <c r="B14" s="10">
        <v>-1.20142</v>
      </c>
      <c r="C14" s="10">
        <v>-19.32178</v>
      </c>
      <c r="D14" s="10">
        <v>-149.76348</v>
      </c>
      <c r="E14" s="10">
        <v>124.5</v>
      </c>
      <c r="G14" s="10">
        <f>B14-'Nominal values _ Q1'!B14</f>
        <v>-1.20142</v>
      </c>
      <c r="H14" s="10">
        <f>C14-'Nominal values _ Q1'!C14</f>
        <v>0.5782199999999982</v>
      </c>
      <c r="I14" s="10">
        <f>D14-'Nominal values _ Q1'!D14</f>
        <v>0.23652000000001294</v>
      </c>
      <c r="J14" s="10">
        <f t="shared" si="0"/>
        <v>1.2244801863648125</v>
      </c>
      <c r="L14" s="10" t="str">
        <f>IF(ABS(G14)&gt;'Nominal values _ Q2'!G14,ABS(G14)-'Nominal values _ Q2'!G14,"-")</f>
        <v>-</v>
      </c>
      <c r="M14" s="10" t="str">
        <f>IF(ABS(H14)&gt;'Nominal values _ Q2'!H14,ABS(H14)-'Nominal values _ Q2'!H14,"-")</f>
        <v>-</v>
      </c>
      <c r="N14" s="10" t="str">
        <f>IF(ABS(I14)&gt;'Nominal values _ Q2'!I14,ABS(I14)-'Nominal values _ Q2'!I14,"-")</f>
        <v>-</v>
      </c>
      <c r="O14" s="10" t="str">
        <f>IF(J14&gt;'Nominal values _ Q2'!J14,J14-'Nominal values _ Q2'!J14,"-")</f>
        <v>-</v>
      </c>
      <c r="Q14" s="25"/>
      <c r="R14" s="25"/>
    </row>
    <row r="15" spans="1:18" ht="12.75">
      <c r="A15" s="9" t="s">
        <v>429</v>
      </c>
      <c r="B15" s="10">
        <v>-150.31466</v>
      </c>
      <c r="C15" s="10">
        <v>-19.42084</v>
      </c>
      <c r="D15" s="10">
        <v>0.94234</v>
      </c>
      <c r="E15" s="10">
        <v>124.5</v>
      </c>
      <c r="G15" s="10">
        <f>B15-'Nominal values _ Q1'!B15</f>
        <v>-0.3146600000000035</v>
      </c>
      <c r="H15" s="10">
        <f>C15-'Nominal values _ Q1'!C15</f>
        <v>0.47916000000000025</v>
      </c>
      <c r="I15" s="10">
        <f>D15-'Nominal values _ Q1'!D15</f>
        <v>0.94234</v>
      </c>
      <c r="J15" s="10">
        <f t="shared" si="0"/>
        <v>0.9934865833014567</v>
      </c>
      <c r="L15" s="10" t="str">
        <f>IF(ABS(G15)&gt;'Nominal values _ Q2'!G15,ABS(G15)-'Nominal values _ Q2'!G15,"-")</f>
        <v>-</v>
      </c>
      <c r="M15" s="10" t="str">
        <f>IF(ABS(H15)&gt;'Nominal values _ Q2'!H15,ABS(H15)-'Nominal values _ Q2'!H15,"-")</f>
        <v>-</v>
      </c>
      <c r="N15" s="10" t="str">
        <f>IF(ABS(I15)&gt;'Nominal values _ Q2'!I15,ABS(I15)-'Nominal values _ Q2'!I15,"-")</f>
        <v>-</v>
      </c>
      <c r="O15" s="10" t="str">
        <f>IF(J15&gt;'Nominal values _ Q2'!J15,J15-'Nominal values _ Q2'!J15,"-")</f>
        <v>-</v>
      </c>
      <c r="Q15" s="25"/>
      <c r="R15" s="25"/>
    </row>
    <row r="16" spans="1:18" ht="12.75">
      <c r="A16" s="9" t="s">
        <v>430</v>
      </c>
      <c r="B16" s="10">
        <v>-0.76708</v>
      </c>
      <c r="C16" s="10">
        <v>-18.933159999999997</v>
      </c>
      <c r="D16" s="10">
        <v>150.19528</v>
      </c>
      <c r="E16" s="10">
        <v>124.5</v>
      </c>
      <c r="G16" s="10">
        <f>B16-'Nominal values _ Q1'!B16</f>
        <v>-0.76708</v>
      </c>
      <c r="H16" s="10">
        <f>C16-'Nominal values _ Q1'!C16</f>
        <v>0.9668400000000013</v>
      </c>
      <c r="I16" s="10">
        <f>D16-'Nominal values _ Q1'!D16</f>
        <v>0.1952799999999968</v>
      </c>
      <c r="J16" s="10">
        <f t="shared" si="0"/>
        <v>0.7915465904165078</v>
      </c>
      <c r="L16" s="10" t="str">
        <f>IF(ABS(G16)&gt;'Nominal values _ Q2'!G16,ABS(G16)-'Nominal values _ Q2'!G16,"-")</f>
        <v>-</v>
      </c>
      <c r="M16" s="10" t="str">
        <f>IF(ABS(H16)&gt;'Nominal values _ Q2'!H16,ABS(H16)-'Nominal values _ Q2'!H16,"-")</f>
        <v>-</v>
      </c>
      <c r="N16" s="10" t="str">
        <f>IF(ABS(I16)&gt;'Nominal values _ Q2'!I16,ABS(I16)-'Nominal values _ Q2'!I16,"-")</f>
        <v>-</v>
      </c>
      <c r="O16" s="10" t="str">
        <f>IF(J16&gt;'Nominal values _ Q2'!J16,J16-'Nominal values _ Q2'!J16,"-")</f>
        <v>-</v>
      </c>
      <c r="Q16" s="25"/>
      <c r="R16" s="25"/>
    </row>
    <row r="17" spans="1:18" ht="12.75">
      <c r="A17" s="9" t="s">
        <v>431</v>
      </c>
      <c r="B17" s="10">
        <v>0.030479999999999997</v>
      </c>
      <c r="C17" s="10">
        <v>0</v>
      </c>
      <c r="D17" s="10">
        <v>-0.1651</v>
      </c>
      <c r="E17" s="10">
        <v>114</v>
      </c>
      <c r="G17" s="10">
        <f>B17-'Nominal values _ Q1'!B17</f>
        <v>0.030479999999999997</v>
      </c>
      <c r="H17" s="10">
        <f>C17-'Nominal values _ Q1'!C17</f>
        <v>0</v>
      </c>
      <c r="I17" s="10">
        <f>D17-'Nominal values _ Q1'!D17</f>
        <v>-0.1651</v>
      </c>
      <c r="J17" s="10">
        <f t="shared" si="0"/>
        <v>0.16788996515575313</v>
      </c>
      <c r="L17" s="10" t="str">
        <f>IF(ABS(G17)&gt;'Nominal values _ Q2'!G17,ABS(G17)-'Nominal values _ Q2'!G17,"-")</f>
        <v>-</v>
      </c>
      <c r="M17" s="10" t="str">
        <f>IF(ABS(H17)&gt;'Nominal values _ Q2'!H17,ABS(H17)-'Nominal values _ Q2'!H17,"-")</f>
        <v>-</v>
      </c>
      <c r="N17" s="10" t="str">
        <f>IF(ABS(I17)&gt;'Nominal values _ Q2'!I17,ABS(I17)-'Nominal values _ Q2'!I17,"-")</f>
        <v>-</v>
      </c>
      <c r="O17" s="10" t="str">
        <f>IF(J17&gt;'Nominal values _ Q2'!J17,J17-'Nominal values _ Q2'!J17,"-")</f>
        <v>-</v>
      </c>
      <c r="Q17" s="25"/>
      <c r="R17" s="25"/>
    </row>
    <row r="18" spans="1:18" ht="12.75">
      <c r="A18" s="9" t="s">
        <v>432</v>
      </c>
      <c r="B18" s="10">
        <v>-0.92202</v>
      </c>
      <c r="C18" s="10">
        <v>121.86666</v>
      </c>
      <c r="D18" s="10">
        <v>78.24723999999999</v>
      </c>
      <c r="E18" s="10">
        <v>1009.6</v>
      </c>
      <c r="G18" s="10">
        <f>B18-'Nominal values _ Q1'!B18</f>
        <v>-0.92202</v>
      </c>
      <c r="H18" s="10">
        <f>C18-'Nominal values _ Q1'!C18</f>
        <v>-5.633340000000004</v>
      </c>
      <c r="I18" s="10">
        <f>D18-'Nominal values _ Q1'!D18</f>
        <v>3.247239999999991</v>
      </c>
      <c r="J18" s="10">
        <f t="shared" si="0"/>
        <v>3.3756019460238407</v>
      </c>
      <c r="L18" s="10" t="str">
        <f>IF(ABS(G18)&gt;'Nominal values _ Q2'!G18,ABS(G18)-'Nominal values _ Q2'!G18,"-")</f>
        <v>-</v>
      </c>
      <c r="M18" s="10">
        <f>IF(ABS(H18)&gt;'Nominal values _ Q2'!H18,ABS(H18)-'Nominal values _ Q2'!H18,"-")</f>
        <v>2.633340000000004</v>
      </c>
      <c r="N18" s="10">
        <f>IF(ABS(I18)&gt;'Nominal values _ Q2'!I18,ABS(I18)-'Nominal values _ Q2'!I18,"-")</f>
        <v>0.2472399999999908</v>
      </c>
      <c r="O18" s="10" t="str">
        <f>IF(J18&gt;'Nominal values _ Q2'!J18,J18-'Nominal values _ Q2'!J18,"-")</f>
        <v>-</v>
      </c>
      <c r="Q18" s="25"/>
      <c r="R18" s="25" t="s">
        <v>433</v>
      </c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434</v>
      </c>
      <c r="B20" s="14"/>
      <c r="C20" s="14"/>
      <c r="D20" s="14"/>
      <c r="E20" s="14"/>
      <c r="G20" s="14"/>
      <c r="I20" s="14"/>
    </row>
    <row r="21" spans="1:18" ht="12.75">
      <c r="A21" s="9" t="s">
        <v>435</v>
      </c>
      <c r="B21" s="18"/>
      <c r="C21" s="18"/>
      <c r="D21" s="18"/>
      <c r="E21" s="18"/>
      <c r="G21" s="18"/>
      <c r="H21" s="18"/>
      <c r="I21" s="18"/>
      <c r="J21" s="18"/>
      <c r="L21" s="18" t="str">
        <f>IF(ABS(G21)&gt;'Nominal values _ Q2'!G21,ABS(G21)-'Nominal values _ Q2'!G21,"-")</f>
        <v>-</v>
      </c>
      <c r="M21" s="18" t="str">
        <f>IF(ABS(H21)&gt;'Nominal values _ Q2'!H21,ABS(H21)-'Nominal values _ Q2'!H21,"-")</f>
        <v>-</v>
      </c>
      <c r="N21" s="18" t="str">
        <f>IF(ABS(I21)&gt;'Nominal values _ Q2'!I21,ABS(I21)-'Nominal values _ Q2'!I21,"-")</f>
        <v>-</v>
      </c>
      <c r="O21" s="18" t="str">
        <f>IF(J21&gt;'Nominal values _ Q2'!J21,J21-'Nominal values _ Q2'!J21,"-")</f>
        <v>-</v>
      </c>
      <c r="Q21" s="26"/>
      <c r="R21" s="26"/>
    </row>
    <row r="22" spans="1:18" ht="12.75">
      <c r="A22" s="9" t="s">
        <v>436</v>
      </c>
      <c r="B22" s="18"/>
      <c r="C22" s="18"/>
      <c r="D22" s="18"/>
      <c r="E22" s="18"/>
      <c r="G22" s="18"/>
      <c r="H22" s="18"/>
      <c r="I22" s="18"/>
      <c r="J22" s="18"/>
      <c r="L22" s="18" t="str">
        <f>IF(ABS(G22)&gt;'Nominal values _ Q2'!G22,ABS(G22)-'Nominal values _ Q2'!G22,"-")</f>
        <v>-</v>
      </c>
      <c r="M22" s="18" t="str">
        <f>IF(ABS(H22)&gt;'Nominal values _ Q2'!H22,ABS(H22)-'Nominal values _ Q2'!H22,"-")</f>
        <v>-</v>
      </c>
      <c r="N22" s="18" t="str">
        <f>IF(ABS(I22)&gt;'Nominal values _ Q2'!I22,ABS(I22)-'Nominal values _ Q2'!I22,"-")</f>
        <v>-</v>
      </c>
      <c r="O22" s="18" t="str">
        <f>IF(J22&gt;'Nominal values _ Q2'!J22,J22-'Nominal values _ Q2'!J22,"-")</f>
        <v>-</v>
      </c>
      <c r="Q22" s="26"/>
      <c r="R22" s="26"/>
    </row>
    <row r="23" spans="1:18" ht="12.75">
      <c r="A23" s="9" t="s">
        <v>437</v>
      </c>
      <c r="B23" s="18"/>
      <c r="C23" s="18"/>
      <c r="D23" s="18"/>
      <c r="E23" s="18"/>
      <c r="G23" s="18"/>
      <c r="H23" s="18"/>
      <c r="I23" s="18"/>
      <c r="J23" s="18"/>
      <c r="L23" s="18" t="str">
        <f>IF(ABS(G23)&gt;'Nominal values _ Q2'!G23,ABS(G23)-'Nominal values _ Q2'!G23,"-")</f>
        <v>-</v>
      </c>
      <c r="M23" s="18" t="str">
        <f>IF(ABS(H23)&gt;'Nominal values _ Q2'!H23,ABS(H23)-'Nominal values _ Q2'!H23,"-")</f>
        <v>-</v>
      </c>
      <c r="N23" s="18" t="str">
        <f>IF(ABS(I23)&gt;'Nominal values _ Q2'!I23,ABS(I23)-'Nominal values _ Q2'!I23,"-")</f>
        <v>-</v>
      </c>
      <c r="O23" s="18" t="str">
        <f>IF(J23&gt;'Nominal values _ Q2'!J23,J23-'Nominal values _ Q2'!J23,"-")</f>
        <v>-</v>
      </c>
      <c r="Q23" s="26"/>
      <c r="R23" s="26"/>
    </row>
    <row r="24" spans="1:18" ht="12.75">
      <c r="A24" s="9" t="s">
        <v>438</v>
      </c>
      <c r="B24" s="18"/>
      <c r="C24" s="18"/>
      <c r="D24" s="18"/>
      <c r="E24" s="18"/>
      <c r="G24" s="18"/>
      <c r="H24" s="18"/>
      <c r="I24" s="18"/>
      <c r="J24" s="18"/>
      <c r="L24" s="18" t="str">
        <f>IF(ABS(G24)&gt;'Nominal values _ Q2'!G24,ABS(G24)-'Nominal values _ Q2'!G24,"-")</f>
        <v>-</v>
      </c>
      <c r="M24" s="18" t="str">
        <f>IF(ABS(H24)&gt;'Nominal values _ Q2'!H24,ABS(H24)-'Nominal values _ Q2'!H24,"-")</f>
        <v>-</v>
      </c>
      <c r="N24" s="18" t="str">
        <f>IF(ABS(I24)&gt;'Nominal values _ Q2'!I24,ABS(I24)-'Nominal values _ Q2'!I24,"-")</f>
        <v>-</v>
      </c>
      <c r="O24" s="18" t="str">
        <f>IF(J24&gt;'Nominal values _ Q2'!J24,J24-'Nominal values _ Q2'!J24,"-")</f>
        <v>-</v>
      </c>
      <c r="Q24" s="26"/>
      <c r="R24" s="26"/>
    </row>
    <row r="25" spans="1:18" ht="12.75">
      <c r="A25" s="9" t="s">
        <v>439</v>
      </c>
      <c r="B25" s="18"/>
      <c r="C25" s="18"/>
      <c r="D25" s="18"/>
      <c r="E25" s="18"/>
      <c r="G25" s="18"/>
      <c r="H25" s="18"/>
      <c r="I25" s="18"/>
      <c r="J25" s="18"/>
      <c r="L25" s="18" t="str">
        <f>IF(ABS(G25)&gt;'Nominal values _ Q2'!G25,ABS(G25)-'Nominal values _ Q2'!G25,"-")</f>
        <v>-</v>
      </c>
      <c r="M25" s="18" t="str">
        <f>IF(ABS(H25)&gt;'Nominal values _ Q2'!H25,ABS(H25)-'Nominal values _ Q2'!H25,"-")</f>
        <v>-</v>
      </c>
      <c r="N25" s="18" t="str">
        <f>IF(ABS(I25)&gt;'Nominal values _ Q2'!I25,ABS(I25)-'Nominal values _ Q2'!I25,"-")</f>
        <v>-</v>
      </c>
      <c r="O25" s="18" t="str">
        <f>IF(J25&gt;'Nominal values _ Q2'!J25,J25-'Nominal values _ Q2'!J25,"-")</f>
        <v>-</v>
      </c>
      <c r="Q25" s="26"/>
      <c r="R25" s="26"/>
    </row>
    <row r="26" spans="1:18" ht="12.75">
      <c r="A26" s="9" t="s">
        <v>440</v>
      </c>
      <c r="B26" s="18"/>
      <c r="C26" s="18"/>
      <c r="D26" s="18"/>
      <c r="E26" s="18"/>
      <c r="G26" s="18"/>
      <c r="H26" s="18"/>
      <c r="I26" s="18"/>
      <c r="J26" s="18"/>
      <c r="L26" s="18" t="str">
        <f>IF(ABS(G26)&gt;'Nominal values _ Q2'!G26,ABS(G26)-'Nominal values _ Q2'!G26,"-")</f>
        <v>-</v>
      </c>
      <c r="M26" s="18" t="str">
        <f>IF(ABS(H26)&gt;'Nominal values _ Q2'!H26,ABS(H26)-'Nominal values _ Q2'!H26,"-")</f>
        <v>-</v>
      </c>
      <c r="N26" s="18" t="str">
        <f>IF(ABS(I26)&gt;'Nominal values _ Q2'!I26,ABS(I26)-'Nominal values _ Q2'!I26,"-")</f>
        <v>-</v>
      </c>
      <c r="O26" s="18" t="str">
        <f>IF(J26&gt;'Nominal values _ Q2'!J26,J26-'Nominal values _ Q2'!J26,"-")</f>
        <v>-</v>
      </c>
      <c r="Q26" s="26"/>
      <c r="R26" s="26"/>
    </row>
    <row r="27" spans="1:18" ht="12.75">
      <c r="A27" s="9" t="s">
        <v>441</v>
      </c>
      <c r="B27" s="18"/>
      <c r="C27" s="18"/>
      <c r="D27" s="18"/>
      <c r="E27" s="18"/>
      <c r="G27" s="18"/>
      <c r="H27" s="18"/>
      <c r="I27" s="18"/>
      <c r="J27" s="18"/>
      <c r="L27" s="18" t="str">
        <f>IF(ABS(G27)&gt;'Nominal values _ Q2'!G27,ABS(G27)-'Nominal values _ Q2'!G27,"-")</f>
        <v>-</v>
      </c>
      <c r="M27" s="18" t="str">
        <f>IF(ABS(H27)&gt;'Nominal values _ Q2'!H27,ABS(H27)-'Nominal values _ Q2'!H27,"-")</f>
        <v>-</v>
      </c>
      <c r="N27" s="18" t="str">
        <f>IF(ABS(I27)&gt;'Nominal values _ Q2'!I27,ABS(I27)-'Nominal values _ Q2'!I27,"-")</f>
        <v>-</v>
      </c>
      <c r="O27" s="18" t="str">
        <f>IF(J27&gt;'Nominal values _ Q2'!J27,J27-'Nominal values _ Q2'!J27,"-")</f>
        <v>-</v>
      </c>
      <c r="Q27" s="26"/>
      <c r="R27" s="26"/>
    </row>
    <row r="28" spans="1:18" ht="12.75">
      <c r="A28" s="9" t="s">
        <v>442</v>
      </c>
      <c r="B28" s="18"/>
      <c r="C28" s="18"/>
      <c r="D28" s="18"/>
      <c r="E28" s="18"/>
      <c r="G28" s="18"/>
      <c r="H28" s="18"/>
      <c r="I28" s="18"/>
      <c r="J28" s="18"/>
      <c r="L28" s="18" t="str">
        <f>IF(ABS(G28)&gt;'Nominal values _ Q2'!G28,ABS(G28)-'Nominal values _ Q2'!G28,"-")</f>
        <v>-</v>
      </c>
      <c r="M28" s="18" t="str">
        <f>IF(ABS(H28)&gt;'Nominal values _ Q2'!H28,ABS(H28)-'Nominal values _ Q2'!H28,"-")</f>
        <v>-</v>
      </c>
      <c r="N28" s="18" t="str">
        <f>IF(ABS(I28)&gt;'Nominal values _ Q2'!I28,ABS(I28)-'Nominal values _ Q2'!I28,"-")</f>
        <v>-</v>
      </c>
      <c r="O28" s="18" t="str">
        <f>IF(J28&gt;'Nominal values _ Q2'!J28,J28-'Nominal values _ Q2'!J28,"-")</f>
        <v>-</v>
      </c>
      <c r="Q28" s="26"/>
      <c r="R28" s="26"/>
    </row>
    <row r="29" spans="1:18" ht="12.75">
      <c r="A29" s="9" t="s">
        <v>443</v>
      </c>
      <c r="B29" s="10">
        <v>-0.45719999999999994</v>
      </c>
      <c r="C29" s="10">
        <v>7752.420359999999</v>
      </c>
      <c r="D29" s="10">
        <v>-0.5232399999999999</v>
      </c>
      <c r="E29" s="10">
        <v>114</v>
      </c>
      <c r="G29" s="10">
        <f>B29-'Nominal values _ Q1'!B29</f>
        <v>-0.45719999999999994</v>
      </c>
      <c r="H29" s="10">
        <f>C29-'Nominal values _ Q1'!C29</f>
        <v>-2.579640000000836</v>
      </c>
      <c r="I29" s="10">
        <f>D29-'Nominal values _ Q1'!D29</f>
        <v>-0.5232399999999999</v>
      </c>
      <c r="J29" s="10">
        <f>SQRT(G29^2+I29^2)</f>
        <v>0.6948467007909009</v>
      </c>
      <c r="L29" s="10" t="str">
        <f>IF(ABS(G29)&gt;'Nominal values _ Q2'!G29,ABS(G29)-'Nominal values _ Q2'!G29,"-")</f>
        <v>-</v>
      </c>
      <c r="M29" s="10">
        <f>IF(ABS(H29)&gt;'Nominal values _ Q2'!H29,ABS(H29)-'Nominal values _ Q2'!H29,"-")</f>
        <v>1.5796400000008362</v>
      </c>
      <c r="N29" s="10" t="str">
        <f>IF(ABS(I29)&gt;'Nominal values _ Q2'!I29,ABS(I29)-'Nominal values _ Q2'!I29,"-")</f>
        <v>-</v>
      </c>
      <c r="O29" s="10" t="str">
        <f>IF(J29&gt;'Nominal values _ Q2'!J29,J29-'Nominal values _ Q2'!J29,"-")</f>
        <v>-</v>
      </c>
      <c r="Q29" s="25"/>
      <c r="R29" s="25" t="s">
        <v>444</v>
      </c>
    </row>
    <row r="30" spans="1:18" ht="12.75">
      <c r="A30" s="9" t="s">
        <v>445</v>
      </c>
      <c r="B30" s="10">
        <v>0.80772</v>
      </c>
      <c r="C30" s="10">
        <v>7622.600959999999</v>
      </c>
      <c r="D30" s="10">
        <v>74.10704</v>
      </c>
      <c r="E30" s="10">
        <v>1009.6</v>
      </c>
      <c r="G30" s="10">
        <f>B30-'Nominal values _ Q1'!B30</f>
        <v>0.80772</v>
      </c>
      <c r="H30" s="10">
        <f>C30-'Nominal values _ Q1'!C30</f>
        <v>-4.8990400000011505</v>
      </c>
      <c r="I30" s="10">
        <f>D30-'Nominal values _ Q1'!D30</f>
        <v>-0.8929600000000022</v>
      </c>
      <c r="J30" s="10">
        <f>SQRT(G30^2+I30^2)</f>
        <v>1.2040719081516702</v>
      </c>
      <c r="L30" s="10" t="str">
        <f>IF(ABS(G30)&gt;'Nominal values _ Q2'!G30,ABS(G30)-'Nominal values _ Q2'!G30,"-")</f>
        <v>-</v>
      </c>
      <c r="M30" s="10">
        <f>IF(ABS(H30)&gt;'Nominal values _ Q2'!H30,ABS(H30)-'Nominal values _ Q2'!H30,"-")</f>
        <v>1.8990400000011505</v>
      </c>
      <c r="N30" s="10" t="str">
        <f>IF(ABS(I30)&gt;'Nominal values _ Q2'!I30,ABS(I30)-'Nominal values _ Q2'!I30,"-")</f>
        <v>-</v>
      </c>
      <c r="O30" s="10" t="str">
        <f>IF(J30&gt;'Nominal values _ Q2'!J30,J30-'Nominal values _ Q2'!J30,"-")</f>
        <v>-</v>
      </c>
      <c r="Q30" s="25"/>
      <c r="R30" s="25" t="s">
        <v>446</v>
      </c>
    </row>
    <row r="32" ht="12.75">
      <c r="Q32" s="1" t="s">
        <v>447</v>
      </c>
    </row>
    <row r="33" spans="1:17" ht="12.75">
      <c r="A33" s="22" t="s">
        <v>448</v>
      </c>
      <c r="Q33" s="1" t="s">
        <v>449</v>
      </c>
    </row>
    <row r="34" spans="1:17" ht="12.75">
      <c r="A34" s="9" t="s">
        <v>450</v>
      </c>
      <c r="B34" s="10">
        <v>147.7137</v>
      </c>
      <c r="C34" s="10">
        <v>-26.786839999999998</v>
      </c>
      <c r="D34" s="10">
        <v>36.91128</v>
      </c>
      <c r="G34" s="27"/>
      <c r="Q34" s="1" t="s">
        <v>451</v>
      </c>
    </row>
    <row r="35" spans="1:13" ht="12.75">
      <c r="A35" s="9" t="s">
        <v>452</v>
      </c>
      <c r="B35" s="10">
        <v>147.87117999999998</v>
      </c>
      <c r="C35" s="10">
        <v>-26.845259999999996</v>
      </c>
      <c r="D35" s="10">
        <v>-38.12794</v>
      </c>
      <c r="G35" s="27"/>
      <c r="M35" s="14"/>
    </row>
    <row r="36" spans="2:13" ht="12.75">
      <c r="B36" s="28"/>
      <c r="C36" s="28"/>
      <c r="D36" s="28"/>
      <c r="M36" s="14"/>
    </row>
    <row r="37" spans="1:13" ht="12.75">
      <c r="A37" s="9" t="s">
        <v>453</v>
      </c>
      <c r="B37" s="10">
        <v>-126.05766</v>
      </c>
      <c r="C37" s="10">
        <v>7764.85874</v>
      </c>
      <c r="D37" s="10">
        <v>31.74238</v>
      </c>
      <c r="G37" s="27"/>
      <c r="M37" s="14"/>
    </row>
    <row r="38" spans="1:13" ht="12.75">
      <c r="A38" s="9" t="s">
        <v>454</v>
      </c>
      <c r="B38" s="10">
        <v>-125.603</v>
      </c>
      <c r="C38" s="10">
        <v>7763.32204</v>
      </c>
      <c r="D38" s="10">
        <v>-43.24858</v>
      </c>
      <c r="G38" s="27"/>
      <c r="M38" s="14"/>
    </row>
  </sheetData>
  <mergeCells count="9">
    <mergeCell ref="A1:N1"/>
    <mergeCell ref="B3:D3"/>
    <mergeCell ref="B4:D4"/>
    <mergeCell ref="B5:D5"/>
    <mergeCell ref="Q6:R6"/>
    <mergeCell ref="B7:E7"/>
    <mergeCell ref="G7:J7"/>
    <mergeCell ref="L7:O7"/>
    <mergeCell ref="Q7:R7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I36" sqref="I36"/>
    </sheetView>
  </sheetViews>
  <sheetFormatPr defaultColWidth="9.33203125" defaultRowHeight="12.75"/>
  <cols>
    <col min="1" max="1" width="28.83203125" style="1" customWidth="1"/>
    <col min="2" max="5" width="8.83203125" style="1" customWidth="1"/>
    <col min="6" max="6" width="1.83203125" style="1" customWidth="1"/>
    <col min="7" max="10" width="8.83203125" style="1" customWidth="1"/>
    <col min="11" max="11" width="1.83203125" style="1" customWidth="1"/>
    <col min="12" max="15" width="8.83203125" style="1" customWidth="1"/>
    <col min="16" max="16" width="1.83203125" style="1" customWidth="1"/>
    <col min="17" max="18" width="32.83203125" style="1" customWidth="1"/>
    <col min="19" max="16384" width="9" style="1" customWidth="1"/>
  </cols>
  <sheetData>
    <row r="1" spans="1:14" ht="18.75">
      <c r="A1" s="36" t="s">
        <v>455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4" ht="12.75">
      <c r="A3" s="21" t="s">
        <v>456</v>
      </c>
      <c r="B3" s="39" t="s">
        <v>457</v>
      </c>
      <c r="C3" s="39"/>
      <c r="D3" s="39"/>
    </row>
    <row r="4" spans="1:4" ht="12.75">
      <c r="A4" s="21" t="s">
        <v>458</v>
      </c>
      <c r="B4" s="39" t="s">
        <v>459</v>
      </c>
      <c r="C4" s="39"/>
      <c r="D4" s="39"/>
    </row>
    <row r="5" spans="1:4" ht="12.75">
      <c r="A5" s="21" t="s">
        <v>460</v>
      </c>
      <c r="B5" s="40">
        <v>38502</v>
      </c>
      <c r="C5" s="40"/>
      <c r="D5" s="40"/>
    </row>
    <row r="6" spans="2:18" ht="12.75">
      <c r="B6" s="2"/>
      <c r="Q6" s="38"/>
      <c r="R6" s="38"/>
    </row>
    <row r="7" spans="2:18" ht="12.75">
      <c r="B7" s="37" t="s">
        <v>461</v>
      </c>
      <c r="C7" s="37"/>
      <c r="D7" s="37"/>
      <c r="E7" s="37"/>
      <c r="G7" s="37" t="s">
        <v>462</v>
      </c>
      <c r="H7" s="37"/>
      <c r="I7" s="37"/>
      <c r="J7" s="37"/>
      <c r="L7" s="37" t="s">
        <v>463</v>
      </c>
      <c r="M7" s="37"/>
      <c r="N7" s="37"/>
      <c r="O7" s="37"/>
      <c r="Q7" s="37" t="s">
        <v>464</v>
      </c>
      <c r="R7" s="37"/>
    </row>
    <row r="8" spans="1:18" ht="25.5" customHeight="1">
      <c r="A8" s="22" t="s">
        <v>465</v>
      </c>
      <c r="B8" s="23" t="s">
        <v>466</v>
      </c>
      <c r="C8" s="23" t="s">
        <v>467</v>
      </c>
      <c r="D8" s="23" t="s">
        <v>468</v>
      </c>
      <c r="E8" s="22" t="s">
        <v>469</v>
      </c>
      <c r="G8" s="23" t="s">
        <v>470</v>
      </c>
      <c r="H8" s="23" t="s">
        <v>471</v>
      </c>
      <c r="I8" s="23" t="s">
        <v>472</v>
      </c>
      <c r="J8" s="23" t="s">
        <v>473</v>
      </c>
      <c r="L8" s="23" t="s">
        <v>474</v>
      </c>
      <c r="M8" s="23" t="s">
        <v>475</v>
      </c>
      <c r="N8" s="23" t="s">
        <v>476</v>
      </c>
      <c r="O8" s="23" t="s">
        <v>477</v>
      </c>
      <c r="Q8" s="24" t="s">
        <v>478</v>
      </c>
      <c r="R8" s="24" t="s">
        <v>479</v>
      </c>
    </row>
    <row r="9" spans="1:18" ht="12.75">
      <c r="A9" s="9" t="s">
        <v>480</v>
      </c>
      <c r="B9" s="10">
        <v>-386.54736</v>
      </c>
      <c r="C9" s="10">
        <v>-217.76689999999996</v>
      </c>
      <c r="D9" s="10">
        <v>73.96987999999999</v>
      </c>
      <c r="E9" s="10">
        <v>75</v>
      </c>
      <c r="G9" s="10">
        <f>B9-'Nominal values _ Q1'!B9</f>
        <v>3.0526399999999967</v>
      </c>
      <c r="H9" s="10">
        <f>C9-'Nominal values _ Q1'!C9</f>
        <v>4.733100000000036</v>
      </c>
      <c r="I9" s="10">
        <f>D9-'Nominal values _ Q1'!D9</f>
        <v>-1.0301200000000108</v>
      </c>
      <c r="J9" s="10">
        <f aca="true" t="shared" si="0" ref="J9:J18">SQRT(G9^2+I9^2)</f>
        <v>3.2217632104175506</v>
      </c>
      <c r="L9" s="10">
        <f>IF(ABS(G9)&gt;'Nominal values _ Q2'!G9,ABS(G9)-'Nominal values _ Q2'!G9,"-")</f>
        <v>1.0526399999999967</v>
      </c>
      <c r="M9" s="10">
        <f>IF(ABS(H9)&gt;'Nominal values _ Q2'!H9,ABS(H9)-'Nominal values _ Q2'!H9,"-")</f>
        <v>2.733100000000036</v>
      </c>
      <c r="N9" s="10" t="str">
        <f>IF(ABS(I9)&gt;'Nominal values _ Q2'!I9,ABS(I9)-'Nominal values _ Q2'!I9,"-")</f>
        <v>-</v>
      </c>
      <c r="O9" s="10">
        <f>IF(J9&gt;'Nominal values _ Q2'!J9,J9-'Nominal values _ Q2'!J9,"-")</f>
        <v>0.39333608567136036</v>
      </c>
      <c r="Q9" s="25" t="s">
        <v>481</v>
      </c>
      <c r="R9" s="25" t="s">
        <v>482</v>
      </c>
    </row>
    <row r="10" spans="1:18" ht="12.75">
      <c r="A10" s="9" t="s">
        <v>483</v>
      </c>
      <c r="B10" s="10">
        <v>-235.70438</v>
      </c>
      <c r="C10" s="10">
        <v>-224.6884</v>
      </c>
      <c r="D10" s="10">
        <v>279.80132</v>
      </c>
      <c r="E10" s="10">
        <v>75</v>
      </c>
      <c r="G10" s="10">
        <f>B10-'Nominal values _ Q1'!B10</f>
        <v>4.295620000000014</v>
      </c>
      <c r="H10" s="10">
        <f>C10-'Nominal values _ Q1'!C10</f>
        <v>-2.1884000000000015</v>
      </c>
      <c r="I10" s="10">
        <f>D10-'Nominal values _ Q1'!D10</f>
        <v>2.3013199999999756</v>
      </c>
      <c r="J10" s="10">
        <f t="shared" si="0"/>
        <v>4.873235570624511</v>
      </c>
      <c r="L10" s="10">
        <f>IF(ABS(G10)&gt;'Nominal values _ Q2'!G10,ABS(G10)-'Nominal values _ Q2'!G10,"-")</f>
        <v>1.2956200000000138</v>
      </c>
      <c r="M10" s="10">
        <f>IF(ABS(H10)&gt;'Nominal values _ Q2'!H10,ABS(H10)-'Nominal values _ Q2'!H10,"-")</f>
        <v>0.18840000000000146</v>
      </c>
      <c r="N10" s="10" t="str">
        <f>IF(ABS(I10)&gt;'Nominal values _ Q2'!I10,ABS(I10)-'Nominal values _ Q2'!I10,"-")</f>
        <v>-</v>
      </c>
      <c r="O10" s="10">
        <f>IF(J10&gt;'Nominal values _ Q2'!J10,J10-'Nominal values _ Q2'!J10,"-")</f>
        <v>0.6305948835052266</v>
      </c>
      <c r="Q10" s="25" t="s">
        <v>484</v>
      </c>
      <c r="R10" s="25" t="s">
        <v>485</v>
      </c>
    </row>
    <row r="11" spans="1:18" ht="12.75">
      <c r="A11" s="9" t="s">
        <v>486</v>
      </c>
      <c r="B11" s="10">
        <v>5.212079999999999</v>
      </c>
      <c r="C11" s="10">
        <v>-221.03080000000003</v>
      </c>
      <c r="D11" s="10">
        <v>380.54534</v>
      </c>
      <c r="E11" s="10">
        <v>201</v>
      </c>
      <c r="G11" s="10">
        <f>B11-'Nominal values _ Q1'!B11</f>
        <v>5.212079999999999</v>
      </c>
      <c r="H11" s="10">
        <f>C11-'Nominal values _ Q1'!C11</f>
        <v>1.4691999999999723</v>
      </c>
      <c r="I11" s="10">
        <f>D11-'Nominal values _ Q1'!D11</f>
        <v>3.645340000000033</v>
      </c>
      <c r="J11" s="10">
        <f t="shared" si="0"/>
        <v>6.360368042967344</v>
      </c>
      <c r="L11" s="10">
        <f>IF(ABS(G11)&gt;'Nominal values _ Q2'!G11,ABS(G11)-'Nominal values _ Q2'!G11,"-")</f>
        <v>2.2120799999999994</v>
      </c>
      <c r="M11" s="10" t="str">
        <f>IF(ABS(H11)&gt;'Nominal values _ Q2'!H11,ABS(H11)-'Nominal values _ Q2'!H11,"-")</f>
        <v>-</v>
      </c>
      <c r="N11" s="10">
        <f>IF(ABS(I11)&gt;'Nominal values _ Q2'!I11,ABS(I11)-'Nominal values _ Q2'!I11,"-")</f>
        <v>0.6453400000000329</v>
      </c>
      <c r="O11" s="10">
        <f>IF(J11&gt;'Nominal values _ Q2'!J11,J11-'Nominal values _ Q2'!J11,"-")</f>
        <v>2.117727355848059</v>
      </c>
      <c r="Q11" s="25" t="s">
        <v>487</v>
      </c>
      <c r="R11" s="25"/>
    </row>
    <row r="12" spans="1:18" ht="12.75">
      <c r="A12" s="9" t="s">
        <v>488</v>
      </c>
      <c r="B12" s="10">
        <v>244.10162</v>
      </c>
      <c r="C12" s="10">
        <v>-224.60458</v>
      </c>
      <c r="D12" s="10">
        <v>277.66517999999996</v>
      </c>
      <c r="E12" s="10">
        <v>134</v>
      </c>
      <c r="G12" s="10">
        <f>B12-'Nominal values _ Q1'!B12</f>
        <v>4.101619999999997</v>
      </c>
      <c r="H12" s="10">
        <f>C12-'Nominal values _ Q1'!C12</f>
        <v>-2.1045799999999986</v>
      </c>
      <c r="I12" s="10">
        <f>D12-'Nominal values _ Q1'!D12</f>
        <v>0.1651799999999639</v>
      </c>
      <c r="J12" s="10">
        <f t="shared" si="0"/>
        <v>4.104944708129449</v>
      </c>
      <c r="L12" s="10">
        <f>IF(ABS(G12)&gt;'Nominal values _ Q2'!G12,ABS(G12)-'Nominal values _ Q2'!G12,"-")</f>
        <v>2.101619999999997</v>
      </c>
      <c r="M12" s="10">
        <f>IF(ABS(H12)&gt;'Nominal values _ Q2'!H12,ABS(H12)-'Nominal values _ Q2'!H12,"-")</f>
        <v>0.10457999999999856</v>
      </c>
      <c r="N12" s="10" t="str">
        <f>IF(ABS(I12)&gt;'Nominal values _ Q2'!I12,ABS(I12)-'Nominal values _ Q2'!I12,"-")</f>
        <v>-</v>
      </c>
      <c r="O12" s="10">
        <f>IF(J12&gt;'Nominal values _ Q2'!J12,J12-'Nominal values _ Q2'!J12,"-")</f>
        <v>1.2765175833832587</v>
      </c>
      <c r="Q12" s="25" t="s">
        <v>489</v>
      </c>
      <c r="R12" s="25" t="s">
        <v>490</v>
      </c>
    </row>
    <row r="13" spans="1:18" ht="12.75">
      <c r="A13" s="9" t="s">
        <v>491</v>
      </c>
      <c r="B13" s="10">
        <v>390.13892</v>
      </c>
      <c r="C13" s="10">
        <v>-217.25889999999998</v>
      </c>
      <c r="D13" s="10">
        <v>69.36232</v>
      </c>
      <c r="E13" s="10">
        <v>75</v>
      </c>
      <c r="G13" s="10">
        <f>B13-'Nominal values _ Q1'!B13</f>
        <v>0.5389199999999619</v>
      </c>
      <c r="H13" s="10">
        <f>C13-'Nominal values _ Q1'!C13</f>
        <v>5.241100000000017</v>
      </c>
      <c r="I13" s="10">
        <f>D13-'Nominal values _ Q1'!D13</f>
        <v>-5.637680000000003</v>
      </c>
      <c r="J13" s="10">
        <f t="shared" si="0"/>
        <v>5.663379781437936</v>
      </c>
      <c r="L13" s="10" t="str">
        <f>IF(ABS(G13)&gt;'Nominal values _ Q2'!G13,ABS(G13)-'Nominal values _ Q2'!G13,"-")</f>
        <v>-</v>
      </c>
      <c r="M13" s="10">
        <f>IF(ABS(H13)&gt;'Nominal values _ Q2'!H13,ABS(H13)-'Nominal values _ Q2'!H13,"-")</f>
        <v>3.241100000000017</v>
      </c>
      <c r="N13" s="10">
        <f>IF(ABS(I13)&gt;'Nominal values _ Q2'!I13,ABS(I13)-'Nominal values _ Q2'!I13,"-")</f>
        <v>3.637680000000003</v>
      </c>
      <c r="O13" s="10">
        <f>IF(J13&gt;'Nominal values _ Q2'!J13,J13-'Nominal values _ Q2'!J13,"-")</f>
        <v>2.8349526566917453</v>
      </c>
      <c r="Q13" s="25" t="s">
        <v>492</v>
      </c>
      <c r="R13" s="25" t="s">
        <v>493</v>
      </c>
    </row>
    <row r="14" spans="1:18" ht="12.75">
      <c r="A14" s="9" t="s">
        <v>494</v>
      </c>
      <c r="B14" s="10">
        <v>0.033019999999999994</v>
      </c>
      <c r="C14" s="10">
        <v>-11.257280000000023</v>
      </c>
      <c r="D14" s="10">
        <v>-147.73656</v>
      </c>
      <c r="E14" s="10">
        <v>124.5</v>
      </c>
      <c r="G14" s="10">
        <f>B14-'Nominal values _ Q1'!B14</f>
        <v>0.033019999999999994</v>
      </c>
      <c r="H14" s="10">
        <f>C14-'Nominal values _ Q1'!C14</f>
        <v>8.642719999999976</v>
      </c>
      <c r="I14" s="10">
        <f>D14-'Nominal values _ Q1'!D14</f>
        <v>2.263440000000003</v>
      </c>
      <c r="J14" s="10">
        <f t="shared" si="0"/>
        <v>2.2636808419032954</v>
      </c>
      <c r="L14" s="10" t="str">
        <f>IF(ABS(G14)&gt;'Nominal values _ Q2'!G14,ABS(G14)-'Nominal values _ Q2'!G14,"-")</f>
        <v>-</v>
      </c>
      <c r="M14" s="10">
        <f>IF(ABS(H14)&gt;'Nominal values _ Q2'!H14,ABS(H14)-'Nominal values _ Q2'!H14,"-")</f>
        <v>6.642719999999976</v>
      </c>
      <c r="N14" s="10">
        <f>IF(ABS(I14)&gt;'Nominal values _ Q2'!I14,ABS(I14)-'Nominal values _ Q2'!I14,"-")</f>
        <v>0.2634400000000028</v>
      </c>
      <c r="O14" s="10" t="str">
        <f>IF(J14&gt;'Nominal values _ Q2'!J14,J14-'Nominal values _ Q2'!J14,"-")</f>
        <v>-</v>
      </c>
      <c r="Q14" s="25"/>
      <c r="R14" s="25" t="s">
        <v>495</v>
      </c>
    </row>
    <row r="15" spans="1:18" ht="12.75">
      <c r="A15" s="9" t="s">
        <v>496</v>
      </c>
      <c r="B15" s="10">
        <v>-149.9997</v>
      </c>
      <c r="C15" s="10">
        <v>-10.812779999999975</v>
      </c>
      <c r="D15" s="10">
        <v>1.7170399999999997</v>
      </c>
      <c r="E15" s="10">
        <v>124.5</v>
      </c>
      <c r="G15" s="10">
        <f>B15-'Nominal values _ Q1'!B15</f>
        <v>0.00030000000000995897</v>
      </c>
      <c r="H15" s="10">
        <f>C15-'Nominal values _ Q1'!C15</f>
        <v>9.087220000000023</v>
      </c>
      <c r="I15" s="10">
        <f>D15-'Nominal values _ Q1'!D15</f>
        <v>1.7170399999999997</v>
      </c>
      <c r="J15" s="10">
        <f t="shared" si="0"/>
        <v>1.717040026207892</v>
      </c>
      <c r="L15" s="10" t="str">
        <f>IF(ABS(G15)&gt;'Nominal values _ Q2'!G15,ABS(G15)-'Nominal values _ Q2'!G15,"-")</f>
        <v>-</v>
      </c>
      <c r="M15" s="10">
        <f>IF(ABS(H15)&gt;'Nominal values _ Q2'!H15,ABS(H15)-'Nominal values _ Q2'!H15,"-")</f>
        <v>7.087220000000023</v>
      </c>
      <c r="N15" s="10" t="str">
        <f>IF(ABS(I15)&gt;'Nominal values _ Q2'!I15,ABS(I15)-'Nominal values _ Q2'!I15,"-")</f>
        <v>-</v>
      </c>
      <c r="O15" s="10" t="str">
        <f>IF(J15&gt;'Nominal values _ Q2'!J15,J15-'Nominal values _ Q2'!J15,"-")</f>
        <v>-</v>
      </c>
      <c r="Q15" s="25"/>
      <c r="R15" s="25" t="s">
        <v>497</v>
      </c>
    </row>
    <row r="16" spans="1:18" ht="12.75">
      <c r="A16" s="9" t="s">
        <v>498</v>
      </c>
      <c r="B16" s="10">
        <v>-0.55118</v>
      </c>
      <c r="C16" s="10">
        <v>-10.67816000000002</v>
      </c>
      <c r="D16" s="10">
        <v>152.1841</v>
      </c>
      <c r="E16" s="10">
        <v>124.5</v>
      </c>
      <c r="G16" s="10">
        <f>B16-'Nominal values _ Q1'!B16</f>
        <v>-0.55118</v>
      </c>
      <c r="H16" s="10">
        <f>C16-'Nominal values _ Q1'!C16</f>
        <v>9.221839999999979</v>
      </c>
      <c r="I16" s="10">
        <f>D16-'Nominal values _ Q1'!D16</f>
        <v>2.184100000000001</v>
      </c>
      <c r="J16" s="10">
        <f t="shared" si="0"/>
        <v>2.252574571995343</v>
      </c>
      <c r="L16" s="10" t="str">
        <f>IF(ABS(G16)&gt;'Nominal values _ Q2'!G16,ABS(G16)-'Nominal values _ Q2'!G16,"-")</f>
        <v>-</v>
      </c>
      <c r="M16" s="10">
        <f>IF(ABS(H16)&gt;'Nominal values _ Q2'!H16,ABS(H16)-'Nominal values _ Q2'!H16,"-")</f>
        <v>7.221839999999979</v>
      </c>
      <c r="N16" s="10">
        <f>IF(ABS(I16)&gt;'Nominal values _ Q2'!I16,ABS(I16)-'Nominal values _ Q2'!I16,"-")</f>
        <v>0.18410000000000082</v>
      </c>
      <c r="O16" s="10" t="str">
        <f>IF(J16&gt;'Nominal values _ Q2'!J16,J16-'Nominal values _ Q2'!J16,"-")</f>
        <v>-</v>
      </c>
      <c r="Q16" s="25"/>
      <c r="R16" s="25" t="s">
        <v>499</v>
      </c>
    </row>
    <row r="17" spans="1:18" ht="12.75">
      <c r="A17" s="9" t="s">
        <v>500</v>
      </c>
      <c r="B17" s="10">
        <v>0.48006</v>
      </c>
      <c r="C17" s="10">
        <v>0</v>
      </c>
      <c r="D17" s="10">
        <v>-0.27177999999999997</v>
      </c>
      <c r="E17" s="10">
        <v>114</v>
      </c>
      <c r="G17" s="10">
        <f>B17-'Nominal values _ Q1'!B17</f>
        <v>0.48006</v>
      </c>
      <c r="H17" s="10">
        <f>C17-'Nominal values _ Q1'!C17</f>
        <v>0</v>
      </c>
      <c r="I17" s="10">
        <f>D17-'Nominal values _ Q1'!D17</f>
        <v>-0.27177999999999997</v>
      </c>
      <c r="J17" s="10">
        <f t="shared" si="0"/>
        <v>0.5516538516134913</v>
      </c>
      <c r="L17" s="10" t="str">
        <f>IF(ABS(G17)&gt;'Nominal values _ Q2'!G17,ABS(G17)-'Nominal values _ Q2'!G17,"-")</f>
        <v>-</v>
      </c>
      <c r="M17" s="10" t="str">
        <f>IF(ABS(H17)&gt;'Nominal values _ Q2'!H17,ABS(H17)-'Nominal values _ Q2'!H17,"-")</f>
        <v>-</v>
      </c>
      <c r="N17" s="10" t="str">
        <f>IF(ABS(I17)&gt;'Nominal values _ Q2'!I17,ABS(I17)-'Nominal values _ Q2'!I17,"-")</f>
        <v>-</v>
      </c>
      <c r="O17" s="10" t="str">
        <f>IF(J17&gt;'Nominal values _ Q2'!J17,J17-'Nominal values _ Q2'!J17,"-")</f>
        <v>-</v>
      </c>
      <c r="Q17" s="25"/>
      <c r="R17" s="25"/>
    </row>
    <row r="18" spans="1:18" ht="12.75">
      <c r="A18" s="9" t="s">
        <v>501</v>
      </c>
      <c r="B18" s="10">
        <v>-3.09372</v>
      </c>
      <c r="C18" s="10">
        <v>129.13867999999997</v>
      </c>
      <c r="D18" s="10">
        <v>77.47254</v>
      </c>
      <c r="E18" s="10">
        <v>1009.6</v>
      </c>
      <c r="G18" s="10">
        <f>B18-'Nominal values _ Q1'!B18</f>
        <v>-3.09372</v>
      </c>
      <c r="H18" s="10">
        <f>C18-'Nominal values _ Q1'!C18</f>
        <v>1.6386799999999653</v>
      </c>
      <c r="I18" s="10">
        <f>D18-'Nominal values _ Q1'!D18</f>
        <v>2.472539999999995</v>
      </c>
      <c r="J18" s="10">
        <f t="shared" si="0"/>
        <v>3.9603734028497835</v>
      </c>
      <c r="L18" s="10">
        <f>IF(ABS(G18)&gt;'Nominal values _ Q2'!G18,ABS(G18)-'Nominal values _ Q2'!G18,"-")</f>
        <v>0.0937199999999998</v>
      </c>
      <c r="M18" s="10" t="str">
        <f>IF(ABS(H18)&gt;'Nominal values _ Q2'!H18,ABS(H18)-'Nominal values _ Q2'!H18,"-")</f>
        <v>-</v>
      </c>
      <c r="N18" s="10" t="str">
        <f>IF(ABS(I18)&gt;'Nominal values _ Q2'!I18,ABS(I18)-'Nominal values _ Q2'!I18,"-")</f>
        <v>-</v>
      </c>
      <c r="O18" s="10" t="str">
        <f>IF(J18&gt;'Nominal values _ Q2'!J18,J18-'Nominal values _ Q2'!J18,"-")</f>
        <v>-</v>
      </c>
      <c r="Q18" s="25"/>
      <c r="R18" s="25"/>
    </row>
    <row r="19" spans="2:9" ht="12.75">
      <c r="B19" s="14"/>
      <c r="C19" s="14"/>
      <c r="D19" s="14"/>
      <c r="E19" s="14"/>
      <c r="G19" s="14"/>
      <c r="I19" s="14"/>
    </row>
    <row r="20" spans="1:9" ht="25.5">
      <c r="A20" s="22" t="s">
        <v>502</v>
      </c>
      <c r="B20" s="14"/>
      <c r="C20" s="14"/>
      <c r="D20" s="14"/>
      <c r="E20" s="14"/>
      <c r="G20" s="14"/>
      <c r="I20" s="14"/>
    </row>
    <row r="21" spans="1:18" ht="12.75">
      <c r="A21" s="9" t="s">
        <v>503</v>
      </c>
      <c r="B21" s="18"/>
      <c r="C21" s="18"/>
      <c r="D21" s="18"/>
      <c r="E21" s="18"/>
      <c r="G21" s="18"/>
      <c r="H21" s="18"/>
      <c r="I21" s="18"/>
      <c r="J21" s="18"/>
      <c r="L21" s="18" t="str">
        <f>IF(ABS(G21)&gt;'Nominal values _ Q2'!G21,ABS(G21)-'Nominal values _ Q2'!G21,"-")</f>
        <v>-</v>
      </c>
      <c r="M21" s="18" t="str">
        <f>IF(ABS(H21)&gt;'Nominal values _ Q2'!H21,ABS(H21)-'Nominal values _ Q2'!H21,"-")</f>
        <v>-</v>
      </c>
      <c r="N21" s="18" t="str">
        <f>IF(ABS(I21)&gt;'Nominal values _ Q2'!I21,ABS(I21)-'Nominal values _ Q2'!I21,"-")</f>
        <v>-</v>
      </c>
      <c r="O21" s="18" t="str">
        <f>IF(J21&gt;'Nominal values _ Q2'!J21,J21-'Nominal values _ Q2'!J21,"-")</f>
        <v>-</v>
      </c>
      <c r="Q21" s="26"/>
      <c r="R21" s="26"/>
    </row>
    <row r="22" spans="1:18" ht="12.75">
      <c r="A22" s="9" t="s">
        <v>504</v>
      </c>
      <c r="B22" s="18"/>
      <c r="C22" s="18"/>
      <c r="D22" s="18"/>
      <c r="E22" s="18"/>
      <c r="G22" s="18"/>
      <c r="H22" s="18"/>
      <c r="I22" s="18"/>
      <c r="J22" s="18"/>
      <c r="L22" s="18" t="str">
        <f>IF(ABS(G22)&gt;'Nominal values _ Q2'!G22,ABS(G22)-'Nominal values _ Q2'!G22,"-")</f>
        <v>-</v>
      </c>
      <c r="M22" s="18" t="str">
        <f>IF(ABS(H22)&gt;'Nominal values _ Q2'!H22,ABS(H22)-'Nominal values _ Q2'!H22,"-")</f>
        <v>-</v>
      </c>
      <c r="N22" s="18" t="str">
        <f>IF(ABS(I22)&gt;'Nominal values _ Q2'!I22,ABS(I22)-'Nominal values _ Q2'!I22,"-")</f>
        <v>-</v>
      </c>
      <c r="O22" s="18" t="str">
        <f>IF(J22&gt;'Nominal values _ Q2'!J22,J22-'Nominal values _ Q2'!J22,"-")</f>
        <v>-</v>
      </c>
      <c r="Q22" s="26"/>
      <c r="R22" s="26"/>
    </row>
    <row r="23" spans="1:18" ht="12.75">
      <c r="A23" s="9" t="s">
        <v>505</v>
      </c>
      <c r="B23" s="18"/>
      <c r="C23" s="18"/>
      <c r="D23" s="18"/>
      <c r="E23" s="18"/>
      <c r="G23" s="18"/>
      <c r="H23" s="18"/>
      <c r="I23" s="18"/>
      <c r="J23" s="18"/>
      <c r="L23" s="18" t="str">
        <f>IF(ABS(G23)&gt;'Nominal values _ Q2'!G23,ABS(G23)-'Nominal values _ Q2'!G23,"-")</f>
        <v>-</v>
      </c>
      <c r="M23" s="18" t="str">
        <f>IF(ABS(H23)&gt;'Nominal values _ Q2'!H23,ABS(H23)-'Nominal values _ Q2'!H23,"-")</f>
        <v>-</v>
      </c>
      <c r="N23" s="18" t="str">
        <f>IF(ABS(I23)&gt;'Nominal values _ Q2'!I23,ABS(I23)-'Nominal values _ Q2'!I23,"-")</f>
        <v>-</v>
      </c>
      <c r="O23" s="18" t="str">
        <f>IF(J23&gt;'Nominal values _ Q2'!J23,J23-'Nominal values _ Q2'!J23,"-")</f>
        <v>-</v>
      </c>
      <c r="Q23" s="26"/>
      <c r="R23" s="26"/>
    </row>
    <row r="24" spans="1:18" ht="12.75">
      <c r="A24" s="9" t="s">
        <v>506</v>
      </c>
      <c r="B24" s="18"/>
      <c r="C24" s="18"/>
      <c r="D24" s="18"/>
      <c r="E24" s="18"/>
      <c r="G24" s="18"/>
      <c r="H24" s="18"/>
      <c r="I24" s="18"/>
      <c r="J24" s="18"/>
      <c r="L24" s="18" t="str">
        <f>IF(ABS(G24)&gt;'Nominal values _ Q2'!G24,ABS(G24)-'Nominal values _ Q2'!G24,"-")</f>
        <v>-</v>
      </c>
      <c r="M24" s="18" t="str">
        <f>IF(ABS(H24)&gt;'Nominal values _ Q2'!H24,ABS(H24)-'Nominal values _ Q2'!H24,"-")</f>
        <v>-</v>
      </c>
      <c r="N24" s="18" t="str">
        <f>IF(ABS(I24)&gt;'Nominal values _ Q2'!I24,ABS(I24)-'Nominal values _ Q2'!I24,"-")</f>
        <v>-</v>
      </c>
      <c r="O24" s="18" t="str">
        <f>IF(J24&gt;'Nominal values _ Q2'!J24,J24-'Nominal values _ Q2'!J24,"-")</f>
        <v>-</v>
      </c>
      <c r="Q24" s="26"/>
      <c r="R24" s="26"/>
    </row>
    <row r="25" spans="1:18" ht="12.75">
      <c r="A25" s="9" t="s">
        <v>507</v>
      </c>
      <c r="B25" s="18"/>
      <c r="C25" s="18"/>
      <c r="D25" s="18"/>
      <c r="E25" s="18"/>
      <c r="G25" s="18"/>
      <c r="H25" s="18"/>
      <c r="I25" s="18"/>
      <c r="J25" s="18"/>
      <c r="L25" s="18" t="str">
        <f>IF(ABS(G25)&gt;'Nominal values _ Q2'!G25,ABS(G25)-'Nominal values _ Q2'!G25,"-")</f>
        <v>-</v>
      </c>
      <c r="M25" s="18" t="str">
        <f>IF(ABS(H25)&gt;'Nominal values _ Q2'!H25,ABS(H25)-'Nominal values _ Q2'!H25,"-")</f>
        <v>-</v>
      </c>
      <c r="N25" s="18" t="str">
        <f>IF(ABS(I25)&gt;'Nominal values _ Q2'!I25,ABS(I25)-'Nominal values _ Q2'!I25,"-")</f>
        <v>-</v>
      </c>
      <c r="O25" s="18" t="str">
        <f>IF(J25&gt;'Nominal values _ Q2'!J25,J25-'Nominal values _ Q2'!J25,"-")</f>
        <v>-</v>
      </c>
      <c r="Q25" s="26"/>
      <c r="R25" s="26"/>
    </row>
    <row r="26" spans="1:18" ht="12.75">
      <c r="A26" s="9" t="s">
        <v>508</v>
      </c>
      <c r="B26" s="18"/>
      <c r="C26" s="18"/>
      <c r="D26" s="18"/>
      <c r="E26" s="18"/>
      <c r="G26" s="18"/>
      <c r="H26" s="18"/>
      <c r="I26" s="18"/>
      <c r="J26" s="18"/>
      <c r="L26" s="18" t="str">
        <f>IF(ABS(G26)&gt;'Nominal values _ Q2'!G26,ABS(G26)-'Nominal values _ Q2'!G26,"-")</f>
        <v>-</v>
      </c>
      <c r="M26" s="18" t="str">
        <f>IF(ABS(H26)&gt;'Nominal values _ Q2'!H26,ABS(H26)-'Nominal values _ Q2'!H26,"-")</f>
        <v>-</v>
      </c>
      <c r="N26" s="18" t="str">
        <f>IF(ABS(I26)&gt;'Nominal values _ Q2'!I26,ABS(I26)-'Nominal values _ Q2'!I26,"-")</f>
        <v>-</v>
      </c>
      <c r="O26" s="18" t="str">
        <f>IF(J26&gt;'Nominal values _ Q2'!J26,J26-'Nominal values _ Q2'!J26,"-")</f>
        <v>-</v>
      </c>
      <c r="Q26" s="26"/>
      <c r="R26" s="26"/>
    </row>
    <row r="27" spans="1:18" ht="12.75">
      <c r="A27" s="9" t="s">
        <v>509</v>
      </c>
      <c r="B27" s="18"/>
      <c r="C27" s="18"/>
      <c r="D27" s="18"/>
      <c r="E27" s="18"/>
      <c r="G27" s="18"/>
      <c r="H27" s="18"/>
      <c r="I27" s="18"/>
      <c r="J27" s="18"/>
      <c r="L27" s="18" t="str">
        <f>IF(ABS(G27)&gt;'Nominal values _ Q2'!G27,ABS(G27)-'Nominal values _ Q2'!G27,"-")</f>
        <v>-</v>
      </c>
      <c r="M27" s="18" t="str">
        <f>IF(ABS(H27)&gt;'Nominal values _ Q2'!H27,ABS(H27)-'Nominal values _ Q2'!H27,"-")</f>
        <v>-</v>
      </c>
      <c r="N27" s="18" t="str">
        <f>IF(ABS(I27)&gt;'Nominal values _ Q2'!I27,ABS(I27)-'Nominal values _ Q2'!I27,"-")</f>
        <v>-</v>
      </c>
      <c r="O27" s="18" t="str">
        <f>IF(J27&gt;'Nominal values _ Q2'!J27,J27-'Nominal values _ Q2'!J27,"-")</f>
        <v>-</v>
      </c>
      <c r="Q27" s="26"/>
      <c r="R27" s="26"/>
    </row>
    <row r="28" spans="1:18" ht="12.75">
      <c r="A28" s="9" t="s">
        <v>510</v>
      </c>
      <c r="B28" s="18"/>
      <c r="C28" s="18"/>
      <c r="D28" s="18"/>
      <c r="E28" s="18"/>
      <c r="G28" s="18"/>
      <c r="H28" s="18"/>
      <c r="I28" s="18"/>
      <c r="J28" s="18"/>
      <c r="L28" s="18" t="str">
        <f>IF(ABS(G28)&gt;'Nominal values _ Q2'!G28,ABS(G28)-'Nominal values _ Q2'!G28,"-")</f>
        <v>-</v>
      </c>
      <c r="M28" s="18" t="str">
        <f>IF(ABS(H28)&gt;'Nominal values _ Q2'!H28,ABS(H28)-'Nominal values _ Q2'!H28,"-")</f>
        <v>-</v>
      </c>
      <c r="N28" s="18" t="str">
        <f>IF(ABS(I28)&gt;'Nominal values _ Q2'!I28,ABS(I28)-'Nominal values _ Q2'!I28,"-")</f>
        <v>-</v>
      </c>
      <c r="O28" s="18" t="str">
        <f>IF(J28&gt;'Nominal values _ Q2'!J28,J28-'Nominal values _ Q2'!J28,"-")</f>
        <v>-</v>
      </c>
      <c r="Q28" s="26"/>
      <c r="R28" s="26"/>
    </row>
    <row r="29" spans="1:18" ht="12.75">
      <c r="A29" s="9" t="s">
        <v>511</v>
      </c>
      <c r="B29" s="10">
        <v>-0.19558</v>
      </c>
      <c r="C29" s="10">
        <v>7753.004559999999</v>
      </c>
      <c r="D29" s="10">
        <v>-0.5206999999999999</v>
      </c>
      <c r="E29" s="10">
        <v>114</v>
      </c>
      <c r="G29" s="10">
        <f>B29-'Nominal values _ Q1'!B29</f>
        <v>-0.19558</v>
      </c>
      <c r="H29" s="10">
        <f>C29-'Nominal values _ Q1'!C29</f>
        <v>-1.995440000000599</v>
      </c>
      <c r="I29" s="10">
        <f>D29-'Nominal values _ Q1'!D29</f>
        <v>-0.5206999999999999</v>
      </c>
      <c r="J29" s="10">
        <f>SQRT(G29^2+I29^2)</f>
        <v>0.5562194049114072</v>
      </c>
      <c r="L29" s="10" t="str">
        <f>IF(ABS(G29)&gt;'Nominal values _ Q2'!G29,ABS(G29)-'Nominal values _ Q2'!G29,"-")</f>
        <v>-</v>
      </c>
      <c r="M29" s="10">
        <f>IF(ABS(H29)&gt;'Nominal values _ Q2'!H29,ABS(H29)-'Nominal values _ Q2'!H29,"-")</f>
        <v>0.995440000000599</v>
      </c>
      <c r="N29" s="10" t="str">
        <f>IF(ABS(I29)&gt;'Nominal values _ Q2'!I29,ABS(I29)-'Nominal values _ Q2'!I29,"-")</f>
        <v>-</v>
      </c>
      <c r="O29" s="10" t="str">
        <f>IF(J29&gt;'Nominal values _ Q2'!J29,J29-'Nominal values _ Q2'!J29,"-")</f>
        <v>-</v>
      </c>
      <c r="Q29" s="25"/>
      <c r="R29" s="25" t="s">
        <v>512</v>
      </c>
    </row>
    <row r="30" spans="1:18" ht="12.75">
      <c r="A30" s="9" t="s">
        <v>513</v>
      </c>
      <c r="B30" s="10">
        <v>-0.02286</v>
      </c>
      <c r="C30" s="10">
        <v>7629.65708</v>
      </c>
      <c r="D30" s="10">
        <v>71.24192000000001</v>
      </c>
      <c r="E30" s="10">
        <v>1009.6</v>
      </c>
      <c r="G30" s="10">
        <f>B30-'Nominal values _ Q1'!B30</f>
        <v>-0.02286</v>
      </c>
      <c r="H30" s="10">
        <f>C30-'Nominal values _ Q1'!C30</f>
        <v>2.157079999999951</v>
      </c>
      <c r="I30" s="10">
        <f>D30-'Nominal values _ Q1'!D30</f>
        <v>-3.7580799999999925</v>
      </c>
      <c r="J30" s="10">
        <f>SQRT(G30^2+I30^2)</f>
        <v>3.7581495268283223</v>
      </c>
      <c r="L30" s="10" t="str">
        <f>IF(ABS(G30)&gt;'Nominal values _ Q2'!G30,ABS(G30)-'Nominal values _ Q2'!G30,"-")</f>
        <v>-</v>
      </c>
      <c r="M30" s="10" t="str">
        <f>IF(ABS(H30)&gt;'Nominal values _ Q2'!H30,ABS(H30)-'Nominal values _ Q2'!H30,"-")</f>
        <v>-</v>
      </c>
      <c r="N30" s="10">
        <f>IF(ABS(I30)&gt;'Nominal values _ Q2'!I30,ABS(I30)-'Nominal values _ Q2'!I30,"-")</f>
        <v>0.7580799999999925</v>
      </c>
      <c r="O30" s="10" t="str">
        <f>IF(J30&gt;'Nominal values _ Q2'!J30,J30-'Nominal values _ Q2'!J30,"-")</f>
        <v>-</v>
      </c>
      <c r="Q30" s="25"/>
      <c r="R30" s="25"/>
    </row>
    <row r="32" ht="12.75">
      <c r="Q32" s="1" t="s">
        <v>514</v>
      </c>
    </row>
    <row r="33" spans="1:17" ht="12.75">
      <c r="A33" s="22" t="s">
        <v>515</v>
      </c>
      <c r="Q33" s="1" t="s">
        <v>516</v>
      </c>
    </row>
    <row r="34" spans="1:17" ht="12.75">
      <c r="A34" s="9" t="s">
        <v>517</v>
      </c>
      <c r="B34" s="10">
        <v>147.62225999999998</v>
      </c>
      <c r="C34" s="10">
        <v>-14.551660000000016</v>
      </c>
      <c r="D34" s="10">
        <v>33.616899999999994</v>
      </c>
      <c r="G34" s="27"/>
      <c r="Q34" s="1" t="s">
        <v>518</v>
      </c>
    </row>
    <row r="35" spans="1:13" ht="12.75">
      <c r="A35" s="9" t="s">
        <v>519</v>
      </c>
      <c r="B35" s="10">
        <v>147.37</v>
      </c>
      <c r="C35" s="10">
        <v>-13.17</v>
      </c>
      <c r="D35" s="10">
        <v>-41.38</v>
      </c>
      <c r="G35" s="27"/>
      <c r="M35" s="14"/>
    </row>
    <row r="36" spans="2:13" ht="12.75">
      <c r="B36" s="28"/>
      <c r="C36" s="28"/>
      <c r="D36" s="28"/>
      <c r="M36" s="14"/>
    </row>
    <row r="37" spans="1:13" ht="12.75">
      <c r="A37" s="9" t="s">
        <v>520</v>
      </c>
      <c r="B37" s="10">
        <v>-147.31</v>
      </c>
      <c r="C37" s="10">
        <v>7762.77</v>
      </c>
      <c r="D37" s="10">
        <v>35.25</v>
      </c>
      <c r="G37" s="27"/>
      <c r="M37" s="14"/>
    </row>
    <row r="38" spans="1:13" ht="12.75">
      <c r="A38" s="9" t="s">
        <v>521</v>
      </c>
      <c r="B38" s="10">
        <v>-146.98</v>
      </c>
      <c r="C38" s="10">
        <v>7761.59</v>
      </c>
      <c r="D38" s="10">
        <v>-39.75</v>
      </c>
      <c r="G38" s="27"/>
      <c r="M38" s="14"/>
    </row>
    <row r="39" ht="12.75">
      <c r="M39" s="14"/>
    </row>
    <row r="40" spans="1:13" ht="12.75">
      <c r="A40" s="22" t="s">
        <v>522</v>
      </c>
      <c r="M40" s="14"/>
    </row>
    <row r="41" spans="1:13" ht="12.75">
      <c r="A41" s="9" t="s">
        <v>523</v>
      </c>
      <c r="B41" s="18"/>
      <c r="C41" s="10">
        <v>2141.98</v>
      </c>
      <c r="D41" s="18"/>
      <c r="G41" s="14"/>
      <c r="H41" s="14"/>
      <c r="I41" s="14"/>
      <c r="M41" s="14"/>
    </row>
    <row r="42" spans="1:13" ht="12.75">
      <c r="A42" s="9" t="s">
        <v>524</v>
      </c>
      <c r="B42" s="18"/>
      <c r="C42" s="10">
        <v>2140.6</v>
      </c>
      <c r="D42" s="18"/>
      <c r="G42" s="14"/>
      <c r="H42" s="14"/>
      <c r="I42" s="14"/>
      <c r="M42" s="14"/>
    </row>
  </sheetData>
  <mergeCells count="9">
    <mergeCell ref="A1:N1"/>
    <mergeCell ref="B3:D3"/>
    <mergeCell ref="B4:D4"/>
    <mergeCell ref="B5:D5"/>
    <mergeCell ref="Q6:R6"/>
    <mergeCell ref="B7:E7"/>
    <mergeCell ref="G7:J7"/>
    <mergeCell ref="L7:O7"/>
    <mergeCell ref="Q7:R7"/>
  </mergeCells>
  <printOptions/>
  <pageMargins left="0.5" right="0.5" top="0.5" bottom="0.5" header="0.5" footer="0.5"/>
  <pageSetup fitToHeight="1" fitToWidth="1" horizontalDpi="300" verticalDpi="3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H. Nicol</dc:creator>
  <cp:keywords/>
  <dc:description/>
  <cp:lastModifiedBy>Thomas H. Nicol</cp:lastModifiedBy>
  <cp:lastPrinted>2007-04-03T21:34:05Z</cp:lastPrinted>
  <dcterms:created xsi:type="dcterms:W3CDTF">2003-08-18T21:18:49Z</dcterms:created>
  <dcterms:modified xsi:type="dcterms:W3CDTF">2007-04-03T21:43:21Z</dcterms:modified>
  <cp:category/>
  <cp:version/>
  <cp:contentType/>
  <cp:contentStatus/>
  <cp:revision>2</cp:revision>
</cp:coreProperties>
</file>