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<sst xmlns="http://schemas.openxmlformats.org/spreadsheetml/2006/main" count="196" uniqueCount="117">
  <si>
    <t>Cond ID</t>
  </si>
  <si>
    <t>Stack Gas Emissions</t>
  </si>
  <si>
    <t>PM</t>
  </si>
  <si>
    <t>HCl</t>
  </si>
  <si>
    <t>Cl2</t>
  </si>
  <si>
    <t>gr/dscf</t>
  </si>
  <si>
    <t>ppmv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</si>
  <si>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</si>
  <si>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</si>
  <si>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</si>
  <si>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</si>
  <si>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</si>
  <si>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</si>
  <si>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</si>
  <si>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Combustor Characteristics</t>
  </si>
  <si>
    <t>None</t>
  </si>
  <si>
    <t>APCS Characteristics</t>
  </si>
  <si>
    <t xml:space="preserve">     Report Name/Date</t>
  </si>
  <si>
    <t xml:space="preserve">     Testing Dates</t>
  </si>
  <si>
    <t>Units</t>
  </si>
  <si>
    <t>Run</t>
  </si>
  <si>
    <t>Cond Avg</t>
  </si>
  <si>
    <t>Cond ID No.</t>
  </si>
  <si>
    <t>Process Information</t>
  </si>
  <si>
    <t>Avg</t>
  </si>
  <si>
    <t>nd</t>
  </si>
  <si>
    <t>TXD008076846</t>
  </si>
  <si>
    <t>Huntsman Corp. (formerly Texaco)</t>
  </si>
  <si>
    <t>Port Neches</t>
  </si>
  <si>
    <t>soot blow</t>
  </si>
  <si>
    <t>"Gas in Temperature"</t>
  </si>
  <si>
    <t>Fuel gas flow</t>
  </si>
  <si>
    <t>Sponge oil flow</t>
  </si>
  <si>
    <t>Polyblend flow</t>
  </si>
  <si>
    <t xml:space="preserve">     Testing Firm</t>
  </si>
  <si>
    <t xml:space="preserve">     Content</t>
  </si>
  <si>
    <t>Cubix Corp.</t>
  </si>
  <si>
    <t>Boiler # 2 (6-BB-2)</t>
  </si>
  <si>
    <t>y</t>
  </si>
  <si>
    <t>TX</t>
  </si>
  <si>
    <t>CoC; max feedrates</t>
  </si>
  <si>
    <t>CoC; min combustion temperature</t>
  </si>
  <si>
    <t>CO emissions</t>
  </si>
  <si>
    <t>Haz Waste Description</t>
  </si>
  <si>
    <t xml:space="preserve">     Report Preparer</t>
  </si>
  <si>
    <t>PM, HCl/Cl2, CO emissions; metals, ash, chlorides in feeds</t>
  </si>
  <si>
    <t>"Polyblend"</t>
  </si>
  <si>
    <t>Supplemental Fuel</t>
  </si>
  <si>
    <t>Liq</t>
  </si>
  <si>
    <t>1005C1</t>
  </si>
  <si>
    <t>1005C2</t>
  </si>
  <si>
    <t>BPD</t>
  </si>
  <si>
    <t>Feedstreams</t>
  </si>
  <si>
    <t>mcfh</t>
  </si>
  <si>
    <t>Capacity (MMBtu/hr)</t>
  </si>
  <si>
    <t>Steam Boilers - Babcock &amp; Wilcox units, built in 1943; Rated @ 594 MMBtu/hr with 495,000 lb/hr steam @ 500 psig and 563 F</t>
  </si>
  <si>
    <t>Steam Production Rate</t>
  </si>
  <si>
    <t>Mlb/hr</t>
  </si>
  <si>
    <t>7% O2</t>
  </si>
  <si>
    <t>Source Description</t>
  </si>
  <si>
    <t>Phase II ID No.</t>
  </si>
  <si>
    <t xml:space="preserve">     Cond Description</t>
  </si>
  <si>
    <t>Test Report on Re-Certification of Compliance of Boiler No. 1 &amp; Annual Performance Test on 2 CEMS installed on Blrs 1 &amp; 2; 10/95</t>
  </si>
  <si>
    <t>Boiler # 1 (6-BB-1) At C4 Facility</t>
  </si>
  <si>
    <t>Soot Blowing</t>
  </si>
  <si>
    <t xml:space="preserve">    City</t>
  </si>
  <si>
    <t xml:space="preserve">    State</t>
  </si>
  <si>
    <t>Other Sister Facilities</t>
  </si>
  <si>
    <t>Hazardous Wastes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</si>
  <si>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</si>
  <si>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</si>
  <si>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</si>
  <si>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</si>
  <si>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</si>
  <si>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 xml:space="preserve">   Stack Gas Flowrate</t>
  </si>
  <si>
    <t xml:space="preserve">   Temperature</t>
  </si>
  <si>
    <t>Comments</t>
  </si>
  <si>
    <t>(PM)</t>
  </si>
  <si>
    <t xml:space="preserve">   O2</t>
  </si>
  <si>
    <t xml:space="preserve">   Moisture</t>
  </si>
  <si>
    <t>Total Chlorine</t>
  </si>
  <si>
    <t>CO (RA)</t>
  </si>
  <si>
    <t>Sampling Train</t>
  </si>
  <si>
    <t>Feedstream Description</t>
  </si>
  <si>
    <t>*</t>
  </si>
  <si>
    <t>Feed Rate</t>
  </si>
  <si>
    <t>HWC Burn Status (Date if Terminated)</t>
  </si>
  <si>
    <t>Permitting Status</t>
  </si>
  <si>
    <t>Yes</t>
  </si>
  <si>
    <t xml:space="preserve">     Cond Dates</t>
  </si>
  <si>
    <t>Liquid-fired boiler</t>
  </si>
  <si>
    <t>Cond Description</t>
  </si>
  <si>
    <t>Feedstream Number</t>
  </si>
  <si>
    <t>Feed Class</t>
  </si>
  <si>
    <t>Liq HW</t>
  </si>
  <si>
    <t>Misc Fuel</t>
  </si>
  <si>
    <t>E1</t>
  </si>
  <si>
    <t>PM (total)</t>
  </si>
  <si>
    <t>Combustor Class</t>
  </si>
  <si>
    <t>Number of Sister Facilities</t>
  </si>
  <si>
    <t>APCS Detailed Acronym</t>
  </si>
  <si>
    <t>APCS General Class</t>
  </si>
  <si>
    <t>Combustor Type</t>
  </si>
  <si>
    <t>Sponge oil</t>
  </si>
  <si>
    <t>source</t>
  </si>
  <si>
    <t>cond</t>
  </si>
  <si>
    <t>emiss</t>
  </si>
  <si>
    <t>feed</t>
  </si>
  <si>
    <t>process</t>
  </si>
  <si>
    <t>Process gas, oil</t>
  </si>
  <si>
    <t>R1</t>
  </si>
  <si>
    <t>R2</t>
  </si>
  <si>
    <t>R3</t>
  </si>
  <si>
    <t>Liquid injection</t>
  </si>
  <si>
    <t>F1</t>
  </si>
  <si>
    <t>F2</t>
  </si>
  <si>
    <t>F3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</si>
</sst>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0.0000000"/>
    <numFmt numFmtId="170" formatCode="mmmm\ d\,\ yyyy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left" vertical="top" wrapText="1"/>
    </xf>
    <xf numFmtId="170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1" fontId="5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5" sqref="A25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C12" sqref="C12"/>
    </sheetView>
  </sheetViews>
  <sheetFormatPr defaultColWidth="9.140625" defaultRowHeight="12.75"/>
  <cols>
    <col min="1" max="1" width="9.140625" style="2" hidden="1" customWidth="1"/>
    <col min="2" max="2" width="25.7109375" style="2" customWidth="1"/>
    <col min="3" max="3" width="55.7109375" style="2" customWidth="1"/>
    <col min="4" max="4" width="9.00390625" style="2" customWidth="1"/>
    <col min="5" max="16384" width="11.421875" style="2" customWidth="1"/>
  </cols>
  <sheetData>
    <row r="1" ht="12.75">
      <c r="B1" s="1" t="s">
        <v>59</v>
      </c>
    </row>
    <row r="3" spans="2:3" ht="12.75">
      <c r="B3" s="2" t="s">
        <v>60</v>
      </c>
      <c r="C3" s="3">
        <v>1005</v>
      </c>
    </row>
    <row r="4" spans="2:3" ht="12.75">
      <c r="B4" s="2" t="s">
        <v>10</v>
      </c>
      <c r="C4" s="2" t="s">
        <v>26</v>
      </c>
    </row>
    <row r="5" spans="2:3" ht="12.75">
      <c r="B5" s="2" t="s">
        <v>11</v>
      </c>
      <c r="C5" s="2" t="s">
        <v>27</v>
      </c>
    </row>
    <row r="6" ht="12.75">
      <c r="B6" s="2" t="s">
        <v>12</v>
      </c>
    </row>
    <row r="7" spans="2:3" ht="12.75">
      <c r="B7" s="2" t="s">
        <v>65</v>
      </c>
      <c r="C7" s="2" t="s">
        <v>28</v>
      </c>
    </row>
    <row r="8" spans="2:3" ht="12.75">
      <c r="B8" s="2" t="s">
        <v>66</v>
      </c>
      <c r="C8" s="2" t="s">
        <v>39</v>
      </c>
    </row>
    <row r="9" spans="2:3" ht="12.75">
      <c r="B9" s="2" t="s">
        <v>13</v>
      </c>
      <c r="C9" s="2" t="s">
        <v>63</v>
      </c>
    </row>
    <row r="10" spans="2:3" ht="12.75">
      <c r="B10" s="2" t="s">
        <v>67</v>
      </c>
      <c r="C10" s="2" t="s">
        <v>37</v>
      </c>
    </row>
    <row r="11" spans="2:3" ht="12.75">
      <c r="B11" s="2" t="s">
        <v>99</v>
      </c>
      <c r="C11" s="3">
        <v>1</v>
      </c>
    </row>
    <row r="12" spans="2:3" ht="12.75">
      <c r="B12" s="2" t="s">
        <v>98</v>
      </c>
      <c r="C12" s="2" t="s">
        <v>90</v>
      </c>
    </row>
    <row r="13" spans="2:3" ht="12.75">
      <c r="B13" s="2" t="s">
        <v>102</v>
      </c>
      <c r="C13" s="2" t="s">
        <v>113</v>
      </c>
    </row>
    <row r="14" spans="2:3" s="4" customFormat="1" ht="25.5">
      <c r="B14" s="4" t="s">
        <v>14</v>
      </c>
      <c r="C14" s="4" t="s">
        <v>55</v>
      </c>
    </row>
    <row r="15" spans="2:3" s="4" customFormat="1" ht="12.75">
      <c r="B15" s="4" t="s">
        <v>54</v>
      </c>
      <c r="C15" s="5">
        <v>549</v>
      </c>
    </row>
    <row r="16" spans="2:3" s="4" customFormat="1" ht="12.75">
      <c r="B16" s="4" t="s">
        <v>64</v>
      </c>
      <c r="C16" s="5" t="s">
        <v>88</v>
      </c>
    </row>
    <row r="17" spans="2:3" s="4" customFormat="1" ht="12.75">
      <c r="B17" s="2" t="s">
        <v>100</v>
      </c>
      <c r="C17" s="4" t="s">
        <v>15</v>
      </c>
    </row>
    <row r="18" spans="2:3" s="4" customFormat="1" ht="12.75">
      <c r="B18" s="2" t="s">
        <v>101</v>
      </c>
      <c r="C18" s="4" t="s">
        <v>15</v>
      </c>
    </row>
    <row r="19" spans="2:3" s="4" customFormat="1" ht="12.75">
      <c r="B19" s="4" t="s">
        <v>16</v>
      </c>
      <c r="C19" s="4" t="s">
        <v>15</v>
      </c>
    </row>
    <row r="20" spans="2:3" s="4" customFormat="1" ht="12.75">
      <c r="B20" s="4" t="s">
        <v>68</v>
      </c>
      <c r="C20" s="4" t="s">
        <v>48</v>
      </c>
    </row>
    <row r="21" spans="2:3" s="4" customFormat="1" ht="12.75">
      <c r="B21" s="4" t="s">
        <v>43</v>
      </c>
      <c r="C21" s="4" t="s">
        <v>46</v>
      </c>
    </row>
    <row r="22" spans="2:3" s="4" customFormat="1" ht="12.75">
      <c r="B22" s="4" t="s">
        <v>47</v>
      </c>
      <c r="C22" s="4" t="s">
        <v>109</v>
      </c>
    </row>
    <row r="23" s="4" customFormat="1" ht="12.75">
      <c r="C23" s="4" t="s">
        <v>103</v>
      </c>
    </row>
    <row r="24" s="4" customFormat="1" ht="12.75">
      <c r="B24" s="4" t="s">
        <v>69</v>
      </c>
    </row>
    <row r="25" spans="2:3" s="4" customFormat="1" ht="12.75">
      <c r="B25" s="4" t="s">
        <v>70</v>
      </c>
      <c r="C25" s="5">
        <f>12.8</f>
        <v>12.8</v>
      </c>
    </row>
    <row r="26" spans="2:3" s="4" customFormat="1" ht="12.75">
      <c r="B26" s="4" t="s">
        <v>71</v>
      </c>
      <c r="C26" s="6">
        <f>25.9*3.281</f>
        <v>84.9779</v>
      </c>
    </row>
    <row r="27" spans="2:3" s="4" customFormat="1" ht="12.75">
      <c r="B27" s="4" t="s">
        <v>72</v>
      </c>
      <c r="C27" s="5">
        <v>32</v>
      </c>
    </row>
    <row r="28" spans="2:3" s="4" customFormat="1" ht="12.75">
      <c r="B28" s="4" t="s">
        <v>73</v>
      </c>
      <c r="C28" s="5">
        <v>265</v>
      </c>
    </row>
    <row r="29" s="4" customFormat="1" ht="12.75">
      <c r="C29" s="5"/>
    </row>
    <row r="30" spans="2:3" s="4" customFormat="1" ht="12.75">
      <c r="B30" s="4" t="s">
        <v>87</v>
      </c>
      <c r="C30" s="5"/>
    </row>
    <row r="31" spans="2:3" s="4" customFormat="1" ht="25.5">
      <c r="B31" s="4" t="s">
        <v>86</v>
      </c>
      <c r="C31" s="5"/>
    </row>
    <row r="32" s="4" customFormat="1" ht="12.75">
      <c r="C32" s="5"/>
    </row>
    <row r="46" s="4" customFormat="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C27" sqref="C27"/>
    </sheetView>
  </sheetViews>
  <sheetFormatPr defaultColWidth="9.140625" defaultRowHeight="12.75"/>
  <cols>
    <col min="1" max="1" width="9.140625" style="0" hidden="1" customWidth="1"/>
    <col min="2" max="2" width="19.8515625" style="0" customWidth="1"/>
    <col min="3" max="3" width="58.7109375" style="0" customWidth="1"/>
  </cols>
  <sheetData>
    <row r="1" ht="12.75">
      <c r="B1" s="15" t="s">
        <v>91</v>
      </c>
    </row>
    <row r="3" ht="12.75">
      <c r="B3" s="16" t="s">
        <v>49</v>
      </c>
    </row>
    <row r="4" ht="12.75">
      <c r="B4" s="16"/>
    </row>
    <row r="5" spans="2:3" s="4" customFormat="1" ht="26.25" customHeight="1">
      <c r="B5" s="4" t="s">
        <v>17</v>
      </c>
      <c r="C5" s="4" t="s">
        <v>62</v>
      </c>
    </row>
    <row r="6" spans="2:3" s="4" customFormat="1" ht="12.75">
      <c r="B6" s="4" t="s">
        <v>44</v>
      </c>
      <c r="C6" s="4" t="s">
        <v>36</v>
      </c>
    </row>
    <row r="7" spans="2:3" s="4" customFormat="1" ht="12.75">
      <c r="B7" s="4" t="s">
        <v>34</v>
      </c>
      <c r="C7" s="4" t="s">
        <v>36</v>
      </c>
    </row>
    <row r="8" spans="2:3" s="4" customFormat="1" ht="12.75">
      <c r="B8" s="4" t="s">
        <v>18</v>
      </c>
      <c r="C8" s="7">
        <v>33514</v>
      </c>
    </row>
    <row r="9" spans="2:3" s="4" customFormat="1" ht="12.75">
      <c r="B9" s="4" t="s">
        <v>89</v>
      </c>
      <c r="C9" s="14">
        <v>33511</v>
      </c>
    </row>
    <row r="10" spans="2:3" s="4" customFormat="1" ht="12.75">
      <c r="B10" s="4" t="s">
        <v>61</v>
      </c>
      <c r="C10" s="4" t="s">
        <v>40</v>
      </c>
    </row>
    <row r="11" spans="2:3" s="4" customFormat="1" ht="12.75">
      <c r="B11" s="4" t="s">
        <v>35</v>
      </c>
      <c r="C11" s="4" t="s">
        <v>45</v>
      </c>
    </row>
    <row r="12" s="4" customFormat="1" ht="12.75"/>
    <row r="13" s="4" customFormat="1" ht="12.75">
      <c r="B13" s="16" t="s">
        <v>50</v>
      </c>
    </row>
    <row r="14" ht="12.75">
      <c r="B14" s="16"/>
    </row>
    <row r="15" spans="2:3" s="4" customFormat="1" ht="26.25" customHeight="1">
      <c r="B15" s="4" t="s">
        <v>17</v>
      </c>
      <c r="C15" s="4" t="s">
        <v>62</v>
      </c>
    </row>
    <row r="16" spans="2:3" s="4" customFormat="1" ht="12.75">
      <c r="B16" s="4" t="s">
        <v>44</v>
      </c>
      <c r="C16" s="4" t="s">
        <v>36</v>
      </c>
    </row>
    <row r="17" spans="2:3" s="4" customFormat="1" ht="12.75">
      <c r="B17" s="4" t="s">
        <v>34</v>
      </c>
      <c r="C17" s="4" t="s">
        <v>36</v>
      </c>
    </row>
    <row r="18" spans="2:3" s="4" customFormat="1" ht="12.75">
      <c r="B18" s="4" t="s">
        <v>18</v>
      </c>
      <c r="C18" s="7">
        <v>33515</v>
      </c>
    </row>
    <row r="19" spans="2:3" s="4" customFormat="1" ht="12.75">
      <c r="B19" s="4" t="s">
        <v>89</v>
      </c>
      <c r="C19" s="14">
        <v>33511</v>
      </c>
    </row>
    <row r="20" spans="2:3" s="4" customFormat="1" ht="12.75">
      <c r="B20" s="4" t="s">
        <v>61</v>
      </c>
      <c r="C20" s="4" t="s">
        <v>41</v>
      </c>
    </row>
    <row r="21" spans="2:3" s="4" customFormat="1" ht="12.75">
      <c r="B21" s="4" t="s">
        <v>35</v>
      </c>
      <c r="C21" s="4" t="s">
        <v>42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B1">
      <selection activeCell="K19" sqref="K19"/>
    </sheetView>
  </sheetViews>
  <sheetFormatPr defaultColWidth="9.140625" defaultRowHeight="12.75"/>
  <cols>
    <col min="1" max="1" width="3.28125" style="2" hidden="1" customWidth="1"/>
    <col min="2" max="2" width="20.57421875" style="2" customWidth="1"/>
    <col min="3" max="3" width="10.00390625" style="2" bestFit="1" customWidth="1"/>
    <col min="4" max="4" width="8.421875" style="2" customWidth="1"/>
    <col min="5" max="5" width="5.7109375" style="2" customWidth="1"/>
    <col min="6" max="6" width="4.140625" style="8" customWidth="1"/>
    <col min="7" max="7" width="8.421875" style="2" customWidth="1"/>
    <col min="8" max="8" width="4.57421875" style="8" customWidth="1"/>
    <col min="9" max="9" width="7.140625" style="2" customWidth="1"/>
    <col min="10" max="10" width="4.00390625" style="8" customWidth="1"/>
    <col min="11" max="11" width="8.28125" style="2" customWidth="1"/>
    <col min="12" max="12" width="4.00390625" style="9" customWidth="1"/>
    <col min="13" max="16" width="11.421875" style="2" customWidth="1"/>
    <col min="17" max="17" width="8.140625" style="2" customWidth="1"/>
    <col min="18" max="18" width="4.8515625" style="2" customWidth="1"/>
    <col min="19" max="19" width="11.421875" style="2" customWidth="1"/>
    <col min="20" max="20" width="2.8515625" style="2" customWidth="1"/>
    <col min="21" max="21" width="11.421875" style="2" customWidth="1"/>
    <col min="22" max="22" width="3.140625" style="2" customWidth="1"/>
    <col min="23" max="23" width="11.421875" style="2" customWidth="1"/>
    <col min="24" max="24" width="5.28125" style="2" customWidth="1"/>
    <col min="25" max="16384" width="11.421875" style="2" customWidth="1"/>
  </cols>
  <sheetData>
    <row r="1" spans="2:3" ht="12.75">
      <c r="B1" s="1" t="s">
        <v>1</v>
      </c>
      <c r="C1" s="1"/>
    </row>
    <row r="2" ht="12.75" customHeight="1"/>
    <row r="3" spans="2:12" ht="12.75">
      <c r="B3" s="2" t="s">
        <v>0</v>
      </c>
      <c r="C3" s="2" t="s">
        <v>76</v>
      </c>
      <c r="D3" s="2" t="s">
        <v>19</v>
      </c>
      <c r="E3" s="2" t="s">
        <v>58</v>
      </c>
      <c r="G3" s="8"/>
      <c r="I3" s="8"/>
      <c r="K3" s="8"/>
      <c r="L3" s="18"/>
    </row>
    <row r="4" spans="7:12" ht="12.75">
      <c r="G4" s="8"/>
      <c r="I4" s="8"/>
      <c r="K4" s="8"/>
      <c r="L4" s="19"/>
    </row>
    <row r="5" spans="2:12" ht="12.75">
      <c r="B5" s="1"/>
      <c r="C5" s="1"/>
      <c r="G5" s="8"/>
      <c r="I5" s="8"/>
      <c r="K5" s="8" t="s">
        <v>29</v>
      </c>
      <c r="L5" s="19"/>
    </row>
    <row r="6" spans="1:13" ht="12.75">
      <c r="A6" s="2">
        <v>1</v>
      </c>
      <c r="B6" s="1" t="s">
        <v>49</v>
      </c>
      <c r="C6" s="1"/>
      <c r="G6" s="8" t="s">
        <v>110</v>
      </c>
      <c r="I6" s="8" t="s">
        <v>111</v>
      </c>
      <c r="K6" s="8" t="s">
        <v>112</v>
      </c>
      <c r="L6" s="19"/>
      <c r="M6" s="8" t="s">
        <v>21</v>
      </c>
    </row>
    <row r="8" spans="2:4" ht="12.75">
      <c r="B8" s="2" t="s">
        <v>82</v>
      </c>
      <c r="C8" s="2" t="s">
        <v>77</v>
      </c>
      <c r="D8" s="2" t="s">
        <v>96</v>
      </c>
    </row>
    <row r="9" spans="2:13" ht="12.75">
      <c r="B9" s="2" t="s">
        <v>74</v>
      </c>
      <c r="D9" s="2" t="s">
        <v>7</v>
      </c>
      <c r="G9" s="9">
        <v>150000</v>
      </c>
      <c r="I9" s="2">
        <v>138700</v>
      </c>
      <c r="K9" s="2">
        <v>143200</v>
      </c>
      <c r="M9" s="9">
        <f>SUM(G9:L9)/3</f>
        <v>143966.66666666666</v>
      </c>
    </row>
    <row r="10" spans="2:13" ht="12.75">
      <c r="B10" s="2" t="s">
        <v>78</v>
      </c>
      <c r="D10" s="2" t="s">
        <v>8</v>
      </c>
      <c r="G10" s="2">
        <v>11.31</v>
      </c>
      <c r="I10" s="2">
        <v>11.27</v>
      </c>
      <c r="K10" s="2">
        <v>11.25</v>
      </c>
      <c r="M10" s="2">
        <v>11.28</v>
      </c>
    </row>
    <row r="11" spans="2:13" ht="12.75">
      <c r="B11" s="2" t="s">
        <v>79</v>
      </c>
      <c r="D11" s="2" t="s">
        <v>8</v>
      </c>
      <c r="G11" s="2">
        <v>9.46</v>
      </c>
      <c r="I11" s="2">
        <v>10.06</v>
      </c>
      <c r="K11" s="2">
        <v>11.25</v>
      </c>
      <c r="M11" s="10">
        <f>SUM(G11:L11)/3</f>
        <v>10.256666666666668</v>
      </c>
    </row>
    <row r="12" spans="2:13" ht="12.75">
      <c r="B12" s="2" t="s">
        <v>75</v>
      </c>
      <c r="D12" s="2" t="s">
        <v>9</v>
      </c>
      <c r="G12" s="2">
        <v>260</v>
      </c>
      <c r="I12" s="2">
        <v>263</v>
      </c>
      <c r="K12" s="2">
        <v>269</v>
      </c>
      <c r="M12" s="2">
        <f>SUM(G12:L12)/3</f>
        <v>264</v>
      </c>
    </row>
    <row r="14" spans="2:13" ht="12.75">
      <c r="B14" s="2" t="s">
        <v>97</v>
      </c>
      <c r="C14" s="2" t="s">
        <v>96</v>
      </c>
      <c r="D14" s="2" t="s">
        <v>5</v>
      </c>
      <c r="E14" s="2" t="s">
        <v>38</v>
      </c>
      <c r="G14" s="2">
        <v>0.0141</v>
      </c>
      <c r="I14" s="2">
        <v>0.0131</v>
      </c>
      <c r="K14" s="2">
        <v>0.015</v>
      </c>
      <c r="M14" s="11">
        <f>SUM(G14:L14)/3</f>
        <v>0.014066666666666667</v>
      </c>
    </row>
    <row r="15" spans="2:13" ht="12.75">
      <c r="B15" s="2" t="s">
        <v>2</v>
      </c>
      <c r="C15" s="2" t="s">
        <v>96</v>
      </c>
      <c r="D15" s="2" t="s">
        <v>5</v>
      </c>
      <c r="E15" s="2" t="s">
        <v>38</v>
      </c>
      <c r="G15" s="2">
        <v>0.0075</v>
      </c>
      <c r="I15" s="2">
        <v>0.0067</v>
      </c>
      <c r="K15" s="2">
        <v>0.0062</v>
      </c>
      <c r="M15" s="2">
        <f>SUM(G15:L15)/3</f>
        <v>0.0068000000000000005</v>
      </c>
    </row>
    <row r="16" spans="2:13" ht="12.75">
      <c r="B16" s="2" t="s">
        <v>81</v>
      </c>
      <c r="C16" s="2" t="s">
        <v>96</v>
      </c>
      <c r="D16" s="2" t="s">
        <v>6</v>
      </c>
      <c r="E16" s="2" t="s">
        <v>38</v>
      </c>
      <c r="G16" s="2">
        <v>1.6</v>
      </c>
      <c r="I16" s="2">
        <v>0.7</v>
      </c>
      <c r="K16" s="2">
        <v>0.7</v>
      </c>
      <c r="M16" s="13">
        <v>1</v>
      </c>
    </row>
    <row r="17" spans="2:13" ht="12.75">
      <c r="B17" s="2" t="s">
        <v>3</v>
      </c>
      <c r="C17" s="2" t="s">
        <v>96</v>
      </c>
      <c r="D17" s="2" t="s">
        <v>6</v>
      </c>
      <c r="E17" s="2" t="s">
        <v>38</v>
      </c>
      <c r="F17" s="8" t="s">
        <v>25</v>
      </c>
      <c r="G17" s="2">
        <f>0.08</f>
        <v>0.08</v>
      </c>
      <c r="H17" s="8" t="s">
        <v>25</v>
      </c>
      <c r="I17" s="2">
        <f>0.03</f>
        <v>0.03</v>
      </c>
      <c r="J17" s="8" t="s">
        <v>25</v>
      </c>
      <c r="K17" s="2">
        <f>0.02</f>
        <v>0.02</v>
      </c>
      <c r="L17" s="20">
        <f>(G17+I17+K17)/(M17*3)*100</f>
        <v>100</v>
      </c>
      <c r="M17" s="12">
        <f>AVERAGE(G17,I17,K17)</f>
        <v>0.043333333333333335</v>
      </c>
    </row>
    <row r="18" spans="2:13" ht="12.75">
      <c r="B18" s="2" t="s">
        <v>4</v>
      </c>
      <c r="C18" s="2" t="s">
        <v>96</v>
      </c>
      <c r="D18" s="2" t="s">
        <v>6</v>
      </c>
      <c r="E18" s="2" t="s">
        <v>38</v>
      </c>
      <c r="F18" s="8" t="s">
        <v>25</v>
      </c>
      <c r="G18" s="2">
        <f>0.01</f>
        <v>0.01</v>
      </c>
      <c r="H18" s="8" t="s">
        <v>25</v>
      </c>
      <c r="I18" s="2">
        <f>0.01</f>
        <v>0.01</v>
      </c>
      <c r="J18" s="8" t="s">
        <v>25</v>
      </c>
      <c r="K18" s="2">
        <f>0.01</f>
        <v>0.01</v>
      </c>
      <c r="L18" s="20">
        <f>(G18+I18+K18)/(M18*3)*100</f>
        <v>100</v>
      </c>
      <c r="M18" s="2">
        <f>AVERAGE(G18,I18,K18)</f>
        <v>0.01</v>
      </c>
    </row>
    <row r="19" spans="2:13" ht="12.75">
      <c r="B19" s="2" t="s">
        <v>80</v>
      </c>
      <c r="C19" s="2" t="s">
        <v>96</v>
      </c>
      <c r="D19" s="2" t="s">
        <v>6</v>
      </c>
      <c r="E19" s="2" t="s">
        <v>38</v>
      </c>
      <c r="F19" s="8">
        <v>100</v>
      </c>
      <c r="G19" s="2">
        <f>G17+2*G18</f>
        <v>0.1</v>
      </c>
      <c r="H19" s="8">
        <v>100</v>
      </c>
      <c r="I19" s="2">
        <f>I17+2*I18</f>
        <v>0.05</v>
      </c>
      <c r="J19" s="8">
        <v>100</v>
      </c>
      <c r="K19" s="2">
        <f>K17+2*K18</f>
        <v>0.04</v>
      </c>
      <c r="L19" s="20">
        <v>100</v>
      </c>
      <c r="M19" s="12">
        <f>M17+2*M18</f>
        <v>0.06333333333333334</v>
      </c>
    </row>
    <row r="21" spans="1:13" ht="12.75">
      <c r="A21" s="2">
        <v>2</v>
      </c>
      <c r="B21" s="1" t="s">
        <v>50</v>
      </c>
      <c r="C21" s="1"/>
      <c r="G21" s="8" t="s">
        <v>110</v>
      </c>
      <c r="I21" s="8" t="s">
        <v>111</v>
      </c>
      <c r="K21" s="8" t="s">
        <v>112</v>
      </c>
      <c r="L21" s="19"/>
      <c r="M21" s="8" t="s">
        <v>21</v>
      </c>
    </row>
    <row r="23" spans="2:13" ht="12.75">
      <c r="B23" s="2" t="s">
        <v>81</v>
      </c>
      <c r="C23" s="2" t="s">
        <v>96</v>
      </c>
      <c r="D23" s="2" t="s">
        <v>6</v>
      </c>
      <c r="E23" s="2" t="s">
        <v>38</v>
      </c>
      <c r="G23" s="2">
        <v>0.6</v>
      </c>
      <c r="I23" s="2">
        <v>0.6</v>
      </c>
      <c r="K23" s="2">
        <v>0.4</v>
      </c>
      <c r="M23" s="2">
        <v>0.7</v>
      </c>
    </row>
    <row r="25" ht="12.75" customHeight="1"/>
    <row r="26" ht="12" customHeight="1"/>
    <row r="36" ht="12.7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B1">
      <selection activeCell="F14" sqref="F14:J16"/>
    </sheetView>
  </sheetViews>
  <sheetFormatPr defaultColWidth="9.140625" defaultRowHeight="12.75"/>
  <cols>
    <col min="1" max="1" width="4.57421875" style="2" hidden="1" customWidth="1"/>
    <col min="2" max="3" width="17.421875" style="2" customWidth="1"/>
    <col min="4" max="5" width="6.57421875" style="2" customWidth="1"/>
    <col min="6" max="6" width="14.28125" style="2" customWidth="1"/>
    <col min="7" max="7" width="2.7109375" style="2" customWidth="1"/>
    <col min="8" max="8" width="14.140625" style="2" customWidth="1"/>
    <col min="9" max="9" width="2.140625" style="2" customWidth="1"/>
    <col min="10" max="10" width="14.140625" style="2" customWidth="1"/>
    <col min="11" max="11" width="2.00390625" style="2" customWidth="1"/>
    <col min="12" max="12" width="1.8515625" style="2" customWidth="1"/>
    <col min="13" max="13" width="7.140625" style="2" customWidth="1"/>
    <col min="14" max="14" width="2.00390625" style="2" customWidth="1"/>
    <col min="15" max="15" width="7.140625" style="2" customWidth="1"/>
    <col min="16" max="16" width="2.140625" style="2" customWidth="1"/>
    <col min="17" max="17" width="7.00390625" style="2" customWidth="1"/>
    <col min="18" max="18" width="2.8515625" style="2" customWidth="1"/>
    <col min="19" max="19" width="7.00390625" style="2" customWidth="1"/>
    <col min="20" max="20" width="1.8515625" style="2" customWidth="1"/>
    <col min="21" max="21" width="7.140625" style="2" customWidth="1"/>
    <col min="22" max="22" width="2.00390625" style="2" customWidth="1"/>
    <col min="23" max="23" width="7.140625" style="2" customWidth="1"/>
    <col min="24" max="24" width="2.140625" style="2" customWidth="1"/>
    <col min="25" max="25" width="7.00390625" style="2" customWidth="1"/>
    <col min="26" max="26" width="2.8515625" style="2" customWidth="1"/>
    <col min="27" max="27" width="7.00390625" style="2" customWidth="1"/>
    <col min="28" max="31" width="8.421875" style="2" customWidth="1"/>
    <col min="32" max="32" width="6.7109375" style="2" customWidth="1"/>
    <col min="33" max="16384" width="11.421875" style="2" customWidth="1"/>
  </cols>
  <sheetData>
    <row r="1" spans="2:3" ht="12.75">
      <c r="B1" s="1" t="s">
        <v>52</v>
      </c>
      <c r="C1" s="1"/>
    </row>
    <row r="2" ht="12.75" customHeight="1"/>
    <row r="3" ht="12.75" customHeight="1">
      <c r="D3" s="2" t="s">
        <v>19</v>
      </c>
    </row>
    <row r="4" spans="1:10" ht="12.75" customHeight="1">
      <c r="A4" s="2" t="s">
        <v>84</v>
      </c>
      <c r="B4" s="1" t="s">
        <v>49</v>
      </c>
      <c r="C4" s="1"/>
      <c r="F4" s="8" t="s">
        <v>21</v>
      </c>
      <c r="H4" s="8" t="s">
        <v>21</v>
      </c>
      <c r="I4" s="8"/>
      <c r="J4" s="8" t="s">
        <v>21</v>
      </c>
    </row>
    <row r="5" spans="2:10" ht="12.75" customHeight="1">
      <c r="B5" s="1"/>
      <c r="C5" s="1"/>
      <c r="F5" s="8"/>
      <c r="H5" s="8"/>
      <c r="I5" s="8"/>
      <c r="J5" s="8"/>
    </row>
    <row r="6" spans="2:10" ht="12.75" customHeight="1">
      <c r="B6" s="17" t="s">
        <v>92</v>
      </c>
      <c r="C6" s="1"/>
      <c r="F6" s="8" t="s">
        <v>114</v>
      </c>
      <c r="H6" s="8" t="s">
        <v>115</v>
      </c>
      <c r="I6" s="8"/>
      <c r="J6" s="8" t="s">
        <v>116</v>
      </c>
    </row>
    <row r="7" spans="2:10" ht="12.75" customHeight="1">
      <c r="B7" s="17" t="s">
        <v>93</v>
      </c>
      <c r="F7" s="8" t="s">
        <v>94</v>
      </c>
      <c r="H7" s="8" t="s">
        <v>95</v>
      </c>
      <c r="I7" s="8"/>
      <c r="J7" s="8" t="s">
        <v>95</v>
      </c>
    </row>
    <row r="8" spans="2:10" ht="12.75">
      <c r="B8" s="2" t="s">
        <v>83</v>
      </c>
      <c r="F8" s="8" t="s">
        <v>33</v>
      </c>
      <c r="H8" s="8" t="s">
        <v>31</v>
      </c>
      <c r="I8" s="8"/>
      <c r="J8" s="8" t="s">
        <v>32</v>
      </c>
    </row>
    <row r="9" spans="2:6" ht="12" customHeight="1">
      <c r="B9" s="2" t="s">
        <v>85</v>
      </c>
      <c r="D9" s="2" t="s">
        <v>51</v>
      </c>
      <c r="F9" s="2">
        <v>328</v>
      </c>
    </row>
    <row r="10" spans="2:10" ht="12.75">
      <c r="B10" s="2" t="s">
        <v>85</v>
      </c>
      <c r="D10" s="2" t="s">
        <v>53</v>
      </c>
      <c r="H10" s="2">
        <v>382</v>
      </c>
      <c r="J10" s="2">
        <v>8.3</v>
      </c>
    </row>
    <row r="12" spans="1:3" ht="12.75">
      <c r="A12" s="2" t="s">
        <v>84</v>
      </c>
      <c r="B12" s="1" t="s">
        <v>50</v>
      </c>
      <c r="C12" s="1"/>
    </row>
    <row r="13" spans="2:3" ht="12.75">
      <c r="B13" s="1"/>
      <c r="C13" s="1"/>
    </row>
    <row r="14" spans="2:10" ht="12.75" customHeight="1">
      <c r="B14" s="17" t="s">
        <v>92</v>
      </c>
      <c r="C14" s="1"/>
      <c r="F14" s="8" t="s">
        <v>114</v>
      </c>
      <c r="G14" s="8"/>
      <c r="H14" s="8" t="s">
        <v>115</v>
      </c>
      <c r="I14" s="8"/>
      <c r="J14" s="8" t="s">
        <v>116</v>
      </c>
    </row>
    <row r="15" spans="2:10" ht="12.75" customHeight="1">
      <c r="B15" s="17" t="s">
        <v>93</v>
      </c>
      <c r="F15" s="8" t="s">
        <v>94</v>
      </c>
      <c r="G15" s="8"/>
      <c r="H15" s="8" t="s">
        <v>95</v>
      </c>
      <c r="I15" s="8"/>
      <c r="J15" s="8" t="s">
        <v>95</v>
      </c>
    </row>
    <row r="16" spans="2:10" ht="12.75">
      <c r="B16" s="2" t="s">
        <v>83</v>
      </c>
      <c r="F16" s="8" t="s">
        <v>33</v>
      </c>
      <c r="G16" s="8"/>
      <c r="H16" s="8" t="s">
        <v>31</v>
      </c>
      <c r="I16" s="8"/>
      <c r="J16" s="8" t="s">
        <v>32</v>
      </c>
    </row>
    <row r="17" spans="2:6" ht="12.75">
      <c r="B17" s="2" t="s">
        <v>85</v>
      </c>
      <c r="D17" s="2" t="s">
        <v>51</v>
      </c>
      <c r="F17" s="2">
        <v>340</v>
      </c>
    </row>
    <row r="18" spans="2:10" ht="12.75">
      <c r="B18" s="2" t="s">
        <v>85</v>
      </c>
      <c r="D18" s="2" t="s">
        <v>53</v>
      </c>
      <c r="H18" s="2">
        <v>340</v>
      </c>
      <c r="J18" s="2">
        <v>9.4</v>
      </c>
    </row>
    <row r="37" ht="6.75" customHeight="1"/>
    <row r="40" ht="7.5" customHeight="1"/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0" sqref="D10"/>
    </sheetView>
  </sheetViews>
  <sheetFormatPr defaultColWidth="9.140625" defaultRowHeight="12.75"/>
  <cols>
    <col min="1" max="1" width="21.8515625" style="2" customWidth="1"/>
    <col min="2" max="2" width="11.00390625" style="2" customWidth="1"/>
    <col min="3" max="3" width="8.140625" style="2" customWidth="1"/>
    <col min="4" max="4" width="7.421875" style="2" customWidth="1"/>
    <col min="5" max="5" width="7.8515625" style="2" customWidth="1"/>
    <col min="6" max="6" width="8.28125" style="2" customWidth="1"/>
    <col min="7" max="16384" width="11.421875" style="2" customWidth="1"/>
  </cols>
  <sheetData>
    <row r="1" ht="12.75">
      <c r="A1" s="1" t="s">
        <v>23</v>
      </c>
    </row>
    <row r="3" spans="1:6" ht="12.75">
      <c r="A3" s="2" t="s">
        <v>22</v>
      </c>
      <c r="B3" s="2" t="s">
        <v>19</v>
      </c>
      <c r="C3" s="8" t="s">
        <v>20</v>
      </c>
      <c r="D3" s="8" t="s">
        <v>20</v>
      </c>
      <c r="E3" s="8" t="s">
        <v>20</v>
      </c>
      <c r="F3" s="8" t="s">
        <v>24</v>
      </c>
    </row>
    <row r="4" spans="3:6" ht="12.75">
      <c r="C4" s="8">
        <v>1</v>
      </c>
      <c r="D4" s="8">
        <v>2</v>
      </c>
      <c r="E4" s="8">
        <v>3</v>
      </c>
      <c r="F4" s="8"/>
    </row>
    <row r="5" spans="3:6" ht="12.75">
      <c r="C5" s="8"/>
      <c r="D5" s="8"/>
      <c r="E5" s="8"/>
      <c r="F5" s="8"/>
    </row>
    <row r="6" spans="1:6" ht="12.75">
      <c r="A6" s="1" t="s">
        <v>49</v>
      </c>
      <c r="C6" s="8"/>
      <c r="D6" s="8"/>
      <c r="E6" s="8"/>
      <c r="F6" s="8"/>
    </row>
    <row r="8" spans="1:6" ht="12.75">
      <c r="A8" s="2" t="s">
        <v>30</v>
      </c>
      <c r="B8" s="2" t="s">
        <v>9</v>
      </c>
      <c r="C8" s="2">
        <v>540</v>
      </c>
      <c r="D8" s="2">
        <v>535</v>
      </c>
      <c r="E8" s="2">
        <v>535</v>
      </c>
      <c r="F8" s="2">
        <v>537</v>
      </c>
    </row>
    <row r="9" spans="1:6" ht="12.75">
      <c r="A9" s="2" t="s">
        <v>56</v>
      </c>
      <c r="B9" s="2" t="s">
        <v>57</v>
      </c>
      <c r="C9" s="2">
        <v>240</v>
      </c>
      <c r="D9" s="2">
        <v>240</v>
      </c>
      <c r="E9" s="2">
        <v>240</v>
      </c>
      <c r="F9" s="2">
        <v>240</v>
      </c>
    </row>
    <row r="11" spans="1:6" ht="12.75">
      <c r="A11" s="1" t="s">
        <v>50</v>
      </c>
      <c r="C11" s="8"/>
      <c r="D11" s="8"/>
      <c r="E11" s="8"/>
      <c r="F11" s="8"/>
    </row>
    <row r="13" spans="1:6" ht="12.75">
      <c r="A13" s="2" t="s">
        <v>30</v>
      </c>
      <c r="B13" s="2" t="s">
        <v>9</v>
      </c>
      <c r="C13" s="2">
        <v>518</v>
      </c>
      <c r="D13" s="2">
        <v>515</v>
      </c>
      <c r="E13" s="2">
        <v>521</v>
      </c>
      <c r="F13" s="2">
        <v>518</v>
      </c>
    </row>
    <row r="14" spans="1:6" ht="12.75">
      <c r="A14" s="2" t="s">
        <v>56</v>
      </c>
      <c r="B14" s="2" t="s">
        <v>57</v>
      </c>
      <c r="C14" s="2">
        <v>213</v>
      </c>
      <c r="D14" s="2">
        <v>209</v>
      </c>
      <c r="E14" s="2">
        <v>230</v>
      </c>
      <c r="F14" s="2">
        <v>217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EERGC</cp:lastModifiedBy>
  <cp:lastPrinted>2004-02-20T22:09:22Z</cp:lastPrinted>
  <dcterms:created xsi:type="dcterms:W3CDTF">1999-11-30T21:32:07Z</dcterms:created>
  <dcterms:modified xsi:type="dcterms:W3CDTF">2004-02-20T22:09:46Z</dcterms:modified>
  <cp:category/>
  <cp:version/>
  <cp:contentType/>
  <cp:contentStatus/>
</cp:coreProperties>
</file>