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1850" windowHeight="8790" activeTab="1"/>
  </bookViews>
  <sheets>
    <sheet name="Tab Info" sheetId="1" r:id="rId1"/>
    <sheet name="Puts&amp;Takes" sheetId="2" r:id="rId2"/>
    <sheet name="ATB to P&amp;T" sheetId="3" r:id="rId3"/>
  </sheets>
  <definedNames>
    <definedName name="_xlnm.Print_Area" localSheetId="1">'Puts&amp;Takes'!$A$1:$N$534</definedName>
  </definedNames>
  <calcPr fullCalcOnLoad="1"/>
</workbook>
</file>

<file path=xl/sharedStrings.xml><?xml version="1.0" encoding="utf-8"?>
<sst xmlns="http://schemas.openxmlformats.org/spreadsheetml/2006/main" count="1232" uniqueCount="288">
  <si>
    <t>Congressional recommendation column to indicate that the Congress had added no funding for the increase.  Therefore, a zero in this case would be a bad thing, because the proposed increase had not been approved.</t>
  </si>
  <si>
    <t>As noted above, this worksheet enumerates all funding increases and decreases in the President's Budget and depicts the House, Senate, and Conference recommendations on the proposed funding changes plus the final Conference decisions on House and/or Senate proposed changes. Please note that the changes detailed in this worksheet are all displayed from the perspective of existing (base) funding and that this funding depiction has been found to be confusing to some readers.  For example, if the President's Budget proposes a reduction in a program, a negative funding level is shown.  If the House and/or the Senate does not agree with the proposed reduction and  "restores funding to the program", a zero would appear in the Congressional recommendation column to indicate that the Congress had not made a change to the existing (base) funding.  Therefore, zero would be good thing or favorable result for the program.  If the President's Budget is proposing an increase to a program, a positive funding amount would be displayed.  In this case, if the House and/or Senate recommendation does not concur with the President's Budget, a zero would appear in the</t>
  </si>
  <si>
    <t>U. S. Geological Survey</t>
  </si>
  <si>
    <t>(Dollars in Thousands)</t>
  </si>
  <si>
    <t>Conference Bill</t>
  </si>
  <si>
    <t>House</t>
  </si>
  <si>
    <t>Chng</t>
  </si>
  <si>
    <t>Conf</t>
  </si>
  <si>
    <t>Pres. Bdgt.</t>
  </si>
  <si>
    <t>from</t>
  </si>
  <si>
    <t>Bill</t>
  </si>
  <si>
    <t>Request</t>
  </si>
  <si>
    <t>Recom</t>
  </si>
  <si>
    <t>Senate.</t>
  </si>
  <si>
    <t>GEOLOGIC HAZARDS, RESOURCES, AND</t>
  </si>
  <si>
    <t>PROCESSES</t>
  </si>
  <si>
    <t>Earthquake Hazards</t>
  </si>
  <si>
    <t>Volcano Hazards</t>
  </si>
  <si>
    <t>Landslide Hazards</t>
  </si>
  <si>
    <t>Global Seismographic Network</t>
  </si>
  <si>
    <t>Geomagnetism</t>
  </si>
  <si>
    <t>Earth Surface Dynamics</t>
  </si>
  <si>
    <t>National Cooperative Geologic Mapping</t>
  </si>
  <si>
    <t>Coastal and Marine Geology</t>
  </si>
  <si>
    <t>Mineral Resources</t>
  </si>
  <si>
    <t>Energy Resources</t>
  </si>
  <si>
    <t>TOTAL, GEOL HAZARDS, RES &amp; PROC</t>
  </si>
  <si>
    <t>WATER RESOURCES INVESTIGATIONS</t>
  </si>
  <si>
    <t>Ground-Water Resources</t>
  </si>
  <si>
    <t>National Water-Quality Assessment</t>
  </si>
  <si>
    <t>Toxic Substances Hydrology</t>
  </si>
  <si>
    <t>Hydrologic Research &amp; Development</t>
  </si>
  <si>
    <t>(CON'T.)</t>
  </si>
  <si>
    <t>Hydrologic Networks and Analysis</t>
  </si>
  <si>
    <t>Water Resources Research Act Program</t>
  </si>
  <si>
    <t>TOTAL, WATER RESOURCES INVEST</t>
  </si>
  <si>
    <t>Biological Research and Monitoring</t>
  </si>
  <si>
    <t>Biological Info Mgmt and Delivery</t>
  </si>
  <si>
    <t>Cooperative Research Units</t>
  </si>
  <si>
    <t>TOTAL, BIOLOGICAL RESEARCH</t>
  </si>
  <si>
    <t>SCIENCE SUPPORT</t>
  </si>
  <si>
    <t>TOTAL, SCIENCE SUPPORT</t>
  </si>
  <si>
    <t>FACILITIES</t>
  </si>
  <si>
    <t>Rental Payments</t>
  </si>
  <si>
    <t>Operations &amp; Maintenance</t>
  </si>
  <si>
    <t>Deferred Maintenance &amp; Capital Improvement</t>
  </si>
  <si>
    <t>TOTAL, FACILITIES</t>
  </si>
  <si>
    <t>House, Senate, and Conference  Bill Recommendations</t>
  </si>
  <si>
    <t>Land Remote Sensing</t>
  </si>
  <si>
    <t>Geographic Analysis and Monitoring</t>
  </si>
  <si>
    <t>TOTAL, MAPPING, R.S., &amp; GEOG. INVEST.</t>
  </si>
  <si>
    <t xml:space="preserve">  Subtotal, Geologic Hazards Assessments</t>
  </si>
  <si>
    <t xml:space="preserve">  Subtotal, Geologic Landscape &amp; Coastal Assess</t>
  </si>
  <si>
    <t xml:space="preserve">  Subtotal, Geologic Resource Assessments</t>
  </si>
  <si>
    <t>National Streamflow Information Program</t>
  </si>
  <si>
    <t xml:space="preserve">  Subtotal, Hydrol Monitoring, Assess &amp; Research</t>
  </si>
  <si>
    <t>PROCESSES (CON'T.)</t>
  </si>
  <si>
    <t>BIOLOGICAL RESEARCH</t>
  </si>
  <si>
    <t xml:space="preserve">Hse </t>
  </si>
  <si>
    <t>Sen</t>
  </si>
  <si>
    <t>Coop Water Program</t>
  </si>
  <si>
    <t>Pres. Bud.</t>
  </si>
  <si>
    <t>ENTERPRISE INFORMATION</t>
  </si>
  <si>
    <t>TOTAL, ENTERPRISE INFORMATION</t>
  </si>
  <si>
    <t>Enterprise Information Security and Technology</t>
  </si>
  <si>
    <t>Enterprise Information Resources</t>
  </si>
  <si>
    <t>Conference Action</t>
  </si>
  <si>
    <t>House, Senate, and Conference Action Recommendations</t>
  </si>
  <si>
    <t xml:space="preserve">   Petroleum-Related Contamination Study (-$227)</t>
  </si>
  <si>
    <t xml:space="preserve">   Lake Champlain Basin Toxic Materials (-$291)</t>
  </si>
  <si>
    <t>FY 2007</t>
  </si>
  <si>
    <t>GEOGRAPHIC RESEARCH, INVESTIGATIONS,</t>
  </si>
  <si>
    <t>AND REMOTE SENSING</t>
  </si>
  <si>
    <t>Science Support</t>
  </si>
  <si>
    <t xml:space="preserve">TOTAL, GEOLOGICAL SURVEY </t>
  </si>
  <si>
    <t>Spectrum Relocation Costs Transfer</t>
  </si>
  <si>
    <t xml:space="preserve">   Geographic Research Reduction (-$2,300)</t>
  </si>
  <si>
    <t>Program Changes (-$391)</t>
  </si>
  <si>
    <t>Fixed Cost Funding Changes ($0)</t>
  </si>
  <si>
    <t xml:space="preserve">   Gas Hydrate Research ($500)</t>
  </si>
  <si>
    <t>Program Change (-$720)</t>
  </si>
  <si>
    <t xml:space="preserve">   Memphis Aquifer Study (MATRAS) (-$493)</t>
  </si>
  <si>
    <t xml:space="preserve">   Ozark Aquifer Study (-$227)</t>
  </si>
  <si>
    <t>Program Change (-$940)</t>
  </si>
  <si>
    <t xml:space="preserve">   NAWQA Technical Support (-$940)</t>
  </si>
  <si>
    <t>Program Change (-$1,458)</t>
  </si>
  <si>
    <t>Program Change (-$1,241)</t>
  </si>
  <si>
    <t xml:space="preserve">   LEAG (-$846)</t>
  </si>
  <si>
    <t xml:space="preserve">   Monitoring Water Resources in Hawaii (-$444)</t>
  </si>
  <si>
    <t xml:space="preserve">   Molecular Biology at Leetown Science Ctr (-$788)</t>
  </si>
  <si>
    <t xml:space="preserve">   Pallid Sturgeon Research (-$345)</t>
  </si>
  <si>
    <t xml:space="preserve">   Science Excellence w FWS (-$197)</t>
  </si>
  <si>
    <t>National Geospatial Program</t>
  </si>
  <si>
    <t xml:space="preserve">   Space Management Savings (-$540)</t>
  </si>
  <si>
    <t xml:space="preserve">   Director's and Bureau Support Staff (-$69)</t>
  </si>
  <si>
    <t>Tab Name</t>
  </si>
  <si>
    <t>Explanation/Description of the Worksheet</t>
  </si>
  <si>
    <t>Tab Info</t>
  </si>
  <si>
    <t>This worksheet provides an explanation/description of the tabs and worksheets in this file.</t>
  </si>
  <si>
    <t>Puts&amp;Takes</t>
  </si>
  <si>
    <t>FY 2008 Congressional Action (Detailed and Change From FY 2007)</t>
  </si>
  <si>
    <t>FY 2008</t>
  </si>
  <si>
    <t>Fixed Cost Funding (FY 07 Adjt) Changes ($)</t>
  </si>
  <si>
    <t>Fixed Cost Funding (FY 08) Changes ($)</t>
  </si>
  <si>
    <t>Fixed Cost Funding (FY 07 Adjt) Changes ($195)</t>
  </si>
  <si>
    <t>Fixed Cost Funding (FY 08) Changes ($527)</t>
  </si>
  <si>
    <t xml:space="preserve">   Adjust LDCM Funding  (-$50)</t>
  </si>
  <si>
    <t xml:space="preserve">   Comm Remote Sensing Space Pol Sppt (-$850)</t>
  </si>
  <si>
    <t>Program Changes (-$2,545)</t>
  </si>
  <si>
    <t>Fixed Cost Funding (FY 07 Adjt) Changes ($246)</t>
  </si>
  <si>
    <t>Fixed Cost Funding (FY 08) Changes ($664)</t>
  </si>
  <si>
    <t>Program Change (-$4,300)</t>
  </si>
  <si>
    <t xml:space="preserve">   Priority Ecosystems Science Funding (-$2,000)</t>
  </si>
  <si>
    <t>Fixed Cost Funding (FY 07 Adjt) Changes ($370)</t>
  </si>
  <si>
    <t>Fixed Cost Funding (FY 08) Changes ($1,042)</t>
  </si>
  <si>
    <t>Program Change (-$50)</t>
  </si>
  <si>
    <t>Fixed Cost Funding (FY 07 Adjt) Changes ($132)</t>
  </si>
  <si>
    <t>Fixed Cost Funding (FY 08) Changes ($370)</t>
  </si>
  <si>
    <t>Fixed Cost Funding (FY 07 Adjt) Changes ($26)</t>
  </si>
  <si>
    <t>Fixed Cost Funding (FY 08) Changes ($76)</t>
  </si>
  <si>
    <t>Fixed Cost Funding (FY 07 Adjt) Changes ($23)</t>
  </si>
  <si>
    <t>Fixed Cost Funding (FY 08) Changes ($62)</t>
  </si>
  <si>
    <t>Fixed Cost Funding (FY 07 Adjt) Changes (-$27)</t>
  </si>
  <si>
    <t>Fixed Cost Funding (FY 08) Changes ($287)</t>
  </si>
  <si>
    <t>Program Changes (-$118)</t>
  </si>
  <si>
    <t xml:space="preserve">   Global Dust Monitoring Study (-$118)</t>
  </si>
  <si>
    <t>Fixed Cost Funding (FY 07 Adjt) Changes ($214)</t>
  </si>
  <si>
    <t>Fixed Cost Funding (FY 08) Changes ($601)</t>
  </si>
  <si>
    <t>Fixed Cost Funding (FY 07 Adjt) Changes ($141)</t>
  </si>
  <si>
    <t>Fixed Cost Funding (FY 08) Changes ($897)</t>
  </si>
  <si>
    <t xml:space="preserve">   Ocean Action Plan ($1,500)</t>
  </si>
  <si>
    <t xml:space="preserve">   Florida Shelf Research (-$412)</t>
  </si>
  <si>
    <t>Fixed Cost Funding (FY 07 Adjt) Changes ($610)</t>
  </si>
  <si>
    <t>Fixed Cost Funding (FY 08) Changes ($1,716)</t>
  </si>
  <si>
    <t>Program Changes (-$24,057)</t>
  </si>
  <si>
    <t xml:space="preserve">   Minerals Resources Program (FY 08) (-$2,614)</t>
  </si>
  <si>
    <t xml:space="preserve">   Minerals Resources Program (FY 07) (-$21,443)</t>
  </si>
  <si>
    <t>Fixed Cost Funding (FY 07 Adjt) Changes ($238)</t>
  </si>
  <si>
    <t>Fixed Cost Funding (FY 08) Changes ($668)</t>
  </si>
  <si>
    <t>Program Change ($750)</t>
  </si>
  <si>
    <t xml:space="preserve">   Preservation of Data ($250)</t>
  </si>
  <si>
    <t>Fixed Cost Funding (FY 07 Adjt) Changes ($44)</t>
  </si>
  <si>
    <t>Fixed Cost Funding (FY 08) Changes ($206)</t>
  </si>
  <si>
    <t>Fixed Cost Funding (FY 07 Adjt) Changes ($693)</t>
  </si>
  <si>
    <t>Fixed Cost Funding (FY 08) Changes ($2,354)</t>
  </si>
  <si>
    <t>Fixed Cost Funding (FY 07 Adjt) Changes ($149)</t>
  </si>
  <si>
    <t>Fixed Cost Funding (FY 08) Changes ($515)</t>
  </si>
  <si>
    <t>Fixed Cost Funding (FY 07 Adjt) Changes ($140)</t>
  </si>
  <si>
    <t>Fixed Cost Funding (FY 08) Changes ($514)</t>
  </si>
  <si>
    <t>Fixed Cost Funding (FY 07 Adjt) Changes ($152)</t>
  </si>
  <si>
    <t>Fixed Cost Funding (FY 08) Changes ($531)</t>
  </si>
  <si>
    <t xml:space="preserve">   Streamgaging ($1,400)</t>
  </si>
  <si>
    <t>Program Changes ($1,650)</t>
  </si>
  <si>
    <t>Fixed Cost Funding (FY 07 Adjt) Changes ($343)</t>
  </si>
  <si>
    <t>Fixed Cost Funding (FY 08) Changes ($927)</t>
  </si>
  <si>
    <t>Program Change ($65)</t>
  </si>
  <si>
    <t>Fixed Cost Funding (FY 07 Adjt) Changes (-$174)</t>
  </si>
  <si>
    <t>Fixed Cost Funding (FY 08) Changes ($2,410)</t>
  </si>
  <si>
    <t xml:space="preserve">   Cooperative Water Program Reduction (FY 07) (-$2,000)</t>
  </si>
  <si>
    <t xml:space="preserve">   Cooperative Water Program Reduction (FY 08) (-$2,200)</t>
  </si>
  <si>
    <t>Program Change (-$4,200)</t>
  </si>
  <si>
    <t>Program Change (-$5,404)</t>
  </si>
  <si>
    <t xml:space="preserve">   Water Resources Research Institutes (-$5,404)</t>
  </si>
  <si>
    <t>Fixed Cost Funding (FY 07 Adjt) Changes (-$478)</t>
  </si>
  <si>
    <t>Fixed Cost Funding (FY 08) Changes ($3,664)</t>
  </si>
  <si>
    <t>Program Changes ($2,265)</t>
  </si>
  <si>
    <t xml:space="preserve">   Avian Influenza ($3,270)</t>
  </si>
  <si>
    <t xml:space="preserve">   Healthy Lands Studies Initiative ($5,000)</t>
  </si>
  <si>
    <t xml:space="preserve">   Mark Twain Natl Forest Mining Study (-$144)</t>
  </si>
  <si>
    <t xml:space="preserve">   Northern Continental Divide Ecosystem Study (-$300)</t>
  </si>
  <si>
    <t xml:space="preserve">   Great Lakes Science Center for Research Needs (-$1,209)</t>
  </si>
  <si>
    <t xml:space="preserve">   Tunison Lab (-$164)</t>
  </si>
  <si>
    <t>Fixed Cost Funding (FY 07 Adjt) Changes ($111)</t>
  </si>
  <si>
    <t>Fixed Cost Funding (FY 08) Changes ($311)</t>
  </si>
  <si>
    <t>Program Changes (-$1,000)</t>
  </si>
  <si>
    <t xml:space="preserve">   NBII Reduction (-$1,000)</t>
  </si>
  <si>
    <t>Fixed Cost Funding (FY 07 Adjt) Changes ($174)</t>
  </si>
  <si>
    <t>Fixed Cost Funding (FY 08) Changes ($492)</t>
  </si>
  <si>
    <t>Fixed Cost Funding (FY 07 Adjt) Changes (-$62)</t>
  </si>
  <si>
    <t>Fixed Cost Funding (FY 08) Changes ($430)</t>
  </si>
  <si>
    <t>Program Changes (-$1,500)</t>
  </si>
  <si>
    <t xml:space="preserve">   Enterprise Functions (-$1,500)</t>
  </si>
  <si>
    <t>Fixed Cost Funding (FY 07 Adjt) Changes (-$45)</t>
  </si>
  <si>
    <t>Fixed Cost Funding (FY 08) Changes ($405)</t>
  </si>
  <si>
    <t xml:space="preserve">   Operational Efficiencies (-$330)</t>
  </si>
  <si>
    <t>Program Changes (-$330)</t>
  </si>
  <si>
    <t>Fixed Cost Funding (FY 08) Changes ($1,555)</t>
  </si>
  <si>
    <t>Program Changes ($180)</t>
  </si>
  <si>
    <t>Fixed Cost Funding (FY 07 Adjt) Changes (-$316)</t>
  </si>
  <si>
    <t>Fixed Cost Funding (FY 08) Changes ($1,317)</t>
  </si>
  <si>
    <t xml:space="preserve">   FBMS ($1,972)</t>
  </si>
  <si>
    <t>Program Change (-$1,903)</t>
  </si>
  <si>
    <t>Fixed Cost Funding (FY 08) Changes ($1,240)</t>
  </si>
  <si>
    <t>Program Change (-$40)</t>
  </si>
  <si>
    <t>Fixed Cost Funding (FY 07 Adjt) Changes ($77)</t>
  </si>
  <si>
    <t>Fixed Cost Funding (FY 08) Changes ($191)</t>
  </si>
  <si>
    <t>Program Change ($4,650)</t>
  </si>
  <si>
    <t xml:space="preserve">   Patuxent Wildlife Refuge Facilities Improvement ($4,650)</t>
  </si>
  <si>
    <t>Tab Information for the 08 Detailed Congressional Action Excel File</t>
  </si>
  <si>
    <r>
      <t xml:space="preserve">The 08 Detailed Congressional Action file contains a worksheet that tracks the progress of the President's Budget Request through the various "Marks" proposed by the House and Senate to the final Congressionally agreed upon funding level that is the "Conference Mark" at the </t>
    </r>
    <r>
      <rPr>
        <b/>
        <sz val="11"/>
        <rFont val="Arial"/>
        <family val="0"/>
      </rPr>
      <t xml:space="preserve">most detailed level </t>
    </r>
    <r>
      <rPr>
        <sz val="11"/>
        <rFont val="Arial"/>
        <family val="0"/>
      </rPr>
      <t>that the USGS provides.   This table displays under each USGS budget structure line a row for each proposed funding change (fixed costs, technical adjustments, or program changes) in the President's Budget and each Congressional funding add-on or decrease.  In Congressional budget process, spreadable changes (such as, Across-the-Board (ATB's) reductions, rescissions, and/or other spreadable program changes) are depicted in Congressional action tables, as a total amount unspread at the bottom of this table.  The Budget History file is the location where the proration of spreadable changes are calculated and displayed.   Funding comparisons are made to the President's Budget and to the most recent Enacted funding levels.</t>
    </r>
  </si>
  <si>
    <t xml:space="preserve">   1-Time FY 2007 Transfer from Facilities (-$500)</t>
  </si>
  <si>
    <t xml:space="preserve">   1-Time FY 2007 Transfer to Biology ($500)</t>
  </si>
  <si>
    <t>Congressional Change:</t>
  </si>
  <si>
    <t xml:space="preserve">   Global Change ($10,000)</t>
  </si>
  <si>
    <t xml:space="preserve">   Integrated Multi-Hazards Demo Proj (-$50)</t>
  </si>
  <si>
    <t xml:space="preserve">   Gen Prog Inc ($500)</t>
  </si>
  <si>
    <t xml:space="preserve">   Gen Prog Inc ($1,000)</t>
  </si>
  <si>
    <t xml:space="preserve">      Gulf Coast Storm Surge Monitoring ($250)</t>
  </si>
  <si>
    <t xml:space="preserve">   Integrated Multi-Hazards Demo Proj / 3 S Cal Gages &amp;</t>
  </si>
  <si>
    <t xml:space="preserve">   Gen Inc ($1,500)</t>
  </si>
  <si>
    <t xml:space="preserve">   Integrated Multi-Hazards Demo Proj ($180)</t>
  </si>
  <si>
    <t>Revised</t>
  </si>
  <si>
    <t xml:space="preserve">   Pacific Northwest Forest Program (FY 07) (-$900)</t>
  </si>
  <si>
    <t xml:space="preserve">   Wildlife, Terrestrial,&amp; Endangered Resources (FY 07)(-$508)</t>
  </si>
  <si>
    <t xml:space="preserve">   Wildlife/Mammalian Ecology and Habitat (FY 08) (-$300)</t>
  </si>
  <si>
    <t xml:space="preserve">   Contaminant/Endocrine Biology (FY 08) (-$650)</t>
  </si>
  <si>
    <t xml:space="preserve">   Integrated Multi-Hazards Demo Proj ($4,000)</t>
  </si>
  <si>
    <t xml:space="preserve">   Gen Inc / Enhance Multi-Hazards Initiative and Rebuild</t>
  </si>
  <si>
    <t xml:space="preserve">        Basic Capacity of Network ($2,667)</t>
  </si>
  <si>
    <t>Congressional Change: ($2,440)</t>
  </si>
  <si>
    <t xml:space="preserve">   Move FBMS Costs from USGS to DOI/OS (-$2,440)</t>
  </si>
  <si>
    <t>TOTAL, FBMS</t>
  </si>
  <si>
    <t>Emergency Appropriations (P.L. 110-28)</t>
  </si>
  <si>
    <t xml:space="preserve">REVISED TOTAL, GEOLOGICAL SURVEY </t>
  </si>
  <si>
    <t xml:space="preserve">   Move FBMS Costs into Separate Budget Activity (-$2,440)</t>
  </si>
  <si>
    <t>Enacted</t>
  </si>
  <si>
    <t>Fully Funds Budget Request for LDCM at $24.15M</t>
  </si>
  <si>
    <t>Directs Survey  to implement a new and streamlined approach to</t>
  </si>
  <si>
    <t>establish a future Federal NGTOC with operating centers in both</t>
  </si>
  <si>
    <t>existing sites.</t>
  </si>
  <si>
    <t xml:space="preserve">Survey to notify House and Senate Committees on Appropriations of </t>
  </si>
  <si>
    <t>its allocation of these funds within 60 days of enactment.</t>
  </si>
  <si>
    <t>Reimb Pay (FY 07) Technical Adjustment (-$10)</t>
  </si>
  <si>
    <t>Reimb Pay (FY 07) Technical Adjustment (-$12)</t>
  </si>
  <si>
    <t>Reimb Pay (FY 07) Technical Adjustment (-$11)</t>
  </si>
  <si>
    <t>Reimb Pay (FY 07) Technical Adjustment (-$4)</t>
  </si>
  <si>
    <t>Reimb Pay (FY 07) Technical Adjustment (-$1)</t>
  </si>
  <si>
    <t>Reimb Pay (FY 07) Technical Adjustment (-$3)</t>
  </si>
  <si>
    <t>Reimb Pay (FY 07) Technical Adjustment (-$6)</t>
  </si>
  <si>
    <t>Reimb Pay (FY 07) Technical Adjustment (-$18)</t>
  </si>
  <si>
    <t>Reimb Pay (FY 07) Technical Adjustment (-$7)</t>
  </si>
  <si>
    <t>Reimb Pay (FY 07) Technical Adjustment (-$229)</t>
  </si>
  <si>
    <t>Reimb Pay (FY 07) Technical Adjustment (-$117)</t>
  </si>
  <si>
    <t>Reimb Pay (FY 07) Technical Adjustment (-$27)</t>
  </si>
  <si>
    <t>Reimb Pay (FY 07) Technical Adjustment (-$19)</t>
  </si>
  <si>
    <t>Reimb Pay (FY 07) Technical Adjustment (-$75)</t>
  </si>
  <si>
    <t>Reimb Pay (FY 07) Technical Adjustment (-$15)</t>
  </si>
  <si>
    <t>Financial Business and Management System Costs</t>
  </si>
  <si>
    <t>Full Comm</t>
  </si>
  <si>
    <t xml:space="preserve">No less than $4.0M be provided for volcano monitoring and </t>
  </si>
  <si>
    <t>equipment at the USGS Alaska Volcano Observatory.</t>
  </si>
  <si>
    <t xml:space="preserve">   US-Mexico Transboundary Aquifer Assessment Act ($1,000)</t>
  </si>
  <si>
    <t xml:space="preserve">   San Francisco Salt Ponds Restoration Efforts ($1,000)</t>
  </si>
  <si>
    <t>House Bill Language: $32,150M satellite operations as no-year</t>
  </si>
  <si>
    <t>Senate Bill Language: $40,150M satellite operations as no-year</t>
  </si>
  <si>
    <t>Senate Full Comm Action</t>
  </si>
  <si>
    <t xml:space="preserve">   Gen Inc ($2,000)</t>
  </si>
  <si>
    <t xml:space="preserve">   Equipment for Anadromous Fish Research ($150)</t>
  </si>
  <si>
    <t xml:space="preserve">   Great Lakes Research Vessel Infrastructure  ($500)</t>
  </si>
  <si>
    <t xml:space="preserve">   Gen Prog Inc ($400)</t>
  </si>
  <si>
    <t xml:space="preserve">   Hood Canal Dissolved Oxygen Study (-$99)</t>
  </si>
  <si>
    <t xml:space="preserve">   San Pedro Partnership Monitoring &amp; Reporting (-$296)</t>
  </si>
  <si>
    <t>House Floor Action</t>
  </si>
  <si>
    <t>Floor</t>
  </si>
  <si>
    <t>Request *</t>
  </si>
  <si>
    <t>* Note:  The Revised FY 2008 Pres. Budget Request was $70,671.  The House</t>
  </si>
  <si>
    <t>Report removed $2,440 in FBMS funding from the Science Support budget activity</t>
  </si>
  <si>
    <t>(leaving $68,231) and created the FBMS budget activity located below.</t>
  </si>
  <si>
    <t xml:space="preserve">   Endocrine Disruption in Potomac Watershed at LSC ($200)</t>
  </si>
  <si>
    <t xml:space="preserve">   AmericaView / Nat'l Coop Info Sys Map Prog (-$1,645)</t>
  </si>
  <si>
    <t>File:  T:\TABLES\FY2008\04CONGTRACK\08DCONG6.XLS</t>
  </si>
  <si>
    <t>Conference ATB Rdct (-01.56%)</t>
  </si>
  <si>
    <t>Conference Bill Language: $40,150M satellite operations as no-year</t>
  </si>
  <si>
    <t>Conference Bill Language: $8.023M DMCI as no-year</t>
  </si>
  <si>
    <t xml:space="preserve">   Unspecified Decrease (-$300)</t>
  </si>
  <si>
    <t>Adds</t>
  </si>
  <si>
    <t>Funds or</t>
  </si>
  <si>
    <t>Ref Base</t>
  </si>
  <si>
    <t>ATB Rdct</t>
  </si>
  <si>
    <t>Subtotal</t>
  </si>
  <si>
    <t xml:space="preserve">   Coal bed Methane Study of Tongue R Watershed (-$700)</t>
  </si>
  <si>
    <t xml:space="preserve">   Coal bed Methane Study of Tongue R Watershed (-$7007)</t>
  </si>
  <si>
    <t>Revised 12/26/07</t>
  </si>
  <si>
    <t>ATB Reduction to Conference Action Funding</t>
  </si>
  <si>
    <t>ATB to P&amp;T</t>
  </si>
  <si>
    <t>This worksheet displays the funding recommendation of Conference Action and highlights the funding added by Congress.  The impact of each enacted Across-the-board (ATB) reduction is then calculated for each of the displayed Congressional funding additions.  Since Congressional add-on funding generally becomes a budget decrease in the following fiscal year, this worksheet becomes a reference point of the appropriate funding level (adjusted for ATB's) for these Congressional funding add-ons, if they become proposed decreases in the next President's Budget.</t>
  </si>
  <si>
    <t xml:space="preserve">   Wildlife Research Studies (-$300)</t>
  </si>
  <si>
    <t>Revised 02/08/08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</si>
</sst>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0.000%"/>
    <numFmt numFmtId="167" formatCode="#,##0.000"/>
    <numFmt numFmtId="168" formatCode="#,##0.00000"/>
    <numFmt numFmtId="169" formatCode="\[#,##0\]"/>
  </numFmts>
  <fonts count="13">
    <font>
      <sz val="12"/>
      <name val="Arial"/>
      <family val="0"/>
    </font>
    <font>
      <sz val="10"/>
      <name val="Arial"/>
      <family val="0"/>
    </font>
    <font>
      <b/>
      <sz val="12"/>
      <name val="Arial"/>
      <family val="2"/>
    </font>
    <font>
      <b/>
      <sz val="18"/>
      <name val="Arial"/>
      <family val="2"/>
    </font>
    <font>
      <sz val="8"/>
      <name val="Arial"/>
      <family val="0"/>
    </font>
    <font>
      <sz val="11"/>
      <name val="Arial"/>
      <family val="0"/>
    </font>
    <font>
      <b/>
      <sz val="16"/>
      <name val="Arial"/>
      <family val="0"/>
    </font>
    <font>
      <b/>
      <sz val="14"/>
      <name val="Arial"/>
      <family val="0"/>
    </font>
    <font>
      <b/>
      <u val="single"/>
      <sz val="11"/>
      <name val="Arial"/>
      <family val="0"/>
    </font>
    <font>
      <b/>
      <sz val="11"/>
      <name val="Arial"/>
      <family val="0"/>
    </font>
    <font>
      <i/>
      <sz val="12"/>
      <name val="Arial"/>
      <family val="2"/>
    </font>
    <font>
      <i/>
      <sz val="11"/>
      <name val="Arial"/>
      <family val="2"/>
    </font>
    <font>
      <sz val="9"/>
      <name val="Arial"/>
      <family val="2"/>
    </font>
  </fonts>
  <fills count="2">
    <fill>
      <patternFill/>
    </fill>
    <fill>
      <patternFill patternType="gray125"/>
    </fill>
  </fills>
  <borders count="12">
    <border>
      <left/>
      <right/>
      <top/>
      <bottom/>
      <diagonal/>
    </border>
    <border>
      <left style="double">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style="double">
        <color indexed="8"/>
      </right>
      <top>
        <color indexed="63"/>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4">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centerContinuous"/>
      <protection/>
    </xf>
    <xf numFmtId="0" fontId="0" fillId="0" borderId="1" xfId="0" applyFont="1" applyBorder="1" applyAlignment="1" applyProtection="1">
      <alignment/>
      <protection/>
    </xf>
    <xf numFmtId="0" fontId="0" fillId="0" borderId="2" xfId="0" applyFont="1" applyBorder="1" applyAlignment="1" applyProtection="1">
      <alignment/>
      <protection/>
    </xf>
    <xf numFmtId="0" fontId="2" fillId="0" borderId="3" xfId="0" applyFont="1" applyBorder="1" applyAlignment="1" applyProtection="1">
      <alignment horizontal="centerContinuous"/>
      <protection/>
    </xf>
    <xf numFmtId="0" fontId="0" fillId="0" borderId="4" xfId="0" applyFont="1" applyBorder="1" applyAlignment="1" applyProtection="1">
      <alignment horizontal="centerContinuous"/>
      <protection/>
    </xf>
    <xf numFmtId="0" fontId="0" fillId="0" borderId="2" xfId="0" applyFont="1" applyBorder="1" applyAlignment="1" applyProtection="1">
      <alignment horizontal="centerContinuous"/>
      <protection/>
    </xf>
    <xf numFmtId="0" fontId="0" fillId="0" borderId="5" xfId="0" applyFont="1" applyBorder="1" applyAlignment="1" applyProtection="1">
      <alignment/>
      <protection/>
    </xf>
    <xf numFmtId="0" fontId="2" fillId="0" borderId="5" xfId="0" applyFont="1" applyBorder="1" applyAlignment="1" applyProtection="1">
      <alignment horizontal="center"/>
      <protection/>
    </xf>
    <xf numFmtId="0" fontId="2" fillId="0" borderId="6" xfId="0" applyFont="1" applyBorder="1" applyAlignment="1" applyProtection="1">
      <alignment horizontal="center"/>
      <protection/>
    </xf>
    <xf numFmtId="0" fontId="2" fillId="0" borderId="5" xfId="0" applyFont="1" applyBorder="1" applyAlignment="1" applyProtection="1">
      <alignment/>
      <protection/>
    </xf>
    <xf numFmtId="0" fontId="2" fillId="0" borderId="1" xfId="0" applyFont="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4" xfId="0" applyFont="1" applyBorder="1" applyAlignment="1" applyProtection="1">
      <alignment/>
      <protection/>
    </xf>
    <xf numFmtId="0" fontId="2" fillId="0" borderId="0" xfId="0" applyFont="1" applyAlignment="1" applyProtection="1">
      <alignment/>
      <protection/>
    </xf>
    <xf numFmtId="3" fontId="0" fillId="0" borderId="1" xfId="0" applyNumberFormat="1" applyFont="1" applyBorder="1" applyAlignment="1" applyProtection="1">
      <alignment/>
      <protection/>
    </xf>
    <xf numFmtId="3" fontId="0" fillId="0" borderId="2" xfId="0" applyNumberFormat="1" applyFont="1" applyBorder="1" applyAlignment="1" applyProtection="1">
      <alignment/>
      <protection/>
    </xf>
    <xf numFmtId="3" fontId="0" fillId="0" borderId="0" xfId="0" applyNumberFormat="1" applyFont="1" applyAlignment="1" applyProtection="1">
      <alignment/>
      <protection/>
    </xf>
    <xf numFmtId="3" fontId="0" fillId="0" borderId="5" xfId="0" applyNumberFormat="1" applyFont="1" applyBorder="1" applyAlignment="1" applyProtection="1">
      <alignment/>
      <protection/>
    </xf>
    <xf numFmtId="3" fontId="0" fillId="0" borderId="6" xfId="0" applyNumberFormat="1" applyFont="1" applyBorder="1" applyAlignment="1" applyProtection="1">
      <alignment/>
      <protection/>
    </xf>
    <xf numFmtId="3" fontId="0" fillId="0" borderId="0" xfId="0" applyNumberFormat="1" applyFont="1" applyAlignment="1" applyProtection="1">
      <alignment horizontal="centerContinuous"/>
      <protection/>
    </xf>
    <xf numFmtId="3" fontId="0" fillId="0" borderId="7" xfId="0" applyNumberFormat="1" applyFont="1" applyBorder="1" applyAlignment="1" applyProtection="1">
      <alignment/>
      <protection/>
    </xf>
    <xf numFmtId="3" fontId="0" fillId="0" borderId="10" xfId="0" applyNumberFormat="1" applyFont="1" applyBorder="1" applyAlignment="1" applyProtection="1">
      <alignment/>
      <protection/>
    </xf>
    <xf numFmtId="3" fontId="0" fillId="0" borderId="6" xfId="0" applyNumberFormat="1" applyFont="1" applyBorder="1" applyAlignment="1" applyProtection="1">
      <alignment horizontal="right"/>
      <protection/>
    </xf>
    <xf numFmtId="3" fontId="2" fillId="0" borderId="1" xfId="0" applyNumberFormat="1" applyFont="1" applyBorder="1" applyAlignment="1" applyProtection="1">
      <alignment/>
      <protection/>
    </xf>
    <xf numFmtId="3" fontId="0" fillId="0" borderId="0" xfId="0" applyNumberFormat="1" applyAlignment="1">
      <alignment/>
    </xf>
    <xf numFmtId="0" fontId="1" fillId="0" borderId="0" xfId="0" applyFont="1" applyAlignment="1" applyProtection="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quotePrefix="1">
      <alignment/>
      <protection/>
    </xf>
    <xf numFmtId="164" fontId="0" fillId="0" borderId="0" xfId="0" applyNumberFormat="1" applyFont="1" applyAlignment="1" applyProtection="1">
      <alignment/>
      <protection/>
    </xf>
    <xf numFmtId="164" fontId="0" fillId="0" borderId="0" xfId="0" applyNumberFormat="1" applyAlignment="1">
      <alignment/>
    </xf>
    <xf numFmtId="164" fontId="1" fillId="0" borderId="0" xfId="0" applyNumberFormat="1" applyFont="1" applyAlignment="1" applyProtection="1">
      <alignment horizontal="left"/>
      <protection/>
    </xf>
    <xf numFmtId="0" fontId="2" fillId="0" borderId="11" xfId="0" applyFont="1" applyBorder="1" applyAlignment="1" applyProtection="1">
      <alignment/>
      <protection/>
    </xf>
    <xf numFmtId="165" fontId="0" fillId="0" borderId="0" xfId="0" applyNumberFormat="1" applyAlignment="1">
      <alignment/>
    </xf>
    <xf numFmtId="164" fontId="0" fillId="0" borderId="0" xfId="0" applyNumberFormat="1" applyFont="1" applyBorder="1" applyAlignment="1" applyProtection="1">
      <alignment/>
      <protection/>
    </xf>
    <xf numFmtId="3" fontId="0" fillId="0" borderId="5" xfId="0" applyNumberFormat="1" applyFont="1" applyBorder="1" applyAlignment="1" applyProtection="1">
      <alignment horizontal="right"/>
      <protection/>
    </xf>
    <xf numFmtId="0" fontId="0" fillId="0" borderId="6" xfId="0" applyFont="1" applyBorder="1" applyAlignment="1" applyProtection="1">
      <alignment horizontal="right"/>
      <protection/>
    </xf>
    <xf numFmtId="3" fontId="0" fillId="0" borderId="1" xfId="0" applyNumberFormat="1" applyFont="1" applyBorder="1" applyAlignment="1" applyProtection="1">
      <alignment horizontal="right"/>
      <protection/>
    </xf>
    <xf numFmtId="0" fontId="0" fillId="0" borderId="0" xfId="0" applyFont="1" applyAlignment="1">
      <alignment/>
    </xf>
    <xf numFmtId="0" fontId="0" fillId="0" borderId="8" xfId="0" applyBorder="1" applyAlignment="1">
      <alignment/>
    </xf>
    <xf numFmtId="0" fontId="0" fillId="0" borderId="5" xfId="0" applyBorder="1" applyAlignment="1">
      <alignment/>
    </xf>
    <xf numFmtId="168" fontId="0" fillId="0" borderId="0" xfId="0" applyNumberFormat="1" applyAlignment="1">
      <alignment/>
    </xf>
    <xf numFmtId="167" fontId="0" fillId="0" borderId="0" xfId="0" applyNumberFormat="1" applyAlignment="1">
      <alignment/>
    </xf>
    <xf numFmtId="3" fontId="3" fillId="0" borderId="0" xfId="0" applyNumberFormat="1" applyFont="1" applyAlignment="1">
      <alignment/>
    </xf>
    <xf numFmtId="0" fontId="0" fillId="0" borderId="5" xfId="0" applyFont="1" applyFill="1" applyBorder="1" applyAlignment="1" applyProtection="1">
      <alignment/>
      <protection/>
    </xf>
    <xf numFmtId="0" fontId="5"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vertical="center"/>
    </xf>
    <xf numFmtId="3" fontId="2" fillId="0" borderId="5" xfId="0" applyNumberFormat="1" applyFont="1" applyBorder="1" applyAlignment="1" applyProtection="1">
      <alignment horizontal="center"/>
      <protection/>
    </xf>
    <xf numFmtId="0" fontId="0" fillId="0" borderId="6" xfId="0" applyFont="1" applyBorder="1" applyAlignment="1" applyProtection="1">
      <alignment/>
      <protection/>
    </xf>
    <xf numFmtId="0" fontId="2" fillId="0" borderId="8" xfId="0" applyFont="1" applyBorder="1" applyAlignment="1" applyProtection="1">
      <alignment horizontal="centerContinuous"/>
      <protection/>
    </xf>
    <xf numFmtId="0" fontId="0" fillId="0" borderId="8" xfId="0" applyFont="1" applyBorder="1" applyAlignment="1" applyProtection="1">
      <alignment horizontal="centerContinuous"/>
      <protection/>
    </xf>
    <xf numFmtId="169" fontId="0" fillId="0" borderId="5" xfId="0" applyNumberFormat="1" applyFont="1" applyBorder="1" applyAlignment="1">
      <alignment/>
    </xf>
    <xf numFmtId="169" fontId="10" fillId="0" borderId="6" xfId="0" applyNumberFormat="1" applyFont="1" applyBorder="1" applyAlignment="1" applyProtection="1">
      <alignment/>
      <protection/>
    </xf>
    <xf numFmtId="169" fontId="10" fillId="0" borderId="5" xfId="0" applyNumberFormat="1" applyFont="1" applyBorder="1" applyAlignment="1" applyProtection="1">
      <alignment/>
      <protection/>
    </xf>
    <xf numFmtId="0" fontId="2" fillId="0" borderId="0" xfId="0" applyFont="1" applyBorder="1" applyAlignment="1" applyProtection="1">
      <alignment/>
      <protection/>
    </xf>
    <xf numFmtId="0" fontId="11" fillId="0" borderId="5" xfId="0" applyFont="1" applyBorder="1" applyAlignment="1" applyProtection="1">
      <alignment/>
      <protection/>
    </xf>
    <xf numFmtId="0" fontId="0" fillId="0" borderId="11" xfId="0" applyFont="1" applyBorder="1" applyAlignment="1" applyProtection="1">
      <alignment/>
      <protection/>
    </xf>
    <xf numFmtId="0" fontId="11" fillId="0" borderId="11" xfId="0" applyFont="1" applyBorder="1" applyAlignment="1" applyProtection="1">
      <alignment/>
      <protection/>
    </xf>
    <xf numFmtId="169" fontId="0" fillId="0" borderId="6" xfId="0" applyNumberFormat="1" applyFont="1" applyBorder="1" applyAlignment="1">
      <alignment/>
    </xf>
    <xf numFmtId="0" fontId="2" fillId="0" borderId="8" xfId="0" applyFont="1" applyBorder="1" applyAlignment="1" applyProtection="1">
      <alignment/>
      <protection/>
    </xf>
    <xf numFmtId="0" fontId="0" fillId="0" borderId="8" xfId="0" applyFont="1" applyBorder="1" applyAlignment="1" applyProtection="1">
      <alignment/>
      <protection/>
    </xf>
    <xf numFmtId="0" fontId="2" fillId="0" borderId="8" xfId="0" applyFont="1" applyBorder="1" applyAlignment="1" applyProtection="1">
      <alignment horizontal="center"/>
      <protection/>
    </xf>
    <xf numFmtId="0" fontId="12" fillId="0" borderId="5" xfId="0" applyFont="1" applyBorder="1" applyAlignment="1" applyProtection="1">
      <alignment/>
      <protection/>
    </xf>
    <xf numFmtId="0" fontId="1" fillId="0" borderId="5" xfId="0" applyFont="1" applyBorder="1" applyAlignment="1" applyProtection="1">
      <alignment/>
      <protection/>
    </xf>
    <xf numFmtId="3" fontId="0" fillId="0" borderId="6"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5" xfId="0" applyNumberFormat="1" applyFont="1" applyFill="1" applyBorder="1" applyAlignment="1" applyProtection="1">
      <alignment/>
      <protection/>
    </xf>
    <xf numFmtId="3" fontId="11" fillId="0" borderId="6" xfId="0" applyNumberFormat="1" applyFont="1" applyBorder="1" applyAlignment="1" applyProtection="1">
      <alignment/>
      <protection/>
    </xf>
    <xf numFmtId="0" fontId="0" fillId="0" borderId="9" xfId="0" applyBorder="1" applyAlignment="1">
      <alignment/>
    </xf>
    <xf numFmtId="3" fontId="0" fillId="0" borderId="9" xfId="0" applyNumberFormat="1" applyFont="1" applyBorder="1" applyAlignment="1" applyProtection="1">
      <alignment/>
      <protection/>
    </xf>
    <xf numFmtId="0" fontId="5" fillId="0" borderId="0" xfId="0" applyFont="1" applyAlignment="1">
      <alignment horizontal="left" vertical="top" wrapText="1"/>
    </xf>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wrapText="1"/>
    </xf>
    <xf numFmtId="0" fontId="5" fillId="0" borderId="0" xfId="0" applyFont="1" applyAlignment="1">
      <alignment wrapText="1"/>
    </xf>
    <xf numFmtId="0" fontId="0" fillId="0" borderId="0"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0"/>
  <sheetViews>
    <sheetView zoomScale="80" zoomScaleNormal="80" workbookViewId="0" topLeftCell="A1">
      <selection activeCell="D21" sqref="D21"/>
    </sheetView>
  </sheetViews>
  <sheetFormatPr defaultColWidth="8.88671875" defaultRowHeight="15"/>
  <cols>
    <col min="2" max="2" width="30.77734375" style="0" customWidth="1"/>
    <col min="3" max="3" width="4.77734375" style="0" customWidth="1"/>
  </cols>
  <sheetData>
    <row r="1" ht="15">
      <c r="A1" t="str">
        <f>+'Puts&amp;Takes'!A1</f>
        <v>File:  T:\TABLES\FY2008\04CONGTRACK\08DCONG6.XLS</v>
      </c>
    </row>
    <row r="2" ht="15">
      <c r="A2" t="str">
        <f>+'Puts&amp;Takes'!A2</f>
        <v>Revised 02/08/08</v>
      </c>
    </row>
    <row r="4" spans="2:14" ht="20.25">
      <c r="B4" s="77" t="s">
        <v>198</v>
      </c>
      <c r="C4" s="77"/>
      <c r="D4" s="77"/>
      <c r="E4" s="77"/>
      <c r="F4" s="77"/>
      <c r="G4" s="77"/>
      <c r="H4" s="77"/>
      <c r="I4" s="77"/>
      <c r="J4" s="77"/>
      <c r="K4" s="77"/>
      <c r="L4" s="77"/>
      <c r="M4" s="77"/>
      <c r="N4" s="77"/>
    </row>
    <row r="5" spans="2:14" ht="18">
      <c r="B5" s="50"/>
      <c r="C5" s="50"/>
      <c r="D5" s="50"/>
      <c r="E5" s="50"/>
      <c r="F5" s="50"/>
      <c r="G5" s="50"/>
      <c r="H5" s="50"/>
      <c r="I5" s="50"/>
      <c r="J5" s="50"/>
      <c r="K5" s="50"/>
      <c r="L5" s="50"/>
      <c r="M5" s="50"/>
      <c r="N5" s="50"/>
    </row>
    <row r="6" spans="2:14" ht="18">
      <c r="B6" s="50"/>
      <c r="C6" s="50"/>
      <c r="D6" s="50"/>
      <c r="E6" s="50"/>
      <c r="F6" s="50"/>
      <c r="G6" s="50"/>
      <c r="H6" s="50"/>
      <c r="I6" s="50"/>
      <c r="J6" s="50"/>
      <c r="K6" s="50"/>
      <c r="L6" s="50"/>
      <c r="M6" s="50"/>
      <c r="N6" s="50"/>
    </row>
    <row r="7" spans="2:14" ht="15">
      <c r="B7" s="49"/>
      <c r="C7" s="49"/>
      <c r="D7" s="49"/>
      <c r="E7" s="49"/>
      <c r="F7" s="49"/>
      <c r="G7" s="49"/>
      <c r="H7" s="49"/>
      <c r="I7" s="49"/>
      <c r="J7" s="49"/>
      <c r="K7" s="49"/>
      <c r="L7" s="49"/>
      <c r="M7" s="49"/>
      <c r="N7" s="49"/>
    </row>
    <row r="8" spans="2:14" ht="93" customHeight="1">
      <c r="B8" s="76" t="s">
        <v>199</v>
      </c>
      <c r="C8" s="76"/>
      <c r="D8" s="76"/>
      <c r="E8" s="76"/>
      <c r="F8" s="76"/>
      <c r="G8" s="76"/>
      <c r="H8" s="76"/>
      <c r="I8" s="76"/>
      <c r="J8" s="76"/>
      <c r="K8" s="76"/>
      <c r="L8" s="76"/>
      <c r="M8" s="76"/>
      <c r="N8" s="76"/>
    </row>
    <row r="9" spans="2:14" ht="15">
      <c r="B9" s="49"/>
      <c r="C9" s="49"/>
      <c r="D9" s="49"/>
      <c r="E9" s="49"/>
      <c r="F9" s="49"/>
      <c r="G9" s="49"/>
      <c r="H9" s="49"/>
      <c r="I9" s="49"/>
      <c r="J9" s="49"/>
      <c r="K9" s="49"/>
      <c r="L9" s="49"/>
      <c r="M9" s="49"/>
      <c r="N9" s="49"/>
    </row>
    <row r="10" spans="2:14" ht="15">
      <c r="B10" s="49"/>
      <c r="C10" s="49"/>
      <c r="D10" s="49"/>
      <c r="E10" s="49"/>
      <c r="F10" s="49"/>
      <c r="G10" s="49"/>
      <c r="H10" s="49"/>
      <c r="I10" s="49"/>
      <c r="J10" s="49"/>
      <c r="K10" s="49"/>
      <c r="L10" s="49"/>
      <c r="M10" s="49"/>
      <c r="N10" s="49"/>
    </row>
    <row r="11" spans="2:14" ht="15">
      <c r="B11" s="49"/>
      <c r="C11" s="49"/>
      <c r="D11" s="49"/>
      <c r="E11" s="49"/>
      <c r="F11" s="49"/>
      <c r="G11" s="49"/>
      <c r="H11" s="49"/>
      <c r="I11" s="49"/>
      <c r="J11" s="49"/>
      <c r="K11" s="49"/>
      <c r="L11" s="49"/>
      <c r="M11" s="49"/>
      <c r="N11" s="49"/>
    </row>
    <row r="12" spans="2:14" ht="15">
      <c r="B12" s="49"/>
      <c r="C12" s="49"/>
      <c r="D12" s="49"/>
      <c r="E12" s="49"/>
      <c r="F12" s="49"/>
      <c r="G12" s="49"/>
      <c r="H12" s="49"/>
      <c r="I12" s="49"/>
      <c r="J12" s="49"/>
      <c r="K12" s="49"/>
      <c r="L12" s="49"/>
      <c r="M12" s="49"/>
      <c r="N12" s="49"/>
    </row>
    <row r="13" spans="2:14" ht="15.75">
      <c r="B13" s="51" t="s">
        <v>95</v>
      </c>
      <c r="C13" s="49"/>
      <c r="D13" s="78" t="s">
        <v>96</v>
      </c>
      <c r="E13" s="78"/>
      <c r="F13" s="78"/>
      <c r="G13" s="78"/>
      <c r="H13" s="78"/>
      <c r="I13" s="78"/>
      <c r="J13" s="78"/>
      <c r="K13" s="78"/>
      <c r="L13" s="78"/>
      <c r="M13" s="78"/>
      <c r="N13" s="78"/>
    </row>
    <row r="14" spans="2:14" ht="15.75">
      <c r="B14" s="51"/>
      <c r="C14" s="49"/>
      <c r="D14" s="51"/>
      <c r="E14" s="51"/>
      <c r="F14" s="51"/>
      <c r="G14" s="51"/>
      <c r="H14" s="51"/>
      <c r="I14" s="51"/>
      <c r="J14" s="51"/>
      <c r="K14" s="51"/>
      <c r="L14" s="51"/>
      <c r="M14" s="51"/>
      <c r="N14" s="51"/>
    </row>
    <row r="15" spans="2:14" ht="15">
      <c r="B15" s="52" t="s">
        <v>97</v>
      </c>
      <c r="C15" s="49"/>
      <c r="D15" s="79" t="s">
        <v>98</v>
      </c>
      <c r="E15" s="80"/>
      <c r="F15" s="80"/>
      <c r="G15" s="80"/>
      <c r="H15" s="80"/>
      <c r="I15" s="80"/>
      <c r="J15" s="80"/>
      <c r="K15" s="80"/>
      <c r="L15" s="80"/>
      <c r="M15" s="80"/>
      <c r="N15" s="80"/>
    </row>
    <row r="16" spans="2:14" ht="15">
      <c r="B16" s="49"/>
      <c r="C16" s="49"/>
      <c r="D16" s="49"/>
      <c r="E16" s="49"/>
      <c r="F16" s="49"/>
      <c r="G16" s="49"/>
      <c r="H16" s="49"/>
      <c r="I16" s="49"/>
      <c r="J16" s="49"/>
      <c r="K16" s="49"/>
      <c r="L16" s="49"/>
      <c r="M16" s="49"/>
      <c r="N16" s="49"/>
    </row>
    <row r="17" spans="2:14" ht="126.75" customHeight="1">
      <c r="B17" s="52" t="s">
        <v>99</v>
      </c>
      <c r="C17" s="49"/>
      <c r="D17" s="76" t="s">
        <v>1</v>
      </c>
      <c r="E17" s="76"/>
      <c r="F17" s="76"/>
      <c r="G17" s="76"/>
      <c r="H17" s="76"/>
      <c r="I17" s="76"/>
      <c r="J17" s="76"/>
      <c r="K17" s="76"/>
      <c r="L17" s="76"/>
      <c r="M17" s="76"/>
      <c r="N17" s="76"/>
    </row>
    <row r="18" spans="2:14" ht="30" customHeight="1">
      <c r="B18" s="49"/>
      <c r="C18" s="49"/>
      <c r="D18" s="76" t="s">
        <v>0</v>
      </c>
      <c r="E18" s="76"/>
      <c r="F18" s="76"/>
      <c r="G18" s="76"/>
      <c r="H18" s="76"/>
      <c r="I18" s="76"/>
      <c r="J18" s="76"/>
      <c r="K18" s="76"/>
      <c r="L18" s="76"/>
      <c r="M18" s="76"/>
      <c r="N18" s="76"/>
    </row>
    <row r="19" spans="2:14" ht="15">
      <c r="B19" s="49"/>
      <c r="C19" s="49"/>
      <c r="D19" s="49"/>
      <c r="E19" s="49"/>
      <c r="F19" s="49"/>
      <c r="G19" s="49"/>
      <c r="H19" s="49"/>
      <c r="I19" s="49"/>
      <c r="J19" s="49"/>
      <c r="K19" s="49"/>
      <c r="L19" s="49"/>
      <c r="M19" s="49"/>
      <c r="N19" s="49"/>
    </row>
    <row r="20" spans="2:14" ht="74.25" customHeight="1">
      <c r="B20" s="52" t="s">
        <v>284</v>
      </c>
      <c r="C20" s="49"/>
      <c r="D20" s="76" t="s">
        <v>285</v>
      </c>
      <c r="E20" s="76"/>
      <c r="F20" s="76"/>
      <c r="G20" s="76"/>
      <c r="H20" s="76"/>
      <c r="I20" s="76"/>
      <c r="J20" s="76"/>
      <c r="K20" s="76"/>
      <c r="L20" s="76"/>
      <c r="M20" s="76"/>
      <c r="N20" s="76"/>
    </row>
  </sheetData>
  <mergeCells count="7">
    <mergeCell ref="D20:N20"/>
    <mergeCell ref="D17:N17"/>
    <mergeCell ref="D18:N18"/>
    <mergeCell ref="B4:N4"/>
    <mergeCell ref="B8:N8"/>
    <mergeCell ref="D13:N13"/>
    <mergeCell ref="D15:N15"/>
  </mergeCells>
  <printOptions/>
  <pageMargins left="0.25" right="0.25" top="0.5" bottom="0.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ransitionEvaluation="1"/>
  <dimension ref="A1:IU2452"/>
  <sheetViews>
    <sheetView tabSelected="1" defaultGridColor="0" zoomScale="75" zoomScaleNormal="75" colorId="22" workbookViewId="0" topLeftCell="A1">
      <selection activeCell="A1" sqref="A1"/>
    </sheetView>
  </sheetViews>
  <sheetFormatPr defaultColWidth="9.77734375" defaultRowHeight="15"/>
  <cols>
    <col min="1" max="1" width="50.77734375" style="0" customWidth="1"/>
    <col min="2" max="14" width="11.77734375" style="0" customWidth="1"/>
    <col min="15" max="15" width="9.77734375" style="0" customWidth="1"/>
  </cols>
  <sheetData>
    <row r="1" ht="15">
      <c r="A1" s="29" t="s">
        <v>270</v>
      </c>
    </row>
    <row r="2" spans="1:255" ht="15">
      <c r="A2" s="35" t="s">
        <v>287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5">
      <c r="A3" s="2" t="s">
        <v>2</v>
      </c>
      <c r="B3" s="2"/>
      <c r="C3" s="2"/>
      <c r="D3" s="2"/>
      <c r="E3" s="2"/>
      <c r="F3" s="2"/>
      <c r="G3" s="2"/>
      <c r="H3" s="2"/>
      <c r="I3" s="2"/>
      <c r="J3" s="2"/>
      <c r="K3" s="2"/>
      <c r="L3" s="2"/>
      <c r="M3" s="2"/>
      <c r="N3" s="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5">
      <c r="A4" s="2" t="s">
        <v>100</v>
      </c>
      <c r="B4" s="2"/>
      <c r="C4" s="2"/>
      <c r="D4" s="2"/>
      <c r="E4" s="2"/>
      <c r="F4" s="2"/>
      <c r="G4" s="2"/>
      <c r="H4" s="2"/>
      <c r="I4" s="2"/>
      <c r="J4" s="2"/>
      <c r="K4" s="2"/>
      <c r="L4" s="2"/>
      <c r="M4" s="2"/>
      <c r="N4" s="2"/>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5">
      <c r="A5" s="2" t="s">
        <v>67</v>
      </c>
      <c r="B5" s="2"/>
      <c r="C5" s="2"/>
      <c r="D5" s="2"/>
      <c r="E5" s="2"/>
      <c r="F5" s="2"/>
      <c r="G5" s="2"/>
      <c r="H5" s="2"/>
      <c r="I5" s="2"/>
      <c r="J5" s="2"/>
      <c r="K5" s="2"/>
      <c r="L5" s="2"/>
      <c r="M5" s="2"/>
      <c r="N5" s="2"/>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5">
      <c r="A6" s="2" t="s">
        <v>3</v>
      </c>
      <c r="B6" s="2"/>
      <c r="C6" s="2"/>
      <c r="D6" s="2"/>
      <c r="E6" s="2"/>
      <c r="F6" s="2"/>
      <c r="G6" s="2"/>
      <c r="H6" s="2"/>
      <c r="I6" s="2"/>
      <c r="J6" s="2"/>
      <c r="K6" s="2"/>
      <c r="L6" s="2"/>
      <c r="M6" s="2"/>
      <c r="N6" s="2"/>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5.75"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7.25" thickBot="1" thickTop="1">
      <c r="A8" s="3"/>
      <c r="B8" s="4"/>
      <c r="C8" s="4"/>
      <c r="D8" s="5" t="s">
        <v>262</v>
      </c>
      <c r="E8" s="6"/>
      <c r="F8" s="7"/>
      <c r="G8" s="5" t="s">
        <v>255</v>
      </c>
      <c r="H8" s="6"/>
      <c r="I8" s="7"/>
      <c r="J8" s="5" t="s">
        <v>66</v>
      </c>
      <c r="K8" s="6"/>
      <c r="L8" s="6"/>
      <c r="M8" s="6"/>
      <c r="N8" s="7"/>
      <c r="O8" s="1"/>
      <c r="P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6.5" thickTop="1">
      <c r="A9" s="8"/>
      <c r="B9" s="54"/>
      <c r="C9" s="10" t="s">
        <v>211</v>
      </c>
      <c r="D9" s="67"/>
      <c r="E9" s="66"/>
      <c r="F9" s="66"/>
      <c r="G9" s="65"/>
      <c r="H9" s="66"/>
      <c r="I9" s="66"/>
      <c r="J9" s="55"/>
      <c r="K9" s="56"/>
      <c r="L9" s="56"/>
      <c r="M9" s="56"/>
      <c r="N9" s="56"/>
      <c r="O9" s="1"/>
      <c r="P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5.75">
      <c r="A10" s="8"/>
      <c r="B10" s="9"/>
      <c r="C10" s="10" t="s">
        <v>101</v>
      </c>
      <c r="D10" s="10" t="s">
        <v>58</v>
      </c>
      <c r="E10" s="10" t="s">
        <v>6</v>
      </c>
      <c r="F10" s="10" t="s">
        <v>6</v>
      </c>
      <c r="G10" s="10" t="s">
        <v>59</v>
      </c>
      <c r="H10" s="10" t="s">
        <v>6</v>
      </c>
      <c r="I10" s="10" t="s">
        <v>6</v>
      </c>
      <c r="J10" s="10" t="s">
        <v>7</v>
      </c>
      <c r="K10" s="10" t="s">
        <v>6</v>
      </c>
      <c r="L10" s="10" t="s">
        <v>6</v>
      </c>
      <c r="M10" s="10" t="s">
        <v>6</v>
      </c>
      <c r="N10" s="10" t="s">
        <v>6</v>
      </c>
      <c r="O10" s="1"/>
      <c r="P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5.75">
      <c r="A11" s="11" t="s">
        <v>71</v>
      </c>
      <c r="B11" s="9" t="s">
        <v>70</v>
      </c>
      <c r="C11" s="10" t="s">
        <v>61</v>
      </c>
      <c r="D11" s="10" t="s">
        <v>263</v>
      </c>
      <c r="E11" s="10" t="s">
        <v>9</v>
      </c>
      <c r="F11" s="10" t="s">
        <v>9</v>
      </c>
      <c r="G11" s="10" t="s">
        <v>248</v>
      </c>
      <c r="H11" s="10" t="s">
        <v>9</v>
      </c>
      <c r="I11" s="10" t="s">
        <v>9</v>
      </c>
      <c r="J11" s="10" t="s">
        <v>10</v>
      </c>
      <c r="K11" s="10" t="s">
        <v>9</v>
      </c>
      <c r="L11" s="10" t="s">
        <v>9</v>
      </c>
      <c r="M11" s="10" t="s">
        <v>9</v>
      </c>
      <c r="N11" s="10" t="s">
        <v>9</v>
      </c>
      <c r="O11" s="1"/>
      <c r="P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6.5" thickBot="1">
      <c r="A12" s="11" t="s">
        <v>72</v>
      </c>
      <c r="B12" s="9" t="s">
        <v>225</v>
      </c>
      <c r="C12" s="10" t="s">
        <v>11</v>
      </c>
      <c r="D12" s="10" t="s">
        <v>12</v>
      </c>
      <c r="E12" s="10" t="s">
        <v>70</v>
      </c>
      <c r="F12" s="10" t="s">
        <v>8</v>
      </c>
      <c r="G12" s="10" t="s">
        <v>12</v>
      </c>
      <c r="H12" s="10" t="s">
        <v>70</v>
      </c>
      <c r="I12" s="10" t="s">
        <v>8</v>
      </c>
      <c r="J12" s="10" t="s">
        <v>12</v>
      </c>
      <c r="K12" s="10" t="s">
        <v>70</v>
      </c>
      <c r="L12" s="10" t="s">
        <v>8</v>
      </c>
      <c r="M12" s="10" t="s">
        <v>5</v>
      </c>
      <c r="N12" s="10" t="s">
        <v>13</v>
      </c>
      <c r="O12" s="1"/>
      <c r="P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7.25" thickBot="1" thickTop="1">
      <c r="A13" s="12" t="s">
        <v>48</v>
      </c>
      <c r="B13" s="18">
        <v>63264</v>
      </c>
      <c r="C13" s="19">
        <f>B13+SUM(C15:C17)+SUM(C20:C22)</f>
        <v>61431</v>
      </c>
      <c r="D13" s="19">
        <f>B13+SUM(D15:D17)+SUM(D20:D22)</f>
        <v>63431</v>
      </c>
      <c r="E13" s="19">
        <f>SUM(E15:E22)</f>
        <v>167</v>
      </c>
      <c r="F13" s="19">
        <f>SUM(F15:F22)</f>
        <v>2000</v>
      </c>
      <c r="G13" s="19">
        <f>B13+SUM(G15:G17)+SUM(G20:G22)</f>
        <v>61431</v>
      </c>
      <c r="H13" s="19">
        <f>SUM(H15:H22)</f>
        <v>-1833</v>
      </c>
      <c r="I13" s="19">
        <f>SUM(I15:I22)</f>
        <v>0</v>
      </c>
      <c r="J13" s="19">
        <f>B13+SUM(J15:J17)+SUM(J20:J22)</f>
        <v>62431</v>
      </c>
      <c r="K13" s="19">
        <f>SUM(K15:K22)</f>
        <v>-833</v>
      </c>
      <c r="L13" s="19">
        <f>SUM(L15:L22)</f>
        <v>1000</v>
      </c>
      <c r="M13" s="19">
        <f>SUM(M15:M22)</f>
        <v>-1000</v>
      </c>
      <c r="N13" s="19">
        <f>SUM(N15:N22)</f>
        <v>1000</v>
      </c>
      <c r="O13" s="20"/>
      <c r="P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5.75" thickTop="1">
      <c r="A14" s="8"/>
      <c r="B14" s="21"/>
      <c r="C14" s="22"/>
      <c r="D14" s="22"/>
      <c r="E14" s="22"/>
      <c r="F14" s="22"/>
      <c r="G14" s="22"/>
      <c r="H14" s="22"/>
      <c r="I14" s="22"/>
      <c r="J14" s="22"/>
      <c r="K14" s="22"/>
      <c r="L14" s="22"/>
      <c r="M14" s="22"/>
      <c r="N14" s="22"/>
      <c r="O14" s="20"/>
      <c r="P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5">
      <c r="A15" s="8" t="s">
        <v>104</v>
      </c>
      <c r="B15" s="21"/>
      <c r="C15" s="22">
        <v>195</v>
      </c>
      <c r="D15" s="22">
        <f aca="true" t="shared" si="0" ref="D15:E17">+C15</f>
        <v>195</v>
      </c>
      <c r="E15" s="22">
        <f t="shared" si="0"/>
        <v>195</v>
      </c>
      <c r="F15" s="22">
        <f>+D15-C15</f>
        <v>0</v>
      </c>
      <c r="G15" s="22">
        <f>+C15</f>
        <v>195</v>
      </c>
      <c r="H15" s="22">
        <f>+G15</f>
        <v>195</v>
      </c>
      <c r="I15" s="22">
        <f>+G15-C15</f>
        <v>0</v>
      </c>
      <c r="J15" s="22">
        <f>+D15</f>
        <v>195</v>
      </c>
      <c r="K15" s="22">
        <f>+J15</f>
        <v>195</v>
      </c>
      <c r="L15" s="22">
        <f>+J15-C15</f>
        <v>0</v>
      </c>
      <c r="M15" s="22">
        <f>+J15-D15</f>
        <v>0</v>
      </c>
      <c r="N15" s="22">
        <f>+J15-G15</f>
        <v>0</v>
      </c>
      <c r="O15" s="20"/>
      <c r="P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15">
      <c r="A16" s="8" t="s">
        <v>105</v>
      </c>
      <c r="B16" s="21"/>
      <c r="C16" s="22">
        <v>527</v>
      </c>
      <c r="D16" s="22">
        <f t="shared" si="0"/>
        <v>527</v>
      </c>
      <c r="E16" s="22">
        <f t="shared" si="0"/>
        <v>527</v>
      </c>
      <c r="F16" s="22">
        <f>+D16-C16</f>
        <v>0</v>
      </c>
      <c r="G16" s="22">
        <f>+C16</f>
        <v>527</v>
      </c>
      <c r="H16" s="22">
        <f>+G16</f>
        <v>527</v>
      </c>
      <c r="I16" s="22">
        <f>+G16-C16</f>
        <v>0</v>
      </c>
      <c r="J16" s="22">
        <f>+D16</f>
        <v>527</v>
      </c>
      <c r="K16" s="22">
        <f>+J16</f>
        <v>527</v>
      </c>
      <c r="L16" s="22">
        <f>+J16-C16</f>
        <v>0</v>
      </c>
      <c r="M16" s="22">
        <f>+J16-D16</f>
        <v>0</v>
      </c>
      <c r="N16" s="22">
        <f>+J16-G16</f>
        <v>0</v>
      </c>
      <c r="O16" s="20"/>
      <c r="P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15">
      <c r="A17" s="8" t="s">
        <v>232</v>
      </c>
      <c r="B17" s="21"/>
      <c r="C17" s="22">
        <v>-10</v>
      </c>
      <c r="D17" s="22">
        <f t="shared" si="0"/>
        <v>-10</v>
      </c>
      <c r="E17" s="22">
        <f t="shared" si="0"/>
        <v>-10</v>
      </c>
      <c r="F17" s="22">
        <f>+D17-C17</f>
        <v>0</v>
      </c>
      <c r="G17" s="22">
        <f>+C17</f>
        <v>-10</v>
      </c>
      <c r="H17" s="22">
        <f>+G17</f>
        <v>-10</v>
      </c>
      <c r="I17" s="22">
        <f>+G17-C17</f>
        <v>0</v>
      </c>
      <c r="J17" s="22">
        <f>+D17</f>
        <v>-10</v>
      </c>
      <c r="K17" s="22">
        <f>+J17</f>
        <v>-10</v>
      </c>
      <c r="L17" s="22">
        <f>+J17-C17</f>
        <v>0</v>
      </c>
      <c r="M17" s="22">
        <f>+J17-D17</f>
        <v>0</v>
      </c>
      <c r="N17" s="22">
        <f>+J17-G17</f>
        <v>0</v>
      </c>
      <c r="O17" s="20"/>
      <c r="P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5">
      <c r="A18" s="8"/>
      <c r="B18" s="21"/>
      <c r="C18" s="22"/>
      <c r="D18" s="22"/>
      <c r="E18" s="22"/>
      <c r="F18" s="22"/>
      <c r="G18" s="22"/>
      <c r="H18" s="22"/>
      <c r="I18" s="22"/>
      <c r="J18" s="22"/>
      <c r="K18" s="22"/>
      <c r="L18" s="22"/>
      <c r="M18" s="22"/>
      <c r="N18" s="22"/>
      <c r="O18" s="20"/>
      <c r="P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5">
      <c r="A19" s="8" t="s">
        <v>108</v>
      </c>
      <c r="B19" s="21"/>
      <c r="C19" s="22"/>
      <c r="D19" s="22"/>
      <c r="E19" s="22"/>
      <c r="F19" s="22"/>
      <c r="G19" s="22"/>
      <c r="H19" s="22"/>
      <c r="I19" s="22"/>
      <c r="J19" s="22"/>
      <c r="K19" s="22"/>
      <c r="L19" s="22"/>
      <c r="M19" s="22"/>
      <c r="N19" s="22"/>
      <c r="O19" s="20"/>
      <c r="P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5">
      <c r="A20" s="8" t="s">
        <v>269</v>
      </c>
      <c r="B20" s="21">
        <v>1645</v>
      </c>
      <c r="C20" s="22">
        <f>-2970+1325</f>
        <v>-1645</v>
      </c>
      <c r="D20" s="22">
        <v>355</v>
      </c>
      <c r="E20" s="22">
        <f>+D20</f>
        <v>355</v>
      </c>
      <c r="F20" s="22">
        <f>+D20-C20</f>
        <v>2000</v>
      </c>
      <c r="G20" s="22">
        <v>-1645</v>
      </c>
      <c r="H20" s="22">
        <f>+G20</f>
        <v>-1645</v>
      </c>
      <c r="I20" s="22">
        <f>+G20-C20</f>
        <v>0</v>
      </c>
      <c r="J20" s="70">
        <v>-645</v>
      </c>
      <c r="K20" s="22">
        <f>+J20</f>
        <v>-645</v>
      </c>
      <c r="L20" s="22">
        <f>+J20-C20</f>
        <v>1000</v>
      </c>
      <c r="M20" s="22">
        <f>+J20-D20</f>
        <v>-1000</v>
      </c>
      <c r="N20" s="22">
        <f>+J20-G20</f>
        <v>1000</v>
      </c>
      <c r="O20" s="20"/>
      <c r="P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5">
      <c r="A21" s="8" t="s">
        <v>106</v>
      </c>
      <c r="B21" s="21">
        <v>24200</v>
      </c>
      <c r="C21" s="22">
        <v>-50</v>
      </c>
      <c r="D21" s="22">
        <v>-50</v>
      </c>
      <c r="E21" s="22">
        <f>+D21</f>
        <v>-50</v>
      </c>
      <c r="F21" s="22">
        <f>+D21-C21</f>
        <v>0</v>
      </c>
      <c r="G21" s="22">
        <v>-50</v>
      </c>
      <c r="H21" s="22">
        <f>+G21</f>
        <v>-50</v>
      </c>
      <c r="I21" s="22">
        <f>+G21-C21</f>
        <v>0</v>
      </c>
      <c r="J21" s="22">
        <f>+D21</f>
        <v>-50</v>
      </c>
      <c r="K21" s="22">
        <f>+J21</f>
        <v>-50</v>
      </c>
      <c r="L21" s="22">
        <f>+J21-C21</f>
        <v>0</v>
      </c>
      <c r="M21" s="22">
        <f>+J21-D21</f>
        <v>0</v>
      </c>
      <c r="N21" s="22">
        <f>+J21-G21</f>
        <v>0</v>
      </c>
      <c r="O21" s="20"/>
      <c r="P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15">
      <c r="A22" s="8" t="s">
        <v>107</v>
      </c>
      <c r="B22" s="21">
        <v>850</v>
      </c>
      <c r="C22" s="22">
        <v>-850</v>
      </c>
      <c r="D22" s="22">
        <v>-850</v>
      </c>
      <c r="E22" s="22">
        <f>+D22</f>
        <v>-850</v>
      </c>
      <c r="F22" s="22">
        <f>+D22-C22</f>
        <v>0</v>
      </c>
      <c r="G22" s="22">
        <v>-850</v>
      </c>
      <c r="H22" s="22">
        <f>+G22</f>
        <v>-850</v>
      </c>
      <c r="I22" s="22">
        <f>+G22-C22</f>
        <v>0</v>
      </c>
      <c r="J22" s="22">
        <f>+D22</f>
        <v>-850</v>
      </c>
      <c r="K22" s="22">
        <f>+J22</f>
        <v>-850</v>
      </c>
      <c r="L22" s="22">
        <f>+J22-C22</f>
        <v>0</v>
      </c>
      <c r="M22" s="22">
        <f>+J22-D22</f>
        <v>0</v>
      </c>
      <c r="N22" s="22">
        <f>+J22-G22</f>
        <v>0</v>
      </c>
      <c r="O22" s="20"/>
      <c r="P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5">
      <c r="A23" s="8"/>
      <c r="B23" s="21"/>
      <c r="C23" s="22"/>
      <c r="D23" s="22"/>
      <c r="E23" s="22"/>
      <c r="F23" s="22"/>
      <c r="G23" s="22"/>
      <c r="H23" s="22"/>
      <c r="I23" s="22"/>
      <c r="J23" s="22"/>
      <c r="K23" s="22"/>
      <c r="L23" s="22"/>
      <c r="M23" s="22"/>
      <c r="N23" s="22"/>
      <c r="O23" s="20"/>
      <c r="P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5">
      <c r="A24" s="61" t="s">
        <v>226</v>
      </c>
      <c r="B24" s="59">
        <f>7882+16000</f>
        <v>23882</v>
      </c>
      <c r="C24" s="58">
        <f>16000-50+7882</f>
        <v>23832</v>
      </c>
      <c r="D24" s="58">
        <v>24150</v>
      </c>
      <c r="E24" s="58">
        <f>+D24</f>
        <v>24150</v>
      </c>
      <c r="F24" s="58">
        <f>+D24-C24</f>
        <v>318</v>
      </c>
      <c r="G24" s="22"/>
      <c r="H24" s="22"/>
      <c r="I24" s="22"/>
      <c r="J24" s="22"/>
      <c r="K24" s="22"/>
      <c r="L24" s="22"/>
      <c r="M24" s="22"/>
      <c r="N24" s="22"/>
      <c r="O24" s="20"/>
      <c r="P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5">
      <c r="A25" s="61"/>
      <c r="B25" s="59"/>
      <c r="C25" s="58"/>
      <c r="D25" s="58"/>
      <c r="E25" s="58"/>
      <c r="F25" s="58"/>
      <c r="G25" s="22"/>
      <c r="H25" s="22"/>
      <c r="I25" s="22"/>
      <c r="J25" s="22"/>
      <c r="K25" s="22"/>
      <c r="L25" s="22"/>
      <c r="M25" s="22"/>
      <c r="N25" s="22"/>
      <c r="O25" s="20"/>
      <c r="P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ht="15">
      <c r="A26" s="61" t="s">
        <v>253</v>
      </c>
      <c r="B26" s="59"/>
      <c r="C26" s="58"/>
      <c r="D26" s="58"/>
      <c r="E26" s="58"/>
      <c r="F26" s="58"/>
      <c r="G26" s="22"/>
      <c r="H26" s="22"/>
      <c r="I26" s="22"/>
      <c r="J26" s="22"/>
      <c r="K26" s="22"/>
      <c r="L26" s="22"/>
      <c r="M26" s="22"/>
      <c r="N26" s="22"/>
      <c r="O26" s="20"/>
      <c r="P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ht="15">
      <c r="A27" s="61" t="s">
        <v>254</v>
      </c>
      <c r="B27" s="59"/>
      <c r="C27" s="58"/>
      <c r="D27" s="58"/>
      <c r="E27" s="58"/>
      <c r="F27" s="58"/>
      <c r="G27" s="22"/>
      <c r="H27" s="22"/>
      <c r="I27" s="22"/>
      <c r="J27" s="22"/>
      <c r="K27" s="22"/>
      <c r="L27" s="22"/>
      <c r="M27" s="22"/>
      <c r="N27" s="22"/>
      <c r="O27" s="20"/>
      <c r="P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5">
      <c r="A28" s="61" t="s">
        <v>272</v>
      </c>
      <c r="B28" s="59"/>
      <c r="C28" s="58"/>
      <c r="D28" s="58"/>
      <c r="E28" s="58"/>
      <c r="F28" s="58"/>
      <c r="G28" s="22"/>
      <c r="H28" s="22"/>
      <c r="I28" s="22"/>
      <c r="J28" s="22"/>
      <c r="K28" s="22"/>
      <c r="L28" s="22"/>
      <c r="M28" s="22"/>
      <c r="N28" s="22"/>
      <c r="O28" s="20"/>
      <c r="P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15">
      <c r="A29" s="8"/>
      <c r="B29" s="21"/>
      <c r="C29" s="22"/>
      <c r="D29" s="22"/>
      <c r="E29" s="22"/>
      <c r="F29" s="22"/>
      <c r="G29" s="22"/>
      <c r="H29" s="22"/>
      <c r="I29" s="22"/>
      <c r="J29" s="22"/>
      <c r="K29" s="22"/>
      <c r="L29" s="22"/>
      <c r="M29" s="22"/>
      <c r="N29" s="22"/>
      <c r="O29" s="20"/>
      <c r="P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15.75" thickBot="1">
      <c r="A30" s="8"/>
      <c r="B30" s="21"/>
      <c r="C30" s="22"/>
      <c r="D30" s="22"/>
      <c r="E30" s="22"/>
      <c r="F30" s="22"/>
      <c r="G30" s="22"/>
      <c r="H30" s="22"/>
      <c r="I30" s="22"/>
      <c r="J30" s="22"/>
      <c r="K30" s="22"/>
      <c r="L30" s="22"/>
      <c r="M30" s="22"/>
      <c r="N30" s="22"/>
      <c r="O30" s="20"/>
      <c r="P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7.25" thickBot="1" thickTop="1">
      <c r="A31" s="12" t="s">
        <v>49</v>
      </c>
      <c r="B31" s="18">
        <v>16926</v>
      </c>
      <c r="C31" s="19">
        <f>B31+SUM(C33:C35)+SUM(C38:C39)</f>
        <v>13524</v>
      </c>
      <c r="D31" s="19">
        <f>B31+SUM(D33:D35)+SUM(D38:D39)</f>
        <v>16524</v>
      </c>
      <c r="E31" s="19">
        <f>SUM(E33:E39)</f>
        <v>-402</v>
      </c>
      <c r="F31" s="19">
        <f>SUM(F33:F39)</f>
        <v>3000</v>
      </c>
      <c r="G31" s="19">
        <f>B31+SUM(G33:G35)+SUM(G38:G39)</f>
        <v>17024</v>
      </c>
      <c r="H31" s="19">
        <f>SUM(H33:H39)</f>
        <v>98</v>
      </c>
      <c r="I31" s="19">
        <f>SUM(I33:I39)</f>
        <v>3500</v>
      </c>
      <c r="J31" s="19">
        <f>B31+SUM(J33:J35)+SUM(J38:J39)</f>
        <v>16524</v>
      </c>
      <c r="K31" s="19">
        <f>SUM(K33:K39)</f>
        <v>-402</v>
      </c>
      <c r="L31" s="19">
        <f>SUM(L33:L39)</f>
        <v>3000</v>
      </c>
      <c r="M31" s="19">
        <f>SUM(M33:M39)</f>
        <v>0</v>
      </c>
      <c r="N31" s="19">
        <f>SUM(N33:N39)</f>
        <v>-500</v>
      </c>
      <c r="O31" s="20"/>
      <c r="P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15.75" thickTop="1">
      <c r="A32" s="8"/>
      <c r="B32" s="21"/>
      <c r="C32" s="22"/>
      <c r="D32" s="22"/>
      <c r="E32" s="22"/>
      <c r="F32" s="22"/>
      <c r="G32" s="22"/>
      <c r="H32" s="22"/>
      <c r="I32" s="22"/>
      <c r="J32" s="22"/>
      <c r="K32" s="22"/>
      <c r="L32" s="22"/>
      <c r="M32" s="22"/>
      <c r="N32" s="22"/>
      <c r="O32" s="20"/>
      <c r="P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15">
      <c r="A33" s="8" t="s">
        <v>109</v>
      </c>
      <c r="B33" s="21"/>
      <c r="C33" s="22">
        <v>246</v>
      </c>
      <c r="D33" s="22">
        <f aca="true" t="shared" si="1" ref="D33:E35">+C33</f>
        <v>246</v>
      </c>
      <c r="E33" s="22">
        <f t="shared" si="1"/>
        <v>246</v>
      </c>
      <c r="F33" s="22">
        <f>+D33-C33</f>
        <v>0</v>
      </c>
      <c r="G33" s="22">
        <f>+C33</f>
        <v>246</v>
      </c>
      <c r="H33" s="22">
        <f>+G33</f>
        <v>246</v>
      </c>
      <c r="I33" s="22">
        <f>+G33-C33</f>
        <v>0</v>
      </c>
      <c r="J33" s="22">
        <f>+D33</f>
        <v>246</v>
      </c>
      <c r="K33" s="22">
        <f>+J33</f>
        <v>246</v>
      </c>
      <c r="L33" s="22">
        <f>+J33-C33</f>
        <v>0</v>
      </c>
      <c r="M33" s="22">
        <f>+J33-D33</f>
        <v>0</v>
      </c>
      <c r="N33" s="22">
        <f>+J33-G33</f>
        <v>0</v>
      </c>
      <c r="O33" s="20"/>
      <c r="P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15">
      <c r="A34" s="8" t="s">
        <v>110</v>
      </c>
      <c r="B34" s="22"/>
      <c r="C34" s="22">
        <v>664</v>
      </c>
      <c r="D34" s="22">
        <f t="shared" si="1"/>
        <v>664</v>
      </c>
      <c r="E34" s="22">
        <f t="shared" si="1"/>
        <v>664</v>
      </c>
      <c r="F34" s="22">
        <f>+D34-C34</f>
        <v>0</v>
      </c>
      <c r="G34" s="22">
        <f>+C34</f>
        <v>664</v>
      </c>
      <c r="H34" s="22">
        <f>+G34</f>
        <v>664</v>
      </c>
      <c r="I34" s="22">
        <f>+G34-C34</f>
        <v>0</v>
      </c>
      <c r="J34" s="22">
        <f>+D34</f>
        <v>664</v>
      </c>
      <c r="K34" s="22">
        <f>+J34</f>
        <v>664</v>
      </c>
      <c r="L34" s="22">
        <f>+J34-C34</f>
        <v>0</v>
      </c>
      <c r="M34" s="22">
        <f>+J34-D34</f>
        <v>0</v>
      </c>
      <c r="N34" s="22">
        <f>+J34-G34</f>
        <v>0</v>
      </c>
      <c r="O34" s="20"/>
      <c r="P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5">
      <c r="A35" s="8" t="s">
        <v>233</v>
      </c>
      <c r="B35" s="22"/>
      <c r="C35" s="22">
        <v>-12</v>
      </c>
      <c r="D35" s="22">
        <f t="shared" si="1"/>
        <v>-12</v>
      </c>
      <c r="E35" s="22">
        <f t="shared" si="1"/>
        <v>-12</v>
      </c>
      <c r="F35" s="22">
        <f>+D35-C35</f>
        <v>0</v>
      </c>
      <c r="G35" s="22">
        <f>+C35</f>
        <v>-12</v>
      </c>
      <c r="H35" s="22">
        <f>+G35</f>
        <v>-12</v>
      </c>
      <c r="I35" s="22">
        <f>+G35-C35</f>
        <v>0</v>
      </c>
      <c r="J35" s="22">
        <f>+D35</f>
        <v>-12</v>
      </c>
      <c r="K35" s="22">
        <f>+J35</f>
        <v>-12</v>
      </c>
      <c r="L35" s="22">
        <f>+J35-C35</f>
        <v>0</v>
      </c>
      <c r="M35" s="22">
        <f>+J35-D35</f>
        <v>0</v>
      </c>
      <c r="N35" s="22">
        <f>+J35-G35</f>
        <v>0</v>
      </c>
      <c r="O35" s="20"/>
      <c r="P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5">
      <c r="A36" s="8"/>
      <c r="B36" s="22"/>
      <c r="C36" s="22"/>
      <c r="D36" s="22"/>
      <c r="E36" s="22"/>
      <c r="F36" s="22"/>
      <c r="G36" s="22"/>
      <c r="H36" s="22"/>
      <c r="I36" s="22"/>
      <c r="J36" s="22"/>
      <c r="K36" s="22"/>
      <c r="L36" s="22"/>
      <c r="M36" s="22"/>
      <c r="N36" s="22"/>
      <c r="O36" s="20"/>
      <c r="P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15">
      <c r="A37" s="8" t="s">
        <v>111</v>
      </c>
      <c r="B37" s="21"/>
      <c r="C37" s="22"/>
      <c r="D37" s="22"/>
      <c r="E37" s="22"/>
      <c r="F37" s="22"/>
      <c r="G37" s="22"/>
      <c r="H37" s="22"/>
      <c r="I37" s="22"/>
      <c r="J37" s="22"/>
      <c r="K37" s="22"/>
      <c r="L37" s="22"/>
      <c r="M37" s="22"/>
      <c r="N37" s="22"/>
      <c r="O37" s="20"/>
      <c r="P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5">
      <c r="A38" s="8" t="s">
        <v>76</v>
      </c>
      <c r="B38" s="21">
        <v>2300</v>
      </c>
      <c r="C38" s="22">
        <v>-2300</v>
      </c>
      <c r="D38" s="22">
        <v>-1271</v>
      </c>
      <c r="E38" s="22">
        <f>+D38</f>
        <v>-1271</v>
      </c>
      <c r="F38" s="22">
        <f>+D38-C38</f>
        <v>1029</v>
      </c>
      <c r="G38" s="22">
        <v>-800</v>
      </c>
      <c r="H38" s="22">
        <f>+G38</f>
        <v>-800</v>
      </c>
      <c r="I38" s="22">
        <f>+G38-C38</f>
        <v>1500</v>
      </c>
      <c r="J38" s="70">
        <v>-1271</v>
      </c>
      <c r="K38" s="22">
        <f>+J38</f>
        <v>-1271</v>
      </c>
      <c r="L38" s="22">
        <f>+J38-C38</f>
        <v>1029</v>
      </c>
      <c r="M38" s="22">
        <f>+J38-D38</f>
        <v>0</v>
      </c>
      <c r="N38" s="22">
        <f>+J38-G38</f>
        <v>-471</v>
      </c>
      <c r="O38" s="20"/>
      <c r="P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ht="15">
      <c r="A39" s="8" t="s">
        <v>112</v>
      </c>
      <c r="B39" s="21">
        <v>2000</v>
      </c>
      <c r="C39" s="22">
        <v>-2000</v>
      </c>
      <c r="D39" s="22">
        <v>-29</v>
      </c>
      <c r="E39" s="22">
        <f>+D39</f>
        <v>-29</v>
      </c>
      <c r="F39" s="22">
        <f>+D39-C39</f>
        <v>1971</v>
      </c>
      <c r="G39" s="22">
        <v>0</v>
      </c>
      <c r="H39" s="22">
        <f>+G39</f>
        <v>0</v>
      </c>
      <c r="I39" s="22">
        <f>+G39-C39</f>
        <v>2000</v>
      </c>
      <c r="J39" s="22">
        <v>-29</v>
      </c>
      <c r="K39" s="22">
        <f>+J39</f>
        <v>-29</v>
      </c>
      <c r="L39" s="22">
        <f>+J39-C39</f>
        <v>1971</v>
      </c>
      <c r="M39" s="22">
        <f>+J39-D39</f>
        <v>0</v>
      </c>
      <c r="N39" s="22">
        <f>+J39-G39</f>
        <v>-29</v>
      </c>
      <c r="O39" s="20"/>
      <c r="P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ht="15">
      <c r="A40" s="8"/>
      <c r="B40" s="21"/>
      <c r="C40" s="22"/>
      <c r="D40" s="22"/>
      <c r="E40" s="22"/>
      <c r="F40" s="22"/>
      <c r="G40" s="22"/>
      <c r="H40" s="22"/>
      <c r="I40" s="22"/>
      <c r="J40" s="22"/>
      <c r="K40" s="22"/>
      <c r="L40" s="22"/>
      <c r="M40" s="22"/>
      <c r="N40" s="22"/>
      <c r="O40" s="20"/>
      <c r="P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ht="15.75" thickBot="1">
      <c r="A41" s="8"/>
      <c r="B41" s="21"/>
      <c r="C41" s="22"/>
      <c r="D41" s="22"/>
      <c r="E41" s="22"/>
      <c r="F41" s="22"/>
      <c r="G41" s="22"/>
      <c r="H41" s="22"/>
      <c r="I41" s="22"/>
      <c r="J41" s="22"/>
      <c r="K41" s="22"/>
      <c r="L41" s="22"/>
      <c r="M41" s="22"/>
      <c r="N41" s="22"/>
      <c r="O41" s="20"/>
      <c r="P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ht="17.25" thickBot="1" thickTop="1">
      <c r="A42" s="12" t="s">
        <v>50</v>
      </c>
      <c r="B42" s="18">
        <f aca="true" t="shared" si="2" ref="B42:N42">SUM(B31,B13)</f>
        <v>80190</v>
      </c>
      <c r="C42" s="18">
        <f t="shared" si="2"/>
        <v>74955</v>
      </c>
      <c r="D42" s="18">
        <f t="shared" si="2"/>
        <v>79955</v>
      </c>
      <c r="E42" s="18">
        <f t="shared" si="2"/>
        <v>-235</v>
      </c>
      <c r="F42" s="18">
        <f t="shared" si="2"/>
        <v>5000</v>
      </c>
      <c r="G42" s="18">
        <f t="shared" si="2"/>
        <v>78455</v>
      </c>
      <c r="H42" s="18">
        <f t="shared" si="2"/>
        <v>-1735</v>
      </c>
      <c r="I42" s="18">
        <f t="shared" si="2"/>
        <v>3500</v>
      </c>
      <c r="J42" s="18">
        <f t="shared" si="2"/>
        <v>78955</v>
      </c>
      <c r="K42" s="18">
        <f t="shared" si="2"/>
        <v>-1235</v>
      </c>
      <c r="L42" s="18">
        <f t="shared" si="2"/>
        <v>4000</v>
      </c>
      <c r="M42" s="18">
        <f t="shared" si="2"/>
        <v>-1000</v>
      </c>
      <c r="N42" s="18">
        <f t="shared" si="2"/>
        <v>500</v>
      </c>
      <c r="O42" s="20"/>
      <c r="P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ht="15.75" thickTop="1">
      <c r="A43" s="31" t="str">
        <f>+A1</f>
        <v>File:  T:\TABLES\FY2008\04CONGTRACK\08DCONG6.XLS</v>
      </c>
      <c r="B43" s="30"/>
      <c r="C43" s="30"/>
      <c r="D43" s="30"/>
      <c r="E43" s="30"/>
      <c r="F43" s="30"/>
      <c r="G43" s="30"/>
      <c r="H43" s="30"/>
      <c r="I43" s="30"/>
      <c r="J43" s="30"/>
      <c r="K43" s="30"/>
      <c r="L43" s="30"/>
      <c r="M43" s="30"/>
      <c r="N43" s="30"/>
      <c r="O43" s="20"/>
      <c r="P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ht="15">
      <c r="A44" s="1" t="str">
        <f>A2</f>
        <v>Revised 02/08/08</v>
      </c>
      <c r="B44" s="20"/>
      <c r="C44" s="20"/>
      <c r="D44" s="20"/>
      <c r="E44" s="20"/>
      <c r="F44" s="20"/>
      <c r="G44" s="20"/>
      <c r="H44" s="20"/>
      <c r="I44" s="20"/>
      <c r="J44" s="20"/>
      <c r="K44" s="20"/>
      <c r="L44" s="20"/>
      <c r="M44" s="20"/>
      <c r="N44" s="20"/>
      <c r="O44" s="20"/>
      <c r="P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ht="15">
      <c r="A45" s="2" t="str">
        <f>+A3</f>
        <v>U. S. Geological Survey</v>
      </c>
      <c r="B45" s="23"/>
      <c r="C45" s="23"/>
      <c r="D45" s="23"/>
      <c r="E45" s="23"/>
      <c r="F45" s="23"/>
      <c r="G45" s="23"/>
      <c r="H45" s="23"/>
      <c r="I45" s="23"/>
      <c r="J45" s="23"/>
      <c r="K45" s="23"/>
      <c r="L45" s="23"/>
      <c r="M45" s="23"/>
      <c r="N45" s="23"/>
      <c r="O45" s="20"/>
      <c r="P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ht="15">
      <c r="A46" s="2" t="str">
        <f>+A4</f>
        <v>FY 2008 Congressional Action (Detailed and Change From FY 2007)</v>
      </c>
      <c r="B46" s="23"/>
      <c r="C46" s="23"/>
      <c r="D46" s="23"/>
      <c r="E46" s="23"/>
      <c r="F46" s="23"/>
      <c r="G46" s="23"/>
      <c r="H46" s="23"/>
      <c r="I46" s="23"/>
      <c r="J46" s="23"/>
      <c r="K46" s="23"/>
      <c r="L46" s="23"/>
      <c r="M46" s="23"/>
      <c r="N46" s="23"/>
      <c r="O46" s="20"/>
      <c r="P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ht="15">
      <c r="A47" s="2" t="str">
        <f>+A5</f>
        <v>House, Senate, and Conference Action Recommendations</v>
      </c>
      <c r="B47" s="23"/>
      <c r="C47" s="23"/>
      <c r="D47" s="23"/>
      <c r="E47" s="23"/>
      <c r="F47" s="23"/>
      <c r="G47" s="23"/>
      <c r="H47" s="23"/>
      <c r="I47" s="23"/>
      <c r="J47" s="23"/>
      <c r="K47" s="23"/>
      <c r="L47" s="23"/>
      <c r="M47" s="23"/>
      <c r="N47" s="23"/>
      <c r="O47" s="20"/>
      <c r="P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ht="15">
      <c r="A48" s="2" t="str">
        <f>+A6</f>
        <v>(Dollars in Thousands)</v>
      </c>
      <c r="B48" s="23"/>
      <c r="C48" s="23"/>
      <c r="D48" s="23"/>
      <c r="E48" s="23"/>
      <c r="F48" s="23"/>
      <c r="G48" s="23"/>
      <c r="H48" s="23"/>
      <c r="I48" s="23"/>
      <c r="J48" s="23"/>
      <c r="K48" s="23"/>
      <c r="L48" s="23"/>
      <c r="M48" s="23"/>
      <c r="N48" s="23"/>
      <c r="O48" s="20"/>
      <c r="P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ht="15.75" thickBot="1">
      <c r="A49" s="1"/>
      <c r="B49" s="20"/>
      <c r="C49" s="20"/>
      <c r="D49" s="20"/>
      <c r="E49" s="20"/>
      <c r="F49" s="20"/>
      <c r="G49" s="20"/>
      <c r="H49" s="20"/>
      <c r="I49" s="20"/>
      <c r="J49" s="20"/>
      <c r="K49" s="20"/>
      <c r="L49" s="20"/>
      <c r="M49" s="20"/>
      <c r="N49" s="20"/>
      <c r="O49" s="20"/>
      <c r="P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ht="17.25" thickBot="1" thickTop="1">
      <c r="A50" s="3"/>
      <c r="B50" s="4"/>
      <c r="C50" s="4"/>
      <c r="D50" s="5" t="str">
        <f>+$D$8</f>
        <v>House Floor Action</v>
      </c>
      <c r="E50" s="6"/>
      <c r="F50" s="7"/>
      <c r="G50" s="5" t="str">
        <f>+$G$8</f>
        <v>Senate Full Comm Action</v>
      </c>
      <c r="H50" s="6"/>
      <c r="I50" s="7"/>
      <c r="J50" s="5" t="s">
        <v>4</v>
      </c>
      <c r="K50" s="6"/>
      <c r="L50" s="6"/>
      <c r="M50" s="6"/>
      <c r="N50" s="7"/>
      <c r="O50" s="20"/>
      <c r="P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ht="16.5" thickTop="1">
      <c r="A51" s="8"/>
      <c r="B51" s="54"/>
      <c r="C51" s="10" t="str">
        <f>+C9</f>
        <v>Revised</v>
      </c>
      <c r="D51" s="67"/>
      <c r="E51" s="56"/>
      <c r="F51" s="56"/>
      <c r="G51" s="55"/>
      <c r="H51" s="56"/>
      <c r="I51" s="56"/>
      <c r="J51" s="55"/>
      <c r="K51" s="56"/>
      <c r="L51" s="56"/>
      <c r="M51" s="56"/>
      <c r="N51" s="56"/>
      <c r="O51" s="20"/>
      <c r="P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ht="15.75">
      <c r="A52" s="8"/>
      <c r="B52" s="9"/>
      <c r="C52" s="10" t="str">
        <f>+C10</f>
        <v>FY 2008</v>
      </c>
      <c r="D52" s="10" t="str">
        <f>+$D$10</f>
        <v>Hse </v>
      </c>
      <c r="E52" s="10" t="s">
        <v>6</v>
      </c>
      <c r="F52" s="10" t="s">
        <v>6</v>
      </c>
      <c r="G52" s="10" t="str">
        <f>+$G$10</f>
        <v>Sen</v>
      </c>
      <c r="H52" s="10" t="s">
        <v>6</v>
      </c>
      <c r="I52" s="10" t="s">
        <v>6</v>
      </c>
      <c r="J52" s="10" t="s">
        <v>7</v>
      </c>
      <c r="K52" s="10" t="s">
        <v>6</v>
      </c>
      <c r="L52" s="10" t="s">
        <v>6</v>
      </c>
      <c r="M52" s="10" t="s">
        <v>6</v>
      </c>
      <c r="N52" s="10" t="s">
        <v>6</v>
      </c>
      <c r="O52" s="20"/>
      <c r="P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ht="15.75">
      <c r="A53" s="11" t="s">
        <v>14</v>
      </c>
      <c r="B53" s="9" t="str">
        <f>+B11</f>
        <v>FY 2007</v>
      </c>
      <c r="C53" s="10" t="str">
        <f>+C11</f>
        <v>Pres. Bud.</v>
      </c>
      <c r="D53" s="10" t="str">
        <f>+$D$11</f>
        <v>Floor</v>
      </c>
      <c r="E53" s="10" t="s">
        <v>9</v>
      </c>
      <c r="F53" s="10" t="s">
        <v>9</v>
      </c>
      <c r="G53" s="10" t="str">
        <f>+$G$11</f>
        <v>Full Comm</v>
      </c>
      <c r="H53" s="10" t="s">
        <v>9</v>
      </c>
      <c r="I53" s="10" t="s">
        <v>9</v>
      </c>
      <c r="J53" s="10" t="s">
        <v>10</v>
      </c>
      <c r="K53" s="10" t="s">
        <v>9</v>
      </c>
      <c r="L53" s="10" t="s">
        <v>9</v>
      </c>
      <c r="M53" s="10" t="s">
        <v>9</v>
      </c>
      <c r="N53" s="10" t="s">
        <v>9</v>
      </c>
      <c r="O53" s="20"/>
      <c r="P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ht="16.5" thickBot="1">
      <c r="A54" s="11" t="s">
        <v>15</v>
      </c>
      <c r="B54" s="53" t="str">
        <f>+B12</f>
        <v>Enacted</v>
      </c>
      <c r="C54" s="10" t="s">
        <v>11</v>
      </c>
      <c r="D54" s="10" t="s">
        <v>12</v>
      </c>
      <c r="E54" s="10" t="str">
        <f>+E12</f>
        <v>FY 2007</v>
      </c>
      <c r="F54" s="10" t="s">
        <v>8</v>
      </c>
      <c r="G54" s="10" t="s">
        <v>12</v>
      </c>
      <c r="H54" s="10" t="str">
        <f>+H12</f>
        <v>FY 2007</v>
      </c>
      <c r="I54" s="10" t="s">
        <v>8</v>
      </c>
      <c r="J54" s="10" t="s">
        <v>12</v>
      </c>
      <c r="K54" s="10" t="str">
        <f>+K12</f>
        <v>FY 2007</v>
      </c>
      <c r="L54" s="10" t="s">
        <v>8</v>
      </c>
      <c r="M54" s="10" t="s">
        <v>5</v>
      </c>
      <c r="N54" s="10" t="s">
        <v>13</v>
      </c>
      <c r="O54" s="20"/>
      <c r="P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ht="17.25" thickBot="1" thickTop="1">
      <c r="A55" s="12" t="s">
        <v>16</v>
      </c>
      <c r="B55" s="18">
        <v>51152</v>
      </c>
      <c r="C55" s="19">
        <f>+B55+SUM(C57:C59)+C62</f>
        <v>52503</v>
      </c>
      <c r="D55" s="19">
        <f>+B55+SUM(D57:D59)+D62+D65</f>
        <v>56503</v>
      </c>
      <c r="E55" s="19">
        <f>SUM(E57:E65)</f>
        <v>5351</v>
      </c>
      <c r="F55" s="19">
        <f>SUM(F57:F65)</f>
        <v>4000</v>
      </c>
      <c r="G55" s="19">
        <f>+B55+SUM(G57:G59)+G62</f>
        <v>52503</v>
      </c>
      <c r="H55" s="19">
        <f>SUM(H57:H62)</f>
        <v>1351</v>
      </c>
      <c r="I55" s="19">
        <f>SUM(I57:I62)</f>
        <v>0</v>
      </c>
      <c r="J55" s="19">
        <f>+B55+SUM(J57:J59)+J62+J65</f>
        <v>54503</v>
      </c>
      <c r="K55" s="19">
        <f>SUM(K57:K65)</f>
        <v>3351</v>
      </c>
      <c r="L55" s="19">
        <f>SUM(L57:L65)</f>
        <v>2000</v>
      </c>
      <c r="M55" s="19">
        <f>SUM(M57:M65)</f>
        <v>-2000</v>
      </c>
      <c r="N55" s="19">
        <f>SUM(N57:N65)</f>
        <v>2000</v>
      </c>
      <c r="O55" s="20"/>
      <c r="P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ht="15.75" thickTop="1">
      <c r="A56" s="8"/>
      <c r="B56" s="21"/>
      <c r="C56" s="22"/>
      <c r="D56" s="22"/>
      <c r="E56" s="22"/>
      <c r="F56" s="22"/>
      <c r="G56" s="22"/>
      <c r="H56" s="22"/>
      <c r="I56" s="22"/>
      <c r="J56" s="22"/>
      <c r="K56" s="22"/>
      <c r="L56" s="22"/>
      <c r="M56" s="22"/>
      <c r="N56" s="22"/>
      <c r="O56" s="20"/>
      <c r="P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ht="15">
      <c r="A57" s="8" t="s">
        <v>113</v>
      </c>
      <c r="B57" s="21"/>
      <c r="C57" s="22">
        <v>370</v>
      </c>
      <c r="D57" s="22">
        <f aca="true" t="shared" si="3" ref="D57:E59">+C57</f>
        <v>370</v>
      </c>
      <c r="E57" s="22">
        <f t="shared" si="3"/>
        <v>370</v>
      </c>
      <c r="F57" s="22">
        <f>+D57-C57</f>
        <v>0</v>
      </c>
      <c r="G57" s="22">
        <f>+C57</f>
        <v>370</v>
      </c>
      <c r="H57" s="22">
        <f>+G57</f>
        <v>370</v>
      </c>
      <c r="I57" s="22">
        <f>+G57-C57</f>
        <v>0</v>
      </c>
      <c r="J57" s="22">
        <f>+D57</f>
        <v>370</v>
      </c>
      <c r="K57" s="22">
        <f>+J57</f>
        <v>370</v>
      </c>
      <c r="L57" s="22">
        <f>+J57-C57</f>
        <v>0</v>
      </c>
      <c r="M57" s="22">
        <f>+J57-D57</f>
        <v>0</v>
      </c>
      <c r="N57" s="22">
        <f>+J57-G57</f>
        <v>0</v>
      </c>
      <c r="O57" s="20"/>
      <c r="P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ht="15">
      <c r="A58" s="8" t="s">
        <v>114</v>
      </c>
      <c r="B58" s="21"/>
      <c r="C58" s="22">
        <v>1042</v>
      </c>
      <c r="D58" s="22">
        <f t="shared" si="3"/>
        <v>1042</v>
      </c>
      <c r="E58" s="22">
        <f t="shared" si="3"/>
        <v>1042</v>
      </c>
      <c r="F58" s="22">
        <f>+D58-C58</f>
        <v>0</v>
      </c>
      <c r="G58" s="22">
        <f>+C58</f>
        <v>1042</v>
      </c>
      <c r="H58" s="22">
        <f>+G58</f>
        <v>1042</v>
      </c>
      <c r="I58" s="22">
        <f>+G58-C58</f>
        <v>0</v>
      </c>
      <c r="J58" s="22">
        <f>+D58</f>
        <v>1042</v>
      </c>
      <c r="K58" s="22">
        <f>+J58</f>
        <v>1042</v>
      </c>
      <c r="L58" s="22">
        <f>+J58-C58</f>
        <v>0</v>
      </c>
      <c r="M58" s="22">
        <f>+J58-D58</f>
        <v>0</v>
      </c>
      <c r="N58" s="22">
        <f>+J58-G58</f>
        <v>0</v>
      </c>
      <c r="O58" s="20"/>
      <c r="P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ht="15">
      <c r="A59" s="8" t="s">
        <v>234</v>
      </c>
      <c r="B59" s="21"/>
      <c r="C59" s="22">
        <v>-11</v>
      </c>
      <c r="D59" s="22">
        <f t="shared" si="3"/>
        <v>-11</v>
      </c>
      <c r="E59" s="22">
        <f t="shared" si="3"/>
        <v>-11</v>
      </c>
      <c r="F59" s="22">
        <f>+D59-C59</f>
        <v>0</v>
      </c>
      <c r="G59" s="22">
        <f>+C59</f>
        <v>-11</v>
      </c>
      <c r="H59" s="22">
        <f>+G59</f>
        <v>-11</v>
      </c>
      <c r="I59" s="22">
        <f>+G59-C59</f>
        <v>0</v>
      </c>
      <c r="J59" s="22">
        <f>+D59</f>
        <v>-11</v>
      </c>
      <c r="K59" s="22">
        <f>+J59</f>
        <v>-11</v>
      </c>
      <c r="L59" s="22">
        <f>+J59-C59</f>
        <v>0</v>
      </c>
      <c r="M59" s="22">
        <f>+J59-D59</f>
        <v>0</v>
      </c>
      <c r="N59" s="22">
        <f>+J59-G59</f>
        <v>0</v>
      </c>
      <c r="O59" s="20"/>
      <c r="P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ht="15">
      <c r="A60" s="8"/>
      <c r="B60" s="21"/>
      <c r="C60" s="22"/>
      <c r="D60" s="22"/>
      <c r="E60" s="22"/>
      <c r="F60" s="22"/>
      <c r="G60" s="22"/>
      <c r="H60" s="22"/>
      <c r="I60" s="22"/>
      <c r="J60" s="22"/>
      <c r="K60" s="22"/>
      <c r="L60" s="22"/>
      <c r="M60" s="22"/>
      <c r="N60" s="22"/>
      <c r="O60" s="20"/>
      <c r="P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ht="15">
      <c r="A61" s="8" t="s">
        <v>115</v>
      </c>
      <c r="B61" s="21"/>
      <c r="C61" s="22"/>
      <c r="D61" s="22"/>
      <c r="E61" s="22"/>
      <c r="F61" s="22"/>
      <c r="G61" s="22"/>
      <c r="H61" s="22"/>
      <c r="I61" s="22"/>
      <c r="J61" s="22"/>
      <c r="K61" s="22"/>
      <c r="L61" s="22"/>
      <c r="M61" s="22"/>
      <c r="N61" s="22"/>
      <c r="O61" s="20"/>
      <c r="P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ht="15">
      <c r="A62" s="8" t="s">
        <v>204</v>
      </c>
      <c r="B62" s="21">
        <v>350</v>
      </c>
      <c r="C62" s="22">
        <v>-50</v>
      </c>
      <c r="D62" s="22">
        <f>+C62</f>
        <v>-50</v>
      </c>
      <c r="E62" s="22">
        <f>+D62</f>
        <v>-50</v>
      </c>
      <c r="F62" s="22">
        <f>+D62-C62</f>
        <v>0</v>
      </c>
      <c r="G62" s="22">
        <v>-50</v>
      </c>
      <c r="H62" s="22">
        <f>+G62</f>
        <v>-50</v>
      </c>
      <c r="I62" s="22">
        <f>+G62-C62</f>
        <v>0</v>
      </c>
      <c r="J62" s="22">
        <f>+D62</f>
        <v>-50</v>
      </c>
      <c r="K62" s="22">
        <f>+J62</f>
        <v>-50</v>
      </c>
      <c r="L62" s="22">
        <f>+J62-C62</f>
        <v>0</v>
      </c>
      <c r="M62" s="22">
        <f>+J62-D62</f>
        <v>0</v>
      </c>
      <c r="N62" s="22">
        <f>+J62-G62</f>
        <v>0</v>
      </c>
      <c r="O62" s="20"/>
      <c r="P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ht="15">
      <c r="A63" s="8"/>
      <c r="B63" s="21"/>
      <c r="C63" s="22"/>
      <c r="D63" s="22"/>
      <c r="E63" s="22"/>
      <c r="F63" s="22"/>
      <c r="G63" s="22"/>
      <c r="H63" s="22"/>
      <c r="I63" s="22"/>
      <c r="J63" s="22"/>
      <c r="K63" s="22"/>
      <c r="L63" s="22"/>
      <c r="M63" s="22"/>
      <c r="N63" s="22"/>
      <c r="O63" s="20"/>
      <c r="P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ht="15">
      <c r="A64" s="8" t="s">
        <v>202</v>
      </c>
      <c r="B64" s="21"/>
      <c r="C64" s="22"/>
      <c r="D64" s="22"/>
      <c r="E64" s="22"/>
      <c r="F64" s="22"/>
      <c r="G64" s="22"/>
      <c r="H64" s="22"/>
      <c r="I64" s="22"/>
      <c r="J64" s="22"/>
      <c r="K64" s="22"/>
      <c r="L64" s="22"/>
      <c r="M64" s="22"/>
      <c r="N64" s="22"/>
      <c r="O64" s="20"/>
      <c r="P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ht="15">
      <c r="A65" s="8" t="s">
        <v>216</v>
      </c>
      <c r="B65" s="21"/>
      <c r="C65" s="22"/>
      <c r="D65" s="22">
        <v>4000</v>
      </c>
      <c r="E65" s="22">
        <f>+D65</f>
        <v>4000</v>
      </c>
      <c r="F65" s="22">
        <f>+D65-C65</f>
        <v>4000</v>
      </c>
      <c r="G65" s="22"/>
      <c r="H65" s="22"/>
      <c r="I65" s="22"/>
      <c r="J65" s="70">
        <v>2000</v>
      </c>
      <c r="K65" s="22">
        <f>+J65</f>
        <v>2000</v>
      </c>
      <c r="L65" s="22">
        <f>+J65-C65</f>
        <v>2000</v>
      </c>
      <c r="M65" s="22">
        <f>+J65-D65</f>
        <v>-2000</v>
      </c>
      <c r="N65" s="22">
        <f>+J65-G65</f>
        <v>2000</v>
      </c>
      <c r="O65" s="20"/>
      <c r="P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ht="15">
      <c r="A66" s="8"/>
      <c r="B66" s="21"/>
      <c r="C66" s="22"/>
      <c r="D66" s="22"/>
      <c r="E66" s="22"/>
      <c r="F66" s="22"/>
      <c r="G66" s="22"/>
      <c r="H66" s="22"/>
      <c r="I66" s="22"/>
      <c r="J66" s="22"/>
      <c r="K66" s="22"/>
      <c r="L66" s="22"/>
      <c r="M66" s="22"/>
      <c r="N66" s="22"/>
      <c r="O66" s="20"/>
      <c r="P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ht="15.75" thickBot="1">
      <c r="A67" s="8"/>
      <c r="B67" s="21"/>
      <c r="C67" s="22"/>
      <c r="D67" s="22"/>
      <c r="E67" s="22"/>
      <c r="F67" s="22"/>
      <c r="G67" s="22"/>
      <c r="H67" s="22"/>
      <c r="I67" s="22"/>
      <c r="J67" s="22"/>
      <c r="K67" s="22"/>
      <c r="L67" s="22"/>
      <c r="M67" s="22"/>
      <c r="N67" s="22"/>
      <c r="O67" s="20"/>
      <c r="P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ht="17.25" thickBot="1" thickTop="1">
      <c r="A68" s="12" t="s">
        <v>17</v>
      </c>
      <c r="B68" s="18">
        <v>21544</v>
      </c>
      <c r="C68" s="19">
        <f>+B68+SUM(C70:C72)</f>
        <v>22042</v>
      </c>
      <c r="D68" s="19">
        <f>+B68+SUM(D70:D72)+D75</f>
        <v>22542</v>
      </c>
      <c r="E68" s="19">
        <f>SUM(E70:E75)</f>
        <v>998</v>
      </c>
      <c r="F68" s="19">
        <f>SUM(F70:F75)</f>
        <v>500</v>
      </c>
      <c r="G68" s="19">
        <f>+B68+SUM(G70:G72)</f>
        <v>22042</v>
      </c>
      <c r="H68" s="19">
        <f>SUM(H70:H72)</f>
        <v>498</v>
      </c>
      <c r="I68" s="19">
        <f>SUM(I70:I72)</f>
        <v>0</v>
      </c>
      <c r="J68" s="19">
        <f>+B68+SUM(J70:J72)+J75</f>
        <v>22542</v>
      </c>
      <c r="K68" s="19">
        <f>SUM(K70:K75)</f>
        <v>998</v>
      </c>
      <c r="L68" s="19">
        <f>SUM(L70:L75)</f>
        <v>500</v>
      </c>
      <c r="M68" s="19">
        <f>SUM(M70:M75)</f>
        <v>0</v>
      </c>
      <c r="N68" s="19">
        <f>SUM(N70:N75)</f>
        <v>500</v>
      </c>
      <c r="O68" s="20"/>
      <c r="P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ht="15.75" thickTop="1">
      <c r="A69" s="8"/>
      <c r="B69" s="21"/>
      <c r="C69" s="22"/>
      <c r="D69" s="22"/>
      <c r="E69" s="22"/>
      <c r="F69" s="22"/>
      <c r="G69" s="22"/>
      <c r="H69" s="22"/>
      <c r="I69" s="22"/>
      <c r="J69" s="22"/>
      <c r="K69" s="22"/>
      <c r="L69" s="22"/>
      <c r="M69" s="22"/>
      <c r="N69" s="22"/>
      <c r="O69" s="20"/>
      <c r="P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ht="15">
      <c r="A70" s="8" t="s">
        <v>116</v>
      </c>
      <c r="B70" s="21"/>
      <c r="C70" s="22">
        <v>132</v>
      </c>
      <c r="D70" s="22">
        <f aca="true" t="shared" si="4" ref="D70:E72">+C70</f>
        <v>132</v>
      </c>
      <c r="E70" s="22">
        <f t="shared" si="4"/>
        <v>132</v>
      </c>
      <c r="F70" s="22">
        <f>+D70-C70</f>
        <v>0</v>
      </c>
      <c r="G70" s="22">
        <f>+C70</f>
        <v>132</v>
      </c>
      <c r="H70" s="22">
        <f>+G70</f>
        <v>132</v>
      </c>
      <c r="I70" s="22">
        <f>+G70-C70</f>
        <v>0</v>
      </c>
      <c r="J70" s="22">
        <f>+D70</f>
        <v>132</v>
      </c>
      <c r="K70" s="22">
        <f>+J70</f>
        <v>132</v>
      </c>
      <c r="L70" s="22">
        <f>+J70-C70</f>
        <v>0</v>
      </c>
      <c r="M70" s="22">
        <f>+J70-D70</f>
        <v>0</v>
      </c>
      <c r="N70" s="22">
        <f>+J70-G70</f>
        <v>0</v>
      </c>
      <c r="O70" s="20"/>
      <c r="P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ht="15">
      <c r="A71" s="8" t="s">
        <v>117</v>
      </c>
      <c r="B71" s="21"/>
      <c r="C71" s="22">
        <v>370</v>
      </c>
      <c r="D71" s="22">
        <f t="shared" si="4"/>
        <v>370</v>
      </c>
      <c r="E71" s="22">
        <f t="shared" si="4"/>
        <v>370</v>
      </c>
      <c r="F71" s="22">
        <f>+D71-C71</f>
        <v>0</v>
      </c>
      <c r="G71" s="22">
        <f>+C71</f>
        <v>370</v>
      </c>
      <c r="H71" s="22">
        <f>+G71</f>
        <v>370</v>
      </c>
      <c r="I71" s="22">
        <f>+G71-C71</f>
        <v>0</v>
      </c>
      <c r="J71" s="22">
        <f>+D71</f>
        <v>370</v>
      </c>
      <c r="K71" s="22">
        <f>+J71</f>
        <v>370</v>
      </c>
      <c r="L71" s="22">
        <f>+J71-C71</f>
        <v>0</v>
      </c>
      <c r="M71" s="22">
        <f>+J71-D71</f>
        <v>0</v>
      </c>
      <c r="N71" s="22">
        <f>+J71-G71</f>
        <v>0</v>
      </c>
      <c r="O71" s="20"/>
      <c r="P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ht="15">
      <c r="A72" s="8" t="s">
        <v>235</v>
      </c>
      <c r="B72" s="21"/>
      <c r="C72" s="22">
        <v>-4</v>
      </c>
      <c r="D72" s="22">
        <f t="shared" si="4"/>
        <v>-4</v>
      </c>
      <c r="E72" s="22">
        <f t="shared" si="4"/>
        <v>-4</v>
      </c>
      <c r="F72" s="22">
        <f>+D72-C72</f>
        <v>0</v>
      </c>
      <c r="G72" s="22">
        <f>+C72</f>
        <v>-4</v>
      </c>
      <c r="H72" s="22">
        <f>+G72</f>
        <v>-4</v>
      </c>
      <c r="I72" s="22">
        <f>+G72-C72</f>
        <v>0</v>
      </c>
      <c r="J72" s="22">
        <f>+D72</f>
        <v>-4</v>
      </c>
      <c r="K72" s="22">
        <f>+J72</f>
        <v>-4</v>
      </c>
      <c r="L72" s="22">
        <f>+J72-C72</f>
        <v>0</v>
      </c>
      <c r="M72" s="22">
        <f>+J72-D72</f>
        <v>0</v>
      </c>
      <c r="N72" s="22">
        <f>+J72-G72</f>
        <v>0</v>
      </c>
      <c r="O72" s="20"/>
      <c r="P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ht="15">
      <c r="A73" s="8"/>
      <c r="B73" s="21"/>
      <c r="C73" s="22"/>
      <c r="D73" s="22"/>
      <c r="E73" s="22"/>
      <c r="F73" s="22"/>
      <c r="G73" s="22"/>
      <c r="H73" s="22"/>
      <c r="I73" s="22"/>
      <c r="J73" s="22"/>
      <c r="K73" s="22"/>
      <c r="L73" s="22"/>
      <c r="M73" s="22"/>
      <c r="N73" s="22"/>
      <c r="O73" s="20"/>
      <c r="P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ht="15">
      <c r="A74" s="8" t="s">
        <v>202</v>
      </c>
      <c r="B74" s="21"/>
      <c r="C74" s="22"/>
      <c r="D74" s="22"/>
      <c r="E74" s="22"/>
      <c r="F74" s="22"/>
      <c r="G74" s="22"/>
      <c r="H74" s="22"/>
      <c r="I74" s="22"/>
      <c r="J74" s="22"/>
      <c r="K74" s="22"/>
      <c r="L74" s="22"/>
      <c r="M74" s="22"/>
      <c r="N74" s="22"/>
      <c r="O74" s="20"/>
      <c r="P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ht="15">
      <c r="A75" s="8" t="s">
        <v>205</v>
      </c>
      <c r="B75" s="21"/>
      <c r="C75" s="22"/>
      <c r="D75" s="22">
        <v>500</v>
      </c>
      <c r="E75" s="22">
        <f>+D75</f>
        <v>500</v>
      </c>
      <c r="F75" s="22">
        <f>+D75-C75</f>
        <v>500</v>
      </c>
      <c r="G75" s="22"/>
      <c r="H75" s="22"/>
      <c r="I75" s="22"/>
      <c r="J75" s="70">
        <f>+D75</f>
        <v>500</v>
      </c>
      <c r="K75" s="22">
        <f>+J75</f>
        <v>500</v>
      </c>
      <c r="L75" s="22">
        <f>+J75-C75</f>
        <v>500</v>
      </c>
      <c r="M75" s="22">
        <f>+J75-D75</f>
        <v>0</v>
      </c>
      <c r="N75" s="22">
        <f>+J75-G75</f>
        <v>500</v>
      </c>
      <c r="O75" s="20"/>
      <c r="P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ht="15">
      <c r="A76" s="8"/>
      <c r="B76" s="21"/>
      <c r="C76" s="22"/>
      <c r="D76" s="22"/>
      <c r="E76" s="22"/>
      <c r="F76" s="22"/>
      <c r="G76" s="22"/>
      <c r="H76" s="22"/>
      <c r="I76" s="22"/>
      <c r="J76" s="22"/>
      <c r="K76" s="22"/>
      <c r="L76" s="22"/>
      <c r="M76" s="22"/>
      <c r="N76" s="22"/>
      <c r="O76" s="20"/>
      <c r="P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ht="15">
      <c r="A77" s="61" t="s">
        <v>249</v>
      </c>
      <c r="B77" s="21"/>
      <c r="C77" s="22"/>
      <c r="D77" s="22"/>
      <c r="E77" s="22"/>
      <c r="F77" s="22"/>
      <c r="G77" s="22"/>
      <c r="H77" s="22"/>
      <c r="I77" s="22"/>
      <c r="J77" s="22"/>
      <c r="K77" s="22"/>
      <c r="L77" s="22"/>
      <c r="M77" s="22"/>
      <c r="N77" s="22"/>
      <c r="O77" s="20"/>
      <c r="P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ht="15">
      <c r="A78" s="61" t="s">
        <v>250</v>
      </c>
      <c r="B78" s="21"/>
      <c r="C78" s="22"/>
      <c r="D78" s="22"/>
      <c r="E78" s="22"/>
      <c r="F78" s="22"/>
      <c r="G78" s="22"/>
      <c r="H78" s="22"/>
      <c r="I78" s="22"/>
      <c r="J78" s="22"/>
      <c r="K78" s="22"/>
      <c r="L78" s="22"/>
      <c r="M78" s="22"/>
      <c r="N78" s="22"/>
      <c r="O78" s="20"/>
      <c r="P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ht="15">
      <c r="A79" s="8"/>
      <c r="B79" s="21"/>
      <c r="C79" s="22"/>
      <c r="D79" s="22"/>
      <c r="E79" s="22"/>
      <c r="F79" s="22"/>
      <c r="G79" s="22"/>
      <c r="H79" s="22"/>
      <c r="I79" s="22"/>
      <c r="J79" s="22"/>
      <c r="K79" s="22"/>
      <c r="L79" s="22"/>
      <c r="M79" s="22"/>
      <c r="N79" s="22"/>
      <c r="O79" s="20"/>
      <c r="P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ht="15.75" thickBot="1">
      <c r="A80" s="8"/>
      <c r="B80" s="21"/>
      <c r="C80" s="22"/>
      <c r="D80" s="22"/>
      <c r="E80" s="22"/>
      <c r="F80" s="22"/>
      <c r="G80" s="22"/>
      <c r="H80" s="22"/>
      <c r="I80" s="22"/>
      <c r="J80" s="22"/>
      <c r="K80" s="22"/>
      <c r="L80" s="22"/>
      <c r="M80" s="22"/>
      <c r="N80" s="22"/>
      <c r="O80" s="20"/>
      <c r="P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ht="17.25" thickBot="1" thickTop="1">
      <c r="A81" s="12" t="s">
        <v>18</v>
      </c>
      <c r="B81" s="18">
        <v>3259</v>
      </c>
      <c r="C81" s="19">
        <f>+B81+SUM(C83:C85)</f>
        <v>3360</v>
      </c>
      <c r="D81" s="19">
        <f>+B81+SUM(D83:D85)</f>
        <v>3360</v>
      </c>
      <c r="E81" s="19">
        <f>SUM(E83:E85)</f>
        <v>101</v>
      </c>
      <c r="F81" s="19">
        <f>SUM(F83:F85)</f>
        <v>0</v>
      </c>
      <c r="G81" s="19">
        <f>+B81+SUM(G83:G85)</f>
        <v>3360</v>
      </c>
      <c r="H81" s="19">
        <f>SUM(H83:H85)</f>
        <v>101</v>
      </c>
      <c r="I81" s="19">
        <f>SUM(I83:I85)</f>
        <v>0</v>
      </c>
      <c r="J81" s="19">
        <f>+B81+SUM(J83:J85)</f>
        <v>3360</v>
      </c>
      <c r="K81" s="19">
        <f>SUM(K83:K85)</f>
        <v>101</v>
      </c>
      <c r="L81" s="19">
        <f>SUM(L83:L85)</f>
        <v>0</v>
      </c>
      <c r="M81" s="19">
        <f>SUM(M83:M85)</f>
        <v>0</v>
      </c>
      <c r="N81" s="19">
        <f>SUM(N83:N85)</f>
        <v>0</v>
      </c>
      <c r="O81" s="20"/>
      <c r="P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ht="15.75" thickTop="1">
      <c r="A82" s="8"/>
      <c r="B82" s="21"/>
      <c r="C82" s="22"/>
      <c r="D82" s="22"/>
      <c r="E82" s="22"/>
      <c r="F82" s="22"/>
      <c r="G82" s="22"/>
      <c r="H82" s="22"/>
      <c r="I82" s="22"/>
      <c r="J82" s="22"/>
      <c r="K82" s="22"/>
      <c r="L82" s="22"/>
      <c r="M82" s="22"/>
      <c r="N82" s="22"/>
      <c r="O82" s="20"/>
      <c r="P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ht="15">
      <c r="A83" s="8" t="s">
        <v>118</v>
      </c>
      <c r="B83" s="21"/>
      <c r="C83" s="22">
        <v>26</v>
      </c>
      <c r="D83" s="22">
        <f aca="true" t="shared" si="5" ref="D83:E85">+C83</f>
        <v>26</v>
      </c>
      <c r="E83" s="22">
        <f t="shared" si="5"/>
        <v>26</v>
      </c>
      <c r="F83" s="22">
        <f>+D83-C83</f>
        <v>0</v>
      </c>
      <c r="G83" s="22">
        <f>+C83</f>
        <v>26</v>
      </c>
      <c r="H83" s="22">
        <f>+G83</f>
        <v>26</v>
      </c>
      <c r="I83" s="22">
        <f>+G83-C83</f>
        <v>0</v>
      </c>
      <c r="J83" s="22">
        <f>+D83</f>
        <v>26</v>
      </c>
      <c r="K83" s="22">
        <f>+J83</f>
        <v>26</v>
      </c>
      <c r="L83" s="22">
        <f>+J83-C83</f>
        <v>0</v>
      </c>
      <c r="M83" s="22">
        <f>+J83-D83</f>
        <v>0</v>
      </c>
      <c r="N83" s="22">
        <f>+J83-G83</f>
        <v>0</v>
      </c>
      <c r="O83" s="20"/>
      <c r="P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ht="15">
      <c r="A84" s="8" t="s">
        <v>119</v>
      </c>
      <c r="B84" s="21"/>
      <c r="C84" s="22">
        <v>76</v>
      </c>
      <c r="D84" s="22">
        <f t="shared" si="5"/>
        <v>76</v>
      </c>
      <c r="E84" s="22">
        <f t="shared" si="5"/>
        <v>76</v>
      </c>
      <c r="F84" s="22">
        <f>+D84-C84</f>
        <v>0</v>
      </c>
      <c r="G84" s="22">
        <f>+C84</f>
        <v>76</v>
      </c>
      <c r="H84" s="22">
        <f>+G84</f>
        <v>76</v>
      </c>
      <c r="I84" s="22">
        <f>+G84-C84</f>
        <v>0</v>
      </c>
      <c r="J84" s="22">
        <f>+D84</f>
        <v>76</v>
      </c>
      <c r="K84" s="22">
        <f>+J84</f>
        <v>76</v>
      </c>
      <c r="L84" s="22">
        <f>+J84-C84</f>
        <v>0</v>
      </c>
      <c r="M84" s="22">
        <f>+J84-D84</f>
        <v>0</v>
      </c>
      <c r="N84" s="22">
        <f>+J84-G84</f>
        <v>0</v>
      </c>
      <c r="O84" s="20"/>
      <c r="P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ht="15">
      <c r="A85" s="8" t="s">
        <v>236</v>
      </c>
      <c r="B85" s="21"/>
      <c r="C85" s="22">
        <v>-1</v>
      </c>
      <c r="D85" s="22">
        <f t="shared" si="5"/>
        <v>-1</v>
      </c>
      <c r="E85" s="22">
        <f t="shared" si="5"/>
        <v>-1</v>
      </c>
      <c r="F85" s="22">
        <f>+D85-C85</f>
        <v>0</v>
      </c>
      <c r="G85" s="22">
        <f>+C85</f>
        <v>-1</v>
      </c>
      <c r="H85" s="22">
        <f>+G85</f>
        <v>-1</v>
      </c>
      <c r="I85" s="22">
        <f>+G85-C85</f>
        <v>0</v>
      </c>
      <c r="J85" s="22">
        <f>+D85</f>
        <v>-1</v>
      </c>
      <c r="K85" s="22">
        <f>+J85</f>
        <v>-1</v>
      </c>
      <c r="L85" s="22">
        <f>+J85-C85</f>
        <v>0</v>
      </c>
      <c r="M85" s="22">
        <f>+J85-D85</f>
        <v>0</v>
      </c>
      <c r="N85" s="22">
        <f>+J85-G85</f>
        <v>0</v>
      </c>
      <c r="O85" s="20"/>
      <c r="P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ht="15">
      <c r="A86" s="8"/>
      <c r="B86" s="21"/>
      <c r="C86" s="22"/>
      <c r="D86" s="22"/>
      <c r="E86" s="22"/>
      <c r="F86" s="22"/>
      <c r="G86" s="22"/>
      <c r="H86" s="22"/>
      <c r="I86" s="22"/>
      <c r="J86" s="22"/>
      <c r="K86" s="22"/>
      <c r="L86" s="22"/>
      <c r="M86" s="22"/>
      <c r="N86" s="22"/>
      <c r="O86" s="20"/>
      <c r="P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ht="15.75" thickBot="1">
      <c r="A87" s="8"/>
      <c r="B87" s="21"/>
      <c r="C87" s="22"/>
      <c r="D87" s="22"/>
      <c r="E87" s="22"/>
      <c r="F87" s="22"/>
      <c r="G87" s="22"/>
      <c r="H87" s="22"/>
      <c r="I87" s="22"/>
      <c r="J87" s="22"/>
      <c r="K87" s="22"/>
      <c r="L87" s="22"/>
      <c r="M87" s="22"/>
      <c r="N87" s="22"/>
      <c r="O87" s="20"/>
      <c r="P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ht="17.25" thickBot="1" thickTop="1">
      <c r="A88" s="12" t="s">
        <v>19</v>
      </c>
      <c r="B88" s="18">
        <v>3927</v>
      </c>
      <c r="C88" s="19">
        <f>+B88+SUM(C90:C92)</f>
        <v>4011</v>
      </c>
      <c r="D88" s="19">
        <f>+B88+SUM(D90:D92)+D95</f>
        <v>4511</v>
      </c>
      <c r="E88" s="19">
        <f>SUM(E90:E95)</f>
        <v>584</v>
      </c>
      <c r="F88" s="19">
        <f>SUM(F90:F95)</f>
        <v>500</v>
      </c>
      <c r="G88" s="19">
        <f>+B88+SUM(G90:G92)</f>
        <v>4011</v>
      </c>
      <c r="H88" s="19">
        <f>SUM(H90:H92)</f>
        <v>84</v>
      </c>
      <c r="I88" s="19">
        <f>SUM(I90:I92)</f>
        <v>0</v>
      </c>
      <c r="J88" s="19">
        <f>+B88+SUM(J90:J92)+J95</f>
        <v>4511</v>
      </c>
      <c r="K88" s="19">
        <f>SUM(K90:K95)</f>
        <v>584</v>
      </c>
      <c r="L88" s="19">
        <f>SUM(L90:L95)</f>
        <v>500</v>
      </c>
      <c r="M88" s="19">
        <f>SUM(M90:M95)</f>
        <v>0</v>
      </c>
      <c r="N88" s="19">
        <f>SUM(N90:N95)</f>
        <v>500</v>
      </c>
      <c r="O88" s="20"/>
      <c r="P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ht="15.75" thickTop="1">
      <c r="A89" s="8"/>
      <c r="B89" s="21"/>
      <c r="C89" s="22"/>
      <c r="D89" s="22"/>
      <c r="E89" s="22"/>
      <c r="F89" s="22"/>
      <c r="G89" s="22"/>
      <c r="H89" s="22"/>
      <c r="I89" s="22"/>
      <c r="J89" s="22"/>
      <c r="K89" s="22"/>
      <c r="L89" s="22"/>
      <c r="M89" s="22"/>
      <c r="N89" s="22"/>
      <c r="O89" s="20"/>
      <c r="P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ht="15">
      <c r="A90" s="8" t="s">
        <v>120</v>
      </c>
      <c r="B90" s="21"/>
      <c r="C90" s="22">
        <v>23</v>
      </c>
      <c r="D90" s="22">
        <f aca="true" t="shared" si="6" ref="D90:E92">+C90</f>
        <v>23</v>
      </c>
      <c r="E90" s="22">
        <f>+D90</f>
        <v>23</v>
      </c>
      <c r="F90" s="22">
        <f>+D90-C90</f>
        <v>0</v>
      </c>
      <c r="G90" s="22">
        <f>+C90</f>
        <v>23</v>
      </c>
      <c r="H90" s="22">
        <f>+G90</f>
        <v>23</v>
      </c>
      <c r="I90" s="22">
        <f>+G90-C90</f>
        <v>0</v>
      </c>
      <c r="J90" s="22">
        <f>+D90</f>
        <v>23</v>
      </c>
      <c r="K90" s="22">
        <f>+J90</f>
        <v>23</v>
      </c>
      <c r="L90" s="22">
        <f>+J90-C90</f>
        <v>0</v>
      </c>
      <c r="M90" s="22">
        <f>+J90-D90</f>
        <v>0</v>
      </c>
      <c r="N90" s="22">
        <f>+J90-G90</f>
        <v>0</v>
      </c>
      <c r="O90" s="20"/>
      <c r="P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ht="15">
      <c r="A91" s="8" t="s">
        <v>121</v>
      </c>
      <c r="B91" s="21"/>
      <c r="C91" s="22">
        <v>62</v>
      </c>
      <c r="D91" s="22">
        <f t="shared" si="6"/>
        <v>62</v>
      </c>
      <c r="E91" s="22">
        <f>+D91</f>
        <v>62</v>
      </c>
      <c r="F91" s="22">
        <f>+D91-C91</f>
        <v>0</v>
      </c>
      <c r="G91" s="22">
        <f>+C91</f>
        <v>62</v>
      </c>
      <c r="H91" s="22">
        <f>+G91</f>
        <v>62</v>
      </c>
      <c r="I91" s="22">
        <f>+G91-C91</f>
        <v>0</v>
      </c>
      <c r="J91" s="22">
        <f>+D91</f>
        <v>62</v>
      </c>
      <c r="K91" s="22">
        <f>+J91</f>
        <v>62</v>
      </c>
      <c r="L91" s="22">
        <f>+J91-C91</f>
        <v>0</v>
      </c>
      <c r="M91" s="22">
        <f>+J91-D91</f>
        <v>0</v>
      </c>
      <c r="N91" s="22">
        <f>+J91-G91</f>
        <v>0</v>
      </c>
      <c r="O91" s="20"/>
      <c r="P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ht="15">
      <c r="A92" s="8" t="s">
        <v>236</v>
      </c>
      <c r="B92" s="21"/>
      <c r="C92" s="22">
        <v>-1</v>
      </c>
      <c r="D92" s="22">
        <f t="shared" si="6"/>
        <v>-1</v>
      </c>
      <c r="E92" s="22">
        <f t="shared" si="6"/>
        <v>-1</v>
      </c>
      <c r="F92" s="22">
        <f>+D92-C92</f>
        <v>0</v>
      </c>
      <c r="G92" s="22">
        <f>+C92</f>
        <v>-1</v>
      </c>
      <c r="H92" s="22">
        <f>+G92</f>
        <v>-1</v>
      </c>
      <c r="I92" s="22">
        <f>+G92-C92</f>
        <v>0</v>
      </c>
      <c r="J92" s="22">
        <f>+D92</f>
        <v>-1</v>
      </c>
      <c r="K92" s="22">
        <f>+J92</f>
        <v>-1</v>
      </c>
      <c r="L92" s="22">
        <f>+J92-C92</f>
        <v>0</v>
      </c>
      <c r="M92" s="22">
        <f>+J92-D92</f>
        <v>0</v>
      </c>
      <c r="N92" s="22">
        <f>+J92-G92</f>
        <v>0</v>
      </c>
      <c r="O92" s="20"/>
      <c r="P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ht="15">
      <c r="A93" s="8"/>
      <c r="B93" s="21"/>
      <c r="C93" s="22"/>
      <c r="D93" s="22"/>
      <c r="E93" s="22"/>
      <c r="F93" s="22"/>
      <c r="G93" s="22"/>
      <c r="H93" s="22"/>
      <c r="I93" s="22"/>
      <c r="J93" s="22"/>
      <c r="K93" s="22"/>
      <c r="L93" s="22"/>
      <c r="M93" s="22"/>
      <c r="N93" s="22"/>
      <c r="O93" s="20"/>
      <c r="P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ht="15">
      <c r="A94" s="8" t="s">
        <v>202</v>
      </c>
      <c r="B94" s="21"/>
      <c r="C94" s="22"/>
      <c r="D94" s="22"/>
      <c r="E94" s="22"/>
      <c r="F94" s="22"/>
      <c r="G94" s="22"/>
      <c r="H94" s="22"/>
      <c r="I94" s="22"/>
      <c r="J94" s="22"/>
      <c r="K94" s="22"/>
      <c r="L94" s="22"/>
      <c r="M94" s="22"/>
      <c r="N94" s="22"/>
      <c r="O94" s="20"/>
      <c r="P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ht="15">
      <c r="A95" s="8" t="s">
        <v>205</v>
      </c>
      <c r="B95" s="21"/>
      <c r="C95" s="22"/>
      <c r="D95" s="22">
        <v>500</v>
      </c>
      <c r="E95" s="22">
        <f>+D95</f>
        <v>500</v>
      </c>
      <c r="F95" s="22">
        <f>+E95</f>
        <v>500</v>
      </c>
      <c r="G95" s="22"/>
      <c r="H95" s="22"/>
      <c r="I95" s="22"/>
      <c r="J95" s="70">
        <f>+D95</f>
        <v>500</v>
      </c>
      <c r="K95" s="22">
        <f>+J95</f>
        <v>500</v>
      </c>
      <c r="L95" s="22">
        <f>+J95-C95</f>
        <v>500</v>
      </c>
      <c r="M95" s="22">
        <f>+J95-D95</f>
        <v>0</v>
      </c>
      <c r="N95" s="22">
        <f>+J95-G95</f>
        <v>500</v>
      </c>
      <c r="O95" s="20"/>
      <c r="P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ht="15">
      <c r="A96" s="8"/>
      <c r="B96" s="21"/>
      <c r="C96" s="22"/>
      <c r="D96" s="22"/>
      <c r="E96" s="22"/>
      <c r="F96" s="22"/>
      <c r="G96" s="22"/>
      <c r="H96" s="22"/>
      <c r="I96" s="22"/>
      <c r="J96" s="22"/>
      <c r="K96" s="22"/>
      <c r="L96" s="22"/>
      <c r="M96" s="22"/>
      <c r="N96" s="22"/>
      <c r="O96" s="20"/>
      <c r="P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ht="15.75" thickBot="1">
      <c r="A97" s="8"/>
      <c r="B97" s="21"/>
      <c r="C97" s="22"/>
      <c r="D97" s="22"/>
      <c r="E97" s="22"/>
      <c r="F97" s="22"/>
      <c r="G97" s="22"/>
      <c r="H97" s="22"/>
      <c r="I97" s="22"/>
      <c r="J97" s="22"/>
      <c r="K97" s="22"/>
      <c r="L97" s="22"/>
      <c r="M97" s="22"/>
      <c r="N97" s="22"/>
      <c r="O97" s="20"/>
      <c r="P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ht="17.25" thickBot="1" thickTop="1">
      <c r="A98" s="12" t="s">
        <v>20</v>
      </c>
      <c r="B98" s="18">
        <v>2008</v>
      </c>
      <c r="C98" s="19">
        <f>+B98+SUM(C100:C102)</f>
        <v>2092</v>
      </c>
      <c r="D98" s="19">
        <f>+B98+SUM(D100:D102)</f>
        <v>2092</v>
      </c>
      <c r="E98" s="19">
        <f>SUM(E100:E102)</f>
        <v>84</v>
      </c>
      <c r="F98" s="19">
        <f>SUM(F100:F102)</f>
        <v>0</v>
      </c>
      <c r="G98" s="19">
        <f>+B98+SUM(G100:G102)</f>
        <v>2092</v>
      </c>
      <c r="H98" s="19">
        <f>SUM(H100:H102)</f>
        <v>84</v>
      </c>
      <c r="I98" s="19">
        <f>SUM(I100:I102)</f>
        <v>0</v>
      </c>
      <c r="J98" s="19">
        <f>+B98+SUM(J100:J102)</f>
        <v>2092</v>
      </c>
      <c r="K98" s="19">
        <f>SUM(K100:K102)</f>
        <v>84</v>
      </c>
      <c r="L98" s="19">
        <f>SUM(L100:L102)</f>
        <v>0</v>
      </c>
      <c r="M98" s="19">
        <f>SUM(M100:M102)</f>
        <v>0</v>
      </c>
      <c r="N98" s="19">
        <f>SUM(N100:N102)</f>
        <v>0</v>
      </c>
      <c r="O98" s="20"/>
      <c r="P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ht="15.75" thickTop="1">
      <c r="A99" s="8"/>
      <c r="B99" s="21"/>
      <c r="C99" s="22"/>
      <c r="D99" s="22"/>
      <c r="E99" s="22"/>
      <c r="F99" s="22"/>
      <c r="G99" s="22"/>
      <c r="H99" s="22"/>
      <c r="I99" s="22"/>
      <c r="J99" s="22"/>
      <c r="K99" s="22"/>
      <c r="L99" s="22"/>
      <c r="M99" s="22"/>
      <c r="N99" s="22"/>
      <c r="O99" s="20"/>
      <c r="P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ht="15">
      <c r="A100" s="8" t="s">
        <v>120</v>
      </c>
      <c r="B100" s="21"/>
      <c r="C100" s="22">
        <v>23</v>
      </c>
      <c r="D100" s="22">
        <f aca="true" t="shared" si="7" ref="D100:E102">+C100</f>
        <v>23</v>
      </c>
      <c r="E100" s="22">
        <f t="shared" si="7"/>
        <v>23</v>
      </c>
      <c r="F100" s="22">
        <f>+D100-C100</f>
        <v>0</v>
      </c>
      <c r="G100" s="22">
        <f>+C100</f>
        <v>23</v>
      </c>
      <c r="H100" s="22">
        <f>+G100</f>
        <v>23</v>
      </c>
      <c r="I100" s="22">
        <f>+G100-C100</f>
        <v>0</v>
      </c>
      <c r="J100" s="22">
        <f>+D100</f>
        <v>23</v>
      </c>
      <c r="K100" s="22">
        <f>+J100</f>
        <v>23</v>
      </c>
      <c r="L100" s="22">
        <f>+J100-C100</f>
        <v>0</v>
      </c>
      <c r="M100" s="22">
        <f>+J100-D100</f>
        <v>0</v>
      </c>
      <c r="N100" s="22">
        <f>+J100-G100</f>
        <v>0</v>
      </c>
      <c r="O100" s="20"/>
      <c r="P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ht="15">
      <c r="A101" s="8" t="s">
        <v>121</v>
      </c>
      <c r="B101" s="21"/>
      <c r="C101" s="22">
        <v>62</v>
      </c>
      <c r="D101" s="22">
        <f t="shared" si="7"/>
        <v>62</v>
      </c>
      <c r="E101" s="22">
        <f t="shared" si="7"/>
        <v>62</v>
      </c>
      <c r="F101" s="22">
        <f>+D101-C101</f>
        <v>0</v>
      </c>
      <c r="G101" s="22">
        <f>+C101</f>
        <v>62</v>
      </c>
      <c r="H101" s="22">
        <f>+G101</f>
        <v>62</v>
      </c>
      <c r="I101" s="22">
        <f>+G101-C101</f>
        <v>0</v>
      </c>
      <c r="J101" s="22">
        <f>+D101</f>
        <v>62</v>
      </c>
      <c r="K101" s="22">
        <f>+J101</f>
        <v>62</v>
      </c>
      <c r="L101" s="22">
        <f>+J101-C101</f>
        <v>0</v>
      </c>
      <c r="M101" s="22">
        <f>+J101-D101</f>
        <v>0</v>
      </c>
      <c r="N101" s="22">
        <f>+J101-G101</f>
        <v>0</v>
      </c>
      <c r="O101" s="20"/>
      <c r="P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ht="15">
      <c r="A102" s="8" t="s">
        <v>236</v>
      </c>
      <c r="B102" s="21"/>
      <c r="C102" s="22">
        <v>-1</v>
      </c>
      <c r="D102" s="22">
        <f t="shared" si="7"/>
        <v>-1</v>
      </c>
      <c r="E102" s="22">
        <f t="shared" si="7"/>
        <v>-1</v>
      </c>
      <c r="F102" s="22">
        <f>+D102-C102</f>
        <v>0</v>
      </c>
      <c r="G102" s="22">
        <f>+C102</f>
        <v>-1</v>
      </c>
      <c r="H102" s="22">
        <f>+G102</f>
        <v>-1</v>
      </c>
      <c r="I102" s="22">
        <f>+G102-C102</f>
        <v>0</v>
      </c>
      <c r="J102" s="22">
        <f>+D102</f>
        <v>-1</v>
      </c>
      <c r="K102" s="22">
        <f>+J102</f>
        <v>-1</v>
      </c>
      <c r="L102" s="22">
        <f>+J102-C102</f>
        <v>0</v>
      </c>
      <c r="M102" s="22">
        <f>+J102-D102</f>
        <v>0</v>
      </c>
      <c r="N102" s="22">
        <f>+J102-G102</f>
        <v>0</v>
      </c>
      <c r="O102" s="20"/>
      <c r="P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ht="15">
      <c r="A103" s="8"/>
      <c r="B103" s="21"/>
      <c r="C103" s="22"/>
      <c r="D103" s="22"/>
      <c r="E103" s="22"/>
      <c r="F103" s="22"/>
      <c r="G103" s="22"/>
      <c r="H103" s="22"/>
      <c r="I103" s="22"/>
      <c r="J103" s="22"/>
      <c r="K103" s="22"/>
      <c r="L103" s="22"/>
      <c r="M103" s="22"/>
      <c r="N103" s="22"/>
      <c r="O103" s="20"/>
      <c r="P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ht="15.75" thickBot="1">
      <c r="A104" s="8"/>
      <c r="B104" s="21"/>
      <c r="C104" s="22"/>
      <c r="D104" s="22"/>
      <c r="E104" s="22"/>
      <c r="F104" s="22"/>
      <c r="G104" s="22"/>
      <c r="H104" s="22"/>
      <c r="I104" s="22"/>
      <c r="J104" s="22"/>
      <c r="K104" s="22"/>
      <c r="L104" s="22"/>
      <c r="M104" s="22"/>
      <c r="N104" s="22"/>
      <c r="O104" s="20"/>
      <c r="P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ht="17.25" thickBot="1" thickTop="1">
      <c r="A105" s="12" t="s">
        <v>51</v>
      </c>
      <c r="B105" s="18">
        <f aca="true" t="shared" si="8" ref="B105:N105">+B55+B68+B81+B88+B98</f>
        <v>81890</v>
      </c>
      <c r="C105" s="18">
        <f t="shared" si="8"/>
        <v>84008</v>
      </c>
      <c r="D105" s="18">
        <f t="shared" si="8"/>
        <v>89008</v>
      </c>
      <c r="E105" s="18">
        <f t="shared" si="8"/>
        <v>7118</v>
      </c>
      <c r="F105" s="18">
        <f t="shared" si="8"/>
        <v>5000</v>
      </c>
      <c r="G105" s="18">
        <f t="shared" si="8"/>
        <v>84008</v>
      </c>
      <c r="H105" s="18">
        <f t="shared" si="8"/>
        <v>2118</v>
      </c>
      <c r="I105" s="18">
        <f t="shared" si="8"/>
        <v>0</v>
      </c>
      <c r="J105" s="18">
        <f t="shared" si="8"/>
        <v>87008</v>
      </c>
      <c r="K105" s="18">
        <f t="shared" si="8"/>
        <v>5118</v>
      </c>
      <c r="L105" s="18">
        <f t="shared" si="8"/>
        <v>3000</v>
      </c>
      <c r="M105" s="18">
        <f t="shared" si="8"/>
        <v>-2000</v>
      </c>
      <c r="N105" s="18">
        <f t="shared" si="8"/>
        <v>3000</v>
      </c>
      <c r="O105" s="20"/>
      <c r="P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ht="15.75" thickTop="1">
      <c r="A106" s="31" t="str">
        <f>+A1</f>
        <v>File:  T:\TABLES\FY2008\04CONGTRACK\08DCONG6.XLS</v>
      </c>
      <c r="B106" s="30"/>
      <c r="C106" s="30"/>
      <c r="D106" s="30"/>
      <c r="E106" s="30"/>
      <c r="F106" s="30"/>
      <c r="G106" s="30"/>
      <c r="H106" s="30"/>
      <c r="I106" s="30"/>
      <c r="J106" s="30"/>
      <c r="K106" s="30"/>
      <c r="L106" s="30"/>
      <c r="M106" s="30"/>
      <c r="N106" s="30"/>
      <c r="O106" s="20"/>
      <c r="P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ht="15">
      <c r="A107" s="1" t="str">
        <f>A2</f>
        <v>Revised 02/08/08</v>
      </c>
      <c r="B107" s="20"/>
      <c r="C107" s="20"/>
      <c r="D107" s="20"/>
      <c r="E107" s="20"/>
      <c r="F107" s="20"/>
      <c r="G107" s="20"/>
      <c r="H107" s="20"/>
      <c r="I107" s="20"/>
      <c r="J107" s="20"/>
      <c r="K107" s="20"/>
      <c r="L107" s="20"/>
      <c r="M107" s="20"/>
      <c r="N107" s="20"/>
      <c r="O107" s="20"/>
      <c r="P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ht="15">
      <c r="A108" s="2" t="str">
        <f>+A3</f>
        <v>U. S. Geological Survey</v>
      </c>
      <c r="B108" s="23"/>
      <c r="C108" s="23"/>
      <c r="D108" s="23"/>
      <c r="E108" s="23"/>
      <c r="F108" s="23"/>
      <c r="G108" s="23"/>
      <c r="H108" s="23"/>
      <c r="I108" s="23"/>
      <c r="J108" s="23"/>
      <c r="K108" s="23"/>
      <c r="L108" s="23"/>
      <c r="M108" s="23"/>
      <c r="N108" s="23"/>
      <c r="O108" s="20"/>
      <c r="P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ht="15">
      <c r="A109" s="2" t="str">
        <f>+A4</f>
        <v>FY 2008 Congressional Action (Detailed and Change From FY 2007)</v>
      </c>
      <c r="B109" s="23"/>
      <c r="C109" s="23"/>
      <c r="D109" s="23"/>
      <c r="E109" s="23"/>
      <c r="F109" s="23"/>
      <c r="G109" s="23"/>
      <c r="H109" s="23"/>
      <c r="I109" s="23"/>
      <c r="J109" s="23"/>
      <c r="K109" s="23"/>
      <c r="L109" s="23"/>
      <c r="M109" s="23"/>
      <c r="N109" s="23"/>
      <c r="O109" s="20"/>
      <c r="P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1:255" ht="15">
      <c r="A110" s="2" t="str">
        <f>+A5</f>
        <v>House, Senate, and Conference Action Recommendations</v>
      </c>
      <c r="B110" s="23"/>
      <c r="C110" s="23"/>
      <c r="D110" s="23"/>
      <c r="E110" s="23"/>
      <c r="F110" s="23"/>
      <c r="G110" s="23"/>
      <c r="H110" s="23"/>
      <c r="I110" s="23"/>
      <c r="J110" s="23"/>
      <c r="K110" s="23"/>
      <c r="L110" s="23"/>
      <c r="M110" s="23"/>
      <c r="N110" s="23"/>
      <c r="O110" s="20"/>
      <c r="P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ht="15">
      <c r="A111" s="2" t="str">
        <f>+A6</f>
        <v>(Dollars in Thousands)</v>
      </c>
      <c r="B111" s="23"/>
      <c r="C111" s="23"/>
      <c r="D111" s="23"/>
      <c r="E111" s="23"/>
      <c r="F111" s="23"/>
      <c r="G111" s="23"/>
      <c r="H111" s="23"/>
      <c r="I111" s="23"/>
      <c r="J111" s="23"/>
      <c r="K111" s="23"/>
      <c r="L111" s="23"/>
      <c r="M111" s="23"/>
      <c r="N111" s="23"/>
      <c r="O111" s="20"/>
      <c r="P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ht="15.75" thickBot="1">
      <c r="A112" s="2"/>
      <c r="B112" s="23"/>
      <c r="C112" s="23"/>
      <c r="D112" s="23"/>
      <c r="E112" s="23"/>
      <c r="F112" s="23"/>
      <c r="G112" s="23"/>
      <c r="H112" s="23"/>
      <c r="I112" s="23"/>
      <c r="J112" s="23"/>
      <c r="K112" s="23"/>
      <c r="L112" s="23"/>
      <c r="M112" s="23"/>
      <c r="N112" s="23"/>
      <c r="O112" s="20"/>
      <c r="P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ht="17.25" thickBot="1" thickTop="1">
      <c r="A113" s="3"/>
      <c r="B113" s="4"/>
      <c r="C113" s="4"/>
      <c r="D113" s="5" t="str">
        <f>+$D$8</f>
        <v>House Floor Action</v>
      </c>
      <c r="E113" s="6"/>
      <c r="F113" s="7"/>
      <c r="G113" s="5" t="str">
        <f>+$G$8</f>
        <v>Senate Full Comm Action</v>
      </c>
      <c r="H113" s="6"/>
      <c r="I113" s="7"/>
      <c r="J113" s="5" t="s">
        <v>4</v>
      </c>
      <c r="K113" s="6"/>
      <c r="L113" s="6"/>
      <c r="M113" s="6"/>
      <c r="N113" s="7"/>
      <c r="O113" s="20"/>
      <c r="P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ht="17.25" thickBot="1" thickTop="1">
      <c r="A114" s="14"/>
      <c r="B114" s="54"/>
      <c r="C114" s="10" t="str">
        <f>+C9</f>
        <v>Revised</v>
      </c>
      <c r="D114" s="67"/>
      <c r="E114" s="56"/>
      <c r="F114" s="56"/>
      <c r="G114" s="55"/>
      <c r="H114" s="56"/>
      <c r="I114" s="56"/>
      <c r="J114" s="55"/>
      <c r="K114" s="56"/>
      <c r="L114" s="56"/>
      <c r="M114" s="56"/>
      <c r="N114" s="56"/>
      <c r="O114" s="20"/>
      <c r="P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ht="16.5" thickTop="1">
      <c r="A115" s="8"/>
      <c r="B115" s="9"/>
      <c r="C115" s="10" t="str">
        <f>+C10</f>
        <v>FY 2008</v>
      </c>
      <c r="D115" s="10" t="str">
        <f>+$D$10</f>
        <v>Hse </v>
      </c>
      <c r="E115" s="10" t="s">
        <v>6</v>
      </c>
      <c r="F115" s="10" t="s">
        <v>6</v>
      </c>
      <c r="G115" s="10" t="str">
        <f>+$G$10</f>
        <v>Sen</v>
      </c>
      <c r="H115" s="10" t="s">
        <v>6</v>
      </c>
      <c r="I115" s="10" t="s">
        <v>6</v>
      </c>
      <c r="J115" s="10" t="s">
        <v>7</v>
      </c>
      <c r="K115" s="10" t="s">
        <v>6</v>
      </c>
      <c r="L115" s="10" t="s">
        <v>6</v>
      </c>
      <c r="M115" s="10" t="s">
        <v>6</v>
      </c>
      <c r="N115" s="10" t="s">
        <v>6</v>
      </c>
      <c r="O115" s="20"/>
      <c r="P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1"/>
      <c r="AS115" s="1"/>
      <c r="AT115" s="1"/>
      <c r="AU115" s="1"/>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row>
    <row r="116" spans="1:255" ht="15.75">
      <c r="A116" s="11" t="s">
        <v>14</v>
      </c>
      <c r="B116" s="9" t="str">
        <f>+B11</f>
        <v>FY 2007</v>
      </c>
      <c r="C116" s="10" t="str">
        <f>+C11</f>
        <v>Pres. Bud.</v>
      </c>
      <c r="D116" s="10" t="str">
        <f>+$D$11</f>
        <v>Floor</v>
      </c>
      <c r="E116" s="10" t="s">
        <v>9</v>
      </c>
      <c r="F116" s="10" t="s">
        <v>9</v>
      </c>
      <c r="G116" s="10" t="str">
        <f>+$G$11</f>
        <v>Full Comm</v>
      </c>
      <c r="H116" s="10" t="s">
        <v>9</v>
      </c>
      <c r="I116" s="10" t="s">
        <v>9</v>
      </c>
      <c r="J116" s="10" t="s">
        <v>10</v>
      </c>
      <c r="K116" s="10" t="s">
        <v>9</v>
      </c>
      <c r="L116" s="10" t="s">
        <v>9</v>
      </c>
      <c r="M116" s="10" t="s">
        <v>9</v>
      </c>
      <c r="N116" s="10" t="s">
        <v>9</v>
      </c>
      <c r="O116" s="20"/>
      <c r="P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ht="16.5" thickBot="1">
      <c r="A117" s="11" t="s">
        <v>56</v>
      </c>
      <c r="B117" s="9" t="str">
        <f>+B12</f>
        <v>Enacted</v>
      </c>
      <c r="C117" s="10" t="s">
        <v>11</v>
      </c>
      <c r="D117" s="10" t="s">
        <v>12</v>
      </c>
      <c r="E117" s="10" t="str">
        <f>+E12</f>
        <v>FY 2007</v>
      </c>
      <c r="F117" s="10" t="s">
        <v>8</v>
      </c>
      <c r="G117" s="10" t="s">
        <v>12</v>
      </c>
      <c r="H117" s="10" t="str">
        <f>+H12</f>
        <v>FY 2007</v>
      </c>
      <c r="I117" s="10" t="s">
        <v>8</v>
      </c>
      <c r="J117" s="10" t="s">
        <v>12</v>
      </c>
      <c r="K117" s="10" t="str">
        <f>+K12</f>
        <v>FY 2007</v>
      </c>
      <c r="L117" s="10" t="s">
        <v>8</v>
      </c>
      <c r="M117" s="10" t="s">
        <v>5</v>
      </c>
      <c r="N117" s="10" t="s">
        <v>13</v>
      </c>
      <c r="O117" s="20"/>
      <c r="P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ht="17.25" thickBot="1" thickTop="1">
      <c r="A118" s="12" t="s">
        <v>21</v>
      </c>
      <c r="B118" s="41">
        <v>13414</v>
      </c>
      <c r="C118" s="19">
        <f>+B118+SUM(C120:C122)+C125</f>
        <v>13553</v>
      </c>
      <c r="D118" s="19">
        <f>+B118+SUM(D120:D122)+D125</f>
        <v>13553</v>
      </c>
      <c r="E118" s="19">
        <f>SUM(E120:E125)</f>
        <v>139</v>
      </c>
      <c r="F118" s="19">
        <f>SUM(F120:F125)</f>
        <v>0</v>
      </c>
      <c r="G118" s="19">
        <f>+B118+SUM(G120:G122)+G125</f>
        <v>13553</v>
      </c>
      <c r="H118" s="19">
        <f>SUM(H120:H125)</f>
        <v>139</v>
      </c>
      <c r="I118" s="19">
        <f>SUM(I120:I125)</f>
        <v>0</v>
      </c>
      <c r="J118" s="19">
        <f>+B118+SUM(J120:J122)+J125</f>
        <v>13553</v>
      </c>
      <c r="K118" s="19">
        <f>SUM(K120:K125)</f>
        <v>139</v>
      </c>
      <c r="L118" s="19">
        <f>SUM(L120:L125)</f>
        <v>0</v>
      </c>
      <c r="M118" s="19">
        <f>SUM(M120:M125)</f>
        <v>0</v>
      </c>
      <c r="N118" s="19">
        <f>SUM(N120:N125)</f>
        <v>0</v>
      </c>
      <c r="O118" s="20"/>
      <c r="P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ht="15.75" thickTop="1">
      <c r="A119" s="8"/>
      <c r="B119" s="21"/>
      <c r="C119" s="22"/>
      <c r="D119" s="22"/>
      <c r="E119" s="22"/>
      <c r="F119" s="22"/>
      <c r="G119" s="22"/>
      <c r="H119" s="22"/>
      <c r="I119" s="22"/>
      <c r="J119" s="22"/>
      <c r="K119" s="22"/>
      <c r="L119" s="22"/>
      <c r="M119" s="22"/>
      <c r="N119" s="22"/>
      <c r="O119" s="20"/>
      <c r="P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ht="15">
      <c r="A120" s="8" t="s">
        <v>122</v>
      </c>
      <c r="B120" s="21"/>
      <c r="C120" s="22">
        <v>-27</v>
      </c>
      <c r="D120" s="22">
        <f aca="true" t="shared" si="9" ref="D120:E122">+C120</f>
        <v>-27</v>
      </c>
      <c r="E120" s="22">
        <f t="shared" si="9"/>
        <v>-27</v>
      </c>
      <c r="F120" s="22">
        <f>+D120-C120</f>
        <v>0</v>
      </c>
      <c r="G120" s="22">
        <f>+C120</f>
        <v>-27</v>
      </c>
      <c r="H120" s="22">
        <f>+G120</f>
        <v>-27</v>
      </c>
      <c r="I120" s="22">
        <f>+G120-C120</f>
        <v>0</v>
      </c>
      <c r="J120" s="22">
        <f>+D120</f>
        <v>-27</v>
      </c>
      <c r="K120" s="22">
        <f>+J120</f>
        <v>-27</v>
      </c>
      <c r="L120" s="22">
        <f>+J120-C120</f>
        <v>0</v>
      </c>
      <c r="M120" s="22">
        <f>+J120-D120</f>
        <v>0</v>
      </c>
      <c r="N120" s="22">
        <f>+J120-G120</f>
        <v>0</v>
      </c>
      <c r="O120" s="20"/>
      <c r="P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ht="15">
      <c r="A121" s="8" t="s">
        <v>123</v>
      </c>
      <c r="B121" s="21"/>
      <c r="C121" s="22">
        <v>287</v>
      </c>
      <c r="D121" s="22">
        <f t="shared" si="9"/>
        <v>287</v>
      </c>
      <c r="E121" s="22">
        <f t="shared" si="9"/>
        <v>287</v>
      </c>
      <c r="F121" s="22">
        <f>+D121-C121</f>
        <v>0</v>
      </c>
      <c r="G121" s="22">
        <f>+C121</f>
        <v>287</v>
      </c>
      <c r="H121" s="22">
        <f>+G121</f>
        <v>287</v>
      </c>
      <c r="I121" s="22">
        <f>+G121-C121</f>
        <v>0</v>
      </c>
      <c r="J121" s="22">
        <f>+D121</f>
        <v>287</v>
      </c>
      <c r="K121" s="22">
        <f>+J121</f>
        <v>287</v>
      </c>
      <c r="L121" s="22">
        <f>+J121-C121</f>
        <v>0</v>
      </c>
      <c r="M121" s="22">
        <f>+J121-D121</f>
        <v>0</v>
      </c>
      <c r="N121" s="22">
        <f>+J121-G121</f>
        <v>0</v>
      </c>
      <c r="O121" s="20"/>
      <c r="P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ht="15">
      <c r="A122" s="8" t="s">
        <v>237</v>
      </c>
      <c r="B122" s="21"/>
      <c r="C122" s="22">
        <v>-3</v>
      </c>
      <c r="D122" s="22">
        <f t="shared" si="9"/>
        <v>-3</v>
      </c>
      <c r="E122" s="22">
        <f t="shared" si="9"/>
        <v>-3</v>
      </c>
      <c r="F122" s="22">
        <f>+D122-C122</f>
        <v>0</v>
      </c>
      <c r="G122" s="22">
        <f>+C122</f>
        <v>-3</v>
      </c>
      <c r="H122" s="22">
        <f>+G122</f>
        <v>-3</v>
      </c>
      <c r="I122" s="22">
        <f>+G122-C122</f>
        <v>0</v>
      </c>
      <c r="J122" s="22">
        <f>+D122</f>
        <v>-3</v>
      </c>
      <c r="K122" s="22">
        <f>+J122</f>
        <v>-3</v>
      </c>
      <c r="L122" s="22">
        <f>+J122-C122</f>
        <v>0</v>
      </c>
      <c r="M122" s="22">
        <f>+J122-D122</f>
        <v>0</v>
      </c>
      <c r="N122" s="22">
        <f>+J122-G122</f>
        <v>0</v>
      </c>
      <c r="O122" s="20"/>
      <c r="P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ht="15">
      <c r="A123" s="8"/>
      <c r="B123" s="21"/>
      <c r="C123" s="22"/>
      <c r="D123" s="22"/>
      <c r="E123" s="22"/>
      <c r="F123" s="22"/>
      <c r="G123" s="22"/>
      <c r="H123" s="22"/>
      <c r="I123" s="22"/>
      <c r="J123" s="22"/>
      <c r="K123" s="22"/>
      <c r="L123" s="22"/>
      <c r="M123" s="22"/>
      <c r="N123" s="22"/>
      <c r="O123" s="20"/>
      <c r="P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ht="15">
      <c r="A124" s="8" t="s">
        <v>124</v>
      </c>
      <c r="B124" s="21"/>
      <c r="C124" s="22"/>
      <c r="D124" s="22"/>
      <c r="E124" s="22"/>
      <c r="F124" s="22"/>
      <c r="G124" s="22"/>
      <c r="H124" s="22"/>
      <c r="I124" s="22"/>
      <c r="J124" s="22"/>
      <c r="K124" s="22"/>
      <c r="L124" s="22"/>
      <c r="M124" s="22"/>
      <c r="N124" s="22"/>
      <c r="O124" s="20"/>
      <c r="P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ht="15">
      <c r="A125" s="8" t="s">
        <v>125</v>
      </c>
      <c r="B125" s="21">
        <f>479+118</f>
        <v>597</v>
      </c>
      <c r="C125" s="22">
        <v>-118</v>
      </c>
      <c r="D125" s="22">
        <v>-118</v>
      </c>
      <c r="E125" s="22">
        <f>+D125</f>
        <v>-118</v>
      </c>
      <c r="F125" s="22">
        <f>+D125-C125</f>
        <v>0</v>
      </c>
      <c r="G125" s="22">
        <v>-118</v>
      </c>
      <c r="H125" s="22">
        <f>+G125</f>
        <v>-118</v>
      </c>
      <c r="I125" s="22">
        <f>+G125-C125</f>
        <v>0</v>
      </c>
      <c r="J125" s="22">
        <f>+D125</f>
        <v>-118</v>
      </c>
      <c r="K125" s="22">
        <f>+J125</f>
        <v>-118</v>
      </c>
      <c r="L125" s="22">
        <f>+J125-C125</f>
        <v>0</v>
      </c>
      <c r="M125" s="22">
        <f>+J125-D125</f>
        <v>0</v>
      </c>
      <c r="N125" s="22">
        <f>+J125-G125</f>
        <v>0</v>
      </c>
      <c r="O125" s="20"/>
      <c r="P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ht="15">
      <c r="A126" s="8"/>
      <c r="B126" s="21"/>
      <c r="C126" s="22"/>
      <c r="D126" s="22"/>
      <c r="E126" s="22"/>
      <c r="F126" s="22"/>
      <c r="G126" s="22"/>
      <c r="H126" s="22"/>
      <c r="I126" s="22"/>
      <c r="J126" s="22"/>
      <c r="K126" s="22"/>
      <c r="L126" s="22"/>
      <c r="M126" s="22"/>
      <c r="N126" s="22"/>
      <c r="O126" s="20"/>
      <c r="P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ht="16.5" thickBot="1">
      <c r="A127" s="11"/>
      <c r="B127" s="9"/>
      <c r="C127" s="10"/>
      <c r="D127" s="10"/>
      <c r="E127" s="10"/>
      <c r="F127" s="10"/>
      <c r="G127" s="10"/>
      <c r="H127" s="10"/>
      <c r="I127" s="10"/>
      <c r="J127" s="10"/>
      <c r="K127" s="10"/>
      <c r="L127" s="10"/>
      <c r="M127" s="10"/>
      <c r="N127" s="10"/>
      <c r="O127" s="20"/>
      <c r="P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ht="17.25" thickBot="1" thickTop="1">
      <c r="A128" s="12" t="s">
        <v>22</v>
      </c>
      <c r="B128" s="18">
        <v>25239</v>
      </c>
      <c r="C128" s="19">
        <f>+B128+SUM(C130:C132)</f>
        <v>26048</v>
      </c>
      <c r="D128" s="19">
        <f>+B128+SUM(D130:D132)+D135</f>
        <v>27048</v>
      </c>
      <c r="E128" s="19">
        <f>SUM(E130:E135)</f>
        <v>1809</v>
      </c>
      <c r="F128" s="19">
        <f>SUM(F130:F135)</f>
        <v>1000</v>
      </c>
      <c r="G128" s="19">
        <f>+B128+SUM(G130:G132)</f>
        <v>26048</v>
      </c>
      <c r="H128" s="19">
        <f>SUM(H130:H132)</f>
        <v>809</v>
      </c>
      <c r="I128" s="19">
        <f>SUM(I130:I132)</f>
        <v>0</v>
      </c>
      <c r="J128" s="19">
        <f>+B128+SUM(J130:J132)+J135</f>
        <v>27048</v>
      </c>
      <c r="K128" s="19">
        <f>SUM(K130:K135)</f>
        <v>1809</v>
      </c>
      <c r="L128" s="19">
        <f>SUM(L130:L135)</f>
        <v>1000</v>
      </c>
      <c r="M128" s="19">
        <f>SUM(M130:M135)</f>
        <v>0</v>
      </c>
      <c r="N128" s="19">
        <f>SUM(N130:N135)</f>
        <v>1000</v>
      </c>
      <c r="O128" s="20"/>
      <c r="P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ht="15.75" thickTop="1">
      <c r="A129" s="8"/>
      <c r="B129" s="21"/>
      <c r="C129" s="22"/>
      <c r="D129" s="22"/>
      <c r="E129" s="22"/>
      <c r="F129" s="22"/>
      <c r="G129" s="22"/>
      <c r="H129" s="22"/>
      <c r="I129" s="22"/>
      <c r="J129" s="22"/>
      <c r="K129" s="22"/>
      <c r="L129" s="22"/>
      <c r="M129" s="22"/>
      <c r="N129" s="22"/>
      <c r="O129" s="20"/>
      <c r="P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ht="15">
      <c r="A130" s="8" t="s">
        <v>126</v>
      </c>
      <c r="B130" s="21"/>
      <c r="C130" s="22">
        <v>214</v>
      </c>
      <c r="D130" s="22">
        <f aca="true" t="shared" si="10" ref="D130:E132">+C130</f>
        <v>214</v>
      </c>
      <c r="E130" s="22">
        <f t="shared" si="10"/>
        <v>214</v>
      </c>
      <c r="F130" s="22">
        <f>+D130-C130</f>
        <v>0</v>
      </c>
      <c r="G130" s="22">
        <f>+C130</f>
        <v>214</v>
      </c>
      <c r="H130" s="22">
        <f>+G130</f>
        <v>214</v>
      </c>
      <c r="I130" s="22">
        <f>+G130-C130</f>
        <v>0</v>
      </c>
      <c r="J130" s="22">
        <f>+D130</f>
        <v>214</v>
      </c>
      <c r="K130" s="22">
        <f>+J130</f>
        <v>214</v>
      </c>
      <c r="L130" s="22">
        <f>+J130-C130</f>
        <v>0</v>
      </c>
      <c r="M130" s="22">
        <f>+J130-D130</f>
        <v>0</v>
      </c>
      <c r="N130" s="22">
        <f>+J130-G130</f>
        <v>0</v>
      </c>
      <c r="O130" s="20"/>
      <c r="P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ht="15">
      <c r="A131" s="8" t="s">
        <v>127</v>
      </c>
      <c r="B131" s="21"/>
      <c r="C131" s="22">
        <v>601</v>
      </c>
      <c r="D131" s="22">
        <f t="shared" si="10"/>
        <v>601</v>
      </c>
      <c r="E131" s="22">
        <f t="shared" si="10"/>
        <v>601</v>
      </c>
      <c r="F131" s="22">
        <f>+D131-C131</f>
        <v>0</v>
      </c>
      <c r="G131" s="22">
        <f>+C131</f>
        <v>601</v>
      </c>
      <c r="H131" s="22">
        <f>+G131</f>
        <v>601</v>
      </c>
      <c r="I131" s="22">
        <f>+G131-C131</f>
        <v>0</v>
      </c>
      <c r="J131" s="22">
        <f>+D131</f>
        <v>601</v>
      </c>
      <c r="K131" s="22">
        <f>+J131</f>
        <v>601</v>
      </c>
      <c r="L131" s="22">
        <f>+J131-C131</f>
        <v>0</v>
      </c>
      <c r="M131" s="22">
        <f>+J131-D131</f>
        <v>0</v>
      </c>
      <c r="N131" s="22">
        <f>+J131-G131</f>
        <v>0</v>
      </c>
      <c r="O131" s="20"/>
      <c r="P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ht="15">
      <c r="A132" s="8" t="s">
        <v>238</v>
      </c>
      <c r="B132" s="21"/>
      <c r="C132" s="22">
        <v>-6</v>
      </c>
      <c r="D132" s="22">
        <f t="shared" si="10"/>
        <v>-6</v>
      </c>
      <c r="E132" s="22">
        <f t="shared" si="10"/>
        <v>-6</v>
      </c>
      <c r="F132" s="22">
        <f>+D132-C132</f>
        <v>0</v>
      </c>
      <c r="G132" s="22">
        <f>+C132</f>
        <v>-6</v>
      </c>
      <c r="H132" s="22">
        <f>+G132</f>
        <v>-6</v>
      </c>
      <c r="I132" s="22">
        <f>+G132-C132</f>
        <v>0</v>
      </c>
      <c r="J132" s="22">
        <f>+D132</f>
        <v>-6</v>
      </c>
      <c r="K132" s="22">
        <f>+J132</f>
        <v>-6</v>
      </c>
      <c r="L132" s="22">
        <f>+J132-C132</f>
        <v>0</v>
      </c>
      <c r="M132" s="22">
        <f>+J132-D132</f>
        <v>0</v>
      </c>
      <c r="N132" s="22">
        <f>+J132-G132</f>
        <v>0</v>
      </c>
      <c r="O132" s="20"/>
      <c r="P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ht="15">
      <c r="A133" s="8"/>
      <c r="B133" s="21"/>
      <c r="C133" s="22"/>
      <c r="D133" s="22"/>
      <c r="E133" s="22"/>
      <c r="F133" s="22"/>
      <c r="G133" s="22"/>
      <c r="H133" s="22"/>
      <c r="I133" s="22"/>
      <c r="J133" s="22"/>
      <c r="K133" s="22"/>
      <c r="L133" s="22"/>
      <c r="M133" s="22"/>
      <c r="N133" s="22"/>
      <c r="O133" s="20"/>
      <c r="P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ht="15">
      <c r="A134" s="8" t="s">
        <v>202</v>
      </c>
      <c r="B134" s="21"/>
      <c r="C134" s="22"/>
      <c r="D134" s="22"/>
      <c r="E134" s="22"/>
      <c r="F134" s="22"/>
      <c r="G134" s="22"/>
      <c r="H134" s="22"/>
      <c r="I134" s="22"/>
      <c r="J134" s="22"/>
      <c r="K134" s="22"/>
      <c r="L134" s="22"/>
      <c r="M134" s="22"/>
      <c r="N134" s="22"/>
      <c r="O134" s="20"/>
      <c r="P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ht="15">
      <c r="A135" s="8" t="s">
        <v>206</v>
      </c>
      <c r="B135" s="21"/>
      <c r="C135" s="22"/>
      <c r="D135" s="22">
        <v>1000</v>
      </c>
      <c r="E135" s="22">
        <f>+D135</f>
        <v>1000</v>
      </c>
      <c r="F135" s="22">
        <f>+D135-C135</f>
        <v>1000</v>
      </c>
      <c r="G135" s="22"/>
      <c r="H135" s="22"/>
      <c r="I135" s="22"/>
      <c r="J135" s="70">
        <f>+D135</f>
        <v>1000</v>
      </c>
      <c r="K135" s="22">
        <f>+J135</f>
        <v>1000</v>
      </c>
      <c r="L135" s="22">
        <f>+J135-C135</f>
        <v>1000</v>
      </c>
      <c r="M135" s="22">
        <f>+J135-D135</f>
        <v>0</v>
      </c>
      <c r="N135" s="22">
        <f>+J135-G135</f>
        <v>1000</v>
      </c>
      <c r="O135" s="20"/>
      <c r="P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ht="15">
      <c r="A136" s="8"/>
      <c r="B136" s="21"/>
      <c r="C136" s="22"/>
      <c r="D136" s="22"/>
      <c r="E136" s="22"/>
      <c r="F136" s="22"/>
      <c r="G136" s="22"/>
      <c r="H136" s="22"/>
      <c r="I136" s="22"/>
      <c r="J136" s="22"/>
      <c r="K136" s="22"/>
      <c r="L136" s="22"/>
      <c r="M136" s="22"/>
      <c r="N136" s="22"/>
      <c r="O136" s="20"/>
      <c r="P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ht="15.75" thickBot="1">
      <c r="A137" s="8"/>
      <c r="B137" s="21"/>
      <c r="C137" s="22"/>
      <c r="D137" s="22"/>
      <c r="E137" s="22"/>
      <c r="F137" s="22"/>
      <c r="G137" s="22"/>
      <c r="H137" s="22"/>
      <c r="I137" s="22"/>
      <c r="J137" s="22"/>
      <c r="K137" s="22"/>
      <c r="L137" s="22"/>
      <c r="M137" s="22"/>
      <c r="N137" s="22"/>
      <c r="O137" s="20"/>
      <c r="P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ht="17.25" thickBot="1" thickTop="1">
      <c r="A138" s="12" t="s">
        <v>23</v>
      </c>
      <c r="B138" s="18">
        <v>39674</v>
      </c>
      <c r="C138" s="19">
        <f>+B138+SUM(C140:C142)+SUM(C145:C146)</f>
        <v>41790</v>
      </c>
      <c r="D138" s="19">
        <f>+B138+SUM(D140:D142)+SUM(D145:D146)</f>
        <v>41790</v>
      </c>
      <c r="E138" s="19">
        <f>SUM(E140:E146)</f>
        <v>2116</v>
      </c>
      <c r="F138" s="19">
        <f>SUM(F140:F146)</f>
        <v>0</v>
      </c>
      <c r="G138" s="19">
        <f>+B138+SUM(G140:G142)+SUM(G145:G146)</f>
        <v>41290</v>
      </c>
      <c r="H138" s="19">
        <f>SUM(H140:H146)</f>
        <v>1616</v>
      </c>
      <c r="I138" s="19">
        <f>SUM(I140:I146)</f>
        <v>-500</v>
      </c>
      <c r="J138" s="19">
        <f>+B138+SUM(J140:J142)+SUM(J145:J146)</f>
        <v>41290</v>
      </c>
      <c r="K138" s="19">
        <f>SUM(K140:K146)</f>
        <v>1616</v>
      </c>
      <c r="L138" s="19">
        <f>SUM(L140:L146)</f>
        <v>-500</v>
      </c>
      <c r="M138" s="19">
        <f>SUM(M140:M146)</f>
        <v>-500</v>
      </c>
      <c r="N138" s="19">
        <f>SUM(N140:N146)</f>
        <v>0</v>
      </c>
      <c r="O138" s="20"/>
      <c r="P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ht="15.75" thickTop="1">
      <c r="A139" s="8"/>
      <c r="B139" s="21"/>
      <c r="C139" s="22"/>
      <c r="D139" s="22"/>
      <c r="E139" s="22"/>
      <c r="F139" s="22"/>
      <c r="G139" s="22"/>
      <c r="H139" s="22"/>
      <c r="I139" s="22"/>
      <c r="J139" s="22"/>
      <c r="K139" s="22"/>
      <c r="L139" s="22"/>
      <c r="M139" s="22"/>
      <c r="N139" s="22"/>
      <c r="O139" s="20"/>
      <c r="P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ht="15">
      <c r="A140" s="8" t="s">
        <v>128</v>
      </c>
      <c r="B140" s="21"/>
      <c r="C140" s="22">
        <v>141</v>
      </c>
      <c r="D140" s="22">
        <f aca="true" t="shared" si="11" ref="D140:E142">+C140</f>
        <v>141</v>
      </c>
      <c r="E140" s="22">
        <f t="shared" si="11"/>
        <v>141</v>
      </c>
      <c r="F140" s="22">
        <f>+D140-C140</f>
        <v>0</v>
      </c>
      <c r="G140" s="22">
        <f>+C140</f>
        <v>141</v>
      </c>
      <c r="H140" s="22">
        <f>+G140</f>
        <v>141</v>
      </c>
      <c r="I140" s="22">
        <f>+G140-C140</f>
        <v>0</v>
      </c>
      <c r="J140" s="22">
        <f>+D140</f>
        <v>141</v>
      </c>
      <c r="K140" s="22">
        <f>+J140</f>
        <v>141</v>
      </c>
      <c r="L140" s="22">
        <f>+J140-C140</f>
        <v>0</v>
      </c>
      <c r="M140" s="22">
        <f>+J140-D140</f>
        <v>0</v>
      </c>
      <c r="N140" s="22">
        <f>+J140-G140</f>
        <v>0</v>
      </c>
      <c r="O140" s="20"/>
      <c r="P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ht="15">
      <c r="A141" s="8" t="s">
        <v>129</v>
      </c>
      <c r="B141" s="21"/>
      <c r="C141" s="22">
        <v>897</v>
      </c>
      <c r="D141" s="22">
        <f t="shared" si="11"/>
        <v>897</v>
      </c>
      <c r="E141" s="22">
        <f t="shared" si="11"/>
        <v>897</v>
      </c>
      <c r="F141" s="22">
        <f>+D141-C141</f>
        <v>0</v>
      </c>
      <c r="G141" s="22">
        <f>+C141</f>
        <v>897</v>
      </c>
      <c r="H141" s="22">
        <f>+G141</f>
        <v>897</v>
      </c>
      <c r="I141" s="22">
        <f>+G141-C141</f>
        <v>0</v>
      </c>
      <c r="J141" s="22">
        <f>+D141</f>
        <v>897</v>
      </c>
      <c r="K141" s="22">
        <f>+J141</f>
        <v>897</v>
      </c>
      <c r="L141" s="22">
        <f>+J141-C141</f>
        <v>0</v>
      </c>
      <c r="M141" s="22">
        <f>+J141-D141</f>
        <v>0</v>
      </c>
      <c r="N141" s="22">
        <f>+J141-G141</f>
        <v>0</v>
      </c>
      <c r="O141" s="20"/>
      <c r="P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ht="15">
      <c r="A142" s="8" t="s">
        <v>232</v>
      </c>
      <c r="B142" s="21"/>
      <c r="C142" s="22">
        <v>-10</v>
      </c>
      <c r="D142" s="22">
        <f t="shared" si="11"/>
        <v>-10</v>
      </c>
      <c r="E142" s="22">
        <f t="shared" si="11"/>
        <v>-10</v>
      </c>
      <c r="F142" s="22">
        <f>+D142-C142</f>
        <v>0</v>
      </c>
      <c r="G142" s="22">
        <f>+C142</f>
        <v>-10</v>
      </c>
      <c r="H142" s="22">
        <f>+G142</f>
        <v>-10</v>
      </c>
      <c r="I142" s="22">
        <f>+G142-C142</f>
        <v>0</v>
      </c>
      <c r="J142" s="22">
        <f>+D142</f>
        <v>-10</v>
      </c>
      <c r="K142" s="22">
        <f>+J142</f>
        <v>-10</v>
      </c>
      <c r="L142" s="22">
        <f>+J142-C142</f>
        <v>0</v>
      </c>
      <c r="M142" s="22">
        <f>+J142-D142</f>
        <v>0</v>
      </c>
      <c r="N142" s="22">
        <f>+J142-G142</f>
        <v>0</v>
      </c>
      <c r="O142" s="20"/>
      <c r="P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ht="15">
      <c r="A143" s="8"/>
      <c r="B143" s="21"/>
      <c r="C143" s="22"/>
      <c r="D143" s="22"/>
      <c r="E143" s="22"/>
      <c r="F143" s="22"/>
      <c r="G143" s="22"/>
      <c r="H143" s="22"/>
      <c r="I143" s="22"/>
      <c r="J143" s="22"/>
      <c r="K143" s="22"/>
      <c r="L143" s="22"/>
      <c r="M143" s="22"/>
      <c r="N143" s="22"/>
      <c r="O143" s="20"/>
      <c r="P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ht="15">
      <c r="A144" s="8" t="s">
        <v>77</v>
      </c>
      <c r="B144" s="21"/>
      <c r="C144" s="22"/>
      <c r="D144" s="22"/>
      <c r="E144" s="22"/>
      <c r="F144" s="22"/>
      <c r="G144" s="22"/>
      <c r="H144" s="22"/>
      <c r="I144" s="22"/>
      <c r="J144" s="22"/>
      <c r="K144" s="22"/>
      <c r="L144" s="22"/>
      <c r="M144" s="22"/>
      <c r="N144" s="22"/>
      <c r="O144" s="20"/>
      <c r="P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ht="15">
      <c r="A145" s="8" t="s">
        <v>130</v>
      </c>
      <c r="B145" s="21"/>
      <c r="C145" s="22">
        <v>1500</v>
      </c>
      <c r="D145" s="22">
        <v>1500</v>
      </c>
      <c r="E145" s="22">
        <f>+D145</f>
        <v>1500</v>
      </c>
      <c r="F145" s="22">
        <f>+D145-C145</f>
        <v>0</v>
      </c>
      <c r="G145" s="22">
        <v>1000</v>
      </c>
      <c r="H145" s="22">
        <f>+G145</f>
        <v>1000</v>
      </c>
      <c r="I145" s="22">
        <f>+G145-C145</f>
        <v>-500</v>
      </c>
      <c r="J145" s="70">
        <v>1000</v>
      </c>
      <c r="K145" s="22">
        <f>+J145</f>
        <v>1000</v>
      </c>
      <c r="L145" s="22">
        <f>+J145-C145</f>
        <v>-500</v>
      </c>
      <c r="M145" s="22">
        <f>+J145-D145</f>
        <v>-500</v>
      </c>
      <c r="N145" s="22">
        <f>+J145-G145</f>
        <v>0</v>
      </c>
      <c r="O145" s="20"/>
      <c r="P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ht="15">
      <c r="A146" s="32" t="s">
        <v>131</v>
      </c>
      <c r="B146" s="39">
        <v>412</v>
      </c>
      <c r="C146" s="22">
        <v>-412</v>
      </c>
      <c r="D146" s="22">
        <v>-412</v>
      </c>
      <c r="E146" s="22">
        <f>+D146</f>
        <v>-412</v>
      </c>
      <c r="F146" s="22">
        <f>+D146-C146</f>
        <v>0</v>
      </c>
      <c r="G146" s="22">
        <v>-412</v>
      </c>
      <c r="H146" s="22">
        <f>+G146</f>
        <v>-412</v>
      </c>
      <c r="I146" s="22">
        <f>+G146-C146</f>
        <v>0</v>
      </c>
      <c r="J146" s="22">
        <f>+D146</f>
        <v>-412</v>
      </c>
      <c r="K146" s="22">
        <f>+J146</f>
        <v>-412</v>
      </c>
      <c r="L146" s="22">
        <f>+J146-C146</f>
        <v>0</v>
      </c>
      <c r="M146" s="22">
        <f>+J146-D146</f>
        <v>0</v>
      </c>
      <c r="N146" s="22">
        <f>+J146-G146</f>
        <v>0</v>
      </c>
      <c r="O146" s="20"/>
      <c r="P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ht="15">
      <c r="A147" s="32"/>
      <c r="B147" s="39"/>
      <c r="C147" s="22"/>
      <c r="D147" s="22"/>
      <c r="E147" s="22"/>
      <c r="F147" s="22"/>
      <c r="G147" s="26"/>
      <c r="H147" s="22"/>
      <c r="I147" s="22"/>
      <c r="J147" s="26"/>
      <c r="K147" s="22"/>
      <c r="L147" s="22"/>
      <c r="M147" s="22"/>
      <c r="N147" s="22"/>
      <c r="O147" s="20"/>
      <c r="P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ht="15.75" thickBot="1">
      <c r="A148" s="8"/>
      <c r="B148" s="21"/>
      <c r="C148" s="22"/>
      <c r="D148" s="22"/>
      <c r="E148" s="22"/>
      <c r="F148" s="22"/>
      <c r="G148" s="22"/>
      <c r="H148" s="22"/>
      <c r="I148" s="22"/>
      <c r="J148" s="22"/>
      <c r="K148" s="22"/>
      <c r="L148" s="22"/>
      <c r="M148" s="22"/>
      <c r="N148" s="22"/>
      <c r="O148" s="20"/>
      <c r="P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ht="17.25" thickBot="1" thickTop="1">
      <c r="A149" s="12" t="s">
        <v>52</v>
      </c>
      <c r="B149" s="18">
        <f aca="true" t="shared" si="12" ref="B149:N149">+B118+B128+B138</f>
        <v>78327</v>
      </c>
      <c r="C149" s="18">
        <f t="shared" si="12"/>
        <v>81391</v>
      </c>
      <c r="D149" s="18">
        <f t="shared" si="12"/>
        <v>82391</v>
      </c>
      <c r="E149" s="18">
        <f t="shared" si="12"/>
        <v>4064</v>
      </c>
      <c r="F149" s="18">
        <f t="shared" si="12"/>
        <v>1000</v>
      </c>
      <c r="G149" s="18">
        <f t="shared" si="12"/>
        <v>80891</v>
      </c>
      <c r="H149" s="18">
        <f t="shared" si="12"/>
        <v>2564</v>
      </c>
      <c r="I149" s="18">
        <f t="shared" si="12"/>
        <v>-500</v>
      </c>
      <c r="J149" s="18">
        <f t="shared" si="12"/>
        <v>81891</v>
      </c>
      <c r="K149" s="18">
        <f t="shared" si="12"/>
        <v>3564</v>
      </c>
      <c r="L149" s="18">
        <f t="shared" si="12"/>
        <v>500</v>
      </c>
      <c r="M149" s="18">
        <f t="shared" si="12"/>
        <v>-500</v>
      </c>
      <c r="N149" s="18">
        <f t="shared" si="12"/>
        <v>1000</v>
      </c>
      <c r="O149" s="20"/>
      <c r="P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ht="15.75" thickTop="1">
      <c r="A150" s="31" t="str">
        <f aca="true" t="shared" si="13" ref="A150:A155">+A1</f>
        <v>File:  T:\TABLES\FY2008\04CONGTRACK\08DCONG6.XLS</v>
      </c>
      <c r="B150" s="30"/>
      <c r="C150" s="30"/>
      <c r="D150" s="30"/>
      <c r="E150" s="30"/>
      <c r="F150" s="30"/>
      <c r="G150" s="30"/>
      <c r="H150" s="30"/>
      <c r="I150" s="30"/>
      <c r="J150" s="30"/>
      <c r="K150" s="30"/>
      <c r="L150" s="30"/>
      <c r="M150" s="30"/>
      <c r="N150" s="30"/>
      <c r="O150" s="20"/>
      <c r="P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ht="15">
      <c r="A151" s="33" t="str">
        <f t="shared" si="13"/>
        <v>Revised 02/08/08</v>
      </c>
      <c r="B151" s="20"/>
      <c r="C151" s="20"/>
      <c r="D151" s="20"/>
      <c r="E151" s="20"/>
      <c r="F151" s="20"/>
      <c r="G151" s="20"/>
      <c r="H151" s="20"/>
      <c r="I151" s="20"/>
      <c r="J151" s="20"/>
      <c r="K151" s="20"/>
      <c r="L151" s="20"/>
      <c r="M151" s="20"/>
      <c r="N151" s="20"/>
      <c r="O151" s="20"/>
      <c r="P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ht="15">
      <c r="A152" s="2" t="str">
        <f t="shared" si="13"/>
        <v>U. S. Geological Survey</v>
      </c>
      <c r="B152" s="23"/>
      <c r="C152" s="23"/>
      <c r="D152" s="23"/>
      <c r="E152" s="23"/>
      <c r="F152" s="23"/>
      <c r="G152" s="23"/>
      <c r="H152" s="23"/>
      <c r="I152" s="23"/>
      <c r="J152" s="23"/>
      <c r="K152" s="23"/>
      <c r="L152" s="23"/>
      <c r="M152" s="23"/>
      <c r="N152" s="23"/>
      <c r="O152" s="20"/>
      <c r="P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ht="15">
      <c r="A153" s="2" t="str">
        <f t="shared" si="13"/>
        <v>FY 2008 Congressional Action (Detailed and Change From FY 2007)</v>
      </c>
      <c r="B153" s="23"/>
      <c r="C153" s="23"/>
      <c r="D153" s="23"/>
      <c r="E153" s="23"/>
      <c r="F153" s="23"/>
      <c r="G153" s="23"/>
      <c r="H153" s="23"/>
      <c r="I153" s="23"/>
      <c r="J153" s="23"/>
      <c r="K153" s="23"/>
      <c r="L153" s="23"/>
      <c r="M153" s="23"/>
      <c r="N153" s="23"/>
      <c r="O153" s="20"/>
      <c r="P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ht="15">
      <c r="A154" s="2" t="str">
        <f t="shared" si="13"/>
        <v>House, Senate, and Conference Action Recommendations</v>
      </c>
      <c r="B154" s="23"/>
      <c r="C154" s="23"/>
      <c r="D154" s="23"/>
      <c r="E154" s="23"/>
      <c r="F154" s="23"/>
      <c r="G154" s="23"/>
      <c r="H154" s="23"/>
      <c r="I154" s="23"/>
      <c r="J154" s="23"/>
      <c r="K154" s="23"/>
      <c r="L154" s="23"/>
      <c r="M154" s="23"/>
      <c r="N154" s="23"/>
      <c r="O154" s="20"/>
      <c r="P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ht="15">
      <c r="A155" s="2" t="str">
        <f t="shared" si="13"/>
        <v>(Dollars in Thousands)</v>
      </c>
      <c r="B155" s="23"/>
      <c r="C155" s="23"/>
      <c r="D155" s="23"/>
      <c r="E155" s="23"/>
      <c r="F155" s="23"/>
      <c r="G155" s="23"/>
      <c r="H155" s="23"/>
      <c r="I155" s="23"/>
      <c r="J155" s="23"/>
      <c r="K155" s="23"/>
      <c r="L155" s="23"/>
      <c r="M155" s="23"/>
      <c r="N155" s="23"/>
      <c r="O155" s="20"/>
      <c r="P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ht="15.75" thickBot="1">
      <c r="A156" s="2"/>
      <c r="B156" s="23"/>
      <c r="C156" s="23"/>
      <c r="D156" s="23"/>
      <c r="E156" s="23"/>
      <c r="F156" s="23"/>
      <c r="G156" s="23"/>
      <c r="H156" s="23"/>
      <c r="I156" s="23"/>
      <c r="J156" s="23"/>
      <c r="K156" s="23"/>
      <c r="L156" s="23"/>
      <c r="M156" s="23"/>
      <c r="N156" s="23"/>
      <c r="O156" s="20"/>
      <c r="P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ht="17.25" thickBot="1" thickTop="1">
      <c r="A157" s="3"/>
      <c r="B157" s="4"/>
      <c r="C157" s="4"/>
      <c r="D157" s="5" t="str">
        <f>+$D$8</f>
        <v>House Floor Action</v>
      </c>
      <c r="E157" s="6"/>
      <c r="F157" s="7"/>
      <c r="G157" s="5" t="str">
        <f>+$G$8</f>
        <v>Senate Full Comm Action</v>
      </c>
      <c r="H157" s="6"/>
      <c r="I157" s="7"/>
      <c r="J157" s="5" t="s">
        <v>4</v>
      </c>
      <c r="K157" s="6"/>
      <c r="L157" s="6"/>
      <c r="M157" s="6"/>
      <c r="N157" s="7"/>
      <c r="O157" s="20"/>
      <c r="P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ht="16.5" thickTop="1">
      <c r="A158" s="14"/>
      <c r="B158" s="54"/>
      <c r="C158" s="10" t="str">
        <f>+C9</f>
        <v>Revised</v>
      </c>
      <c r="D158" s="67"/>
      <c r="E158" s="56"/>
      <c r="F158" s="56"/>
      <c r="G158" s="55"/>
      <c r="H158" s="56"/>
      <c r="I158" s="56"/>
      <c r="J158" s="55"/>
      <c r="K158" s="56"/>
      <c r="L158" s="56"/>
      <c r="M158" s="56"/>
      <c r="N158" s="56"/>
      <c r="O158" s="20"/>
      <c r="P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ht="15.75">
      <c r="A159" s="8"/>
      <c r="B159" s="9"/>
      <c r="C159" s="10" t="str">
        <f>+C10</f>
        <v>FY 2008</v>
      </c>
      <c r="D159" s="10" t="str">
        <f>+$D$10</f>
        <v>Hse </v>
      </c>
      <c r="E159" s="10" t="s">
        <v>6</v>
      </c>
      <c r="F159" s="10" t="s">
        <v>6</v>
      </c>
      <c r="G159" s="10" t="str">
        <f>+$G$10</f>
        <v>Sen</v>
      </c>
      <c r="H159" s="10" t="s">
        <v>6</v>
      </c>
      <c r="I159" s="10" t="s">
        <v>6</v>
      </c>
      <c r="J159" s="10" t="s">
        <v>7</v>
      </c>
      <c r="K159" s="10" t="s">
        <v>6</v>
      </c>
      <c r="L159" s="10" t="s">
        <v>6</v>
      </c>
      <c r="M159" s="10" t="s">
        <v>6</v>
      </c>
      <c r="N159" s="10" t="s">
        <v>6</v>
      </c>
      <c r="O159" s="20"/>
      <c r="P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ht="15.75">
      <c r="A160" s="11" t="s">
        <v>14</v>
      </c>
      <c r="B160" s="9" t="str">
        <f>+B11</f>
        <v>FY 2007</v>
      </c>
      <c r="C160" s="10" t="str">
        <f>+C11</f>
        <v>Pres. Bud.</v>
      </c>
      <c r="D160" s="10" t="str">
        <f>+$D$11</f>
        <v>Floor</v>
      </c>
      <c r="E160" s="10" t="s">
        <v>9</v>
      </c>
      <c r="F160" s="10" t="s">
        <v>9</v>
      </c>
      <c r="G160" s="10" t="str">
        <f>+$G$11</f>
        <v>Full Comm</v>
      </c>
      <c r="H160" s="10" t="s">
        <v>9</v>
      </c>
      <c r="I160" s="10" t="s">
        <v>9</v>
      </c>
      <c r="J160" s="10" t="s">
        <v>10</v>
      </c>
      <c r="K160" s="10" t="s">
        <v>9</v>
      </c>
      <c r="L160" s="10" t="s">
        <v>9</v>
      </c>
      <c r="M160" s="10" t="s">
        <v>9</v>
      </c>
      <c r="N160" s="10" t="s">
        <v>9</v>
      </c>
      <c r="O160" s="20"/>
      <c r="P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ht="16.5" thickBot="1">
      <c r="A161" s="11" t="s">
        <v>56</v>
      </c>
      <c r="B161" s="9" t="str">
        <f>+B12</f>
        <v>Enacted</v>
      </c>
      <c r="C161" s="10" t="s">
        <v>11</v>
      </c>
      <c r="D161" s="10" t="s">
        <v>12</v>
      </c>
      <c r="E161" s="10" t="str">
        <f>+E12</f>
        <v>FY 2007</v>
      </c>
      <c r="F161" s="10" t="s">
        <v>8</v>
      </c>
      <c r="G161" s="10" t="s">
        <v>12</v>
      </c>
      <c r="H161" s="10" t="str">
        <f>+H12</f>
        <v>FY 2007</v>
      </c>
      <c r="I161" s="10" t="s">
        <v>8</v>
      </c>
      <c r="J161" s="10" t="s">
        <v>12</v>
      </c>
      <c r="K161" s="10" t="str">
        <f>+K12</f>
        <v>FY 2007</v>
      </c>
      <c r="L161" s="10" t="s">
        <v>8</v>
      </c>
      <c r="M161" s="10" t="s">
        <v>5</v>
      </c>
      <c r="N161" s="10" t="s">
        <v>13</v>
      </c>
      <c r="O161" s="20"/>
      <c r="P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ht="17.25" thickBot="1" thickTop="1">
      <c r="A162" s="12" t="s">
        <v>24</v>
      </c>
      <c r="B162" s="18">
        <v>51636</v>
      </c>
      <c r="C162" s="19">
        <f>+B162+SUM(C164:C166)+SUM(C169:C170)</f>
        <v>29887</v>
      </c>
      <c r="D162" s="19">
        <f>+B162+SUM(D164:D166)+SUM(D169:D170)</f>
        <v>51636</v>
      </c>
      <c r="E162" s="19">
        <f>SUM(E164:E170)</f>
        <v>0</v>
      </c>
      <c r="F162" s="19">
        <f>SUM(F164:F170)</f>
        <v>21749</v>
      </c>
      <c r="G162" s="19">
        <f>+B162+SUM(G164:G166)+SUM(G169:G170)</f>
        <v>51636</v>
      </c>
      <c r="H162" s="19">
        <f>SUM(H164:H170)</f>
        <v>0</v>
      </c>
      <c r="I162" s="19">
        <f>SUM(I164:I170)</f>
        <v>21749</v>
      </c>
      <c r="J162" s="19">
        <f>+B162+SUM(J164:J166)+SUM(J169:J170)</f>
        <v>51636</v>
      </c>
      <c r="K162" s="19">
        <f>SUM(K164:K170)</f>
        <v>0</v>
      </c>
      <c r="L162" s="19">
        <f>SUM(L164:L170)</f>
        <v>21749</v>
      </c>
      <c r="M162" s="19">
        <f>SUM(M164:M170)</f>
        <v>0</v>
      </c>
      <c r="N162" s="19">
        <f>SUM(N164:N170)</f>
        <v>0</v>
      </c>
      <c r="O162" s="20"/>
      <c r="P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ht="15.75" thickTop="1">
      <c r="A163" s="8"/>
      <c r="B163" s="21"/>
      <c r="C163" s="22"/>
      <c r="D163" s="22"/>
      <c r="E163" s="22"/>
      <c r="F163" s="22"/>
      <c r="G163" s="22"/>
      <c r="H163" s="22"/>
      <c r="I163" s="22"/>
      <c r="J163" s="22"/>
      <c r="K163" s="22"/>
      <c r="L163" s="22"/>
      <c r="M163" s="22"/>
      <c r="N163" s="22"/>
      <c r="O163" s="20"/>
      <c r="P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ht="15">
      <c r="A164" s="8" t="s">
        <v>132</v>
      </c>
      <c r="B164" s="21"/>
      <c r="C164" s="22">
        <v>610</v>
      </c>
      <c r="D164" s="22">
        <f aca="true" t="shared" si="14" ref="D164:E166">+C164</f>
        <v>610</v>
      </c>
      <c r="E164" s="22">
        <f t="shared" si="14"/>
        <v>610</v>
      </c>
      <c r="F164" s="22">
        <f>+D164-C164</f>
        <v>0</v>
      </c>
      <c r="G164" s="22">
        <f>+C164</f>
        <v>610</v>
      </c>
      <c r="H164" s="22">
        <f>+G164</f>
        <v>610</v>
      </c>
      <c r="I164" s="22">
        <f>+G164-C164</f>
        <v>0</v>
      </c>
      <c r="J164" s="22">
        <f>+D164</f>
        <v>610</v>
      </c>
      <c r="K164" s="22">
        <f>+J164</f>
        <v>610</v>
      </c>
      <c r="L164" s="22">
        <f>+J164-C164</f>
        <v>0</v>
      </c>
      <c r="M164" s="22">
        <f>+J164-D164</f>
        <v>0</v>
      </c>
      <c r="N164" s="22">
        <f>+J164-G164</f>
        <v>0</v>
      </c>
      <c r="O164" s="20"/>
      <c r="P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15">
      <c r="A165" s="8" t="s">
        <v>133</v>
      </c>
      <c r="B165" s="21"/>
      <c r="C165" s="22">
        <v>1716</v>
      </c>
      <c r="D165" s="22">
        <f t="shared" si="14"/>
        <v>1716</v>
      </c>
      <c r="E165" s="22">
        <f t="shared" si="14"/>
        <v>1716</v>
      </c>
      <c r="F165" s="22">
        <f>+D165-C165</f>
        <v>0</v>
      </c>
      <c r="G165" s="22">
        <f>+C165</f>
        <v>1716</v>
      </c>
      <c r="H165" s="22">
        <f>+G165</f>
        <v>1716</v>
      </c>
      <c r="I165" s="22">
        <f>+G165-C165</f>
        <v>0</v>
      </c>
      <c r="J165" s="22">
        <f>+D165</f>
        <v>1716</v>
      </c>
      <c r="K165" s="22">
        <f>+J165</f>
        <v>1716</v>
      </c>
      <c r="L165" s="22">
        <f>+J165-C165</f>
        <v>0</v>
      </c>
      <c r="M165" s="22">
        <f>+J165-D165</f>
        <v>0</v>
      </c>
      <c r="N165" s="22">
        <f>+J165-G165</f>
        <v>0</v>
      </c>
      <c r="O165" s="20"/>
      <c r="P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15">
      <c r="A166" s="8" t="s">
        <v>239</v>
      </c>
      <c r="B166" s="21"/>
      <c r="C166" s="22">
        <v>-18</v>
      </c>
      <c r="D166" s="22">
        <f t="shared" si="14"/>
        <v>-18</v>
      </c>
      <c r="E166" s="22">
        <f t="shared" si="14"/>
        <v>-18</v>
      </c>
      <c r="F166" s="22">
        <f>+D166-C166</f>
        <v>0</v>
      </c>
      <c r="G166" s="22">
        <f>+C166</f>
        <v>-18</v>
      </c>
      <c r="H166" s="22">
        <f>+G166</f>
        <v>-18</v>
      </c>
      <c r="I166" s="22">
        <f>+G166-C166</f>
        <v>0</v>
      </c>
      <c r="J166" s="22">
        <f>+D166</f>
        <v>-18</v>
      </c>
      <c r="K166" s="22">
        <f>+J166</f>
        <v>-18</v>
      </c>
      <c r="L166" s="22">
        <f>+J166-C166</f>
        <v>0</v>
      </c>
      <c r="M166" s="22">
        <f>+J166-D166</f>
        <v>0</v>
      </c>
      <c r="N166" s="22">
        <f>+J166-G166</f>
        <v>0</v>
      </c>
      <c r="O166" s="20"/>
      <c r="P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15">
      <c r="A167" s="8"/>
      <c r="B167" s="21"/>
      <c r="C167" s="22"/>
      <c r="D167" s="22"/>
      <c r="E167" s="22"/>
      <c r="F167" s="22"/>
      <c r="G167" s="22"/>
      <c r="H167" s="22"/>
      <c r="I167" s="22"/>
      <c r="J167" s="22"/>
      <c r="K167" s="22"/>
      <c r="L167" s="22"/>
      <c r="M167" s="22"/>
      <c r="N167" s="22"/>
      <c r="O167" s="20"/>
      <c r="P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15">
      <c r="A168" s="8" t="s">
        <v>134</v>
      </c>
      <c r="B168" s="21"/>
      <c r="C168" s="22"/>
      <c r="D168" s="22"/>
      <c r="E168" s="22"/>
      <c r="F168" s="22"/>
      <c r="G168" s="22"/>
      <c r="H168" s="22"/>
      <c r="I168" s="22"/>
      <c r="J168" s="22"/>
      <c r="K168" s="22"/>
      <c r="L168" s="22"/>
      <c r="M168" s="22"/>
      <c r="N168" s="22"/>
      <c r="O168" s="20"/>
      <c r="P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15">
      <c r="A169" s="8" t="s">
        <v>136</v>
      </c>
      <c r="B169" s="21"/>
      <c r="C169" s="22">
        <f>-22943+1500</f>
        <v>-21443</v>
      </c>
      <c r="D169" s="22">
        <v>306</v>
      </c>
      <c r="E169" s="22">
        <f>+D169</f>
        <v>306</v>
      </c>
      <c r="F169" s="22">
        <f>+D169-C169</f>
        <v>21749</v>
      </c>
      <c r="G169" s="22">
        <v>306</v>
      </c>
      <c r="H169" s="22">
        <f>+G169</f>
        <v>306</v>
      </c>
      <c r="I169" s="22">
        <f>+G169-C169</f>
        <v>21749</v>
      </c>
      <c r="J169" s="22">
        <f>+D169</f>
        <v>306</v>
      </c>
      <c r="K169" s="22">
        <f>+J169</f>
        <v>306</v>
      </c>
      <c r="L169" s="22">
        <f>+J169-C169</f>
        <v>21749</v>
      </c>
      <c r="M169" s="22">
        <f>+J169-D169</f>
        <v>0</v>
      </c>
      <c r="N169" s="22">
        <f>+J169-G169</f>
        <v>0</v>
      </c>
      <c r="O169" s="20"/>
      <c r="P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15">
      <c r="A170" s="8" t="s">
        <v>135</v>
      </c>
      <c r="B170" s="21"/>
      <c r="C170" s="22">
        <v>-2614</v>
      </c>
      <c r="D170" s="22">
        <v>-2614</v>
      </c>
      <c r="E170" s="22">
        <f>+D170</f>
        <v>-2614</v>
      </c>
      <c r="F170" s="22">
        <f>+D170-C170</f>
        <v>0</v>
      </c>
      <c r="G170" s="22">
        <v>-2614</v>
      </c>
      <c r="H170" s="22">
        <f>+G170</f>
        <v>-2614</v>
      </c>
      <c r="I170" s="22">
        <f>+G170-C170</f>
        <v>0</v>
      </c>
      <c r="J170" s="22">
        <f>+D170</f>
        <v>-2614</v>
      </c>
      <c r="K170" s="22">
        <f>+J170</f>
        <v>-2614</v>
      </c>
      <c r="L170" s="22">
        <f>+J170-C170</f>
        <v>0</v>
      </c>
      <c r="M170" s="22">
        <f>+J170-D170</f>
        <v>0</v>
      </c>
      <c r="N170" s="22">
        <f>+J170-G170</f>
        <v>0</v>
      </c>
      <c r="O170" s="20"/>
      <c r="P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ht="15">
      <c r="A171" s="8"/>
      <c r="B171" s="21"/>
      <c r="C171" s="22"/>
      <c r="D171" s="22"/>
      <c r="E171" s="22"/>
      <c r="F171" s="22"/>
      <c r="G171" s="22"/>
      <c r="H171" s="22"/>
      <c r="I171" s="22"/>
      <c r="J171" s="22"/>
      <c r="K171" s="22"/>
      <c r="L171" s="22"/>
      <c r="M171" s="22"/>
      <c r="N171" s="22"/>
      <c r="O171" s="20"/>
      <c r="P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ht="15.75" thickBot="1">
      <c r="A172" s="8"/>
      <c r="B172" s="21"/>
      <c r="C172" s="22"/>
      <c r="D172" s="22"/>
      <c r="E172" s="22"/>
      <c r="F172" s="22"/>
      <c r="G172" s="22"/>
      <c r="H172" s="22"/>
      <c r="I172" s="22"/>
      <c r="J172" s="22"/>
      <c r="K172" s="22"/>
      <c r="L172" s="22"/>
      <c r="M172" s="22"/>
      <c r="N172" s="22"/>
      <c r="O172" s="20"/>
      <c r="P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ht="17.25" thickBot="1" thickTop="1">
      <c r="A173" s="12" t="s">
        <v>25</v>
      </c>
      <c r="B173" s="18">
        <v>25150</v>
      </c>
      <c r="C173" s="19">
        <f>+B173+SUM(C175:C177)+SUM(C180:C181)</f>
        <v>26799</v>
      </c>
      <c r="D173" s="19">
        <f>+B173+SUM(D175:D177)+SUM(D180:D181)</f>
        <v>26799</v>
      </c>
      <c r="E173" s="19">
        <f>SUM(E175:E181)</f>
        <v>1649</v>
      </c>
      <c r="F173" s="19">
        <f>SUM(F175:F181)</f>
        <v>0</v>
      </c>
      <c r="G173" s="19">
        <f>+B173+SUM(G175:G177)+SUM(G180:G181)</f>
        <v>26799</v>
      </c>
      <c r="H173" s="19">
        <f>SUM(H175:H181)</f>
        <v>1649</v>
      </c>
      <c r="I173" s="19">
        <f>SUM(I175:I181)</f>
        <v>0</v>
      </c>
      <c r="J173" s="19">
        <f>+B173+SUM(J175:J177)+SUM(J180:J181)</f>
        <v>26799</v>
      </c>
      <c r="K173" s="19">
        <f>SUM(K175:K181)</f>
        <v>1649</v>
      </c>
      <c r="L173" s="19">
        <f>SUM(L175:L181)</f>
        <v>0</v>
      </c>
      <c r="M173" s="19">
        <f>SUM(M175:M181)</f>
        <v>0</v>
      </c>
      <c r="N173" s="19">
        <f>SUM(N175:N181)</f>
        <v>0</v>
      </c>
      <c r="O173" s="20"/>
      <c r="P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ht="15.75" thickTop="1">
      <c r="A174" s="8"/>
      <c r="B174" s="21"/>
      <c r="C174" s="22"/>
      <c r="D174" s="22"/>
      <c r="E174" s="22"/>
      <c r="F174" s="22"/>
      <c r="G174" s="22"/>
      <c r="H174" s="22"/>
      <c r="I174" s="22"/>
      <c r="J174" s="22"/>
      <c r="K174" s="22"/>
      <c r="L174" s="22"/>
      <c r="M174" s="22"/>
      <c r="N174" s="22"/>
      <c r="O174" s="20"/>
      <c r="P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15">
      <c r="A175" s="8" t="s">
        <v>137</v>
      </c>
      <c r="B175" s="21"/>
      <c r="C175" s="22">
        <v>238</v>
      </c>
      <c r="D175" s="22">
        <f aca="true" t="shared" si="15" ref="D175:E177">+C175</f>
        <v>238</v>
      </c>
      <c r="E175" s="22">
        <f t="shared" si="15"/>
        <v>238</v>
      </c>
      <c r="F175" s="22">
        <f>+D175-C175</f>
        <v>0</v>
      </c>
      <c r="G175" s="22">
        <f>+C175</f>
        <v>238</v>
      </c>
      <c r="H175" s="22">
        <f>+G175</f>
        <v>238</v>
      </c>
      <c r="I175" s="22">
        <f>+G175-C175</f>
        <v>0</v>
      </c>
      <c r="J175" s="22">
        <f>+D175</f>
        <v>238</v>
      </c>
      <c r="K175" s="22">
        <f>+J175</f>
        <v>238</v>
      </c>
      <c r="L175" s="22">
        <f>+J175-C175</f>
        <v>0</v>
      </c>
      <c r="M175" s="22">
        <f>+J175-D175</f>
        <v>0</v>
      </c>
      <c r="N175" s="22">
        <f>+J175-G175</f>
        <v>0</v>
      </c>
      <c r="O175" s="20"/>
      <c r="P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15">
      <c r="A176" s="8" t="s">
        <v>138</v>
      </c>
      <c r="B176" s="21"/>
      <c r="C176" s="22">
        <v>668</v>
      </c>
      <c r="D176" s="22">
        <f t="shared" si="15"/>
        <v>668</v>
      </c>
      <c r="E176" s="22">
        <f t="shared" si="15"/>
        <v>668</v>
      </c>
      <c r="F176" s="22">
        <f>+D176-C176</f>
        <v>0</v>
      </c>
      <c r="G176" s="22">
        <f>+C176</f>
        <v>668</v>
      </c>
      <c r="H176" s="22">
        <f>+G176</f>
        <v>668</v>
      </c>
      <c r="I176" s="22">
        <f>+G176-C176</f>
        <v>0</v>
      </c>
      <c r="J176" s="22">
        <f>+D176</f>
        <v>668</v>
      </c>
      <c r="K176" s="22">
        <f>+J176</f>
        <v>668</v>
      </c>
      <c r="L176" s="22">
        <f>+J176-C176</f>
        <v>0</v>
      </c>
      <c r="M176" s="22">
        <f>+J176-D176</f>
        <v>0</v>
      </c>
      <c r="N176" s="22">
        <f>+J176-G176</f>
        <v>0</v>
      </c>
      <c r="O176" s="20"/>
      <c r="P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ht="15">
      <c r="A177" s="8" t="s">
        <v>240</v>
      </c>
      <c r="B177" s="21"/>
      <c r="C177" s="22">
        <v>-7</v>
      </c>
      <c r="D177" s="22">
        <f t="shared" si="15"/>
        <v>-7</v>
      </c>
      <c r="E177" s="22">
        <f t="shared" si="15"/>
        <v>-7</v>
      </c>
      <c r="F177" s="22">
        <f>+D177-C177</f>
        <v>0</v>
      </c>
      <c r="G177" s="22">
        <f>+C177</f>
        <v>-7</v>
      </c>
      <c r="H177" s="22">
        <f>+G177</f>
        <v>-7</v>
      </c>
      <c r="I177" s="22">
        <f>+G177-C177</f>
        <v>0</v>
      </c>
      <c r="J177" s="22">
        <f>+D177</f>
        <v>-7</v>
      </c>
      <c r="K177" s="22">
        <f>+J177</f>
        <v>-7</v>
      </c>
      <c r="L177" s="22">
        <f>+J177-C177</f>
        <v>0</v>
      </c>
      <c r="M177" s="22">
        <f>+J177-D177</f>
        <v>0</v>
      </c>
      <c r="N177" s="22">
        <f>+J177-G177</f>
        <v>0</v>
      </c>
      <c r="O177" s="20"/>
      <c r="P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ht="15">
      <c r="A178" s="8"/>
      <c r="B178" s="21"/>
      <c r="C178" s="22"/>
      <c r="D178" s="22"/>
      <c r="E178" s="22"/>
      <c r="F178" s="22"/>
      <c r="G178" s="22"/>
      <c r="H178" s="22"/>
      <c r="I178" s="22"/>
      <c r="J178" s="22"/>
      <c r="K178" s="22"/>
      <c r="L178" s="22"/>
      <c r="M178" s="22"/>
      <c r="N178" s="22"/>
      <c r="O178" s="20"/>
      <c r="P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ht="15">
      <c r="A179" s="8" t="s">
        <v>139</v>
      </c>
      <c r="B179" s="21"/>
      <c r="C179" s="22"/>
      <c r="D179" s="22"/>
      <c r="E179" s="22"/>
      <c r="F179" s="22"/>
      <c r="G179" s="22"/>
      <c r="H179" s="22"/>
      <c r="I179" s="22"/>
      <c r="J179" s="22"/>
      <c r="K179" s="22"/>
      <c r="L179" s="22"/>
      <c r="M179" s="22"/>
      <c r="N179" s="22"/>
      <c r="O179" s="20"/>
      <c r="P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ht="15">
      <c r="A180" s="8" t="s">
        <v>79</v>
      </c>
      <c r="B180" s="21">
        <v>493</v>
      </c>
      <c r="C180" s="22">
        <v>500</v>
      </c>
      <c r="D180" s="22">
        <v>500</v>
      </c>
      <c r="E180" s="22">
        <f>+D180</f>
        <v>500</v>
      </c>
      <c r="F180" s="22">
        <f>+D180-C180</f>
        <v>0</v>
      </c>
      <c r="G180" s="22">
        <v>500</v>
      </c>
      <c r="H180" s="22">
        <f>+G180</f>
        <v>500</v>
      </c>
      <c r="I180" s="22">
        <f>+G180-C180</f>
        <v>0</v>
      </c>
      <c r="J180" s="22">
        <f>+D180</f>
        <v>500</v>
      </c>
      <c r="K180" s="22">
        <f>+J180</f>
        <v>500</v>
      </c>
      <c r="L180" s="22">
        <f>+J180-C180</f>
        <v>0</v>
      </c>
      <c r="M180" s="22">
        <f>+J180-D180</f>
        <v>0</v>
      </c>
      <c r="N180" s="22">
        <f>+J180-G180</f>
        <v>0</v>
      </c>
      <c r="O180" s="20"/>
      <c r="P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ht="15">
      <c r="A181" s="8" t="s">
        <v>140</v>
      </c>
      <c r="B181" s="21">
        <v>750</v>
      </c>
      <c r="C181" s="22">
        <v>250</v>
      </c>
      <c r="D181" s="22">
        <v>250</v>
      </c>
      <c r="E181" s="22">
        <f>+D181</f>
        <v>250</v>
      </c>
      <c r="F181" s="22">
        <f>+D181-C181</f>
        <v>0</v>
      </c>
      <c r="G181" s="22">
        <v>250</v>
      </c>
      <c r="H181" s="22">
        <f>+G181</f>
        <v>250</v>
      </c>
      <c r="I181" s="22">
        <f>+G181-C181</f>
        <v>0</v>
      </c>
      <c r="J181" s="22">
        <f>+D181</f>
        <v>250</v>
      </c>
      <c r="K181" s="22">
        <f>+J181</f>
        <v>250</v>
      </c>
      <c r="L181" s="22">
        <f>+J181-C181</f>
        <v>0</v>
      </c>
      <c r="M181" s="22">
        <f>+J181-D181</f>
        <v>0</v>
      </c>
      <c r="N181" s="22">
        <f>+J181-G181</f>
        <v>0</v>
      </c>
      <c r="O181" s="20"/>
      <c r="P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ht="15">
      <c r="A182" s="8"/>
      <c r="B182" s="21"/>
      <c r="C182" s="22"/>
      <c r="D182" s="22"/>
      <c r="E182" s="22"/>
      <c r="F182" s="22"/>
      <c r="G182" s="22"/>
      <c r="H182" s="22"/>
      <c r="I182" s="22"/>
      <c r="J182" s="22"/>
      <c r="K182" s="22"/>
      <c r="L182" s="22"/>
      <c r="M182" s="22"/>
      <c r="N182" s="22"/>
      <c r="O182" s="20"/>
      <c r="P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ht="15.75" thickBot="1">
      <c r="A183" s="8"/>
      <c r="B183" s="21"/>
      <c r="C183" s="22"/>
      <c r="D183" s="22"/>
      <c r="E183" s="22"/>
      <c r="F183" s="22"/>
      <c r="G183" s="22"/>
      <c r="H183" s="22"/>
      <c r="I183" s="22"/>
      <c r="J183" s="22"/>
      <c r="K183" s="22"/>
      <c r="L183" s="22"/>
      <c r="M183" s="22"/>
      <c r="N183" s="22"/>
      <c r="O183" s="20"/>
      <c r="P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ht="17.25" thickBot="1" thickTop="1">
      <c r="A184" s="12" t="s">
        <v>53</v>
      </c>
      <c r="B184" s="18">
        <f aca="true" t="shared" si="16" ref="B184:N184">+B162+B173</f>
        <v>76786</v>
      </c>
      <c r="C184" s="18">
        <f t="shared" si="16"/>
        <v>56686</v>
      </c>
      <c r="D184" s="18">
        <f t="shared" si="16"/>
        <v>78435</v>
      </c>
      <c r="E184" s="18">
        <f t="shared" si="16"/>
        <v>1649</v>
      </c>
      <c r="F184" s="18">
        <f t="shared" si="16"/>
        <v>21749</v>
      </c>
      <c r="G184" s="18">
        <f t="shared" si="16"/>
        <v>78435</v>
      </c>
      <c r="H184" s="18">
        <f t="shared" si="16"/>
        <v>1649</v>
      </c>
      <c r="I184" s="18">
        <f t="shared" si="16"/>
        <v>21749</v>
      </c>
      <c r="J184" s="18">
        <f t="shared" si="16"/>
        <v>78435</v>
      </c>
      <c r="K184" s="18">
        <f t="shared" si="16"/>
        <v>1649</v>
      </c>
      <c r="L184" s="18">
        <f t="shared" si="16"/>
        <v>21749</v>
      </c>
      <c r="M184" s="18">
        <f t="shared" si="16"/>
        <v>0</v>
      </c>
      <c r="N184" s="18">
        <f t="shared" si="16"/>
        <v>0</v>
      </c>
      <c r="O184" s="20"/>
      <c r="P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ht="15.75" thickTop="1">
      <c r="A185" s="8"/>
      <c r="B185" s="21"/>
      <c r="C185" s="22"/>
      <c r="D185" s="22"/>
      <c r="E185" s="22"/>
      <c r="F185" s="22"/>
      <c r="G185" s="22"/>
      <c r="H185" s="22"/>
      <c r="I185" s="22"/>
      <c r="J185" s="22"/>
      <c r="K185" s="22"/>
      <c r="L185" s="22"/>
      <c r="M185" s="22"/>
      <c r="N185" s="22"/>
      <c r="O185" s="20"/>
      <c r="P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ht="15.75" thickBot="1">
      <c r="A186" s="8"/>
      <c r="B186" s="21"/>
      <c r="C186" s="22"/>
      <c r="D186" s="22"/>
      <c r="E186" s="22"/>
      <c r="F186" s="22"/>
      <c r="G186" s="22"/>
      <c r="H186" s="22"/>
      <c r="I186" s="22"/>
      <c r="J186" s="22"/>
      <c r="K186" s="22"/>
      <c r="L186" s="22"/>
      <c r="M186" s="22"/>
      <c r="N186" s="22"/>
      <c r="O186" s="20"/>
      <c r="P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ht="17.25" thickBot="1" thickTop="1">
      <c r="A187" s="12" t="s">
        <v>26</v>
      </c>
      <c r="B187" s="18">
        <f aca="true" t="shared" si="17" ref="B187:N187">+B105+B149+B184</f>
        <v>237003</v>
      </c>
      <c r="C187" s="18">
        <f t="shared" si="17"/>
        <v>222085</v>
      </c>
      <c r="D187" s="18">
        <f t="shared" si="17"/>
        <v>249834</v>
      </c>
      <c r="E187" s="18">
        <f t="shared" si="17"/>
        <v>12831</v>
      </c>
      <c r="F187" s="18">
        <f t="shared" si="17"/>
        <v>27749</v>
      </c>
      <c r="G187" s="18">
        <f t="shared" si="17"/>
        <v>243334</v>
      </c>
      <c r="H187" s="18">
        <f t="shared" si="17"/>
        <v>6331</v>
      </c>
      <c r="I187" s="18">
        <f t="shared" si="17"/>
        <v>21249</v>
      </c>
      <c r="J187" s="18">
        <f t="shared" si="17"/>
        <v>247334</v>
      </c>
      <c r="K187" s="18">
        <f t="shared" si="17"/>
        <v>10331</v>
      </c>
      <c r="L187" s="18">
        <f t="shared" si="17"/>
        <v>25249</v>
      </c>
      <c r="M187" s="18">
        <f t="shared" si="17"/>
        <v>-2500</v>
      </c>
      <c r="N187" s="18">
        <f t="shared" si="17"/>
        <v>4000</v>
      </c>
      <c r="O187" s="20"/>
      <c r="P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ht="15.75" thickTop="1">
      <c r="A188" s="31" t="str">
        <f>+A1</f>
        <v>File:  T:\TABLES\FY2008\04CONGTRACK\08DCONG6.XLS</v>
      </c>
      <c r="B188" s="30"/>
      <c r="C188" s="30"/>
      <c r="D188" s="30"/>
      <c r="E188" s="30"/>
      <c r="F188" s="30"/>
      <c r="G188" s="30"/>
      <c r="H188" s="30"/>
      <c r="I188" s="30"/>
      <c r="J188" s="30"/>
      <c r="K188" s="30"/>
      <c r="L188" s="30"/>
      <c r="M188" s="30"/>
      <c r="N188" s="30"/>
      <c r="O188" s="20"/>
      <c r="P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ht="15">
      <c r="A189" s="1" t="str">
        <f>A2</f>
        <v>Revised 02/08/08</v>
      </c>
      <c r="B189" s="20"/>
      <c r="C189" s="20"/>
      <c r="D189" s="20"/>
      <c r="E189" s="20"/>
      <c r="F189" s="20"/>
      <c r="G189" s="20"/>
      <c r="H189" s="20"/>
      <c r="I189" s="20"/>
      <c r="J189" s="20"/>
      <c r="K189" s="20"/>
      <c r="L189" s="20"/>
      <c r="M189" s="20"/>
      <c r="N189" s="20"/>
      <c r="O189" s="20"/>
      <c r="P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ht="15">
      <c r="A190" s="2" t="str">
        <f>+A3</f>
        <v>U. S. Geological Survey</v>
      </c>
      <c r="B190" s="23"/>
      <c r="C190" s="23"/>
      <c r="D190" s="23"/>
      <c r="E190" s="23"/>
      <c r="F190" s="23"/>
      <c r="G190" s="23"/>
      <c r="H190" s="23"/>
      <c r="I190" s="23"/>
      <c r="J190" s="23"/>
      <c r="K190" s="23"/>
      <c r="L190" s="23"/>
      <c r="M190" s="23"/>
      <c r="N190" s="23"/>
      <c r="O190" s="20"/>
      <c r="P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ht="15">
      <c r="A191" s="2" t="str">
        <f>+A4</f>
        <v>FY 2008 Congressional Action (Detailed and Change From FY 2007)</v>
      </c>
      <c r="B191" s="23"/>
      <c r="C191" s="23"/>
      <c r="D191" s="23"/>
      <c r="E191" s="23"/>
      <c r="F191" s="23"/>
      <c r="G191" s="23"/>
      <c r="H191" s="23"/>
      <c r="I191" s="23"/>
      <c r="J191" s="23"/>
      <c r="K191" s="23"/>
      <c r="L191" s="23"/>
      <c r="M191" s="23"/>
      <c r="N191" s="23"/>
      <c r="O191" s="20"/>
      <c r="P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ht="15">
      <c r="A192" s="2" t="str">
        <f>+A5</f>
        <v>House, Senate, and Conference Action Recommendations</v>
      </c>
      <c r="B192" s="23"/>
      <c r="C192" s="23"/>
      <c r="D192" s="23"/>
      <c r="E192" s="23"/>
      <c r="F192" s="23"/>
      <c r="G192" s="23"/>
      <c r="H192" s="23"/>
      <c r="I192" s="23"/>
      <c r="J192" s="23"/>
      <c r="K192" s="23"/>
      <c r="L192" s="23"/>
      <c r="M192" s="23"/>
      <c r="N192" s="23"/>
      <c r="O192" s="20"/>
      <c r="P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ht="15">
      <c r="A193" s="2" t="str">
        <f>+A6</f>
        <v>(Dollars in Thousands)</v>
      </c>
      <c r="B193" s="23"/>
      <c r="C193" s="23"/>
      <c r="D193" s="23"/>
      <c r="E193" s="23"/>
      <c r="F193" s="23"/>
      <c r="G193" s="23"/>
      <c r="H193" s="23"/>
      <c r="I193" s="23"/>
      <c r="J193" s="23"/>
      <c r="K193" s="23"/>
      <c r="L193" s="23"/>
      <c r="M193" s="23"/>
      <c r="N193" s="23"/>
      <c r="O193" s="20"/>
      <c r="P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ht="15.75" thickBot="1">
      <c r="A194" s="1"/>
      <c r="B194" s="20"/>
      <c r="C194" s="20"/>
      <c r="D194" s="20"/>
      <c r="E194" s="20"/>
      <c r="F194" s="20"/>
      <c r="G194" s="20"/>
      <c r="H194" s="20"/>
      <c r="I194" s="20"/>
      <c r="J194" s="20"/>
      <c r="K194" s="20"/>
      <c r="L194" s="20"/>
      <c r="M194" s="20"/>
      <c r="N194" s="20"/>
      <c r="O194" s="20"/>
      <c r="P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ht="17.25" thickBot="1" thickTop="1">
      <c r="A195" s="3"/>
      <c r="B195" s="4"/>
      <c r="C195" s="4"/>
      <c r="D195" s="5" t="str">
        <f>+$D$8</f>
        <v>House Floor Action</v>
      </c>
      <c r="E195" s="6"/>
      <c r="F195" s="7"/>
      <c r="G195" s="5" t="str">
        <f>+$G$8</f>
        <v>Senate Full Comm Action</v>
      </c>
      <c r="H195" s="6"/>
      <c r="I195" s="7"/>
      <c r="J195" s="5" t="s">
        <v>4</v>
      </c>
      <c r="K195" s="6"/>
      <c r="L195" s="6"/>
      <c r="M195" s="6"/>
      <c r="N195" s="7"/>
      <c r="O195" s="20"/>
      <c r="P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ht="16.5" thickTop="1">
      <c r="A196" s="8"/>
      <c r="B196" s="54"/>
      <c r="C196" s="10" t="str">
        <f>+C9</f>
        <v>Revised</v>
      </c>
      <c r="D196" s="67"/>
      <c r="E196" s="56"/>
      <c r="F196" s="56"/>
      <c r="G196" s="55"/>
      <c r="H196" s="56"/>
      <c r="I196" s="56"/>
      <c r="J196" s="55"/>
      <c r="K196" s="56"/>
      <c r="L196" s="56"/>
      <c r="M196" s="56"/>
      <c r="N196" s="56"/>
      <c r="O196" s="20"/>
      <c r="P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ht="15.75">
      <c r="A197" s="8"/>
      <c r="B197" s="9"/>
      <c r="C197" s="10" t="str">
        <f>+C10</f>
        <v>FY 2008</v>
      </c>
      <c r="D197" s="10" t="str">
        <f>+$D$10</f>
        <v>Hse </v>
      </c>
      <c r="E197" s="10" t="s">
        <v>6</v>
      </c>
      <c r="F197" s="10" t="s">
        <v>6</v>
      </c>
      <c r="G197" s="10" t="str">
        <f>+$G$10</f>
        <v>Sen</v>
      </c>
      <c r="H197" s="10" t="s">
        <v>6</v>
      </c>
      <c r="I197" s="10" t="s">
        <v>6</v>
      </c>
      <c r="J197" s="10" t="s">
        <v>7</v>
      </c>
      <c r="K197" s="10" t="s">
        <v>6</v>
      </c>
      <c r="L197" s="10" t="s">
        <v>6</v>
      </c>
      <c r="M197" s="10" t="s">
        <v>6</v>
      </c>
      <c r="N197" s="10" t="s">
        <v>6</v>
      </c>
      <c r="O197" s="20"/>
      <c r="P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ht="15.75">
      <c r="A198" s="8"/>
      <c r="B198" s="9" t="str">
        <f>+B11</f>
        <v>FY 2007</v>
      </c>
      <c r="C198" s="10" t="str">
        <f>+C11</f>
        <v>Pres. Bud.</v>
      </c>
      <c r="D198" s="10" t="str">
        <f>+$D$11</f>
        <v>Floor</v>
      </c>
      <c r="E198" s="10" t="s">
        <v>9</v>
      </c>
      <c r="F198" s="10" t="s">
        <v>9</v>
      </c>
      <c r="G198" s="10" t="str">
        <f>+$G$11</f>
        <v>Full Comm</v>
      </c>
      <c r="H198" s="10" t="s">
        <v>9</v>
      </c>
      <c r="I198" s="10" t="s">
        <v>9</v>
      </c>
      <c r="J198" s="10" t="s">
        <v>10</v>
      </c>
      <c r="K198" s="10" t="s">
        <v>9</v>
      </c>
      <c r="L198" s="10" t="s">
        <v>9</v>
      </c>
      <c r="M198" s="10" t="s">
        <v>9</v>
      </c>
      <c r="N198" s="10" t="s">
        <v>9</v>
      </c>
      <c r="O198" s="20"/>
      <c r="P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ht="16.5" thickBot="1">
      <c r="A199" s="11" t="s">
        <v>27</v>
      </c>
      <c r="B199" s="9" t="str">
        <f>+B12</f>
        <v>Enacted</v>
      </c>
      <c r="C199" s="10" t="s">
        <v>11</v>
      </c>
      <c r="D199" s="10" t="s">
        <v>12</v>
      </c>
      <c r="E199" s="10" t="str">
        <f>+E12</f>
        <v>FY 2007</v>
      </c>
      <c r="F199" s="10" t="s">
        <v>8</v>
      </c>
      <c r="G199" s="10" t="s">
        <v>12</v>
      </c>
      <c r="H199" s="10" t="str">
        <f>+H12</f>
        <v>FY 2007</v>
      </c>
      <c r="I199" s="10" t="s">
        <v>8</v>
      </c>
      <c r="J199" s="10" t="s">
        <v>12</v>
      </c>
      <c r="K199" s="10" t="str">
        <f>+K12</f>
        <v>FY 2007</v>
      </c>
      <c r="L199" s="10" t="s">
        <v>8</v>
      </c>
      <c r="M199" s="10" t="s">
        <v>5</v>
      </c>
      <c r="N199" s="10" t="s">
        <v>13</v>
      </c>
      <c r="O199" s="20"/>
      <c r="P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ht="17.25" thickBot="1" thickTop="1">
      <c r="A200" s="12" t="s">
        <v>28</v>
      </c>
      <c r="B200" s="18">
        <v>8098</v>
      </c>
      <c r="C200" s="19">
        <f>+B200+SUM(C202:C203)+SUM(C206:C207)</f>
        <v>7628</v>
      </c>
      <c r="D200" s="19">
        <f>+B200+SUM(D202:D203)+SUM(D206:D207)</f>
        <v>7628</v>
      </c>
      <c r="E200" s="19">
        <f>SUM(E202:E207)</f>
        <v>-470</v>
      </c>
      <c r="F200" s="19">
        <f>SUM(F202:F207)</f>
        <v>0</v>
      </c>
      <c r="G200" s="19">
        <f>+B200+SUM(G202:G203)+SUM(G206:G207)</f>
        <v>8128</v>
      </c>
      <c r="H200" s="19">
        <f>SUM(H202:H207)</f>
        <v>30</v>
      </c>
      <c r="I200" s="19">
        <f>SUM(I202:I207)</f>
        <v>500</v>
      </c>
      <c r="J200" s="19">
        <f>+B200+SUM(J202:J203)+SUM(J206:J207)</f>
        <v>7978</v>
      </c>
      <c r="K200" s="19">
        <f>SUM(K202:K207)</f>
        <v>-120</v>
      </c>
      <c r="L200" s="19">
        <f>SUM(L202:L207)</f>
        <v>350</v>
      </c>
      <c r="M200" s="19">
        <f>SUM(M202:M207)</f>
        <v>350</v>
      </c>
      <c r="N200" s="19">
        <f>SUM(N202:N207)</f>
        <v>-150</v>
      </c>
      <c r="O200" s="20"/>
      <c r="P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ht="15.75" thickTop="1">
      <c r="A201" s="8"/>
      <c r="B201" s="21"/>
      <c r="C201" s="22"/>
      <c r="D201" s="22"/>
      <c r="E201" s="22"/>
      <c r="F201" s="22"/>
      <c r="G201" s="22"/>
      <c r="H201" s="22"/>
      <c r="I201" s="22"/>
      <c r="J201" s="22"/>
      <c r="K201" s="22"/>
      <c r="L201" s="22"/>
      <c r="M201" s="22"/>
      <c r="N201" s="22"/>
      <c r="O201" s="20"/>
      <c r="P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ht="15">
      <c r="A202" s="8" t="s">
        <v>141</v>
      </c>
      <c r="B202" s="21"/>
      <c r="C202" s="22">
        <v>44</v>
      </c>
      <c r="D202" s="22">
        <f>+C202</f>
        <v>44</v>
      </c>
      <c r="E202" s="22">
        <f>+D202</f>
        <v>44</v>
      </c>
      <c r="F202" s="22">
        <f>+D202-C202</f>
        <v>0</v>
      </c>
      <c r="G202" s="22">
        <f>+C202</f>
        <v>44</v>
      </c>
      <c r="H202" s="22">
        <f>+G202</f>
        <v>44</v>
      </c>
      <c r="I202" s="22">
        <f>+G202-C202</f>
        <v>0</v>
      </c>
      <c r="J202" s="22">
        <f>+D202</f>
        <v>44</v>
      </c>
      <c r="K202" s="22">
        <f>+J202</f>
        <v>44</v>
      </c>
      <c r="L202" s="22">
        <f>+J202-C202</f>
        <v>0</v>
      </c>
      <c r="M202" s="22">
        <f>+J202-D202</f>
        <v>0</v>
      </c>
      <c r="N202" s="22">
        <f>+J202-G202</f>
        <v>0</v>
      </c>
      <c r="O202" s="20"/>
      <c r="P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ht="15">
      <c r="A203" s="8" t="s">
        <v>142</v>
      </c>
      <c r="B203" s="21"/>
      <c r="C203" s="22">
        <v>206</v>
      </c>
      <c r="D203" s="22">
        <f>+C203</f>
        <v>206</v>
      </c>
      <c r="E203" s="22">
        <f>+D203</f>
        <v>206</v>
      </c>
      <c r="F203" s="22">
        <f>+D203-C203</f>
        <v>0</v>
      </c>
      <c r="G203" s="22">
        <f>+C203</f>
        <v>206</v>
      </c>
      <c r="H203" s="22">
        <f>+G203</f>
        <v>206</v>
      </c>
      <c r="I203" s="22">
        <f>+G203-C203</f>
        <v>0</v>
      </c>
      <c r="J203" s="22">
        <f>+D203</f>
        <v>206</v>
      </c>
      <c r="K203" s="22">
        <f>+J203</f>
        <v>206</v>
      </c>
      <c r="L203" s="22">
        <f>+J203-C203</f>
        <v>0</v>
      </c>
      <c r="M203" s="22">
        <f>+J203-D203</f>
        <v>0</v>
      </c>
      <c r="N203" s="22">
        <f>+J203-G203</f>
        <v>0</v>
      </c>
      <c r="O203" s="20"/>
      <c r="P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ht="15">
      <c r="A204" s="8"/>
      <c r="B204" s="21"/>
      <c r="C204" s="22"/>
      <c r="D204" s="22"/>
      <c r="E204" s="22"/>
      <c r="F204" s="22"/>
      <c r="G204" s="22"/>
      <c r="H204" s="22"/>
      <c r="I204" s="22"/>
      <c r="J204" s="22"/>
      <c r="K204" s="22"/>
      <c r="L204" s="22"/>
      <c r="M204" s="22"/>
      <c r="N204" s="22"/>
      <c r="O204" s="20"/>
      <c r="P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ht="15">
      <c r="A205" s="8" t="s">
        <v>80</v>
      </c>
      <c r="B205" s="21"/>
      <c r="C205" s="22"/>
      <c r="D205" s="22"/>
      <c r="E205" s="22"/>
      <c r="F205" s="22"/>
      <c r="G205" s="22"/>
      <c r="H205" s="22"/>
      <c r="I205" s="22"/>
      <c r="J205" s="22"/>
      <c r="K205" s="22"/>
      <c r="L205" s="22"/>
      <c r="M205" s="22"/>
      <c r="N205" s="22"/>
      <c r="O205" s="20"/>
      <c r="P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ht="15">
      <c r="A206" s="8" t="s">
        <v>81</v>
      </c>
      <c r="B206" s="39">
        <v>493</v>
      </c>
      <c r="C206" s="22">
        <v>-493</v>
      </c>
      <c r="D206" s="22">
        <v>-493</v>
      </c>
      <c r="E206" s="22">
        <f>+D206</f>
        <v>-493</v>
      </c>
      <c r="F206" s="22">
        <f>+D206-C206</f>
        <v>0</v>
      </c>
      <c r="G206" s="22">
        <v>7</v>
      </c>
      <c r="H206" s="22">
        <f>+G206</f>
        <v>7</v>
      </c>
      <c r="I206" s="22">
        <f>+G206-C206</f>
        <v>500</v>
      </c>
      <c r="J206" s="70">
        <v>-143</v>
      </c>
      <c r="K206" s="70">
        <f>+J206</f>
        <v>-143</v>
      </c>
      <c r="L206" s="22">
        <f>+J206-C206</f>
        <v>350</v>
      </c>
      <c r="M206" s="22">
        <f>+J206-D206</f>
        <v>350</v>
      </c>
      <c r="N206" s="22">
        <f>+J206-G206</f>
        <v>-150</v>
      </c>
      <c r="O206" s="20"/>
      <c r="P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ht="15">
      <c r="A207" s="8" t="s">
        <v>82</v>
      </c>
      <c r="B207" s="21">
        <v>227</v>
      </c>
      <c r="C207" s="22">
        <v>-227</v>
      </c>
      <c r="D207" s="22">
        <v>-227</v>
      </c>
      <c r="E207" s="22">
        <f>+D207</f>
        <v>-227</v>
      </c>
      <c r="F207" s="22">
        <f>+D207-C207</f>
        <v>0</v>
      </c>
      <c r="G207" s="22">
        <v>-227</v>
      </c>
      <c r="H207" s="22">
        <f>+G207</f>
        <v>-227</v>
      </c>
      <c r="I207" s="22">
        <f>+G207-C207</f>
        <v>0</v>
      </c>
      <c r="J207" s="22">
        <f>+D207</f>
        <v>-227</v>
      </c>
      <c r="K207" s="22">
        <f>+J207</f>
        <v>-227</v>
      </c>
      <c r="L207" s="22">
        <f>+J207-C207</f>
        <v>0</v>
      </c>
      <c r="M207" s="22">
        <f>+J207-D207</f>
        <v>0</v>
      </c>
      <c r="N207" s="22">
        <f>+J207-G207</f>
        <v>0</v>
      </c>
      <c r="O207" s="20"/>
      <c r="P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ht="15">
      <c r="A208" s="8"/>
      <c r="B208" s="21"/>
      <c r="C208" s="22"/>
      <c r="D208" s="22"/>
      <c r="E208" s="22"/>
      <c r="F208" s="22"/>
      <c r="G208" s="22"/>
      <c r="H208" s="22"/>
      <c r="I208" s="22"/>
      <c r="J208" s="22"/>
      <c r="K208" s="22"/>
      <c r="L208" s="22"/>
      <c r="M208" s="22"/>
      <c r="N208" s="22"/>
      <c r="O208" s="20"/>
      <c r="P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ht="15.75" thickBot="1">
      <c r="A209" s="8"/>
      <c r="B209" s="21"/>
      <c r="C209" s="22"/>
      <c r="D209" s="22"/>
      <c r="E209" s="22"/>
      <c r="F209" s="22"/>
      <c r="G209" s="22"/>
      <c r="H209" s="22"/>
      <c r="I209" s="22"/>
      <c r="J209" s="22"/>
      <c r="K209" s="22"/>
      <c r="L209" s="22"/>
      <c r="M209" s="22"/>
      <c r="N209" s="22"/>
      <c r="O209" s="20"/>
      <c r="P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ht="17.25" thickBot="1" thickTop="1">
      <c r="A210" s="12" t="s">
        <v>29</v>
      </c>
      <c r="B210" s="18">
        <v>62818</v>
      </c>
      <c r="C210" s="19">
        <f>+B210+SUM(C212:C213)+SUM(C216:C216)</f>
        <v>64925</v>
      </c>
      <c r="D210" s="19">
        <f>+B210+SUM(D212:D213)+SUM(D216:D216)</f>
        <v>64925</v>
      </c>
      <c r="E210" s="19">
        <f>SUM(E212:E216)</f>
        <v>2107</v>
      </c>
      <c r="F210" s="19">
        <f>SUM(F212:F216)</f>
        <v>0</v>
      </c>
      <c r="G210" s="19">
        <f>+B210+SUM(G212:G213)+SUM(G216:G216)</f>
        <v>64925</v>
      </c>
      <c r="H210" s="19">
        <f>SUM(H212:H216)</f>
        <v>2107</v>
      </c>
      <c r="I210" s="19">
        <f>SUM(I212:I216)</f>
        <v>0</v>
      </c>
      <c r="J210" s="19">
        <f>+B210+SUM(J212:J213)+SUM(J216:J216)</f>
        <v>64925</v>
      </c>
      <c r="K210" s="19">
        <f>SUM(K212:K216)</f>
        <v>2107</v>
      </c>
      <c r="L210" s="19">
        <f>SUM(L212:L216)</f>
        <v>0</v>
      </c>
      <c r="M210" s="19">
        <f>SUM(M212:M216)</f>
        <v>0</v>
      </c>
      <c r="N210" s="19">
        <f>SUM(N212:N216)</f>
        <v>0</v>
      </c>
      <c r="O210" s="20"/>
      <c r="P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ht="15.75" thickTop="1">
      <c r="A211" s="8"/>
      <c r="B211" s="21"/>
      <c r="C211" s="22"/>
      <c r="D211" s="22"/>
      <c r="E211" s="22"/>
      <c r="F211" s="22"/>
      <c r="G211" s="22"/>
      <c r="H211" s="22"/>
      <c r="I211" s="22"/>
      <c r="J211" s="22"/>
      <c r="K211" s="22"/>
      <c r="L211" s="22"/>
      <c r="M211" s="22"/>
      <c r="N211" s="22"/>
      <c r="O211" s="20"/>
      <c r="P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ht="15">
      <c r="A212" s="8" t="s">
        <v>143</v>
      </c>
      <c r="B212" s="21"/>
      <c r="C212" s="22">
        <v>693</v>
      </c>
      <c r="D212" s="22">
        <f>+C212</f>
        <v>693</v>
      </c>
      <c r="E212" s="22">
        <f>+D212</f>
        <v>693</v>
      </c>
      <c r="F212" s="22">
        <f>+D212-C212</f>
        <v>0</v>
      </c>
      <c r="G212" s="22">
        <f>+C212</f>
        <v>693</v>
      </c>
      <c r="H212" s="22">
        <f>+G212</f>
        <v>693</v>
      </c>
      <c r="I212" s="22">
        <f>+G212-C212</f>
        <v>0</v>
      </c>
      <c r="J212" s="22">
        <f>+D212</f>
        <v>693</v>
      </c>
      <c r="K212" s="22">
        <f>+J212</f>
        <v>693</v>
      </c>
      <c r="L212" s="22">
        <f>+J212-C212</f>
        <v>0</v>
      </c>
      <c r="M212" s="22">
        <f>+J212-D212</f>
        <v>0</v>
      </c>
      <c r="N212" s="22">
        <f>+J212-G212</f>
        <v>0</v>
      </c>
      <c r="O212" s="20"/>
      <c r="P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ht="15">
      <c r="A213" s="8" t="s">
        <v>144</v>
      </c>
      <c r="B213" s="21"/>
      <c r="C213" s="22">
        <v>2354</v>
      </c>
      <c r="D213" s="22">
        <f>+C213</f>
        <v>2354</v>
      </c>
      <c r="E213" s="22">
        <f>+D213</f>
        <v>2354</v>
      </c>
      <c r="F213" s="22">
        <f>+D213-C213</f>
        <v>0</v>
      </c>
      <c r="G213" s="22">
        <f>+C213</f>
        <v>2354</v>
      </c>
      <c r="H213" s="22">
        <f>+G213</f>
        <v>2354</v>
      </c>
      <c r="I213" s="22">
        <f>+G213-C213</f>
        <v>0</v>
      </c>
      <c r="J213" s="22">
        <f>+D213</f>
        <v>2354</v>
      </c>
      <c r="K213" s="22">
        <f>+J213</f>
        <v>2354</v>
      </c>
      <c r="L213" s="22">
        <f>+J213-C213</f>
        <v>0</v>
      </c>
      <c r="M213" s="22">
        <f>+J213-D213</f>
        <v>0</v>
      </c>
      <c r="N213" s="22">
        <f>+J213-G213</f>
        <v>0</v>
      </c>
      <c r="O213" s="20"/>
      <c r="P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ht="15">
      <c r="A214" s="8"/>
      <c r="B214" s="21"/>
      <c r="C214" s="22"/>
      <c r="D214" s="22"/>
      <c r="E214" s="22"/>
      <c r="F214" s="22"/>
      <c r="G214" s="22"/>
      <c r="H214" s="22"/>
      <c r="I214" s="22"/>
      <c r="J214" s="22"/>
      <c r="K214" s="22"/>
      <c r="L214" s="22"/>
      <c r="M214" s="22"/>
      <c r="N214" s="22"/>
      <c r="O214" s="20"/>
      <c r="P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ht="15">
      <c r="A215" s="8" t="s">
        <v>83</v>
      </c>
      <c r="B215" s="21"/>
      <c r="C215" s="22"/>
      <c r="D215" s="22"/>
      <c r="E215" s="22"/>
      <c r="F215" s="22"/>
      <c r="G215" s="22"/>
      <c r="H215" s="22"/>
      <c r="I215" s="22"/>
      <c r="J215" s="22"/>
      <c r="K215" s="22"/>
      <c r="L215" s="22"/>
      <c r="M215" s="22"/>
      <c r="N215" s="22"/>
      <c r="O215" s="20"/>
      <c r="P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ht="15">
      <c r="A216" s="8" t="s">
        <v>84</v>
      </c>
      <c r="B216" s="21">
        <v>940</v>
      </c>
      <c r="C216" s="22">
        <v>-940</v>
      </c>
      <c r="D216" s="22">
        <v>-940</v>
      </c>
      <c r="E216" s="22">
        <f>+D216</f>
        <v>-940</v>
      </c>
      <c r="F216" s="22">
        <f>+D216-C216</f>
        <v>0</v>
      </c>
      <c r="G216" s="22">
        <v>-940</v>
      </c>
      <c r="H216" s="22">
        <f>+G216</f>
        <v>-940</v>
      </c>
      <c r="I216" s="22">
        <f>+G216-C216</f>
        <v>0</v>
      </c>
      <c r="J216" s="22">
        <f>+D216</f>
        <v>-940</v>
      </c>
      <c r="K216" s="22">
        <f>+J216</f>
        <v>-940</v>
      </c>
      <c r="L216" s="22">
        <f>+J216-C216</f>
        <v>0</v>
      </c>
      <c r="M216" s="22">
        <f>+J216-D216</f>
        <v>0</v>
      </c>
      <c r="N216" s="22">
        <f>+J216-G216</f>
        <v>0</v>
      </c>
      <c r="O216" s="20"/>
      <c r="P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ht="15">
      <c r="A217" s="8"/>
      <c r="B217" s="21"/>
      <c r="C217" s="22"/>
      <c r="D217" s="22"/>
      <c r="E217" s="22"/>
      <c r="F217" s="22"/>
      <c r="G217" s="22"/>
      <c r="H217" s="22"/>
      <c r="I217" s="22"/>
      <c r="J217" s="22"/>
      <c r="K217" s="22"/>
      <c r="L217" s="22"/>
      <c r="M217" s="22"/>
      <c r="N217" s="22"/>
      <c r="O217" s="20"/>
      <c r="P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ht="15.75" thickBot="1">
      <c r="A218" s="8"/>
      <c r="B218" s="21"/>
      <c r="C218" s="22"/>
      <c r="D218" s="22"/>
      <c r="E218" s="22"/>
      <c r="F218" s="22"/>
      <c r="G218" s="22"/>
      <c r="H218" s="22"/>
      <c r="I218" s="22"/>
      <c r="J218" s="22"/>
      <c r="K218" s="22"/>
      <c r="L218" s="22"/>
      <c r="M218" s="22"/>
      <c r="N218" s="22"/>
      <c r="O218" s="20"/>
      <c r="P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ht="17.25" thickBot="1" thickTop="1">
      <c r="A219" s="12" t="s">
        <v>30</v>
      </c>
      <c r="B219" s="18">
        <v>13293</v>
      </c>
      <c r="C219" s="19">
        <f>+B219+SUM(C221:C222)+SUM(C225:C225)</f>
        <v>13730</v>
      </c>
      <c r="D219" s="19">
        <f>+B219+SUM(D221:D222)+SUM(D225:D225)</f>
        <v>13730</v>
      </c>
      <c r="E219" s="19">
        <f>SUM(E221:E225)</f>
        <v>437</v>
      </c>
      <c r="F219" s="19">
        <f>SUM(F221:F225)</f>
        <v>0</v>
      </c>
      <c r="G219" s="19">
        <f>+B219+SUM(G221:G222)+SUM(G225:G225)</f>
        <v>13730</v>
      </c>
      <c r="H219" s="19">
        <f>SUM(H221:H225)</f>
        <v>437</v>
      </c>
      <c r="I219" s="19">
        <f>SUM(I221:I225)</f>
        <v>0</v>
      </c>
      <c r="J219" s="19">
        <f>+B219+SUM(J221:J222)+SUM(J225:J225)</f>
        <v>13730</v>
      </c>
      <c r="K219" s="19">
        <f>SUM(K221:K225)</f>
        <v>437</v>
      </c>
      <c r="L219" s="19">
        <f>SUM(L221:L225)</f>
        <v>0</v>
      </c>
      <c r="M219" s="19">
        <f>SUM(M221:M225)</f>
        <v>0</v>
      </c>
      <c r="N219" s="19">
        <f>SUM(N221:N225)</f>
        <v>0</v>
      </c>
      <c r="O219" s="20"/>
      <c r="P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ht="15.75" thickTop="1">
      <c r="A220" s="8"/>
      <c r="B220" s="21"/>
      <c r="C220" s="22"/>
      <c r="D220" s="22"/>
      <c r="E220" s="22"/>
      <c r="F220" s="22"/>
      <c r="G220" s="22"/>
      <c r="H220" s="22"/>
      <c r="I220" s="22"/>
      <c r="J220" s="22"/>
      <c r="K220" s="22"/>
      <c r="L220" s="22"/>
      <c r="M220" s="22"/>
      <c r="N220" s="22"/>
      <c r="O220" s="20"/>
      <c r="P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ht="15">
      <c r="A221" s="8" t="s">
        <v>145</v>
      </c>
      <c r="B221" s="21"/>
      <c r="C221" s="22">
        <v>149</v>
      </c>
      <c r="D221" s="22">
        <f>+C221</f>
        <v>149</v>
      </c>
      <c r="E221" s="22">
        <f>+D221</f>
        <v>149</v>
      </c>
      <c r="F221" s="22">
        <f>+D221-C221</f>
        <v>0</v>
      </c>
      <c r="G221" s="22">
        <f>+C221</f>
        <v>149</v>
      </c>
      <c r="H221" s="22">
        <f>+G221</f>
        <v>149</v>
      </c>
      <c r="I221" s="22">
        <f>+G221-C221</f>
        <v>0</v>
      </c>
      <c r="J221" s="22">
        <f>+D221</f>
        <v>149</v>
      </c>
      <c r="K221" s="22">
        <f>+J221</f>
        <v>149</v>
      </c>
      <c r="L221" s="22">
        <f>+J221-C221</f>
        <v>0</v>
      </c>
      <c r="M221" s="22">
        <f>+J221-D221</f>
        <v>0</v>
      </c>
      <c r="N221" s="22">
        <f>+J221-G221</f>
        <v>0</v>
      </c>
      <c r="O221" s="20"/>
      <c r="P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ht="15">
      <c r="A222" s="8" t="s">
        <v>146</v>
      </c>
      <c r="B222" s="21"/>
      <c r="C222" s="22">
        <v>515</v>
      </c>
      <c r="D222" s="22">
        <f>+C222</f>
        <v>515</v>
      </c>
      <c r="E222" s="22">
        <f>+D222</f>
        <v>515</v>
      </c>
      <c r="F222" s="22">
        <f>+D222-C222</f>
        <v>0</v>
      </c>
      <c r="G222" s="22">
        <f>+C222</f>
        <v>515</v>
      </c>
      <c r="H222" s="22">
        <f>+G222</f>
        <v>515</v>
      </c>
      <c r="I222" s="22">
        <f>+G222-C222</f>
        <v>0</v>
      </c>
      <c r="J222" s="22">
        <f>+D222</f>
        <v>515</v>
      </c>
      <c r="K222" s="22">
        <f>+J222</f>
        <v>515</v>
      </c>
      <c r="L222" s="22">
        <f>+J222-C222</f>
        <v>0</v>
      </c>
      <c r="M222" s="22">
        <f>+J222-D222</f>
        <v>0</v>
      </c>
      <c r="N222" s="22">
        <f>+J222-G222</f>
        <v>0</v>
      </c>
      <c r="O222" s="20"/>
      <c r="P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ht="15">
      <c r="A223" s="8"/>
      <c r="B223" s="21"/>
      <c r="C223" s="22"/>
      <c r="D223" s="22"/>
      <c r="E223" s="22"/>
      <c r="F223" s="22"/>
      <c r="G223" s="22"/>
      <c r="H223" s="22"/>
      <c r="I223" s="22"/>
      <c r="J223" s="22"/>
      <c r="K223" s="22"/>
      <c r="L223" s="22"/>
      <c r="M223" s="22"/>
      <c r="N223" s="22"/>
      <c r="O223" s="20"/>
      <c r="P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ht="15">
      <c r="A224" s="8" t="s">
        <v>85</v>
      </c>
      <c r="B224" s="21"/>
      <c r="C224" s="22"/>
      <c r="D224" s="22"/>
      <c r="E224" s="22"/>
      <c r="F224" s="22"/>
      <c r="G224" s="22"/>
      <c r="H224" s="22"/>
      <c r="I224" s="22"/>
      <c r="J224" s="22"/>
      <c r="K224" s="22"/>
      <c r="L224" s="22"/>
      <c r="M224" s="22"/>
      <c r="N224" s="22"/>
      <c r="O224" s="20"/>
      <c r="P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ht="15">
      <c r="A225" s="8" t="s">
        <v>68</v>
      </c>
      <c r="B225" s="21">
        <v>227</v>
      </c>
      <c r="C225" s="22">
        <v>-227</v>
      </c>
      <c r="D225" s="22">
        <v>-227</v>
      </c>
      <c r="E225" s="22">
        <f>+D225</f>
        <v>-227</v>
      </c>
      <c r="F225" s="22">
        <f>+D225-C225</f>
        <v>0</v>
      </c>
      <c r="G225" s="22">
        <v>-227</v>
      </c>
      <c r="H225" s="22">
        <f>+G225</f>
        <v>-227</v>
      </c>
      <c r="I225" s="22">
        <f>+G225-C225</f>
        <v>0</v>
      </c>
      <c r="J225" s="22">
        <f>+D225</f>
        <v>-227</v>
      </c>
      <c r="K225" s="22">
        <f>+J225</f>
        <v>-227</v>
      </c>
      <c r="L225" s="22">
        <f>+J225-C225</f>
        <v>0</v>
      </c>
      <c r="M225" s="22">
        <f>+J225-D225</f>
        <v>0</v>
      </c>
      <c r="N225" s="22">
        <f>+J225-G225</f>
        <v>0</v>
      </c>
      <c r="O225" s="20"/>
      <c r="P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ht="15">
      <c r="A226" s="8"/>
      <c r="B226" s="21"/>
      <c r="C226" s="22"/>
      <c r="D226" s="22"/>
      <c r="E226" s="22"/>
      <c r="F226" s="22"/>
      <c r="G226" s="22"/>
      <c r="H226" s="22"/>
      <c r="I226" s="22"/>
      <c r="J226" s="22"/>
      <c r="K226" s="22"/>
      <c r="L226" s="22"/>
      <c r="M226" s="22"/>
      <c r="N226" s="22"/>
      <c r="O226" s="20"/>
      <c r="P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ht="15.75" thickBot="1">
      <c r="A227" s="13"/>
      <c r="B227" s="24"/>
      <c r="C227" s="25"/>
      <c r="D227" s="25"/>
      <c r="E227" s="25"/>
      <c r="F227" s="25"/>
      <c r="G227" s="25"/>
      <c r="H227" s="25"/>
      <c r="I227" s="25"/>
      <c r="J227" s="25"/>
      <c r="K227" s="25"/>
      <c r="L227" s="25"/>
      <c r="M227" s="25"/>
      <c r="N227" s="25"/>
      <c r="O227" s="20"/>
      <c r="P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ht="15.75" thickTop="1">
      <c r="A228" s="31" t="str">
        <f>+A1</f>
        <v>File:  T:\TABLES\FY2008\04CONGTRACK\08DCONG6.XLS</v>
      </c>
      <c r="B228" s="30"/>
      <c r="C228" s="30"/>
      <c r="D228" s="30"/>
      <c r="E228" s="30"/>
      <c r="F228" s="30"/>
      <c r="G228" s="30"/>
      <c r="H228" s="30"/>
      <c r="I228" s="30"/>
      <c r="J228" s="30"/>
      <c r="K228" s="30"/>
      <c r="L228" s="30"/>
      <c r="M228" s="30"/>
      <c r="N228" s="30"/>
      <c r="O228" s="20"/>
      <c r="P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ht="15">
      <c r="A229" s="1" t="str">
        <f>A2</f>
        <v>Revised 02/08/08</v>
      </c>
      <c r="B229" s="20"/>
      <c r="C229" s="20"/>
      <c r="D229" s="20"/>
      <c r="E229" s="20"/>
      <c r="F229" s="20"/>
      <c r="G229" s="20"/>
      <c r="H229" s="20"/>
      <c r="I229" s="20"/>
      <c r="J229" s="20"/>
      <c r="K229" s="20"/>
      <c r="L229" s="20"/>
      <c r="M229" s="20"/>
      <c r="N229" s="20"/>
      <c r="O229" s="20"/>
      <c r="P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ht="15">
      <c r="A230" s="2" t="str">
        <f>+A3</f>
        <v>U. S. Geological Survey</v>
      </c>
      <c r="B230" s="23"/>
      <c r="C230" s="23"/>
      <c r="D230" s="23"/>
      <c r="E230" s="23"/>
      <c r="F230" s="23"/>
      <c r="G230" s="23"/>
      <c r="H230" s="23"/>
      <c r="I230" s="23"/>
      <c r="J230" s="23"/>
      <c r="K230" s="23"/>
      <c r="L230" s="23"/>
      <c r="M230" s="23"/>
      <c r="N230" s="23"/>
      <c r="O230" s="20"/>
      <c r="P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ht="15">
      <c r="A231" s="2" t="str">
        <f>+A4</f>
        <v>FY 2008 Congressional Action (Detailed and Change From FY 2007)</v>
      </c>
      <c r="B231" s="23"/>
      <c r="C231" s="23"/>
      <c r="D231" s="23"/>
      <c r="E231" s="23"/>
      <c r="F231" s="23"/>
      <c r="G231" s="23"/>
      <c r="H231" s="23"/>
      <c r="I231" s="23"/>
      <c r="J231" s="23"/>
      <c r="K231" s="23"/>
      <c r="L231" s="23"/>
      <c r="M231" s="23"/>
      <c r="N231" s="23"/>
      <c r="O231" s="20"/>
      <c r="P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ht="15">
      <c r="A232" s="2" t="str">
        <f>+A5</f>
        <v>House, Senate, and Conference Action Recommendations</v>
      </c>
      <c r="B232" s="23"/>
      <c r="C232" s="23"/>
      <c r="D232" s="23"/>
      <c r="E232" s="23"/>
      <c r="F232" s="23"/>
      <c r="G232" s="23"/>
      <c r="H232" s="23"/>
      <c r="I232" s="23"/>
      <c r="J232" s="23"/>
      <c r="K232" s="23"/>
      <c r="L232" s="23"/>
      <c r="M232" s="23"/>
      <c r="N232" s="23"/>
      <c r="O232" s="20"/>
      <c r="P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ht="15">
      <c r="A233" s="2" t="str">
        <f>+A6</f>
        <v>(Dollars in Thousands)</v>
      </c>
      <c r="B233" s="23"/>
      <c r="C233" s="23"/>
      <c r="D233" s="23"/>
      <c r="E233" s="23"/>
      <c r="F233" s="23"/>
      <c r="G233" s="23"/>
      <c r="H233" s="23"/>
      <c r="I233" s="23"/>
      <c r="J233" s="23"/>
      <c r="K233" s="23"/>
      <c r="L233" s="23"/>
      <c r="M233" s="23"/>
      <c r="N233" s="23"/>
      <c r="O233" s="20"/>
      <c r="P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ht="15.75" thickBot="1">
      <c r="A234" s="2"/>
      <c r="B234" s="23"/>
      <c r="C234" s="23"/>
      <c r="D234" s="23"/>
      <c r="E234" s="23"/>
      <c r="F234" s="23"/>
      <c r="G234" s="23"/>
      <c r="H234" s="23"/>
      <c r="I234" s="23"/>
      <c r="J234" s="23"/>
      <c r="K234" s="23"/>
      <c r="L234" s="23"/>
      <c r="M234" s="23"/>
      <c r="N234" s="23"/>
      <c r="O234" s="20"/>
      <c r="P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ht="17.25" thickBot="1" thickTop="1">
      <c r="A235" s="3"/>
      <c r="B235" s="4"/>
      <c r="C235" s="4"/>
      <c r="D235" s="5" t="str">
        <f>+$D$8</f>
        <v>House Floor Action</v>
      </c>
      <c r="E235" s="6"/>
      <c r="F235" s="7"/>
      <c r="G235" s="5" t="str">
        <f>+$G$8</f>
        <v>Senate Full Comm Action</v>
      </c>
      <c r="H235" s="6"/>
      <c r="I235" s="7"/>
      <c r="J235" s="5" t="s">
        <v>4</v>
      </c>
      <c r="K235" s="6"/>
      <c r="L235" s="6"/>
      <c r="M235" s="6"/>
      <c r="N235" s="7"/>
      <c r="O235" s="20"/>
      <c r="P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ht="17.25" thickBot="1" thickTop="1">
      <c r="A236" s="14"/>
      <c r="B236" s="54"/>
      <c r="C236" s="10" t="str">
        <f>+C9</f>
        <v>Revised</v>
      </c>
      <c r="D236" s="67"/>
      <c r="E236" s="56"/>
      <c r="F236" s="56"/>
      <c r="G236" s="55"/>
      <c r="H236" s="56"/>
      <c r="I236" s="56"/>
      <c r="J236" s="55"/>
      <c r="K236" s="56"/>
      <c r="L236" s="56"/>
      <c r="M236" s="56"/>
      <c r="N236" s="56"/>
      <c r="O236" s="20"/>
      <c r="P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ht="16.5" thickTop="1">
      <c r="A237" s="8"/>
      <c r="B237" s="9"/>
      <c r="C237" s="10" t="str">
        <f>+C10</f>
        <v>FY 2008</v>
      </c>
      <c r="D237" s="10" t="str">
        <f>+$D$10</f>
        <v>Hse </v>
      </c>
      <c r="E237" s="10" t="s">
        <v>6</v>
      </c>
      <c r="F237" s="10" t="s">
        <v>6</v>
      </c>
      <c r="G237" s="10" t="str">
        <f>+$G$10</f>
        <v>Sen</v>
      </c>
      <c r="H237" s="10" t="s">
        <v>6</v>
      </c>
      <c r="I237" s="10" t="s">
        <v>6</v>
      </c>
      <c r="J237" s="10" t="s">
        <v>7</v>
      </c>
      <c r="K237" s="10" t="s">
        <v>6</v>
      </c>
      <c r="L237" s="10" t="s">
        <v>6</v>
      </c>
      <c r="M237" s="10" t="s">
        <v>6</v>
      </c>
      <c r="N237" s="10" t="s">
        <v>6</v>
      </c>
      <c r="O237" s="20"/>
      <c r="P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1"/>
      <c r="AS237" s="1"/>
      <c r="AT237" s="1"/>
      <c r="AU237" s="1"/>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c r="FW237" s="15"/>
      <c r="FX237" s="15"/>
      <c r="FY237" s="15"/>
      <c r="FZ237" s="15"/>
      <c r="GA237" s="15"/>
      <c r="GB237" s="15"/>
      <c r="GC237" s="15"/>
      <c r="GD237" s="15"/>
      <c r="GE237" s="15"/>
      <c r="GF237" s="15"/>
      <c r="GG237" s="15"/>
      <c r="GH237" s="15"/>
      <c r="GI237" s="15"/>
      <c r="GJ237" s="15"/>
      <c r="GK237" s="15"/>
      <c r="GL237" s="15"/>
      <c r="GM237" s="15"/>
      <c r="GN237" s="15"/>
      <c r="GO237" s="15"/>
      <c r="GP237" s="15"/>
      <c r="GQ237" s="15"/>
      <c r="GR237" s="15"/>
      <c r="GS237" s="15"/>
      <c r="GT237" s="15"/>
      <c r="GU237" s="15"/>
      <c r="GV237" s="15"/>
      <c r="GW237" s="15"/>
      <c r="GX237" s="15"/>
      <c r="GY237" s="15"/>
      <c r="GZ237" s="15"/>
      <c r="HA237" s="15"/>
      <c r="HB237" s="15"/>
      <c r="HC237" s="15"/>
      <c r="HD237" s="15"/>
      <c r="HE237" s="15"/>
      <c r="HF237" s="15"/>
      <c r="HG237" s="15"/>
      <c r="HH237" s="15"/>
      <c r="HI237" s="15"/>
      <c r="HJ237" s="15"/>
      <c r="HK237" s="15"/>
      <c r="HL237" s="15"/>
      <c r="HM237" s="15"/>
      <c r="HN237" s="15"/>
      <c r="HO237" s="15"/>
      <c r="HP237" s="15"/>
      <c r="HQ237" s="15"/>
      <c r="HR237" s="15"/>
      <c r="HS237" s="15"/>
      <c r="HT237" s="15"/>
      <c r="HU237" s="15"/>
      <c r="HV237" s="15"/>
      <c r="HW237" s="15"/>
      <c r="HX237" s="15"/>
      <c r="HY237" s="15"/>
      <c r="HZ237" s="15"/>
      <c r="IA237" s="15"/>
      <c r="IB237" s="15"/>
      <c r="IC237" s="15"/>
      <c r="ID237" s="15"/>
      <c r="IE237" s="15"/>
      <c r="IF237" s="15"/>
      <c r="IG237" s="15"/>
      <c r="IH237" s="15"/>
      <c r="II237" s="15"/>
      <c r="IJ237" s="15"/>
      <c r="IK237" s="15"/>
      <c r="IL237" s="15"/>
      <c r="IM237" s="15"/>
      <c r="IN237" s="15"/>
      <c r="IO237" s="15"/>
      <c r="IP237" s="15"/>
      <c r="IQ237" s="15"/>
      <c r="IR237" s="15"/>
      <c r="IS237" s="15"/>
      <c r="IT237" s="15"/>
      <c r="IU237" s="15"/>
    </row>
    <row r="238" spans="1:255" ht="15.75">
      <c r="A238" s="11" t="s">
        <v>27</v>
      </c>
      <c r="B238" s="9" t="str">
        <f>+B11</f>
        <v>FY 2007</v>
      </c>
      <c r="C238" s="10" t="str">
        <f>+C11</f>
        <v>Pres. Bud.</v>
      </c>
      <c r="D238" s="10" t="str">
        <f>+$D$11</f>
        <v>Floor</v>
      </c>
      <c r="E238" s="10" t="s">
        <v>9</v>
      </c>
      <c r="F238" s="10" t="s">
        <v>9</v>
      </c>
      <c r="G238" s="10" t="str">
        <f>+$G$11</f>
        <v>Full Comm</v>
      </c>
      <c r="H238" s="10" t="s">
        <v>9</v>
      </c>
      <c r="I238" s="10" t="s">
        <v>9</v>
      </c>
      <c r="J238" s="10" t="s">
        <v>10</v>
      </c>
      <c r="K238" s="10" t="s">
        <v>9</v>
      </c>
      <c r="L238" s="10" t="s">
        <v>9</v>
      </c>
      <c r="M238" s="10" t="s">
        <v>9</v>
      </c>
      <c r="N238" s="10" t="s">
        <v>9</v>
      </c>
      <c r="O238" s="20"/>
      <c r="P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ht="16.5" thickBot="1">
      <c r="A239" s="11" t="s">
        <v>32</v>
      </c>
      <c r="B239" s="9" t="str">
        <f>+B12</f>
        <v>Enacted</v>
      </c>
      <c r="C239" s="10" t="s">
        <v>11</v>
      </c>
      <c r="D239" s="10" t="s">
        <v>12</v>
      </c>
      <c r="E239" s="10" t="str">
        <f>+E12</f>
        <v>FY 2007</v>
      </c>
      <c r="F239" s="10" t="s">
        <v>8</v>
      </c>
      <c r="G239" s="10" t="s">
        <v>12</v>
      </c>
      <c r="H239" s="10" t="str">
        <f>+H12</f>
        <v>FY 2007</v>
      </c>
      <c r="I239" s="10" t="s">
        <v>8</v>
      </c>
      <c r="J239" s="10" t="s">
        <v>12</v>
      </c>
      <c r="K239" s="10" t="str">
        <f>+K12</f>
        <v>FY 2007</v>
      </c>
      <c r="L239" s="10" t="s">
        <v>8</v>
      </c>
      <c r="M239" s="10" t="s">
        <v>5</v>
      </c>
      <c r="N239" s="10" t="s">
        <v>13</v>
      </c>
      <c r="O239" s="20"/>
      <c r="P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ht="17.25" thickBot="1" thickTop="1">
      <c r="A240" s="12" t="s">
        <v>31</v>
      </c>
      <c r="B240" s="18">
        <v>14754</v>
      </c>
      <c r="C240" s="19">
        <f>+B240+SUM(C242:C243)++SUM(C246:C248)</f>
        <v>14167</v>
      </c>
      <c r="D240" s="19">
        <f>+B240+SUM(D242:D243)++SUM(D246:D248)+D251</f>
        <v>15167</v>
      </c>
      <c r="E240" s="19">
        <f>SUM(E242:E251)</f>
        <v>413</v>
      </c>
      <c r="F240" s="19">
        <f>SUM(F242:F251)</f>
        <v>1000</v>
      </c>
      <c r="G240" s="19">
        <f>+B240+SUM(G242:G243)++SUM(G246:G248)+G252</f>
        <v>16067</v>
      </c>
      <c r="H240" s="19">
        <f>SUM(H242:H252)</f>
        <v>1313</v>
      </c>
      <c r="I240" s="19">
        <f>SUM(I242:I252)</f>
        <v>1900</v>
      </c>
      <c r="J240" s="19">
        <f>+B240+SUM(J242:J243)++SUM(J246:J248)+SUM(J251:J252)</f>
        <v>15667</v>
      </c>
      <c r="K240" s="19">
        <f>SUM(K242:K252)</f>
        <v>913</v>
      </c>
      <c r="L240" s="19">
        <f>SUM(L242:L252)</f>
        <v>1500</v>
      </c>
      <c r="M240" s="19">
        <f>SUM(M242:M252)</f>
        <v>500</v>
      </c>
      <c r="N240" s="19">
        <f>SUM(N242:N252)</f>
        <v>-400</v>
      </c>
      <c r="O240" s="20"/>
      <c r="P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ht="16.5" thickTop="1">
      <c r="A241" s="8"/>
      <c r="B241" s="21"/>
      <c r="C241" s="22"/>
      <c r="D241" s="22"/>
      <c r="E241" s="22"/>
      <c r="F241" s="22"/>
      <c r="G241" s="22"/>
      <c r="H241" s="22"/>
      <c r="I241" s="22"/>
      <c r="J241" s="10"/>
      <c r="K241" s="10"/>
      <c r="L241" s="10"/>
      <c r="M241" s="10"/>
      <c r="N241" s="10"/>
      <c r="O241" s="20"/>
      <c r="P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ht="15">
      <c r="A242" s="8" t="s">
        <v>147</v>
      </c>
      <c r="B242" s="21"/>
      <c r="C242" s="22">
        <v>140</v>
      </c>
      <c r="D242" s="22">
        <f>+C242</f>
        <v>140</v>
      </c>
      <c r="E242" s="22">
        <f>+D242</f>
        <v>140</v>
      </c>
      <c r="F242" s="22">
        <f>+D242-C242</f>
        <v>0</v>
      </c>
      <c r="G242" s="22">
        <f>+C242</f>
        <v>140</v>
      </c>
      <c r="H242" s="22">
        <f>+G242</f>
        <v>140</v>
      </c>
      <c r="I242" s="22">
        <f>+G242-C242</f>
        <v>0</v>
      </c>
      <c r="J242" s="22">
        <f>+D242</f>
        <v>140</v>
      </c>
      <c r="K242" s="22">
        <f>+J242</f>
        <v>140</v>
      </c>
      <c r="L242" s="22">
        <f>+J242-C242</f>
        <v>0</v>
      </c>
      <c r="M242" s="22">
        <f>+J242-D242</f>
        <v>0</v>
      </c>
      <c r="N242" s="22">
        <f>+J242-G242</f>
        <v>0</v>
      </c>
      <c r="O242" s="20"/>
      <c r="P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ht="15">
      <c r="A243" s="8" t="s">
        <v>148</v>
      </c>
      <c r="B243" s="21"/>
      <c r="C243" s="22">
        <v>514</v>
      </c>
      <c r="D243" s="22">
        <f>+C243</f>
        <v>514</v>
      </c>
      <c r="E243" s="22">
        <f>+D243</f>
        <v>514</v>
      </c>
      <c r="F243" s="22">
        <f>+D243-C243</f>
        <v>0</v>
      </c>
      <c r="G243" s="22">
        <f>+C243</f>
        <v>514</v>
      </c>
      <c r="H243" s="22">
        <f>+G243</f>
        <v>514</v>
      </c>
      <c r="I243" s="22">
        <f>+G243-C243</f>
        <v>0</v>
      </c>
      <c r="J243" s="22">
        <f>+D243</f>
        <v>514</v>
      </c>
      <c r="K243" s="22">
        <f>+J243</f>
        <v>514</v>
      </c>
      <c r="L243" s="22">
        <f>+J243-C243</f>
        <v>0</v>
      </c>
      <c r="M243" s="22">
        <f>+J243-D243</f>
        <v>0</v>
      </c>
      <c r="N243" s="22">
        <f>+J243-G243</f>
        <v>0</v>
      </c>
      <c r="O243" s="20"/>
      <c r="P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1:255" ht="15">
      <c r="A244" s="8"/>
      <c r="B244" s="21"/>
      <c r="C244" s="22"/>
      <c r="D244" s="22"/>
      <c r="E244" s="22"/>
      <c r="F244" s="22"/>
      <c r="G244" s="22"/>
      <c r="H244" s="22"/>
      <c r="I244" s="22"/>
      <c r="J244" s="22"/>
      <c r="K244" s="40"/>
      <c r="L244" s="40"/>
      <c r="M244" s="40"/>
      <c r="N244" s="40"/>
      <c r="O244" s="20"/>
      <c r="P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ht="15">
      <c r="A245" s="8" t="s">
        <v>86</v>
      </c>
      <c r="B245" s="21"/>
      <c r="C245" s="22"/>
      <c r="D245" s="22"/>
      <c r="E245" s="22"/>
      <c r="F245" s="22"/>
      <c r="G245" s="22"/>
      <c r="H245" s="22"/>
      <c r="I245" s="22"/>
      <c r="J245" s="22"/>
      <c r="K245" s="40"/>
      <c r="L245" s="40"/>
      <c r="M245" s="40"/>
      <c r="N245" s="40"/>
      <c r="O245" s="20"/>
      <c r="P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ht="15">
      <c r="A246" s="8" t="s">
        <v>260</v>
      </c>
      <c r="B246" s="21">
        <v>99</v>
      </c>
      <c r="C246" s="22">
        <v>-99</v>
      </c>
      <c r="D246" s="22">
        <v>101</v>
      </c>
      <c r="E246" s="22">
        <f>+D246</f>
        <v>101</v>
      </c>
      <c r="F246" s="22">
        <f>+D246-C246</f>
        <v>200</v>
      </c>
      <c r="G246" s="22">
        <v>-99</v>
      </c>
      <c r="H246" s="22">
        <f>+G246</f>
        <v>-99</v>
      </c>
      <c r="I246" s="22">
        <f>+G246-C246</f>
        <v>0</v>
      </c>
      <c r="J246" s="70">
        <f>+D246</f>
        <v>101</v>
      </c>
      <c r="K246" s="22">
        <f>+J246</f>
        <v>101</v>
      </c>
      <c r="L246" s="22">
        <f>+J246-C246</f>
        <v>200</v>
      </c>
      <c r="M246" s="22">
        <f>+J246-D246</f>
        <v>0</v>
      </c>
      <c r="N246" s="22">
        <f>+J246-G246</f>
        <v>200</v>
      </c>
      <c r="O246" s="20"/>
      <c r="P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ht="15">
      <c r="A247" s="8" t="s">
        <v>261</v>
      </c>
      <c r="B247" s="21">
        <v>296</v>
      </c>
      <c r="C247" s="22">
        <v>-296</v>
      </c>
      <c r="D247" s="22">
        <v>104</v>
      </c>
      <c r="E247" s="22">
        <f>+D247</f>
        <v>104</v>
      </c>
      <c r="F247" s="22">
        <f>+D247-C247</f>
        <v>400</v>
      </c>
      <c r="G247" s="22">
        <v>4</v>
      </c>
      <c r="H247" s="22">
        <f>+G247</f>
        <v>4</v>
      </c>
      <c r="I247" s="22">
        <f>+G247-C247</f>
        <v>300</v>
      </c>
      <c r="J247" s="70">
        <v>4</v>
      </c>
      <c r="K247" s="22">
        <f>+J247</f>
        <v>4</v>
      </c>
      <c r="L247" s="22">
        <f>+J247-C247</f>
        <v>300</v>
      </c>
      <c r="M247" s="22">
        <f>+J247-D247</f>
        <v>-100</v>
      </c>
      <c r="N247" s="22">
        <f>+J247-G247</f>
        <v>0</v>
      </c>
      <c r="O247" s="20"/>
      <c r="P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ht="15">
      <c r="A248" s="8" t="s">
        <v>87</v>
      </c>
      <c r="B248" s="21">
        <v>846</v>
      </c>
      <c r="C248" s="22">
        <v>-846</v>
      </c>
      <c r="D248" s="22">
        <v>-846</v>
      </c>
      <c r="E248" s="22">
        <f>+D248</f>
        <v>-846</v>
      </c>
      <c r="F248" s="22">
        <f>+D248-C248</f>
        <v>0</v>
      </c>
      <c r="G248" s="22">
        <v>-246</v>
      </c>
      <c r="H248" s="22">
        <f>+G248</f>
        <v>-246</v>
      </c>
      <c r="I248" s="22">
        <f>+G248-C248</f>
        <v>600</v>
      </c>
      <c r="J248" s="70">
        <v>-346</v>
      </c>
      <c r="K248" s="22">
        <f>+J248</f>
        <v>-346</v>
      </c>
      <c r="L248" s="22">
        <f>+J248-C248</f>
        <v>500</v>
      </c>
      <c r="M248" s="22">
        <f>+J248-D248</f>
        <v>500</v>
      </c>
      <c r="N248" s="22">
        <f>+J248-G248</f>
        <v>-100</v>
      </c>
      <c r="O248" s="20"/>
      <c r="P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ht="15">
      <c r="A249" s="8"/>
      <c r="B249" s="21"/>
      <c r="C249" s="22"/>
      <c r="D249" s="22"/>
      <c r="E249" s="22"/>
      <c r="F249" s="22"/>
      <c r="G249" s="22"/>
      <c r="H249" s="22"/>
      <c r="I249" s="22"/>
      <c r="J249" s="22"/>
      <c r="K249" s="22"/>
      <c r="L249" s="22"/>
      <c r="M249" s="22"/>
      <c r="N249" s="22"/>
      <c r="O249" s="20"/>
      <c r="P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ht="15">
      <c r="A250" s="8" t="s">
        <v>202</v>
      </c>
      <c r="B250" s="21"/>
      <c r="C250" s="22"/>
      <c r="D250" s="22"/>
      <c r="E250" s="22"/>
      <c r="F250" s="22"/>
      <c r="G250" s="22"/>
      <c r="H250" s="22"/>
      <c r="I250" s="22"/>
      <c r="J250" s="22"/>
      <c r="K250" s="22"/>
      <c r="L250" s="22"/>
      <c r="M250" s="22"/>
      <c r="N250" s="22"/>
      <c r="O250" s="20"/>
      <c r="P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ht="15">
      <c r="A251" s="8" t="s">
        <v>259</v>
      </c>
      <c r="B251" s="21"/>
      <c r="C251" s="22"/>
      <c r="D251" s="22">
        <v>400</v>
      </c>
      <c r="E251" s="22">
        <f>+D251</f>
        <v>400</v>
      </c>
      <c r="F251" s="22">
        <f>+D251-C251</f>
        <v>400</v>
      </c>
      <c r="G251" s="22"/>
      <c r="H251" s="22"/>
      <c r="I251" s="22"/>
      <c r="J251" s="70">
        <v>0</v>
      </c>
      <c r="K251" s="22">
        <f>+J251</f>
        <v>0</v>
      </c>
      <c r="L251" s="22">
        <f>+J251-C251</f>
        <v>0</v>
      </c>
      <c r="M251" s="22">
        <f>+J251-D251</f>
        <v>-400</v>
      </c>
      <c r="N251" s="22">
        <f>+J251-G251</f>
        <v>0</v>
      </c>
      <c r="O251" s="20"/>
      <c r="P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ht="15">
      <c r="A252" s="8" t="s">
        <v>251</v>
      </c>
      <c r="B252" s="21"/>
      <c r="C252" s="22"/>
      <c r="D252" s="22"/>
      <c r="E252" s="22"/>
      <c r="F252" s="22"/>
      <c r="G252" s="22">
        <v>1000</v>
      </c>
      <c r="H252" s="22">
        <f>+G252</f>
        <v>1000</v>
      </c>
      <c r="I252" s="22">
        <f>+G252-C252</f>
        <v>1000</v>
      </c>
      <c r="J252" s="70">
        <v>500</v>
      </c>
      <c r="K252" s="22">
        <f>+J252</f>
        <v>500</v>
      </c>
      <c r="L252" s="22">
        <f>+J252-C252</f>
        <v>500</v>
      </c>
      <c r="M252" s="22">
        <f>+J252-D252</f>
        <v>500</v>
      </c>
      <c r="N252" s="22">
        <f>+J252-G252</f>
        <v>-500</v>
      </c>
      <c r="O252" s="20"/>
      <c r="P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ht="15.75">
      <c r="A253" s="11"/>
      <c r="B253" s="9"/>
      <c r="C253" s="10"/>
      <c r="D253" s="10"/>
      <c r="E253" s="10"/>
      <c r="F253" s="10"/>
      <c r="G253" s="10"/>
      <c r="H253" s="10"/>
      <c r="I253" s="10"/>
      <c r="J253" s="40"/>
      <c r="K253" s="40"/>
      <c r="L253" s="40"/>
      <c r="M253" s="40"/>
      <c r="N253" s="40"/>
      <c r="O253" s="20"/>
      <c r="P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ht="16.5" thickBot="1">
      <c r="A254" s="11"/>
      <c r="B254" s="9"/>
      <c r="C254" s="10"/>
      <c r="D254" s="10"/>
      <c r="E254" s="10"/>
      <c r="F254" s="10"/>
      <c r="G254" s="10"/>
      <c r="H254" s="10"/>
      <c r="I254" s="10"/>
      <c r="J254" s="40"/>
      <c r="K254" s="40"/>
      <c r="L254" s="40"/>
      <c r="M254" s="40"/>
      <c r="N254" s="40"/>
      <c r="O254" s="20"/>
      <c r="P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ht="17.25" thickBot="1" thickTop="1">
      <c r="A255" s="12" t="s">
        <v>54</v>
      </c>
      <c r="B255" s="18">
        <v>16612</v>
      </c>
      <c r="C255" s="19">
        <f>+B255+SUM(C257:C258)+SUM(C262:C263)</f>
        <v>18945</v>
      </c>
      <c r="D255" s="19">
        <f>+B255+SUM(D257:D258)+SUM(D262:D263)+D267</f>
        <v>21612</v>
      </c>
      <c r="E255" s="19">
        <f>SUM(E257:E267)</f>
        <v>5000</v>
      </c>
      <c r="F255" s="19">
        <f>SUM(F257:F267)</f>
        <v>2667</v>
      </c>
      <c r="G255" s="19">
        <f>+B255+SUM(G257:G258)+SUM(G262:G263)</f>
        <v>18945</v>
      </c>
      <c r="H255" s="19">
        <f>SUM(H257:H263)</f>
        <v>2333</v>
      </c>
      <c r="I255" s="19">
        <f>SUM(I257:I263)</f>
        <v>0</v>
      </c>
      <c r="J255" s="19">
        <f>+B255+SUM(J257:J258)+SUM(J262:J263)+J267</f>
        <v>20445</v>
      </c>
      <c r="K255" s="19">
        <f>SUM(K257:K267)</f>
        <v>3833</v>
      </c>
      <c r="L255" s="19">
        <f>SUM(L257:L267)</f>
        <v>1500</v>
      </c>
      <c r="M255" s="19">
        <f>SUM(M257:M267)</f>
        <v>-1167</v>
      </c>
      <c r="N255" s="19">
        <f>SUM(N257:N267)</f>
        <v>1500</v>
      </c>
      <c r="O255" s="20"/>
      <c r="P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ht="15.75" thickTop="1">
      <c r="A256" s="8"/>
      <c r="B256" s="21"/>
      <c r="C256" s="22"/>
      <c r="D256" s="22"/>
      <c r="E256" s="22"/>
      <c r="F256" s="22"/>
      <c r="G256" s="22"/>
      <c r="H256" s="22"/>
      <c r="I256" s="22"/>
      <c r="J256" s="22"/>
      <c r="K256" s="22"/>
      <c r="L256" s="22"/>
      <c r="M256" s="22"/>
      <c r="N256" s="22"/>
      <c r="O256" s="20"/>
      <c r="P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ht="15">
      <c r="A257" s="8" t="s">
        <v>149</v>
      </c>
      <c r="B257" s="21"/>
      <c r="C257" s="22">
        <v>152</v>
      </c>
      <c r="D257" s="22">
        <f>+C257</f>
        <v>152</v>
      </c>
      <c r="E257" s="22">
        <f>+D257</f>
        <v>152</v>
      </c>
      <c r="F257" s="22">
        <f>+D257-C257</f>
        <v>0</v>
      </c>
      <c r="G257" s="22">
        <f>+C257</f>
        <v>152</v>
      </c>
      <c r="H257" s="22">
        <f>+G257</f>
        <v>152</v>
      </c>
      <c r="I257" s="22">
        <f>+G257-C257</f>
        <v>0</v>
      </c>
      <c r="J257" s="22">
        <f>+D257</f>
        <v>152</v>
      </c>
      <c r="K257" s="22">
        <f>+J257</f>
        <v>152</v>
      </c>
      <c r="L257" s="22">
        <f>+J257-C257</f>
        <v>0</v>
      </c>
      <c r="M257" s="22">
        <f>+J257-D257</f>
        <v>0</v>
      </c>
      <c r="N257" s="22">
        <f>+J257-G257</f>
        <v>0</v>
      </c>
      <c r="O257" s="20"/>
      <c r="P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ht="15">
      <c r="A258" s="8" t="s">
        <v>150</v>
      </c>
      <c r="B258" s="21"/>
      <c r="C258" s="22">
        <v>531</v>
      </c>
      <c r="D258" s="22">
        <f>+C258</f>
        <v>531</v>
      </c>
      <c r="E258" s="22">
        <f>+D258</f>
        <v>531</v>
      </c>
      <c r="F258" s="22">
        <f>+D258-C258</f>
        <v>0</v>
      </c>
      <c r="G258" s="22">
        <f>+C258</f>
        <v>531</v>
      </c>
      <c r="H258" s="22">
        <f>+G258</f>
        <v>531</v>
      </c>
      <c r="I258" s="22">
        <f>+G258-C258</f>
        <v>0</v>
      </c>
      <c r="J258" s="22">
        <f>+D258</f>
        <v>531</v>
      </c>
      <c r="K258" s="22">
        <f>+J258</f>
        <v>531</v>
      </c>
      <c r="L258" s="22">
        <f>+J258-C258</f>
        <v>0</v>
      </c>
      <c r="M258" s="22">
        <f>+J258-D258</f>
        <v>0</v>
      </c>
      <c r="N258" s="22">
        <f>+J258-G258</f>
        <v>0</v>
      </c>
      <c r="O258" s="20"/>
      <c r="P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ht="15">
      <c r="A259" s="8"/>
      <c r="B259" s="21"/>
      <c r="C259" s="22"/>
      <c r="D259" s="22"/>
      <c r="E259" s="22"/>
      <c r="F259" s="22"/>
      <c r="G259" s="22"/>
      <c r="H259" s="22"/>
      <c r="I259" s="22"/>
      <c r="J259" s="22"/>
      <c r="K259" s="22"/>
      <c r="L259" s="22"/>
      <c r="M259" s="22"/>
      <c r="N259" s="22"/>
      <c r="O259" s="20"/>
      <c r="P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ht="15">
      <c r="A260" s="8" t="s">
        <v>152</v>
      </c>
      <c r="B260" s="21"/>
      <c r="C260" s="22"/>
      <c r="D260" s="22"/>
      <c r="E260" s="22"/>
      <c r="F260" s="22"/>
      <c r="G260" s="22"/>
      <c r="H260" s="22"/>
      <c r="I260" s="22"/>
      <c r="J260" s="22"/>
      <c r="K260" s="22"/>
      <c r="L260" s="22"/>
      <c r="M260" s="22"/>
      <c r="N260" s="22"/>
      <c r="O260" s="20"/>
      <c r="P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ht="15">
      <c r="A261" s="8" t="s">
        <v>208</v>
      </c>
      <c r="B261" s="21"/>
      <c r="C261" s="22"/>
      <c r="D261" s="22"/>
      <c r="E261" s="22"/>
      <c r="F261" s="22"/>
      <c r="G261" s="22"/>
      <c r="H261" s="22"/>
      <c r="I261" s="22"/>
      <c r="J261" s="22"/>
      <c r="K261" s="22"/>
      <c r="L261" s="22"/>
      <c r="M261" s="22"/>
      <c r="N261" s="22"/>
      <c r="O261" s="20"/>
      <c r="P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ht="15">
      <c r="A262" s="8" t="s">
        <v>207</v>
      </c>
      <c r="B262" s="21"/>
      <c r="C262" s="22">
        <v>250</v>
      </c>
      <c r="D262" s="22">
        <v>250</v>
      </c>
      <c r="E262" s="22">
        <f>+D262</f>
        <v>250</v>
      </c>
      <c r="F262" s="22">
        <f>+D262-C262</f>
        <v>0</v>
      </c>
      <c r="G262" s="22">
        <v>250</v>
      </c>
      <c r="H262" s="22">
        <f>+G262</f>
        <v>250</v>
      </c>
      <c r="I262" s="22">
        <f>+G262-C262</f>
        <v>0</v>
      </c>
      <c r="J262" s="22">
        <f>+D262</f>
        <v>250</v>
      </c>
      <c r="K262" s="22">
        <f>+J262</f>
        <v>250</v>
      </c>
      <c r="L262" s="22">
        <f>+J262-C262</f>
        <v>0</v>
      </c>
      <c r="M262" s="22">
        <f>+J262-D262</f>
        <v>0</v>
      </c>
      <c r="N262" s="22">
        <f>+J262-G262</f>
        <v>0</v>
      </c>
      <c r="O262" s="20"/>
      <c r="P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ht="15">
      <c r="A263" s="8" t="s">
        <v>151</v>
      </c>
      <c r="B263" s="21"/>
      <c r="C263" s="22">
        <v>1400</v>
      </c>
      <c r="D263" s="22">
        <v>1400</v>
      </c>
      <c r="E263" s="22">
        <f>+D263</f>
        <v>1400</v>
      </c>
      <c r="F263" s="22">
        <f>+D263-C263</f>
        <v>0</v>
      </c>
      <c r="G263" s="22">
        <v>1400</v>
      </c>
      <c r="H263" s="22">
        <f>+G263</f>
        <v>1400</v>
      </c>
      <c r="I263" s="22">
        <f>+G263-C263</f>
        <v>0</v>
      </c>
      <c r="J263" s="22">
        <f>+D263</f>
        <v>1400</v>
      </c>
      <c r="K263" s="22">
        <f>+J263</f>
        <v>1400</v>
      </c>
      <c r="L263" s="22">
        <f>+J263-C263</f>
        <v>0</v>
      </c>
      <c r="M263" s="22">
        <f>+J263-D263</f>
        <v>0</v>
      </c>
      <c r="N263" s="22">
        <f>+J263-G263</f>
        <v>0</v>
      </c>
      <c r="O263" s="20"/>
      <c r="P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ht="15">
      <c r="A264" s="8"/>
      <c r="B264" s="21"/>
      <c r="C264" s="22"/>
      <c r="D264" s="22"/>
      <c r="E264" s="22"/>
      <c r="F264" s="22"/>
      <c r="G264" s="22"/>
      <c r="H264" s="22"/>
      <c r="I264" s="22"/>
      <c r="J264" s="22"/>
      <c r="K264" s="22"/>
      <c r="L264" s="22"/>
      <c r="M264" s="22"/>
      <c r="N264" s="22"/>
      <c r="O264" s="20"/>
      <c r="P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ht="15">
      <c r="A265" s="8" t="s">
        <v>202</v>
      </c>
      <c r="B265" s="21"/>
      <c r="C265" s="22"/>
      <c r="D265" s="22"/>
      <c r="E265" s="22"/>
      <c r="F265" s="22"/>
      <c r="G265" s="22"/>
      <c r="H265" s="22"/>
      <c r="I265" s="22"/>
      <c r="J265" s="22"/>
      <c r="K265" s="22"/>
      <c r="L265" s="22"/>
      <c r="M265" s="22"/>
      <c r="N265" s="22"/>
      <c r="O265" s="20"/>
      <c r="P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ht="15">
      <c r="A266" s="8" t="s">
        <v>217</v>
      </c>
      <c r="B266" s="21"/>
      <c r="C266" s="22"/>
      <c r="D266" s="22"/>
      <c r="E266" s="22"/>
      <c r="F266" s="22"/>
      <c r="G266" s="22"/>
      <c r="H266" s="22"/>
      <c r="I266" s="22"/>
      <c r="J266" s="22"/>
      <c r="K266" s="22"/>
      <c r="L266" s="22"/>
      <c r="M266" s="22"/>
      <c r="N266" s="22"/>
      <c r="O266" s="20"/>
      <c r="P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ht="15">
      <c r="A267" s="8" t="s">
        <v>218</v>
      </c>
      <c r="B267" s="21"/>
      <c r="C267" s="22"/>
      <c r="D267" s="22">
        <v>2667</v>
      </c>
      <c r="E267" s="22">
        <f>+D267</f>
        <v>2667</v>
      </c>
      <c r="F267" s="22">
        <f>+D267-C267</f>
        <v>2667</v>
      </c>
      <c r="G267" s="22"/>
      <c r="H267" s="22"/>
      <c r="I267" s="22"/>
      <c r="J267" s="70">
        <v>1500</v>
      </c>
      <c r="K267" s="22">
        <f>+J267</f>
        <v>1500</v>
      </c>
      <c r="L267" s="22">
        <f>+J267-C267</f>
        <v>1500</v>
      </c>
      <c r="M267" s="22">
        <f>+J267-D267</f>
        <v>-1167</v>
      </c>
      <c r="N267" s="22">
        <f>+J267-G267</f>
        <v>1500</v>
      </c>
      <c r="O267" s="20"/>
      <c r="P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ht="15">
      <c r="A268" s="8"/>
      <c r="B268" s="21"/>
      <c r="C268" s="22"/>
      <c r="D268" s="22"/>
      <c r="E268" s="22"/>
      <c r="F268" s="22"/>
      <c r="G268" s="22"/>
      <c r="H268" s="22"/>
      <c r="I268" s="22"/>
      <c r="J268" s="22"/>
      <c r="K268" s="22"/>
      <c r="L268" s="22"/>
      <c r="M268" s="22"/>
      <c r="N268" s="22"/>
      <c r="O268" s="20"/>
      <c r="P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ht="15.75" thickBot="1">
      <c r="A269" s="8"/>
      <c r="B269" s="21"/>
      <c r="C269" s="22"/>
      <c r="D269" s="22"/>
      <c r="E269" s="22"/>
      <c r="F269" s="22"/>
      <c r="G269" s="22"/>
      <c r="H269" s="22"/>
      <c r="I269" s="22"/>
      <c r="J269" s="22"/>
      <c r="K269" s="22"/>
      <c r="L269" s="22"/>
      <c r="M269" s="22"/>
      <c r="N269" s="22"/>
      <c r="O269" s="20"/>
      <c r="P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ht="17.25" thickBot="1" thickTop="1">
      <c r="A270" s="12" t="s">
        <v>33</v>
      </c>
      <c r="B270" s="18">
        <v>29572</v>
      </c>
      <c r="C270" s="19">
        <f>+B270+SUM(C272:C274)+SUM(C277:C280)</f>
        <v>30678</v>
      </c>
      <c r="D270" s="19">
        <f>+B270+SUM(D272:D274)+SUM(D277:D280)</f>
        <v>30678</v>
      </c>
      <c r="E270" s="19">
        <f>SUM(E272:E280)</f>
        <v>1106</v>
      </c>
      <c r="F270" s="19">
        <f>SUM(F272:F280)</f>
        <v>0</v>
      </c>
      <c r="G270" s="19">
        <f>+B270+SUM(G272:G274)+SUM(G277:G280)</f>
        <v>31521</v>
      </c>
      <c r="H270" s="19">
        <f>SUM(H272:H280)</f>
        <v>1949</v>
      </c>
      <c r="I270" s="19">
        <f>SUM(I272:I280)</f>
        <v>843</v>
      </c>
      <c r="J270" s="19">
        <f>+B270+SUM(J272:J274)+SUM(J277:J280)</f>
        <v>31021</v>
      </c>
      <c r="K270" s="19">
        <f>SUM(K272:K280)</f>
        <v>1449</v>
      </c>
      <c r="L270" s="19">
        <f>SUM(L272:L280)</f>
        <v>343</v>
      </c>
      <c r="M270" s="19">
        <f>SUM(M272:M280)</f>
        <v>343</v>
      </c>
      <c r="N270" s="19">
        <f>SUM(N272:N280)</f>
        <v>-500</v>
      </c>
      <c r="O270" s="20"/>
      <c r="P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ht="15.75" thickTop="1">
      <c r="A271" s="8"/>
      <c r="B271" s="21"/>
      <c r="C271" s="22"/>
      <c r="D271" s="22"/>
      <c r="E271" s="22"/>
      <c r="F271" s="22"/>
      <c r="G271" s="22"/>
      <c r="H271" s="22"/>
      <c r="I271" s="22"/>
      <c r="J271" s="22"/>
      <c r="K271" s="22"/>
      <c r="L271" s="22"/>
      <c r="M271" s="22"/>
      <c r="N271" s="22"/>
      <c r="O271" s="20"/>
      <c r="P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ht="15">
      <c r="A272" s="8" t="s">
        <v>153</v>
      </c>
      <c r="B272" s="21"/>
      <c r="C272" s="22">
        <v>343</v>
      </c>
      <c r="D272" s="22">
        <f aca="true" t="shared" si="18" ref="D272:E274">+C272</f>
        <v>343</v>
      </c>
      <c r="E272" s="22">
        <f t="shared" si="18"/>
        <v>343</v>
      </c>
      <c r="F272" s="22">
        <f>+D272-C272</f>
        <v>0</v>
      </c>
      <c r="G272" s="22">
        <f>+C272</f>
        <v>343</v>
      </c>
      <c r="H272" s="22">
        <f>+G272</f>
        <v>343</v>
      </c>
      <c r="I272" s="22">
        <f>+G272-C272</f>
        <v>0</v>
      </c>
      <c r="J272" s="22">
        <f>+D272</f>
        <v>343</v>
      </c>
      <c r="K272" s="22">
        <f>+J272</f>
        <v>343</v>
      </c>
      <c r="L272" s="22">
        <f>+J272-C272</f>
        <v>0</v>
      </c>
      <c r="M272" s="22">
        <f>+J272-D272</f>
        <v>0</v>
      </c>
      <c r="N272" s="22">
        <f>+J272-G272</f>
        <v>0</v>
      </c>
      <c r="O272" s="20"/>
      <c r="P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ht="15">
      <c r="A273" s="8" t="s">
        <v>154</v>
      </c>
      <c r="B273" s="21"/>
      <c r="C273" s="22">
        <v>927</v>
      </c>
      <c r="D273" s="22">
        <f t="shared" si="18"/>
        <v>927</v>
      </c>
      <c r="E273" s="22">
        <f t="shared" si="18"/>
        <v>927</v>
      </c>
      <c r="F273" s="22">
        <f>+D273-C273</f>
        <v>0</v>
      </c>
      <c r="G273" s="22">
        <f>+C273</f>
        <v>927</v>
      </c>
      <c r="H273" s="22">
        <f>+G273</f>
        <v>927</v>
      </c>
      <c r="I273" s="22">
        <f>+G273-C273</f>
        <v>0</v>
      </c>
      <c r="J273" s="22">
        <f>+D273</f>
        <v>927</v>
      </c>
      <c r="K273" s="22">
        <f>+J273</f>
        <v>927</v>
      </c>
      <c r="L273" s="22">
        <f>+J273-C273</f>
        <v>0</v>
      </c>
      <c r="M273" s="22">
        <f>+J273-D273</f>
        <v>0</v>
      </c>
      <c r="N273" s="22">
        <f>+J273-G273</f>
        <v>0</v>
      </c>
      <c r="O273" s="20"/>
      <c r="P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ht="15">
      <c r="A274" s="8" t="s">
        <v>241</v>
      </c>
      <c r="B274" s="21"/>
      <c r="C274" s="22">
        <v>-229</v>
      </c>
      <c r="D274" s="22">
        <f t="shared" si="18"/>
        <v>-229</v>
      </c>
      <c r="E274" s="22">
        <f t="shared" si="18"/>
        <v>-229</v>
      </c>
      <c r="F274" s="22">
        <f>+D274-C274</f>
        <v>0</v>
      </c>
      <c r="G274" s="22">
        <f>+C274</f>
        <v>-229</v>
      </c>
      <c r="H274" s="22">
        <f>+G274</f>
        <v>-229</v>
      </c>
      <c r="I274" s="22">
        <f>+G274-C274</f>
        <v>0</v>
      </c>
      <c r="J274" s="22">
        <f>+D274</f>
        <v>-229</v>
      </c>
      <c r="K274" s="22">
        <f>+J274</f>
        <v>-229</v>
      </c>
      <c r="L274" s="22">
        <f>+J274-C274</f>
        <v>0</v>
      </c>
      <c r="M274" s="22">
        <f>+J274-D274</f>
        <v>0</v>
      </c>
      <c r="N274" s="22">
        <f>+J274-G274</f>
        <v>0</v>
      </c>
      <c r="O274" s="20"/>
      <c r="P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ht="15">
      <c r="A275" s="8"/>
      <c r="B275" s="21"/>
      <c r="C275" s="22"/>
      <c r="D275" s="22"/>
      <c r="E275" s="22"/>
      <c r="F275" s="22"/>
      <c r="G275" s="22"/>
      <c r="H275" s="22"/>
      <c r="I275" s="22"/>
      <c r="J275" s="22"/>
      <c r="K275" s="22"/>
      <c r="L275" s="22"/>
      <c r="M275" s="22"/>
      <c r="N275" s="22"/>
      <c r="O275" s="20"/>
      <c r="P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ht="15">
      <c r="A276" s="8" t="s">
        <v>155</v>
      </c>
      <c r="B276" s="21"/>
      <c r="C276" s="22"/>
      <c r="D276" s="22"/>
      <c r="E276" s="22"/>
      <c r="F276" s="22"/>
      <c r="G276" s="22"/>
      <c r="H276" s="22"/>
      <c r="I276" s="22"/>
      <c r="J276" s="22"/>
      <c r="K276" s="22"/>
      <c r="L276" s="22"/>
      <c r="M276" s="22"/>
      <c r="N276" s="22"/>
      <c r="O276" s="20"/>
      <c r="P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ht="15">
      <c r="A277" s="8" t="s">
        <v>130</v>
      </c>
      <c r="B277" s="21"/>
      <c r="C277" s="22">
        <v>1500</v>
      </c>
      <c r="D277" s="22">
        <v>1500</v>
      </c>
      <c r="E277" s="22">
        <f>+D277</f>
        <v>1500</v>
      </c>
      <c r="F277" s="22">
        <f>+D277-C277</f>
        <v>0</v>
      </c>
      <c r="G277" s="22">
        <v>1000</v>
      </c>
      <c r="H277" s="22">
        <f>+G277</f>
        <v>1000</v>
      </c>
      <c r="I277" s="22">
        <f>+G277-C277</f>
        <v>-500</v>
      </c>
      <c r="J277" s="70">
        <v>1000</v>
      </c>
      <c r="K277" s="22">
        <f>+J277</f>
        <v>1000</v>
      </c>
      <c r="L277" s="22">
        <f>+J277-C277</f>
        <v>-500</v>
      </c>
      <c r="M277" s="22">
        <f>+J277-D277</f>
        <v>-500</v>
      </c>
      <c r="N277" s="22">
        <f>+J277-G277</f>
        <v>0</v>
      </c>
      <c r="O277" s="20"/>
      <c r="P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ht="15">
      <c r="A278" s="8" t="s">
        <v>69</v>
      </c>
      <c r="B278" s="21">
        <v>448</v>
      </c>
      <c r="C278" s="22">
        <v>-291</v>
      </c>
      <c r="D278" s="22">
        <v>-291</v>
      </c>
      <c r="E278" s="22">
        <f>+D278</f>
        <v>-291</v>
      </c>
      <c r="F278" s="22">
        <f>+D278-C278</f>
        <v>0</v>
      </c>
      <c r="G278" s="22">
        <v>52</v>
      </c>
      <c r="H278" s="22">
        <f>+G278</f>
        <v>52</v>
      </c>
      <c r="I278" s="22">
        <f>+G278-C278</f>
        <v>343</v>
      </c>
      <c r="J278" s="70">
        <v>52</v>
      </c>
      <c r="K278" s="22">
        <f>+J278</f>
        <v>52</v>
      </c>
      <c r="L278" s="22">
        <f>+J278-C278</f>
        <v>343</v>
      </c>
      <c r="M278" s="22">
        <f>+J278-D278</f>
        <v>343</v>
      </c>
      <c r="N278" s="22">
        <f>+J278-G278</f>
        <v>0</v>
      </c>
      <c r="O278" s="20"/>
      <c r="P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ht="15">
      <c r="A279" s="8" t="s">
        <v>280</v>
      </c>
      <c r="B279" s="21">
        <v>700</v>
      </c>
      <c r="C279" s="22">
        <v>-700</v>
      </c>
      <c r="D279" s="22">
        <v>-700</v>
      </c>
      <c r="E279" s="22">
        <f>+D279</f>
        <v>-700</v>
      </c>
      <c r="F279" s="22">
        <f>+D279-C279</f>
        <v>0</v>
      </c>
      <c r="G279" s="22">
        <v>-700</v>
      </c>
      <c r="H279" s="22">
        <f>+G279</f>
        <v>-700</v>
      </c>
      <c r="I279" s="22">
        <f>+G279-C279</f>
        <v>0</v>
      </c>
      <c r="J279" s="22">
        <f>+D279</f>
        <v>-700</v>
      </c>
      <c r="K279" s="22">
        <f>+J279</f>
        <v>-700</v>
      </c>
      <c r="L279" s="22">
        <f>+J279-C279</f>
        <v>0</v>
      </c>
      <c r="M279" s="22">
        <f>+J279-D279</f>
        <v>0</v>
      </c>
      <c r="N279" s="22">
        <f>+J279-G279</f>
        <v>0</v>
      </c>
      <c r="O279" s="20"/>
      <c r="P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ht="15">
      <c r="A280" s="8" t="s">
        <v>88</v>
      </c>
      <c r="B280" s="21">
        <v>444</v>
      </c>
      <c r="C280" s="22">
        <v>-444</v>
      </c>
      <c r="D280" s="22">
        <v>-444</v>
      </c>
      <c r="E280" s="22">
        <f>+D280</f>
        <v>-444</v>
      </c>
      <c r="F280" s="22">
        <f>+D280-C280</f>
        <v>0</v>
      </c>
      <c r="G280" s="22">
        <v>556</v>
      </c>
      <c r="H280" s="22">
        <f>+G280</f>
        <v>556</v>
      </c>
      <c r="I280" s="22">
        <f>+G280-C280</f>
        <v>1000</v>
      </c>
      <c r="J280" s="70">
        <v>56</v>
      </c>
      <c r="K280" s="22">
        <f>+J280</f>
        <v>56</v>
      </c>
      <c r="L280" s="22">
        <f>+J280-C280</f>
        <v>500</v>
      </c>
      <c r="M280" s="22">
        <f>+J280-D280</f>
        <v>500</v>
      </c>
      <c r="N280" s="22">
        <f>+J280-G280</f>
        <v>-500</v>
      </c>
      <c r="O280" s="20"/>
      <c r="P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ht="15">
      <c r="A281" s="32"/>
      <c r="B281" s="21"/>
      <c r="C281" s="22"/>
      <c r="D281" s="22"/>
      <c r="E281" s="22"/>
      <c r="F281" s="22"/>
      <c r="G281" s="22"/>
      <c r="H281" s="22"/>
      <c r="I281" s="22"/>
      <c r="J281" s="22"/>
      <c r="K281" s="22"/>
      <c r="L281" s="22"/>
      <c r="M281" s="22"/>
      <c r="N281" s="22"/>
      <c r="O281" s="20"/>
      <c r="P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ht="15.75" thickBot="1">
      <c r="A282" s="8"/>
      <c r="B282" s="21"/>
      <c r="C282" s="22"/>
      <c r="D282" s="22"/>
      <c r="E282" s="22"/>
      <c r="F282" s="22"/>
      <c r="G282" s="22"/>
      <c r="H282" s="22"/>
      <c r="I282" s="22"/>
      <c r="J282" s="22"/>
      <c r="K282" s="22"/>
      <c r="L282" s="22"/>
      <c r="M282" s="22"/>
      <c r="N282" s="22"/>
      <c r="O282" s="20"/>
      <c r="P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ht="17.25" thickBot="1" thickTop="1">
      <c r="A283" s="12" t="s">
        <v>55</v>
      </c>
      <c r="B283" s="18">
        <f aca="true" t="shared" si="19" ref="B283:N283">+B200+B210+B219+B240+B255+B270</f>
        <v>145147</v>
      </c>
      <c r="C283" s="18">
        <f t="shared" si="19"/>
        <v>150073</v>
      </c>
      <c r="D283" s="18">
        <f t="shared" si="19"/>
        <v>153740</v>
      </c>
      <c r="E283" s="18">
        <f t="shared" si="19"/>
        <v>8593</v>
      </c>
      <c r="F283" s="18">
        <f t="shared" si="19"/>
        <v>3667</v>
      </c>
      <c r="G283" s="18">
        <f t="shared" si="19"/>
        <v>153316</v>
      </c>
      <c r="H283" s="18">
        <f t="shared" si="19"/>
        <v>8169</v>
      </c>
      <c r="I283" s="18">
        <f t="shared" si="19"/>
        <v>3243</v>
      </c>
      <c r="J283" s="18">
        <f t="shared" si="19"/>
        <v>153766</v>
      </c>
      <c r="K283" s="18">
        <f t="shared" si="19"/>
        <v>8619</v>
      </c>
      <c r="L283" s="18">
        <f t="shared" si="19"/>
        <v>3693</v>
      </c>
      <c r="M283" s="18">
        <f t="shared" si="19"/>
        <v>26</v>
      </c>
      <c r="N283" s="18">
        <f t="shared" si="19"/>
        <v>450</v>
      </c>
      <c r="O283" s="20"/>
      <c r="P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ht="15.75" thickTop="1">
      <c r="A284" s="31" t="str">
        <f aca="true" t="shared" si="20" ref="A284:A289">+A1</f>
        <v>File:  T:\TABLES\FY2008\04CONGTRACK\08DCONG6.XLS</v>
      </c>
      <c r="B284" s="30"/>
      <c r="C284" s="30"/>
      <c r="D284" s="30"/>
      <c r="E284" s="30"/>
      <c r="F284" s="30"/>
      <c r="G284" s="30"/>
      <c r="H284" s="30"/>
      <c r="I284" s="30"/>
      <c r="P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ht="15">
      <c r="A285" s="31" t="str">
        <f t="shared" si="20"/>
        <v>Revised 02/08/08</v>
      </c>
      <c r="B285" s="20"/>
      <c r="C285" s="20"/>
      <c r="D285" s="20"/>
      <c r="E285" s="20"/>
      <c r="F285" s="20"/>
      <c r="G285" s="20"/>
      <c r="H285" s="20"/>
      <c r="I285" s="20"/>
      <c r="P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ht="15">
      <c r="A286" s="81" t="str">
        <f t="shared" si="20"/>
        <v>U. S. Geological Survey</v>
      </c>
      <c r="B286" s="81"/>
      <c r="C286" s="81"/>
      <c r="D286" s="81"/>
      <c r="E286" s="81"/>
      <c r="F286" s="81"/>
      <c r="G286" s="81"/>
      <c r="H286" s="81"/>
      <c r="I286" s="81"/>
      <c r="J286" s="81"/>
      <c r="K286" s="81"/>
      <c r="L286" s="81"/>
      <c r="M286" s="81"/>
      <c r="N286" s="81"/>
      <c r="P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ht="15">
      <c r="A287" s="81" t="str">
        <f t="shared" si="20"/>
        <v>FY 2008 Congressional Action (Detailed and Change From FY 2007)</v>
      </c>
      <c r="B287" s="81"/>
      <c r="C287" s="81"/>
      <c r="D287" s="81"/>
      <c r="E287" s="81"/>
      <c r="F287" s="81"/>
      <c r="G287" s="81"/>
      <c r="H287" s="81"/>
      <c r="I287" s="81"/>
      <c r="J287" s="81"/>
      <c r="K287" s="81"/>
      <c r="L287" s="81"/>
      <c r="M287" s="81"/>
      <c r="N287" s="81"/>
      <c r="P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ht="15">
      <c r="A288" s="81" t="str">
        <f t="shared" si="20"/>
        <v>House, Senate, and Conference Action Recommendations</v>
      </c>
      <c r="B288" s="81"/>
      <c r="C288" s="81"/>
      <c r="D288" s="81"/>
      <c r="E288" s="81"/>
      <c r="F288" s="81"/>
      <c r="G288" s="81"/>
      <c r="H288" s="81"/>
      <c r="I288" s="81"/>
      <c r="J288" s="81"/>
      <c r="K288" s="81"/>
      <c r="L288" s="81"/>
      <c r="M288" s="81"/>
      <c r="N288" s="81"/>
      <c r="P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ht="15">
      <c r="A289" s="81" t="str">
        <f t="shared" si="20"/>
        <v>(Dollars in Thousands)</v>
      </c>
      <c r="B289" s="81"/>
      <c r="C289" s="81"/>
      <c r="D289" s="81"/>
      <c r="E289" s="81"/>
      <c r="F289" s="81"/>
      <c r="G289" s="81"/>
      <c r="H289" s="81"/>
      <c r="I289" s="81"/>
      <c r="J289" s="81"/>
      <c r="K289" s="81"/>
      <c r="L289" s="81"/>
      <c r="M289" s="81"/>
      <c r="N289" s="81"/>
      <c r="P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ht="15.75" thickBot="1">
      <c r="A290" s="2"/>
      <c r="B290" s="23"/>
      <c r="C290" s="23"/>
      <c r="D290" s="23"/>
      <c r="E290" s="23"/>
      <c r="F290" s="23"/>
      <c r="G290" s="23"/>
      <c r="H290" s="23"/>
      <c r="I290" s="23"/>
      <c r="J290" s="23"/>
      <c r="K290" s="23"/>
      <c r="L290" s="23"/>
      <c r="M290" s="23"/>
      <c r="N290" s="23"/>
      <c r="P290" s="20"/>
      <c r="T290" s="20"/>
      <c r="U290" s="20"/>
      <c r="V290" s="20"/>
      <c r="W290" s="20"/>
      <c r="X290" s="20"/>
      <c r="Y290" s="20"/>
      <c r="Z290" s="20">
        <v>64345</v>
      </c>
      <c r="AA290" s="20">
        <f>+Z290+SUM(AA293:AA296)</f>
        <v>62381</v>
      </c>
      <c r="AB290" s="20">
        <f>+Z290+SUM(AB293:AB296)</f>
        <v>63345</v>
      </c>
      <c r="AC290" s="20"/>
      <c r="AD290" s="20"/>
      <c r="AE290" s="20"/>
      <c r="AF290" s="20"/>
      <c r="AG290" s="20"/>
      <c r="AH290" s="20"/>
      <c r="AI290" s="20"/>
      <c r="AJ290" s="20"/>
      <c r="AK290" s="20"/>
      <c r="AL290" s="20"/>
      <c r="AM290" s="20"/>
      <c r="AN290" s="20"/>
      <c r="AO290" s="20"/>
      <c r="AP290" s="20"/>
      <c r="AQ290" s="20"/>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ht="17.25" thickBot="1" thickTop="1">
      <c r="A291" s="3"/>
      <c r="B291" s="4"/>
      <c r="C291" s="4"/>
      <c r="D291" s="5" t="str">
        <f>+$D$8</f>
        <v>House Floor Action</v>
      </c>
      <c r="E291" s="6"/>
      <c r="F291" s="7"/>
      <c r="G291" s="5" t="str">
        <f>+$G$8</f>
        <v>Senate Full Comm Action</v>
      </c>
      <c r="H291" s="6"/>
      <c r="I291" s="7"/>
      <c r="J291" s="5" t="s">
        <v>4</v>
      </c>
      <c r="K291" s="6"/>
      <c r="L291" s="6"/>
      <c r="M291" s="6"/>
      <c r="N291" s="7"/>
      <c r="O291" s="20"/>
      <c r="P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ht="16.5" thickTop="1">
      <c r="A292" s="14"/>
      <c r="B292" s="54"/>
      <c r="C292" s="10" t="str">
        <f>+C9</f>
        <v>Revised</v>
      </c>
      <c r="D292" s="67"/>
      <c r="E292" s="56"/>
      <c r="F292" s="56"/>
      <c r="G292" s="55"/>
      <c r="H292" s="56"/>
      <c r="I292" s="56"/>
      <c r="J292" s="55"/>
      <c r="K292" s="56"/>
      <c r="L292" s="56"/>
      <c r="M292" s="56"/>
      <c r="N292" s="56"/>
      <c r="O292" s="20"/>
      <c r="P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ht="15.75">
      <c r="A293" s="8"/>
      <c r="B293" s="9"/>
      <c r="C293" s="9" t="str">
        <f>+C10</f>
        <v>FY 2008</v>
      </c>
      <c r="D293" s="10" t="str">
        <f>+$D$10</f>
        <v>Hse </v>
      </c>
      <c r="E293" s="10" t="s">
        <v>6</v>
      </c>
      <c r="F293" s="10" t="s">
        <v>6</v>
      </c>
      <c r="G293" s="10" t="str">
        <f>+$G$10</f>
        <v>Sen</v>
      </c>
      <c r="H293" s="10" t="s">
        <v>6</v>
      </c>
      <c r="I293" s="10" t="s">
        <v>6</v>
      </c>
      <c r="J293" s="10" t="s">
        <v>7</v>
      </c>
      <c r="K293" s="10" t="s">
        <v>6</v>
      </c>
      <c r="L293" s="10" t="s">
        <v>6</v>
      </c>
      <c r="M293" s="10" t="s">
        <v>6</v>
      </c>
      <c r="N293" s="10" t="s">
        <v>6</v>
      </c>
      <c r="O293" s="20"/>
      <c r="P293" s="20"/>
      <c r="T293" s="20"/>
      <c r="U293" s="20"/>
      <c r="V293" s="20"/>
      <c r="W293" s="20"/>
      <c r="X293" s="20"/>
      <c r="Y293" s="20"/>
      <c r="Z293" s="20"/>
      <c r="AA293" s="20">
        <v>-174</v>
      </c>
      <c r="AB293" s="20">
        <v>-174</v>
      </c>
      <c r="AC293" s="20"/>
      <c r="AD293" s="20">
        <f>+AB293-AA293</f>
        <v>0</v>
      </c>
      <c r="AE293" s="20"/>
      <c r="AF293" s="20"/>
      <c r="AG293" s="20"/>
      <c r="AH293" s="20"/>
      <c r="AI293" s="20"/>
      <c r="AJ293" s="20"/>
      <c r="AK293" s="20"/>
      <c r="AL293" s="20"/>
      <c r="AM293" s="20"/>
      <c r="AN293" s="20"/>
      <c r="AO293" s="20"/>
      <c r="AP293" s="20"/>
      <c r="AQ293" s="20"/>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ht="15.75">
      <c r="A294" s="11" t="s">
        <v>27</v>
      </c>
      <c r="B294" s="9" t="str">
        <f>+B11</f>
        <v>FY 2007</v>
      </c>
      <c r="C294" s="9" t="str">
        <f>+C11</f>
        <v>Pres. Bud.</v>
      </c>
      <c r="D294" s="10" t="str">
        <f>+$D$11</f>
        <v>Floor</v>
      </c>
      <c r="E294" s="10" t="s">
        <v>9</v>
      </c>
      <c r="F294" s="10" t="s">
        <v>9</v>
      </c>
      <c r="G294" s="10" t="str">
        <f>+$G$11</f>
        <v>Full Comm</v>
      </c>
      <c r="H294" s="10" t="s">
        <v>9</v>
      </c>
      <c r="I294" s="10" t="s">
        <v>9</v>
      </c>
      <c r="J294" s="10" t="s">
        <v>10</v>
      </c>
      <c r="K294" s="10" t="s">
        <v>9</v>
      </c>
      <c r="L294" s="10" t="s">
        <v>9</v>
      </c>
      <c r="M294" s="10" t="s">
        <v>9</v>
      </c>
      <c r="N294" s="10" t="s">
        <v>9</v>
      </c>
      <c r="O294" s="20"/>
      <c r="P294" s="20"/>
      <c r="T294" s="20"/>
      <c r="U294" s="20"/>
      <c r="V294" s="20"/>
      <c r="W294" s="20"/>
      <c r="X294" s="20"/>
      <c r="Y294" s="20"/>
      <c r="Z294" s="20"/>
      <c r="AA294" s="20">
        <v>2410</v>
      </c>
      <c r="AB294" s="20">
        <v>2410</v>
      </c>
      <c r="AC294" s="20"/>
      <c r="AD294" s="20">
        <f>+AB294-AA294</f>
        <v>0</v>
      </c>
      <c r="AE294" s="20"/>
      <c r="AF294" s="20"/>
      <c r="AG294" s="20"/>
      <c r="AH294" s="20"/>
      <c r="AI294" s="20"/>
      <c r="AJ294" s="20"/>
      <c r="AK294" s="20"/>
      <c r="AL294" s="20"/>
      <c r="AM294" s="20"/>
      <c r="AN294" s="20"/>
      <c r="AO294" s="20"/>
      <c r="AP294" s="20"/>
      <c r="AQ294" s="20"/>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ht="16.5" thickBot="1">
      <c r="A295" s="11" t="s">
        <v>32</v>
      </c>
      <c r="B295" s="9" t="str">
        <f>+B12</f>
        <v>Enacted</v>
      </c>
      <c r="C295" s="10" t="s">
        <v>11</v>
      </c>
      <c r="D295" s="10" t="s">
        <v>12</v>
      </c>
      <c r="E295" s="9" t="str">
        <f>+E12</f>
        <v>FY 2007</v>
      </c>
      <c r="F295" s="10" t="s">
        <v>8</v>
      </c>
      <c r="G295" s="10" t="s">
        <v>12</v>
      </c>
      <c r="H295" s="9" t="str">
        <f>+H12</f>
        <v>FY 2007</v>
      </c>
      <c r="I295" s="10" t="s">
        <v>8</v>
      </c>
      <c r="J295" s="10" t="s">
        <v>12</v>
      </c>
      <c r="K295" s="10" t="str">
        <f>+K12</f>
        <v>FY 2007</v>
      </c>
      <c r="L295" s="10" t="s">
        <v>8</v>
      </c>
      <c r="M295" s="10" t="s">
        <v>5</v>
      </c>
      <c r="N295" s="10" t="s">
        <v>13</v>
      </c>
      <c r="O295" s="20"/>
      <c r="P295" s="20"/>
      <c r="T295" s="20"/>
      <c r="U295" s="20"/>
      <c r="V295" s="20"/>
      <c r="W295" s="20"/>
      <c r="X295" s="20"/>
      <c r="Y295" s="20"/>
      <c r="Z295" s="20"/>
      <c r="AA295" s="20">
        <v>-2000</v>
      </c>
      <c r="AB295" s="20">
        <v>-1036</v>
      </c>
      <c r="AC295" s="20"/>
      <c r="AD295" s="20">
        <f>+AB295-AA295</f>
        <v>964</v>
      </c>
      <c r="AE295" s="20"/>
      <c r="AF295" s="20"/>
      <c r="AG295" s="20"/>
      <c r="AH295" s="20"/>
      <c r="AI295" s="20"/>
      <c r="AJ295" s="20"/>
      <c r="AK295" s="20"/>
      <c r="AL295" s="20"/>
      <c r="AM295" s="20"/>
      <c r="AN295" s="20"/>
      <c r="AO295" s="20"/>
      <c r="AP295" s="20"/>
      <c r="AQ295" s="20"/>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ht="17.25" thickBot="1" thickTop="1">
      <c r="A296" s="12" t="s">
        <v>60</v>
      </c>
      <c r="B296" s="18">
        <v>64345</v>
      </c>
      <c r="C296" s="19">
        <f>+B296+SUM(C298:C299)+SUM(C302:C303)</f>
        <v>62381</v>
      </c>
      <c r="D296" s="19">
        <f>+B296+SUM(D298:D299)+SUM(D302:D303)</f>
        <v>63345</v>
      </c>
      <c r="E296" s="19">
        <f>SUM(E298:E303)</f>
        <v>-1000</v>
      </c>
      <c r="F296" s="19">
        <f>SUM(F298:F303)</f>
        <v>964</v>
      </c>
      <c r="G296" s="19">
        <f>+B296+SUM(G298:G299)+SUM(G302:G303)</f>
        <v>64381</v>
      </c>
      <c r="H296" s="19">
        <f>SUM(H298:H303)</f>
        <v>36</v>
      </c>
      <c r="I296" s="19">
        <f>SUM(I298:I303)</f>
        <v>2000</v>
      </c>
      <c r="J296" s="19">
        <f>+B296+SUM(J298:J299)+SUM(J302:J303)</f>
        <v>63845</v>
      </c>
      <c r="K296" s="19">
        <f>SUM(K298:K303)</f>
        <v>-500</v>
      </c>
      <c r="L296" s="19">
        <f>SUM(L298:L303)</f>
        <v>1464</v>
      </c>
      <c r="M296" s="19">
        <f>SUM(M298:M303)</f>
        <v>500</v>
      </c>
      <c r="N296" s="19">
        <f>SUM(N298:N303)</f>
        <v>-536</v>
      </c>
      <c r="O296" s="20"/>
      <c r="P296" s="20"/>
      <c r="T296" s="20"/>
      <c r="U296" s="20"/>
      <c r="V296" s="20"/>
      <c r="W296" s="20"/>
      <c r="X296" s="20"/>
      <c r="Y296" s="20"/>
      <c r="Z296" s="20"/>
      <c r="AA296" s="20">
        <v>-2200</v>
      </c>
      <c r="AB296" s="20">
        <v>-2200</v>
      </c>
      <c r="AC296" s="20"/>
      <c r="AD296" s="20">
        <f>+AB296-AA296</f>
        <v>0</v>
      </c>
      <c r="AE296" s="20"/>
      <c r="AF296" s="20"/>
      <c r="AG296" s="20"/>
      <c r="AH296" s="20"/>
      <c r="AI296" s="20"/>
      <c r="AJ296" s="20"/>
      <c r="AK296" s="20"/>
      <c r="AL296" s="20"/>
      <c r="AM296" s="20"/>
      <c r="AN296" s="20"/>
      <c r="AO296" s="20"/>
      <c r="AP296" s="20"/>
      <c r="AQ296" s="20"/>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ht="15.75" thickTop="1">
      <c r="A297" s="8"/>
      <c r="B297" s="21"/>
      <c r="C297" s="22"/>
      <c r="D297" s="22"/>
      <c r="E297" s="22"/>
      <c r="F297" s="22"/>
      <c r="G297" s="22"/>
      <c r="H297" s="22"/>
      <c r="I297" s="22"/>
      <c r="J297" s="22"/>
      <c r="K297" s="22"/>
      <c r="L297" s="22"/>
      <c r="M297" s="22"/>
      <c r="N297" s="22"/>
      <c r="O297" s="20"/>
      <c r="P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ht="15">
      <c r="A298" s="8" t="s">
        <v>156</v>
      </c>
      <c r="B298" s="21"/>
      <c r="C298" s="22">
        <v>-174</v>
      </c>
      <c r="D298" s="22">
        <f>+C298</f>
        <v>-174</v>
      </c>
      <c r="E298" s="22">
        <f>+D298</f>
        <v>-174</v>
      </c>
      <c r="F298" s="22">
        <f>+D298-C298</f>
        <v>0</v>
      </c>
      <c r="G298" s="22">
        <f>+C298</f>
        <v>-174</v>
      </c>
      <c r="H298" s="22">
        <f>+G298</f>
        <v>-174</v>
      </c>
      <c r="I298" s="22">
        <f>+G298-C298</f>
        <v>0</v>
      </c>
      <c r="J298" s="22">
        <f>+D298</f>
        <v>-174</v>
      </c>
      <c r="K298" s="22">
        <f>+J298</f>
        <v>-174</v>
      </c>
      <c r="L298" s="22">
        <f>+J298-C298</f>
        <v>0</v>
      </c>
      <c r="M298" s="22">
        <f>+J298-D298</f>
        <v>0</v>
      </c>
      <c r="N298" s="22">
        <f>+J298-G298</f>
        <v>0</v>
      </c>
      <c r="O298" s="20"/>
      <c r="P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ht="15">
      <c r="A299" s="8" t="s">
        <v>157</v>
      </c>
      <c r="B299" s="21"/>
      <c r="C299" s="22">
        <v>2410</v>
      </c>
      <c r="D299" s="22">
        <f>+C299</f>
        <v>2410</v>
      </c>
      <c r="E299" s="22">
        <f>+D299</f>
        <v>2410</v>
      </c>
      <c r="F299" s="22">
        <f>+D299-C299</f>
        <v>0</v>
      </c>
      <c r="G299" s="22">
        <f>+C299</f>
        <v>2410</v>
      </c>
      <c r="H299" s="22">
        <f>+G299</f>
        <v>2410</v>
      </c>
      <c r="I299" s="22">
        <f>+G299-C299</f>
        <v>0</v>
      </c>
      <c r="J299" s="22">
        <f>+D299</f>
        <v>2410</v>
      </c>
      <c r="K299" s="22">
        <f>+J299</f>
        <v>2410</v>
      </c>
      <c r="L299" s="22">
        <f>+J299-C299</f>
        <v>0</v>
      </c>
      <c r="M299" s="22">
        <f>+J299-D299</f>
        <v>0</v>
      </c>
      <c r="N299" s="22">
        <f>+J299-G299</f>
        <v>0</v>
      </c>
      <c r="O299" s="20"/>
      <c r="P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ht="15">
      <c r="A300" s="8"/>
      <c r="B300" s="21"/>
      <c r="C300" s="22"/>
      <c r="D300" s="22"/>
      <c r="E300" s="22"/>
      <c r="F300" s="22"/>
      <c r="G300" s="22"/>
      <c r="H300" s="22"/>
      <c r="I300" s="22"/>
      <c r="J300" s="22"/>
      <c r="K300" s="22"/>
      <c r="L300" s="22"/>
      <c r="M300" s="22"/>
      <c r="N300" s="22"/>
      <c r="O300" s="20"/>
      <c r="P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ht="15">
      <c r="A301" s="8" t="s">
        <v>160</v>
      </c>
      <c r="B301" s="21"/>
      <c r="C301" s="22"/>
      <c r="D301" s="22"/>
      <c r="E301" s="22"/>
      <c r="F301" s="22"/>
      <c r="G301" s="22"/>
      <c r="H301" s="22"/>
      <c r="I301" s="22"/>
      <c r="J301" s="22"/>
      <c r="K301" s="22"/>
      <c r="L301" s="22"/>
      <c r="M301" s="22"/>
      <c r="N301" s="22"/>
      <c r="O301" s="20"/>
      <c r="P301" s="20"/>
      <c r="T301" s="20"/>
      <c r="U301" s="20"/>
      <c r="V301" s="20"/>
      <c r="W301" s="20"/>
      <c r="X301" s="20"/>
      <c r="Y301" s="20"/>
      <c r="Z301" s="20"/>
      <c r="AA301" s="20"/>
      <c r="AB301" s="20">
        <v>64381</v>
      </c>
      <c r="AC301" s="20"/>
      <c r="AD301" s="20"/>
      <c r="AE301" s="20"/>
      <c r="AF301" s="20"/>
      <c r="AG301" s="20"/>
      <c r="AH301" s="20"/>
      <c r="AI301" s="20"/>
      <c r="AJ301" s="20"/>
      <c r="AK301" s="20"/>
      <c r="AL301" s="20"/>
      <c r="AM301" s="20"/>
      <c r="AN301" s="20"/>
      <c r="AO301" s="20"/>
      <c r="AP301" s="20"/>
      <c r="AQ301" s="20"/>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ht="15">
      <c r="A302" s="8" t="s">
        <v>158</v>
      </c>
      <c r="B302" s="21"/>
      <c r="C302" s="22">
        <v>-2000</v>
      </c>
      <c r="D302" s="22">
        <v>-2000</v>
      </c>
      <c r="E302" s="22">
        <f>+D302</f>
        <v>-2000</v>
      </c>
      <c r="F302" s="22">
        <f>+D302-C302</f>
        <v>0</v>
      </c>
      <c r="G302" s="22">
        <v>0</v>
      </c>
      <c r="H302" s="22">
        <f>+G302</f>
        <v>0</v>
      </c>
      <c r="I302" s="22">
        <f>+G302-C302</f>
        <v>2000</v>
      </c>
      <c r="J302" s="70">
        <v>-1500</v>
      </c>
      <c r="K302" s="22">
        <f>+J302</f>
        <v>-1500</v>
      </c>
      <c r="L302" s="22">
        <f>+J302-C302</f>
        <v>500</v>
      </c>
      <c r="M302" s="22">
        <f>+J302-D302</f>
        <v>500</v>
      </c>
      <c r="N302" s="22">
        <f>+J302-G302</f>
        <v>-1500</v>
      </c>
      <c r="O302" s="20"/>
      <c r="P302" s="20"/>
      <c r="T302" s="20"/>
      <c r="U302" s="20"/>
      <c r="V302" s="20"/>
      <c r="W302" s="20"/>
      <c r="X302" s="20"/>
      <c r="Y302" s="20"/>
      <c r="Z302" s="20"/>
      <c r="AA302" s="20"/>
      <c r="AB302" s="20">
        <v>-63345</v>
      </c>
      <c r="AC302" s="20"/>
      <c r="AD302" s="20"/>
      <c r="AE302" s="20"/>
      <c r="AF302" s="20"/>
      <c r="AG302" s="20"/>
      <c r="AH302" s="20"/>
      <c r="AI302" s="20"/>
      <c r="AJ302" s="20"/>
      <c r="AK302" s="20"/>
      <c r="AL302" s="20"/>
      <c r="AM302" s="20"/>
      <c r="AN302" s="20"/>
      <c r="AO302" s="20"/>
      <c r="AP302" s="20"/>
      <c r="AQ302" s="20"/>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ht="15">
      <c r="A303" s="8" t="s">
        <v>159</v>
      </c>
      <c r="B303" s="21"/>
      <c r="C303" s="22">
        <v>-2200</v>
      </c>
      <c r="D303" s="22">
        <v>-1236</v>
      </c>
      <c r="E303" s="22">
        <f>+D303</f>
        <v>-1236</v>
      </c>
      <c r="F303" s="22">
        <f>+D303-C303</f>
        <v>964</v>
      </c>
      <c r="G303" s="22">
        <v>-2200</v>
      </c>
      <c r="H303" s="22">
        <f>+G303</f>
        <v>-2200</v>
      </c>
      <c r="I303" s="22">
        <f>+G303-C303</f>
        <v>0</v>
      </c>
      <c r="J303" s="70">
        <f>+D303</f>
        <v>-1236</v>
      </c>
      <c r="K303" s="22">
        <f>+J303</f>
        <v>-1236</v>
      </c>
      <c r="L303" s="22">
        <f>+J303-C303</f>
        <v>964</v>
      </c>
      <c r="M303" s="22">
        <f>+J303-D303</f>
        <v>0</v>
      </c>
      <c r="N303" s="22">
        <f>+J303-G303</f>
        <v>964</v>
      </c>
      <c r="O303" s="20"/>
      <c r="P303" s="20"/>
      <c r="T303" s="20"/>
      <c r="U303" s="20"/>
      <c r="V303" s="20"/>
      <c r="W303" s="20"/>
      <c r="X303" s="20"/>
      <c r="Y303" s="20"/>
      <c r="Z303" s="20"/>
      <c r="AA303" s="20"/>
      <c r="AB303" s="20">
        <f>+AB301+AB302</f>
        <v>1036</v>
      </c>
      <c r="AC303" s="20"/>
      <c r="AD303" s="20"/>
      <c r="AE303" s="20"/>
      <c r="AF303" s="20"/>
      <c r="AG303" s="20"/>
      <c r="AH303" s="20"/>
      <c r="AI303" s="20"/>
      <c r="AJ303" s="20"/>
      <c r="AK303" s="20"/>
      <c r="AL303" s="20"/>
      <c r="AM303" s="20"/>
      <c r="AN303" s="20"/>
      <c r="AO303" s="20"/>
      <c r="AP303" s="20"/>
      <c r="AQ303" s="20"/>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ht="15">
      <c r="A304" s="8"/>
      <c r="B304" s="21"/>
      <c r="C304" s="22"/>
      <c r="D304" s="22"/>
      <c r="E304" s="22"/>
      <c r="F304" s="22"/>
      <c r="G304" s="22"/>
      <c r="H304" s="22"/>
      <c r="I304" s="22"/>
      <c r="J304" s="22"/>
      <c r="K304" s="22"/>
      <c r="L304" s="22"/>
      <c r="M304" s="22"/>
      <c r="N304" s="22"/>
      <c r="O304" s="20"/>
      <c r="P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55" ht="15.75" thickBot="1">
      <c r="A305" s="13"/>
      <c r="B305" s="24"/>
      <c r="C305" s="25"/>
      <c r="D305" s="25"/>
      <c r="E305" s="25"/>
      <c r="F305" s="25"/>
      <c r="G305" s="25"/>
      <c r="H305" s="25"/>
      <c r="I305" s="25"/>
      <c r="J305" s="25"/>
      <c r="K305" s="25"/>
      <c r="L305" s="25"/>
      <c r="M305" s="25"/>
      <c r="N305" s="25"/>
      <c r="O305" s="20"/>
      <c r="P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55" ht="17.25" thickBot="1" thickTop="1">
      <c r="A306" s="12" t="s">
        <v>34</v>
      </c>
      <c r="B306" s="18">
        <v>5404</v>
      </c>
      <c r="C306" s="19">
        <f>+B306+SUM(C308:C309)+SUM(C312:C312)</f>
        <v>0</v>
      </c>
      <c r="D306" s="19">
        <f>+B306+SUM(D308:D309)+SUM(D312:D312)</f>
        <v>6404</v>
      </c>
      <c r="E306" s="19">
        <f>SUM(E308:E312)</f>
        <v>1000</v>
      </c>
      <c r="F306" s="19">
        <f>SUM(F308:F312)</f>
        <v>6404</v>
      </c>
      <c r="G306" s="19">
        <f>+B306+SUM(G308:G309)+SUM(G312:G312)</f>
        <v>6404</v>
      </c>
      <c r="H306" s="19">
        <f>SUM(H308:H312)</f>
        <v>1000</v>
      </c>
      <c r="I306" s="19">
        <f>SUM(I308:I312)</f>
        <v>6404</v>
      </c>
      <c r="J306" s="19">
        <f>+B306+SUM(J308:J309)+SUM(J312:J312)</f>
        <v>6404</v>
      </c>
      <c r="K306" s="19">
        <f>SUM(K308:K312)</f>
        <v>1000</v>
      </c>
      <c r="L306" s="19">
        <f>SUM(L308:L312)</f>
        <v>6404</v>
      </c>
      <c r="M306" s="19">
        <f>SUM(M308:M312)</f>
        <v>0</v>
      </c>
      <c r="N306" s="19">
        <f>SUM(N308:N312)</f>
        <v>0</v>
      </c>
      <c r="O306" s="20"/>
      <c r="P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55" ht="15.75" thickTop="1">
      <c r="A307" s="8"/>
      <c r="B307" s="21"/>
      <c r="C307" s="22"/>
      <c r="D307" s="22"/>
      <c r="E307" s="22"/>
      <c r="F307" s="22"/>
      <c r="G307" s="22"/>
      <c r="H307" s="22"/>
      <c r="I307" s="22"/>
      <c r="J307" s="22"/>
      <c r="K307" s="22"/>
      <c r="L307" s="22"/>
      <c r="M307" s="22"/>
      <c r="N307" s="22"/>
      <c r="O307" s="20"/>
      <c r="P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55" ht="15">
      <c r="A308" s="8" t="s">
        <v>102</v>
      </c>
      <c r="B308" s="21"/>
      <c r="C308" s="22"/>
      <c r="D308" s="22"/>
      <c r="E308" s="22">
        <f>+D308</f>
        <v>0</v>
      </c>
      <c r="F308" s="22">
        <f>+D308-C308</f>
        <v>0</v>
      </c>
      <c r="G308" s="22"/>
      <c r="H308" s="22">
        <f>+G308</f>
        <v>0</v>
      </c>
      <c r="I308" s="22">
        <f>+G308-C308</f>
        <v>0</v>
      </c>
      <c r="J308" s="22">
        <f>+D308</f>
        <v>0</v>
      </c>
      <c r="K308" s="22">
        <f>+J308</f>
        <v>0</v>
      </c>
      <c r="L308" s="22">
        <f>+J308-C308</f>
        <v>0</v>
      </c>
      <c r="M308" s="22">
        <f>+J308-D308</f>
        <v>0</v>
      </c>
      <c r="N308" s="22">
        <f>+J308-G308</f>
        <v>0</v>
      </c>
      <c r="O308" s="20"/>
      <c r="P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55" ht="15">
      <c r="A309" s="8" t="s">
        <v>103</v>
      </c>
      <c r="B309" s="21"/>
      <c r="C309" s="22"/>
      <c r="D309" s="22"/>
      <c r="E309" s="22">
        <f>+D309</f>
        <v>0</v>
      </c>
      <c r="F309" s="22">
        <f>+D309-C309</f>
        <v>0</v>
      </c>
      <c r="G309" s="22"/>
      <c r="H309" s="22">
        <f>+G309</f>
        <v>0</v>
      </c>
      <c r="I309" s="22">
        <f>+G309-C309</f>
        <v>0</v>
      </c>
      <c r="J309" s="22">
        <f>+D309</f>
        <v>0</v>
      </c>
      <c r="K309" s="22">
        <f>+J309</f>
        <v>0</v>
      </c>
      <c r="L309" s="22">
        <f>+J309-C309</f>
        <v>0</v>
      </c>
      <c r="M309" s="22">
        <f>+J309-D309</f>
        <v>0</v>
      </c>
      <c r="N309" s="22">
        <f>+J309-G309</f>
        <v>0</v>
      </c>
      <c r="O309" s="20"/>
      <c r="P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55" ht="15">
      <c r="A310" s="8"/>
      <c r="B310" s="21"/>
      <c r="C310" s="22"/>
      <c r="D310" s="22"/>
      <c r="E310" s="22"/>
      <c r="F310" s="22"/>
      <c r="G310" s="22"/>
      <c r="H310" s="22"/>
      <c r="I310" s="22"/>
      <c r="J310" s="22"/>
      <c r="K310" s="22"/>
      <c r="L310" s="22"/>
      <c r="M310" s="22"/>
      <c r="N310" s="22"/>
      <c r="O310" s="20"/>
      <c r="P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55" ht="15">
      <c r="A311" s="8" t="s">
        <v>161</v>
      </c>
      <c r="B311" s="21"/>
      <c r="C311" s="22"/>
      <c r="D311" s="22"/>
      <c r="E311" s="22"/>
      <c r="F311" s="22"/>
      <c r="G311" s="22"/>
      <c r="H311" s="22"/>
      <c r="I311" s="22"/>
      <c r="J311" s="22"/>
      <c r="K311" s="22"/>
      <c r="L311" s="22"/>
      <c r="M311" s="22"/>
      <c r="N311" s="22"/>
      <c r="O311" s="20"/>
      <c r="P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row>
    <row r="312" spans="1:255" ht="15">
      <c r="A312" s="8" t="s">
        <v>162</v>
      </c>
      <c r="B312" s="21">
        <v>5404</v>
      </c>
      <c r="C312" s="22">
        <v>-5404</v>
      </c>
      <c r="D312" s="22">
        <v>1000</v>
      </c>
      <c r="E312" s="22">
        <f>+D312</f>
        <v>1000</v>
      </c>
      <c r="F312" s="22">
        <f>+D312-C312</f>
        <v>6404</v>
      </c>
      <c r="G312" s="22">
        <v>1000</v>
      </c>
      <c r="H312" s="22">
        <f>+G312</f>
        <v>1000</v>
      </c>
      <c r="I312" s="22">
        <f>+G312-C312</f>
        <v>6404</v>
      </c>
      <c r="J312" s="22">
        <f>+D312</f>
        <v>1000</v>
      </c>
      <c r="K312" s="22">
        <f>+J312</f>
        <v>1000</v>
      </c>
      <c r="L312" s="22">
        <f>+J312-C312</f>
        <v>6404</v>
      </c>
      <c r="M312" s="22">
        <f>+J312-D312</f>
        <v>0</v>
      </c>
      <c r="N312" s="22">
        <f>+J312-G312</f>
        <v>0</v>
      </c>
      <c r="O312" s="20"/>
      <c r="P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row>
    <row r="313" spans="1:255" ht="15">
      <c r="A313" s="8"/>
      <c r="B313" s="21"/>
      <c r="C313" s="22"/>
      <c r="D313" s="22"/>
      <c r="E313" s="22"/>
      <c r="F313" s="22"/>
      <c r="G313" s="22"/>
      <c r="H313" s="22"/>
      <c r="I313" s="22"/>
      <c r="J313" s="22"/>
      <c r="K313" s="22"/>
      <c r="L313" s="22"/>
      <c r="M313" s="22"/>
      <c r="N313" s="22"/>
      <c r="O313" s="20"/>
      <c r="P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row>
    <row r="314" spans="1:255" ht="15.75" thickBot="1">
      <c r="A314" s="8"/>
      <c r="B314" s="21"/>
      <c r="C314" s="22"/>
      <c r="D314" s="22"/>
      <c r="E314" s="22"/>
      <c r="F314" s="22"/>
      <c r="G314" s="22"/>
      <c r="H314" s="22"/>
      <c r="I314" s="22"/>
      <c r="J314" s="22"/>
      <c r="K314" s="22"/>
      <c r="L314" s="22"/>
      <c r="M314" s="22"/>
      <c r="N314" s="22"/>
      <c r="O314" s="20"/>
      <c r="P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row>
    <row r="315" spans="1:255" ht="17.25" thickBot="1" thickTop="1">
      <c r="A315" s="12" t="s">
        <v>35</v>
      </c>
      <c r="B315" s="18">
        <f aca="true" t="shared" si="21" ref="B315:N315">+B283+B296+B306</f>
        <v>214896</v>
      </c>
      <c r="C315" s="18">
        <f t="shared" si="21"/>
        <v>212454</v>
      </c>
      <c r="D315" s="18">
        <f t="shared" si="21"/>
        <v>223489</v>
      </c>
      <c r="E315" s="18">
        <f t="shared" si="21"/>
        <v>8593</v>
      </c>
      <c r="F315" s="18">
        <f t="shared" si="21"/>
        <v>11035</v>
      </c>
      <c r="G315" s="18">
        <f t="shared" si="21"/>
        <v>224101</v>
      </c>
      <c r="H315" s="18">
        <f t="shared" si="21"/>
        <v>9205</v>
      </c>
      <c r="I315" s="18">
        <f t="shared" si="21"/>
        <v>11647</v>
      </c>
      <c r="J315" s="18">
        <f t="shared" si="21"/>
        <v>224015</v>
      </c>
      <c r="K315" s="18">
        <f t="shared" si="21"/>
        <v>9119</v>
      </c>
      <c r="L315" s="18">
        <f t="shared" si="21"/>
        <v>11561</v>
      </c>
      <c r="M315" s="18">
        <f t="shared" si="21"/>
        <v>526</v>
      </c>
      <c r="N315" s="18">
        <f t="shared" si="21"/>
        <v>-86</v>
      </c>
      <c r="O315" s="20"/>
      <c r="P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row>
    <row r="316" spans="1:255" ht="15.75" thickTop="1">
      <c r="A316" s="31" t="str">
        <f>+A1</f>
        <v>File:  T:\TABLES\FY2008\04CONGTRACK\08DCONG6.XLS</v>
      </c>
      <c r="B316" s="30"/>
      <c r="C316" s="30"/>
      <c r="D316" s="30"/>
      <c r="E316" s="30"/>
      <c r="F316" s="30"/>
      <c r="G316" s="30"/>
      <c r="H316" s="30"/>
      <c r="I316" s="30"/>
      <c r="J316" s="30"/>
      <c r="K316" s="30"/>
      <c r="L316" s="30"/>
      <c r="M316" s="30"/>
      <c r="N316" s="30"/>
      <c r="O316" s="20"/>
      <c r="P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ht="15">
      <c r="A317" s="1" t="str">
        <f>A2</f>
        <v>Revised 02/08/08</v>
      </c>
      <c r="B317" s="20"/>
      <c r="C317" s="20"/>
      <c r="D317" s="20"/>
      <c r="E317" s="20"/>
      <c r="F317" s="20"/>
      <c r="G317" s="20"/>
      <c r="H317" s="20"/>
      <c r="I317" s="20"/>
      <c r="J317" s="20"/>
      <c r="K317" s="20"/>
      <c r="L317" s="20"/>
      <c r="M317" s="20"/>
      <c r="N317" s="20"/>
      <c r="O317" s="20"/>
      <c r="P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row>
    <row r="318" spans="1:255" ht="15">
      <c r="A318" s="2" t="str">
        <f>+A3</f>
        <v>U. S. Geological Survey</v>
      </c>
      <c r="B318" s="23"/>
      <c r="C318" s="23"/>
      <c r="D318" s="23"/>
      <c r="E318" s="23"/>
      <c r="F318" s="23"/>
      <c r="G318" s="23"/>
      <c r="H318" s="23"/>
      <c r="I318" s="23"/>
      <c r="J318" s="23"/>
      <c r="K318" s="23"/>
      <c r="L318" s="23"/>
      <c r="M318" s="23"/>
      <c r="N318" s="23"/>
      <c r="O318" s="20"/>
      <c r="P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row>
    <row r="319" spans="1:255" ht="15">
      <c r="A319" s="2" t="str">
        <f>+A4</f>
        <v>FY 2008 Congressional Action (Detailed and Change From FY 2007)</v>
      </c>
      <c r="B319" s="23"/>
      <c r="C319" s="23"/>
      <c r="D319" s="23"/>
      <c r="E319" s="23"/>
      <c r="F319" s="23"/>
      <c r="G319" s="23"/>
      <c r="H319" s="23"/>
      <c r="I319" s="23"/>
      <c r="J319" s="23"/>
      <c r="K319" s="23"/>
      <c r="L319" s="23"/>
      <c r="M319" s="23"/>
      <c r="N319" s="23"/>
      <c r="O319" s="20"/>
      <c r="P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row>
    <row r="320" spans="1:255" ht="15">
      <c r="A320" s="2" t="str">
        <f>+A5</f>
        <v>House, Senate, and Conference Action Recommendations</v>
      </c>
      <c r="B320" s="23"/>
      <c r="C320" s="23"/>
      <c r="D320" s="23"/>
      <c r="E320" s="23"/>
      <c r="F320" s="23"/>
      <c r="G320" s="23"/>
      <c r="H320" s="23"/>
      <c r="I320" s="23"/>
      <c r="J320" s="23"/>
      <c r="K320" s="23"/>
      <c r="L320" s="23"/>
      <c r="M320" s="23"/>
      <c r="N320" s="23"/>
      <c r="O320" s="20"/>
      <c r="P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row>
    <row r="321" spans="1:255" ht="15">
      <c r="A321" s="2" t="str">
        <f>+A6</f>
        <v>(Dollars in Thousands)</v>
      </c>
      <c r="B321" s="23"/>
      <c r="C321" s="23"/>
      <c r="D321" s="23"/>
      <c r="E321" s="23"/>
      <c r="F321" s="23"/>
      <c r="G321" s="23"/>
      <c r="H321" s="23"/>
      <c r="I321" s="23"/>
      <c r="J321" s="23"/>
      <c r="K321" s="23"/>
      <c r="L321" s="23"/>
      <c r="M321" s="23"/>
      <c r="N321" s="23"/>
      <c r="O321" s="20"/>
      <c r="P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row>
    <row r="322" spans="1:255" ht="15.75" thickBot="1">
      <c r="A322" s="1"/>
      <c r="B322" s="20"/>
      <c r="C322" s="20"/>
      <c r="D322" s="20"/>
      <c r="E322" s="20"/>
      <c r="F322" s="20"/>
      <c r="G322" s="20"/>
      <c r="H322" s="20"/>
      <c r="I322" s="20"/>
      <c r="J322" s="20"/>
      <c r="K322" s="20"/>
      <c r="L322" s="20"/>
      <c r="M322" s="20"/>
      <c r="N322" s="20"/>
      <c r="O322" s="20"/>
      <c r="P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row>
    <row r="323" spans="1:255" ht="17.25" thickBot="1" thickTop="1">
      <c r="A323" s="3"/>
      <c r="B323" s="4"/>
      <c r="C323" s="4"/>
      <c r="D323" s="5" t="str">
        <f>+$D$8</f>
        <v>House Floor Action</v>
      </c>
      <c r="E323" s="6"/>
      <c r="F323" s="7"/>
      <c r="G323" s="5" t="str">
        <f>+$G$8</f>
        <v>Senate Full Comm Action</v>
      </c>
      <c r="H323" s="6"/>
      <c r="I323" s="7"/>
      <c r="J323" s="5" t="s">
        <v>4</v>
      </c>
      <c r="K323" s="6"/>
      <c r="L323" s="6"/>
      <c r="M323" s="6"/>
      <c r="N323" s="7"/>
      <c r="O323" s="20"/>
      <c r="P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row>
    <row r="324" spans="1:255" ht="16.5" thickTop="1">
      <c r="A324" s="8"/>
      <c r="B324" s="54"/>
      <c r="C324" s="10" t="str">
        <f>+C9</f>
        <v>Revised</v>
      </c>
      <c r="D324" s="67"/>
      <c r="E324" s="56"/>
      <c r="F324" s="56"/>
      <c r="G324" s="55"/>
      <c r="H324" s="56"/>
      <c r="I324" s="56"/>
      <c r="J324" s="55"/>
      <c r="K324" s="56"/>
      <c r="L324" s="56"/>
      <c r="M324" s="56"/>
      <c r="N324" s="56"/>
      <c r="O324" s="20"/>
      <c r="P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row>
    <row r="325" spans="1:255" ht="15.75">
      <c r="A325" s="8"/>
      <c r="B325" s="9"/>
      <c r="C325" s="10" t="str">
        <f>+C10</f>
        <v>FY 2008</v>
      </c>
      <c r="D325" s="10" t="str">
        <f>+$D$10</f>
        <v>Hse </v>
      </c>
      <c r="E325" s="10" t="s">
        <v>6</v>
      </c>
      <c r="F325" s="10" t="s">
        <v>6</v>
      </c>
      <c r="G325" s="10" t="str">
        <f>+$G$10</f>
        <v>Sen</v>
      </c>
      <c r="H325" s="10" t="s">
        <v>6</v>
      </c>
      <c r="I325" s="10" t="s">
        <v>6</v>
      </c>
      <c r="J325" s="10" t="s">
        <v>7</v>
      </c>
      <c r="K325" s="10" t="s">
        <v>6</v>
      </c>
      <c r="L325" s="10" t="s">
        <v>6</v>
      </c>
      <c r="M325" s="10" t="s">
        <v>6</v>
      </c>
      <c r="N325" s="10" t="s">
        <v>6</v>
      </c>
      <c r="O325" s="20"/>
      <c r="P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row>
    <row r="326" spans="1:255" ht="15.75">
      <c r="A326" s="11"/>
      <c r="B326" s="9" t="str">
        <f>+B11</f>
        <v>FY 2007</v>
      </c>
      <c r="C326" s="10" t="str">
        <f>+C11</f>
        <v>Pres. Bud.</v>
      </c>
      <c r="D326" s="10" t="str">
        <f>+$D$11</f>
        <v>Floor</v>
      </c>
      <c r="E326" s="10" t="s">
        <v>9</v>
      </c>
      <c r="F326" s="10" t="s">
        <v>9</v>
      </c>
      <c r="G326" s="10" t="str">
        <f>+$G$11</f>
        <v>Full Comm</v>
      </c>
      <c r="H326" s="10" t="s">
        <v>9</v>
      </c>
      <c r="I326" s="10" t="s">
        <v>9</v>
      </c>
      <c r="J326" s="10" t="s">
        <v>10</v>
      </c>
      <c r="K326" s="10" t="s">
        <v>9</v>
      </c>
      <c r="L326" s="10" t="s">
        <v>9</v>
      </c>
      <c r="M326" s="10" t="s">
        <v>9</v>
      </c>
      <c r="N326" s="10" t="s">
        <v>9</v>
      </c>
      <c r="O326" s="20"/>
      <c r="P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row>
    <row r="327" spans="1:255" ht="16.5" thickBot="1">
      <c r="A327" s="11" t="s">
        <v>57</v>
      </c>
      <c r="B327" s="9" t="str">
        <f>+B12</f>
        <v>Enacted</v>
      </c>
      <c r="C327" s="10" t="s">
        <v>11</v>
      </c>
      <c r="D327" s="10" t="s">
        <v>12</v>
      </c>
      <c r="E327" s="10" t="str">
        <f>+E12</f>
        <v>FY 2007</v>
      </c>
      <c r="F327" s="10" t="s">
        <v>8</v>
      </c>
      <c r="G327" s="10" t="s">
        <v>12</v>
      </c>
      <c r="H327" s="10" t="str">
        <f>+H12</f>
        <v>FY 2007</v>
      </c>
      <c r="I327" s="10" t="s">
        <v>8</v>
      </c>
      <c r="J327" s="10" t="s">
        <v>12</v>
      </c>
      <c r="K327" s="10" t="str">
        <f>+K12</f>
        <v>FY 2007</v>
      </c>
      <c r="L327" s="10" t="s">
        <v>8</v>
      </c>
      <c r="M327" s="10" t="s">
        <v>5</v>
      </c>
      <c r="N327" s="10" t="s">
        <v>13</v>
      </c>
      <c r="O327" s="20"/>
      <c r="P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row>
    <row r="328" spans="1:255" ht="17.25" thickBot="1" thickTop="1">
      <c r="A328" s="12" t="s">
        <v>36</v>
      </c>
      <c r="B328" s="19">
        <v>138072</v>
      </c>
      <c r="C328" s="19">
        <f>+B328+SUM(C330:C332)+SUM(C336:C349)</f>
        <v>143406</v>
      </c>
      <c r="D328" s="19">
        <f>+B328+SUM(D330:D332)+SUM(D336:D349)+SUM(D352:D354)</f>
        <v>147906</v>
      </c>
      <c r="E328" s="19">
        <f>SUM(E330:E354)</f>
        <v>9834</v>
      </c>
      <c r="F328" s="19">
        <f>SUM(F330:F354)</f>
        <v>4500</v>
      </c>
      <c r="G328" s="19">
        <f>+B328+SUM(G330:G332)+SUM(G336:G349)+G355+G356</f>
        <v>143431</v>
      </c>
      <c r="H328" s="19">
        <f>SUM(H330:H356)</f>
        <v>5359</v>
      </c>
      <c r="I328" s="19">
        <f>SUM(I330:I356)</f>
        <v>25</v>
      </c>
      <c r="J328" s="19">
        <f>+B328+SUM(J330:J332)+SUM(J336:J349)+SUM(J352:J357)</f>
        <v>143514</v>
      </c>
      <c r="K328" s="19">
        <f>SUM(K330:K357)</f>
        <v>5442</v>
      </c>
      <c r="L328" s="19">
        <f>SUM(L330:L357)</f>
        <v>108</v>
      </c>
      <c r="M328" s="19">
        <f>SUM(M330:M357)</f>
        <v>-4392</v>
      </c>
      <c r="N328" s="19">
        <f>SUM(N330:N357)</f>
        <v>83</v>
      </c>
      <c r="O328" s="20"/>
      <c r="P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row>
    <row r="329" spans="1:255" ht="16.5" thickTop="1">
      <c r="A329" s="11"/>
      <c r="B329" s="22"/>
      <c r="C329" s="22"/>
      <c r="D329" s="22"/>
      <c r="E329" s="22"/>
      <c r="F329" s="22"/>
      <c r="G329" s="22"/>
      <c r="H329" s="22"/>
      <c r="I329" s="22"/>
      <c r="J329" s="22"/>
      <c r="K329" s="22"/>
      <c r="L329" s="22"/>
      <c r="M329" s="22"/>
      <c r="N329" s="22"/>
      <c r="O329" s="20"/>
      <c r="P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row>
    <row r="330" spans="1:255" ht="15">
      <c r="A330" s="8" t="s">
        <v>163</v>
      </c>
      <c r="B330" s="22"/>
      <c r="C330" s="22">
        <v>-478</v>
      </c>
      <c r="D330" s="22">
        <f aca="true" t="shared" si="22" ref="D330:E332">+C330</f>
        <v>-478</v>
      </c>
      <c r="E330" s="22">
        <f t="shared" si="22"/>
        <v>-478</v>
      </c>
      <c r="F330" s="22">
        <f>+D330-C330</f>
        <v>0</v>
      </c>
      <c r="G330" s="22">
        <f>+C330</f>
        <v>-478</v>
      </c>
      <c r="H330" s="22">
        <f>+G330</f>
        <v>-478</v>
      </c>
      <c r="I330" s="22">
        <f>+G330-C330</f>
        <v>0</v>
      </c>
      <c r="J330" s="22">
        <f>+D330</f>
        <v>-478</v>
      </c>
      <c r="K330" s="22">
        <f>+J330</f>
        <v>-478</v>
      </c>
      <c r="L330" s="22">
        <f>+J330-C330</f>
        <v>0</v>
      </c>
      <c r="M330" s="22">
        <f>+J330-D330</f>
        <v>0</v>
      </c>
      <c r="N330" s="22">
        <f>+J330-G330</f>
        <v>0</v>
      </c>
      <c r="O330" s="20"/>
      <c r="P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row>
    <row r="331" spans="1:255" ht="15">
      <c r="A331" s="8" t="s">
        <v>164</v>
      </c>
      <c r="B331" s="22"/>
      <c r="C331" s="22">
        <v>3664</v>
      </c>
      <c r="D331" s="22">
        <f t="shared" si="22"/>
        <v>3664</v>
      </c>
      <c r="E331" s="22">
        <f t="shared" si="22"/>
        <v>3664</v>
      </c>
      <c r="F331" s="22">
        <f>+D331-C331</f>
        <v>0</v>
      </c>
      <c r="G331" s="22">
        <f>+C331</f>
        <v>3664</v>
      </c>
      <c r="H331" s="22">
        <f>+G331</f>
        <v>3664</v>
      </c>
      <c r="I331" s="22">
        <f>+G331-C331</f>
        <v>0</v>
      </c>
      <c r="J331" s="22">
        <f>+D331</f>
        <v>3664</v>
      </c>
      <c r="K331" s="22">
        <f>+J331</f>
        <v>3664</v>
      </c>
      <c r="L331" s="22">
        <f>+J331-C331</f>
        <v>0</v>
      </c>
      <c r="M331" s="22">
        <f>+J331-D331</f>
        <v>0</v>
      </c>
      <c r="N331" s="22">
        <f>+J331-G331</f>
        <v>0</v>
      </c>
      <c r="O331" s="20"/>
      <c r="P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row>
    <row r="332" spans="1:255" ht="15">
      <c r="A332" s="8" t="s">
        <v>242</v>
      </c>
      <c r="B332" s="22"/>
      <c r="C332" s="22">
        <v>-117</v>
      </c>
      <c r="D332" s="22">
        <f t="shared" si="22"/>
        <v>-117</v>
      </c>
      <c r="E332" s="22">
        <f t="shared" si="22"/>
        <v>-117</v>
      </c>
      <c r="F332" s="22">
        <f>+D332-C332</f>
        <v>0</v>
      </c>
      <c r="G332" s="22">
        <f>+C332</f>
        <v>-117</v>
      </c>
      <c r="H332" s="22">
        <f>+G332</f>
        <v>-117</v>
      </c>
      <c r="I332" s="22">
        <f>+G332-C332</f>
        <v>0</v>
      </c>
      <c r="J332" s="22">
        <f>+D332</f>
        <v>-117</v>
      </c>
      <c r="K332" s="22">
        <f>+J332</f>
        <v>-117</v>
      </c>
      <c r="L332" s="22">
        <f>+J332-C332</f>
        <v>0</v>
      </c>
      <c r="M332" s="22">
        <f>+J332-D332</f>
        <v>0</v>
      </c>
      <c r="N332" s="22">
        <f>+J332-G332</f>
        <v>0</v>
      </c>
      <c r="O332" s="20"/>
      <c r="P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row>
    <row r="333" spans="1:255" ht="15">
      <c r="A333" s="8"/>
      <c r="B333" s="22"/>
      <c r="C333" s="22"/>
      <c r="D333" s="22"/>
      <c r="E333" s="22"/>
      <c r="F333" s="22"/>
      <c r="G333" s="22"/>
      <c r="H333" s="22"/>
      <c r="I333" s="22"/>
      <c r="J333" s="22"/>
      <c r="K333" s="22"/>
      <c r="L333" s="22"/>
      <c r="M333" s="22"/>
      <c r="N333" s="22"/>
      <c r="O333" s="20"/>
      <c r="P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row>
    <row r="334" spans="1:255" ht="15.75">
      <c r="A334" s="11"/>
      <c r="B334" s="22"/>
      <c r="C334" s="22"/>
      <c r="D334" s="22"/>
      <c r="E334" s="22"/>
      <c r="F334" s="22"/>
      <c r="G334" s="22"/>
      <c r="H334" s="22"/>
      <c r="I334" s="22"/>
      <c r="J334" s="22"/>
      <c r="K334" s="21"/>
      <c r="L334" s="22"/>
      <c r="M334" s="22"/>
      <c r="N334" s="22"/>
      <c r="O334" s="20"/>
      <c r="P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row>
    <row r="335" spans="1:255" ht="15">
      <c r="A335" s="8" t="s">
        <v>165</v>
      </c>
      <c r="B335" s="22"/>
      <c r="C335" s="22"/>
      <c r="D335" s="22"/>
      <c r="E335" s="22"/>
      <c r="F335" s="22"/>
      <c r="G335" s="22"/>
      <c r="H335" s="22"/>
      <c r="I335" s="22"/>
      <c r="J335" s="22"/>
      <c r="K335" s="21"/>
      <c r="L335" s="22"/>
      <c r="M335" s="22"/>
      <c r="N335" s="22"/>
      <c r="O335" s="20"/>
      <c r="P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row>
    <row r="336" spans="1:255" ht="15">
      <c r="A336" s="8" t="s">
        <v>166</v>
      </c>
      <c r="B336" s="22"/>
      <c r="C336" s="22">
        <v>3270</v>
      </c>
      <c r="D336" s="22">
        <v>3270</v>
      </c>
      <c r="E336" s="22">
        <f aca="true" t="shared" si="23" ref="E336:E349">+D336</f>
        <v>3270</v>
      </c>
      <c r="F336" s="22">
        <f>+D336-C336</f>
        <v>0</v>
      </c>
      <c r="G336" s="22">
        <v>3270</v>
      </c>
      <c r="H336" s="22">
        <f>+G336</f>
        <v>3270</v>
      </c>
      <c r="I336" s="22">
        <f>+G336-C336</f>
        <v>0</v>
      </c>
      <c r="J336" s="22">
        <f aca="true" t="shared" si="24" ref="J336:J348">+D336</f>
        <v>3270</v>
      </c>
      <c r="K336" s="22">
        <f aca="true" t="shared" si="25" ref="K336:K343">+J336</f>
        <v>3270</v>
      </c>
      <c r="L336" s="22">
        <f aca="true" t="shared" si="26" ref="L336:L343">+J336-C336</f>
        <v>0</v>
      </c>
      <c r="M336" s="22">
        <f aca="true" t="shared" si="27" ref="M336:M343">+J336-D336</f>
        <v>0</v>
      </c>
      <c r="N336" s="22">
        <f aca="true" t="shared" si="28" ref="N336:N343">+J336-G336</f>
        <v>0</v>
      </c>
      <c r="O336" s="20"/>
      <c r="P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row>
    <row r="337" spans="1:255" ht="15">
      <c r="A337" s="8" t="s">
        <v>167</v>
      </c>
      <c r="B337" s="22"/>
      <c r="C337" s="22">
        <v>5000</v>
      </c>
      <c r="D337" s="22">
        <v>5000</v>
      </c>
      <c r="E337" s="22">
        <f t="shared" si="23"/>
        <v>5000</v>
      </c>
      <c r="F337" s="22">
        <f>+D337-C337</f>
        <v>0</v>
      </c>
      <c r="G337" s="22">
        <v>2000</v>
      </c>
      <c r="H337" s="22">
        <f>+G337</f>
        <v>2000</v>
      </c>
      <c r="I337" s="22">
        <f>+G337-C337</f>
        <v>-3000</v>
      </c>
      <c r="J337" s="70">
        <v>1500</v>
      </c>
      <c r="K337" s="22">
        <f t="shared" si="25"/>
        <v>1500</v>
      </c>
      <c r="L337" s="22">
        <f>+J337-C337</f>
        <v>-3500</v>
      </c>
      <c r="M337" s="22">
        <f>+J337-D337</f>
        <v>-3500</v>
      </c>
      <c r="N337" s="22">
        <f>+J337-G337</f>
        <v>-500</v>
      </c>
      <c r="O337" s="20"/>
      <c r="P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ht="15">
      <c r="A338" s="8" t="s">
        <v>212</v>
      </c>
      <c r="B338" s="22">
        <v>2779</v>
      </c>
      <c r="C338" s="22">
        <v>-900</v>
      </c>
      <c r="D338" s="22">
        <v>0</v>
      </c>
      <c r="E338" s="22">
        <f t="shared" si="23"/>
        <v>0</v>
      </c>
      <c r="F338" s="22">
        <f>+D338-C338</f>
        <v>900</v>
      </c>
      <c r="G338" s="22">
        <v>-900</v>
      </c>
      <c r="H338" s="22">
        <f>+G338</f>
        <v>-900</v>
      </c>
      <c r="I338" s="22">
        <f>+G338-C338</f>
        <v>0</v>
      </c>
      <c r="J338" s="70">
        <f t="shared" si="24"/>
        <v>0</v>
      </c>
      <c r="K338" s="22">
        <f t="shared" si="25"/>
        <v>0</v>
      </c>
      <c r="L338" s="22">
        <f t="shared" si="26"/>
        <v>900</v>
      </c>
      <c r="M338" s="22">
        <f t="shared" si="27"/>
        <v>0</v>
      </c>
      <c r="N338" s="22">
        <f t="shared" si="28"/>
        <v>900</v>
      </c>
      <c r="O338" s="20"/>
      <c r="P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255" ht="15">
      <c r="A339" s="8" t="s">
        <v>213</v>
      </c>
      <c r="B339" s="26">
        <v>43900</v>
      </c>
      <c r="C339" s="22">
        <v>-508</v>
      </c>
      <c r="D339" s="22">
        <v>-508</v>
      </c>
      <c r="E339" s="22">
        <f t="shared" si="23"/>
        <v>-508</v>
      </c>
      <c r="F339" s="22">
        <f>+D339-C339</f>
        <v>0</v>
      </c>
      <c r="G339" s="22">
        <v>17</v>
      </c>
      <c r="H339" s="22">
        <f>+G339</f>
        <v>17</v>
      </c>
      <c r="I339" s="22">
        <f>+G339-C339</f>
        <v>525</v>
      </c>
      <c r="J339" s="70">
        <v>0</v>
      </c>
      <c r="K339" s="22">
        <f t="shared" si="25"/>
        <v>0</v>
      </c>
      <c r="L339" s="22">
        <f t="shared" si="26"/>
        <v>508</v>
      </c>
      <c r="M339" s="22">
        <f t="shared" si="27"/>
        <v>508</v>
      </c>
      <c r="N339" s="22">
        <f t="shared" si="28"/>
        <v>-17</v>
      </c>
      <c r="O339" s="20"/>
      <c r="P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row>
    <row r="340" spans="1:255" ht="15">
      <c r="A340" s="8" t="s">
        <v>89</v>
      </c>
      <c r="B340" s="22">
        <v>788</v>
      </c>
      <c r="C340" s="22">
        <v>-788</v>
      </c>
      <c r="D340" s="22">
        <v>-788</v>
      </c>
      <c r="E340" s="22">
        <f t="shared" si="23"/>
        <v>-788</v>
      </c>
      <c r="F340" s="22">
        <f>+D340-C340</f>
        <v>0</v>
      </c>
      <c r="G340" s="22">
        <v>12</v>
      </c>
      <c r="H340" s="22">
        <f>+G340</f>
        <v>12</v>
      </c>
      <c r="I340" s="22">
        <f>+G340-C340</f>
        <v>800</v>
      </c>
      <c r="J340" s="70">
        <v>12</v>
      </c>
      <c r="K340" s="22">
        <f t="shared" si="25"/>
        <v>12</v>
      </c>
      <c r="L340" s="22">
        <f t="shared" si="26"/>
        <v>800</v>
      </c>
      <c r="M340" s="22">
        <f t="shared" si="27"/>
        <v>800</v>
      </c>
      <c r="N340" s="22">
        <f t="shared" si="28"/>
        <v>0</v>
      </c>
      <c r="O340" s="20"/>
      <c r="P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row>
    <row r="341" spans="1:255" ht="15">
      <c r="A341" s="8" t="s">
        <v>168</v>
      </c>
      <c r="B341" s="22">
        <v>144</v>
      </c>
      <c r="C341" s="22">
        <v>-144</v>
      </c>
      <c r="D341" s="22">
        <v>-144</v>
      </c>
      <c r="E341" s="22">
        <f t="shared" si="23"/>
        <v>-144</v>
      </c>
      <c r="F341" s="22">
        <f aca="true" t="shared" si="29" ref="F341:F349">+D341-C341</f>
        <v>0</v>
      </c>
      <c r="G341" s="22">
        <v>-144</v>
      </c>
      <c r="H341" s="22">
        <f aca="true" t="shared" si="30" ref="H341:H348">+G341</f>
        <v>-144</v>
      </c>
      <c r="I341" s="22">
        <f aca="true" t="shared" si="31" ref="I341:I349">+G341-C341</f>
        <v>0</v>
      </c>
      <c r="J341" s="22">
        <f t="shared" si="24"/>
        <v>-144</v>
      </c>
      <c r="K341" s="22">
        <f t="shared" si="25"/>
        <v>-144</v>
      </c>
      <c r="L341" s="22">
        <f t="shared" si="26"/>
        <v>0</v>
      </c>
      <c r="M341" s="22">
        <f t="shared" si="27"/>
        <v>0</v>
      </c>
      <c r="N341" s="22">
        <f t="shared" si="28"/>
        <v>0</v>
      </c>
      <c r="O341" s="20"/>
      <c r="P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ht="15">
      <c r="A342" s="8" t="s">
        <v>90</v>
      </c>
      <c r="B342" s="22">
        <v>345</v>
      </c>
      <c r="C342" s="22">
        <v>-345</v>
      </c>
      <c r="D342" s="22">
        <v>-345</v>
      </c>
      <c r="E342" s="22">
        <f t="shared" si="23"/>
        <v>-345</v>
      </c>
      <c r="F342" s="22">
        <f t="shared" si="29"/>
        <v>0</v>
      </c>
      <c r="G342" s="22">
        <v>-345</v>
      </c>
      <c r="H342" s="22">
        <f t="shared" si="30"/>
        <v>-345</v>
      </c>
      <c r="I342" s="22">
        <f t="shared" si="31"/>
        <v>0</v>
      </c>
      <c r="J342" s="22">
        <f t="shared" si="24"/>
        <v>-345</v>
      </c>
      <c r="K342" s="22">
        <f t="shared" si="25"/>
        <v>-345</v>
      </c>
      <c r="L342" s="22">
        <f t="shared" si="26"/>
        <v>0</v>
      </c>
      <c r="M342" s="22">
        <f t="shared" si="27"/>
        <v>0</v>
      </c>
      <c r="N342" s="22">
        <f t="shared" si="28"/>
        <v>0</v>
      </c>
      <c r="O342" s="20"/>
      <c r="P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ht="15">
      <c r="A343" s="32" t="s">
        <v>169</v>
      </c>
      <c r="B343" s="22">
        <v>300</v>
      </c>
      <c r="C343" s="26">
        <v>-300</v>
      </c>
      <c r="D343" s="22">
        <v>-300</v>
      </c>
      <c r="E343" s="22">
        <f t="shared" si="23"/>
        <v>-300</v>
      </c>
      <c r="F343" s="22">
        <f t="shared" si="29"/>
        <v>0</v>
      </c>
      <c r="G343" s="22">
        <v>-300</v>
      </c>
      <c r="H343" s="22">
        <f t="shared" si="30"/>
        <v>-300</v>
      </c>
      <c r="I343" s="22">
        <f t="shared" si="31"/>
        <v>0</v>
      </c>
      <c r="J343" s="22">
        <f t="shared" si="24"/>
        <v>-300</v>
      </c>
      <c r="K343" s="22">
        <f t="shared" si="25"/>
        <v>-300</v>
      </c>
      <c r="L343" s="22">
        <f t="shared" si="26"/>
        <v>0</v>
      </c>
      <c r="M343" s="22">
        <f t="shared" si="27"/>
        <v>0</v>
      </c>
      <c r="N343" s="22">
        <f t="shared" si="28"/>
        <v>0</v>
      </c>
      <c r="O343" s="20"/>
      <c r="P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255" ht="15">
      <c r="A344" s="8" t="s">
        <v>170</v>
      </c>
      <c r="B344" s="22">
        <v>1209</v>
      </c>
      <c r="C344" s="26">
        <v>-1209</v>
      </c>
      <c r="D344" s="22">
        <v>-1209</v>
      </c>
      <c r="E344" s="22">
        <f t="shared" si="23"/>
        <v>-1209</v>
      </c>
      <c r="F344" s="22">
        <f t="shared" si="29"/>
        <v>0</v>
      </c>
      <c r="G344" s="22">
        <v>-1209</v>
      </c>
      <c r="H344" s="22">
        <f>+G344</f>
        <v>-1209</v>
      </c>
      <c r="I344" s="22">
        <f t="shared" si="31"/>
        <v>0</v>
      </c>
      <c r="J344" s="22">
        <f t="shared" si="24"/>
        <v>-1209</v>
      </c>
      <c r="K344" s="22">
        <f aca="true" t="shared" si="32" ref="K344:K349">+J344</f>
        <v>-1209</v>
      </c>
      <c r="L344" s="22">
        <f aca="true" t="shared" si="33" ref="L344:L349">+J344-C344</f>
        <v>0</v>
      </c>
      <c r="M344" s="22">
        <f aca="true" t="shared" si="34" ref="M344:M349">+J344-D344</f>
        <v>0</v>
      </c>
      <c r="N344" s="22">
        <f aca="true" t="shared" si="35" ref="N344:N349">+J344-G344</f>
        <v>0</v>
      </c>
      <c r="O344" s="20"/>
      <c r="P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row>
    <row r="345" spans="1:255" ht="15">
      <c r="A345" s="8" t="s">
        <v>171</v>
      </c>
      <c r="B345" s="22">
        <v>164</v>
      </c>
      <c r="C345" s="26">
        <v>-164</v>
      </c>
      <c r="D345" s="22">
        <v>-164</v>
      </c>
      <c r="E345" s="22">
        <f t="shared" si="23"/>
        <v>-164</v>
      </c>
      <c r="F345" s="22">
        <f t="shared" si="29"/>
        <v>0</v>
      </c>
      <c r="G345" s="22">
        <v>-164</v>
      </c>
      <c r="H345" s="22">
        <f t="shared" si="30"/>
        <v>-164</v>
      </c>
      <c r="I345" s="22">
        <f t="shared" si="31"/>
        <v>0</v>
      </c>
      <c r="J345" s="22">
        <f t="shared" si="24"/>
        <v>-164</v>
      </c>
      <c r="K345" s="22">
        <f t="shared" si="32"/>
        <v>-164</v>
      </c>
      <c r="L345" s="22">
        <f t="shared" si="33"/>
        <v>0</v>
      </c>
      <c r="M345" s="22">
        <f t="shared" si="34"/>
        <v>0</v>
      </c>
      <c r="N345" s="22">
        <f t="shared" si="35"/>
        <v>0</v>
      </c>
      <c r="O345" s="20"/>
      <c r="P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row>
    <row r="346" spans="1:255" ht="15">
      <c r="A346" s="8" t="s">
        <v>91</v>
      </c>
      <c r="B346" s="22">
        <v>197</v>
      </c>
      <c r="C346" s="26">
        <v>-197</v>
      </c>
      <c r="D346" s="22">
        <v>-197</v>
      </c>
      <c r="E346" s="22">
        <f t="shared" si="23"/>
        <v>-197</v>
      </c>
      <c r="F346" s="22">
        <f t="shared" si="29"/>
        <v>0</v>
      </c>
      <c r="G346" s="22">
        <v>3</v>
      </c>
      <c r="H346" s="22">
        <f t="shared" si="30"/>
        <v>3</v>
      </c>
      <c r="I346" s="22">
        <f t="shared" si="31"/>
        <v>200</v>
      </c>
      <c r="J346" s="70">
        <f t="shared" si="24"/>
        <v>-197</v>
      </c>
      <c r="K346" s="22">
        <f t="shared" si="32"/>
        <v>-197</v>
      </c>
      <c r="L346" s="22">
        <f t="shared" si="33"/>
        <v>0</v>
      </c>
      <c r="M346" s="22">
        <f t="shared" si="34"/>
        <v>0</v>
      </c>
      <c r="N346" s="22">
        <f t="shared" si="35"/>
        <v>-200</v>
      </c>
      <c r="O346" s="20"/>
      <c r="P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row>
    <row r="347" spans="1:255" ht="15">
      <c r="A347" s="8" t="s">
        <v>200</v>
      </c>
      <c r="B347" s="22">
        <v>500</v>
      </c>
      <c r="C347" s="26">
        <v>-500</v>
      </c>
      <c r="D347" s="22">
        <v>-500</v>
      </c>
      <c r="E347" s="22">
        <f t="shared" si="23"/>
        <v>-500</v>
      </c>
      <c r="F347" s="22">
        <f>+D347-C347</f>
        <v>0</v>
      </c>
      <c r="G347" s="22">
        <v>-500</v>
      </c>
      <c r="H347" s="22">
        <f t="shared" si="30"/>
        <v>-500</v>
      </c>
      <c r="I347" s="22">
        <f>+G347-C347</f>
        <v>0</v>
      </c>
      <c r="J347" s="22">
        <f t="shared" si="24"/>
        <v>-500</v>
      </c>
      <c r="K347" s="22">
        <f t="shared" si="32"/>
        <v>-500</v>
      </c>
      <c r="L347" s="22">
        <f>+J347-C347</f>
        <v>0</v>
      </c>
      <c r="M347" s="22">
        <f>+J347-D347</f>
        <v>0</v>
      </c>
      <c r="N347" s="22">
        <f>+J347-G347</f>
        <v>0</v>
      </c>
      <c r="O347" s="20"/>
      <c r="P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row>
    <row r="348" spans="1:255" ht="15">
      <c r="A348" s="8" t="s">
        <v>214</v>
      </c>
      <c r="B348" s="22">
        <v>5100</v>
      </c>
      <c r="C348" s="26">
        <v>-300</v>
      </c>
      <c r="D348" s="22">
        <v>0</v>
      </c>
      <c r="E348" s="22">
        <f t="shared" si="23"/>
        <v>0</v>
      </c>
      <c r="F348" s="22">
        <f>+D348-C348</f>
        <v>300</v>
      </c>
      <c r="G348" s="22">
        <v>0</v>
      </c>
      <c r="H348" s="22">
        <f t="shared" si="30"/>
        <v>0</v>
      </c>
      <c r="I348" s="22">
        <f t="shared" si="31"/>
        <v>300</v>
      </c>
      <c r="J348" s="22">
        <f t="shared" si="24"/>
        <v>0</v>
      </c>
      <c r="K348" s="22">
        <f t="shared" si="32"/>
        <v>0</v>
      </c>
      <c r="L348" s="22">
        <f t="shared" si="33"/>
        <v>300</v>
      </c>
      <c r="M348" s="22">
        <f t="shared" si="34"/>
        <v>0</v>
      </c>
      <c r="N348" s="22">
        <f t="shared" si="35"/>
        <v>0</v>
      </c>
      <c r="O348" s="20"/>
      <c r="P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row>
    <row r="349" spans="1:255" ht="15">
      <c r="A349" s="8" t="s">
        <v>215</v>
      </c>
      <c r="B349" s="22">
        <v>2400</v>
      </c>
      <c r="C349" s="26">
        <v>-650</v>
      </c>
      <c r="D349" s="22">
        <v>0</v>
      </c>
      <c r="E349" s="22">
        <f t="shared" si="23"/>
        <v>0</v>
      </c>
      <c r="F349" s="22">
        <f t="shared" si="29"/>
        <v>650</v>
      </c>
      <c r="G349" s="22">
        <v>-650</v>
      </c>
      <c r="H349" s="22">
        <f>+G349</f>
        <v>-650</v>
      </c>
      <c r="I349" s="22">
        <f t="shared" si="31"/>
        <v>0</v>
      </c>
      <c r="J349" s="70">
        <v>-400</v>
      </c>
      <c r="K349" s="22">
        <f t="shared" si="32"/>
        <v>-400</v>
      </c>
      <c r="L349" s="22">
        <f t="shared" si="33"/>
        <v>250</v>
      </c>
      <c r="M349" s="22">
        <f t="shared" si="34"/>
        <v>-400</v>
      </c>
      <c r="N349" s="22">
        <f t="shared" si="35"/>
        <v>250</v>
      </c>
      <c r="O349" s="20"/>
      <c r="P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row>
    <row r="350" spans="1:255" ht="15">
      <c r="A350" s="8"/>
      <c r="B350" s="22"/>
      <c r="C350" s="26"/>
      <c r="D350" s="22"/>
      <c r="E350" s="22"/>
      <c r="F350" s="22"/>
      <c r="G350" s="22"/>
      <c r="H350" s="22"/>
      <c r="I350" s="22"/>
      <c r="J350" s="22"/>
      <c r="K350" s="22"/>
      <c r="L350" s="22"/>
      <c r="M350" s="22"/>
      <c r="N350" s="22"/>
      <c r="O350" s="20"/>
      <c r="P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ht="15">
      <c r="A351" s="8" t="s">
        <v>202</v>
      </c>
      <c r="B351" s="22"/>
      <c r="C351" s="26"/>
      <c r="D351" s="22"/>
      <c r="E351" s="22"/>
      <c r="F351" s="22"/>
      <c r="G351" s="22"/>
      <c r="H351" s="22"/>
      <c r="I351" s="22"/>
      <c r="J351" s="22"/>
      <c r="K351" s="22"/>
      <c r="L351" s="22"/>
      <c r="M351" s="22"/>
      <c r="N351" s="22"/>
      <c r="O351" s="20"/>
      <c r="P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row>
    <row r="352" spans="1:255" ht="15">
      <c r="A352" s="8" t="s">
        <v>256</v>
      </c>
      <c r="B352" s="57"/>
      <c r="C352" s="57"/>
      <c r="D352" s="22">
        <v>2000</v>
      </c>
      <c r="E352" s="22">
        <f>+D352</f>
        <v>2000</v>
      </c>
      <c r="F352" s="22">
        <f>+D352-C352</f>
        <v>2000</v>
      </c>
      <c r="G352" s="22"/>
      <c r="H352" s="22"/>
      <c r="I352" s="22"/>
      <c r="J352" s="70">
        <v>0</v>
      </c>
      <c r="K352" s="22">
        <f aca="true" t="shared" si="36" ref="K352:K357">+J352</f>
        <v>0</v>
      </c>
      <c r="L352" s="22">
        <f aca="true" t="shared" si="37" ref="L352:L357">+J352-C352</f>
        <v>0</v>
      </c>
      <c r="M352" s="22">
        <f aca="true" t="shared" si="38" ref="M352:M357">+J352-D352</f>
        <v>-2000</v>
      </c>
      <c r="N352" s="22">
        <f aca="true" t="shared" si="39" ref="N352:N357">+J352-G352</f>
        <v>0</v>
      </c>
      <c r="O352" s="20"/>
      <c r="P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row>
    <row r="353" spans="1:255" ht="15">
      <c r="A353" s="8" t="s">
        <v>257</v>
      </c>
      <c r="B353" s="64"/>
      <c r="C353" s="64"/>
      <c r="D353" s="22">
        <v>150</v>
      </c>
      <c r="E353" s="22">
        <f>+D353</f>
        <v>150</v>
      </c>
      <c r="F353" s="22">
        <f>+D353-C353</f>
        <v>150</v>
      </c>
      <c r="G353" s="22"/>
      <c r="H353" s="22"/>
      <c r="I353" s="22"/>
      <c r="J353" s="70">
        <f>+D353</f>
        <v>150</v>
      </c>
      <c r="K353" s="22">
        <f t="shared" si="36"/>
        <v>150</v>
      </c>
      <c r="L353" s="22">
        <f t="shared" si="37"/>
        <v>150</v>
      </c>
      <c r="M353" s="22">
        <f t="shared" si="38"/>
        <v>0</v>
      </c>
      <c r="N353" s="22">
        <f t="shared" si="39"/>
        <v>150</v>
      </c>
      <c r="O353" s="20"/>
      <c r="P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255" ht="15">
      <c r="A354" s="8" t="s">
        <v>258</v>
      </c>
      <c r="B354" s="64"/>
      <c r="C354" s="64"/>
      <c r="D354" s="22">
        <v>500</v>
      </c>
      <c r="E354" s="22">
        <f>+D354</f>
        <v>500</v>
      </c>
      <c r="F354" s="22">
        <f>+D354-C354</f>
        <v>500</v>
      </c>
      <c r="G354" s="22"/>
      <c r="H354" s="22"/>
      <c r="I354" s="22"/>
      <c r="J354" s="70">
        <f>+D354</f>
        <v>500</v>
      </c>
      <c r="K354" s="22">
        <f t="shared" si="36"/>
        <v>500</v>
      </c>
      <c r="L354" s="22">
        <f t="shared" si="37"/>
        <v>500</v>
      </c>
      <c r="M354" s="22">
        <f t="shared" si="38"/>
        <v>0</v>
      </c>
      <c r="N354" s="22">
        <f t="shared" si="39"/>
        <v>500</v>
      </c>
      <c r="O354" s="20"/>
      <c r="P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row>
    <row r="355" spans="1:255" ht="15">
      <c r="A355" s="8" t="s">
        <v>252</v>
      </c>
      <c r="B355" s="64"/>
      <c r="C355" s="64"/>
      <c r="D355" s="22"/>
      <c r="E355" s="22"/>
      <c r="F355" s="22"/>
      <c r="G355" s="22">
        <v>1000</v>
      </c>
      <c r="H355" s="22">
        <f>+G355</f>
        <v>1000</v>
      </c>
      <c r="I355" s="22">
        <f>+G355-C355</f>
        <v>1000</v>
      </c>
      <c r="J355" s="70">
        <v>500</v>
      </c>
      <c r="K355" s="22">
        <f t="shared" si="36"/>
        <v>500</v>
      </c>
      <c r="L355" s="22">
        <f t="shared" si="37"/>
        <v>500</v>
      </c>
      <c r="M355" s="22">
        <f t="shared" si="38"/>
        <v>500</v>
      </c>
      <c r="N355" s="22">
        <f t="shared" si="39"/>
        <v>-500</v>
      </c>
      <c r="O355" s="20"/>
      <c r="P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row>
    <row r="356" spans="1:255" ht="15">
      <c r="A356" s="8" t="s">
        <v>268</v>
      </c>
      <c r="B356" s="64"/>
      <c r="C356" s="64"/>
      <c r="D356" s="22"/>
      <c r="E356" s="22"/>
      <c r="F356" s="22"/>
      <c r="G356" s="22">
        <v>200</v>
      </c>
      <c r="H356" s="22">
        <f>+G356</f>
        <v>200</v>
      </c>
      <c r="I356" s="22">
        <f>+G356-C356</f>
        <v>200</v>
      </c>
      <c r="J356" s="70">
        <f>+D356</f>
        <v>0</v>
      </c>
      <c r="K356" s="22">
        <f t="shared" si="36"/>
        <v>0</v>
      </c>
      <c r="L356" s="22">
        <f t="shared" si="37"/>
        <v>0</v>
      </c>
      <c r="M356" s="22">
        <f t="shared" si="38"/>
        <v>0</v>
      </c>
      <c r="N356" s="22">
        <f t="shared" si="39"/>
        <v>-200</v>
      </c>
      <c r="O356" s="20"/>
      <c r="P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row>
    <row r="357" spans="1:255" ht="15">
      <c r="A357" s="8" t="s">
        <v>286</v>
      </c>
      <c r="B357" s="64"/>
      <c r="C357" s="64"/>
      <c r="D357" s="22"/>
      <c r="E357" s="22"/>
      <c r="F357" s="22"/>
      <c r="G357" s="22"/>
      <c r="H357" s="22"/>
      <c r="I357" s="22"/>
      <c r="J357" s="70">
        <v>-300</v>
      </c>
      <c r="K357" s="22">
        <f t="shared" si="36"/>
        <v>-300</v>
      </c>
      <c r="L357" s="22">
        <f t="shared" si="37"/>
        <v>-300</v>
      </c>
      <c r="M357" s="22">
        <f t="shared" si="38"/>
        <v>-300</v>
      </c>
      <c r="N357" s="22">
        <f t="shared" si="39"/>
        <v>-300</v>
      </c>
      <c r="O357" s="20"/>
      <c r="P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row>
    <row r="358" spans="1:255" ht="15">
      <c r="A358" s="8"/>
      <c r="B358" s="22"/>
      <c r="C358" s="26"/>
      <c r="D358" s="22"/>
      <c r="E358" s="22"/>
      <c r="F358" s="22"/>
      <c r="G358" s="22"/>
      <c r="H358" s="22"/>
      <c r="I358" s="22"/>
      <c r="J358" s="22"/>
      <c r="K358" s="22"/>
      <c r="L358" s="22"/>
      <c r="M358" s="22"/>
      <c r="N358" s="22"/>
      <c r="O358" s="20"/>
      <c r="P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row>
    <row r="359" spans="1:255" ht="15.75" thickBot="1">
      <c r="A359" s="13"/>
      <c r="B359" s="25"/>
      <c r="C359" s="25"/>
      <c r="D359" s="25"/>
      <c r="E359" s="25"/>
      <c r="F359" s="25"/>
      <c r="G359" s="25"/>
      <c r="H359" s="25"/>
      <c r="I359" s="25"/>
      <c r="J359" s="25"/>
      <c r="K359" s="25"/>
      <c r="L359" s="25"/>
      <c r="M359" s="25"/>
      <c r="N359" s="25"/>
      <c r="P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55" ht="15.75" thickTop="1">
      <c r="A360" s="42" t="str">
        <f>+A1</f>
        <v>File:  T:\TABLES\FY2008\04CONGTRACK\08DCONG6.XLS</v>
      </c>
      <c r="F360" s="28"/>
      <c r="P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row>
    <row r="361" spans="1:255" ht="15">
      <c r="A361" s="34" t="str">
        <f>+A2</f>
        <v>Revised 02/08/08</v>
      </c>
      <c r="I361" s="28"/>
      <c r="J361" s="28"/>
      <c r="K361" s="28"/>
      <c r="L361" s="28"/>
      <c r="P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row>
    <row r="362" spans="1:255" ht="15">
      <c r="A362" s="82" t="s">
        <v>2</v>
      </c>
      <c r="B362" s="82"/>
      <c r="C362" s="82"/>
      <c r="D362" s="82"/>
      <c r="E362" s="82"/>
      <c r="F362" s="82"/>
      <c r="G362" s="82"/>
      <c r="H362" s="82"/>
      <c r="I362" s="82"/>
      <c r="J362" s="82"/>
      <c r="K362" s="82"/>
      <c r="L362" s="82"/>
      <c r="M362" s="82"/>
      <c r="N362" s="82"/>
      <c r="P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row>
    <row r="363" spans="1:255" ht="15">
      <c r="A363" s="82" t="str">
        <f>+A4</f>
        <v>FY 2008 Congressional Action (Detailed and Change From FY 2007)</v>
      </c>
      <c r="B363" s="82"/>
      <c r="C363" s="82"/>
      <c r="D363" s="82"/>
      <c r="E363" s="82"/>
      <c r="F363" s="82"/>
      <c r="G363" s="82"/>
      <c r="H363" s="82"/>
      <c r="I363" s="82"/>
      <c r="J363" s="82"/>
      <c r="K363" s="82"/>
      <c r="L363" s="82"/>
      <c r="M363" s="82"/>
      <c r="N363" s="82"/>
      <c r="P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row>
    <row r="364" spans="1:255" ht="15">
      <c r="A364" s="82" t="s">
        <v>47</v>
      </c>
      <c r="B364" s="82"/>
      <c r="C364" s="82"/>
      <c r="D364" s="82"/>
      <c r="E364" s="82"/>
      <c r="F364" s="82"/>
      <c r="G364" s="82"/>
      <c r="H364" s="82"/>
      <c r="I364" s="82"/>
      <c r="J364" s="82"/>
      <c r="K364" s="82"/>
      <c r="L364" s="82"/>
      <c r="M364" s="82"/>
      <c r="N364" s="82"/>
      <c r="P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row>
    <row r="365" spans="1:255" ht="15">
      <c r="A365" s="82" t="s">
        <v>3</v>
      </c>
      <c r="B365" s="82"/>
      <c r="C365" s="82"/>
      <c r="D365" s="82"/>
      <c r="E365" s="82"/>
      <c r="F365" s="82"/>
      <c r="G365" s="82"/>
      <c r="H365" s="82"/>
      <c r="I365" s="82"/>
      <c r="J365" s="82"/>
      <c r="K365" s="82"/>
      <c r="L365" s="82"/>
      <c r="M365" s="82"/>
      <c r="N365" s="82"/>
      <c r="P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row>
    <row r="366" spans="1:255" ht="15.75" thickBot="1">
      <c r="A366" s="2"/>
      <c r="P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row>
    <row r="367" spans="1:255" ht="17.25" thickBot="1" thickTop="1">
      <c r="A367" s="3"/>
      <c r="B367" s="4"/>
      <c r="C367" s="4"/>
      <c r="D367" s="5" t="str">
        <f>+$D$8</f>
        <v>House Floor Action</v>
      </c>
      <c r="E367" s="6"/>
      <c r="F367" s="7"/>
      <c r="G367" s="5" t="str">
        <f>+$G$8</f>
        <v>Senate Full Comm Action</v>
      </c>
      <c r="H367" s="6"/>
      <c r="I367" s="7"/>
      <c r="J367" s="5" t="s">
        <v>4</v>
      </c>
      <c r="K367" s="6"/>
      <c r="L367" s="6"/>
      <c r="M367" s="6"/>
      <c r="N367" s="7"/>
      <c r="P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row>
    <row r="368" spans="1:255" ht="16.5" thickTop="1">
      <c r="A368" s="8"/>
      <c r="B368" s="54"/>
      <c r="C368" s="10" t="str">
        <f>+C9</f>
        <v>Revised</v>
      </c>
      <c r="D368" s="67"/>
      <c r="E368" s="56"/>
      <c r="F368" s="56"/>
      <c r="G368" s="55"/>
      <c r="H368" s="56"/>
      <c r="I368" s="56"/>
      <c r="J368" s="55"/>
      <c r="K368" s="56"/>
      <c r="L368" s="56"/>
      <c r="M368" s="56"/>
      <c r="N368" s="56"/>
      <c r="P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row>
    <row r="369" spans="1:255" ht="15.75">
      <c r="A369" s="8"/>
      <c r="B369" s="9"/>
      <c r="C369" s="10" t="str">
        <f>+C10</f>
        <v>FY 2008</v>
      </c>
      <c r="D369" s="10" t="str">
        <f>+$D$10</f>
        <v>Hse </v>
      </c>
      <c r="E369" s="10" t="s">
        <v>6</v>
      </c>
      <c r="F369" s="10" t="s">
        <v>6</v>
      </c>
      <c r="G369" s="10" t="str">
        <f>+$G$10</f>
        <v>Sen</v>
      </c>
      <c r="H369" s="10" t="s">
        <v>6</v>
      </c>
      <c r="I369" s="10" t="s">
        <v>6</v>
      </c>
      <c r="J369" s="10" t="s">
        <v>7</v>
      </c>
      <c r="K369" s="10" t="s">
        <v>6</v>
      </c>
      <c r="L369" s="10" t="s">
        <v>6</v>
      </c>
      <c r="M369" s="10" t="s">
        <v>6</v>
      </c>
      <c r="N369" s="10" t="s">
        <v>6</v>
      </c>
      <c r="P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row>
    <row r="370" spans="1:255" ht="15.75">
      <c r="A370" s="11" t="s">
        <v>57</v>
      </c>
      <c r="B370" s="9" t="str">
        <f>+B11</f>
        <v>FY 2007</v>
      </c>
      <c r="C370" s="10" t="str">
        <f>+C11</f>
        <v>Pres. Bud.</v>
      </c>
      <c r="D370" s="10" t="str">
        <f>+$D$11</f>
        <v>Floor</v>
      </c>
      <c r="E370" s="10" t="s">
        <v>9</v>
      </c>
      <c r="F370" s="10" t="s">
        <v>9</v>
      </c>
      <c r="G370" s="10" t="str">
        <f>+$G$11</f>
        <v>Full Comm</v>
      </c>
      <c r="H370" s="10" t="s">
        <v>9</v>
      </c>
      <c r="I370" s="10" t="s">
        <v>9</v>
      </c>
      <c r="J370" s="10" t="s">
        <v>10</v>
      </c>
      <c r="K370" s="10" t="s">
        <v>9</v>
      </c>
      <c r="L370" s="10" t="s">
        <v>9</v>
      </c>
      <c r="M370" s="10" t="s">
        <v>9</v>
      </c>
      <c r="N370" s="10" t="s">
        <v>9</v>
      </c>
      <c r="O370" s="20"/>
      <c r="P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55" ht="16.5" thickBot="1">
      <c r="A371" s="11" t="s">
        <v>32</v>
      </c>
      <c r="B371" s="9" t="str">
        <f>+B12</f>
        <v>Enacted</v>
      </c>
      <c r="C371" s="10" t="s">
        <v>11</v>
      </c>
      <c r="D371" s="10" t="s">
        <v>12</v>
      </c>
      <c r="E371" s="10" t="str">
        <f>+E12</f>
        <v>FY 2007</v>
      </c>
      <c r="F371" s="10" t="s">
        <v>8</v>
      </c>
      <c r="G371" s="10" t="s">
        <v>12</v>
      </c>
      <c r="H371" s="10" t="str">
        <f>+H12</f>
        <v>FY 2007</v>
      </c>
      <c r="I371" s="10" t="s">
        <v>8</v>
      </c>
      <c r="J371" s="10" t="s">
        <v>12</v>
      </c>
      <c r="K371" s="10" t="str">
        <f>+K12</f>
        <v>FY 2007</v>
      </c>
      <c r="L371" s="10" t="s">
        <v>8</v>
      </c>
      <c r="M371" s="10" t="s">
        <v>5</v>
      </c>
      <c r="N371" s="10" t="s">
        <v>13</v>
      </c>
      <c r="O371" s="20"/>
      <c r="P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row>
    <row r="372" spans="1:255" ht="17.25" thickBot="1" thickTop="1">
      <c r="A372" s="12" t="s">
        <v>37</v>
      </c>
      <c r="B372" s="19">
        <v>22856</v>
      </c>
      <c r="C372" s="19">
        <f>+B372+SUM(C374:C375)+C379</f>
        <v>22278</v>
      </c>
      <c r="D372" s="19">
        <f>+B372+SUM(D374:D375)+D379</f>
        <v>22278</v>
      </c>
      <c r="E372" s="19">
        <f>SUM(E374:E379)</f>
        <v>-578</v>
      </c>
      <c r="F372" s="19">
        <f>SUM(F374:F379)</f>
        <v>0</v>
      </c>
      <c r="G372" s="19">
        <f>+B372+SUM(G374:G375)+G379</f>
        <v>23278</v>
      </c>
      <c r="H372" s="19">
        <f>SUM(H374:H379)</f>
        <v>422</v>
      </c>
      <c r="I372" s="19">
        <f>SUM(I374:I379)</f>
        <v>1000</v>
      </c>
      <c r="J372" s="19">
        <f>+B372+SUM(J374:J375)+J379</f>
        <v>22778</v>
      </c>
      <c r="K372" s="19">
        <f>SUM(K374:K379)</f>
        <v>-78</v>
      </c>
      <c r="L372" s="19">
        <f>SUM(L374:L379)</f>
        <v>500</v>
      </c>
      <c r="M372" s="19">
        <f>SUM(M374:M379)</f>
        <v>500</v>
      </c>
      <c r="N372" s="19">
        <f>SUM(N374:N379)</f>
        <v>-500</v>
      </c>
      <c r="O372" s="20"/>
      <c r="P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1"/>
      <c r="AS372" s="1"/>
      <c r="AT372" s="1"/>
      <c r="AU372" s="1"/>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c r="FW372" s="16"/>
      <c r="FX372" s="16"/>
      <c r="FY372" s="16"/>
      <c r="FZ372" s="16"/>
      <c r="GA372" s="16"/>
      <c r="GB372" s="16"/>
      <c r="GC372" s="16"/>
      <c r="GD372" s="16"/>
      <c r="GE372" s="16"/>
      <c r="GF372" s="16"/>
      <c r="GG372" s="16"/>
      <c r="GH372" s="16"/>
      <c r="GI372" s="16"/>
      <c r="GJ372" s="16"/>
      <c r="GK372" s="16"/>
      <c r="GL372" s="16"/>
      <c r="GM372" s="16"/>
      <c r="GN372" s="16"/>
      <c r="GO372" s="16"/>
      <c r="GP372" s="16"/>
      <c r="GQ372" s="16"/>
      <c r="GR372" s="16"/>
      <c r="GS372" s="16"/>
      <c r="GT372" s="16"/>
      <c r="GU372" s="16"/>
      <c r="GV372" s="16"/>
      <c r="GW372" s="16"/>
      <c r="GX372" s="16"/>
      <c r="GY372" s="16"/>
      <c r="GZ372" s="16"/>
      <c r="HA372" s="16"/>
      <c r="HB372" s="16"/>
      <c r="HC372" s="16"/>
      <c r="HD372" s="16"/>
      <c r="HE372" s="16"/>
      <c r="HF372" s="16"/>
      <c r="HG372" s="16"/>
      <c r="HH372" s="16"/>
      <c r="HI372" s="16"/>
      <c r="HJ372" s="16"/>
      <c r="HK372" s="16"/>
      <c r="HL372" s="16"/>
      <c r="HM372" s="16"/>
      <c r="HN372" s="16"/>
      <c r="HO372" s="16"/>
      <c r="HP372" s="16"/>
      <c r="HQ372" s="16"/>
      <c r="HR372" s="16"/>
      <c r="HS372" s="16"/>
      <c r="HT372" s="16"/>
      <c r="HU372" s="16"/>
      <c r="HV372" s="16"/>
      <c r="HW372" s="16"/>
      <c r="HX372" s="16"/>
      <c r="HY372" s="16"/>
      <c r="HZ372" s="16"/>
      <c r="IA372" s="16"/>
      <c r="IB372" s="16"/>
      <c r="IC372" s="16"/>
      <c r="ID372" s="16"/>
      <c r="IE372" s="16"/>
      <c r="IF372" s="16"/>
      <c r="IG372" s="16"/>
      <c r="IH372" s="16"/>
      <c r="II372" s="16"/>
      <c r="IJ372" s="16"/>
      <c r="IK372" s="16"/>
      <c r="IL372" s="16"/>
      <c r="IM372" s="16"/>
      <c r="IN372" s="16"/>
      <c r="IO372" s="16"/>
      <c r="IP372" s="16"/>
      <c r="IQ372" s="16"/>
      <c r="IR372" s="16"/>
      <c r="IS372" s="16"/>
      <c r="IT372" s="16"/>
      <c r="IU372" s="16"/>
    </row>
    <row r="373" spans="1:255" ht="16.5" thickTop="1">
      <c r="A373" s="11"/>
      <c r="B373" s="22"/>
      <c r="C373" s="22"/>
      <c r="D373" s="22"/>
      <c r="E373" s="22"/>
      <c r="F373" s="22"/>
      <c r="G373" s="22"/>
      <c r="H373" s="22"/>
      <c r="I373" s="22"/>
      <c r="J373" s="22"/>
      <c r="K373" s="22"/>
      <c r="L373" s="22"/>
      <c r="M373" s="22"/>
      <c r="N373" s="22"/>
      <c r="O373" s="20"/>
      <c r="P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row>
    <row r="374" spans="1:255" ht="15">
      <c r="A374" s="8" t="s">
        <v>172</v>
      </c>
      <c r="B374" s="22"/>
      <c r="C374" s="22">
        <v>111</v>
      </c>
      <c r="D374" s="22">
        <f>+C374</f>
        <v>111</v>
      </c>
      <c r="E374" s="22">
        <f>+D374</f>
        <v>111</v>
      </c>
      <c r="F374" s="22">
        <f>+D374-C374</f>
        <v>0</v>
      </c>
      <c r="G374" s="22">
        <f>+C374</f>
        <v>111</v>
      </c>
      <c r="H374" s="22">
        <f>+G374</f>
        <v>111</v>
      </c>
      <c r="I374" s="22">
        <f>+G374-C374</f>
        <v>0</v>
      </c>
      <c r="J374" s="22">
        <f>+D374</f>
        <v>111</v>
      </c>
      <c r="K374" s="22">
        <f>+J374</f>
        <v>111</v>
      </c>
      <c r="L374" s="22">
        <f>+J374-C374</f>
        <v>0</v>
      </c>
      <c r="M374" s="22">
        <f>+J374-D374</f>
        <v>0</v>
      </c>
      <c r="N374" s="22">
        <f>+J374-G374</f>
        <v>0</v>
      </c>
      <c r="O374" s="20"/>
      <c r="P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row>
    <row r="375" spans="1:255" ht="15">
      <c r="A375" s="8" t="s">
        <v>173</v>
      </c>
      <c r="B375" s="22"/>
      <c r="C375" s="22">
        <v>311</v>
      </c>
      <c r="D375" s="22">
        <f>+C375</f>
        <v>311</v>
      </c>
      <c r="E375" s="22">
        <f>+D375</f>
        <v>311</v>
      </c>
      <c r="F375" s="22">
        <f>+D375-C375</f>
        <v>0</v>
      </c>
      <c r="G375" s="22">
        <f>+C375</f>
        <v>311</v>
      </c>
      <c r="H375" s="22">
        <f>+G375</f>
        <v>311</v>
      </c>
      <c r="I375" s="22">
        <f>+G375-C375</f>
        <v>0</v>
      </c>
      <c r="J375" s="22">
        <f>+D375</f>
        <v>311</v>
      </c>
      <c r="K375" s="22">
        <f>+J375</f>
        <v>311</v>
      </c>
      <c r="L375" s="22">
        <f>+J375-C375</f>
        <v>0</v>
      </c>
      <c r="M375" s="22">
        <f>+J375-D375</f>
        <v>0</v>
      </c>
      <c r="N375" s="22">
        <f>+J375-G375</f>
        <v>0</v>
      </c>
      <c r="O375" s="20"/>
      <c r="P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row>
    <row r="376" spans="1:255" ht="15">
      <c r="A376" s="8"/>
      <c r="B376" s="22"/>
      <c r="C376" s="22"/>
      <c r="D376" s="22"/>
      <c r="E376" s="22"/>
      <c r="F376" s="22"/>
      <c r="G376" s="22"/>
      <c r="H376" s="22"/>
      <c r="I376" s="22"/>
      <c r="J376" s="22"/>
      <c r="K376" s="22"/>
      <c r="L376" s="22"/>
      <c r="M376" s="22"/>
      <c r="N376" s="22"/>
      <c r="O376" s="20"/>
      <c r="P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row>
    <row r="377" spans="1:255" ht="15">
      <c r="A377" s="8"/>
      <c r="B377" s="22"/>
      <c r="C377" s="22"/>
      <c r="D377" s="22"/>
      <c r="E377" s="22"/>
      <c r="F377" s="22"/>
      <c r="G377" s="22"/>
      <c r="H377" s="22"/>
      <c r="I377" s="22"/>
      <c r="J377" s="22"/>
      <c r="K377" s="21"/>
      <c r="L377" s="22"/>
      <c r="M377" s="22"/>
      <c r="N377" s="22"/>
      <c r="O377" s="20"/>
      <c r="P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row>
    <row r="378" spans="1:255" ht="15">
      <c r="A378" s="8" t="s">
        <v>174</v>
      </c>
      <c r="B378" s="22"/>
      <c r="C378" s="22"/>
      <c r="D378" s="22"/>
      <c r="E378" s="22"/>
      <c r="F378" s="22"/>
      <c r="G378" s="22"/>
      <c r="H378" s="22"/>
      <c r="I378" s="22"/>
      <c r="J378" s="22"/>
      <c r="K378" s="21"/>
      <c r="L378" s="22"/>
      <c r="M378" s="22"/>
      <c r="N378" s="22"/>
      <c r="O378" s="20"/>
      <c r="P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row>
    <row r="379" spans="1:255" ht="15">
      <c r="A379" s="8" t="s">
        <v>175</v>
      </c>
      <c r="B379" s="22">
        <v>7349</v>
      </c>
      <c r="C379" s="22">
        <v>-1000</v>
      </c>
      <c r="D379" s="22">
        <v>-1000</v>
      </c>
      <c r="E379" s="22">
        <f>+D379</f>
        <v>-1000</v>
      </c>
      <c r="F379" s="22">
        <f>+D379-C379</f>
        <v>0</v>
      </c>
      <c r="G379" s="22">
        <v>0</v>
      </c>
      <c r="H379" s="22">
        <f>+G379</f>
        <v>0</v>
      </c>
      <c r="I379" s="22">
        <f>+G379-C379</f>
        <v>1000</v>
      </c>
      <c r="J379" s="70">
        <v>-500</v>
      </c>
      <c r="K379" s="22">
        <f>+J379</f>
        <v>-500</v>
      </c>
      <c r="L379" s="22">
        <f>+J379-C379</f>
        <v>500</v>
      </c>
      <c r="M379" s="22">
        <f>+J379-D379</f>
        <v>500</v>
      </c>
      <c r="N379" s="22">
        <f>+J379-G379</f>
        <v>-500</v>
      </c>
      <c r="O379" s="20"/>
      <c r="P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row>
    <row r="380" spans="1:255" ht="15">
      <c r="A380" s="8"/>
      <c r="B380" s="26"/>
      <c r="C380" s="22"/>
      <c r="D380" s="22"/>
      <c r="E380" s="22"/>
      <c r="F380" s="22"/>
      <c r="G380" s="22"/>
      <c r="H380" s="22"/>
      <c r="I380" s="22"/>
      <c r="J380" s="22"/>
      <c r="K380" s="21"/>
      <c r="L380" s="22"/>
      <c r="M380" s="22"/>
      <c r="N380" s="22"/>
      <c r="O380" s="20"/>
      <c r="P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row>
    <row r="381" spans="1:255" ht="16.5" thickBot="1">
      <c r="A381" s="11"/>
      <c r="B381" s="22"/>
      <c r="C381" s="22"/>
      <c r="D381" s="22"/>
      <c r="E381" s="22"/>
      <c r="F381" s="22"/>
      <c r="G381" s="22"/>
      <c r="H381" s="22"/>
      <c r="I381" s="22"/>
      <c r="J381" s="22"/>
      <c r="K381" s="22"/>
      <c r="L381" s="22"/>
      <c r="M381" s="22"/>
      <c r="N381" s="22"/>
      <c r="O381" s="20"/>
      <c r="P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row>
    <row r="382" spans="1:255" ht="17.25" thickBot="1" thickTop="1">
      <c r="A382" s="12" t="s">
        <v>38</v>
      </c>
      <c r="B382" s="19">
        <v>14764</v>
      </c>
      <c r="C382" s="19">
        <f>+B382+SUM(C384:C385)</f>
        <v>15430</v>
      </c>
      <c r="D382" s="19">
        <f>+B382+SUM(D384:D385)+D388</f>
        <v>16930</v>
      </c>
      <c r="E382" s="19">
        <f>SUM(E384:E388)</f>
        <v>2166</v>
      </c>
      <c r="F382" s="19">
        <f>SUM(F384:F388)</f>
        <v>1500</v>
      </c>
      <c r="G382" s="19">
        <f>+B382+SUM(G384:G385)</f>
        <v>15430</v>
      </c>
      <c r="H382" s="19">
        <f>SUM(H384:H385)</f>
        <v>666</v>
      </c>
      <c r="I382" s="19">
        <f>SUM(I384:I385)</f>
        <v>0</v>
      </c>
      <c r="J382" s="19">
        <f>+B382+SUM(J384:J385)+J388</f>
        <v>16430</v>
      </c>
      <c r="K382" s="19">
        <f>SUM(K384:K388)</f>
        <v>1666</v>
      </c>
      <c r="L382" s="19">
        <f>SUM(L384:L388)</f>
        <v>1000</v>
      </c>
      <c r="M382" s="19">
        <f>SUM(M384:M388)</f>
        <v>-500</v>
      </c>
      <c r="N382" s="19">
        <f>SUM(N384:N388)</f>
        <v>1000</v>
      </c>
      <c r="O382" s="20"/>
      <c r="P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1"/>
      <c r="AS382" s="1"/>
      <c r="AT382" s="1"/>
      <c r="AU382" s="1"/>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c r="FV382" s="16"/>
      <c r="FW382" s="16"/>
      <c r="FX382" s="16"/>
      <c r="FY382" s="16"/>
      <c r="FZ382" s="16"/>
      <c r="GA382" s="16"/>
      <c r="GB382" s="16"/>
      <c r="GC382" s="16"/>
      <c r="GD382" s="16"/>
      <c r="GE382" s="16"/>
      <c r="GF382" s="16"/>
      <c r="GG382" s="16"/>
      <c r="GH382" s="16"/>
      <c r="GI382" s="16"/>
      <c r="GJ382" s="16"/>
      <c r="GK382" s="16"/>
      <c r="GL382" s="16"/>
      <c r="GM382" s="16"/>
      <c r="GN382" s="16"/>
      <c r="GO382" s="16"/>
      <c r="GP382" s="16"/>
      <c r="GQ382" s="16"/>
      <c r="GR382" s="16"/>
      <c r="GS382" s="16"/>
      <c r="GT382" s="16"/>
      <c r="GU382" s="16"/>
      <c r="GV382" s="16"/>
      <c r="GW382" s="16"/>
      <c r="GX382" s="16"/>
      <c r="GY382" s="16"/>
      <c r="GZ382" s="16"/>
      <c r="HA382" s="16"/>
      <c r="HB382" s="16"/>
      <c r="HC382" s="16"/>
      <c r="HD382" s="16"/>
      <c r="HE382" s="16"/>
      <c r="HF382" s="16"/>
      <c r="HG382" s="16"/>
      <c r="HH382" s="16"/>
      <c r="HI382" s="16"/>
      <c r="HJ382" s="16"/>
      <c r="HK382" s="16"/>
      <c r="HL382" s="16"/>
      <c r="HM382" s="16"/>
      <c r="HN382" s="16"/>
      <c r="HO382" s="16"/>
      <c r="HP382" s="16"/>
      <c r="HQ382" s="16"/>
      <c r="HR382" s="16"/>
      <c r="HS382" s="16"/>
      <c r="HT382" s="16"/>
      <c r="HU382" s="16"/>
      <c r="HV382" s="16"/>
      <c r="HW382" s="16"/>
      <c r="HX382" s="16"/>
      <c r="HY382" s="16"/>
      <c r="HZ382" s="16"/>
      <c r="IA382" s="16"/>
      <c r="IB382" s="16"/>
      <c r="IC382" s="16"/>
      <c r="ID382" s="16"/>
      <c r="IE382" s="16"/>
      <c r="IF382" s="16"/>
      <c r="IG382" s="16"/>
      <c r="IH382" s="16"/>
      <c r="II382" s="16"/>
      <c r="IJ382" s="16"/>
      <c r="IK382" s="16"/>
      <c r="IL382" s="16"/>
      <c r="IM382" s="16"/>
      <c r="IN382" s="16"/>
      <c r="IO382" s="16"/>
      <c r="IP382" s="16"/>
      <c r="IQ382" s="16"/>
      <c r="IR382" s="16"/>
      <c r="IS382" s="16"/>
      <c r="IT382" s="16"/>
      <c r="IU382" s="16"/>
    </row>
    <row r="383" spans="1:255" ht="16.5" thickTop="1">
      <c r="A383" s="11"/>
      <c r="B383" s="22"/>
      <c r="C383" s="22"/>
      <c r="D383" s="22"/>
      <c r="E383" s="22"/>
      <c r="F383" s="22"/>
      <c r="G383" s="22"/>
      <c r="H383" s="22"/>
      <c r="I383" s="22"/>
      <c r="J383" s="22"/>
      <c r="K383" s="22"/>
      <c r="L383" s="22"/>
      <c r="M383" s="22"/>
      <c r="N383" s="22"/>
      <c r="O383" s="20"/>
      <c r="P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row>
    <row r="384" spans="1:255" ht="15">
      <c r="A384" s="8" t="s">
        <v>176</v>
      </c>
      <c r="B384" s="22"/>
      <c r="C384" s="22">
        <v>174</v>
      </c>
      <c r="D384" s="22">
        <f>+C384</f>
        <v>174</v>
      </c>
      <c r="E384" s="22">
        <f>+D384</f>
        <v>174</v>
      </c>
      <c r="F384" s="22">
        <f>+D384-C384</f>
        <v>0</v>
      </c>
      <c r="G384" s="22">
        <f>+C384</f>
        <v>174</v>
      </c>
      <c r="H384" s="22">
        <f>+G384</f>
        <v>174</v>
      </c>
      <c r="I384" s="22">
        <f>+G384-C384</f>
        <v>0</v>
      </c>
      <c r="J384" s="22">
        <f>+D384</f>
        <v>174</v>
      </c>
      <c r="K384" s="22">
        <f>+J384</f>
        <v>174</v>
      </c>
      <c r="L384" s="22">
        <f>+J384-C384</f>
        <v>0</v>
      </c>
      <c r="M384" s="22">
        <f>+J384-D384</f>
        <v>0</v>
      </c>
      <c r="N384" s="22">
        <f>+J384-G384</f>
        <v>0</v>
      </c>
      <c r="O384" s="20"/>
      <c r="P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row>
    <row r="385" spans="1:255" ht="15">
      <c r="A385" s="8" t="s">
        <v>177</v>
      </c>
      <c r="B385" s="22"/>
      <c r="C385" s="22">
        <v>492</v>
      </c>
      <c r="D385" s="22">
        <f>+C385</f>
        <v>492</v>
      </c>
      <c r="E385" s="22">
        <f>+D385</f>
        <v>492</v>
      </c>
      <c r="F385" s="22">
        <f>+D385-C385</f>
        <v>0</v>
      </c>
      <c r="G385" s="22">
        <f>+C385</f>
        <v>492</v>
      </c>
      <c r="H385" s="22">
        <f>+G385</f>
        <v>492</v>
      </c>
      <c r="I385" s="22">
        <f>+G385-C385</f>
        <v>0</v>
      </c>
      <c r="J385" s="22">
        <f>+D385</f>
        <v>492</v>
      </c>
      <c r="K385" s="22">
        <f>+J385</f>
        <v>492</v>
      </c>
      <c r="L385" s="22">
        <f>+J385-C385</f>
        <v>0</v>
      </c>
      <c r="M385" s="22">
        <f>+J385-D385</f>
        <v>0</v>
      </c>
      <c r="N385" s="22">
        <f>+J385-G385</f>
        <v>0</v>
      </c>
      <c r="O385" s="20"/>
      <c r="P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row>
    <row r="386" spans="1:255" ht="15">
      <c r="A386" s="8"/>
      <c r="B386" s="22"/>
      <c r="C386" s="22"/>
      <c r="D386" s="22"/>
      <c r="E386" s="22"/>
      <c r="F386" s="22"/>
      <c r="G386" s="22"/>
      <c r="H386" s="22"/>
      <c r="I386" s="22"/>
      <c r="J386" s="22"/>
      <c r="K386" s="22"/>
      <c r="L386" s="22"/>
      <c r="M386" s="22"/>
      <c r="N386" s="22"/>
      <c r="O386" s="20"/>
      <c r="P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row>
    <row r="387" spans="1:255" ht="15">
      <c r="A387" s="8" t="s">
        <v>202</v>
      </c>
      <c r="B387" s="22"/>
      <c r="C387" s="22"/>
      <c r="D387" s="22"/>
      <c r="E387" s="22"/>
      <c r="F387" s="22"/>
      <c r="G387" s="22"/>
      <c r="H387" s="22"/>
      <c r="I387" s="22"/>
      <c r="J387" s="22"/>
      <c r="K387" s="22"/>
      <c r="L387" s="22"/>
      <c r="M387" s="22"/>
      <c r="N387" s="22"/>
      <c r="O387" s="20"/>
      <c r="P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row>
    <row r="388" spans="1:255" ht="15">
      <c r="A388" s="8" t="s">
        <v>209</v>
      </c>
      <c r="B388" s="22"/>
      <c r="C388" s="22"/>
      <c r="D388" s="22">
        <v>1500</v>
      </c>
      <c r="E388" s="22">
        <f>+D388</f>
        <v>1500</v>
      </c>
      <c r="F388" s="22">
        <f>+D388-C388</f>
        <v>1500</v>
      </c>
      <c r="G388" s="22"/>
      <c r="H388" s="22"/>
      <c r="I388" s="22"/>
      <c r="J388" s="70">
        <v>1000</v>
      </c>
      <c r="K388" s="22">
        <f>+J388</f>
        <v>1000</v>
      </c>
      <c r="L388" s="22">
        <f>+J388-C388</f>
        <v>1000</v>
      </c>
      <c r="M388" s="22">
        <f>+J388-D388</f>
        <v>-500</v>
      </c>
      <c r="N388" s="22">
        <f>+J388-G388</f>
        <v>1000</v>
      </c>
      <c r="O388" s="20"/>
      <c r="P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row>
    <row r="389" spans="1:255" ht="15">
      <c r="A389" s="8"/>
      <c r="B389" s="22"/>
      <c r="C389" s="22"/>
      <c r="D389" s="22"/>
      <c r="E389" s="22"/>
      <c r="F389" s="22"/>
      <c r="G389" s="22"/>
      <c r="H389" s="22"/>
      <c r="I389" s="22"/>
      <c r="J389" s="22"/>
      <c r="K389" s="22"/>
      <c r="L389" s="22"/>
      <c r="M389" s="22"/>
      <c r="N389" s="22"/>
      <c r="O389" s="20"/>
      <c r="P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row>
    <row r="390" spans="1:255" ht="16.5" thickBot="1">
      <c r="A390" s="11"/>
      <c r="B390" s="22"/>
      <c r="C390" s="22"/>
      <c r="D390" s="22"/>
      <c r="E390" s="22"/>
      <c r="F390" s="22"/>
      <c r="G390" s="22"/>
      <c r="H390" s="22"/>
      <c r="I390" s="22"/>
      <c r="J390" s="22"/>
      <c r="K390" s="22"/>
      <c r="L390" s="22"/>
      <c r="M390" s="22"/>
      <c r="N390" s="22"/>
      <c r="O390" s="20"/>
      <c r="P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row>
    <row r="391" spans="1:255" ht="17.25" thickBot="1" thickTop="1">
      <c r="A391" s="12" t="s">
        <v>39</v>
      </c>
      <c r="B391" s="19">
        <f aca="true" t="shared" si="40" ref="B391:I391">+B382+B372+B328</f>
        <v>175692</v>
      </c>
      <c r="C391" s="19">
        <f t="shared" si="40"/>
        <v>181114</v>
      </c>
      <c r="D391" s="19">
        <f t="shared" si="40"/>
        <v>187114</v>
      </c>
      <c r="E391" s="19">
        <f t="shared" si="40"/>
        <v>11422</v>
      </c>
      <c r="F391" s="19">
        <f t="shared" si="40"/>
        <v>6000</v>
      </c>
      <c r="G391" s="19">
        <f t="shared" si="40"/>
        <v>182139</v>
      </c>
      <c r="H391" s="19">
        <f t="shared" si="40"/>
        <v>6447</v>
      </c>
      <c r="I391" s="19">
        <f t="shared" si="40"/>
        <v>1025</v>
      </c>
      <c r="J391" s="19">
        <f>+J328+J372+J382</f>
        <v>182722</v>
      </c>
      <c r="K391" s="19">
        <f>+K328+K372+K382</f>
        <v>7030</v>
      </c>
      <c r="L391" s="19">
        <f>+L328+L372+L382</f>
        <v>1608</v>
      </c>
      <c r="M391" s="19">
        <f>+M328+M372+M382</f>
        <v>-4392</v>
      </c>
      <c r="N391" s="19">
        <f>+N328+N372+N382</f>
        <v>583</v>
      </c>
      <c r="O391" s="20"/>
      <c r="P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1"/>
      <c r="AS391" s="1"/>
      <c r="AT391" s="1"/>
      <c r="AU391" s="1"/>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c r="FM391" s="16"/>
      <c r="FN391" s="16"/>
      <c r="FO391" s="16"/>
      <c r="FP391" s="16"/>
      <c r="FQ391" s="16"/>
      <c r="FR391" s="16"/>
      <c r="FS391" s="16"/>
      <c r="FT391" s="16"/>
      <c r="FU391" s="16"/>
      <c r="FV391" s="16"/>
      <c r="FW391" s="16"/>
      <c r="FX391" s="16"/>
      <c r="FY391" s="16"/>
      <c r="FZ391" s="16"/>
      <c r="GA391" s="16"/>
      <c r="GB391" s="16"/>
      <c r="GC391" s="16"/>
      <c r="GD391" s="16"/>
      <c r="GE391" s="16"/>
      <c r="GF391" s="16"/>
      <c r="GG391" s="16"/>
      <c r="GH391" s="16"/>
      <c r="GI391" s="16"/>
      <c r="GJ391" s="16"/>
      <c r="GK391" s="16"/>
      <c r="GL391" s="16"/>
      <c r="GM391" s="16"/>
      <c r="GN391" s="16"/>
      <c r="GO391" s="16"/>
      <c r="GP391" s="16"/>
      <c r="GQ391" s="16"/>
      <c r="GR391" s="16"/>
      <c r="GS391" s="16"/>
      <c r="GT391" s="16"/>
      <c r="GU391" s="16"/>
      <c r="GV391" s="16"/>
      <c r="GW391" s="16"/>
      <c r="GX391" s="16"/>
      <c r="GY391" s="16"/>
      <c r="GZ391" s="16"/>
      <c r="HA391" s="16"/>
      <c r="HB391" s="16"/>
      <c r="HC391" s="16"/>
      <c r="HD391" s="16"/>
      <c r="HE391" s="16"/>
      <c r="HF391" s="16"/>
      <c r="HG391" s="16"/>
      <c r="HH391" s="16"/>
      <c r="HI391" s="16"/>
      <c r="HJ391" s="16"/>
      <c r="HK391" s="16"/>
      <c r="HL391" s="16"/>
      <c r="HM391" s="16"/>
      <c r="HN391" s="16"/>
      <c r="HO391" s="16"/>
      <c r="HP391" s="16"/>
      <c r="HQ391" s="16"/>
      <c r="HR391" s="16"/>
      <c r="HS391" s="16"/>
      <c r="HT391" s="16"/>
      <c r="HU391" s="16"/>
      <c r="HV391" s="16"/>
      <c r="HW391" s="16"/>
      <c r="HX391" s="16"/>
      <c r="HY391" s="16"/>
      <c r="HZ391" s="16"/>
      <c r="IA391" s="16"/>
      <c r="IB391" s="16"/>
      <c r="IC391" s="16"/>
      <c r="ID391" s="16"/>
      <c r="IE391" s="16"/>
      <c r="IF391" s="16"/>
      <c r="IG391" s="16"/>
      <c r="IH391" s="16"/>
      <c r="II391" s="16"/>
      <c r="IJ391" s="16"/>
      <c r="IK391" s="16"/>
      <c r="IL391" s="16"/>
      <c r="IM391" s="16"/>
      <c r="IN391" s="16"/>
      <c r="IO391" s="16"/>
      <c r="IP391" s="16"/>
      <c r="IQ391" s="16"/>
      <c r="IR391" s="16"/>
      <c r="IS391" s="16"/>
      <c r="IT391" s="16"/>
      <c r="IU391" s="16"/>
    </row>
    <row r="392" spans="1:255" ht="16.5" thickBot="1" thickTop="1">
      <c r="A392" s="31" t="str">
        <f aca="true" t="shared" si="41" ref="A392:A397">+A1</f>
        <v>File:  T:\TABLES\FY2008\04CONGTRACK\08DCONG6.XLS</v>
      </c>
      <c r="B392" s="30"/>
      <c r="C392" s="30"/>
      <c r="D392" s="30"/>
      <c r="E392" s="30"/>
      <c r="F392" s="30"/>
      <c r="G392" s="30"/>
      <c r="H392" s="30"/>
      <c r="I392" s="30"/>
      <c r="J392" s="30"/>
      <c r="K392" s="30"/>
      <c r="L392" s="30"/>
      <c r="M392" s="30"/>
      <c r="N392" s="30"/>
      <c r="O392" s="20"/>
      <c r="P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1"/>
      <c r="AS392" s="1"/>
      <c r="AT392" s="1"/>
      <c r="AU392" s="1"/>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c r="DY392" s="15"/>
      <c r="DZ392" s="15"/>
      <c r="EA392" s="15"/>
      <c r="EB392" s="15"/>
      <c r="EC392" s="15"/>
      <c r="ED392" s="15"/>
      <c r="EE392" s="15"/>
      <c r="EF392" s="15"/>
      <c r="EG392" s="15"/>
      <c r="EH392" s="15"/>
      <c r="EI392" s="15"/>
      <c r="EJ392" s="15"/>
      <c r="EK392" s="15"/>
      <c r="EL392" s="15"/>
      <c r="EM392" s="15"/>
      <c r="EN392" s="15"/>
      <c r="EO392" s="15"/>
      <c r="EP392" s="15"/>
      <c r="EQ392" s="15"/>
      <c r="ER392" s="15"/>
      <c r="ES392" s="15"/>
      <c r="ET392" s="15"/>
      <c r="EU392" s="15"/>
      <c r="EV392" s="15"/>
      <c r="EW392" s="15"/>
      <c r="EX392" s="15"/>
      <c r="EY392" s="15"/>
      <c r="EZ392" s="15"/>
      <c r="FA392" s="15"/>
      <c r="FB392" s="15"/>
      <c r="FC392" s="15"/>
      <c r="FD392" s="15"/>
      <c r="FE392" s="15"/>
      <c r="FF392" s="15"/>
      <c r="FG392" s="15"/>
      <c r="FH392" s="15"/>
      <c r="FI392" s="15"/>
      <c r="FJ392" s="15"/>
      <c r="FK392" s="15"/>
      <c r="FL392" s="15"/>
      <c r="FM392" s="15"/>
      <c r="FN392" s="15"/>
      <c r="FO392" s="15"/>
      <c r="FP392" s="15"/>
      <c r="FQ392" s="15"/>
      <c r="FR392" s="15"/>
      <c r="FS392" s="15"/>
      <c r="FT392" s="15"/>
      <c r="FU392" s="15"/>
      <c r="FV392" s="15"/>
      <c r="FW392" s="15"/>
      <c r="FX392" s="15"/>
      <c r="FY392" s="15"/>
      <c r="FZ392" s="15"/>
      <c r="GA392" s="15"/>
      <c r="GB392" s="15"/>
      <c r="GC392" s="15"/>
      <c r="GD392" s="15"/>
      <c r="GE392" s="15"/>
      <c r="GF392" s="15"/>
      <c r="GG392" s="15"/>
      <c r="GH392" s="15"/>
      <c r="GI392" s="15"/>
      <c r="GJ392" s="15"/>
      <c r="GK392" s="15"/>
      <c r="GL392" s="15"/>
      <c r="GM392" s="15"/>
      <c r="GN392" s="15"/>
      <c r="GO392" s="15"/>
      <c r="GP392" s="15"/>
      <c r="GQ392" s="15"/>
      <c r="GR392" s="15"/>
      <c r="GS392" s="15"/>
      <c r="GT392" s="15"/>
      <c r="GU392" s="15"/>
      <c r="GV392" s="15"/>
      <c r="GW392" s="15"/>
      <c r="GX392" s="15"/>
      <c r="GY392" s="15"/>
      <c r="GZ392" s="15"/>
      <c r="HA392" s="15"/>
      <c r="HB392" s="15"/>
      <c r="HC392" s="15"/>
      <c r="HD392" s="15"/>
      <c r="HE392" s="15"/>
      <c r="HF392" s="15"/>
      <c r="HG392" s="15"/>
      <c r="HH392" s="15"/>
      <c r="HI392" s="15"/>
      <c r="HJ392" s="15"/>
      <c r="HK392" s="15"/>
      <c r="HL392" s="15"/>
      <c r="HM392" s="15"/>
      <c r="HN392" s="15"/>
      <c r="HO392" s="15"/>
      <c r="HP392" s="15"/>
      <c r="HQ392" s="15"/>
      <c r="HR392" s="15"/>
      <c r="HS392" s="15"/>
      <c r="HT392" s="15"/>
      <c r="HU392" s="15"/>
      <c r="HV392" s="15"/>
      <c r="HW392" s="15"/>
      <c r="HX392" s="15"/>
      <c r="HY392" s="15"/>
      <c r="HZ392" s="15"/>
      <c r="IA392" s="15"/>
      <c r="IB392" s="15"/>
      <c r="IC392" s="15"/>
      <c r="ID392" s="15"/>
      <c r="IE392" s="15"/>
      <c r="IF392" s="15"/>
      <c r="IG392" s="15"/>
      <c r="IH392" s="15"/>
      <c r="II392" s="15"/>
      <c r="IJ392" s="15"/>
      <c r="IK392" s="15"/>
      <c r="IL392" s="15"/>
      <c r="IM392" s="15"/>
      <c r="IN392" s="15"/>
      <c r="IO392" s="15"/>
      <c r="IP392" s="15"/>
      <c r="IQ392" s="15"/>
      <c r="IR392" s="15"/>
      <c r="IS392" s="15"/>
      <c r="IT392" s="15"/>
      <c r="IU392" s="15"/>
    </row>
    <row r="393" spans="1:255" ht="16.5" thickBot="1" thickTop="1">
      <c r="A393" s="38" t="str">
        <f t="shared" si="41"/>
        <v>Revised 02/08/08</v>
      </c>
      <c r="B393" s="30"/>
      <c r="C393" s="30"/>
      <c r="D393" s="30"/>
      <c r="E393" s="30"/>
      <c r="F393" s="30"/>
      <c r="G393" s="30"/>
      <c r="H393" s="30"/>
      <c r="I393" s="30"/>
      <c r="J393" s="30"/>
      <c r="K393" s="30"/>
      <c r="L393" s="30"/>
      <c r="M393" s="30"/>
      <c r="N393" s="30"/>
      <c r="O393" s="20"/>
      <c r="P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1"/>
      <c r="AS393" s="1"/>
      <c r="AT393" s="1"/>
      <c r="AU393" s="1"/>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c r="DY393" s="15"/>
      <c r="DZ393" s="15"/>
      <c r="EA393" s="15"/>
      <c r="EB393" s="15"/>
      <c r="EC393" s="15"/>
      <c r="ED393" s="15"/>
      <c r="EE393" s="15"/>
      <c r="EF393" s="15"/>
      <c r="EG393" s="15"/>
      <c r="EH393" s="15"/>
      <c r="EI393" s="15"/>
      <c r="EJ393" s="15"/>
      <c r="EK393" s="15"/>
      <c r="EL393" s="15"/>
      <c r="EM393" s="15"/>
      <c r="EN393" s="15"/>
      <c r="EO393" s="15"/>
      <c r="EP393" s="15"/>
      <c r="EQ393" s="15"/>
      <c r="ER393" s="15"/>
      <c r="ES393" s="15"/>
      <c r="ET393" s="15"/>
      <c r="EU393" s="15"/>
      <c r="EV393" s="15"/>
      <c r="EW393" s="15"/>
      <c r="EX393" s="15"/>
      <c r="EY393" s="15"/>
      <c r="EZ393" s="15"/>
      <c r="FA393" s="15"/>
      <c r="FB393" s="15"/>
      <c r="FC393" s="15"/>
      <c r="FD393" s="15"/>
      <c r="FE393" s="15"/>
      <c r="FF393" s="15"/>
      <c r="FG393" s="15"/>
      <c r="FH393" s="15"/>
      <c r="FI393" s="15"/>
      <c r="FJ393" s="15"/>
      <c r="FK393" s="15"/>
      <c r="FL393" s="15"/>
      <c r="FM393" s="15"/>
      <c r="FN393" s="15"/>
      <c r="FO393" s="15"/>
      <c r="FP393" s="15"/>
      <c r="FQ393" s="15"/>
      <c r="FR393" s="15"/>
      <c r="FS393" s="15"/>
      <c r="FT393" s="15"/>
      <c r="FU393" s="15"/>
      <c r="FV393" s="15"/>
      <c r="FW393" s="15"/>
      <c r="FX393" s="15"/>
      <c r="FY393" s="15"/>
      <c r="FZ393" s="15"/>
      <c r="GA393" s="15"/>
      <c r="GB393" s="15"/>
      <c r="GC393" s="15"/>
      <c r="GD393" s="15"/>
      <c r="GE393" s="15"/>
      <c r="GF393" s="15"/>
      <c r="GG393" s="15"/>
      <c r="GH393" s="15"/>
      <c r="GI393" s="15"/>
      <c r="GJ393" s="15"/>
      <c r="GK393" s="15"/>
      <c r="GL393" s="15"/>
      <c r="GM393" s="15"/>
      <c r="GN393" s="15"/>
      <c r="GO393" s="15"/>
      <c r="GP393" s="15"/>
      <c r="GQ393" s="15"/>
      <c r="GR393" s="15"/>
      <c r="GS393" s="15"/>
      <c r="GT393" s="15"/>
      <c r="GU393" s="15"/>
      <c r="GV393" s="15"/>
      <c r="GW393" s="15"/>
      <c r="GX393" s="15"/>
      <c r="GY393" s="15"/>
      <c r="GZ393" s="15"/>
      <c r="HA393" s="15"/>
      <c r="HB393" s="15"/>
      <c r="HC393" s="15"/>
      <c r="HD393" s="15"/>
      <c r="HE393" s="15"/>
      <c r="HF393" s="15"/>
      <c r="HG393" s="15"/>
      <c r="HH393" s="15"/>
      <c r="HI393" s="15"/>
      <c r="HJ393" s="15"/>
      <c r="HK393" s="15"/>
      <c r="HL393" s="15"/>
      <c r="HM393" s="15"/>
      <c r="HN393" s="15"/>
      <c r="HO393" s="15"/>
      <c r="HP393" s="15"/>
      <c r="HQ393" s="15"/>
      <c r="HR393" s="15"/>
      <c r="HS393" s="15"/>
      <c r="HT393" s="15"/>
      <c r="HU393" s="15"/>
      <c r="HV393" s="15"/>
      <c r="HW393" s="15"/>
      <c r="HX393" s="15"/>
      <c r="HY393" s="15"/>
      <c r="HZ393" s="15"/>
      <c r="IA393" s="15"/>
      <c r="IB393" s="15"/>
      <c r="IC393" s="15"/>
      <c r="ID393" s="15"/>
      <c r="IE393" s="15"/>
      <c r="IF393" s="15"/>
      <c r="IG393" s="15"/>
      <c r="IH393" s="15"/>
      <c r="II393" s="15"/>
      <c r="IJ393" s="15"/>
      <c r="IK393" s="15"/>
      <c r="IL393" s="15"/>
      <c r="IM393" s="15"/>
      <c r="IN393" s="15"/>
      <c r="IO393" s="15"/>
      <c r="IP393" s="15"/>
      <c r="IQ393" s="15"/>
      <c r="IR393" s="15"/>
      <c r="IS393" s="15"/>
      <c r="IT393" s="15"/>
      <c r="IU393" s="15"/>
    </row>
    <row r="394" spans="1:255" ht="16.5" thickBot="1" thickTop="1">
      <c r="A394" s="81" t="str">
        <f t="shared" si="41"/>
        <v>U. S. Geological Survey</v>
      </c>
      <c r="B394" s="81"/>
      <c r="C394" s="81"/>
      <c r="D394" s="81"/>
      <c r="E394" s="81"/>
      <c r="F394" s="81"/>
      <c r="G394" s="81"/>
      <c r="H394" s="81"/>
      <c r="I394" s="81"/>
      <c r="J394" s="81"/>
      <c r="K394" s="81"/>
      <c r="L394" s="81"/>
      <c r="M394" s="81"/>
      <c r="N394" s="81"/>
      <c r="O394" s="20"/>
      <c r="P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1"/>
      <c r="AS394" s="1"/>
      <c r="AT394" s="1"/>
      <c r="AU394" s="1"/>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c r="DY394" s="15"/>
      <c r="DZ394" s="15"/>
      <c r="EA394" s="15"/>
      <c r="EB394" s="15"/>
      <c r="EC394" s="15"/>
      <c r="ED394" s="15"/>
      <c r="EE394" s="15"/>
      <c r="EF394" s="15"/>
      <c r="EG394" s="15"/>
      <c r="EH394" s="15"/>
      <c r="EI394" s="15"/>
      <c r="EJ394" s="15"/>
      <c r="EK394" s="15"/>
      <c r="EL394" s="15"/>
      <c r="EM394" s="15"/>
      <c r="EN394" s="15"/>
      <c r="EO394" s="15"/>
      <c r="EP394" s="15"/>
      <c r="EQ394" s="15"/>
      <c r="ER394" s="15"/>
      <c r="ES394" s="15"/>
      <c r="ET394" s="15"/>
      <c r="EU394" s="15"/>
      <c r="EV394" s="15"/>
      <c r="EW394" s="15"/>
      <c r="EX394" s="15"/>
      <c r="EY394" s="15"/>
      <c r="EZ394" s="15"/>
      <c r="FA394" s="15"/>
      <c r="FB394" s="15"/>
      <c r="FC394" s="15"/>
      <c r="FD394" s="15"/>
      <c r="FE394" s="15"/>
      <c r="FF394" s="15"/>
      <c r="FG394" s="15"/>
      <c r="FH394" s="15"/>
      <c r="FI394" s="15"/>
      <c r="FJ394" s="15"/>
      <c r="FK394" s="15"/>
      <c r="FL394" s="15"/>
      <c r="FM394" s="15"/>
      <c r="FN394" s="15"/>
      <c r="FO394" s="15"/>
      <c r="FP394" s="15"/>
      <c r="FQ394" s="15"/>
      <c r="FR394" s="15"/>
      <c r="FS394" s="15"/>
      <c r="FT394" s="15"/>
      <c r="FU394" s="15"/>
      <c r="FV394" s="15"/>
      <c r="FW394" s="15"/>
      <c r="FX394" s="15"/>
      <c r="FY394" s="15"/>
      <c r="FZ394" s="15"/>
      <c r="GA394" s="15"/>
      <c r="GB394" s="15"/>
      <c r="GC394" s="15"/>
      <c r="GD394" s="15"/>
      <c r="GE394" s="15"/>
      <c r="GF394" s="15"/>
      <c r="GG394" s="15"/>
      <c r="GH394" s="15"/>
      <c r="GI394" s="15"/>
      <c r="GJ394" s="15"/>
      <c r="GK394" s="15"/>
      <c r="GL394" s="15"/>
      <c r="GM394" s="15"/>
      <c r="GN394" s="15"/>
      <c r="GO394" s="15"/>
      <c r="GP394" s="15"/>
      <c r="GQ394" s="15"/>
      <c r="GR394" s="15"/>
      <c r="GS394" s="15"/>
      <c r="GT394" s="15"/>
      <c r="GU394" s="15"/>
      <c r="GV394" s="15"/>
      <c r="GW394" s="15"/>
      <c r="GX394" s="15"/>
      <c r="GY394" s="15"/>
      <c r="GZ394" s="15"/>
      <c r="HA394" s="15"/>
      <c r="HB394" s="15"/>
      <c r="HC394" s="15"/>
      <c r="HD394" s="15"/>
      <c r="HE394" s="15"/>
      <c r="HF394" s="15"/>
      <c r="HG394" s="15"/>
      <c r="HH394" s="15"/>
      <c r="HI394" s="15"/>
      <c r="HJ394" s="15"/>
      <c r="HK394" s="15"/>
      <c r="HL394" s="15"/>
      <c r="HM394" s="15"/>
      <c r="HN394" s="15"/>
      <c r="HO394" s="15"/>
      <c r="HP394" s="15"/>
      <c r="HQ394" s="15"/>
      <c r="HR394" s="15"/>
      <c r="HS394" s="15"/>
      <c r="HT394" s="15"/>
      <c r="HU394" s="15"/>
      <c r="HV394" s="15"/>
      <c r="HW394" s="15"/>
      <c r="HX394" s="15"/>
      <c r="HY394" s="15"/>
      <c r="HZ394" s="15"/>
      <c r="IA394" s="15"/>
      <c r="IB394" s="15"/>
      <c r="IC394" s="15"/>
      <c r="ID394" s="15"/>
      <c r="IE394" s="15"/>
      <c r="IF394" s="15"/>
      <c r="IG394" s="15"/>
      <c r="IH394" s="15"/>
      <c r="II394" s="15"/>
      <c r="IJ394" s="15"/>
      <c r="IK394" s="15"/>
      <c r="IL394" s="15"/>
      <c r="IM394" s="15"/>
      <c r="IN394" s="15"/>
      <c r="IO394" s="15"/>
      <c r="IP394" s="15"/>
      <c r="IQ394" s="15"/>
      <c r="IR394" s="15"/>
      <c r="IS394" s="15"/>
      <c r="IT394" s="15"/>
      <c r="IU394" s="15"/>
    </row>
    <row r="395" spans="1:255" ht="16.5" thickBot="1" thickTop="1">
      <c r="A395" s="81" t="str">
        <f t="shared" si="41"/>
        <v>FY 2008 Congressional Action (Detailed and Change From FY 2007)</v>
      </c>
      <c r="B395" s="81"/>
      <c r="C395" s="81"/>
      <c r="D395" s="81"/>
      <c r="E395" s="81"/>
      <c r="F395" s="81"/>
      <c r="G395" s="81"/>
      <c r="H395" s="81"/>
      <c r="I395" s="81"/>
      <c r="J395" s="81"/>
      <c r="K395" s="81"/>
      <c r="L395" s="81"/>
      <c r="M395" s="81"/>
      <c r="N395" s="81"/>
      <c r="O395" s="20"/>
      <c r="P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1"/>
      <c r="AS395" s="1"/>
      <c r="AT395" s="1"/>
      <c r="AU395" s="1"/>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15"/>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c r="FO395" s="15"/>
      <c r="FP395" s="15"/>
      <c r="FQ395" s="15"/>
      <c r="FR395" s="15"/>
      <c r="FS395" s="15"/>
      <c r="FT395" s="15"/>
      <c r="FU395" s="15"/>
      <c r="FV395" s="15"/>
      <c r="FW395" s="15"/>
      <c r="FX395" s="15"/>
      <c r="FY395" s="15"/>
      <c r="FZ395" s="15"/>
      <c r="GA395" s="15"/>
      <c r="GB395" s="15"/>
      <c r="GC395" s="15"/>
      <c r="GD395" s="15"/>
      <c r="GE395" s="15"/>
      <c r="GF395" s="15"/>
      <c r="GG395" s="15"/>
      <c r="GH395" s="15"/>
      <c r="GI395" s="15"/>
      <c r="GJ395" s="15"/>
      <c r="GK395" s="15"/>
      <c r="GL395" s="15"/>
      <c r="GM395" s="15"/>
      <c r="GN395" s="15"/>
      <c r="GO395" s="15"/>
      <c r="GP395" s="15"/>
      <c r="GQ395" s="15"/>
      <c r="GR395" s="15"/>
      <c r="GS395" s="15"/>
      <c r="GT395" s="15"/>
      <c r="GU395" s="15"/>
      <c r="GV395" s="15"/>
      <c r="GW395" s="15"/>
      <c r="GX395" s="15"/>
      <c r="GY395" s="15"/>
      <c r="GZ395" s="15"/>
      <c r="HA395" s="15"/>
      <c r="HB395" s="15"/>
      <c r="HC395" s="15"/>
      <c r="HD395" s="15"/>
      <c r="HE395" s="15"/>
      <c r="HF395" s="15"/>
      <c r="HG395" s="15"/>
      <c r="HH395" s="15"/>
      <c r="HI395" s="15"/>
      <c r="HJ395" s="15"/>
      <c r="HK395" s="15"/>
      <c r="HL395" s="15"/>
      <c r="HM395" s="15"/>
      <c r="HN395" s="15"/>
      <c r="HO395" s="15"/>
      <c r="HP395" s="15"/>
      <c r="HQ395" s="15"/>
      <c r="HR395" s="15"/>
      <c r="HS395" s="15"/>
      <c r="HT395" s="15"/>
      <c r="HU395" s="15"/>
      <c r="HV395" s="15"/>
      <c r="HW395" s="15"/>
      <c r="HX395" s="15"/>
      <c r="HY395" s="15"/>
      <c r="HZ395" s="15"/>
      <c r="IA395" s="15"/>
      <c r="IB395" s="15"/>
      <c r="IC395" s="15"/>
      <c r="ID395" s="15"/>
      <c r="IE395" s="15"/>
      <c r="IF395" s="15"/>
      <c r="IG395" s="15"/>
      <c r="IH395" s="15"/>
      <c r="II395" s="15"/>
      <c r="IJ395" s="15"/>
      <c r="IK395" s="15"/>
      <c r="IL395" s="15"/>
      <c r="IM395" s="15"/>
      <c r="IN395" s="15"/>
      <c r="IO395" s="15"/>
      <c r="IP395" s="15"/>
      <c r="IQ395" s="15"/>
      <c r="IR395" s="15"/>
      <c r="IS395" s="15"/>
      <c r="IT395" s="15"/>
      <c r="IU395" s="15"/>
    </row>
    <row r="396" spans="1:255" ht="16.5" thickBot="1" thickTop="1">
      <c r="A396" s="83" t="str">
        <f t="shared" si="41"/>
        <v>House, Senate, and Conference Action Recommendations</v>
      </c>
      <c r="B396" s="83"/>
      <c r="C396" s="83"/>
      <c r="D396" s="83"/>
      <c r="E396" s="83"/>
      <c r="F396" s="83"/>
      <c r="G396" s="83"/>
      <c r="H396" s="83"/>
      <c r="I396" s="83"/>
      <c r="J396" s="83"/>
      <c r="K396" s="83"/>
      <c r="L396" s="83"/>
      <c r="M396" s="83"/>
      <c r="N396" s="83"/>
      <c r="O396" s="20"/>
      <c r="P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1"/>
      <c r="AS396" s="1"/>
      <c r="AT396" s="1"/>
      <c r="AU396" s="1"/>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c r="FO396" s="15"/>
      <c r="FP396" s="15"/>
      <c r="FQ396" s="15"/>
      <c r="FR396" s="15"/>
      <c r="FS396" s="15"/>
      <c r="FT396" s="15"/>
      <c r="FU396" s="15"/>
      <c r="FV396" s="15"/>
      <c r="FW396" s="15"/>
      <c r="FX396" s="15"/>
      <c r="FY396" s="15"/>
      <c r="FZ396" s="15"/>
      <c r="GA396" s="15"/>
      <c r="GB396" s="15"/>
      <c r="GC396" s="15"/>
      <c r="GD396" s="15"/>
      <c r="GE396" s="15"/>
      <c r="GF396" s="15"/>
      <c r="GG396" s="15"/>
      <c r="GH396" s="15"/>
      <c r="GI396" s="15"/>
      <c r="GJ396" s="15"/>
      <c r="GK396" s="15"/>
      <c r="GL396" s="15"/>
      <c r="GM396" s="15"/>
      <c r="GN396" s="15"/>
      <c r="GO396" s="15"/>
      <c r="GP396" s="15"/>
      <c r="GQ396" s="15"/>
      <c r="GR396" s="15"/>
      <c r="GS396" s="15"/>
      <c r="GT396" s="15"/>
      <c r="GU396" s="15"/>
      <c r="GV396" s="15"/>
      <c r="GW396" s="15"/>
      <c r="GX396" s="15"/>
      <c r="GY396" s="15"/>
      <c r="GZ396" s="15"/>
      <c r="HA396" s="15"/>
      <c r="HB396" s="15"/>
      <c r="HC396" s="15"/>
      <c r="HD396" s="15"/>
      <c r="HE396" s="15"/>
      <c r="HF396" s="15"/>
      <c r="HG396" s="15"/>
      <c r="HH396" s="15"/>
      <c r="HI396" s="15"/>
      <c r="HJ396" s="15"/>
      <c r="HK396" s="15"/>
      <c r="HL396" s="15"/>
      <c r="HM396" s="15"/>
      <c r="HN396" s="15"/>
      <c r="HO396" s="15"/>
      <c r="HP396" s="15"/>
      <c r="HQ396" s="15"/>
      <c r="HR396" s="15"/>
      <c r="HS396" s="15"/>
      <c r="HT396" s="15"/>
      <c r="HU396" s="15"/>
      <c r="HV396" s="15"/>
      <c r="HW396" s="15"/>
      <c r="HX396" s="15"/>
      <c r="HY396" s="15"/>
      <c r="HZ396" s="15"/>
      <c r="IA396" s="15"/>
      <c r="IB396" s="15"/>
      <c r="IC396" s="15"/>
      <c r="ID396" s="15"/>
      <c r="IE396" s="15"/>
      <c r="IF396" s="15"/>
      <c r="IG396" s="15"/>
      <c r="IH396" s="15"/>
      <c r="II396" s="15"/>
      <c r="IJ396" s="15"/>
      <c r="IK396" s="15"/>
      <c r="IL396" s="15"/>
      <c r="IM396" s="15"/>
      <c r="IN396" s="15"/>
      <c r="IO396" s="15"/>
      <c r="IP396" s="15"/>
      <c r="IQ396" s="15"/>
      <c r="IR396" s="15"/>
      <c r="IS396" s="15"/>
      <c r="IT396" s="15"/>
      <c r="IU396" s="15"/>
    </row>
    <row r="397" spans="1:255" ht="16.5" thickBot="1" thickTop="1">
      <c r="A397" s="83" t="str">
        <f t="shared" si="41"/>
        <v>(Dollars in Thousands)</v>
      </c>
      <c r="B397" s="83"/>
      <c r="C397" s="83"/>
      <c r="D397" s="83"/>
      <c r="E397" s="83"/>
      <c r="F397" s="83"/>
      <c r="G397" s="83"/>
      <c r="H397" s="83"/>
      <c r="I397" s="83"/>
      <c r="J397" s="83"/>
      <c r="K397" s="83"/>
      <c r="L397" s="83"/>
      <c r="M397" s="83"/>
      <c r="N397" s="83"/>
      <c r="O397" s="20"/>
      <c r="P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1"/>
      <c r="AS397" s="1"/>
      <c r="AT397" s="1"/>
      <c r="AU397" s="1"/>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15"/>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c r="FO397" s="15"/>
      <c r="FP397" s="15"/>
      <c r="FQ397" s="15"/>
      <c r="FR397" s="15"/>
      <c r="FS397" s="15"/>
      <c r="FT397" s="15"/>
      <c r="FU397" s="15"/>
      <c r="FV397" s="15"/>
      <c r="FW397" s="15"/>
      <c r="FX397" s="15"/>
      <c r="FY397" s="15"/>
      <c r="FZ397" s="15"/>
      <c r="GA397" s="15"/>
      <c r="GB397" s="15"/>
      <c r="GC397" s="15"/>
      <c r="GD397" s="15"/>
      <c r="GE397" s="15"/>
      <c r="GF397" s="15"/>
      <c r="GG397" s="15"/>
      <c r="GH397" s="15"/>
      <c r="GI397" s="15"/>
      <c r="GJ397" s="15"/>
      <c r="GK397" s="15"/>
      <c r="GL397" s="15"/>
      <c r="GM397" s="15"/>
      <c r="GN397" s="15"/>
      <c r="GO397" s="15"/>
      <c r="GP397" s="15"/>
      <c r="GQ397" s="15"/>
      <c r="GR397" s="15"/>
      <c r="GS397" s="15"/>
      <c r="GT397" s="15"/>
      <c r="GU397" s="15"/>
      <c r="GV397" s="15"/>
      <c r="GW397" s="15"/>
      <c r="GX397" s="15"/>
      <c r="GY397" s="15"/>
      <c r="GZ397" s="15"/>
      <c r="HA397" s="15"/>
      <c r="HB397" s="15"/>
      <c r="HC397" s="15"/>
      <c r="HD397" s="15"/>
      <c r="HE397" s="15"/>
      <c r="HF397" s="15"/>
      <c r="HG397" s="15"/>
      <c r="HH397" s="15"/>
      <c r="HI397" s="15"/>
      <c r="HJ397" s="15"/>
      <c r="HK397" s="15"/>
      <c r="HL397" s="15"/>
      <c r="HM397" s="15"/>
      <c r="HN397" s="15"/>
      <c r="HO397" s="15"/>
      <c r="HP397" s="15"/>
      <c r="HQ397" s="15"/>
      <c r="HR397" s="15"/>
      <c r="HS397" s="15"/>
      <c r="HT397" s="15"/>
      <c r="HU397" s="15"/>
      <c r="HV397" s="15"/>
      <c r="HW397" s="15"/>
      <c r="HX397" s="15"/>
      <c r="HY397" s="15"/>
      <c r="HZ397" s="15"/>
      <c r="IA397" s="15"/>
      <c r="IB397" s="15"/>
      <c r="IC397" s="15"/>
      <c r="ID397" s="15"/>
      <c r="IE397" s="15"/>
      <c r="IF397" s="15"/>
      <c r="IG397" s="15"/>
      <c r="IH397" s="15"/>
      <c r="II397" s="15"/>
      <c r="IJ397" s="15"/>
      <c r="IK397" s="15"/>
      <c r="IL397" s="15"/>
      <c r="IM397" s="15"/>
      <c r="IN397" s="15"/>
      <c r="IO397" s="15"/>
      <c r="IP397" s="15"/>
      <c r="IQ397" s="15"/>
      <c r="IR397" s="15"/>
      <c r="IS397" s="15"/>
      <c r="IT397" s="15"/>
      <c r="IU397" s="15"/>
    </row>
    <row r="398" spans="1:255" ht="16.5" thickBot="1" thickTop="1">
      <c r="A398" s="31"/>
      <c r="B398" s="30"/>
      <c r="C398" s="30"/>
      <c r="D398" s="30"/>
      <c r="E398" s="30"/>
      <c r="F398" s="30"/>
      <c r="G398" s="30"/>
      <c r="H398" s="30"/>
      <c r="I398" s="30"/>
      <c r="J398" s="30"/>
      <c r="K398" s="30"/>
      <c r="L398" s="30"/>
      <c r="M398" s="30"/>
      <c r="N398" s="30"/>
      <c r="O398" s="20"/>
      <c r="P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1"/>
      <c r="AS398" s="1"/>
      <c r="AT398" s="1"/>
      <c r="AU398" s="1"/>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15"/>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5"/>
      <c r="FH398" s="15"/>
      <c r="FI398" s="15"/>
      <c r="FJ398" s="15"/>
      <c r="FK398" s="15"/>
      <c r="FL398" s="15"/>
      <c r="FM398" s="15"/>
      <c r="FN398" s="15"/>
      <c r="FO398" s="15"/>
      <c r="FP398" s="15"/>
      <c r="FQ398" s="15"/>
      <c r="FR398" s="15"/>
      <c r="FS398" s="15"/>
      <c r="FT398" s="15"/>
      <c r="FU398" s="15"/>
      <c r="FV398" s="15"/>
      <c r="FW398" s="15"/>
      <c r="FX398" s="15"/>
      <c r="FY398" s="15"/>
      <c r="FZ398" s="15"/>
      <c r="GA398" s="15"/>
      <c r="GB398" s="15"/>
      <c r="GC398" s="15"/>
      <c r="GD398" s="15"/>
      <c r="GE398" s="15"/>
      <c r="GF398" s="15"/>
      <c r="GG398" s="15"/>
      <c r="GH398" s="15"/>
      <c r="GI398" s="15"/>
      <c r="GJ398" s="15"/>
      <c r="GK398" s="15"/>
      <c r="GL398" s="15"/>
      <c r="GM398" s="15"/>
      <c r="GN398" s="15"/>
      <c r="GO398" s="15"/>
      <c r="GP398" s="15"/>
      <c r="GQ398" s="15"/>
      <c r="GR398" s="15"/>
      <c r="GS398" s="15"/>
      <c r="GT398" s="15"/>
      <c r="GU398" s="15"/>
      <c r="GV398" s="15"/>
      <c r="GW398" s="15"/>
      <c r="GX398" s="15"/>
      <c r="GY398" s="15"/>
      <c r="GZ398" s="15"/>
      <c r="HA398" s="15"/>
      <c r="HB398" s="15"/>
      <c r="HC398" s="15"/>
      <c r="HD398" s="15"/>
      <c r="HE398" s="15"/>
      <c r="HF398" s="15"/>
      <c r="HG398" s="15"/>
      <c r="HH398" s="15"/>
      <c r="HI398" s="15"/>
      <c r="HJ398" s="15"/>
      <c r="HK398" s="15"/>
      <c r="HL398" s="15"/>
      <c r="HM398" s="15"/>
      <c r="HN398" s="15"/>
      <c r="HO398" s="15"/>
      <c r="HP398" s="15"/>
      <c r="HQ398" s="15"/>
      <c r="HR398" s="15"/>
      <c r="HS398" s="15"/>
      <c r="HT398" s="15"/>
      <c r="HU398" s="15"/>
      <c r="HV398" s="15"/>
      <c r="HW398" s="15"/>
      <c r="HX398" s="15"/>
      <c r="HY398" s="15"/>
      <c r="HZ398" s="15"/>
      <c r="IA398" s="15"/>
      <c r="IB398" s="15"/>
      <c r="IC398" s="15"/>
      <c r="ID398" s="15"/>
      <c r="IE398" s="15"/>
      <c r="IF398" s="15"/>
      <c r="IG398" s="15"/>
      <c r="IH398" s="15"/>
      <c r="II398" s="15"/>
      <c r="IJ398" s="15"/>
      <c r="IK398" s="15"/>
      <c r="IL398" s="15"/>
      <c r="IM398" s="15"/>
      <c r="IN398" s="15"/>
      <c r="IO398" s="15"/>
      <c r="IP398" s="15"/>
      <c r="IQ398" s="15"/>
      <c r="IR398" s="15"/>
      <c r="IS398" s="15"/>
      <c r="IT398" s="15"/>
      <c r="IU398" s="15"/>
    </row>
    <row r="399" spans="1:255" ht="17.25" thickBot="1" thickTop="1">
      <c r="A399" s="3"/>
      <c r="B399" s="4"/>
      <c r="C399" s="4"/>
      <c r="D399" s="5" t="str">
        <f>+$D$8</f>
        <v>House Floor Action</v>
      </c>
      <c r="E399" s="6"/>
      <c r="F399" s="7"/>
      <c r="G399" s="5" t="str">
        <f>+$G$8</f>
        <v>Senate Full Comm Action</v>
      </c>
      <c r="H399" s="6"/>
      <c r="I399" s="7"/>
      <c r="J399" s="5" t="s">
        <v>4</v>
      </c>
      <c r="K399" s="6"/>
      <c r="L399" s="6"/>
      <c r="M399" s="6"/>
      <c r="N399" s="7"/>
      <c r="O399" s="20"/>
      <c r="P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1"/>
      <c r="AS399" s="1"/>
      <c r="AT399" s="1"/>
      <c r="AU399" s="1"/>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15"/>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c r="FO399" s="15"/>
      <c r="FP399" s="15"/>
      <c r="FQ399" s="15"/>
      <c r="FR399" s="15"/>
      <c r="FS399" s="15"/>
      <c r="FT399" s="15"/>
      <c r="FU399" s="15"/>
      <c r="FV399" s="15"/>
      <c r="FW399" s="15"/>
      <c r="FX399" s="15"/>
      <c r="FY399" s="15"/>
      <c r="FZ399" s="15"/>
      <c r="GA399" s="15"/>
      <c r="GB399" s="15"/>
      <c r="GC399" s="15"/>
      <c r="GD399" s="15"/>
      <c r="GE399" s="15"/>
      <c r="GF399" s="15"/>
      <c r="GG399" s="15"/>
      <c r="GH399" s="15"/>
      <c r="GI399" s="15"/>
      <c r="GJ399" s="15"/>
      <c r="GK399" s="15"/>
      <c r="GL399" s="15"/>
      <c r="GM399" s="15"/>
      <c r="GN399" s="15"/>
      <c r="GO399" s="15"/>
      <c r="GP399" s="15"/>
      <c r="GQ399" s="15"/>
      <c r="GR399" s="15"/>
      <c r="GS399" s="15"/>
      <c r="GT399" s="15"/>
      <c r="GU399" s="15"/>
      <c r="GV399" s="15"/>
      <c r="GW399" s="15"/>
      <c r="GX399" s="15"/>
      <c r="GY399" s="15"/>
      <c r="GZ399" s="15"/>
      <c r="HA399" s="15"/>
      <c r="HB399" s="15"/>
      <c r="HC399" s="15"/>
      <c r="HD399" s="15"/>
      <c r="HE399" s="15"/>
      <c r="HF399" s="15"/>
      <c r="HG399" s="15"/>
      <c r="HH399" s="15"/>
      <c r="HI399" s="15"/>
      <c r="HJ399" s="15"/>
      <c r="HK399" s="15"/>
      <c r="HL399" s="15"/>
      <c r="HM399" s="15"/>
      <c r="HN399" s="15"/>
      <c r="HO399" s="15"/>
      <c r="HP399" s="15"/>
      <c r="HQ399" s="15"/>
      <c r="HR399" s="15"/>
      <c r="HS399" s="15"/>
      <c r="HT399" s="15"/>
      <c r="HU399" s="15"/>
      <c r="HV399" s="15"/>
      <c r="HW399" s="15"/>
      <c r="HX399" s="15"/>
      <c r="HY399" s="15"/>
      <c r="HZ399" s="15"/>
      <c r="IA399" s="15"/>
      <c r="IB399" s="15"/>
      <c r="IC399" s="15"/>
      <c r="ID399" s="15"/>
      <c r="IE399" s="15"/>
      <c r="IF399" s="15"/>
      <c r="IG399" s="15"/>
      <c r="IH399" s="15"/>
      <c r="II399" s="15"/>
      <c r="IJ399" s="15"/>
      <c r="IK399" s="15"/>
      <c r="IL399" s="15"/>
      <c r="IM399" s="15"/>
      <c r="IN399" s="15"/>
      <c r="IO399" s="15"/>
      <c r="IP399" s="15"/>
      <c r="IQ399" s="15"/>
      <c r="IR399" s="15"/>
      <c r="IS399" s="15"/>
      <c r="IT399" s="15"/>
      <c r="IU399" s="15"/>
    </row>
    <row r="400" spans="1:255" ht="17.25" thickBot="1" thickTop="1">
      <c r="A400" s="8"/>
      <c r="B400" s="54"/>
      <c r="C400" s="10" t="str">
        <f aca="true" t="shared" si="42" ref="C400:D402">+C9</f>
        <v>Revised</v>
      </c>
      <c r="D400" s="67"/>
      <c r="E400" s="56"/>
      <c r="F400" s="56"/>
      <c r="G400" s="55"/>
      <c r="H400" s="56"/>
      <c r="I400" s="56"/>
      <c r="J400" s="55"/>
      <c r="K400" s="56"/>
      <c r="L400" s="56"/>
      <c r="M400" s="56"/>
      <c r="N400" s="56"/>
      <c r="O400" s="20"/>
      <c r="P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1"/>
      <c r="AS400" s="1"/>
      <c r="AT400" s="1"/>
      <c r="AU400" s="1"/>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15"/>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c r="FO400" s="15"/>
      <c r="FP400" s="15"/>
      <c r="FQ400" s="15"/>
      <c r="FR400" s="15"/>
      <c r="FS400" s="15"/>
      <c r="FT400" s="15"/>
      <c r="FU400" s="15"/>
      <c r="FV400" s="15"/>
      <c r="FW400" s="15"/>
      <c r="FX400" s="15"/>
      <c r="FY400" s="15"/>
      <c r="FZ400" s="15"/>
      <c r="GA400" s="15"/>
      <c r="GB400" s="15"/>
      <c r="GC400" s="15"/>
      <c r="GD400" s="15"/>
      <c r="GE400" s="15"/>
      <c r="GF400" s="15"/>
      <c r="GG400" s="15"/>
      <c r="GH400" s="15"/>
      <c r="GI400" s="15"/>
      <c r="GJ400" s="15"/>
      <c r="GK400" s="15"/>
      <c r="GL400" s="15"/>
      <c r="GM400" s="15"/>
      <c r="GN400" s="15"/>
      <c r="GO400" s="15"/>
      <c r="GP400" s="15"/>
      <c r="GQ400" s="15"/>
      <c r="GR400" s="15"/>
      <c r="GS400" s="15"/>
      <c r="GT400" s="15"/>
      <c r="GU400" s="15"/>
      <c r="GV400" s="15"/>
      <c r="GW400" s="15"/>
      <c r="GX400" s="15"/>
      <c r="GY400" s="15"/>
      <c r="GZ400" s="15"/>
      <c r="HA400" s="15"/>
      <c r="HB400" s="15"/>
      <c r="HC400" s="15"/>
      <c r="HD400" s="15"/>
      <c r="HE400" s="15"/>
      <c r="HF400" s="15"/>
      <c r="HG400" s="15"/>
      <c r="HH400" s="15"/>
      <c r="HI400" s="15"/>
      <c r="HJ400" s="15"/>
      <c r="HK400" s="15"/>
      <c r="HL400" s="15"/>
      <c r="HM400" s="15"/>
      <c r="HN400" s="15"/>
      <c r="HO400" s="15"/>
      <c r="HP400" s="15"/>
      <c r="HQ400" s="15"/>
      <c r="HR400" s="15"/>
      <c r="HS400" s="15"/>
      <c r="HT400" s="15"/>
      <c r="HU400" s="15"/>
      <c r="HV400" s="15"/>
      <c r="HW400" s="15"/>
      <c r="HX400" s="15"/>
      <c r="HY400" s="15"/>
      <c r="HZ400" s="15"/>
      <c r="IA400" s="15"/>
      <c r="IB400" s="15"/>
      <c r="IC400" s="15"/>
      <c r="ID400" s="15"/>
      <c r="IE400" s="15"/>
      <c r="IF400" s="15"/>
      <c r="IG400" s="15"/>
      <c r="IH400" s="15"/>
      <c r="II400" s="15"/>
      <c r="IJ400" s="15"/>
      <c r="IK400" s="15"/>
      <c r="IL400" s="15"/>
      <c r="IM400" s="15"/>
      <c r="IN400" s="15"/>
      <c r="IO400" s="15"/>
      <c r="IP400" s="15"/>
      <c r="IQ400" s="15"/>
      <c r="IR400" s="15"/>
      <c r="IS400" s="15"/>
      <c r="IT400" s="15"/>
      <c r="IU400" s="15"/>
    </row>
    <row r="401" spans="1:255" ht="17.25" thickBot="1" thickTop="1">
      <c r="A401" s="8"/>
      <c r="B401" s="9"/>
      <c r="C401" s="10" t="str">
        <f t="shared" si="42"/>
        <v>FY 2008</v>
      </c>
      <c r="D401" s="10" t="str">
        <f t="shared" si="42"/>
        <v>Hse </v>
      </c>
      <c r="E401" s="10" t="s">
        <v>6</v>
      </c>
      <c r="F401" s="10" t="s">
        <v>6</v>
      </c>
      <c r="G401" s="10" t="str">
        <f>+G10</f>
        <v>Sen</v>
      </c>
      <c r="H401" s="10" t="s">
        <v>6</v>
      </c>
      <c r="I401" s="10" t="s">
        <v>6</v>
      </c>
      <c r="J401" s="10" t="s">
        <v>7</v>
      </c>
      <c r="K401" s="10" t="s">
        <v>6</v>
      </c>
      <c r="L401" s="10" t="s">
        <v>6</v>
      </c>
      <c r="M401" s="10" t="s">
        <v>6</v>
      </c>
      <c r="N401" s="10" t="s">
        <v>6</v>
      </c>
      <c r="O401" s="20"/>
      <c r="P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1"/>
      <c r="AS401" s="1"/>
      <c r="AT401" s="1"/>
      <c r="AU401" s="1"/>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15"/>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c r="FO401" s="15"/>
      <c r="FP401" s="15"/>
      <c r="FQ401" s="15"/>
      <c r="FR401" s="15"/>
      <c r="FS401" s="15"/>
      <c r="FT401" s="15"/>
      <c r="FU401" s="15"/>
      <c r="FV401" s="15"/>
      <c r="FW401" s="15"/>
      <c r="FX401" s="15"/>
      <c r="FY401" s="15"/>
      <c r="FZ401" s="15"/>
      <c r="GA401" s="15"/>
      <c r="GB401" s="15"/>
      <c r="GC401" s="15"/>
      <c r="GD401" s="15"/>
      <c r="GE401" s="15"/>
      <c r="GF401" s="15"/>
      <c r="GG401" s="15"/>
      <c r="GH401" s="15"/>
      <c r="GI401" s="15"/>
      <c r="GJ401" s="15"/>
      <c r="GK401" s="15"/>
      <c r="GL401" s="15"/>
      <c r="GM401" s="15"/>
      <c r="GN401" s="15"/>
      <c r="GO401" s="15"/>
      <c r="GP401" s="15"/>
      <c r="GQ401" s="15"/>
      <c r="GR401" s="15"/>
      <c r="GS401" s="15"/>
      <c r="GT401" s="15"/>
      <c r="GU401" s="15"/>
      <c r="GV401" s="15"/>
      <c r="GW401" s="15"/>
      <c r="GX401" s="15"/>
      <c r="GY401" s="15"/>
      <c r="GZ401" s="15"/>
      <c r="HA401" s="15"/>
      <c r="HB401" s="15"/>
      <c r="HC401" s="15"/>
      <c r="HD401" s="15"/>
      <c r="HE401" s="15"/>
      <c r="HF401" s="15"/>
      <c r="HG401" s="15"/>
      <c r="HH401" s="15"/>
      <c r="HI401" s="15"/>
      <c r="HJ401" s="15"/>
      <c r="HK401" s="15"/>
      <c r="HL401" s="15"/>
      <c r="HM401" s="15"/>
      <c r="HN401" s="15"/>
      <c r="HO401" s="15"/>
      <c r="HP401" s="15"/>
      <c r="HQ401" s="15"/>
      <c r="HR401" s="15"/>
      <c r="HS401" s="15"/>
      <c r="HT401" s="15"/>
      <c r="HU401" s="15"/>
      <c r="HV401" s="15"/>
      <c r="HW401" s="15"/>
      <c r="HX401" s="15"/>
      <c r="HY401" s="15"/>
      <c r="HZ401" s="15"/>
      <c r="IA401" s="15"/>
      <c r="IB401" s="15"/>
      <c r="IC401" s="15"/>
      <c r="ID401" s="15"/>
      <c r="IE401" s="15"/>
      <c r="IF401" s="15"/>
      <c r="IG401" s="15"/>
      <c r="IH401" s="15"/>
      <c r="II401" s="15"/>
      <c r="IJ401" s="15"/>
      <c r="IK401" s="15"/>
      <c r="IL401" s="15"/>
      <c r="IM401" s="15"/>
      <c r="IN401" s="15"/>
      <c r="IO401" s="15"/>
      <c r="IP401" s="15"/>
      <c r="IQ401" s="15"/>
      <c r="IR401" s="15"/>
      <c r="IS401" s="15"/>
      <c r="IT401" s="15"/>
      <c r="IU401" s="15"/>
    </row>
    <row r="402" spans="1:255" ht="17.25" thickBot="1" thickTop="1">
      <c r="A402" s="11"/>
      <c r="B402" s="9" t="str">
        <f>+B11</f>
        <v>FY 2007</v>
      </c>
      <c r="C402" s="10" t="str">
        <f t="shared" si="42"/>
        <v>Pres. Bud.</v>
      </c>
      <c r="D402" s="10" t="str">
        <f t="shared" si="42"/>
        <v>Floor</v>
      </c>
      <c r="E402" s="10" t="s">
        <v>9</v>
      </c>
      <c r="F402" s="10" t="s">
        <v>9</v>
      </c>
      <c r="G402" s="10" t="str">
        <f>+G11</f>
        <v>Full Comm</v>
      </c>
      <c r="H402" s="10" t="s">
        <v>9</v>
      </c>
      <c r="I402" s="10" t="s">
        <v>9</v>
      </c>
      <c r="J402" s="10" t="s">
        <v>10</v>
      </c>
      <c r="K402" s="10" t="s">
        <v>9</v>
      </c>
      <c r="L402" s="10" t="s">
        <v>9</v>
      </c>
      <c r="M402" s="10" t="s">
        <v>9</v>
      </c>
      <c r="N402" s="10" t="s">
        <v>9</v>
      </c>
      <c r="O402" s="20"/>
      <c r="P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1"/>
      <c r="AS402" s="1"/>
      <c r="AT402" s="1"/>
      <c r="AU402" s="1"/>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15"/>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c r="HI402" s="15"/>
      <c r="HJ402" s="15"/>
      <c r="HK402" s="15"/>
      <c r="HL402" s="15"/>
      <c r="HM402" s="15"/>
      <c r="HN402" s="15"/>
      <c r="HO402" s="15"/>
      <c r="HP402" s="15"/>
      <c r="HQ402" s="15"/>
      <c r="HR402" s="15"/>
      <c r="HS402" s="15"/>
      <c r="HT402" s="15"/>
      <c r="HU402" s="15"/>
      <c r="HV402" s="15"/>
      <c r="HW402" s="15"/>
      <c r="HX402" s="15"/>
      <c r="HY402" s="15"/>
      <c r="HZ402" s="15"/>
      <c r="IA402" s="15"/>
      <c r="IB402" s="15"/>
      <c r="IC402" s="15"/>
      <c r="ID402" s="15"/>
      <c r="IE402" s="15"/>
      <c r="IF402" s="15"/>
      <c r="IG402" s="15"/>
      <c r="IH402" s="15"/>
      <c r="II402" s="15"/>
      <c r="IJ402" s="15"/>
      <c r="IK402" s="15"/>
      <c r="IL402" s="15"/>
      <c r="IM402" s="15"/>
      <c r="IN402" s="15"/>
      <c r="IO402" s="15"/>
      <c r="IP402" s="15"/>
      <c r="IQ402" s="15"/>
      <c r="IR402" s="15"/>
      <c r="IS402" s="15"/>
      <c r="IT402" s="15"/>
      <c r="IU402" s="15"/>
    </row>
    <row r="403" spans="1:255" ht="17.25" thickBot="1" thickTop="1">
      <c r="A403" s="11" t="s">
        <v>62</v>
      </c>
      <c r="B403" s="9" t="str">
        <f>+B12</f>
        <v>Enacted</v>
      </c>
      <c r="C403" s="10" t="s">
        <v>11</v>
      </c>
      <c r="D403" s="10" t="s">
        <v>12</v>
      </c>
      <c r="E403" s="10" t="str">
        <f>+E12</f>
        <v>FY 2007</v>
      </c>
      <c r="F403" s="10" t="s">
        <v>8</v>
      </c>
      <c r="G403" s="10" t="s">
        <v>12</v>
      </c>
      <c r="H403" s="10" t="str">
        <f>+H12</f>
        <v>FY 2007</v>
      </c>
      <c r="I403" s="10" t="s">
        <v>8</v>
      </c>
      <c r="J403" s="10" t="s">
        <v>12</v>
      </c>
      <c r="K403" s="10" t="str">
        <f>+K12</f>
        <v>FY 2007</v>
      </c>
      <c r="L403" s="10" t="s">
        <v>8</v>
      </c>
      <c r="M403" s="10" t="s">
        <v>5</v>
      </c>
      <c r="N403" s="10" t="s">
        <v>13</v>
      </c>
      <c r="O403" s="20"/>
      <c r="P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1"/>
      <c r="AS403" s="1"/>
      <c r="AT403" s="1"/>
      <c r="AU403" s="1"/>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c r="IA403" s="15"/>
      <c r="IB403" s="15"/>
      <c r="IC403" s="15"/>
      <c r="ID403" s="15"/>
      <c r="IE403" s="15"/>
      <c r="IF403" s="15"/>
      <c r="IG403" s="15"/>
      <c r="IH403" s="15"/>
      <c r="II403" s="15"/>
      <c r="IJ403" s="15"/>
      <c r="IK403" s="15"/>
      <c r="IL403" s="15"/>
      <c r="IM403" s="15"/>
      <c r="IN403" s="15"/>
      <c r="IO403" s="15"/>
      <c r="IP403" s="15"/>
      <c r="IQ403" s="15"/>
      <c r="IR403" s="15"/>
      <c r="IS403" s="15"/>
      <c r="IT403" s="15"/>
      <c r="IU403" s="15"/>
    </row>
    <row r="404" spans="1:255" ht="17.25" thickBot="1" thickTop="1">
      <c r="A404" s="12" t="s">
        <v>64</v>
      </c>
      <c r="B404" s="19">
        <v>26061</v>
      </c>
      <c r="C404" s="19">
        <f>+B404+SUM(C406:C408)+C411</f>
        <v>24902</v>
      </c>
      <c r="D404" s="19">
        <f>+B404+SUM(D406:D408)+D411</f>
        <v>24902</v>
      </c>
      <c r="E404" s="19">
        <f>SUM(E406:E411)</f>
        <v>-1159</v>
      </c>
      <c r="F404" s="19">
        <f>SUM(F406:F411)</f>
        <v>0</v>
      </c>
      <c r="G404" s="19">
        <f>+B404+SUM(G406:G408)+G411</f>
        <v>24902</v>
      </c>
      <c r="H404" s="19">
        <f>SUM(H406:H411)</f>
        <v>-1159</v>
      </c>
      <c r="I404" s="19">
        <f>SUM(I406:I411)</f>
        <v>0</v>
      </c>
      <c r="J404" s="19">
        <f>+B404+SUM(J406:J408)+J411</f>
        <v>24902</v>
      </c>
      <c r="K404" s="19">
        <f>SUM(K406:K411)</f>
        <v>-1159</v>
      </c>
      <c r="L404" s="19">
        <f>SUM(L406:L411)</f>
        <v>0</v>
      </c>
      <c r="M404" s="19">
        <f>SUM(M406:M411)</f>
        <v>0</v>
      </c>
      <c r="N404" s="19">
        <f>SUM(N406:N411)</f>
        <v>0</v>
      </c>
      <c r="O404" s="20"/>
      <c r="P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1"/>
      <c r="AS404" s="1"/>
      <c r="AT404" s="1"/>
      <c r="AU404" s="1"/>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15"/>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c r="FO404" s="15"/>
      <c r="FP404" s="15"/>
      <c r="FQ404" s="15"/>
      <c r="FR404" s="15"/>
      <c r="FS404" s="15"/>
      <c r="FT404" s="15"/>
      <c r="FU404" s="15"/>
      <c r="FV404" s="15"/>
      <c r="FW404" s="15"/>
      <c r="FX404" s="15"/>
      <c r="FY404" s="15"/>
      <c r="FZ404" s="15"/>
      <c r="GA404" s="15"/>
      <c r="GB404" s="15"/>
      <c r="GC404" s="15"/>
      <c r="GD404" s="15"/>
      <c r="GE404" s="15"/>
      <c r="GF404" s="15"/>
      <c r="GG404" s="15"/>
      <c r="GH404" s="15"/>
      <c r="GI404" s="15"/>
      <c r="GJ404" s="15"/>
      <c r="GK404" s="15"/>
      <c r="GL404" s="15"/>
      <c r="GM404" s="15"/>
      <c r="GN404" s="15"/>
      <c r="GO404" s="15"/>
      <c r="GP404" s="15"/>
      <c r="GQ404" s="15"/>
      <c r="GR404" s="15"/>
      <c r="GS404" s="15"/>
      <c r="GT404" s="15"/>
      <c r="GU404" s="15"/>
      <c r="GV404" s="15"/>
      <c r="GW404" s="15"/>
      <c r="GX404" s="15"/>
      <c r="GY404" s="15"/>
      <c r="GZ404" s="15"/>
      <c r="HA404" s="15"/>
      <c r="HB404" s="15"/>
      <c r="HC404" s="15"/>
      <c r="HD404" s="15"/>
      <c r="HE404" s="15"/>
      <c r="HF404" s="15"/>
      <c r="HG404" s="15"/>
      <c r="HH404" s="15"/>
      <c r="HI404" s="15"/>
      <c r="HJ404" s="15"/>
      <c r="HK404" s="15"/>
      <c r="HL404" s="15"/>
      <c r="HM404" s="15"/>
      <c r="HN404" s="15"/>
      <c r="HO404" s="15"/>
      <c r="HP404" s="15"/>
      <c r="HQ404" s="15"/>
      <c r="HR404" s="15"/>
      <c r="HS404" s="15"/>
      <c r="HT404" s="15"/>
      <c r="HU404" s="15"/>
      <c r="HV404" s="15"/>
      <c r="HW404" s="15"/>
      <c r="HX404" s="15"/>
      <c r="HY404" s="15"/>
      <c r="HZ404" s="15"/>
      <c r="IA404" s="15"/>
      <c r="IB404" s="15"/>
      <c r="IC404" s="15"/>
      <c r="ID404" s="15"/>
      <c r="IE404" s="15"/>
      <c r="IF404" s="15"/>
      <c r="IG404" s="15"/>
      <c r="IH404" s="15"/>
      <c r="II404" s="15"/>
      <c r="IJ404" s="15"/>
      <c r="IK404" s="15"/>
      <c r="IL404" s="15"/>
      <c r="IM404" s="15"/>
      <c r="IN404" s="15"/>
      <c r="IO404" s="15"/>
      <c r="IP404" s="15"/>
      <c r="IQ404" s="15"/>
      <c r="IR404" s="15"/>
      <c r="IS404" s="15"/>
      <c r="IT404" s="15"/>
      <c r="IU404" s="15"/>
    </row>
    <row r="405" spans="1:255" ht="17.25" thickBot="1" thickTop="1">
      <c r="A405" s="11"/>
      <c r="B405" s="22"/>
      <c r="C405" s="22"/>
      <c r="D405" s="22"/>
      <c r="E405" s="22"/>
      <c r="F405" s="22"/>
      <c r="G405" s="22"/>
      <c r="H405" s="22"/>
      <c r="I405" s="22"/>
      <c r="J405" s="22"/>
      <c r="K405" s="22"/>
      <c r="L405" s="22"/>
      <c r="M405" s="22"/>
      <c r="N405" s="22"/>
      <c r="O405" s="20"/>
      <c r="P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1"/>
      <c r="AS405" s="1"/>
      <c r="AT405" s="1"/>
      <c r="AU405" s="1"/>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15"/>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c r="FO405" s="15"/>
      <c r="FP405" s="15"/>
      <c r="FQ405" s="15"/>
      <c r="FR405" s="15"/>
      <c r="FS405" s="15"/>
      <c r="FT405" s="15"/>
      <c r="FU405" s="15"/>
      <c r="FV405" s="15"/>
      <c r="FW405" s="15"/>
      <c r="FX405" s="15"/>
      <c r="FY405" s="15"/>
      <c r="FZ405" s="15"/>
      <c r="GA405" s="15"/>
      <c r="GB405" s="15"/>
      <c r="GC405" s="15"/>
      <c r="GD405" s="15"/>
      <c r="GE405" s="15"/>
      <c r="GF405" s="15"/>
      <c r="GG405" s="15"/>
      <c r="GH405" s="15"/>
      <c r="GI405" s="15"/>
      <c r="GJ405" s="15"/>
      <c r="GK405" s="15"/>
      <c r="GL405" s="15"/>
      <c r="GM405" s="15"/>
      <c r="GN405" s="15"/>
      <c r="GO405" s="15"/>
      <c r="GP405" s="15"/>
      <c r="GQ405" s="15"/>
      <c r="GR405" s="15"/>
      <c r="GS405" s="15"/>
      <c r="GT405" s="15"/>
      <c r="GU405" s="15"/>
      <c r="GV405" s="15"/>
      <c r="GW405" s="15"/>
      <c r="GX405" s="15"/>
      <c r="GY405" s="15"/>
      <c r="GZ405" s="15"/>
      <c r="HA405" s="15"/>
      <c r="HB405" s="15"/>
      <c r="HC405" s="15"/>
      <c r="HD405" s="15"/>
      <c r="HE405" s="15"/>
      <c r="HF405" s="15"/>
      <c r="HG405" s="15"/>
      <c r="HH405" s="15"/>
      <c r="HI405" s="15"/>
      <c r="HJ405" s="15"/>
      <c r="HK405" s="15"/>
      <c r="HL405" s="15"/>
      <c r="HM405" s="15"/>
      <c r="HN405" s="15"/>
      <c r="HO405" s="15"/>
      <c r="HP405" s="15"/>
      <c r="HQ405" s="15"/>
      <c r="HR405" s="15"/>
      <c r="HS405" s="15"/>
      <c r="HT405" s="15"/>
      <c r="HU405" s="15"/>
      <c r="HV405" s="15"/>
      <c r="HW405" s="15"/>
      <c r="HX405" s="15"/>
      <c r="HY405" s="15"/>
      <c r="HZ405" s="15"/>
      <c r="IA405" s="15"/>
      <c r="IB405" s="15"/>
      <c r="IC405" s="15"/>
      <c r="ID405" s="15"/>
      <c r="IE405" s="15"/>
      <c r="IF405" s="15"/>
      <c r="IG405" s="15"/>
      <c r="IH405" s="15"/>
      <c r="II405" s="15"/>
      <c r="IJ405" s="15"/>
      <c r="IK405" s="15"/>
      <c r="IL405" s="15"/>
      <c r="IM405" s="15"/>
      <c r="IN405" s="15"/>
      <c r="IO405" s="15"/>
      <c r="IP405" s="15"/>
      <c r="IQ405" s="15"/>
      <c r="IR405" s="15"/>
      <c r="IS405" s="15"/>
      <c r="IT405" s="15"/>
      <c r="IU405" s="15"/>
    </row>
    <row r="406" spans="1:255" ht="16.5" thickBot="1" thickTop="1">
      <c r="A406" s="8" t="s">
        <v>178</v>
      </c>
      <c r="B406" s="22"/>
      <c r="C406" s="22">
        <v>-62</v>
      </c>
      <c r="D406" s="22">
        <f aca="true" t="shared" si="43" ref="D406:E408">+C406</f>
        <v>-62</v>
      </c>
      <c r="E406" s="22">
        <f t="shared" si="43"/>
        <v>-62</v>
      </c>
      <c r="F406" s="22">
        <f>+D406-C406</f>
        <v>0</v>
      </c>
      <c r="G406" s="22">
        <f>+C406</f>
        <v>-62</v>
      </c>
      <c r="H406" s="22">
        <f>+G406</f>
        <v>-62</v>
      </c>
      <c r="I406" s="22">
        <f>+G406-C406</f>
        <v>0</v>
      </c>
      <c r="J406" s="22">
        <f>+D406</f>
        <v>-62</v>
      </c>
      <c r="K406" s="22">
        <f>+J406</f>
        <v>-62</v>
      </c>
      <c r="L406" s="22">
        <f>+J406-C406</f>
        <v>0</v>
      </c>
      <c r="M406" s="22">
        <f>+J406-D406</f>
        <v>0</v>
      </c>
      <c r="N406" s="22">
        <f>+J406-G406</f>
        <v>0</v>
      </c>
      <c r="O406" s="20"/>
      <c r="P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1"/>
      <c r="AS406" s="1"/>
      <c r="AT406" s="1"/>
      <c r="AU406" s="1"/>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c r="FO406" s="15"/>
      <c r="FP406" s="15"/>
      <c r="FQ406" s="15"/>
      <c r="FR406" s="15"/>
      <c r="FS406" s="15"/>
      <c r="FT406" s="15"/>
      <c r="FU406" s="15"/>
      <c r="FV406" s="15"/>
      <c r="FW406" s="15"/>
      <c r="FX406" s="15"/>
      <c r="FY406" s="15"/>
      <c r="FZ406" s="15"/>
      <c r="GA406" s="15"/>
      <c r="GB406" s="15"/>
      <c r="GC406" s="15"/>
      <c r="GD406" s="15"/>
      <c r="GE406" s="15"/>
      <c r="GF406" s="15"/>
      <c r="GG406" s="15"/>
      <c r="GH406" s="15"/>
      <c r="GI406" s="15"/>
      <c r="GJ406" s="15"/>
      <c r="GK406" s="15"/>
      <c r="GL406" s="15"/>
      <c r="GM406" s="15"/>
      <c r="GN406" s="15"/>
      <c r="GO406" s="15"/>
      <c r="GP406" s="15"/>
      <c r="GQ406" s="15"/>
      <c r="GR406" s="15"/>
      <c r="GS406" s="15"/>
      <c r="GT406" s="15"/>
      <c r="GU406" s="15"/>
      <c r="GV406" s="15"/>
      <c r="GW406" s="15"/>
      <c r="GX406" s="15"/>
      <c r="GY406" s="15"/>
      <c r="GZ406" s="15"/>
      <c r="HA406" s="15"/>
      <c r="HB406" s="15"/>
      <c r="HC406" s="15"/>
      <c r="HD406" s="15"/>
      <c r="HE406" s="15"/>
      <c r="HF406" s="15"/>
      <c r="HG406" s="15"/>
      <c r="HH406" s="15"/>
      <c r="HI406" s="15"/>
      <c r="HJ406" s="15"/>
      <c r="HK406" s="15"/>
      <c r="HL406" s="15"/>
      <c r="HM406" s="15"/>
      <c r="HN406" s="15"/>
      <c r="HO406" s="15"/>
      <c r="HP406" s="15"/>
      <c r="HQ406" s="15"/>
      <c r="HR406" s="15"/>
      <c r="HS406" s="15"/>
      <c r="HT406" s="15"/>
      <c r="HU406" s="15"/>
      <c r="HV406" s="15"/>
      <c r="HW406" s="15"/>
      <c r="HX406" s="15"/>
      <c r="HY406" s="15"/>
      <c r="HZ406" s="15"/>
      <c r="IA406" s="15"/>
      <c r="IB406" s="15"/>
      <c r="IC406" s="15"/>
      <c r="ID406" s="15"/>
      <c r="IE406" s="15"/>
      <c r="IF406" s="15"/>
      <c r="IG406" s="15"/>
      <c r="IH406" s="15"/>
      <c r="II406" s="15"/>
      <c r="IJ406" s="15"/>
      <c r="IK406" s="15"/>
      <c r="IL406" s="15"/>
      <c r="IM406" s="15"/>
      <c r="IN406" s="15"/>
      <c r="IO406" s="15"/>
      <c r="IP406" s="15"/>
      <c r="IQ406" s="15"/>
      <c r="IR406" s="15"/>
      <c r="IS406" s="15"/>
      <c r="IT406" s="15"/>
      <c r="IU406" s="15"/>
    </row>
    <row r="407" spans="1:255" ht="16.5" thickBot="1" thickTop="1">
      <c r="A407" s="8" t="s">
        <v>179</v>
      </c>
      <c r="B407" s="22"/>
      <c r="C407" s="22">
        <v>430</v>
      </c>
      <c r="D407" s="22">
        <f t="shared" si="43"/>
        <v>430</v>
      </c>
      <c r="E407" s="22">
        <f t="shared" si="43"/>
        <v>430</v>
      </c>
      <c r="F407" s="22">
        <f>+D407-C407</f>
        <v>0</v>
      </c>
      <c r="G407" s="22">
        <f>+C407</f>
        <v>430</v>
      </c>
      <c r="H407" s="22">
        <f>+G407</f>
        <v>430</v>
      </c>
      <c r="I407" s="22">
        <f>+G407-C407</f>
        <v>0</v>
      </c>
      <c r="J407" s="22">
        <f>+D407</f>
        <v>430</v>
      </c>
      <c r="K407" s="22">
        <f>+J407</f>
        <v>430</v>
      </c>
      <c r="L407" s="22">
        <f>+J407-C407</f>
        <v>0</v>
      </c>
      <c r="M407" s="22">
        <f>+J407-D407</f>
        <v>0</v>
      </c>
      <c r="N407" s="22">
        <f>+J407-G407</f>
        <v>0</v>
      </c>
      <c r="O407" s="20"/>
      <c r="P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1"/>
      <c r="AS407" s="1"/>
      <c r="AT407" s="1"/>
      <c r="AU407" s="1"/>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15"/>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c r="FO407" s="15"/>
      <c r="FP407" s="15"/>
      <c r="FQ407" s="15"/>
      <c r="FR407" s="15"/>
      <c r="FS407" s="15"/>
      <c r="FT407" s="15"/>
      <c r="FU407" s="15"/>
      <c r="FV407" s="15"/>
      <c r="FW407" s="15"/>
      <c r="FX407" s="15"/>
      <c r="FY407" s="15"/>
      <c r="FZ407" s="15"/>
      <c r="GA407" s="15"/>
      <c r="GB407" s="15"/>
      <c r="GC407" s="15"/>
      <c r="GD407" s="15"/>
      <c r="GE407" s="15"/>
      <c r="GF407" s="15"/>
      <c r="GG407" s="15"/>
      <c r="GH407" s="15"/>
      <c r="GI407" s="15"/>
      <c r="GJ407" s="15"/>
      <c r="GK407" s="15"/>
      <c r="GL407" s="15"/>
      <c r="GM407" s="15"/>
      <c r="GN407" s="15"/>
      <c r="GO407" s="15"/>
      <c r="GP407" s="15"/>
      <c r="GQ407" s="15"/>
      <c r="GR407" s="15"/>
      <c r="GS407" s="15"/>
      <c r="GT407" s="15"/>
      <c r="GU407" s="15"/>
      <c r="GV407" s="15"/>
      <c r="GW407" s="15"/>
      <c r="GX407" s="15"/>
      <c r="GY407" s="15"/>
      <c r="GZ407" s="15"/>
      <c r="HA407" s="15"/>
      <c r="HB407" s="15"/>
      <c r="HC407" s="15"/>
      <c r="HD407" s="15"/>
      <c r="HE407" s="15"/>
      <c r="HF407" s="15"/>
      <c r="HG407" s="15"/>
      <c r="HH407" s="15"/>
      <c r="HI407" s="15"/>
      <c r="HJ407" s="15"/>
      <c r="HK407" s="15"/>
      <c r="HL407" s="15"/>
      <c r="HM407" s="15"/>
      <c r="HN407" s="15"/>
      <c r="HO407" s="15"/>
      <c r="HP407" s="15"/>
      <c r="HQ407" s="15"/>
      <c r="HR407" s="15"/>
      <c r="HS407" s="15"/>
      <c r="HT407" s="15"/>
      <c r="HU407" s="15"/>
      <c r="HV407" s="15"/>
      <c r="HW407" s="15"/>
      <c r="HX407" s="15"/>
      <c r="HY407" s="15"/>
      <c r="HZ407" s="15"/>
      <c r="IA407" s="15"/>
      <c r="IB407" s="15"/>
      <c r="IC407" s="15"/>
      <c r="ID407" s="15"/>
      <c r="IE407" s="15"/>
      <c r="IF407" s="15"/>
      <c r="IG407" s="15"/>
      <c r="IH407" s="15"/>
      <c r="II407" s="15"/>
      <c r="IJ407" s="15"/>
      <c r="IK407" s="15"/>
      <c r="IL407" s="15"/>
      <c r="IM407" s="15"/>
      <c r="IN407" s="15"/>
      <c r="IO407" s="15"/>
      <c r="IP407" s="15"/>
      <c r="IQ407" s="15"/>
      <c r="IR407" s="15"/>
      <c r="IS407" s="15"/>
      <c r="IT407" s="15"/>
      <c r="IU407" s="15"/>
    </row>
    <row r="408" spans="1:255" ht="16.5" thickBot="1" thickTop="1">
      <c r="A408" s="8" t="s">
        <v>243</v>
      </c>
      <c r="B408" s="22"/>
      <c r="C408" s="22">
        <v>-27</v>
      </c>
      <c r="D408" s="22">
        <f t="shared" si="43"/>
        <v>-27</v>
      </c>
      <c r="E408" s="22">
        <f t="shared" si="43"/>
        <v>-27</v>
      </c>
      <c r="F408" s="22">
        <f>+D408-C408</f>
        <v>0</v>
      </c>
      <c r="G408" s="22">
        <f>+C408</f>
        <v>-27</v>
      </c>
      <c r="H408" s="22">
        <f>+G408</f>
        <v>-27</v>
      </c>
      <c r="I408" s="22">
        <f>+G408-C408</f>
        <v>0</v>
      </c>
      <c r="J408" s="22">
        <f>+D408</f>
        <v>-27</v>
      </c>
      <c r="K408" s="22">
        <f>+J408</f>
        <v>-27</v>
      </c>
      <c r="L408" s="22">
        <f>+J408-C408</f>
        <v>0</v>
      </c>
      <c r="M408" s="22">
        <f>+J408-D408</f>
        <v>0</v>
      </c>
      <c r="N408" s="22">
        <f>+J408-G408</f>
        <v>0</v>
      </c>
      <c r="O408" s="20"/>
      <c r="P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1"/>
      <c r="AS408" s="1"/>
      <c r="AT408" s="1"/>
      <c r="AU408" s="1"/>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15"/>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c r="FO408" s="15"/>
      <c r="FP408" s="15"/>
      <c r="FQ408" s="15"/>
      <c r="FR408" s="15"/>
      <c r="FS408" s="15"/>
      <c r="FT408" s="15"/>
      <c r="FU408" s="15"/>
      <c r="FV408" s="15"/>
      <c r="FW408" s="15"/>
      <c r="FX408" s="15"/>
      <c r="FY408" s="15"/>
      <c r="FZ408" s="15"/>
      <c r="GA408" s="15"/>
      <c r="GB408" s="15"/>
      <c r="GC408" s="15"/>
      <c r="GD408" s="15"/>
      <c r="GE408" s="15"/>
      <c r="GF408" s="15"/>
      <c r="GG408" s="15"/>
      <c r="GH408" s="15"/>
      <c r="GI408" s="15"/>
      <c r="GJ408" s="15"/>
      <c r="GK408" s="15"/>
      <c r="GL408" s="15"/>
      <c r="GM408" s="15"/>
      <c r="GN408" s="15"/>
      <c r="GO408" s="15"/>
      <c r="GP408" s="15"/>
      <c r="GQ408" s="15"/>
      <c r="GR408" s="15"/>
      <c r="GS408" s="15"/>
      <c r="GT408" s="15"/>
      <c r="GU408" s="15"/>
      <c r="GV408" s="15"/>
      <c r="GW408" s="15"/>
      <c r="GX408" s="15"/>
      <c r="GY408" s="15"/>
      <c r="GZ408" s="15"/>
      <c r="HA408" s="15"/>
      <c r="HB408" s="15"/>
      <c r="HC408" s="15"/>
      <c r="HD408" s="15"/>
      <c r="HE408" s="15"/>
      <c r="HF408" s="15"/>
      <c r="HG408" s="15"/>
      <c r="HH408" s="15"/>
      <c r="HI408" s="15"/>
      <c r="HJ408" s="15"/>
      <c r="HK408" s="15"/>
      <c r="HL408" s="15"/>
      <c r="HM408" s="15"/>
      <c r="HN408" s="15"/>
      <c r="HO408" s="15"/>
      <c r="HP408" s="15"/>
      <c r="HQ408" s="15"/>
      <c r="HR408" s="15"/>
      <c r="HS408" s="15"/>
      <c r="HT408" s="15"/>
      <c r="HU408" s="15"/>
      <c r="HV408" s="15"/>
      <c r="HW408" s="15"/>
      <c r="HX408" s="15"/>
      <c r="HY408" s="15"/>
      <c r="HZ408" s="15"/>
      <c r="IA408" s="15"/>
      <c r="IB408" s="15"/>
      <c r="IC408" s="15"/>
      <c r="ID408" s="15"/>
      <c r="IE408" s="15"/>
      <c r="IF408" s="15"/>
      <c r="IG408" s="15"/>
      <c r="IH408" s="15"/>
      <c r="II408" s="15"/>
      <c r="IJ408" s="15"/>
      <c r="IK408" s="15"/>
      <c r="IL408" s="15"/>
      <c r="IM408" s="15"/>
      <c r="IN408" s="15"/>
      <c r="IO408" s="15"/>
      <c r="IP408" s="15"/>
      <c r="IQ408" s="15"/>
      <c r="IR408" s="15"/>
      <c r="IS408" s="15"/>
      <c r="IT408" s="15"/>
      <c r="IU408" s="15"/>
    </row>
    <row r="409" spans="1:255" ht="16.5" thickBot="1" thickTop="1">
      <c r="A409" s="8"/>
      <c r="B409" s="22"/>
      <c r="C409" s="22"/>
      <c r="D409" s="22"/>
      <c r="E409" s="22"/>
      <c r="F409" s="22"/>
      <c r="G409" s="22"/>
      <c r="H409" s="22"/>
      <c r="I409" s="22"/>
      <c r="J409" s="22"/>
      <c r="K409" s="21"/>
      <c r="L409" s="22"/>
      <c r="M409" s="22"/>
      <c r="N409" s="22"/>
      <c r="O409" s="20"/>
      <c r="P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1"/>
      <c r="AS409" s="1"/>
      <c r="AT409" s="1"/>
      <c r="AU409" s="1"/>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15"/>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c r="FO409" s="15"/>
      <c r="FP409" s="15"/>
      <c r="FQ409" s="15"/>
      <c r="FR409" s="15"/>
      <c r="FS409" s="15"/>
      <c r="FT409" s="15"/>
      <c r="FU409" s="15"/>
      <c r="FV409" s="15"/>
      <c r="FW409" s="15"/>
      <c r="FX409" s="15"/>
      <c r="FY409" s="15"/>
      <c r="FZ409" s="15"/>
      <c r="GA409" s="15"/>
      <c r="GB409" s="15"/>
      <c r="GC409" s="15"/>
      <c r="GD409" s="15"/>
      <c r="GE409" s="15"/>
      <c r="GF409" s="15"/>
      <c r="GG409" s="15"/>
      <c r="GH409" s="15"/>
      <c r="GI409" s="15"/>
      <c r="GJ409" s="15"/>
      <c r="GK409" s="15"/>
      <c r="GL409" s="15"/>
      <c r="GM409" s="15"/>
      <c r="GN409" s="15"/>
      <c r="GO409" s="15"/>
      <c r="GP409" s="15"/>
      <c r="GQ409" s="15"/>
      <c r="GR409" s="15"/>
      <c r="GS409" s="15"/>
      <c r="GT409" s="15"/>
      <c r="GU409" s="15"/>
      <c r="GV409" s="15"/>
      <c r="GW409" s="15"/>
      <c r="GX409" s="15"/>
      <c r="GY409" s="15"/>
      <c r="GZ409" s="15"/>
      <c r="HA409" s="15"/>
      <c r="HB409" s="15"/>
      <c r="HC409" s="15"/>
      <c r="HD409" s="15"/>
      <c r="HE409" s="15"/>
      <c r="HF409" s="15"/>
      <c r="HG409" s="15"/>
      <c r="HH409" s="15"/>
      <c r="HI409" s="15"/>
      <c r="HJ409" s="15"/>
      <c r="HK409" s="15"/>
      <c r="HL409" s="15"/>
      <c r="HM409" s="15"/>
      <c r="HN409" s="15"/>
      <c r="HO409" s="15"/>
      <c r="HP409" s="15"/>
      <c r="HQ409" s="15"/>
      <c r="HR409" s="15"/>
      <c r="HS409" s="15"/>
      <c r="HT409" s="15"/>
      <c r="HU409" s="15"/>
      <c r="HV409" s="15"/>
      <c r="HW409" s="15"/>
      <c r="HX409" s="15"/>
      <c r="HY409" s="15"/>
      <c r="HZ409" s="15"/>
      <c r="IA409" s="15"/>
      <c r="IB409" s="15"/>
      <c r="IC409" s="15"/>
      <c r="ID409" s="15"/>
      <c r="IE409" s="15"/>
      <c r="IF409" s="15"/>
      <c r="IG409" s="15"/>
      <c r="IH409" s="15"/>
      <c r="II409" s="15"/>
      <c r="IJ409" s="15"/>
      <c r="IK409" s="15"/>
      <c r="IL409" s="15"/>
      <c r="IM409" s="15"/>
      <c r="IN409" s="15"/>
      <c r="IO409" s="15"/>
      <c r="IP409" s="15"/>
      <c r="IQ409" s="15"/>
      <c r="IR409" s="15"/>
      <c r="IS409" s="15"/>
      <c r="IT409" s="15"/>
      <c r="IU409" s="15"/>
    </row>
    <row r="410" spans="1:255" ht="16.5" thickBot="1" thickTop="1">
      <c r="A410" s="8" t="s">
        <v>180</v>
      </c>
      <c r="B410" s="22"/>
      <c r="C410" s="22"/>
      <c r="D410" s="22"/>
      <c r="E410" s="22"/>
      <c r="F410" s="22"/>
      <c r="G410" s="22"/>
      <c r="H410" s="22"/>
      <c r="I410" s="22"/>
      <c r="J410" s="22"/>
      <c r="K410" s="21"/>
      <c r="L410" s="22"/>
      <c r="M410" s="22"/>
      <c r="N410" s="22"/>
      <c r="O410" s="20"/>
      <c r="P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1"/>
      <c r="AS410" s="1"/>
      <c r="AT410" s="1"/>
      <c r="AU410" s="1"/>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15"/>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c r="FO410" s="15"/>
      <c r="FP410" s="15"/>
      <c r="FQ410" s="15"/>
      <c r="FR410" s="15"/>
      <c r="FS410" s="15"/>
      <c r="FT410" s="15"/>
      <c r="FU410" s="15"/>
      <c r="FV410" s="15"/>
      <c r="FW410" s="15"/>
      <c r="FX410" s="15"/>
      <c r="FY410" s="15"/>
      <c r="FZ410" s="15"/>
      <c r="GA410" s="15"/>
      <c r="GB410" s="15"/>
      <c r="GC410" s="15"/>
      <c r="GD410" s="15"/>
      <c r="GE410" s="15"/>
      <c r="GF410" s="15"/>
      <c r="GG410" s="15"/>
      <c r="GH410" s="15"/>
      <c r="GI410" s="15"/>
      <c r="GJ410" s="15"/>
      <c r="GK410" s="15"/>
      <c r="GL410" s="15"/>
      <c r="GM410" s="15"/>
      <c r="GN410" s="15"/>
      <c r="GO410" s="15"/>
      <c r="GP410" s="15"/>
      <c r="GQ410" s="15"/>
      <c r="GR410" s="15"/>
      <c r="GS410" s="15"/>
      <c r="GT410" s="15"/>
      <c r="GU410" s="15"/>
      <c r="GV410" s="15"/>
      <c r="GW410" s="15"/>
      <c r="GX410" s="15"/>
      <c r="GY410" s="15"/>
      <c r="GZ410" s="15"/>
      <c r="HA410" s="15"/>
      <c r="HB410" s="15"/>
      <c r="HC410" s="15"/>
      <c r="HD410" s="15"/>
      <c r="HE410" s="15"/>
      <c r="HF410" s="15"/>
      <c r="HG410" s="15"/>
      <c r="HH410" s="15"/>
      <c r="HI410" s="15"/>
      <c r="HJ410" s="15"/>
      <c r="HK410" s="15"/>
      <c r="HL410" s="15"/>
      <c r="HM410" s="15"/>
      <c r="HN410" s="15"/>
      <c r="HO410" s="15"/>
      <c r="HP410" s="15"/>
      <c r="HQ410" s="15"/>
      <c r="HR410" s="15"/>
      <c r="HS410" s="15"/>
      <c r="HT410" s="15"/>
      <c r="HU410" s="15"/>
      <c r="HV410" s="15"/>
      <c r="HW410" s="15"/>
      <c r="HX410" s="15"/>
      <c r="HY410" s="15"/>
      <c r="HZ410" s="15"/>
      <c r="IA410" s="15"/>
      <c r="IB410" s="15"/>
      <c r="IC410" s="15"/>
      <c r="ID410" s="15"/>
      <c r="IE410" s="15"/>
      <c r="IF410" s="15"/>
      <c r="IG410" s="15"/>
      <c r="IH410" s="15"/>
      <c r="II410" s="15"/>
      <c r="IJ410" s="15"/>
      <c r="IK410" s="15"/>
      <c r="IL410" s="15"/>
      <c r="IM410" s="15"/>
      <c r="IN410" s="15"/>
      <c r="IO410" s="15"/>
      <c r="IP410" s="15"/>
      <c r="IQ410" s="15"/>
      <c r="IR410" s="15"/>
      <c r="IS410" s="15"/>
      <c r="IT410" s="15"/>
      <c r="IU410" s="15"/>
    </row>
    <row r="411" spans="1:255" ht="16.5" thickBot="1" thickTop="1">
      <c r="A411" s="8" t="s">
        <v>181</v>
      </c>
      <c r="B411" s="22">
        <v>1500</v>
      </c>
      <c r="C411" s="22">
        <v>-1500</v>
      </c>
      <c r="D411" s="22">
        <v>-1500</v>
      </c>
      <c r="E411" s="22">
        <f>+D411</f>
        <v>-1500</v>
      </c>
      <c r="F411" s="22">
        <f>+D411-C411</f>
        <v>0</v>
      </c>
      <c r="G411" s="22">
        <v>-1500</v>
      </c>
      <c r="H411" s="22">
        <f>+G411</f>
        <v>-1500</v>
      </c>
      <c r="I411" s="22">
        <f>+G411-C411</f>
        <v>0</v>
      </c>
      <c r="J411" s="22">
        <f>+D411</f>
        <v>-1500</v>
      </c>
      <c r="K411" s="22">
        <f>+J411</f>
        <v>-1500</v>
      </c>
      <c r="L411" s="22">
        <f>+J411-C411</f>
        <v>0</v>
      </c>
      <c r="M411" s="22">
        <f>+J411-D411</f>
        <v>0</v>
      </c>
      <c r="N411" s="22">
        <f>+J411-G411</f>
        <v>0</v>
      </c>
      <c r="O411" s="20"/>
      <c r="P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1"/>
      <c r="AS411" s="1"/>
      <c r="AT411" s="1"/>
      <c r="AU411" s="1"/>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15"/>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c r="HI411" s="15"/>
      <c r="HJ411" s="15"/>
      <c r="HK411" s="15"/>
      <c r="HL411" s="15"/>
      <c r="HM411" s="15"/>
      <c r="HN411" s="15"/>
      <c r="HO411" s="15"/>
      <c r="HP411" s="15"/>
      <c r="HQ411" s="15"/>
      <c r="HR411" s="15"/>
      <c r="HS411" s="15"/>
      <c r="HT411" s="15"/>
      <c r="HU411" s="15"/>
      <c r="HV411" s="15"/>
      <c r="HW411" s="15"/>
      <c r="HX411" s="15"/>
      <c r="HY411" s="15"/>
      <c r="HZ411" s="15"/>
      <c r="IA411" s="15"/>
      <c r="IB411" s="15"/>
      <c r="IC411" s="15"/>
      <c r="ID411" s="15"/>
      <c r="IE411" s="15"/>
      <c r="IF411" s="15"/>
      <c r="IG411" s="15"/>
      <c r="IH411" s="15"/>
      <c r="II411" s="15"/>
      <c r="IJ411" s="15"/>
      <c r="IK411" s="15"/>
      <c r="IL411" s="15"/>
      <c r="IM411" s="15"/>
      <c r="IN411" s="15"/>
      <c r="IO411" s="15"/>
      <c r="IP411" s="15"/>
      <c r="IQ411" s="15"/>
      <c r="IR411" s="15"/>
      <c r="IS411" s="15"/>
      <c r="IT411" s="15"/>
      <c r="IU411" s="15"/>
    </row>
    <row r="412" spans="1:255" ht="16.5" thickBot="1" thickTop="1">
      <c r="A412" s="8"/>
      <c r="B412" s="22"/>
      <c r="C412" s="22"/>
      <c r="D412" s="22"/>
      <c r="E412" s="22"/>
      <c r="F412" s="22"/>
      <c r="G412" s="22"/>
      <c r="H412" s="22"/>
      <c r="I412" s="22"/>
      <c r="J412" s="22"/>
      <c r="K412" s="22"/>
      <c r="L412" s="22"/>
      <c r="M412" s="22"/>
      <c r="N412" s="22"/>
      <c r="O412" s="20"/>
      <c r="P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1"/>
      <c r="AS412" s="1"/>
      <c r="AT412" s="1"/>
      <c r="AU412" s="1"/>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15"/>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c r="HI412" s="15"/>
      <c r="HJ412" s="15"/>
      <c r="HK412" s="15"/>
      <c r="HL412" s="15"/>
      <c r="HM412" s="15"/>
      <c r="HN412" s="15"/>
      <c r="HO412" s="15"/>
      <c r="HP412" s="15"/>
      <c r="HQ412" s="15"/>
      <c r="HR412" s="15"/>
      <c r="HS412" s="15"/>
      <c r="HT412" s="15"/>
      <c r="HU412" s="15"/>
      <c r="HV412" s="15"/>
      <c r="HW412" s="15"/>
      <c r="HX412" s="15"/>
      <c r="HY412" s="15"/>
      <c r="HZ412" s="15"/>
      <c r="IA412" s="15"/>
      <c r="IB412" s="15"/>
      <c r="IC412" s="15"/>
      <c r="ID412" s="15"/>
      <c r="IE412" s="15"/>
      <c r="IF412" s="15"/>
      <c r="IG412" s="15"/>
      <c r="IH412" s="15"/>
      <c r="II412" s="15"/>
      <c r="IJ412" s="15"/>
      <c r="IK412" s="15"/>
      <c r="IL412" s="15"/>
      <c r="IM412" s="15"/>
      <c r="IN412" s="15"/>
      <c r="IO412" s="15"/>
      <c r="IP412" s="15"/>
      <c r="IQ412" s="15"/>
      <c r="IR412" s="15"/>
      <c r="IS412" s="15"/>
      <c r="IT412" s="15"/>
      <c r="IU412" s="15"/>
    </row>
    <row r="413" spans="1:255" ht="16.5" thickBot="1" thickTop="1">
      <c r="A413" s="8"/>
      <c r="B413" s="22"/>
      <c r="C413" s="22"/>
      <c r="D413" s="22"/>
      <c r="E413" s="22"/>
      <c r="F413" s="22"/>
      <c r="G413" s="22"/>
      <c r="H413" s="22"/>
      <c r="I413" s="22"/>
      <c r="J413" s="22"/>
      <c r="K413" s="22"/>
      <c r="L413" s="22"/>
      <c r="M413" s="22"/>
      <c r="N413" s="22"/>
      <c r="O413" s="20"/>
      <c r="P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1"/>
      <c r="AS413" s="1"/>
      <c r="AT413" s="1"/>
      <c r="AU413" s="1"/>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15"/>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c r="FO413" s="15"/>
      <c r="FP413" s="15"/>
      <c r="FQ413" s="15"/>
      <c r="FR413" s="15"/>
      <c r="FS413" s="15"/>
      <c r="FT413" s="15"/>
      <c r="FU413" s="15"/>
      <c r="FV413" s="15"/>
      <c r="FW413" s="15"/>
      <c r="FX413" s="15"/>
      <c r="FY413" s="15"/>
      <c r="FZ413" s="15"/>
      <c r="GA413" s="15"/>
      <c r="GB413" s="15"/>
      <c r="GC413" s="15"/>
      <c r="GD413" s="15"/>
      <c r="GE413" s="15"/>
      <c r="GF413" s="15"/>
      <c r="GG413" s="15"/>
      <c r="GH413" s="15"/>
      <c r="GI413" s="15"/>
      <c r="GJ413" s="15"/>
      <c r="GK413" s="15"/>
      <c r="GL413" s="15"/>
      <c r="GM413" s="15"/>
      <c r="GN413" s="15"/>
      <c r="GO413" s="15"/>
      <c r="GP413" s="15"/>
      <c r="GQ413" s="15"/>
      <c r="GR413" s="15"/>
      <c r="GS413" s="15"/>
      <c r="GT413" s="15"/>
      <c r="GU413" s="15"/>
      <c r="GV413" s="15"/>
      <c r="GW413" s="15"/>
      <c r="GX413" s="15"/>
      <c r="GY413" s="15"/>
      <c r="GZ413" s="15"/>
      <c r="HA413" s="15"/>
      <c r="HB413" s="15"/>
      <c r="HC413" s="15"/>
      <c r="HD413" s="15"/>
      <c r="HE413" s="15"/>
      <c r="HF413" s="15"/>
      <c r="HG413" s="15"/>
      <c r="HH413" s="15"/>
      <c r="HI413" s="15"/>
      <c r="HJ413" s="15"/>
      <c r="HK413" s="15"/>
      <c r="HL413" s="15"/>
      <c r="HM413" s="15"/>
      <c r="HN413" s="15"/>
      <c r="HO413" s="15"/>
      <c r="HP413" s="15"/>
      <c r="HQ413" s="15"/>
      <c r="HR413" s="15"/>
      <c r="HS413" s="15"/>
      <c r="HT413" s="15"/>
      <c r="HU413" s="15"/>
      <c r="HV413" s="15"/>
      <c r="HW413" s="15"/>
      <c r="HX413" s="15"/>
      <c r="HY413" s="15"/>
      <c r="HZ413" s="15"/>
      <c r="IA413" s="15"/>
      <c r="IB413" s="15"/>
      <c r="IC413" s="15"/>
      <c r="ID413" s="15"/>
      <c r="IE413" s="15"/>
      <c r="IF413" s="15"/>
      <c r="IG413" s="15"/>
      <c r="IH413" s="15"/>
      <c r="II413" s="15"/>
      <c r="IJ413" s="15"/>
      <c r="IK413" s="15"/>
      <c r="IL413" s="15"/>
      <c r="IM413" s="15"/>
      <c r="IN413" s="15"/>
      <c r="IO413" s="15"/>
      <c r="IP413" s="15"/>
      <c r="IQ413" s="15"/>
      <c r="IR413" s="15"/>
      <c r="IS413" s="15"/>
      <c r="IT413" s="15"/>
      <c r="IU413" s="15"/>
    </row>
    <row r="414" spans="1:255" ht="17.25" thickBot="1" thickTop="1">
      <c r="A414" s="12" t="s">
        <v>65</v>
      </c>
      <c r="B414" s="19">
        <v>17030</v>
      </c>
      <c r="C414" s="19">
        <f>+B414+SUM(C416:C418)+SUM(C421:C421)</f>
        <v>17041</v>
      </c>
      <c r="D414" s="19">
        <f>+B414+SUM(D416:D418)+SUM(D421:D421)</f>
        <v>17041</v>
      </c>
      <c r="E414" s="19">
        <f>SUM(E416:E421)</f>
        <v>11</v>
      </c>
      <c r="F414" s="19">
        <f>SUM(F416:F421)</f>
        <v>0</v>
      </c>
      <c r="G414" s="19">
        <f>+B414+SUM(G416:G418)+SUM(G421:G421)</f>
        <v>17041</v>
      </c>
      <c r="H414" s="19">
        <f>SUM(H416:H421)</f>
        <v>11</v>
      </c>
      <c r="I414" s="19">
        <f>SUM(I416:I421)</f>
        <v>0</v>
      </c>
      <c r="J414" s="19">
        <f>+B414+SUM(J416:J418)+SUM(J421:J421)</f>
        <v>17041</v>
      </c>
      <c r="K414" s="19">
        <f>SUM(K416:K421)</f>
        <v>11</v>
      </c>
      <c r="L414" s="19">
        <f>SUM(L416:L421)</f>
        <v>0</v>
      </c>
      <c r="M414" s="19">
        <f>SUM(M416:M421)</f>
        <v>0</v>
      </c>
      <c r="N414" s="19">
        <f>SUM(N416:N421)</f>
        <v>0</v>
      </c>
      <c r="O414" s="20"/>
      <c r="P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1"/>
      <c r="AS414" s="1"/>
      <c r="AT414" s="1"/>
      <c r="AU414" s="1"/>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15"/>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c r="FO414" s="15"/>
      <c r="FP414" s="15"/>
      <c r="FQ414" s="15"/>
      <c r="FR414" s="15"/>
      <c r="FS414" s="15"/>
      <c r="FT414" s="15"/>
      <c r="FU414" s="15"/>
      <c r="FV414" s="15"/>
      <c r="FW414" s="15"/>
      <c r="FX414" s="15"/>
      <c r="FY414" s="15"/>
      <c r="FZ414" s="15"/>
      <c r="GA414" s="15"/>
      <c r="GB414" s="15"/>
      <c r="GC414" s="15"/>
      <c r="GD414" s="15"/>
      <c r="GE414" s="15"/>
      <c r="GF414" s="15"/>
      <c r="GG414" s="15"/>
      <c r="GH414" s="15"/>
      <c r="GI414" s="15"/>
      <c r="GJ414" s="15"/>
      <c r="GK414" s="15"/>
      <c r="GL414" s="15"/>
      <c r="GM414" s="15"/>
      <c r="GN414" s="15"/>
      <c r="GO414" s="15"/>
      <c r="GP414" s="15"/>
      <c r="GQ414" s="15"/>
      <c r="GR414" s="15"/>
      <c r="GS414" s="15"/>
      <c r="GT414" s="15"/>
      <c r="GU414" s="15"/>
      <c r="GV414" s="15"/>
      <c r="GW414" s="15"/>
      <c r="GX414" s="15"/>
      <c r="GY414" s="15"/>
      <c r="GZ414" s="15"/>
      <c r="HA414" s="15"/>
      <c r="HB414" s="15"/>
      <c r="HC414" s="15"/>
      <c r="HD414" s="15"/>
      <c r="HE414" s="15"/>
      <c r="HF414" s="15"/>
      <c r="HG414" s="15"/>
      <c r="HH414" s="15"/>
      <c r="HI414" s="15"/>
      <c r="HJ414" s="15"/>
      <c r="HK414" s="15"/>
      <c r="HL414" s="15"/>
      <c r="HM414" s="15"/>
      <c r="HN414" s="15"/>
      <c r="HO414" s="15"/>
      <c r="HP414" s="15"/>
      <c r="HQ414" s="15"/>
      <c r="HR414" s="15"/>
      <c r="HS414" s="15"/>
      <c r="HT414" s="15"/>
      <c r="HU414" s="15"/>
      <c r="HV414" s="15"/>
      <c r="HW414" s="15"/>
      <c r="HX414" s="15"/>
      <c r="HY414" s="15"/>
      <c r="HZ414" s="15"/>
      <c r="IA414" s="15"/>
      <c r="IB414" s="15"/>
      <c r="IC414" s="15"/>
      <c r="ID414" s="15"/>
      <c r="IE414" s="15"/>
      <c r="IF414" s="15"/>
      <c r="IG414" s="15"/>
      <c r="IH414" s="15"/>
      <c r="II414" s="15"/>
      <c r="IJ414" s="15"/>
      <c r="IK414" s="15"/>
      <c r="IL414" s="15"/>
      <c r="IM414" s="15"/>
      <c r="IN414" s="15"/>
      <c r="IO414" s="15"/>
      <c r="IP414" s="15"/>
      <c r="IQ414" s="15"/>
      <c r="IR414" s="15"/>
      <c r="IS414" s="15"/>
      <c r="IT414" s="15"/>
      <c r="IU414" s="15"/>
    </row>
    <row r="415" spans="1:255" ht="17.25" thickBot="1" thickTop="1">
      <c r="A415" s="11"/>
      <c r="B415" s="22"/>
      <c r="C415" s="22"/>
      <c r="D415" s="22"/>
      <c r="E415" s="22"/>
      <c r="F415" s="22"/>
      <c r="G415" s="22"/>
      <c r="H415" s="22"/>
      <c r="I415" s="22"/>
      <c r="J415" s="22"/>
      <c r="K415" s="22"/>
      <c r="L415" s="22"/>
      <c r="M415" s="22"/>
      <c r="N415" s="22"/>
      <c r="O415" s="20"/>
      <c r="P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1"/>
      <c r="AS415" s="1"/>
      <c r="AT415" s="1"/>
      <c r="AU415" s="1"/>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15"/>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c r="FO415" s="15"/>
      <c r="FP415" s="15"/>
      <c r="FQ415" s="15"/>
      <c r="FR415" s="15"/>
      <c r="FS415" s="15"/>
      <c r="FT415" s="15"/>
      <c r="FU415" s="15"/>
      <c r="FV415" s="15"/>
      <c r="FW415" s="15"/>
      <c r="FX415" s="15"/>
      <c r="FY415" s="15"/>
      <c r="FZ415" s="15"/>
      <c r="GA415" s="15"/>
      <c r="GB415" s="15"/>
      <c r="GC415" s="15"/>
      <c r="GD415" s="15"/>
      <c r="GE415" s="15"/>
      <c r="GF415" s="15"/>
      <c r="GG415" s="15"/>
      <c r="GH415" s="15"/>
      <c r="GI415" s="15"/>
      <c r="GJ415" s="15"/>
      <c r="GK415" s="15"/>
      <c r="GL415" s="15"/>
      <c r="GM415" s="15"/>
      <c r="GN415" s="15"/>
      <c r="GO415" s="15"/>
      <c r="GP415" s="15"/>
      <c r="GQ415" s="15"/>
      <c r="GR415" s="15"/>
      <c r="GS415" s="15"/>
      <c r="GT415" s="15"/>
      <c r="GU415" s="15"/>
      <c r="GV415" s="15"/>
      <c r="GW415" s="15"/>
      <c r="GX415" s="15"/>
      <c r="GY415" s="15"/>
      <c r="GZ415" s="15"/>
      <c r="HA415" s="15"/>
      <c r="HB415" s="15"/>
      <c r="HC415" s="15"/>
      <c r="HD415" s="15"/>
      <c r="HE415" s="15"/>
      <c r="HF415" s="15"/>
      <c r="HG415" s="15"/>
      <c r="HH415" s="15"/>
      <c r="HI415" s="15"/>
      <c r="HJ415" s="15"/>
      <c r="HK415" s="15"/>
      <c r="HL415" s="15"/>
      <c r="HM415" s="15"/>
      <c r="HN415" s="15"/>
      <c r="HO415" s="15"/>
      <c r="HP415" s="15"/>
      <c r="HQ415" s="15"/>
      <c r="HR415" s="15"/>
      <c r="HS415" s="15"/>
      <c r="HT415" s="15"/>
      <c r="HU415" s="15"/>
      <c r="HV415" s="15"/>
      <c r="HW415" s="15"/>
      <c r="HX415" s="15"/>
      <c r="HY415" s="15"/>
      <c r="HZ415" s="15"/>
      <c r="IA415" s="15"/>
      <c r="IB415" s="15"/>
      <c r="IC415" s="15"/>
      <c r="ID415" s="15"/>
      <c r="IE415" s="15"/>
      <c r="IF415" s="15"/>
      <c r="IG415" s="15"/>
      <c r="IH415" s="15"/>
      <c r="II415" s="15"/>
      <c r="IJ415" s="15"/>
      <c r="IK415" s="15"/>
      <c r="IL415" s="15"/>
      <c r="IM415" s="15"/>
      <c r="IN415" s="15"/>
      <c r="IO415" s="15"/>
      <c r="IP415" s="15"/>
      <c r="IQ415" s="15"/>
      <c r="IR415" s="15"/>
      <c r="IS415" s="15"/>
      <c r="IT415" s="15"/>
      <c r="IU415" s="15"/>
    </row>
    <row r="416" spans="1:255" ht="16.5" thickBot="1" thickTop="1">
      <c r="A416" s="8" t="s">
        <v>182</v>
      </c>
      <c r="B416" s="22"/>
      <c r="C416" s="22">
        <v>-45</v>
      </c>
      <c r="D416" s="22">
        <f aca="true" t="shared" si="44" ref="D416:E418">+C416</f>
        <v>-45</v>
      </c>
      <c r="E416" s="22">
        <f t="shared" si="44"/>
        <v>-45</v>
      </c>
      <c r="F416" s="22">
        <f>+D416-C416</f>
        <v>0</v>
      </c>
      <c r="G416" s="22">
        <f>+C416</f>
        <v>-45</v>
      </c>
      <c r="H416" s="22">
        <f>+G416</f>
        <v>-45</v>
      </c>
      <c r="I416" s="22">
        <f>+G416-C416</f>
        <v>0</v>
      </c>
      <c r="J416" s="22">
        <f>+D416</f>
        <v>-45</v>
      </c>
      <c r="K416" s="22">
        <f>+J416</f>
        <v>-45</v>
      </c>
      <c r="L416" s="22">
        <f>+J416-C416</f>
        <v>0</v>
      </c>
      <c r="M416" s="22">
        <f>+J416-D416</f>
        <v>0</v>
      </c>
      <c r="N416" s="22">
        <f>+J416-G416</f>
        <v>0</v>
      </c>
      <c r="O416" s="20"/>
      <c r="P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1"/>
      <c r="AS416" s="1"/>
      <c r="AT416" s="1"/>
      <c r="AU416" s="1"/>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c r="FO416" s="15"/>
      <c r="FP416" s="15"/>
      <c r="FQ416" s="15"/>
      <c r="FR416" s="15"/>
      <c r="FS416" s="15"/>
      <c r="FT416" s="15"/>
      <c r="FU416" s="15"/>
      <c r="FV416" s="15"/>
      <c r="FW416" s="15"/>
      <c r="FX416" s="15"/>
      <c r="FY416" s="15"/>
      <c r="FZ416" s="15"/>
      <c r="GA416" s="15"/>
      <c r="GB416" s="15"/>
      <c r="GC416" s="15"/>
      <c r="GD416" s="15"/>
      <c r="GE416" s="15"/>
      <c r="GF416" s="15"/>
      <c r="GG416" s="15"/>
      <c r="GH416" s="15"/>
      <c r="GI416" s="15"/>
      <c r="GJ416" s="15"/>
      <c r="GK416" s="15"/>
      <c r="GL416" s="15"/>
      <c r="GM416" s="15"/>
      <c r="GN416" s="15"/>
      <c r="GO416" s="15"/>
      <c r="GP416" s="15"/>
      <c r="GQ416" s="15"/>
      <c r="GR416" s="15"/>
      <c r="GS416" s="15"/>
      <c r="GT416" s="15"/>
      <c r="GU416" s="15"/>
      <c r="GV416" s="15"/>
      <c r="GW416" s="15"/>
      <c r="GX416" s="15"/>
      <c r="GY416" s="15"/>
      <c r="GZ416" s="15"/>
      <c r="HA416" s="15"/>
      <c r="HB416" s="15"/>
      <c r="HC416" s="15"/>
      <c r="HD416" s="15"/>
      <c r="HE416" s="15"/>
      <c r="HF416" s="15"/>
      <c r="HG416" s="15"/>
      <c r="HH416" s="15"/>
      <c r="HI416" s="15"/>
      <c r="HJ416" s="15"/>
      <c r="HK416" s="15"/>
      <c r="HL416" s="15"/>
      <c r="HM416" s="15"/>
      <c r="HN416" s="15"/>
      <c r="HO416" s="15"/>
      <c r="HP416" s="15"/>
      <c r="HQ416" s="15"/>
      <c r="HR416" s="15"/>
      <c r="HS416" s="15"/>
      <c r="HT416" s="15"/>
      <c r="HU416" s="15"/>
      <c r="HV416" s="15"/>
      <c r="HW416" s="15"/>
      <c r="HX416" s="15"/>
      <c r="HY416" s="15"/>
      <c r="HZ416" s="15"/>
      <c r="IA416" s="15"/>
      <c r="IB416" s="15"/>
      <c r="IC416" s="15"/>
      <c r="ID416" s="15"/>
      <c r="IE416" s="15"/>
      <c r="IF416" s="15"/>
      <c r="IG416" s="15"/>
      <c r="IH416" s="15"/>
      <c r="II416" s="15"/>
      <c r="IJ416" s="15"/>
      <c r="IK416" s="15"/>
      <c r="IL416" s="15"/>
      <c r="IM416" s="15"/>
      <c r="IN416" s="15"/>
      <c r="IO416" s="15"/>
      <c r="IP416" s="15"/>
      <c r="IQ416" s="15"/>
      <c r="IR416" s="15"/>
      <c r="IS416" s="15"/>
      <c r="IT416" s="15"/>
      <c r="IU416" s="15"/>
    </row>
    <row r="417" spans="1:255" ht="16.5" thickBot="1" thickTop="1">
      <c r="A417" s="8" t="s">
        <v>183</v>
      </c>
      <c r="B417" s="22"/>
      <c r="C417" s="22">
        <v>405</v>
      </c>
      <c r="D417" s="22">
        <f t="shared" si="44"/>
        <v>405</v>
      </c>
      <c r="E417" s="22">
        <f t="shared" si="44"/>
        <v>405</v>
      </c>
      <c r="F417" s="22">
        <f>+D417-C417</f>
        <v>0</v>
      </c>
      <c r="G417" s="22">
        <f>+C417</f>
        <v>405</v>
      </c>
      <c r="H417" s="22">
        <f>+G417</f>
        <v>405</v>
      </c>
      <c r="I417" s="22">
        <f>+G417-C417</f>
        <v>0</v>
      </c>
      <c r="J417" s="22">
        <f>+D417</f>
        <v>405</v>
      </c>
      <c r="K417" s="22">
        <f>+J417</f>
        <v>405</v>
      </c>
      <c r="L417" s="22">
        <f>+J417-C417</f>
        <v>0</v>
      </c>
      <c r="M417" s="22">
        <f>+J417-D417</f>
        <v>0</v>
      </c>
      <c r="N417" s="22">
        <f>+J417-G417</f>
        <v>0</v>
      </c>
      <c r="O417" s="20"/>
      <c r="P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1"/>
      <c r="AS417" s="1"/>
      <c r="AT417" s="1"/>
      <c r="AU417" s="1"/>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15"/>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c r="FO417" s="15"/>
      <c r="FP417" s="15"/>
      <c r="FQ417" s="15"/>
      <c r="FR417" s="15"/>
      <c r="FS417" s="15"/>
      <c r="FT417" s="15"/>
      <c r="FU417" s="15"/>
      <c r="FV417" s="15"/>
      <c r="FW417" s="15"/>
      <c r="FX417" s="15"/>
      <c r="FY417" s="15"/>
      <c r="FZ417" s="15"/>
      <c r="GA417" s="15"/>
      <c r="GB417" s="15"/>
      <c r="GC417" s="15"/>
      <c r="GD417" s="15"/>
      <c r="GE417" s="15"/>
      <c r="GF417" s="15"/>
      <c r="GG417" s="15"/>
      <c r="GH417" s="15"/>
      <c r="GI417" s="15"/>
      <c r="GJ417" s="15"/>
      <c r="GK417" s="15"/>
      <c r="GL417" s="15"/>
      <c r="GM417" s="15"/>
      <c r="GN417" s="15"/>
      <c r="GO417" s="15"/>
      <c r="GP417" s="15"/>
      <c r="GQ417" s="15"/>
      <c r="GR417" s="15"/>
      <c r="GS417" s="15"/>
      <c r="GT417" s="15"/>
      <c r="GU417" s="15"/>
      <c r="GV417" s="15"/>
      <c r="GW417" s="15"/>
      <c r="GX417" s="15"/>
      <c r="GY417" s="15"/>
      <c r="GZ417" s="15"/>
      <c r="HA417" s="15"/>
      <c r="HB417" s="15"/>
      <c r="HC417" s="15"/>
      <c r="HD417" s="15"/>
      <c r="HE417" s="15"/>
      <c r="HF417" s="15"/>
      <c r="HG417" s="15"/>
      <c r="HH417" s="15"/>
      <c r="HI417" s="15"/>
      <c r="HJ417" s="15"/>
      <c r="HK417" s="15"/>
      <c r="HL417" s="15"/>
      <c r="HM417" s="15"/>
      <c r="HN417" s="15"/>
      <c r="HO417" s="15"/>
      <c r="HP417" s="15"/>
      <c r="HQ417" s="15"/>
      <c r="HR417" s="15"/>
      <c r="HS417" s="15"/>
      <c r="HT417" s="15"/>
      <c r="HU417" s="15"/>
      <c r="HV417" s="15"/>
      <c r="HW417" s="15"/>
      <c r="HX417" s="15"/>
      <c r="HY417" s="15"/>
      <c r="HZ417" s="15"/>
      <c r="IA417" s="15"/>
      <c r="IB417" s="15"/>
      <c r="IC417" s="15"/>
      <c r="ID417" s="15"/>
      <c r="IE417" s="15"/>
      <c r="IF417" s="15"/>
      <c r="IG417" s="15"/>
      <c r="IH417" s="15"/>
      <c r="II417" s="15"/>
      <c r="IJ417" s="15"/>
      <c r="IK417" s="15"/>
      <c r="IL417" s="15"/>
      <c r="IM417" s="15"/>
      <c r="IN417" s="15"/>
      <c r="IO417" s="15"/>
      <c r="IP417" s="15"/>
      <c r="IQ417" s="15"/>
      <c r="IR417" s="15"/>
      <c r="IS417" s="15"/>
      <c r="IT417" s="15"/>
      <c r="IU417" s="15"/>
    </row>
    <row r="418" spans="1:255" ht="16.5" thickBot="1" thickTop="1">
      <c r="A418" s="8" t="s">
        <v>244</v>
      </c>
      <c r="B418" s="22"/>
      <c r="C418" s="22">
        <v>-19</v>
      </c>
      <c r="D418" s="22">
        <f t="shared" si="44"/>
        <v>-19</v>
      </c>
      <c r="E418" s="22">
        <f t="shared" si="44"/>
        <v>-19</v>
      </c>
      <c r="F418" s="22">
        <f>+D418-C418</f>
        <v>0</v>
      </c>
      <c r="G418" s="22">
        <f>+C418</f>
        <v>-19</v>
      </c>
      <c r="H418" s="22">
        <f>+G418</f>
        <v>-19</v>
      </c>
      <c r="I418" s="22">
        <f>+G418-C418</f>
        <v>0</v>
      </c>
      <c r="J418" s="22">
        <f>+D418</f>
        <v>-19</v>
      </c>
      <c r="K418" s="22">
        <f>+J418</f>
        <v>-19</v>
      </c>
      <c r="L418" s="22">
        <f>+J418-C418</f>
        <v>0</v>
      </c>
      <c r="M418" s="22">
        <f>+J418-D418</f>
        <v>0</v>
      </c>
      <c r="N418" s="22">
        <f>+J418-G418</f>
        <v>0</v>
      </c>
      <c r="O418" s="20"/>
      <c r="P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1"/>
      <c r="AS418" s="1"/>
      <c r="AT418" s="1"/>
      <c r="AU418" s="1"/>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15"/>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c r="FO418" s="15"/>
      <c r="FP418" s="15"/>
      <c r="FQ418" s="15"/>
      <c r="FR418" s="15"/>
      <c r="FS418" s="15"/>
      <c r="FT418" s="15"/>
      <c r="FU418" s="15"/>
      <c r="FV418" s="15"/>
      <c r="FW418" s="15"/>
      <c r="FX418" s="15"/>
      <c r="FY418" s="15"/>
      <c r="FZ418" s="15"/>
      <c r="GA418" s="15"/>
      <c r="GB418" s="15"/>
      <c r="GC418" s="15"/>
      <c r="GD418" s="15"/>
      <c r="GE418" s="15"/>
      <c r="GF418" s="15"/>
      <c r="GG418" s="15"/>
      <c r="GH418" s="15"/>
      <c r="GI418" s="15"/>
      <c r="GJ418" s="15"/>
      <c r="GK418" s="15"/>
      <c r="GL418" s="15"/>
      <c r="GM418" s="15"/>
      <c r="GN418" s="15"/>
      <c r="GO418" s="15"/>
      <c r="GP418" s="15"/>
      <c r="GQ418" s="15"/>
      <c r="GR418" s="15"/>
      <c r="GS418" s="15"/>
      <c r="GT418" s="15"/>
      <c r="GU418" s="15"/>
      <c r="GV418" s="15"/>
      <c r="GW418" s="15"/>
      <c r="GX418" s="15"/>
      <c r="GY418" s="15"/>
      <c r="GZ418" s="15"/>
      <c r="HA418" s="15"/>
      <c r="HB418" s="15"/>
      <c r="HC418" s="15"/>
      <c r="HD418" s="15"/>
      <c r="HE418" s="15"/>
      <c r="HF418" s="15"/>
      <c r="HG418" s="15"/>
      <c r="HH418" s="15"/>
      <c r="HI418" s="15"/>
      <c r="HJ418" s="15"/>
      <c r="HK418" s="15"/>
      <c r="HL418" s="15"/>
      <c r="HM418" s="15"/>
      <c r="HN418" s="15"/>
      <c r="HO418" s="15"/>
      <c r="HP418" s="15"/>
      <c r="HQ418" s="15"/>
      <c r="HR418" s="15"/>
      <c r="HS418" s="15"/>
      <c r="HT418" s="15"/>
      <c r="HU418" s="15"/>
      <c r="HV418" s="15"/>
      <c r="HW418" s="15"/>
      <c r="HX418" s="15"/>
      <c r="HY418" s="15"/>
      <c r="HZ418" s="15"/>
      <c r="IA418" s="15"/>
      <c r="IB418" s="15"/>
      <c r="IC418" s="15"/>
      <c r="ID418" s="15"/>
      <c r="IE418" s="15"/>
      <c r="IF418" s="15"/>
      <c r="IG418" s="15"/>
      <c r="IH418" s="15"/>
      <c r="II418" s="15"/>
      <c r="IJ418" s="15"/>
      <c r="IK418" s="15"/>
      <c r="IL418" s="15"/>
      <c r="IM418" s="15"/>
      <c r="IN418" s="15"/>
      <c r="IO418" s="15"/>
      <c r="IP418" s="15"/>
      <c r="IQ418" s="15"/>
      <c r="IR418" s="15"/>
      <c r="IS418" s="15"/>
      <c r="IT418" s="15"/>
      <c r="IU418" s="15"/>
    </row>
    <row r="419" spans="1:255" ht="16.5" thickBot="1" thickTop="1">
      <c r="A419" s="8"/>
      <c r="B419" s="22"/>
      <c r="C419" s="22"/>
      <c r="D419" s="22"/>
      <c r="E419" s="22"/>
      <c r="F419" s="22"/>
      <c r="G419" s="22"/>
      <c r="H419" s="22"/>
      <c r="I419" s="22"/>
      <c r="J419" s="22"/>
      <c r="K419" s="21"/>
      <c r="L419" s="22"/>
      <c r="M419" s="22"/>
      <c r="N419" s="22"/>
      <c r="O419" s="20"/>
      <c r="P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1"/>
      <c r="AS419" s="1"/>
      <c r="AT419" s="1"/>
      <c r="AU419" s="1"/>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15"/>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c r="FO419" s="15"/>
      <c r="FP419" s="15"/>
      <c r="FQ419" s="15"/>
      <c r="FR419" s="15"/>
      <c r="FS419" s="15"/>
      <c r="FT419" s="15"/>
      <c r="FU419" s="15"/>
      <c r="FV419" s="15"/>
      <c r="FW419" s="15"/>
      <c r="FX419" s="15"/>
      <c r="FY419" s="15"/>
      <c r="FZ419" s="15"/>
      <c r="GA419" s="15"/>
      <c r="GB419" s="15"/>
      <c r="GC419" s="15"/>
      <c r="GD419" s="15"/>
      <c r="GE419" s="15"/>
      <c r="GF419" s="15"/>
      <c r="GG419" s="15"/>
      <c r="GH419" s="15"/>
      <c r="GI419" s="15"/>
      <c r="GJ419" s="15"/>
      <c r="GK419" s="15"/>
      <c r="GL419" s="15"/>
      <c r="GM419" s="15"/>
      <c r="GN419" s="15"/>
      <c r="GO419" s="15"/>
      <c r="GP419" s="15"/>
      <c r="GQ419" s="15"/>
      <c r="GR419" s="15"/>
      <c r="GS419" s="15"/>
      <c r="GT419" s="15"/>
      <c r="GU419" s="15"/>
      <c r="GV419" s="15"/>
      <c r="GW419" s="15"/>
      <c r="GX419" s="15"/>
      <c r="GY419" s="15"/>
      <c r="GZ419" s="15"/>
      <c r="HA419" s="15"/>
      <c r="HB419" s="15"/>
      <c r="HC419" s="15"/>
      <c r="HD419" s="15"/>
      <c r="HE419" s="15"/>
      <c r="HF419" s="15"/>
      <c r="HG419" s="15"/>
      <c r="HH419" s="15"/>
      <c r="HI419" s="15"/>
      <c r="HJ419" s="15"/>
      <c r="HK419" s="15"/>
      <c r="HL419" s="15"/>
      <c r="HM419" s="15"/>
      <c r="HN419" s="15"/>
      <c r="HO419" s="15"/>
      <c r="HP419" s="15"/>
      <c r="HQ419" s="15"/>
      <c r="HR419" s="15"/>
      <c r="HS419" s="15"/>
      <c r="HT419" s="15"/>
      <c r="HU419" s="15"/>
      <c r="HV419" s="15"/>
      <c r="HW419" s="15"/>
      <c r="HX419" s="15"/>
      <c r="HY419" s="15"/>
      <c r="HZ419" s="15"/>
      <c r="IA419" s="15"/>
      <c r="IB419" s="15"/>
      <c r="IC419" s="15"/>
      <c r="ID419" s="15"/>
      <c r="IE419" s="15"/>
      <c r="IF419" s="15"/>
      <c r="IG419" s="15"/>
      <c r="IH419" s="15"/>
      <c r="II419" s="15"/>
      <c r="IJ419" s="15"/>
      <c r="IK419" s="15"/>
      <c r="IL419" s="15"/>
      <c r="IM419" s="15"/>
      <c r="IN419" s="15"/>
      <c r="IO419" s="15"/>
      <c r="IP419" s="15"/>
      <c r="IQ419" s="15"/>
      <c r="IR419" s="15"/>
      <c r="IS419" s="15"/>
      <c r="IT419" s="15"/>
      <c r="IU419" s="15"/>
    </row>
    <row r="420" spans="1:255" ht="16.5" thickBot="1" thickTop="1">
      <c r="A420" s="8" t="s">
        <v>185</v>
      </c>
      <c r="B420" s="22"/>
      <c r="C420" s="22"/>
      <c r="D420" s="22"/>
      <c r="E420" s="22"/>
      <c r="F420" s="22"/>
      <c r="G420" s="22"/>
      <c r="H420" s="22"/>
      <c r="I420" s="22"/>
      <c r="J420" s="22"/>
      <c r="K420" s="21"/>
      <c r="L420" s="22"/>
      <c r="M420" s="22"/>
      <c r="N420" s="22"/>
      <c r="O420" s="20"/>
      <c r="P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1"/>
      <c r="AS420" s="1"/>
      <c r="AT420" s="1"/>
      <c r="AU420" s="1"/>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15"/>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c r="FO420" s="15"/>
      <c r="FP420" s="15"/>
      <c r="FQ420" s="15"/>
      <c r="FR420" s="15"/>
      <c r="FS420" s="15"/>
      <c r="FT420" s="15"/>
      <c r="FU420" s="15"/>
      <c r="FV420" s="15"/>
      <c r="FW420" s="15"/>
      <c r="FX420" s="15"/>
      <c r="FY420" s="15"/>
      <c r="FZ420" s="15"/>
      <c r="GA420" s="15"/>
      <c r="GB420" s="15"/>
      <c r="GC420" s="15"/>
      <c r="GD420" s="15"/>
      <c r="GE420" s="15"/>
      <c r="GF420" s="15"/>
      <c r="GG420" s="15"/>
      <c r="GH420" s="15"/>
      <c r="GI420" s="15"/>
      <c r="GJ420" s="15"/>
      <c r="GK420" s="15"/>
      <c r="GL420" s="15"/>
      <c r="GM420" s="15"/>
      <c r="GN420" s="15"/>
      <c r="GO420" s="15"/>
      <c r="GP420" s="15"/>
      <c r="GQ420" s="15"/>
      <c r="GR420" s="15"/>
      <c r="GS420" s="15"/>
      <c r="GT420" s="15"/>
      <c r="GU420" s="15"/>
      <c r="GV420" s="15"/>
      <c r="GW420" s="15"/>
      <c r="GX420" s="15"/>
      <c r="GY420" s="15"/>
      <c r="GZ420" s="15"/>
      <c r="HA420" s="15"/>
      <c r="HB420" s="15"/>
      <c r="HC420" s="15"/>
      <c r="HD420" s="15"/>
      <c r="HE420" s="15"/>
      <c r="HF420" s="15"/>
      <c r="HG420" s="15"/>
      <c r="HH420" s="15"/>
      <c r="HI420" s="15"/>
      <c r="HJ420" s="15"/>
      <c r="HK420" s="15"/>
      <c r="HL420" s="15"/>
      <c r="HM420" s="15"/>
      <c r="HN420" s="15"/>
      <c r="HO420" s="15"/>
      <c r="HP420" s="15"/>
      <c r="HQ420" s="15"/>
      <c r="HR420" s="15"/>
      <c r="HS420" s="15"/>
      <c r="HT420" s="15"/>
      <c r="HU420" s="15"/>
      <c r="HV420" s="15"/>
      <c r="HW420" s="15"/>
      <c r="HX420" s="15"/>
      <c r="HY420" s="15"/>
      <c r="HZ420" s="15"/>
      <c r="IA420" s="15"/>
      <c r="IB420" s="15"/>
      <c r="IC420" s="15"/>
      <c r="ID420" s="15"/>
      <c r="IE420" s="15"/>
      <c r="IF420" s="15"/>
      <c r="IG420" s="15"/>
      <c r="IH420" s="15"/>
      <c r="II420" s="15"/>
      <c r="IJ420" s="15"/>
      <c r="IK420" s="15"/>
      <c r="IL420" s="15"/>
      <c r="IM420" s="15"/>
      <c r="IN420" s="15"/>
      <c r="IO420" s="15"/>
      <c r="IP420" s="15"/>
      <c r="IQ420" s="15"/>
      <c r="IR420" s="15"/>
      <c r="IS420" s="15"/>
      <c r="IT420" s="15"/>
      <c r="IU420" s="15"/>
    </row>
    <row r="421" spans="1:255" ht="16.5" thickBot="1" thickTop="1">
      <c r="A421" s="8" t="s">
        <v>184</v>
      </c>
      <c r="B421" s="22">
        <v>330</v>
      </c>
      <c r="C421" s="22">
        <v>-330</v>
      </c>
      <c r="D421" s="22">
        <v>-330</v>
      </c>
      <c r="E421" s="22">
        <f>+D421</f>
        <v>-330</v>
      </c>
      <c r="F421" s="22">
        <f>+D421-C421</f>
        <v>0</v>
      </c>
      <c r="G421" s="22">
        <v>-330</v>
      </c>
      <c r="H421" s="22">
        <f>+G421</f>
        <v>-330</v>
      </c>
      <c r="I421" s="22">
        <f>+G421-C421</f>
        <v>0</v>
      </c>
      <c r="J421" s="22">
        <f>+D421</f>
        <v>-330</v>
      </c>
      <c r="K421" s="22">
        <f>+J421</f>
        <v>-330</v>
      </c>
      <c r="L421" s="22">
        <f>+J421-C421</f>
        <v>0</v>
      </c>
      <c r="M421" s="22">
        <f>+J421-D421</f>
        <v>0</v>
      </c>
      <c r="N421" s="22">
        <f>+J421-G421</f>
        <v>0</v>
      </c>
      <c r="O421" s="20"/>
      <c r="P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1"/>
      <c r="AS421" s="1"/>
      <c r="AT421" s="1"/>
      <c r="AU421" s="1"/>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15"/>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c r="HI421" s="15"/>
      <c r="HJ421" s="15"/>
      <c r="HK421" s="15"/>
      <c r="HL421" s="15"/>
      <c r="HM421" s="15"/>
      <c r="HN421" s="15"/>
      <c r="HO421" s="15"/>
      <c r="HP421" s="15"/>
      <c r="HQ421" s="15"/>
      <c r="HR421" s="15"/>
      <c r="HS421" s="15"/>
      <c r="HT421" s="15"/>
      <c r="HU421" s="15"/>
      <c r="HV421" s="15"/>
      <c r="HW421" s="15"/>
      <c r="HX421" s="15"/>
      <c r="HY421" s="15"/>
      <c r="HZ421" s="15"/>
      <c r="IA421" s="15"/>
      <c r="IB421" s="15"/>
      <c r="IC421" s="15"/>
      <c r="ID421" s="15"/>
      <c r="IE421" s="15"/>
      <c r="IF421" s="15"/>
      <c r="IG421" s="15"/>
      <c r="IH421" s="15"/>
      <c r="II421" s="15"/>
      <c r="IJ421" s="15"/>
      <c r="IK421" s="15"/>
      <c r="IL421" s="15"/>
      <c r="IM421" s="15"/>
      <c r="IN421" s="15"/>
      <c r="IO421" s="15"/>
      <c r="IP421" s="15"/>
      <c r="IQ421" s="15"/>
      <c r="IR421" s="15"/>
      <c r="IS421" s="15"/>
      <c r="IT421" s="15"/>
      <c r="IU421" s="15"/>
    </row>
    <row r="422" spans="1:255" ht="16.5" thickBot="1" thickTop="1">
      <c r="A422" s="8"/>
      <c r="B422" s="26"/>
      <c r="C422" s="22"/>
      <c r="D422" s="22"/>
      <c r="E422" s="22"/>
      <c r="F422" s="22"/>
      <c r="G422" s="22"/>
      <c r="H422" s="22"/>
      <c r="I422" s="22"/>
      <c r="J422" s="22"/>
      <c r="K422" s="21"/>
      <c r="L422" s="22"/>
      <c r="M422" s="22"/>
      <c r="N422" s="22"/>
      <c r="O422" s="20"/>
      <c r="P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1"/>
      <c r="AS422" s="1"/>
      <c r="AT422" s="1"/>
      <c r="AU422" s="1"/>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c r="HI422" s="15"/>
      <c r="HJ422" s="15"/>
      <c r="HK422" s="15"/>
      <c r="HL422" s="15"/>
      <c r="HM422" s="15"/>
      <c r="HN422" s="15"/>
      <c r="HO422" s="15"/>
      <c r="HP422" s="15"/>
      <c r="HQ422" s="15"/>
      <c r="HR422" s="15"/>
      <c r="HS422" s="15"/>
      <c r="HT422" s="15"/>
      <c r="HU422" s="15"/>
      <c r="HV422" s="15"/>
      <c r="HW422" s="15"/>
      <c r="HX422" s="15"/>
      <c r="HY422" s="15"/>
      <c r="HZ422" s="15"/>
      <c r="IA422" s="15"/>
      <c r="IB422" s="15"/>
      <c r="IC422" s="15"/>
      <c r="ID422" s="15"/>
      <c r="IE422" s="15"/>
      <c r="IF422" s="15"/>
      <c r="IG422" s="15"/>
      <c r="IH422" s="15"/>
      <c r="II422" s="15"/>
      <c r="IJ422" s="15"/>
      <c r="IK422" s="15"/>
      <c r="IL422" s="15"/>
      <c r="IM422" s="15"/>
      <c r="IN422" s="15"/>
      <c r="IO422" s="15"/>
      <c r="IP422" s="15"/>
      <c r="IQ422" s="15"/>
      <c r="IR422" s="15"/>
      <c r="IS422" s="15"/>
      <c r="IT422" s="15"/>
      <c r="IU422" s="15"/>
    </row>
    <row r="423" spans="1:255" ht="17.25" thickBot="1" thickTop="1">
      <c r="A423" s="11"/>
      <c r="B423" s="22"/>
      <c r="C423" s="22"/>
      <c r="D423" s="22"/>
      <c r="E423" s="22"/>
      <c r="F423" s="22"/>
      <c r="G423" s="22"/>
      <c r="H423" s="22"/>
      <c r="I423" s="22"/>
      <c r="J423" s="22"/>
      <c r="K423" s="22"/>
      <c r="L423" s="22"/>
      <c r="M423" s="22"/>
      <c r="N423" s="22"/>
      <c r="O423" s="20"/>
      <c r="P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1"/>
      <c r="AS423" s="1"/>
      <c r="AT423" s="1"/>
      <c r="AU423" s="1"/>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15"/>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c r="HI423" s="15"/>
      <c r="HJ423" s="15"/>
      <c r="HK423" s="15"/>
      <c r="HL423" s="15"/>
      <c r="HM423" s="15"/>
      <c r="HN423" s="15"/>
      <c r="HO423" s="15"/>
      <c r="HP423" s="15"/>
      <c r="HQ423" s="15"/>
      <c r="HR423" s="15"/>
      <c r="HS423" s="15"/>
      <c r="HT423" s="15"/>
      <c r="HU423" s="15"/>
      <c r="HV423" s="15"/>
      <c r="HW423" s="15"/>
      <c r="HX423" s="15"/>
      <c r="HY423" s="15"/>
      <c r="HZ423" s="15"/>
      <c r="IA423" s="15"/>
      <c r="IB423" s="15"/>
      <c r="IC423" s="15"/>
      <c r="ID423" s="15"/>
      <c r="IE423" s="15"/>
      <c r="IF423" s="15"/>
      <c r="IG423" s="15"/>
      <c r="IH423" s="15"/>
      <c r="II423" s="15"/>
      <c r="IJ423" s="15"/>
      <c r="IK423" s="15"/>
      <c r="IL423" s="15"/>
      <c r="IM423" s="15"/>
      <c r="IN423" s="15"/>
      <c r="IO423" s="15"/>
      <c r="IP423" s="15"/>
      <c r="IQ423" s="15"/>
      <c r="IR423" s="15"/>
      <c r="IS423" s="15"/>
      <c r="IT423" s="15"/>
      <c r="IU423" s="15"/>
    </row>
    <row r="424" spans="1:255" ht="17.25" thickBot="1" thickTop="1">
      <c r="A424" s="12" t="s">
        <v>92</v>
      </c>
      <c r="B424" s="19">
        <v>68691</v>
      </c>
      <c r="C424" s="19">
        <f>+B424+SUM(C426:C428)+SUM(C431:C431)</f>
        <v>70177</v>
      </c>
      <c r="D424" s="19">
        <f>+B424+SUM(D426:D428)+SUM(D431:D431)</f>
        <v>70177</v>
      </c>
      <c r="E424" s="19">
        <f>SUM(E426:E431)</f>
        <v>1486</v>
      </c>
      <c r="F424" s="19">
        <f>SUM(F426:F431)</f>
        <v>0</v>
      </c>
      <c r="G424" s="19">
        <f>+B424+SUM(G426:G428)+SUM(G431:G431)</f>
        <v>70177</v>
      </c>
      <c r="H424" s="19">
        <f>SUM(H426:H431)</f>
        <v>1486</v>
      </c>
      <c r="I424" s="19">
        <f>SUM(I426:I431)</f>
        <v>0</v>
      </c>
      <c r="J424" s="19">
        <f>+B424+SUM(J426:J428)+SUM(J431:J431)</f>
        <v>70177</v>
      </c>
      <c r="K424" s="19">
        <f>SUM(K426:K431)</f>
        <v>1486</v>
      </c>
      <c r="L424" s="19">
        <f>SUM(L426:L431)</f>
        <v>0</v>
      </c>
      <c r="M424" s="19">
        <f>SUM(M426:M431)</f>
        <v>0</v>
      </c>
      <c r="N424" s="19">
        <f>SUM(N426:N431)</f>
        <v>0</v>
      </c>
      <c r="O424" s="20"/>
      <c r="P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1"/>
      <c r="AS424" s="1"/>
      <c r="AT424" s="1"/>
      <c r="AU424" s="1"/>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15"/>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c r="HI424" s="15"/>
      <c r="HJ424" s="15"/>
      <c r="HK424" s="15"/>
      <c r="HL424" s="15"/>
      <c r="HM424" s="15"/>
      <c r="HN424" s="15"/>
      <c r="HO424" s="15"/>
      <c r="HP424" s="15"/>
      <c r="HQ424" s="15"/>
      <c r="HR424" s="15"/>
      <c r="HS424" s="15"/>
      <c r="HT424" s="15"/>
      <c r="HU424" s="15"/>
      <c r="HV424" s="15"/>
      <c r="HW424" s="15"/>
      <c r="HX424" s="15"/>
      <c r="HY424" s="15"/>
      <c r="HZ424" s="15"/>
      <c r="IA424" s="15"/>
      <c r="IB424" s="15"/>
      <c r="IC424" s="15"/>
      <c r="ID424" s="15"/>
      <c r="IE424" s="15"/>
      <c r="IF424" s="15"/>
      <c r="IG424" s="15"/>
      <c r="IH424" s="15"/>
      <c r="II424" s="15"/>
      <c r="IJ424" s="15"/>
      <c r="IK424" s="15"/>
      <c r="IL424" s="15"/>
      <c r="IM424" s="15"/>
      <c r="IN424" s="15"/>
      <c r="IO424" s="15"/>
      <c r="IP424" s="15"/>
      <c r="IQ424" s="15"/>
      <c r="IR424" s="15"/>
      <c r="IS424" s="15"/>
      <c r="IT424" s="15"/>
      <c r="IU424" s="15"/>
    </row>
    <row r="425" spans="1:255" ht="17.25" thickBot="1" thickTop="1">
      <c r="A425" s="11"/>
      <c r="B425" s="22"/>
      <c r="C425" s="22"/>
      <c r="D425" s="22"/>
      <c r="E425" s="22"/>
      <c r="F425" s="22"/>
      <c r="G425" s="22"/>
      <c r="H425" s="22"/>
      <c r="I425" s="22"/>
      <c r="J425" s="22"/>
      <c r="K425" s="22"/>
      <c r="L425" s="22"/>
      <c r="M425" s="22"/>
      <c r="N425" s="22"/>
      <c r="O425" s="20"/>
      <c r="P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1"/>
      <c r="AS425" s="1"/>
      <c r="AT425" s="1"/>
      <c r="AU425" s="1"/>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15"/>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c r="HI425" s="15"/>
      <c r="HJ425" s="15"/>
      <c r="HK425" s="15"/>
      <c r="HL425" s="15"/>
      <c r="HM425" s="15"/>
      <c r="HN425" s="15"/>
      <c r="HO425" s="15"/>
      <c r="HP425" s="15"/>
      <c r="HQ425" s="15"/>
      <c r="HR425" s="15"/>
      <c r="HS425" s="15"/>
      <c r="HT425" s="15"/>
      <c r="HU425" s="15"/>
      <c r="HV425" s="15"/>
      <c r="HW425" s="15"/>
      <c r="HX425" s="15"/>
      <c r="HY425" s="15"/>
      <c r="HZ425" s="15"/>
      <c r="IA425" s="15"/>
      <c r="IB425" s="15"/>
      <c r="IC425" s="15"/>
      <c r="ID425" s="15"/>
      <c r="IE425" s="15"/>
      <c r="IF425" s="15"/>
      <c r="IG425" s="15"/>
      <c r="IH425" s="15"/>
      <c r="II425" s="15"/>
      <c r="IJ425" s="15"/>
      <c r="IK425" s="15"/>
      <c r="IL425" s="15"/>
      <c r="IM425" s="15"/>
      <c r="IN425" s="15"/>
      <c r="IO425" s="15"/>
      <c r="IP425" s="15"/>
      <c r="IQ425" s="15"/>
      <c r="IR425" s="15"/>
      <c r="IS425" s="15"/>
      <c r="IT425" s="15"/>
      <c r="IU425" s="15"/>
    </row>
    <row r="426" spans="1:255" ht="16.5" thickBot="1" thickTop="1">
      <c r="A426" s="8" t="s">
        <v>156</v>
      </c>
      <c r="B426" s="22"/>
      <c r="C426" s="22">
        <v>-174</v>
      </c>
      <c r="D426" s="22">
        <f aca="true" t="shared" si="45" ref="D426:E428">+C426</f>
        <v>-174</v>
      </c>
      <c r="E426" s="22">
        <f t="shared" si="45"/>
        <v>-174</v>
      </c>
      <c r="F426" s="22">
        <f>+D426-C426</f>
        <v>0</v>
      </c>
      <c r="G426" s="22">
        <f>+C426</f>
        <v>-174</v>
      </c>
      <c r="H426" s="22">
        <f>+G426</f>
        <v>-174</v>
      </c>
      <c r="I426" s="22">
        <f>+G426-C426</f>
        <v>0</v>
      </c>
      <c r="J426" s="22">
        <f>+D426</f>
        <v>-174</v>
      </c>
      <c r="K426" s="22">
        <f>+J426</f>
        <v>-174</v>
      </c>
      <c r="L426" s="22">
        <f>+J426-C426</f>
        <v>0</v>
      </c>
      <c r="M426" s="22">
        <f>+J426-D426</f>
        <v>0</v>
      </c>
      <c r="N426" s="22">
        <f>+J426-G426</f>
        <v>0</v>
      </c>
      <c r="O426" s="20"/>
      <c r="P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1"/>
      <c r="AS426" s="1"/>
      <c r="AT426" s="1"/>
      <c r="AU426" s="1"/>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c r="HI426" s="15"/>
      <c r="HJ426" s="15"/>
      <c r="HK426" s="15"/>
      <c r="HL426" s="15"/>
      <c r="HM426" s="15"/>
      <c r="HN426" s="15"/>
      <c r="HO426" s="15"/>
      <c r="HP426" s="15"/>
      <c r="HQ426" s="15"/>
      <c r="HR426" s="15"/>
      <c r="HS426" s="15"/>
      <c r="HT426" s="15"/>
      <c r="HU426" s="15"/>
      <c r="HV426" s="15"/>
      <c r="HW426" s="15"/>
      <c r="HX426" s="15"/>
      <c r="HY426" s="15"/>
      <c r="HZ426" s="15"/>
      <c r="IA426" s="15"/>
      <c r="IB426" s="15"/>
      <c r="IC426" s="15"/>
      <c r="ID426" s="15"/>
      <c r="IE426" s="15"/>
      <c r="IF426" s="15"/>
      <c r="IG426" s="15"/>
      <c r="IH426" s="15"/>
      <c r="II426" s="15"/>
      <c r="IJ426" s="15"/>
      <c r="IK426" s="15"/>
      <c r="IL426" s="15"/>
      <c r="IM426" s="15"/>
      <c r="IN426" s="15"/>
      <c r="IO426" s="15"/>
      <c r="IP426" s="15"/>
      <c r="IQ426" s="15"/>
      <c r="IR426" s="15"/>
      <c r="IS426" s="15"/>
      <c r="IT426" s="15"/>
      <c r="IU426" s="15"/>
    </row>
    <row r="427" spans="1:255" ht="16.5" thickBot="1" thickTop="1">
      <c r="A427" s="8" t="s">
        <v>186</v>
      </c>
      <c r="B427" s="22"/>
      <c r="C427" s="22">
        <v>1555</v>
      </c>
      <c r="D427" s="22">
        <f t="shared" si="45"/>
        <v>1555</v>
      </c>
      <c r="E427" s="22">
        <f t="shared" si="45"/>
        <v>1555</v>
      </c>
      <c r="F427" s="22">
        <f>+D427-C427</f>
        <v>0</v>
      </c>
      <c r="G427" s="22">
        <f>+C427</f>
        <v>1555</v>
      </c>
      <c r="H427" s="22">
        <f>+G427</f>
        <v>1555</v>
      </c>
      <c r="I427" s="22">
        <f>+G427-C427</f>
        <v>0</v>
      </c>
      <c r="J427" s="22">
        <f>+D427</f>
        <v>1555</v>
      </c>
      <c r="K427" s="22">
        <f>+J427</f>
        <v>1555</v>
      </c>
      <c r="L427" s="22">
        <f>+J427-C427</f>
        <v>0</v>
      </c>
      <c r="M427" s="22">
        <f>+J427-D427</f>
        <v>0</v>
      </c>
      <c r="N427" s="22">
        <f>+J427-G427</f>
        <v>0</v>
      </c>
      <c r="O427" s="20"/>
      <c r="P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1"/>
      <c r="AS427" s="1"/>
      <c r="AT427" s="1"/>
      <c r="AU427" s="1"/>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15"/>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c r="FO427" s="15"/>
      <c r="FP427" s="15"/>
      <c r="FQ427" s="15"/>
      <c r="FR427" s="15"/>
      <c r="FS427" s="15"/>
      <c r="FT427" s="15"/>
      <c r="FU427" s="15"/>
      <c r="FV427" s="15"/>
      <c r="FW427" s="15"/>
      <c r="FX427" s="15"/>
      <c r="FY427" s="15"/>
      <c r="FZ427" s="15"/>
      <c r="GA427" s="15"/>
      <c r="GB427" s="15"/>
      <c r="GC427" s="15"/>
      <c r="GD427" s="15"/>
      <c r="GE427" s="15"/>
      <c r="GF427" s="15"/>
      <c r="GG427" s="15"/>
      <c r="GH427" s="15"/>
      <c r="GI427" s="15"/>
      <c r="GJ427" s="15"/>
      <c r="GK427" s="15"/>
      <c r="GL427" s="15"/>
      <c r="GM427" s="15"/>
      <c r="GN427" s="15"/>
      <c r="GO427" s="15"/>
      <c r="GP427" s="15"/>
      <c r="GQ427" s="15"/>
      <c r="GR427" s="15"/>
      <c r="GS427" s="15"/>
      <c r="GT427" s="15"/>
      <c r="GU427" s="15"/>
      <c r="GV427" s="15"/>
      <c r="GW427" s="15"/>
      <c r="GX427" s="15"/>
      <c r="GY427" s="15"/>
      <c r="GZ427" s="15"/>
      <c r="HA427" s="15"/>
      <c r="HB427" s="15"/>
      <c r="HC427" s="15"/>
      <c r="HD427" s="15"/>
      <c r="HE427" s="15"/>
      <c r="HF427" s="15"/>
      <c r="HG427" s="15"/>
      <c r="HH427" s="15"/>
      <c r="HI427" s="15"/>
      <c r="HJ427" s="15"/>
      <c r="HK427" s="15"/>
      <c r="HL427" s="15"/>
      <c r="HM427" s="15"/>
      <c r="HN427" s="15"/>
      <c r="HO427" s="15"/>
      <c r="HP427" s="15"/>
      <c r="HQ427" s="15"/>
      <c r="HR427" s="15"/>
      <c r="HS427" s="15"/>
      <c r="HT427" s="15"/>
      <c r="HU427" s="15"/>
      <c r="HV427" s="15"/>
      <c r="HW427" s="15"/>
      <c r="HX427" s="15"/>
      <c r="HY427" s="15"/>
      <c r="HZ427" s="15"/>
      <c r="IA427" s="15"/>
      <c r="IB427" s="15"/>
      <c r="IC427" s="15"/>
      <c r="ID427" s="15"/>
      <c r="IE427" s="15"/>
      <c r="IF427" s="15"/>
      <c r="IG427" s="15"/>
      <c r="IH427" s="15"/>
      <c r="II427" s="15"/>
      <c r="IJ427" s="15"/>
      <c r="IK427" s="15"/>
      <c r="IL427" s="15"/>
      <c r="IM427" s="15"/>
      <c r="IN427" s="15"/>
      <c r="IO427" s="15"/>
      <c r="IP427" s="15"/>
      <c r="IQ427" s="15"/>
      <c r="IR427" s="15"/>
      <c r="IS427" s="15"/>
      <c r="IT427" s="15"/>
      <c r="IU427" s="15"/>
    </row>
    <row r="428" spans="1:255" ht="16.5" thickBot="1" thickTop="1">
      <c r="A428" s="8" t="s">
        <v>245</v>
      </c>
      <c r="B428" s="22"/>
      <c r="C428" s="22">
        <v>-75</v>
      </c>
      <c r="D428" s="22">
        <f t="shared" si="45"/>
        <v>-75</v>
      </c>
      <c r="E428" s="22">
        <f t="shared" si="45"/>
        <v>-75</v>
      </c>
      <c r="F428" s="22">
        <f>+D428-C428</f>
        <v>0</v>
      </c>
      <c r="G428" s="22">
        <f>+C428</f>
        <v>-75</v>
      </c>
      <c r="H428" s="22">
        <f>+G428</f>
        <v>-75</v>
      </c>
      <c r="I428" s="22">
        <f>+G428-C428</f>
        <v>0</v>
      </c>
      <c r="J428" s="22">
        <f>+D428</f>
        <v>-75</v>
      </c>
      <c r="K428" s="22">
        <f>+J428</f>
        <v>-75</v>
      </c>
      <c r="L428" s="22">
        <f>+J428-C428</f>
        <v>0</v>
      </c>
      <c r="M428" s="22">
        <f>+J428-D428</f>
        <v>0</v>
      </c>
      <c r="N428" s="22">
        <f>+J428-G428</f>
        <v>0</v>
      </c>
      <c r="O428" s="20"/>
      <c r="P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1"/>
      <c r="AS428" s="1"/>
      <c r="AT428" s="1"/>
      <c r="AU428" s="1"/>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15"/>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c r="FO428" s="15"/>
      <c r="FP428" s="15"/>
      <c r="FQ428" s="15"/>
      <c r="FR428" s="15"/>
      <c r="FS428" s="15"/>
      <c r="FT428" s="15"/>
      <c r="FU428" s="15"/>
      <c r="FV428" s="15"/>
      <c r="FW428" s="15"/>
      <c r="FX428" s="15"/>
      <c r="FY428" s="15"/>
      <c r="FZ428" s="15"/>
      <c r="GA428" s="15"/>
      <c r="GB428" s="15"/>
      <c r="GC428" s="15"/>
      <c r="GD428" s="15"/>
      <c r="GE428" s="15"/>
      <c r="GF428" s="15"/>
      <c r="GG428" s="15"/>
      <c r="GH428" s="15"/>
      <c r="GI428" s="15"/>
      <c r="GJ428" s="15"/>
      <c r="GK428" s="15"/>
      <c r="GL428" s="15"/>
      <c r="GM428" s="15"/>
      <c r="GN428" s="15"/>
      <c r="GO428" s="15"/>
      <c r="GP428" s="15"/>
      <c r="GQ428" s="15"/>
      <c r="GR428" s="15"/>
      <c r="GS428" s="15"/>
      <c r="GT428" s="15"/>
      <c r="GU428" s="15"/>
      <c r="GV428" s="15"/>
      <c r="GW428" s="15"/>
      <c r="GX428" s="15"/>
      <c r="GY428" s="15"/>
      <c r="GZ428" s="15"/>
      <c r="HA428" s="15"/>
      <c r="HB428" s="15"/>
      <c r="HC428" s="15"/>
      <c r="HD428" s="15"/>
      <c r="HE428" s="15"/>
      <c r="HF428" s="15"/>
      <c r="HG428" s="15"/>
      <c r="HH428" s="15"/>
      <c r="HI428" s="15"/>
      <c r="HJ428" s="15"/>
      <c r="HK428" s="15"/>
      <c r="HL428" s="15"/>
      <c r="HM428" s="15"/>
      <c r="HN428" s="15"/>
      <c r="HO428" s="15"/>
      <c r="HP428" s="15"/>
      <c r="HQ428" s="15"/>
      <c r="HR428" s="15"/>
      <c r="HS428" s="15"/>
      <c r="HT428" s="15"/>
      <c r="HU428" s="15"/>
      <c r="HV428" s="15"/>
      <c r="HW428" s="15"/>
      <c r="HX428" s="15"/>
      <c r="HY428" s="15"/>
      <c r="HZ428" s="15"/>
      <c r="IA428" s="15"/>
      <c r="IB428" s="15"/>
      <c r="IC428" s="15"/>
      <c r="ID428" s="15"/>
      <c r="IE428" s="15"/>
      <c r="IF428" s="15"/>
      <c r="IG428" s="15"/>
      <c r="IH428" s="15"/>
      <c r="II428" s="15"/>
      <c r="IJ428" s="15"/>
      <c r="IK428" s="15"/>
      <c r="IL428" s="15"/>
      <c r="IM428" s="15"/>
      <c r="IN428" s="15"/>
      <c r="IO428" s="15"/>
      <c r="IP428" s="15"/>
      <c r="IQ428" s="15"/>
      <c r="IR428" s="15"/>
      <c r="IS428" s="15"/>
      <c r="IT428" s="15"/>
      <c r="IU428" s="15"/>
    </row>
    <row r="429" spans="1:255" ht="16.5" thickBot="1" thickTop="1">
      <c r="A429" s="8"/>
      <c r="B429" s="22"/>
      <c r="C429" s="22"/>
      <c r="D429" s="22"/>
      <c r="E429" s="22"/>
      <c r="F429" s="22"/>
      <c r="G429" s="22"/>
      <c r="H429" s="22"/>
      <c r="I429" s="22"/>
      <c r="J429" s="22"/>
      <c r="K429" s="21"/>
      <c r="L429" s="22"/>
      <c r="M429" s="22"/>
      <c r="N429" s="22"/>
      <c r="O429" s="20"/>
      <c r="P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1"/>
      <c r="AS429" s="1"/>
      <c r="AT429" s="1"/>
      <c r="AU429" s="1"/>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15"/>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c r="HI429" s="15"/>
      <c r="HJ429" s="15"/>
      <c r="HK429" s="15"/>
      <c r="HL429" s="15"/>
      <c r="HM429" s="15"/>
      <c r="HN429" s="15"/>
      <c r="HO429" s="15"/>
      <c r="HP429" s="15"/>
      <c r="HQ429" s="15"/>
      <c r="HR429" s="15"/>
      <c r="HS429" s="15"/>
      <c r="HT429" s="15"/>
      <c r="HU429" s="15"/>
      <c r="HV429" s="15"/>
      <c r="HW429" s="15"/>
      <c r="HX429" s="15"/>
      <c r="HY429" s="15"/>
      <c r="HZ429" s="15"/>
      <c r="IA429" s="15"/>
      <c r="IB429" s="15"/>
      <c r="IC429" s="15"/>
      <c r="ID429" s="15"/>
      <c r="IE429" s="15"/>
      <c r="IF429" s="15"/>
      <c r="IG429" s="15"/>
      <c r="IH429" s="15"/>
      <c r="II429" s="15"/>
      <c r="IJ429" s="15"/>
      <c r="IK429" s="15"/>
      <c r="IL429" s="15"/>
      <c r="IM429" s="15"/>
      <c r="IN429" s="15"/>
      <c r="IO429" s="15"/>
      <c r="IP429" s="15"/>
      <c r="IQ429" s="15"/>
      <c r="IR429" s="15"/>
      <c r="IS429" s="15"/>
      <c r="IT429" s="15"/>
      <c r="IU429" s="15"/>
    </row>
    <row r="430" spans="1:255" ht="16.5" thickBot="1" thickTop="1">
      <c r="A430" s="8" t="s">
        <v>187</v>
      </c>
      <c r="B430" s="22"/>
      <c r="C430" s="22"/>
      <c r="D430" s="22"/>
      <c r="E430" s="22"/>
      <c r="F430" s="22"/>
      <c r="G430" s="22"/>
      <c r="H430" s="22"/>
      <c r="I430" s="22"/>
      <c r="J430" s="22"/>
      <c r="K430" s="21"/>
      <c r="L430" s="22"/>
      <c r="M430" s="22"/>
      <c r="N430" s="22"/>
      <c r="O430" s="20"/>
      <c r="P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1"/>
      <c r="AS430" s="1"/>
      <c r="AT430" s="1"/>
      <c r="AU430" s="1"/>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15"/>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c r="FO430" s="15"/>
      <c r="FP430" s="15"/>
      <c r="FQ430" s="15"/>
      <c r="FR430" s="15"/>
      <c r="FS430" s="15"/>
      <c r="FT430" s="15"/>
      <c r="FU430" s="15"/>
      <c r="FV430" s="15"/>
      <c r="FW430" s="15"/>
      <c r="FX430" s="15"/>
      <c r="FY430" s="15"/>
      <c r="FZ430" s="15"/>
      <c r="GA430" s="15"/>
      <c r="GB430" s="15"/>
      <c r="GC430" s="15"/>
      <c r="GD430" s="15"/>
      <c r="GE430" s="15"/>
      <c r="GF430" s="15"/>
      <c r="GG430" s="15"/>
      <c r="GH430" s="15"/>
      <c r="GI430" s="15"/>
      <c r="GJ430" s="15"/>
      <c r="GK430" s="15"/>
      <c r="GL430" s="15"/>
      <c r="GM430" s="15"/>
      <c r="GN430" s="15"/>
      <c r="GO430" s="15"/>
      <c r="GP430" s="15"/>
      <c r="GQ430" s="15"/>
      <c r="GR430" s="15"/>
      <c r="GS430" s="15"/>
      <c r="GT430" s="15"/>
      <c r="GU430" s="15"/>
      <c r="GV430" s="15"/>
      <c r="GW430" s="15"/>
      <c r="GX430" s="15"/>
      <c r="GY430" s="15"/>
      <c r="GZ430" s="15"/>
      <c r="HA430" s="15"/>
      <c r="HB430" s="15"/>
      <c r="HC430" s="15"/>
      <c r="HD430" s="15"/>
      <c r="HE430" s="15"/>
      <c r="HF430" s="15"/>
      <c r="HG430" s="15"/>
      <c r="HH430" s="15"/>
      <c r="HI430" s="15"/>
      <c r="HJ430" s="15"/>
      <c r="HK430" s="15"/>
      <c r="HL430" s="15"/>
      <c r="HM430" s="15"/>
      <c r="HN430" s="15"/>
      <c r="HO430" s="15"/>
      <c r="HP430" s="15"/>
      <c r="HQ430" s="15"/>
      <c r="HR430" s="15"/>
      <c r="HS430" s="15"/>
      <c r="HT430" s="15"/>
      <c r="HU430" s="15"/>
      <c r="HV430" s="15"/>
      <c r="HW430" s="15"/>
      <c r="HX430" s="15"/>
      <c r="HY430" s="15"/>
      <c r="HZ430" s="15"/>
      <c r="IA430" s="15"/>
      <c r="IB430" s="15"/>
      <c r="IC430" s="15"/>
      <c r="ID430" s="15"/>
      <c r="IE430" s="15"/>
      <c r="IF430" s="15"/>
      <c r="IG430" s="15"/>
      <c r="IH430" s="15"/>
      <c r="II430" s="15"/>
      <c r="IJ430" s="15"/>
      <c r="IK430" s="15"/>
      <c r="IL430" s="15"/>
      <c r="IM430" s="15"/>
      <c r="IN430" s="15"/>
      <c r="IO430" s="15"/>
      <c r="IP430" s="15"/>
      <c r="IQ430" s="15"/>
      <c r="IR430" s="15"/>
      <c r="IS430" s="15"/>
      <c r="IT430" s="15"/>
      <c r="IU430" s="15"/>
    </row>
    <row r="431" spans="1:255" ht="16.5" thickBot="1" thickTop="1">
      <c r="A431" s="8" t="s">
        <v>210</v>
      </c>
      <c r="B431" s="22">
        <v>500</v>
      </c>
      <c r="C431" s="22">
        <v>180</v>
      </c>
      <c r="D431" s="22">
        <v>180</v>
      </c>
      <c r="E431" s="22">
        <f>+D431</f>
        <v>180</v>
      </c>
      <c r="F431" s="22">
        <f>+D431-C431</f>
        <v>0</v>
      </c>
      <c r="G431" s="22">
        <v>180</v>
      </c>
      <c r="H431" s="22">
        <f>+G431</f>
        <v>180</v>
      </c>
      <c r="I431" s="22">
        <f>+G431-C431</f>
        <v>0</v>
      </c>
      <c r="J431" s="22">
        <f>+D431</f>
        <v>180</v>
      </c>
      <c r="K431" s="22">
        <f>+J431</f>
        <v>180</v>
      </c>
      <c r="L431" s="22">
        <f>+J431-C431</f>
        <v>0</v>
      </c>
      <c r="M431" s="22">
        <f>+J431-D431</f>
        <v>0</v>
      </c>
      <c r="N431" s="22">
        <f>+J431-G431</f>
        <v>0</v>
      </c>
      <c r="O431" s="20"/>
      <c r="P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1"/>
      <c r="AS431" s="1"/>
      <c r="AT431" s="1"/>
      <c r="AU431" s="1"/>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15"/>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c r="FO431" s="15"/>
      <c r="FP431" s="15"/>
      <c r="FQ431" s="15"/>
      <c r="FR431" s="15"/>
      <c r="FS431" s="15"/>
      <c r="FT431" s="15"/>
      <c r="FU431" s="15"/>
      <c r="FV431" s="15"/>
      <c r="FW431" s="15"/>
      <c r="FX431" s="15"/>
      <c r="FY431" s="15"/>
      <c r="FZ431" s="15"/>
      <c r="GA431" s="15"/>
      <c r="GB431" s="15"/>
      <c r="GC431" s="15"/>
      <c r="GD431" s="15"/>
      <c r="GE431" s="15"/>
      <c r="GF431" s="15"/>
      <c r="GG431" s="15"/>
      <c r="GH431" s="15"/>
      <c r="GI431" s="15"/>
      <c r="GJ431" s="15"/>
      <c r="GK431" s="15"/>
      <c r="GL431" s="15"/>
      <c r="GM431" s="15"/>
      <c r="GN431" s="15"/>
      <c r="GO431" s="15"/>
      <c r="GP431" s="15"/>
      <c r="GQ431" s="15"/>
      <c r="GR431" s="15"/>
      <c r="GS431" s="15"/>
      <c r="GT431" s="15"/>
      <c r="GU431" s="15"/>
      <c r="GV431" s="15"/>
      <c r="GW431" s="15"/>
      <c r="GX431" s="15"/>
      <c r="GY431" s="15"/>
      <c r="GZ431" s="15"/>
      <c r="HA431" s="15"/>
      <c r="HB431" s="15"/>
      <c r="HC431" s="15"/>
      <c r="HD431" s="15"/>
      <c r="HE431" s="15"/>
      <c r="HF431" s="15"/>
      <c r="HG431" s="15"/>
      <c r="HH431" s="15"/>
      <c r="HI431" s="15"/>
      <c r="HJ431" s="15"/>
      <c r="HK431" s="15"/>
      <c r="HL431" s="15"/>
      <c r="HM431" s="15"/>
      <c r="HN431" s="15"/>
      <c r="HO431" s="15"/>
      <c r="HP431" s="15"/>
      <c r="HQ431" s="15"/>
      <c r="HR431" s="15"/>
      <c r="HS431" s="15"/>
      <c r="HT431" s="15"/>
      <c r="HU431" s="15"/>
      <c r="HV431" s="15"/>
      <c r="HW431" s="15"/>
      <c r="HX431" s="15"/>
      <c r="HY431" s="15"/>
      <c r="HZ431" s="15"/>
      <c r="IA431" s="15"/>
      <c r="IB431" s="15"/>
      <c r="IC431" s="15"/>
      <c r="ID431" s="15"/>
      <c r="IE431" s="15"/>
      <c r="IF431" s="15"/>
      <c r="IG431" s="15"/>
      <c r="IH431" s="15"/>
      <c r="II431" s="15"/>
      <c r="IJ431" s="15"/>
      <c r="IK431" s="15"/>
      <c r="IL431" s="15"/>
      <c r="IM431" s="15"/>
      <c r="IN431" s="15"/>
      <c r="IO431" s="15"/>
      <c r="IP431" s="15"/>
      <c r="IQ431" s="15"/>
      <c r="IR431" s="15"/>
      <c r="IS431" s="15"/>
      <c r="IT431" s="15"/>
      <c r="IU431" s="15"/>
    </row>
    <row r="432" spans="1:255" ht="16.5" thickBot="1" thickTop="1">
      <c r="A432" s="8"/>
      <c r="B432" s="22"/>
      <c r="C432" s="22"/>
      <c r="D432" s="22"/>
      <c r="E432" s="22"/>
      <c r="F432" s="22"/>
      <c r="G432" s="22"/>
      <c r="H432" s="22"/>
      <c r="I432" s="22"/>
      <c r="J432" s="22"/>
      <c r="K432" s="22"/>
      <c r="L432" s="22"/>
      <c r="M432" s="22"/>
      <c r="N432" s="22"/>
      <c r="O432" s="20"/>
      <c r="P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1"/>
      <c r="AS432" s="1"/>
      <c r="AT432" s="1"/>
      <c r="AU432" s="1"/>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15"/>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c r="HI432" s="15"/>
      <c r="HJ432" s="15"/>
      <c r="HK432" s="15"/>
      <c r="HL432" s="15"/>
      <c r="HM432" s="15"/>
      <c r="HN432" s="15"/>
      <c r="HO432" s="15"/>
      <c r="HP432" s="15"/>
      <c r="HQ432" s="15"/>
      <c r="HR432" s="15"/>
      <c r="HS432" s="15"/>
      <c r="HT432" s="15"/>
      <c r="HU432" s="15"/>
      <c r="HV432" s="15"/>
      <c r="HW432" s="15"/>
      <c r="HX432" s="15"/>
      <c r="HY432" s="15"/>
      <c r="HZ432" s="15"/>
      <c r="IA432" s="15"/>
      <c r="IB432" s="15"/>
      <c r="IC432" s="15"/>
      <c r="ID432" s="15"/>
      <c r="IE432" s="15"/>
      <c r="IF432" s="15"/>
      <c r="IG432" s="15"/>
      <c r="IH432" s="15"/>
      <c r="II432" s="15"/>
      <c r="IJ432" s="15"/>
      <c r="IK432" s="15"/>
      <c r="IL432" s="15"/>
      <c r="IM432" s="15"/>
      <c r="IN432" s="15"/>
      <c r="IO432" s="15"/>
      <c r="IP432" s="15"/>
      <c r="IQ432" s="15"/>
      <c r="IR432" s="15"/>
      <c r="IS432" s="15"/>
      <c r="IT432" s="15"/>
      <c r="IU432" s="15"/>
    </row>
    <row r="433" spans="1:255" ht="16.5" thickBot="1" thickTop="1">
      <c r="A433" s="8"/>
      <c r="B433" s="22"/>
      <c r="C433" s="22"/>
      <c r="D433" s="22"/>
      <c r="E433" s="22"/>
      <c r="F433" s="22"/>
      <c r="G433" s="22"/>
      <c r="H433" s="22"/>
      <c r="I433" s="22"/>
      <c r="J433" s="22"/>
      <c r="K433" s="22"/>
      <c r="L433" s="22"/>
      <c r="M433" s="22"/>
      <c r="N433" s="22"/>
      <c r="O433" s="20"/>
      <c r="P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1"/>
      <c r="AS433" s="1"/>
      <c r="AT433" s="1"/>
      <c r="AU433" s="1"/>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15"/>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c r="FO433" s="15"/>
      <c r="FP433" s="15"/>
      <c r="FQ433" s="15"/>
      <c r="FR433" s="15"/>
      <c r="FS433" s="15"/>
      <c r="FT433" s="15"/>
      <c r="FU433" s="15"/>
      <c r="FV433" s="15"/>
      <c r="FW433" s="15"/>
      <c r="FX433" s="15"/>
      <c r="FY433" s="15"/>
      <c r="FZ433" s="15"/>
      <c r="GA433" s="15"/>
      <c r="GB433" s="15"/>
      <c r="GC433" s="15"/>
      <c r="GD433" s="15"/>
      <c r="GE433" s="15"/>
      <c r="GF433" s="15"/>
      <c r="GG433" s="15"/>
      <c r="GH433" s="15"/>
      <c r="GI433" s="15"/>
      <c r="GJ433" s="15"/>
      <c r="GK433" s="15"/>
      <c r="GL433" s="15"/>
      <c r="GM433" s="15"/>
      <c r="GN433" s="15"/>
      <c r="GO433" s="15"/>
      <c r="GP433" s="15"/>
      <c r="GQ433" s="15"/>
      <c r="GR433" s="15"/>
      <c r="GS433" s="15"/>
      <c r="GT433" s="15"/>
      <c r="GU433" s="15"/>
      <c r="GV433" s="15"/>
      <c r="GW433" s="15"/>
      <c r="GX433" s="15"/>
      <c r="GY433" s="15"/>
      <c r="GZ433" s="15"/>
      <c r="HA433" s="15"/>
      <c r="HB433" s="15"/>
      <c r="HC433" s="15"/>
      <c r="HD433" s="15"/>
      <c r="HE433" s="15"/>
      <c r="HF433" s="15"/>
      <c r="HG433" s="15"/>
      <c r="HH433" s="15"/>
      <c r="HI433" s="15"/>
      <c r="HJ433" s="15"/>
      <c r="HK433" s="15"/>
      <c r="HL433" s="15"/>
      <c r="HM433" s="15"/>
      <c r="HN433" s="15"/>
      <c r="HO433" s="15"/>
      <c r="HP433" s="15"/>
      <c r="HQ433" s="15"/>
      <c r="HR433" s="15"/>
      <c r="HS433" s="15"/>
      <c r="HT433" s="15"/>
      <c r="HU433" s="15"/>
      <c r="HV433" s="15"/>
      <c r="HW433" s="15"/>
      <c r="HX433" s="15"/>
      <c r="HY433" s="15"/>
      <c r="HZ433" s="15"/>
      <c r="IA433" s="15"/>
      <c r="IB433" s="15"/>
      <c r="IC433" s="15"/>
      <c r="ID433" s="15"/>
      <c r="IE433" s="15"/>
      <c r="IF433" s="15"/>
      <c r="IG433" s="15"/>
      <c r="IH433" s="15"/>
      <c r="II433" s="15"/>
      <c r="IJ433" s="15"/>
      <c r="IK433" s="15"/>
      <c r="IL433" s="15"/>
      <c r="IM433" s="15"/>
      <c r="IN433" s="15"/>
      <c r="IO433" s="15"/>
      <c r="IP433" s="15"/>
      <c r="IQ433" s="15"/>
      <c r="IR433" s="15"/>
      <c r="IS433" s="15"/>
      <c r="IT433" s="15"/>
      <c r="IU433" s="15"/>
    </row>
    <row r="434" spans="1:255" ht="16.5" thickBot="1" thickTop="1">
      <c r="A434" s="61" t="s">
        <v>227</v>
      </c>
      <c r="B434" s="22"/>
      <c r="C434" s="22"/>
      <c r="D434" s="22"/>
      <c r="E434" s="22"/>
      <c r="F434" s="22"/>
      <c r="G434" s="22"/>
      <c r="H434" s="22"/>
      <c r="I434" s="22"/>
      <c r="J434" s="22"/>
      <c r="K434" s="22"/>
      <c r="L434" s="22"/>
      <c r="M434" s="22"/>
      <c r="N434" s="22"/>
      <c r="O434" s="20"/>
      <c r="P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1"/>
      <c r="AS434" s="1"/>
      <c r="AT434" s="1"/>
      <c r="AU434" s="1"/>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15"/>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c r="FO434" s="15"/>
      <c r="FP434" s="15"/>
      <c r="FQ434" s="15"/>
      <c r="FR434" s="15"/>
      <c r="FS434" s="15"/>
      <c r="FT434" s="15"/>
      <c r="FU434" s="15"/>
      <c r="FV434" s="15"/>
      <c r="FW434" s="15"/>
      <c r="FX434" s="15"/>
      <c r="FY434" s="15"/>
      <c r="FZ434" s="15"/>
      <c r="GA434" s="15"/>
      <c r="GB434" s="15"/>
      <c r="GC434" s="15"/>
      <c r="GD434" s="15"/>
      <c r="GE434" s="15"/>
      <c r="GF434" s="15"/>
      <c r="GG434" s="15"/>
      <c r="GH434" s="15"/>
      <c r="GI434" s="15"/>
      <c r="GJ434" s="15"/>
      <c r="GK434" s="15"/>
      <c r="GL434" s="15"/>
      <c r="GM434" s="15"/>
      <c r="GN434" s="15"/>
      <c r="GO434" s="15"/>
      <c r="GP434" s="15"/>
      <c r="GQ434" s="15"/>
      <c r="GR434" s="15"/>
      <c r="GS434" s="15"/>
      <c r="GT434" s="15"/>
      <c r="GU434" s="15"/>
      <c r="GV434" s="15"/>
      <c r="GW434" s="15"/>
      <c r="GX434" s="15"/>
      <c r="GY434" s="15"/>
      <c r="GZ434" s="15"/>
      <c r="HA434" s="15"/>
      <c r="HB434" s="15"/>
      <c r="HC434" s="15"/>
      <c r="HD434" s="15"/>
      <c r="HE434" s="15"/>
      <c r="HF434" s="15"/>
      <c r="HG434" s="15"/>
      <c r="HH434" s="15"/>
      <c r="HI434" s="15"/>
      <c r="HJ434" s="15"/>
      <c r="HK434" s="15"/>
      <c r="HL434" s="15"/>
      <c r="HM434" s="15"/>
      <c r="HN434" s="15"/>
      <c r="HO434" s="15"/>
      <c r="HP434" s="15"/>
      <c r="HQ434" s="15"/>
      <c r="HR434" s="15"/>
      <c r="HS434" s="15"/>
      <c r="HT434" s="15"/>
      <c r="HU434" s="15"/>
      <c r="HV434" s="15"/>
      <c r="HW434" s="15"/>
      <c r="HX434" s="15"/>
      <c r="HY434" s="15"/>
      <c r="HZ434" s="15"/>
      <c r="IA434" s="15"/>
      <c r="IB434" s="15"/>
      <c r="IC434" s="15"/>
      <c r="ID434" s="15"/>
      <c r="IE434" s="15"/>
      <c r="IF434" s="15"/>
      <c r="IG434" s="15"/>
      <c r="IH434" s="15"/>
      <c r="II434" s="15"/>
      <c r="IJ434" s="15"/>
      <c r="IK434" s="15"/>
      <c r="IL434" s="15"/>
      <c r="IM434" s="15"/>
      <c r="IN434" s="15"/>
      <c r="IO434" s="15"/>
      <c r="IP434" s="15"/>
      <c r="IQ434" s="15"/>
      <c r="IR434" s="15"/>
      <c r="IS434" s="15"/>
      <c r="IT434" s="15"/>
      <c r="IU434" s="15"/>
    </row>
    <row r="435" spans="1:255" ht="16.5" thickBot="1" thickTop="1">
      <c r="A435" s="61" t="s">
        <v>228</v>
      </c>
      <c r="B435" s="22"/>
      <c r="C435" s="22"/>
      <c r="D435" s="22"/>
      <c r="E435" s="22"/>
      <c r="F435" s="22"/>
      <c r="G435" s="22"/>
      <c r="H435" s="22"/>
      <c r="I435" s="22"/>
      <c r="J435" s="22"/>
      <c r="K435" s="22"/>
      <c r="L435" s="22"/>
      <c r="M435" s="22"/>
      <c r="N435" s="22"/>
      <c r="O435" s="20"/>
      <c r="P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1"/>
      <c r="AS435" s="1"/>
      <c r="AT435" s="1"/>
      <c r="AU435" s="1"/>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15"/>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c r="FO435" s="15"/>
      <c r="FP435" s="15"/>
      <c r="FQ435" s="15"/>
      <c r="FR435" s="15"/>
      <c r="FS435" s="15"/>
      <c r="FT435" s="15"/>
      <c r="FU435" s="15"/>
      <c r="FV435" s="15"/>
      <c r="FW435" s="15"/>
      <c r="FX435" s="15"/>
      <c r="FY435" s="15"/>
      <c r="FZ435" s="15"/>
      <c r="GA435" s="15"/>
      <c r="GB435" s="15"/>
      <c r="GC435" s="15"/>
      <c r="GD435" s="15"/>
      <c r="GE435" s="15"/>
      <c r="GF435" s="15"/>
      <c r="GG435" s="15"/>
      <c r="GH435" s="15"/>
      <c r="GI435" s="15"/>
      <c r="GJ435" s="15"/>
      <c r="GK435" s="15"/>
      <c r="GL435" s="15"/>
      <c r="GM435" s="15"/>
      <c r="GN435" s="15"/>
      <c r="GO435" s="15"/>
      <c r="GP435" s="15"/>
      <c r="GQ435" s="15"/>
      <c r="GR435" s="15"/>
      <c r="GS435" s="15"/>
      <c r="GT435" s="15"/>
      <c r="GU435" s="15"/>
      <c r="GV435" s="15"/>
      <c r="GW435" s="15"/>
      <c r="GX435" s="15"/>
      <c r="GY435" s="15"/>
      <c r="GZ435" s="15"/>
      <c r="HA435" s="15"/>
      <c r="HB435" s="15"/>
      <c r="HC435" s="15"/>
      <c r="HD435" s="15"/>
      <c r="HE435" s="15"/>
      <c r="HF435" s="15"/>
      <c r="HG435" s="15"/>
      <c r="HH435" s="15"/>
      <c r="HI435" s="15"/>
      <c r="HJ435" s="15"/>
      <c r="HK435" s="15"/>
      <c r="HL435" s="15"/>
      <c r="HM435" s="15"/>
      <c r="HN435" s="15"/>
      <c r="HO435" s="15"/>
      <c r="HP435" s="15"/>
      <c r="HQ435" s="15"/>
      <c r="HR435" s="15"/>
      <c r="HS435" s="15"/>
      <c r="HT435" s="15"/>
      <c r="HU435" s="15"/>
      <c r="HV435" s="15"/>
      <c r="HW435" s="15"/>
      <c r="HX435" s="15"/>
      <c r="HY435" s="15"/>
      <c r="HZ435" s="15"/>
      <c r="IA435" s="15"/>
      <c r="IB435" s="15"/>
      <c r="IC435" s="15"/>
      <c r="ID435" s="15"/>
      <c r="IE435" s="15"/>
      <c r="IF435" s="15"/>
      <c r="IG435" s="15"/>
      <c r="IH435" s="15"/>
      <c r="II435" s="15"/>
      <c r="IJ435" s="15"/>
      <c r="IK435" s="15"/>
      <c r="IL435" s="15"/>
      <c r="IM435" s="15"/>
      <c r="IN435" s="15"/>
      <c r="IO435" s="15"/>
      <c r="IP435" s="15"/>
      <c r="IQ435" s="15"/>
      <c r="IR435" s="15"/>
      <c r="IS435" s="15"/>
      <c r="IT435" s="15"/>
      <c r="IU435" s="15"/>
    </row>
    <row r="436" spans="1:255" ht="16.5" thickBot="1" thickTop="1">
      <c r="A436" s="61" t="s">
        <v>229</v>
      </c>
      <c r="B436" s="22"/>
      <c r="C436" s="22"/>
      <c r="D436" s="22"/>
      <c r="E436" s="22"/>
      <c r="F436" s="22"/>
      <c r="G436" s="22"/>
      <c r="H436" s="22"/>
      <c r="I436" s="22"/>
      <c r="J436" s="22"/>
      <c r="K436" s="22"/>
      <c r="L436" s="22"/>
      <c r="M436" s="22"/>
      <c r="N436" s="22"/>
      <c r="O436" s="20"/>
      <c r="P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1"/>
      <c r="AS436" s="1"/>
      <c r="AT436" s="1"/>
      <c r="AU436" s="1"/>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c r="FO436" s="15"/>
      <c r="FP436" s="15"/>
      <c r="FQ436" s="15"/>
      <c r="FR436" s="15"/>
      <c r="FS436" s="15"/>
      <c r="FT436" s="15"/>
      <c r="FU436" s="15"/>
      <c r="FV436" s="15"/>
      <c r="FW436" s="15"/>
      <c r="FX436" s="15"/>
      <c r="FY436" s="15"/>
      <c r="FZ436" s="15"/>
      <c r="GA436" s="15"/>
      <c r="GB436" s="15"/>
      <c r="GC436" s="15"/>
      <c r="GD436" s="15"/>
      <c r="GE436" s="15"/>
      <c r="GF436" s="15"/>
      <c r="GG436" s="15"/>
      <c r="GH436" s="15"/>
      <c r="GI436" s="15"/>
      <c r="GJ436" s="15"/>
      <c r="GK436" s="15"/>
      <c r="GL436" s="15"/>
      <c r="GM436" s="15"/>
      <c r="GN436" s="15"/>
      <c r="GO436" s="15"/>
      <c r="GP436" s="15"/>
      <c r="GQ436" s="15"/>
      <c r="GR436" s="15"/>
      <c r="GS436" s="15"/>
      <c r="GT436" s="15"/>
      <c r="GU436" s="15"/>
      <c r="GV436" s="15"/>
      <c r="GW436" s="15"/>
      <c r="GX436" s="15"/>
      <c r="GY436" s="15"/>
      <c r="GZ436" s="15"/>
      <c r="HA436" s="15"/>
      <c r="HB436" s="15"/>
      <c r="HC436" s="15"/>
      <c r="HD436" s="15"/>
      <c r="HE436" s="15"/>
      <c r="HF436" s="15"/>
      <c r="HG436" s="15"/>
      <c r="HH436" s="15"/>
      <c r="HI436" s="15"/>
      <c r="HJ436" s="15"/>
      <c r="HK436" s="15"/>
      <c r="HL436" s="15"/>
      <c r="HM436" s="15"/>
      <c r="HN436" s="15"/>
      <c r="HO436" s="15"/>
      <c r="HP436" s="15"/>
      <c r="HQ436" s="15"/>
      <c r="HR436" s="15"/>
      <c r="HS436" s="15"/>
      <c r="HT436" s="15"/>
      <c r="HU436" s="15"/>
      <c r="HV436" s="15"/>
      <c r="HW436" s="15"/>
      <c r="HX436" s="15"/>
      <c r="HY436" s="15"/>
      <c r="HZ436" s="15"/>
      <c r="IA436" s="15"/>
      <c r="IB436" s="15"/>
      <c r="IC436" s="15"/>
      <c r="ID436" s="15"/>
      <c r="IE436" s="15"/>
      <c r="IF436" s="15"/>
      <c r="IG436" s="15"/>
      <c r="IH436" s="15"/>
      <c r="II436" s="15"/>
      <c r="IJ436" s="15"/>
      <c r="IK436" s="15"/>
      <c r="IL436" s="15"/>
      <c r="IM436" s="15"/>
      <c r="IN436" s="15"/>
      <c r="IO436" s="15"/>
      <c r="IP436" s="15"/>
      <c r="IQ436" s="15"/>
      <c r="IR436" s="15"/>
      <c r="IS436" s="15"/>
      <c r="IT436" s="15"/>
      <c r="IU436" s="15"/>
    </row>
    <row r="437" spans="1:255" ht="16.5" thickBot="1" thickTop="1">
      <c r="A437" s="8"/>
      <c r="B437" s="22"/>
      <c r="C437" s="22"/>
      <c r="D437" s="22"/>
      <c r="E437" s="22"/>
      <c r="F437" s="22"/>
      <c r="G437" s="22"/>
      <c r="H437" s="22"/>
      <c r="I437" s="22"/>
      <c r="J437" s="22"/>
      <c r="K437" s="22"/>
      <c r="L437" s="22"/>
      <c r="M437" s="22"/>
      <c r="N437" s="22"/>
      <c r="O437" s="20"/>
      <c r="P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1"/>
      <c r="AS437" s="1"/>
      <c r="AT437" s="1"/>
      <c r="AU437" s="1"/>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15"/>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c r="FO437" s="15"/>
      <c r="FP437" s="15"/>
      <c r="FQ437" s="15"/>
      <c r="FR437" s="15"/>
      <c r="FS437" s="15"/>
      <c r="FT437" s="15"/>
      <c r="FU437" s="15"/>
      <c r="FV437" s="15"/>
      <c r="FW437" s="15"/>
      <c r="FX437" s="15"/>
      <c r="FY437" s="15"/>
      <c r="FZ437" s="15"/>
      <c r="GA437" s="15"/>
      <c r="GB437" s="15"/>
      <c r="GC437" s="15"/>
      <c r="GD437" s="15"/>
      <c r="GE437" s="15"/>
      <c r="GF437" s="15"/>
      <c r="GG437" s="15"/>
      <c r="GH437" s="15"/>
      <c r="GI437" s="15"/>
      <c r="GJ437" s="15"/>
      <c r="GK437" s="15"/>
      <c r="GL437" s="15"/>
      <c r="GM437" s="15"/>
      <c r="GN437" s="15"/>
      <c r="GO437" s="15"/>
      <c r="GP437" s="15"/>
      <c r="GQ437" s="15"/>
      <c r="GR437" s="15"/>
      <c r="GS437" s="15"/>
      <c r="GT437" s="15"/>
      <c r="GU437" s="15"/>
      <c r="GV437" s="15"/>
      <c r="GW437" s="15"/>
      <c r="GX437" s="15"/>
      <c r="GY437" s="15"/>
      <c r="GZ437" s="15"/>
      <c r="HA437" s="15"/>
      <c r="HB437" s="15"/>
      <c r="HC437" s="15"/>
      <c r="HD437" s="15"/>
      <c r="HE437" s="15"/>
      <c r="HF437" s="15"/>
      <c r="HG437" s="15"/>
      <c r="HH437" s="15"/>
      <c r="HI437" s="15"/>
      <c r="HJ437" s="15"/>
      <c r="HK437" s="15"/>
      <c r="HL437" s="15"/>
      <c r="HM437" s="15"/>
      <c r="HN437" s="15"/>
      <c r="HO437" s="15"/>
      <c r="HP437" s="15"/>
      <c r="HQ437" s="15"/>
      <c r="HR437" s="15"/>
      <c r="HS437" s="15"/>
      <c r="HT437" s="15"/>
      <c r="HU437" s="15"/>
      <c r="HV437" s="15"/>
      <c r="HW437" s="15"/>
      <c r="HX437" s="15"/>
      <c r="HY437" s="15"/>
      <c r="HZ437" s="15"/>
      <c r="IA437" s="15"/>
      <c r="IB437" s="15"/>
      <c r="IC437" s="15"/>
      <c r="ID437" s="15"/>
      <c r="IE437" s="15"/>
      <c r="IF437" s="15"/>
      <c r="IG437" s="15"/>
      <c r="IH437" s="15"/>
      <c r="II437" s="15"/>
      <c r="IJ437" s="15"/>
      <c r="IK437" s="15"/>
      <c r="IL437" s="15"/>
      <c r="IM437" s="15"/>
      <c r="IN437" s="15"/>
      <c r="IO437" s="15"/>
      <c r="IP437" s="15"/>
      <c r="IQ437" s="15"/>
      <c r="IR437" s="15"/>
      <c r="IS437" s="15"/>
      <c r="IT437" s="15"/>
      <c r="IU437" s="15"/>
    </row>
    <row r="438" spans="1:255" ht="17.25" thickBot="1" thickTop="1">
      <c r="A438" s="11"/>
      <c r="B438" s="22"/>
      <c r="C438" s="22"/>
      <c r="D438" s="22"/>
      <c r="E438" s="22"/>
      <c r="F438" s="22"/>
      <c r="G438" s="22"/>
      <c r="H438" s="22"/>
      <c r="I438" s="22"/>
      <c r="J438" s="22"/>
      <c r="K438" s="22"/>
      <c r="L438" s="22"/>
      <c r="M438" s="22"/>
      <c r="N438" s="22"/>
      <c r="O438" s="20"/>
      <c r="P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1"/>
      <c r="AS438" s="1"/>
      <c r="AT438" s="1"/>
      <c r="AU438" s="1"/>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15"/>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c r="FO438" s="15"/>
      <c r="FP438" s="15"/>
      <c r="FQ438" s="15"/>
      <c r="FR438" s="15"/>
      <c r="FS438" s="15"/>
      <c r="FT438" s="15"/>
      <c r="FU438" s="15"/>
      <c r="FV438" s="15"/>
      <c r="FW438" s="15"/>
      <c r="FX438" s="15"/>
      <c r="FY438" s="15"/>
      <c r="FZ438" s="15"/>
      <c r="GA438" s="15"/>
      <c r="GB438" s="15"/>
      <c r="GC438" s="15"/>
      <c r="GD438" s="15"/>
      <c r="GE438" s="15"/>
      <c r="GF438" s="15"/>
      <c r="GG438" s="15"/>
      <c r="GH438" s="15"/>
      <c r="GI438" s="15"/>
      <c r="GJ438" s="15"/>
      <c r="GK438" s="15"/>
      <c r="GL438" s="15"/>
      <c r="GM438" s="15"/>
      <c r="GN438" s="15"/>
      <c r="GO438" s="15"/>
      <c r="GP438" s="15"/>
      <c r="GQ438" s="15"/>
      <c r="GR438" s="15"/>
      <c r="GS438" s="15"/>
      <c r="GT438" s="15"/>
      <c r="GU438" s="15"/>
      <c r="GV438" s="15"/>
      <c r="GW438" s="15"/>
      <c r="GX438" s="15"/>
      <c r="GY438" s="15"/>
      <c r="GZ438" s="15"/>
      <c r="HA438" s="15"/>
      <c r="HB438" s="15"/>
      <c r="HC438" s="15"/>
      <c r="HD438" s="15"/>
      <c r="HE438" s="15"/>
      <c r="HF438" s="15"/>
      <c r="HG438" s="15"/>
      <c r="HH438" s="15"/>
      <c r="HI438" s="15"/>
      <c r="HJ438" s="15"/>
      <c r="HK438" s="15"/>
      <c r="HL438" s="15"/>
      <c r="HM438" s="15"/>
      <c r="HN438" s="15"/>
      <c r="HO438" s="15"/>
      <c r="HP438" s="15"/>
      <c r="HQ438" s="15"/>
      <c r="HR438" s="15"/>
      <c r="HS438" s="15"/>
      <c r="HT438" s="15"/>
      <c r="HU438" s="15"/>
      <c r="HV438" s="15"/>
      <c r="HW438" s="15"/>
      <c r="HX438" s="15"/>
      <c r="HY438" s="15"/>
      <c r="HZ438" s="15"/>
      <c r="IA438" s="15"/>
      <c r="IB438" s="15"/>
      <c r="IC438" s="15"/>
      <c r="ID438" s="15"/>
      <c r="IE438" s="15"/>
      <c r="IF438" s="15"/>
      <c r="IG438" s="15"/>
      <c r="IH438" s="15"/>
      <c r="II438" s="15"/>
      <c r="IJ438" s="15"/>
      <c r="IK438" s="15"/>
      <c r="IL438" s="15"/>
      <c r="IM438" s="15"/>
      <c r="IN438" s="15"/>
      <c r="IO438" s="15"/>
      <c r="IP438" s="15"/>
      <c r="IQ438" s="15"/>
      <c r="IR438" s="15"/>
      <c r="IS438" s="15"/>
      <c r="IT438" s="15"/>
      <c r="IU438" s="15"/>
    </row>
    <row r="439" spans="1:255" ht="17.25" thickBot="1" thickTop="1">
      <c r="A439" s="12" t="s">
        <v>63</v>
      </c>
      <c r="B439" s="19">
        <f aca="true" t="shared" si="46" ref="B439:N439">+B404+B414+B424</f>
        <v>111782</v>
      </c>
      <c r="C439" s="19">
        <f t="shared" si="46"/>
        <v>112120</v>
      </c>
      <c r="D439" s="19">
        <f t="shared" si="46"/>
        <v>112120</v>
      </c>
      <c r="E439" s="19">
        <f t="shared" si="46"/>
        <v>338</v>
      </c>
      <c r="F439" s="19">
        <f t="shared" si="46"/>
        <v>0</v>
      </c>
      <c r="G439" s="19">
        <f t="shared" si="46"/>
        <v>112120</v>
      </c>
      <c r="H439" s="19">
        <f t="shared" si="46"/>
        <v>338</v>
      </c>
      <c r="I439" s="19">
        <f t="shared" si="46"/>
        <v>0</v>
      </c>
      <c r="J439" s="19">
        <f t="shared" si="46"/>
        <v>112120</v>
      </c>
      <c r="K439" s="19">
        <f t="shared" si="46"/>
        <v>338</v>
      </c>
      <c r="L439" s="19">
        <f t="shared" si="46"/>
        <v>0</v>
      </c>
      <c r="M439" s="19">
        <f t="shared" si="46"/>
        <v>0</v>
      </c>
      <c r="N439" s="19">
        <f t="shared" si="46"/>
        <v>0</v>
      </c>
      <c r="O439" s="20"/>
      <c r="P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1"/>
      <c r="AS439" s="1"/>
      <c r="AT439" s="1"/>
      <c r="AU439" s="1"/>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15"/>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c r="FO439" s="15"/>
      <c r="FP439" s="15"/>
      <c r="FQ439" s="15"/>
      <c r="FR439" s="15"/>
      <c r="FS439" s="15"/>
      <c r="FT439" s="15"/>
      <c r="FU439" s="15"/>
      <c r="FV439" s="15"/>
      <c r="FW439" s="15"/>
      <c r="FX439" s="15"/>
      <c r="FY439" s="15"/>
      <c r="FZ439" s="15"/>
      <c r="GA439" s="15"/>
      <c r="GB439" s="15"/>
      <c r="GC439" s="15"/>
      <c r="GD439" s="15"/>
      <c r="GE439" s="15"/>
      <c r="GF439" s="15"/>
      <c r="GG439" s="15"/>
      <c r="GH439" s="15"/>
      <c r="GI439" s="15"/>
      <c r="GJ439" s="15"/>
      <c r="GK439" s="15"/>
      <c r="GL439" s="15"/>
      <c r="GM439" s="15"/>
      <c r="GN439" s="15"/>
      <c r="GO439" s="15"/>
      <c r="GP439" s="15"/>
      <c r="GQ439" s="15"/>
      <c r="GR439" s="15"/>
      <c r="GS439" s="15"/>
      <c r="GT439" s="15"/>
      <c r="GU439" s="15"/>
      <c r="GV439" s="15"/>
      <c r="GW439" s="15"/>
      <c r="GX439" s="15"/>
      <c r="GY439" s="15"/>
      <c r="GZ439" s="15"/>
      <c r="HA439" s="15"/>
      <c r="HB439" s="15"/>
      <c r="HC439" s="15"/>
      <c r="HD439" s="15"/>
      <c r="HE439" s="15"/>
      <c r="HF439" s="15"/>
      <c r="HG439" s="15"/>
      <c r="HH439" s="15"/>
      <c r="HI439" s="15"/>
      <c r="HJ439" s="15"/>
      <c r="HK439" s="15"/>
      <c r="HL439" s="15"/>
      <c r="HM439" s="15"/>
      <c r="HN439" s="15"/>
      <c r="HO439" s="15"/>
      <c r="HP439" s="15"/>
      <c r="HQ439" s="15"/>
      <c r="HR439" s="15"/>
      <c r="HS439" s="15"/>
      <c r="HT439" s="15"/>
      <c r="HU439" s="15"/>
      <c r="HV439" s="15"/>
      <c r="HW439" s="15"/>
      <c r="HX439" s="15"/>
      <c r="HY439" s="15"/>
      <c r="HZ439" s="15"/>
      <c r="IA439" s="15"/>
      <c r="IB439" s="15"/>
      <c r="IC439" s="15"/>
      <c r="ID439" s="15"/>
      <c r="IE439" s="15"/>
      <c r="IF439" s="15"/>
      <c r="IG439" s="15"/>
      <c r="IH439" s="15"/>
      <c r="II439" s="15"/>
      <c r="IJ439" s="15"/>
      <c r="IK439" s="15"/>
      <c r="IL439" s="15"/>
      <c r="IM439" s="15"/>
      <c r="IN439" s="15"/>
      <c r="IO439" s="15"/>
      <c r="IP439" s="15"/>
      <c r="IQ439" s="15"/>
      <c r="IR439" s="15"/>
      <c r="IS439" s="15"/>
      <c r="IT439" s="15"/>
      <c r="IU439" s="15"/>
    </row>
    <row r="440" spans="1:255" ht="16.5" thickBot="1" thickTop="1">
      <c r="A440" s="31" t="str">
        <f>+A1</f>
        <v>File:  T:\TABLES\FY2008\04CONGTRACK\08DCONG6.XLS</v>
      </c>
      <c r="B440" s="30"/>
      <c r="C440" s="30"/>
      <c r="D440" s="30"/>
      <c r="E440" s="30"/>
      <c r="F440" s="30"/>
      <c r="G440" s="30"/>
      <c r="H440" s="30"/>
      <c r="I440" s="30"/>
      <c r="J440" s="30"/>
      <c r="K440" s="30"/>
      <c r="L440" s="30"/>
      <c r="M440" s="30"/>
      <c r="N440" s="30"/>
      <c r="O440" s="20"/>
      <c r="P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1"/>
      <c r="AS440" s="1"/>
      <c r="AT440" s="1"/>
      <c r="AU440" s="1"/>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15"/>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c r="FO440" s="15"/>
      <c r="FP440" s="15"/>
      <c r="FQ440" s="15"/>
      <c r="FR440" s="15"/>
      <c r="FS440" s="15"/>
      <c r="FT440" s="15"/>
      <c r="FU440" s="15"/>
      <c r="FV440" s="15"/>
      <c r="FW440" s="15"/>
      <c r="FX440" s="15"/>
      <c r="FY440" s="15"/>
      <c r="FZ440" s="15"/>
      <c r="GA440" s="15"/>
      <c r="GB440" s="15"/>
      <c r="GC440" s="15"/>
      <c r="GD440" s="15"/>
      <c r="GE440" s="15"/>
      <c r="GF440" s="15"/>
      <c r="GG440" s="15"/>
      <c r="GH440" s="15"/>
      <c r="GI440" s="15"/>
      <c r="GJ440" s="15"/>
      <c r="GK440" s="15"/>
      <c r="GL440" s="15"/>
      <c r="GM440" s="15"/>
      <c r="GN440" s="15"/>
      <c r="GO440" s="15"/>
      <c r="GP440" s="15"/>
      <c r="GQ440" s="15"/>
      <c r="GR440" s="15"/>
      <c r="GS440" s="15"/>
      <c r="GT440" s="15"/>
      <c r="GU440" s="15"/>
      <c r="GV440" s="15"/>
      <c r="GW440" s="15"/>
      <c r="GX440" s="15"/>
      <c r="GY440" s="15"/>
      <c r="GZ440" s="15"/>
      <c r="HA440" s="15"/>
      <c r="HB440" s="15"/>
      <c r="HC440" s="15"/>
      <c r="HD440" s="15"/>
      <c r="HE440" s="15"/>
      <c r="HF440" s="15"/>
      <c r="HG440" s="15"/>
      <c r="HH440" s="15"/>
      <c r="HI440" s="15"/>
      <c r="HJ440" s="15"/>
      <c r="HK440" s="15"/>
      <c r="HL440" s="15"/>
      <c r="HM440" s="15"/>
      <c r="HN440" s="15"/>
      <c r="HO440" s="15"/>
      <c r="HP440" s="15"/>
      <c r="HQ440" s="15"/>
      <c r="HR440" s="15"/>
      <c r="HS440" s="15"/>
      <c r="HT440" s="15"/>
      <c r="HU440" s="15"/>
      <c r="HV440" s="15"/>
      <c r="HW440" s="15"/>
      <c r="HX440" s="15"/>
      <c r="HY440" s="15"/>
      <c r="HZ440" s="15"/>
      <c r="IA440" s="15"/>
      <c r="IB440" s="15"/>
      <c r="IC440" s="15"/>
      <c r="ID440" s="15"/>
      <c r="IE440" s="15"/>
      <c r="IF440" s="15"/>
      <c r="IG440" s="15"/>
      <c r="IH440" s="15"/>
      <c r="II440" s="15"/>
      <c r="IJ440" s="15"/>
      <c r="IK440" s="15"/>
      <c r="IL440" s="15"/>
      <c r="IM440" s="15"/>
      <c r="IN440" s="15"/>
      <c r="IO440" s="15"/>
      <c r="IP440" s="15"/>
      <c r="IQ440" s="15"/>
      <c r="IR440" s="15"/>
      <c r="IS440" s="15"/>
      <c r="IT440" s="15"/>
      <c r="IU440" s="15"/>
    </row>
    <row r="441" spans="1:255" ht="15.75" thickTop="1">
      <c r="A441" s="1" t="str">
        <f>A2</f>
        <v>Revised 02/08/08</v>
      </c>
      <c r="B441" s="20"/>
      <c r="C441" s="20"/>
      <c r="D441" s="20"/>
      <c r="E441" s="20"/>
      <c r="F441" s="20"/>
      <c r="G441" s="20"/>
      <c r="H441" s="20"/>
      <c r="I441" s="20"/>
      <c r="J441" s="20"/>
      <c r="K441" s="20"/>
      <c r="L441" s="20"/>
      <c r="M441" s="20"/>
      <c r="N441" s="20"/>
      <c r="O441" s="20"/>
      <c r="P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1"/>
      <c r="AS441" s="1"/>
      <c r="AT441" s="1"/>
      <c r="AU441" s="1"/>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15"/>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c r="FO441" s="15"/>
      <c r="FP441" s="15"/>
      <c r="FQ441" s="15"/>
      <c r="FR441" s="15"/>
      <c r="FS441" s="15"/>
      <c r="FT441" s="15"/>
      <c r="FU441" s="15"/>
      <c r="FV441" s="15"/>
      <c r="FW441" s="15"/>
      <c r="FX441" s="15"/>
      <c r="FY441" s="15"/>
      <c r="FZ441" s="15"/>
      <c r="GA441" s="15"/>
      <c r="GB441" s="15"/>
      <c r="GC441" s="15"/>
      <c r="GD441" s="15"/>
      <c r="GE441" s="15"/>
      <c r="GF441" s="15"/>
      <c r="GG441" s="15"/>
      <c r="GH441" s="15"/>
      <c r="GI441" s="15"/>
      <c r="GJ441" s="15"/>
      <c r="GK441" s="15"/>
      <c r="GL441" s="15"/>
      <c r="GM441" s="15"/>
      <c r="GN441" s="15"/>
      <c r="GO441" s="15"/>
      <c r="GP441" s="15"/>
      <c r="GQ441" s="15"/>
      <c r="GR441" s="15"/>
      <c r="GS441" s="15"/>
      <c r="GT441" s="15"/>
      <c r="GU441" s="15"/>
      <c r="GV441" s="15"/>
      <c r="GW441" s="15"/>
      <c r="GX441" s="15"/>
      <c r="GY441" s="15"/>
      <c r="GZ441" s="15"/>
      <c r="HA441" s="15"/>
      <c r="HB441" s="15"/>
      <c r="HC441" s="15"/>
      <c r="HD441" s="15"/>
      <c r="HE441" s="15"/>
      <c r="HF441" s="15"/>
      <c r="HG441" s="15"/>
      <c r="HH441" s="15"/>
      <c r="HI441" s="15"/>
      <c r="HJ441" s="15"/>
      <c r="HK441" s="15"/>
      <c r="HL441" s="15"/>
      <c r="HM441" s="15"/>
      <c r="HN441" s="15"/>
      <c r="HO441" s="15"/>
      <c r="HP441" s="15"/>
      <c r="HQ441" s="15"/>
      <c r="HR441" s="15"/>
      <c r="HS441" s="15"/>
      <c r="HT441" s="15"/>
      <c r="HU441" s="15"/>
      <c r="HV441" s="15"/>
      <c r="HW441" s="15"/>
      <c r="HX441" s="15"/>
      <c r="HY441" s="15"/>
      <c r="HZ441" s="15"/>
      <c r="IA441" s="15"/>
      <c r="IB441" s="15"/>
      <c r="IC441" s="15"/>
      <c r="ID441" s="15"/>
      <c r="IE441" s="15"/>
      <c r="IF441" s="15"/>
      <c r="IG441" s="15"/>
      <c r="IH441" s="15"/>
      <c r="II441" s="15"/>
      <c r="IJ441" s="15"/>
      <c r="IK441" s="15"/>
      <c r="IL441" s="15"/>
      <c r="IM441" s="15"/>
      <c r="IN441" s="15"/>
      <c r="IO441" s="15"/>
      <c r="IP441" s="15"/>
      <c r="IQ441" s="15"/>
      <c r="IR441" s="15"/>
      <c r="IS441" s="15"/>
      <c r="IT441" s="15"/>
      <c r="IU441" s="15"/>
    </row>
    <row r="442" spans="1:255" ht="15">
      <c r="A442" s="2" t="str">
        <f>+A3</f>
        <v>U. S. Geological Survey</v>
      </c>
      <c r="B442" s="23"/>
      <c r="C442" s="23"/>
      <c r="D442" s="23"/>
      <c r="E442" s="23"/>
      <c r="F442" s="23"/>
      <c r="G442" s="23"/>
      <c r="H442" s="23"/>
      <c r="I442" s="23"/>
      <c r="J442" s="23"/>
      <c r="K442" s="23"/>
      <c r="L442" s="23"/>
      <c r="M442" s="23"/>
      <c r="N442" s="23"/>
      <c r="O442" s="20"/>
      <c r="P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row>
    <row r="443" spans="1:255" ht="15">
      <c r="A443" s="2" t="str">
        <f>+A4</f>
        <v>FY 2008 Congressional Action (Detailed and Change From FY 2007)</v>
      </c>
      <c r="B443" s="23"/>
      <c r="C443" s="23"/>
      <c r="D443" s="23"/>
      <c r="E443" s="23"/>
      <c r="F443" s="23"/>
      <c r="G443" s="23"/>
      <c r="H443" s="23"/>
      <c r="I443" s="23"/>
      <c r="J443" s="23"/>
      <c r="K443" s="23"/>
      <c r="L443" s="23"/>
      <c r="M443" s="23"/>
      <c r="N443" s="23"/>
      <c r="O443" s="20"/>
      <c r="P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row>
    <row r="444" spans="1:255" ht="15">
      <c r="A444" s="2" t="str">
        <f>+A5</f>
        <v>House, Senate, and Conference Action Recommendations</v>
      </c>
      <c r="B444" s="23"/>
      <c r="C444" s="23"/>
      <c r="D444" s="23"/>
      <c r="E444" s="23"/>
      <c r="F444" s="23"/>
      <c r="G444" s="23"/>
      <c r="H444" s="23"/>
      <c r="I444" s="23"/>
      <c r="J444" s="23"/>
      <c r="K444" s="23"/>
      <c r="L444" s="23"/>
      <c r="M444" s="23"/>
      <c r="N444" s="23"/>
      <c r="O444" s="20"/>
      <c r="P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row>
    <row r="445" spans="1:255" ht="15">
      <c r="A445" s="2" t="str">
        <f>+A6</f>
        <v>(Dollars in Thousands)</v>
      </c>
      <c r="B445" s="23"/>
      <c r="C445" s="23"/>
      <c r="D445" s="23"/>
      <c r="E445" s="23"/>
      <c r="F445" s="23"/>
      <c r="G445" s="23"/>
      <c r="H445" s="23"/>
      <c r="I445" s="23"/>
      <c r="J445" s="23"/>
      <c r="K445" s="23"/>
      <c r="L445" s="23"/>
      <c r="M445" s="23"/>
      <c r="N445" s="23"/>
      <c r="O445" s="20"/>
      <c r="P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row>
    <row r="446" spans="1:255" ht="15.75" thickBot="1">
      <c r="A446" s="1"/>
      <c r="B446" s="20"/>
      <c r="C446" s="20"/>
      <c r="D446" s="20"/>
      <c r="E446" s="20"/>
      <c r="F446" s="20"/>
      <c r="G446" s="20"/>
      <c r="H446" s="20"/>
      <c r="I446" s="20"/>
      <c r="J446" s="20"/>
      <c r="K446" s="20"/>
      <c r="L446" s="20"/>
      <c r="M446" s="20"/>
      <c r="N446" s="20"/>
      <c r="O446" s="20"/>
      <c r="P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row>
    <row r="447" spans="1:255" ht="17.25" thickBot="1" thickTop="1">
      <c r="A447" s="3"/>
      <c r="B447" s="4"/>
      <c r="C447" s="4"/>
      <c r="D447" s="5" t="str">
        <f>+$D$8</f>
        <v>House Floor Action</v>
      </c>
      <c r="E447" s="6"/>
      <c r="F447" s="7"/>
      <c r="G447" s="5" t="str">
        <f>+$G$8</f>
        <v>Senate Full Comm Action</v>
      </c>
      <c r="H447" s="6"/>
      <c r="I447" s="7"/>
      <c r="J447" s="5" t="s">
        <v>4</v>
      </c>
      <c r="K447" s="6"/>
      <c r="L447" s="6"/>
      <c r="M447" s="6"/>
      <c r="N447" s="7"/>
      <c r="O447" s="20"/>
      <c r="P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row>
    <row r="448" spans="1:255" ht="16.5" thickTop="1">
      <c r="A448" s="8"/>
      <c r="B448" s="54"/>
      <c r="C448" s="10" t="str">
        <f>+C9</f>
        <v>Revised</v>
      </c>
      <c r="D448" s="67"/>
      <c r="E448" s="56"/>
      <c r="F448" s="56"/>
      <c r="G448" s="55"/>
      <c r="H448" s="56"/>
      <c r="I448" s="56"/>
      <c r="J448" s="55"/>
      <c r="K448" s="56"/>
      <c r="L448" s="56"/>
      <c r="M448" s="56"/>
      <c r="N448" s="56"/>
      <c r="O448" s="20"/>
      <c r="P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row>
    <row r="449" spans="1:255" ht="15.75">
      <c r="A449" s="8"/>
      <c r="B449" s="9"/>
      <c r="C449" s="10" t="str">
        <f>+C10</f>
        <v>FY 2008</v>
      </c>
      <c r="D449" s="10" t="str">
        <f>+$D$10</f>
        <v>Hse </v>
      </c>
      <c r="E449" s="10" t="s">
        <v>6</v>
      </c>
      <c r="F449" s="10" t="s">
        <v>6</v>
      </c>
      <c r="G449" s="10" t="str">
        <f>+$G$10</f>
        <v>Sen</v>
      </c>
      <c r="H449" s="10" t="s">
        <v>6</v>
      </c>
      <c r="I449" s="10" t="s">
        <v>6</v>
      </c>
      <c r="J449" s="10" t="s">
        <v>7</v>
      </c>
      <c r="K449" s="10" t="s">
        <v>6</v>
      </c>
      <c r="L449" s="10" t="s">
        <v>6</v>
      </c>
      <c r="M449" s="10" t="s">
        <v>6</v>
      </c>
      <c r="N449" s="10" t="s">
        <v>6</v>
      </c>
      <c r="O449" s="20"/>
      <c r="P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row>
    <row r="450" spans="1:255" ht="15.75">
      <c r="A450" s="8"/>
      <c r="B450" s="9" t="str">
        <f>+B11</f>
        <v>FY 2007</v>
      </c>
      <c r="C450" s="10" t="str">
        <f>+C11</f>
        <v>Pres. Bud.</v>
      </c>
      <c r="D450" s="10" t="str">
        <f>+$D$11</f>
        <v>Floor</v>
      </c>
      <c r="E450" s="10" t="s">
        <v>9</v>
      </c>
      <c r="F450" s="10" t="s">
        <v>9</v>
      </c>
      <c r="G450" s="10" t="str">
        <f>+$G$11</f>
        <v>Full Comm</v>
      </c>
      <c r="H450" s="10" t="s">
        <v>9</v>
      </c>
      <c r="I450" s="10" t="s">
        <v>9</v>
      </c>
      <c r="J450" s="10" t="s">
        <v>10</v>
      </c>
      <c r="K450" s="10" t="s">
        <v>9</v>
      </c>
      <c r="L450" s="10" t="s">
        <v>9</v>
      </c>
      <c r="M450" s="10" t="s">
        <v>9</v>
      </c>
      <c r="N450" s="10" t="s">
        <v>9</v>
      </c>
      <c r="O450" s="20"/>
      <c r="P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row>
    <row r="451" spans="1:255" ht="16.5" thickBot="1">
      <c r="A451" s="11" t="s">
        <v>40</v>
      </c>
      <c r="B451" s="9" t="str">
        <f>+B12</f>
        <v>Enacted</v>
      </c>
      <c r="C451" s="10" t="s">
        <v>264</v>
      </c>
      <c r="D451" s="10" t="s">
        <v>12</v>
      </c>
      <c r="E451" s="10" t="str">
        <f>+E12</f>
        <v>FY 2007</v>
      </c>
      <c r="F451" s="10" t="s">
        <v>8</v>
      </c>
      <c r="G451" s="10" t="s">
        <v>12</v>
      </c>
      <c r="H451" s="10" t="str">
        <f>+H12</f>
        <v>FY 2007</v>
      </c>
      <c r="I451" s="10" t="s">
        <v>8</v>
      </c>
      <c r="J451" s="10" t="s">
        <v>12</v>
      </c>
      <c r="K451" s="10" t="str">
        <f>+K12</f>
        <v>FY 2007</v>
      </c>
      <c r="L451" s="10" t="s">
        <v>8</v>
      </c>
      <c r="M451" s="10" t="s">
        <v>5</v>
      </c>
      <c r="N451" s="10" t="s">
        <v>13</v>
      </c>
      <c r="O451" s="20"/>
      <c r="P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row>
    <row r="452" spans="1:255" ht="17.25" thickBot="1" thickTop="1">
      <c r="A452" s="12" t="s">
        <v>73</v>
      </c>
      <c r="B452" s="18">
        <v>67782</v>
      </c>
      <c r="C452" s="19">
        <f>+B452+SUM(C454:C456)+SUM(C459:C460)+C463</f>
        <v>68231</v>
      </c>
      <c r="D452" s="19">
        <f>+B452+SUM(D454:D456)+SUM(D459:D460)+SUM(D463:D463)</f>
        <v>68699</v>
      </c>
      <c r="E452" s="19">
        <f>SUM(E454:E463)</f>
        <v>917</v>
      </c>
      <c r="F452" s="19">
        <f>SUM(F454:F463)</f>
        <v>468</v>
      </c>
      <c r="G452" s="19">
        <f>+B452+SUM(G454:G456)+SUM(G459:G460)</f>
        <v>68231</v>
      </c>
      <c r="H452" s="19">
        <f>SUM(H454:H463)</f>
        <v>449</v>
      </c>
      <c r="I452" s="19">
        <f>SUM(I454:I463)</f>
        <v>0</v>
      </c>
      <c r="J452" s="19">
        <f>+B452+SUM(J454:J456)+SUM(J459:J460)+J463</f>
        <v>68231</v>
      </c>
      <c r="K452" s="19">
        <f>SUM(K454:K463)</f>
        <v>449</v>
      </c>
      <c r="L452" s="19">
        <f>SUM(L454:L463)</f>
        <v>0</v>
      </c>
      <c r="M452" s="19">
        <f>SUM(M454:M463)</f>
        <v>-468</v>
      </c>
      <c r="N452" s="19">
        <f>SUM(N454:N463)</f>
        <v>0</v>
      </c>
      <c r="O452" s="20"/>
      <c r="P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row>
    <row r="453" spans="1:255" ht="15.75" thickTop="1">
      <c r="A453" s="8"/>
      <c r="B453" s="21"/>
      <c r="C453" s="22"/>
      <c r="D453" s="22"/>
      <c r="E453" s="22"/>
      <c r="F453" s="22"/>
      <c r="G453" s="22"/>
      <c r="H453" s="22"/>
      <c r="I453" s="22"/>
      <c r="J453" s="22"/>
      <c r="K453" s="22"/>
      <c r="L453" s="22"/>
      <c r="M453" s="22"/>
      <c r="N453" s="22"/>
      <c r="O453" s="20"/>
      <c r="P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row>
    <row r="454" spans="1:255" ht="15">
      <c r="A454" s="8" t="s">
        <v>188</v>
      </c>
      <c r="B454" s="21"/>
      <c r="C454" s="22">
        <v>-316</v>
      </c>
      <c r="D454" s="22">
        <f aca="true" t="shared" si="47" ref="D454:E456">+C454</f>
        <v>-316</v>
      </c>
      <c r="E454" s="22">
        <f t="shared" si="47"/>
        <v>-316</v>
      </c>
      <c r="F454" s="22">
        <f>+D454-C454</f>
        <v>0</v>
      </c>
      <c r="G454" s="22">
        <f>+C454</f>
        <v>-316</v>
      </c>
      <c r="H454" s="22">
        <f>+G454</f>
        <v>-316</v>
      </c>
      <c r="I454" s="22">
        <f>+G454-C454</f>
        <v>0</v>
      </c>
      <c r="J454" s="22">
        <f>+D454</f>
        <v>-316</v>
      </c>
      <c r="K454" s="22">
        <f>+J454</f>
        <v>-316</v>
      </c>
      <c r="L454" s="22">
        <f>+J454-C454</f>
        <v>0</v>
      </c>
      <c r="M454" s="22">
        <f>+J454-D454</f>
        <v>0</v>
      </c>
      <c r="N454" s="22">
        <f>+J454-G454</f>
        <v>0</v>
      </c>
      <c r="O454" s="20"/>
      <c r="P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row>
    <row r="455" spans="1:255" ht="15">
      <c r="A455" s="8" t="s">
        <v>189</v>
      </c>
      <c r="B455" s="21"/>
      <c r="C455" s="22">
        <v>1317</v>
      </c>
      <c r="D455" s="22">
        <f t="shared" si="47"/>
        <v>1317</v>
      </c>
      <c r="E455" s="22">
        <f t="shared" si="47"/>
        <v>1317</v>
      </c>
      <c r="F455" s="22">
        <f>+D455-C455</f>
        <v>0</v>
      </c>
      <c r="G455" s="22">
        <f>+C455</f>
        <v>1317</v>
      </c>
      <c r="H455" s="22">
        <f>+G455</f>
        <v>1317</v>
      </c>
      <c r="I455" s="22">
        <f>+G455-C455</f>
        <v>0</v>
      </c>
      <c r="J455" s="22">
        <f>+D455</f>
        <v>1317</v>
      </c>
      <c r="K455" s="22">
        <f>+J455</f>
        <v>1317</v>
      </c>
      <c r="L455" s="22">
        <f>+J455-C455</f>
        <v>0</v>
      </c>
      <c r="M455" s="22">
        <f>+J455-D455</f>
        <v>0</v>
      </c>
      <c r="N455" s="22">
        <f>+J455-G455</f>
        <v>0</v>
      </c>
      <c r="O455" s="20"/>
      <c r="P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row>
    <row r="456" spans="1:255" ht="15">
      <c r="A456" s="8" t="s">
        <v>246</v>
      </c>
      <c r="B456" s="21"/>
      <c r="C456" s="22">
        <v>-15</v>
      </c>
      <c r="D456" s="22">
        <f t="shared" si="47"/>
        <v>-15</v>
      </c>
      <c r="E456" s="22">
        <f t="shared" si="47"/>
        <v>-15</v>
      </c>
      <c r="F456" s="22">
        <f>+D456-C456</f>
        <v>0</v>
      </c>
      <c r="G456" s="22">
        <f>+C456</f>
        <v>-15</v>
      </c>
      <c r="H456" s="22">
        <f>+G456</f>
        <v>-15</v>
      </c>
      <c r="I456" s="22">
        <f>+G456-C456</f>
        <v>0</v>
      </c>
      <c r="J456" s="22">
        <f>+D456</f>
        <v>-15</v>
      </c>
      <c r="K456" s="22">
        <f>+J456</f>
        <v>-15</v>
      </c>
      <c r="L456" s="22">
        <f>+J456-C456</f>
        <v>0</v>
      </c>
      <c r="M456" s="22">
        <f>+J456-D456</f>
        <v>0</v>
      </c>
      <c r="N456" s="22">
        <f>+J456-G456</f>
        <v>0</v>
      </c>
      <c r="O456" s="20"/>
      <c r="P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row>
    <row r="457" spans="1:255" ht="15">
      <c r="A457" s="8"/>
      <c r="B457" s="21"/>
      <c r="C457" s="22"/>
      <c r="D457" s="22"/>
      <c r="E457" s="22"/>
      <c r="F457" s="22"/>
      <c r="G457" s="22"/>
      <c r="H457" s="22"/>
      <c r="I457" s="22"/>
      <c r="J457" s="22"/>
      <c r="K457" s="22"/>
      <c r="L457" s="22"/>
      <c r="M457" s="22"/>
      <c r="N457" s="22"/>
      <c r="O457" s="20"/>
      <c r="P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row>
    <row r="458" spans="1:255" ht="15">
      <c r="A458" s="8" t="s">
        <v>191</v>
      </c>
      <c r="B458" s="21"/>
      <c r="C458" s="22"/>
      <c r="D458" s="22"/>
      <c r="E458" s="22"/>
      <c r="F458" s="22"/>
      <c r="G458" s="22"/>
      <c r="H458" s="22"/>
      <c r="I458" s="22"/>
      <c r="J458" s="22"/>
      <c r="K458" s="22"/>
      <c r="L458" s="22"/>
      <c r="M458" s="22"/>
      <c r="N458" s="22"/>
      <c r="O458" s="20"/>
      <c r="P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row>
    <row r="459" spans="1:255" ht="15">
      <c r="A459" s="8" t="s">
        <v>190</v>
      </c>
      <c r="B459" s="21"/>
      <c r="C459" s="22">
        <v>1972</v>
      </c>
      <c r="D459" s="22">
        <v>0</v>
      </c>
      <c r="E459" s="22">
        <f>+D459</f>
        <v>0</v>
      </c>
      <c r="F459" s="22">
        <f>+D459-C459</f>
        <v>-1972</v>
      </c>
      <c r="G459" s="22">
        <v>-468</v>
      </c>
      <c r="H459" s="22">
        <f>+G459</f>
        <v>-468</v>
      </c>
      <c r="I459" s="22">
        <f>+G459-C459</f>
        <v>-2440</v>
      </c>
      <c r="J459" s="70">
        <v>-468</v>
      </c>
      <c r="K459" s="22">
        <f>+J459</f>
        <v>-468</v>
      </c>
      <c r="L459" s="22">
        <f>+J459-C459</f>
        <v>-2440</v>
      </c>
      <c r="M459" s="22">
        <f>+J459-D459</f>
        <v>-468</v>
      </c>
      <c r="N459" s="22">
        <f>+J459-G459</f>
        <v>0</v>
      </c>
      <c r="O459" s="20"/>
      <c r="P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row>
    <row r="460" spans="1:255" ht="15">
      <c r="A460" s="8" t="s">
        <v>94</v>
      </c>
      <c r="B460" s="21">
        <v>69</v>
      </c>
      <c r="C460" s="22">
        <v>-69</v>
      </c>
      <c r="D460" s="22">
        <v>-69</v>
      </c>
      <c r="E460" s="22">
        <f>+D460</f>
        <v>-69</v>
      </c>
      <c r="F460" s="22">
        <f>+D460-C460</f>
        <v>0</v>
      </c>
      <c r="G460" s="22">
        <v>-69</v>
      </c>
      <c r="H460" s="22">
        <f>+G460</f>
        <v>-69</v>
      </c>
      <c r="I460" s="22">
        <f>+G460-C460</f>
        <v>0</v>
      </c>
      <c r="J460" s="22">
        <f>+D460</f>
        <v>-69</v>
      </c>
      <c r="K460" s="22">
        <f>+J460</f>
        <v>-69</v>
      </c>
      <c r="L460" s="22">
        <f>+J460-C460</f>
        <v>0</v>
      </c>
      <c r="M460" s="22">
        <f>+J460-D460</f>
        <v>0</v>
      </c>
      <c r="N460" s="22">
        <f>+J460-G460</f>
        <v>0</v>
      </c>
      <c r="O460" s="20"/>
      <c r="P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row>
    <row r="461" spans="1:255" ht="15">
      <c r="A461" s="8"/>
      <c r="B461" s="22"/>
      <c r="C461" s="22"/>
      <c r="D461" s="22"/>
      <c r="E461" s="22"/>
      <c r="F461" s="22"/>
      <c r="G461" s="22"/>
      <c r="H461" s="22"/>
      <c r="I461" s="22"/>
      <c r="J461" s="22"/>
      <c r="K461" s="22"/>
      <c r="L461" s="22"/>
      <c r="M461" s="22"/>
      <c r="N461" s="22"/>
      <c r="O461" s="20"/>
      <c r="P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row>
    <row r="462" spans="1:255" ht="15">
      <c r="A462" s="8" t="s">
        <v>219</v>
      </c>
      <c r="B462" s="22"/>
      <c r="C462" s="22"/>
      <c r="D462" s="22"/>
      <c r="E462" s="22"/>
      <c r="F462" s="22"/>
      <c r="G462" s="22"/>
      <c r="H462" s="22"/>
      <c r="I462" s="22"/>
      <c r="J462" s="22"/>
      <c r="K462" s="22"/>
      <c r="L462" s="22"/>
      <c r="M462" s="22"/>
      <c r="N462" s="22"/>
      <c r="O462" s="20"/>
      <c r="P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row>
    <row r="463" spans="1:255" ht="15">
      <c r="A463" s="8" t="s">
        <v>224</v>
      </c>
      <c r="B463" s="22"/>
      <c r="C463" s="22">
        <v>-2440</v>
      </c>
      <c r="D463" s="22">
        <v>0</v>
      </c>
      <c r="E463" s="22">
        <f>+D463</f>
        <v>0</v>
      </c>
      <c r="F463" s="22">
        <f>+D463-C463</f>
        <v>2440</v>
      </c>
      <c r="G463" s="22">
        <v>0</v>
      </c>
      <c r="H463" s="22">
        <f>+G463</f>
        <v>0</v>
      </c>
      <c r="I463" s="22">
        <f>+G463-C463</f>
        <v>2440</v>
      </c>
      <c r="J463" s="22">
        <f>+D463</f>
        <v>0</v>
      </c>
      <c r="K463" s="22">
        <f>+J463</f>
        <v>0</v>
      </c>
      <c r="L463" s="22">
        <f>+J463-C463</f>
        <v>2440</v>
      </c>
      <c r="M463" s="22">
        <f>+J463-D463</f>
        <v>0</v>
      </c>
      <c r="N463" s="22">
        <f>+J463-G463</f>
        <v>0</v>
      </c>
      <c r="O463" s="20"/>
      <c r="P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row>
    <row r="464" spans="1:255" ht="15">
      <c r="A464" s="8"/>
      <c r="B464" s="22"/>
      <c r="C464" s="22"/>
      <c r="D464" s="22"/>
      <c r="E464" s="22"/>
      <c r="F464" s="22"/>
      <c r="G464" s="22"/>
      <c r="H464" s="22"/>
      <c r="I464" s="22"/>
      <c r="J464" s="22"/>
      <c r="K464" s="22"/>
      <c r="L464" s="22"/>
      <c r="M464" s="22"/>
      <c r="N464" s="22"/>
      <c r="O464" s="20"/>
      <c r="P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row>
    <row r="465" spans="1:255" ht="15">
      <c r="A465" s="8"/>
      <c r="B465" s="22"/>
      <c r="C465" s="22"/>
      <c r="D465" s="22"/>
      <c r="E465" s="22"/>
      <c r="F465" s="22"/>
      <c r="G465" s="22"/>
      <c r="H465" s="22"/>
      <c r="I465" s="22"/>
      <c r="J465" s="22"/>
      <c r="K465" s="22"/>
      <c r="L465" s="22"/>
      <c r="M465" s="22"/>
      <c r="N465" s="22"/>
      <c r="O465" s="20"/>
      <c r="P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row>
    <row r="466" spans="1:255" ht="15">
      <c r="A466" s="68" t="s">
        <v>265</v>
      </c>
      <c r="B466" s="22"/>
      <c r="C466" s="22"/>
      <c r="D466" s="22"/>
      <c r="E466" s="22"/>
      <c r="F466" s="22"/>
      <c r="G466" s="22"/>
      <c r="H466" s="22"/>
      <c r="I466" s="22"/>
      <c r="J466" s="22"/>
      <c r="K466" s="22"/>
      <c r="L466" s="22"/>
      <c r="M466" s="22"/>
      <c r="N466" s="22"/>
      <c r="O466" s="20"/>
      <c r="P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row>
    <row r="467" spans="1:255" ht="15">
      <c r="A467" s="68" t="s">
        <v>266</v>
      </c>
      <c r="B467" s="22"/>
      <c r="C467" s="22"/>
      <c r="D467" s="22"/>
      <c r="E467" s="22"/>
      <c r="F467" s="22"/>
      <c r="G467" s="22"/>
      <c r="H467" s="22"/>
      <c r="I467" s="22"/>
      <c r="J467" s="22"/>
      <c r="K467" s="22"/>
      <c r="L467" s="22"/>
      <c r="M467" s="22"/>
      <c r="N467" s="22"/>
      <c r="O467" s="20"/>
      <c r="P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row>
    <row r="468" spans="1:255" ht="15">
      <c r="A468" s="68" t="s">
        <v>267</v>
      </c>
      <c r="B468" s="22"/>
      <c r="C468" s="22"/>
      <c r="D468" s="22"/>
      <c r="E468" s="22"/>
      <c r="F468" s="22"/>
      <c r="G468" s="22"/>
      <c r="H468" s="22"/>
      <c r="I468" s="22"/>
      <c r="J468" s="22"/>
      <c r="K468" s="22"/>
      <c r="L468" s="22"/>
      <c r="M468" s="22"/>
      <c r="N468" s="22"/>
      <c r="O468" s="20"/>
      <c r="P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row>
    <row r="469" spans="1:255" ht="15">
      <c r="A469" s="69"/>
      <c r="B469" s="22"/>
      <c r="C469" s="22"/>
      <c r="D469" s="22"/>
      <c r="E469" s="22"/>
      <c r="F469" s="22"/>
      <c r="G469" s="22"/>
      <c r="H469" s="22"/>
      <c r="I469" s="22"/>
      <c r="J469" s="22"/>
      <c r="K469" s="22"/>
      <c r="L469" s="22"/>
      <c r="M469" s="22"/>
      <c r="N469" s="22"/>
      <c r="O469" s="20"/>
      <c r="P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row>
    <row r="470" spans="1:255" ht="15.75" thickBot="1">
      <c r="A470" s="8"/>
      <c r="B470" s="22"/>
      <c r="C470" s="22"/>
      <c r="D470" s="22"/>
      <c r="E470" s="22"/>
      <c r="F470" s="22"/>
      <c r="G470" s="22"/>
      <c r="H470" s="22"/>
      <c r="I470" s="22"/>
      <c r="J470" s="22"/>
      <c r="K470" s="22"/>
      <c r="L470" s="22"/>
      <c r="M470" s="22"/>
      <c r="N470" s="22"/>
      <c r="O470" s="20"/>
      <c r="P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row>
    <row r="471" spans="1:255" ht="17.25" thickBot="1" thickTop="1">
      <c r="A471" s="12" t="s">
        <v>41</v>
      </c>
      <c r="B471" s="18">
        <f>+B452</f>
        <v>67782</v>
      </c>
      <c r="C471" s="18">
        <f aca="true" t="shared" si="48" ref="C471:N471">+C452</f>
        <v>68231</v>
      </c>
      <c r="D471" s="18">
        <f t="shared" si="48"/>
        <v>68699</v>
      </c>
      <c r="E471" s="18">
        <f t="shared" si="48"/>
        <v>917</v>
      </c>
      <c r="F471" s="18">
        <f t="shared" si="48"/>
        <v>468</v>
      </c>
      <c r="G471" s="18">
        <f t="shared" si="48"/>
        <v>68231</v>
      </c>
      <c r="H471" s="18">
        <f t="shared" si="48"/>
        <v>449</v>
      </c>
      <c r="I471" s="18">
        <f t="shared" si="48"/>
        <v>0</v>
      </c>
      <c r="J471" s="18">
        <f t="shared" si="48"/>
        <v>68231</v>
      </c>
      <c r="K471" s="18">
        <f t="shared" si="48"/>
        <v>449</v>
      </c>
      <c r="L471" s="18">
        <f t="shared" si="48"/>
        <v>0</v>
      </c>
      <c r="M471" s="18">
        <f t="shared" si="48"/>
        <v>-468</v>
      </c>
      <c r="N471" s="18">
        <f t="shared" si="48"/>
        <v>0</v>
      </c>
      <c r="O471" s="20"/>
      <c r="P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row>
    <row r="472" spans="1:255" ht="16.5" thickTop="1">
      <c r="A472" s="60"/>
      <c r="B472" s="30"/>
      <c r="C472" s="30"/>
      <c r="D472" s="30"/>
      <c r="E472" s="30"/>
      <c r="F472" s="30"/>
      <c r="G472" s="30"/>
      <c r="H472" s="30"/>
      <c r="I472" s="30"/>
      <c r="J472" s="30"/>
      <c r="K472" s="30"/>
      <c r="L472" s="30"/>
      <c r="M472" s="30"/>
      <c r="N472" s="30"/>
      <c r="O472" s="20"/>
      <c r="P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row>
    <row r="473" spans="1:255" ht="15.75">
      <c r="A473" s="60"/>
      <c r="B473" s="30"/>
      <c r="C473" s="30"/>
      <c r="D473" s="30"/>
      <c r="E473" s="30"/>
      <c r="F473" s="30"/>
      <c r="G473" s="30"/>
      <c r="H473" s="30"/>
      <c r="I473" s="30"/>
      <c r="J473" s="30"/>
      <c r="K473" s="30"/>
      <c r="L473" s="30"/>
      <c r="M473" s="30"/>
      <c r="N473" s="30"/>
      <c r="O473" s="20"/>
      <c r="P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row>
    <row r="474" spans="1:255" ht="15.75">
      <c r="A474" s="60"/>
      <c r="B474" s="30"/>
      <c r="C474" s="30"/>
      <c r="D474" s="30"/>
      <c r="E474" s="30"/>
      <c r="F474" s="30"/>
      <c r="G474" s="30"/>
      <c r="H474" s="30"/>
      <c r="I474" s="30"/>
      <c r="J474" s="30"/>
      <c r="K474" s="30"/>
      <c r="L474" s="30"/>
      <c r="M474" s="30"/>
      <c r="N474" s="30"/>
      <c r="O474" s="20"/>
      <c r="P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row>
    <row r="475" spans="1:255" ht="16.5" thickBot="1">
      <c r="A475" s="60"/>
      <c r="B475" s="30"/>
      <c r="C475" s="30"/>
      <c r="D475" s="30"/>
      <c r="E475" s="30"/>
      <c r="F475" s="30"/>
      <c r="G475" s="30"/>
      <c r="H475" s="30"/>
      <c r="I475" s="30"/>
      <c r="J475" s="30"/>
      <c r="K475" s="30"/>
      <c r="L475" s="30"/>
      <c r="M475" s="30"/>
      <c r="N475" s="30"/>
      <c r="O475" s="20"/>
      <c r="P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row>
    <row r="476" spans="1:255" ht="17.25" thickBot="1" thickTop="1">
      <c r="A476" s="3"/>
      <c r="B476" s="4"/>
      <c r="C476" s="4"/>
      <c r="D476" s="5" t="str">
        <f>+$D$8</f>
        <v>House Floor Action</v>
      </c>
      <c r="E476" s="6"/>
      <c r="F476" s="7"/>
      <c r="G476" s="5" t="str">
        <f>+$G$8</f>
        <v>Senate Full Comm Action</v>
      </c>
      <c r="H476" s="6"/>
      <c r="I476" s="7"/>
      <c r="J476" s="5" t="s">
        <v>4</v>
      </c>
      <c r="K476" s="6"/>
      <c r="L476" s="6"/>
      <c r="M476" s="6"/>
      <c r="N476" s="7"/>
      <c r="O476" s="20"/>
      <c r="P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row>
    <row r="477" spans="1:255" ht="16.5" thickTop="1">
      <c r="A477" s="8"/>
      <c r="B477" s="54"/>
      <c r="C477" s="10" t="str">
        <f>+C9</f>
        <v>Revised</v>
      </c>
      <c r="D477" s="67"/>
      <c r="E477" s="56"/>
      <c r="F477" s="56"/>
      <c r="G477" s="55"/>
      <c r="H477" s="56"/>
      <c r="I477" s="56"/>
      <c r="J477" s="55"/>
      <c r="K477" s="56"/>
      <c r="L477" s="56"/>
      <c r="M477" s="56"/>
      <c r="N477" s="56"/>
      <c r="O477" s="20"/>
      <c r="P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row>
    <row r="478" spans="1:255" ht="15.75">
      <c r="A478" s="8"/>
      <c r="B478" s="9"/>
      <c r="C478" s="10" t="str">
        <f>+C10</f>
        <v>FY 2008</v>
      </c>
      <c r="D478" s="10" t="str">
        <f>+$D$10</f>
        <v>Hse </v>
      </c>
      <c r="E478" s="10" t="s">
        <v>6</v>
      </c>
      <c r="F478" s="10" t="s">
        <v>6</v>
      </c>
      <c r="G478" s="10" t="str">
        <f>+$G$10</f>
        <v>Sen</v>
      </c>
      <c r="H478" s="10" t="s">
        <v>6</v>
      </c>
      <c r="I478" s="10" t="s">
        <v>6</v>
      </c>
      <c r="J478" s="10" t="s">
        <v>7</v>
      </c>
      <c r="K478" s="10" t="s">
        <v>6</v>
      </c>
      <c r="L478" s="10" t="s">
        <v>6</v>
      </c>
      <c r="M478" s="10" t="s">
        <v>6</v>
      </c>
      <c r="N478" s="10" t="s">
        <v>6</v>
      </c>
      <c r="O478" s="20"/>
      <c r="P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row>
    <row r="479" spans="1:255" ht="15.75">
      <c r="A479" s="8"/>
      <c r="B479" s="9" t="str">
        <f>+B11</f>
        <v>FY 2007</v>
      </c>
      <c r="C479" s="10" t="str">
        <f>+C11</f>
        <v>Pres. Bud.</v>
      </c>
      <c r="D479" s="10" t="str">
        <f>+$D$11</f>
        <v>Floor</v>
      </c>
      <c r="E479" s="10" t="s">
        <v>9</v>
      </c>
      <c r="F479" s="10" t="s">
        <v>9</v>
      </c>
      <c r="G479" s="10" t="str">
        <f>+$G$11</f>
        <v>Full Comm</v>
      </c>
      <c r="H479" s="10" t="s">
        <v>9</v>
      </c>
      <c r="I479" s="10" t="s">
        <v>9</v>
      </c>
      <c r="J479" s="10" t="s">
        <v>10</v>
      </c>
      <c r="K479" s="10" t="s">
        <v>9</v>
      </c>
      <c r="L479" s="10" t="s">
        <v>9</v>
      </c>
      <c r="M479" s="10" t="s">
        <v>9</v>
      </c>
      <c r="N479" s="10" t="s">
        <v>9</v>
      </c>
      <c r="O479" s="20"/>
      <c r="P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row>
    <row r="480" spans="1:255" ht="16.5" thickBot="1">
      <c r="A480" s="11" t="s">
        <v>247</v>
      </c>
      <c r="B480" s="9" t="str">
        <f>+B12</f>
        <v>Enacted</v>
      </c>
      <c r="C480" s="10" t="s">
        <v>11</v>
      </c>
      <c r="D480" s="10" t="s">
        <v>12</v>
      </c>
      <c r="E480" s="10" t="str">
        <f>+E12</f>
        <v>FY 2007</v>
      </c>
      <c r="F480" s="10" t="s">
        <v>8</v>
      </c>
      <c r="G480" s="10" t="s">
        <v>12</v>
      </c>
      <c r="H480" s="10" t="str">
        <f>+H12</f>
        <v>FY 2007</v>
      </c>
      <c r="I480" s="10" t="s">
        <v>8</v>
      </c>
      <c r="J480" s="10" t="s">
        <v>12</v>
      </c>
      <c r="K480" s="10" t="str">
        <f>+K12</f>
        <v>FY 2007</v>
      </c>
      <c r="L480" s="10" t="s">
        <v>8</v>
      </c>
      <c r="M480" s="10" t="s">
        <v>5</v>
      </c>
      <c r="N480" s="10" t="s">
        <v>13</v>
      </c>
      <c r="O480" s="20"/>
      <c r="P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row>
    <row r="481" spans="1:255" ht="17.25" thickBot="1" thickTop="1">
      <c r="A481" s="12" t="str">
        <f>+A480</f>
        <v>Financial Business and Management System Costs</v>
      </c>
      <c r="B481" s="18"/>
      <c r="C481" s="19">
        <f>+C484</f>
        <v>2440</v>
      </c>
      <c r="D481" s="19">
        <f>+D484</f>
        <v>0</v>
      </c>
      <c r="E481" s="19">
        <f>SUM(E483:E484)</f>
        <v>0</v>
      </c>
      <c r="F481" s="19">
        <f>SUM(F483:F484)</f>
        <v>-2440</v>
      </c>
      <c r="G481" s="19">
        <f>+B481+G484</f>
        <v>0</v>
      </c>
      <c r="H481" s="19">
        <f>SUM(H483:H484)</f>
        <v>0</v>
      </c>
      <c r="I481" s="19">
        <f>SUM(I483:I484)</f>
        <v>-2440</v>
      </c>
      <c r="J481" s="19">
        <f>+B481+SUM(J484:J484)</f>
        <v>0</v>
      </c>
      <c r="K481" s="19">
        <f>SUM(K483:K484)</f>
        <v>0</v>
      </c>
      <c r="L481" s="19">
        <f>SUM(L483:L484)</f>
        <v>-2440</v>
      </c>
      <c r="M481" s="19">
        <f>SUM(M483:M484)</f>
        <v>0</v>
      </c>
      <c r="N481" s="19">
        <f>SUM(N483:N484)</f>
        <v>0</v>
      </c>
      <c r="O481" s="20"/>
      <c r="P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row>
    <row r="482" spans="1:255" ht="15.75" thickTop="1">
      <c r="A482" s="8"/>
      <c r="B482" s="21"/>
      <c r="C482" s="22"/>
      <c r="D482" s="22"/>
      <c r="E482" s="22"/>
      <c r="F482" s="22"/>
      <c r="G482" s="22"/>
      <c r="H482" s="22"/>
      <c r="I482" s="22"/>
      <c r="J482" s="22"/>
      <c r="K482" s="22"/>
      <c r="L482" s="22"/>
      <c r="M482" s="22"/>
      <c r="N482" s="22"/>
      <c r="O482" s="20"/>
      <c r="P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row>
    <row r="483" spans="1:255" ht="15">
      <c r="A483" s="8" t="s">
        <v>219</v>
      </c>
      <c r="B483" s="21"/>
      <c r="C483" s="22"/>
      <c r="D483" s="22"/>
      <c r="E483" s="22"/>
      <c r="F483" s="22"/>
      <c r="G483" s="22"/>
      <c r="H483" s="22"/>
      <c r="I483" s="22"/>
      <c r="J483" s="22"/>
      <c r="K483" s="22"/>
      <c r="L483" s="22"/>
      <c r="M483" s="22"/>
      <c r="N483" s="22"/>
      <c r="O483" s="20"/>
      <c r="P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row>
    <row r="484" spans="1:255" ht="15">
      <c r="A484" s="8" t="s">
        <v>220</v>
      </c>
      <c r="B484" s="21"/>
      <c r="C484" s="22">
        <v>2440</v>
      </c>
      <c r="D484" s="22">
        <v>0</v>
      </c>
      <c r="E484" s="22">
        <f>+D484</f>
        <v>0</v>
      </c>
      <c r="F484" s="22">
        <f>+D484-C484</f>
        <v>-2440</v>
      </c>
      <c r="G484" s="22">
        <v>0</v>
      </c>
      <c r="H484" s="22">
        <f>+G484</f>
        <v>0</v>
      </c>
      <c r="I484" s="22">
        <f>+G484-C484</f>
        <v>-2440</v>
      </c>
      <c r="J484" s="22">
        <f>+D484</f>
        <v>0</v>
      </c>
      <c r="K484" s="22">
        <f>+J484</f>
        <v>0</v>
      </c>
      <c r="L484" s="22">
        <f>+J484-C484</f>
        <v>-2440</v>
      </c>
      <c r="M484" s="22">
        <f>+J484-D484</f>
        <v>0</v>
      </c>
      <c r="N484" s="22">
        <f>+J484-G484</f>
        <v>0</v>
      </c>
      <c r="O484" s="20"/>
      <c r="P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row>
    <row r="485" spans="1:255" ht="15.75">
      <c r="A485" s="11"/>
      <c r="B485" s="22"/>
      <c r="C485" s="22"/>
      <c r="D485" s="22"/>
      <c r="E485" s="22"/>
      <c r="F485" s="22"/>
      <c r="G485" s="22"/>
      <c r="H485" s="22"/>
      <c r="I485" s="22"/>
      <c r="J485" s="22"/>
      <c r="K485" s="22"/>
      <c r="L485" s="22"/>
      <c r="M485" s="22"/>
      <c r="N485" s="22"/>
      <c r="O485" s="20"/>
      <c r="P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row>
    <row r="486" spans="1:255" ht="15.75" thickBot="1">
      <c r="A486" s="8"/>
      <c r="B486" s="22"/>
      <c r="C486" s="22"/>
      <c r="D486" s="22"/>
      <c r="E486" s="22"/>
      <c r="F486" s="22"/>
      <c r="G486" s="22"/>
      <c r="H486" s="22"/>
      <c r="I486" s="22"/>
      <c r="J486" s="22"/>
      <c r="K486" s="22"/>
      <c r="L486" s="22"/>
      <c r="M486" s="22"/>
      <c r="N486" s="22"/>
      <c r="O486" s="20"/>
      <c r="P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row>
    <row r="487" spans="1:255" ht="17.25" thickBot="1" thickTop="1">
      <c r="A487" s="12" t="s">
        <v>221</v>
      </c>
      <c r="B487" s="18">
        <f>+B481</f>
        <v>0</v>
      </c>
      <c r="C487" s="18">
        <f aca="true" t="shared" si="49" ref="C487:N487">+C481</f>
        <v>2440</v>
      </c>
      <c r="D487" s="18">
        <f t="shared" si="49"/>
        <v>0</v>
      </c>
      <c r="E487" s="18">
        <f t="shared" si="49"/>
        <v>0</v>
      </c>
      <c r="F487" s="18">
        <f t="shared" si="49"/>
        <v>-2440</v>
      </c>
      <c r="G487" s="18">
        <f t="shared" si="49"/>
        <v>0</v>
      </c>
      <c r="H487" s="18">
        <f t="shared" si="49"/>
        <v>0</v>
      </c>
      <c r="I487" s="18">
        <f t="shared" si="49"/>
        <v>-2440</v>
      </c>
      <c r="J487" s="18">
        <f t="shared" si="49"/>
        <v>0</v>
      </c>
      <c r="K487" s="18">
        <f t="shared" si="49"/>
        <v>0</v>
      </c>
      <c r="L487" s="18">
        <f t="shared" si="49"/>
        <v>-2440</v>
      </c>
      <c r="M487" s="18">
        <f t="shared" si="49"/>
        <v>0</v>
      </c>
      <c r="N487" s="18">
        <f t="shared" si="49"/>
        <v>0</v>
      </c>
      <c r="O487" s="20"/>
      <c r="P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row>
    <row r="488" spans="1:255" ht="15.75" thickTop="1">
      <c r="A488" s="1" t="str">
        <f aca="true" t="shared" si="50" ref="A488:A493">+A1</f>
        <v>File:  T:\TABLES\FY2008\04CONGTRACK\08DCONG6.XLS</v>
      </c>
      <c r="B488" s="20"/>
      <c r="C488" s="20"/>
      <c r="D488" s="20"/>
      <c r="E488" s="20"/>
      <c r="F488" s="20"/>
      <c r="G488" s="20"/>
      <c r="H488" s="20"/>
      <c r="I488" s="20"/>
      <c r="J488" s="20"/>
      <c r="K488" s="20"/>
      <c r="L488" s="20"/>
      <c r="M488" s="20"/>
      <c r="N488" s="20"/>
      <c r="O488" s="20"/>
      <c r="P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row>
    <row r="489" spans="1:255" ht="15">
      <c r="A489" s="33" t="str">
        <f t="shared" si="50"/>
        <v>Revised 02/08/08</v>
      </c>
      <c r="B489" s="20"/>
      <c r="C489" s="20"/>
      <c r="D489" s="20"/>
      <c r="E489" s="20"/>
      <c r="F489" s="20"/>
      <c r="G489" s="20"/>
      <c r="H489" s="20"/>
      <c r="I489" s="20"/>
      <c r="J489" s="20"/>
      <c r="K489" s="20"/>
      <c r="L489" s="20"/>
      <c r="M489" s="20"/>
      <c r="N489" s="20"/>
      <c r="O489" s="20"/>
      <c r="P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row>
    <row r="490" spans="1:255" ht="15">
      <c r="A490" s="82" t="str">
        <f t="shared" si="50"/>
        <v>U. S. Geological Survey</v>
      </c>
      <c r="B490" s="82"/>
      <c r="C490" s="82"/>
      <c r="D490" s="82"/>
      <c r="E490" s="82"/>
      <c r="F490" s="82"/>
      <c r="G490" s="82"/>
      <c r="H490" s="82"/>
      <c r="I490" s="82"/>
      <c r="J490" s="82"/>
      <c r="K490" s="82"/>
      <c r="L490" s="82"/>
      <c r="M490" s="82"/>
      <c r="N490" s="82"/>
      <c r="O490" s="20"/>
      <c r="P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row>
    <row r="491" spans="1:255" ht="15">
      <c r="A491" s="82" t="str">
        <f t="shared" si="50"/>
        <v>FY 2008 Congressional Action (Detailed and Change From FY 2007)</v>
      </c>
      <c r="B491" s="82"/>
      <c r="C491" s="82"/>
      <c r="D491" s="82"/>
      <c r="E491" s="82"/>
      <c r="F491" s="82"/>
      <c r="G491" s="82"/>
      <c r="H491" s="82"/>
      <c r="I491" s="82"/>
      <c r="J491" s="82"/>
      <c r="K491" s="82"/>
      <c r="L491" s="82"/>
      <c r="M491" s="82"/>
      <c r="N491" s="82"/>
      <c r="O491" s="20"/>
      <c r="P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row>
    <row r="492" spans="1:255" ht="15">
      <c r="A492" s="82" t="str">
        <f t="shared" si="50"/>
        <v>House, Senate, and Conference Action Recommendations</v>
      </c>
      <c r="B492" s="82"/>
      <c r="C492" s="82"/>
      <c r="D492" s="82"/>
      <c r="E492" s="82"/>
      <c r="F492" s="82"/>
      <c r="G492" s="82"/>
      <c r="H492" s="82"/>
      <c r="I492" s="82"/>
      <c r="J492" s="82"/>
      <c r="K492" s="82"/>
      <c r="L492" s="82"/>
      <c r="M492" s="82"/>
      <c r="N492" s="82"/>
      <c r="O492" s="20"/>
      <c r="P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row>
    <row r="493" spans="1:255" ht="15">
      <c r="A493" s="82" t="str">
        <f t="shared" si="50"/>
        <v>(Dollars in Thousands)</v>
      </c>
      <c r="B493" s="82"/>
      <c r="C493" s="82"/>
      <c r="D493" s="82"/>
      <c r="E493" s="82"/>
      <c r="F493" s="82"/>
      <c r="G493" s="82"/>
      <c r="H493" s="82"/>
      <c r="I493" s="82"/>
      <c r="J493" s="82"/>
      <c r="K493" s="82"/>
      <c r="L493" s="82"/>
      <c r="M493" s="82"/>
      <c r="N493" s="82"/>
      <c r="O493" s="20"/>
      <c r="P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row>
    <row r="494" spans="1:255" ht="16.5" thickBot="1">
      <c r="A494" s="17"/>
      <c r="B494" s="20"/>
      <c r="C494" s="20"/>
      <c r="D494" s="20"/>
      <c r="E494" s="20"/>
      <c r="F494" s="20"/>
      <c r="G494" s="20"/>
      <c r="H494" s="20"/>
      <c r="I494" s="20"/>
      <c r="J494" s="20"/>
      <c r="K494" s="20"/>
      <c r="L494" s="20"/>
      <c r="M494" s="20"/>
      <c r="N494" s="20"/>
      <c r="O494" s="20"/>
      <c r="P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row>
    <row r="495" spans="1:255" ht="17.25" thickBot="1" thickTop="1">
      <c r="A495" s="3"/>
      <c r="B495" s="4"/>
      <c r="C495" s="4"/>
      <c r="D495" s="5" t="str">
        <f>+$D$8</f>
        <v>House Floor Action</v>
      </c>
      <c r="E495" s="6"/>
      <c r="F495" s="7"/>
      <c r="G495" s="5" t="str">
        <f>+$G$8</f>
        <v>Senate Full Comm Action</v>
      </c>
      <c r="H495" s="6"/>
      <c r="I495" s="7"/>
      <c r="J495" s="5" t="s">
        <v>4</v>
      </c>
      <c r="K495" s="6"/>
      <c r="L495" s="6"/>
      <c r="M495" s="6"/>
      <c r="N495" s="7"/>
      <c r="O495" s="20"/>
      <c r="P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row>
    <row r="496" spans="1:255" ht="16.5" thickTop="1">
      <c r="A496" s="8"/>
      <c r="B496" s="54"/>
      <c r="C496" s="10" t="str">
        <f>+C9</f>
        <v>Revised</v>
      </c>
      <c r="D496" s="67"/>
      <c r="E496" s="56"/>
      <c r="F496" s="56"/>
      <c r="G496" s="55"/>
      <c r="H496" s="56"/>
      <c r="I496" s="56"/>
      <c r="J496" s="55"/>
      <c r="K496" s="56"/>
      <c r="L496" s="56"/>
      <c r="M496" s="56"/>
      <c r="N496" s="56"/>
      <c r="O496" s="20"/>
      <c r="P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row>
    <row r="497" spans="1:255" ht="15.75">
      <c r="A497" s="8"/>
      <c r="B497" s="9"/>
      <c r="C497" s="10" t="str">
        <f>+C10</f>
        <v>FY 2008</v>
      </c>
      <c r="D497" s="10" t="str">
        <f>+$D$10</f>
        <v>Hse </v>
      </c>
      <c r="E497" s="10" t="s">
        <v>6</v>
      </c>
      <c r="F497" s="10" t="s">
        <v>6</v>
      </c>
      <c r="G497" s="10" t="str">
        <f>+$G$10</f>
        <v>Sen</v>
      </c>
      <c r="H497" s="10" t="s">
        <v>6</v>
      </c>
      <c r="I497" s="10" t="s">
        <v>6</v>
      </c>
      <c r="J497" s="10" t="s">
        <v>7</v>
      </c>
      <c r="K497" s="10" t="s">
        <v>6</v>
      </c>
      <c r="L497" s="10" t="s">
        <v>6</v>
      </c>
      <c r="M497" s="10" t="s">
        <v>6</v>
      </c>
      <c r="N497" s="10" t="s">
        <v>6</v>
      </c>
      <c r="O497" s="20"/>
      <c r="P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row>
    <row r="498" spans="1:255" ht="15.75">
      <c r="A498" s="8"/>
      <c r="B498" s="9" t="str">
        <f>+B11</f>
        <v>FY 2007</v>
      </c>
      <c r="C498" s="10" t="str">
        <f>+C11</f>
        <v>Pres. Bud.</v>
      </c>
      <c r="D498" s="10" t="str">
        <f>+$D$11</f>
        <v>Floor</v>
      </c>
      <c r="E498" s="10" t="s">
        <v>9</v>
      </c>
      <c r="F498" s="10" t="s">
        <v>9</v>
      </c>
      <c r="G498" s="10" t="str">
        <f>+$G$11</f>
        <v>Full Comm</v>
      </c>
      <c r="H498" s="10" t="s">
        <v>9</v>
      </c>
      <c r="I498" s="10" t="s">
        <v>9</v>
      </c>
      <c r="J498" s="10" t="s">
        <v>10</v>
      </c>
      <c r="K498" s="10" t="s">
        <v>9</v>
      </c>
      <c r="L498" s="10" t="s">
        <v>9</v>
      </c>
      <c r="M498" s="10" t="s">
        <v>9</v>
      </c>
      <c r="N498" s="10" t="s">
        <v>9</v>
      </c>
      <c r="O498" s="20"/>
      <c r="P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row>
    <row r="499" spans="1:255" ht="16.5" thickBot="1">
      <c r="A499" s="11" t="s">
        <v>42</v>
      </c>
      <c r="B499" s="9" t="str">
        <f>+B12</f>
        <v>Enacted</v>
      </c>
      <c r="C499" s="10" t="s">
        <v>11</v>
      </c>
      <c r="D499" s="10" t="s">
        <v>12</v>
      </c>
      <c r="E499" s="10" t="str">
        <f>+E12</f>
        <v>FY 2007</v>
      </c>
      <c r="F499" s="10" t="s">
        <v>8</v>
      </c>
      <c r="G499" s="10" t="s">
        <v>12</v>
      </c>
      <c r="H499" s="10" t="str">
        <f>+H12</f>
        <v>FY 2007</v>
      </c>
      <c r="I499" s="10" t="s">
        <v>8</v>
      </c>
      <c r="J499" s="10" t="s">
        <v>12</v>
      </c>
      <c r="K499" s="10" t="str">
        <f>+K12</f>
        <v>FY 2007</v>
      </c>
      <c r="L499" s="10" t="s">
        <v>8</v>
      </c>
      <c r="M499" s="10" t="s">
        <v>5</v>
      </c>
      <c r="N499" s="10" t="s">
        <v>13</v>
      </c>
      <c r="O499" s="20"/>
      <c r="P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row>
    <row r="500" spans="1:255" ht="17.25" thickBot="1" thickTop="1">
      <c r="A500" s="12" t="s">
        <v>43</v>
      </c>
      <c r="B500" s="18">
        <v>72428</v>
      </c>
      <c r="C500" s="19">
        <f>B500+C502+SUM(C505:C506)</f>
        <v>73628</v>
      </c>
      <c r="D500" s="19">
        <f>B500+D502+SUM(D505:D506)</f>
        <v>73628</v>
      </c>
      <c r="E500" s="19">
        <f>SUM(E502:E506)</f>
        <v>1200</v>
      </c>
      <c r="F500" s="19">
        <f>SUM(F502:F506)</f>
        <v>0</v>
      </c>
      <c r="G500" s="19">
        <f>B500+G502+SUM(G505:G506)</f>
        <v>73628</v>
      </c>
      <c r="H500" s="19">
        <f>SUM(H502:H506)</f>
        <v>1200</v>
      </c>
      <c r="I500" s="19">
        <f>SUM(I502:I506)</f>
        <v>0</v>
      </c>
      <c r="J500" s="19">
        <f>B500+J502+SUM(J505:J506)</f>
        <v>73628</v>
      </c>
      <c r="K500" s="19">
        <f>SUM(K502:K506)</f>
        <v>1200</v>
      </c>
      <c r="L500" s="19">
        <f>SUM(L502:L506)</f>
        <v>0</v>
      </c>
      <c r="M500" s="19">
        <f>SUM(M502:M506)</f>
        <v>0</v>
      </c>
      <c r="N500" s="19">
        <f>SUM(N502:N506)</f>
        <v>0</v>
      </c>
      <c r="O500" s="20"/>
      <c r="P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row>
    <row r="501" spans="1:255" ht="15.75" thickTop="1">
      <c r="A501" s="8"/>
      <c r="B501" s="21"/>
      <c r="C501" s="22"/>
      <c r="D501" s="22"/>
      <c r="E501" s="22"/>
      <c r="F501" s="22"/>
      <c r="G501" s="22"/>
      <c r="H501" s="22"/>
      <c r="I501" s="22"/>
      <c r="J501" s="22"/>
      <c r="K501" s="22"/>
      <c r="L501" s="22"/>
      <c r="M501" s="22"/>
      <c r="N501" s="22"/>
      <c r="O501" s="20"/>
      <c r="P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row>
    <row r="502" spans="1:255" ht="15">
      <c r="A502" s="8" t="s">
        <v>192</v>
      </c>
      <c r="B502" s="21"/>
      <c r="C502" s="22">
        <v>1240</v>
      </c>
      <c r="D502" s="22">
        <f>+C502</f>
        <v>1240</v>
      </c>
      <c r="E502" s="22">
        <f>+D502</f>
        <v>1240</v>
      </c>
      <c r="F502" s="22">
        <f>+D502-C502</f>
        <v>0</v>
      </c>
      <c r="G502" s="22">
        <f>+C502</f>
        <v>1240</v>
      </c>
      <c r="H502" s="22">
        <f>+G502</f>
        <v>1240</v>
      </c>
      <c r="I502" s="22">
        <f>+G502-C502</f>
        <v>0</v>
      </c>
      <c r="J502" s="22">
        <f>+D502</f>
        <v>1240</v>
      </c>
      <c r="K502" s="22">
        <f>+J502</f>
        <v>1240</v>
      </c>
      <c r="L502" s="22">
        <f>+J502-C502</f>
        <v>0</v>
      </c>
      <c r="M502" s="22">
        <f>+J502-D502</f>
        <v>0</v>
      </c>
      <c r="N502" s="22">
        <f>+J502-G502</f>
        <v>0</v>
      </c>
      <c r="O502" s="20"/>
      <c r="P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row>
    <row r="503" spans="1:255" ht="15">
      <c r="A503" s="8"/>
      <c r="B503" s="21"/>
      <c r="C503" s="22"/>
      <c r="D503" s="22"/>
      <c r="E503" s="22"/>
      <c r="F503" s="22"/>
      <c r="G503" s="22"/>
      <c r="H503" s="22"/>
      <c r="I503" s="22"/>
      <c r="J503" s="22"/>
      <c r="K503" s="22"/>
      <c r="L503" s="22"/>
      <c r="M503" s="22"/>
      <c r="N503" s="22"/>
      <c r="O503" s="20"/>
      <c r="P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row>
    <row r="504" spans="1:255" ht="15">
      <c r="A504" s="8" t="s">
        <v>193</v>
      </c>
      <c r="B504" s="21"/>
      <c r="C504" s="22"/>
      <c r="D504" s="22"/>
      <c r="E504" s="22"/>
      <c r="F504" s="22"/>
      <c r="G504" s="22"/>
      <c r="H504" s="22"/>
      <c r="I504" s="22"/>
      <c r="J504" s="22"/>
      <c r="K504" s="22"/>
      <c r="L504" s="22"/>
      <c r="M504" s="22"/>
      <c r="N504" s="22"/>
      <c r="O504" s="20"/>
      <c r="P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row>
    <row r="505" spans="1:255" ht="15">
      <c r="A505" s="8" t="s">
        <v>201</v>
      </c>
      <c r="B505" s="21"/>
      <c r="C505" s="22">
        <v>500</v>
      </c>
      <c r="D505" s="22">
        <v>500</v>
      </c>
      <c r="E505" s="22">
        <f>+D505</f>
        <v>500</v>
      </c>
      <c r="F505" s="22">
        <f>+D505-C505</f>
        <v>0</v>
      </c>
      <c r="G505" s="22">
        <v>500</v>
      </c>
      <c r="H505" s="22">
        <f>+G505</f>
        <v>500</v>
      </c>
      <c r="I505" s="22">
        <f>+G505-C505</f>
        <v>0</v>
      </c>
      <c r="J505" s="22">
        <f>+D505</f>
        <v>500</v>
      </c>
      <c r="K505" s="22">
        <f>+J505</f>
        <v>500</v>
      </c>
      <c r="L505" s="22">
        <f>+J505-C505</f>
        <v>0</v>
      </c>
      <c r="M505" s="22">
        <f>+J505-D505</f>
        <v>0</v>
      </c>
      <c r="N505" s="22">
        <f>+J505-G505</f>
        <v>0</v>
      </c>
      <c r="O505" s="20"/>
      <c r="P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row>
    <row r="506" spans="1:255" ht="15">
      <c r="A506" s="8" t="s">
        <v>93</v>
      </c>
      <c r="B506" s="21">
        <v>540</v>
      </c>
      <c r="C506" s="22">
        <v>-540</v>
      </c>
      <c r="D506" s="22">
        <v>-540</v>
      </c>
      <c r="E506" s="22">
        <f>+D506</f>
        <v>-540</v>
      </c>
      <c r="F506" s="22">
        <f>+D506-C506</f>
        <v>0</v>
      </c>
      <c r="G506" s="22">
        <v>-540</v>
      </c>
      <c r="H506" s="22">
        <f>+G506</f>
        <v>-540</v>
      </c>
      <c r="I506" s="22">
        <f>+G506-C506</f>
        <v>0</v>
      </c>
      <c r="J506" s="22">
        <f>+D506</f>
        <v>-540</v>
      </c>
      <c r="K506" s="22">
        <f>+J506</f>
        <v>-540</v>
      </c>
      <c r="L506" s="22">
        <f>+J506-C506</f>
        <v>0</v>
      </c>
      <c r="M506" s="22">
        <f>+J506-D506</f>
        <v>0</v>
      </c>
      <c r="N506" s="22">
        <f>+J506-G506</f>
        <v>0</v>
      </c>
      <c r="O506" s="20"/>
      <c r="P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row>
    <row r="507" spans="1:255" ht="15">
      <c r="A507" s="8"/>
      <c r="B507" s="21"/>
      <c r="C507" s="22"/>
      <c r="D507" s="22"/>
      <c r="E507" s="22"/>
      <c r="F507" s="22"/>
      <c r="G507" s="22"/>
      <c r="H507" s="22"/>
      <c r="I507" s="22"/>
      <c r="J507" s="22"/>
      <c r="K507" s="22"/>
      <c r="L507" s="22"/>
      <c r="M507" s="22"/>
      <c r="N507" s="22"/>
      <c r="O507" s="20"/>
      <c r="P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row>
    <row r="508" spans="1:255" ht="15.75" thickBot="1">
      <c r="A508" s="8"/>
      <c r="B508" s="21"/>
      <c r="C508" s="22"/>
      <c r="D508" s="22"/>
      <c r="E508" s="22"/>
      <c r="F508" s="22"/>
      <c r="G508" s="22"/>
      <c r="H508" s="22"/>
      <c r="I508" s="22"/>
      <c r="J508" s="22"/>
      <c r="K508" s="22"/>
      <c r="L508" s="22"/>
      <c r="M508" s="22"/>
      <c r="N508" s="22"/>
      <c r="O508" s="20"/>
      <c r="P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row>
    <row r="509" spans="1:255" ht="17.25" thickBot="1" thickTop="1">
      <c r="A509" s="12" t="s">
        <v>44</v>
      </c>
      <c r="B509" s="18">
        <v>19634</v>
      </c>
      <c r="C509" s="19">
        <f>B509+SUM(C511:C512)</f>
        <v>19902</v>
      </c>
      <c r="D509" s="19">
        <f>B509+SUM(D511:D512)</f>
        <v>19902</v>
      </c>
      <c r="E509" s="19">
        <f>SUM(E511:E512)</f>
        <v>268</v>
      </c>
      <c r="F509" s="19">
        <f>SUM(F511:F512)</f>
        <v>0</v>
      </c>
      <c r="G509" s="19">
        <f>B509+SUM(G511:G512)</f>
        <v>19902</v>
      </c>
      <c r="H509" s="19">
        <f>SUM(H511:H512)</f>
        <v>268</v>
      </c>
      <c r="I509" s="19">
        <f>SUM(I511:I512)</f>
        <v>0</v>
      </c>
      <c r="J509" s="19">
        <f>B509+SUM(J511:J512)</f>
        <v>19902</v>
      </c>
      <c r="K509" s="19">
        <f>SUM(K511:K512)</f>
        <v>268</v>
      </c>
      <c r="L509" s="19">
        <f>SUM(L511:L512)</f>
        <v>0</v>
      </c>
      <c r="M509" s="19">
        <f>SUM(M511:M512)</f>
        <v>0</v>
      </c>
      <c r="N509" s="19">
        <f>SUM(N511:N512)</f>
        <v>0</v>
      </c>
      <c r="O509" s="20"/>
      <c r="P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row>
    <row r="510" spans="1:255" ht="15.75" thickTop="1">
      <c r="A510" s="8"/>
      <c r="B510" s="21"/>
      <c r="C510" s="22"/>
      <c r="D510" s="22"/>
      <c r="E510" s="22"/>
      <c r="F510" s="22"/>
      <c r="G510" s="22"/>
      <c r="H510" s="22"/>
      <c r="I510" s="22"/>
      <c r="J510" s="22"/>
      <c r="K510" s="22"/>
      <c r="L510" s="22"/>
      <c r="M510" s="22"/>
      <c r="N510" s="22"/>
      <c r="O510" s="20"/>
      <c r="P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row>
    <row r="511" spans="1:255" ht="15">
      <c r="A511" s="8" t="s">
        <v>194</v>
      </c>
      <c r="B511" s="21"/>
      <c r="C511" s="22">
        <v>77</v>
      </c>
      <c r="D511" s="22">
        <f>+C511</f>
        <v>77</v>
      </c>
      <c r="E511" s="22">
        <f>+D511</f>
        <v>77</v>
      </c>
      <c r="F511" s="22">
        <f>+D511-C511</f>
        <v>0</v>
      </c>
      <c r="G511" s="22">
        <f>+C511</f>
        <v>77</v>
      </c>
      <c r="H511" s="22">
        <f>+G511</f>
        <v>77</v>
      </c>
      <c r="I511" s="22">
        <f>+G511-C511</f>
        <v>0</v>
      </c>
      <c r="J511" s="22">
        <f>+D511</f>
        <v>77</v>
      </c>
      <c r="K511" s="22">
        <f>+J511</f>
        <v>77</v>
      </c>
      <c r="L511" s="22">
        <f>+J511-C511</f>
        <v>0</v>
      </c>
      <c r="M511" s="22">
        <f>+J511-D511</f>
        <v>0</v>
      </c>
      <c r="N511" s="22">
        <f>+J511-G511</f>
        <v>0</v>
      </c>
      <c r="O511" s="20"/>
      <c r="P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row>
    <row r="512" spans="1:255" ht="15">
      <c r="A512" s="8" t="s">
        <v>195</v>
      </c>
      <c r="B512" s="21"/>
      <c r="C512" s="22">
        <v>191</v>
      </c>
      <c r="D512" s="22">
        <f>+C512</f>
        <v>191</v>
      </c>
      <c r="E512" s="22">
        <f>+D512</f>
        <v>191</v>
      </c>
      <c r="F512" s="22">
        <f>+D512-C512</f>
        <v>0</v>
      </c>
      <c r="G512" s="22">
        <f>+C512</f>
        <v>191</v>
      </c>
      <c r="H512" s="22">
        <f>+G512</f>
        <v>191</v>
      </c>
      <c r="I512" s="22">
        <f>+G512-C512</f>
        <v>0</v>
      </c>
      <c r="J512" s="22">
        <f>+D512</f>
        <v>191</v>
      </c>
      <c r="K512" s="22">
        <f>+J512</f>
        <v>191</v>
      </c>
      <c r="L512" s="22">
        <f>+J512-C512</f>
        <v>0</v>
      </c>
      <c r="M512" s="22">
        <f>+J512-D512</f>
        <v>0</v>
      </c>
      <c r="N512" s="22">
        <f>+J512-G512</f>
        <v>0</v>
      </c>
      <c r="O512" s="20"/>
      <c r="P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row>
    <row r="513" spans="1:255" ht="15">
      <c r="A513" s="8"/>
      <c r="B513" s="21"/>
      <c r="C513" s="22"/>
      <c r="D513" s="22"/>
      <c r="E513" s="22"/>
      <c r="F513" s="22"/>
      <c r="G513" s="22"/>
      <c r="H513" s="22"/>
      <c r="I513" s="22"/>
      <c r="J513" s="22"/>
      <c r="K513" s="22"/>
      <c r="L513" s="22"/>
      <c r="M513" s="22"/>
      <c r="N513" s="22"/>
      <c r="O513" s="20"/>
      <c r="P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row>
    <row r="514" spans="1:255" ht="15.75" thickBot="1">
      <c r="A514" s="8"/>
      <c r="B514" s="21"/>
      <c r="C514" s="22"/>
      <c r="D514" s="22"/>
      <c r="E514" s="22"/>
      <c r="F514" s="22"/>
      <c r="G514" s="22"/>
      <c r="H514" s="22"/>
      <c r="I514" s="22"/>
      <c r="J514" s="22"/>
      <c r="K514" s="22"/>
      <c r="L514" s="22"/>
      <c r="M514" s="22"/>
      <c r="N514" s="22"/>
      <c r="O514" s="20"/>
      <c r="P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row>
    <row r="515" spans="1:255" ht="17.25" thickBot="1" thickTop="1">
      <c r="A515" s="12" t="s">
        <v>45</v>
      </c>
      <c r="B515" s="18">
        <v>3373</v>
      </c>
      <c r="C515" s="19">
        <f>+B515+C517+C520</f>
        <v>8023</v>
      </c>
      <c r="D515" s="19">
        <f>+B515+D517+D520</f>
        <v>8023</v>
      </c>
      <c r="E515" s="19">
        <f>SUM(E517:E520)</f>
        <v>4650</v>
      </c>
      <c r="F515" s="19">
        <f>SUM(F517:F520)</f>
        <v>0</v>
      </c>
      <c r="G515" s="19">
        <f>+B515+G517+G520</f>
        <v>8023</v>
      </c>
      <c r="H515" s="19">
        <f>SUM(H517:H520)</f>
        <v>4650</v>
      </c>
      <c r="I515" s="19">
        <f>SUM(I517:I520)</f>
        <v>0</v>
      </c>
      <c r="J515" s="19">
        <f>+B515+J517+J520</f>
        <v>8023</v>
      </c>
      <c r="K515" s="19">
        <f>SUM(K517:K520)</f>
        <v>4650</v>
      </c>
      <c r="L515" s="19">
        <f>SUM(L517:L520)</f>
        <v>0</v>
      </c>
      <c r="M515" s="19">
        <f>SUM(M517:M520)</f>
        <v>0</v>
      </c>
      <c r="N515" s="19">
        <f>SUM(N517:N520)</f>
        <v>0</v>
      </c>
      <c r="O515" s="20"/>
      <c r="P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row>
    <row r="516" spans="1:255" ht="16.5" thickTop="1">
      <c r="A516" s="11"/>
      <c r="B516" s="21"/>
      <c r="C516" s="22"/>
      <c r="D516" s="22"/>
      <c r="E516" s="22"/>
      <c r="F516" s="22"/>
      <c r="G516" s="22"/>
      <c r="H516" s="22"/>
      <c r="I516" s="22"/>
      <c r="J516" s="22"/>
      <c r="K516" s="22"/>
      <c r="L516" s="22"/>
      <c r="M516" s="22"/>
      <c r="N516" s="22"/>
      <c r="O516" s="20"/>
      <c r="P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row>
    <row r="517" spans="1:255" ht="15">
      <c r="A517" s="8" t="s">
        <v>78</v>
      </c>
      <c r="B517" s="21"/>
      <c r="C517" s="22">
        <v>0</v>
      </c>
      <c r="D517" s="22">
        <f>+C517</f>
        <v>0</v>
      </c>
      <c r="E517" s="22">
        <f>+D517</f>
        <v>0</v>
      </c>
      <c r="F517" s="22">
        <f>+D517-C517</f>
        <v>0</v>
      </c>
      <c r="G517" s="22">
        <f>+C517</f>
        <v>0</v>
      </c>
      <c r="H517" s="22">
        <f>+G517</f>
        <v>0</v>
      </c>
      <c r="I517" s="22">
        <f>+G517-C517</f>
        <v>0</v>
      </c>
      <c r="J517" s="22">
        <f>+D517</f>
        <v>0</v>
      </c>
      <c r="K517" s="22">
        <f>+J517</f>
        <v>0</v>
      </c>
      <c r="L517" s="22">
        <f>+J517-C517</f>
        <v>0</v>
      </c>
      <c r="M517" s="22">
        <f>+J517-D517</f>
        <v>0</v>
      </c>
      <c r="N517" s="22">
        <f>+J517-G517</f>
        <v>0</v>
      </c>
      <c r="O517" s="20"/>
      <c r="P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row>
    <row r="518" spans="1:255" ht="15">
      <c r="A518" s="8"/>
      <c r="B518" s="22"/>
      <c r="C518" s="22"/>
      <c r="D518" s="22"/>
      <c r="E518" s="22"/>
      <c r="F518" s="22"/>
      <c r="G518" s="22"/>
      <c r="H518" s="22"/>
      <c r="I518" s="22"/>
      <c r="J518" s="22"/>
      <c r="K518" s="22"/>
      <c r="L518" s="22"/>
      <c r="M518" s="22"/>
      <c r="N518" s="22"/>
      <c r="O518" s="20"/>
      <c r="P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row>
    <row r="519" spans="1:255" ht="15">
      <c r="A519" s="8" t="s">
        <v>196</v>
      </c>
      <c r="B519" s="22"/>
      <c r="C519" s="22"/>
      <c r="D519" s="22"/>
      <c r="E519" s="22"/>
      <c r="F519" s="22"/>
      <c r="G519" s="22"/>
      <c r="H519" s="22"/>
      <c r="I519" s="22"/>
      <c r="J519" s="22"/>
      <c r="K519" s="22"/>
      <c r="L519" s="22"/>
      <c r="M519" s="22"/>
      <c r="N519" s="22"/>
      <c r="O519" s="20"/>
      <c r="P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row>
    <row r="520" spans="1:255" ht="15">
      <c r="A520" s="8" t="s">
        <v>197</v>
      </c>
      <c r="B520" s="22"/>
      <c r="C520" s="22">
        <v>4650</v>
      </c>
      <c r="D520" s="22">
        <v>4650</v>
      </c>
      <c r="E520" s="22">
        <f>+D520</f>
        <v>4650</v>
      </c>
      <c r="F520" s="22">
        <f>+D520-C520</f>
        <v>0</v>
      </c>
      <c r="G520" s="22">
        <v>4650</v>
      </c>
      <c r="H520" s="22">
        <f>+G520</f>
        <v>4650</v>
      </c>
      <c r="I520" s="22">
        <f>+G520-C520</f>
        <v>0</v>
      </c>
      <c r="J520" s="22">
        <f>+D520</f>
        <v>4650</v>
      </c>
      <c r="K520" s="22">
        <f>+J520</f>
        <v>4650</v>
      </c>
      <c r="L520" s="22">
        <f>+J520-C520</f>
        <v>0</v>
      </c>
      <c r="M520" s="22">
        <f>+J520-D520</f>
        <v>0</v>
      </c>
      <c r="N520" s="22">
        <f>+J520-G520</f>
        <v>0</v>
      </c>
      <c r="O520" s="20"/>
      <c r="P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row>
    <row r="521" spans="1:255" ht="15">
      <c r="A521" s="8"/>
      <c r="B521" s="22"/>
      <c r="C521" s="22"/>
      <c r="D521" s="22"/>
      <c r="E521" s="22"/>
      <c r="F521" s="22"/>
      <c r="G521" s="22"/>
      <c r="H521" s="22"/>
      <c r="I521" s="22"/>
      <c r="J521" s="22"/>
      <c r="K521" s="22"/>
      <c r="L521" s="22"/>
      <c r="M521" s="22"/>
      <c r="N521" s="22"/>
      <c r="O521" s="20"/>
      <c r="P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row>
    <row r="522" spans="1:255" ht="15">
      <c r="A522" s="61" t="s">
        <v>273</v>
      </c>
      <c r="B522" s="22"/>
      <c r="C522" s="22"/>
      <c r="D522" s="22"/>
      <c r="E522" s="22"/>
      <c r="F522" s="22"/>
      <c r="G522" s="22"/>
      <c r="H522" s="22"/>
      <c r="I522" s="22"/>
      <c r="J522" s="22"/>
      <c r="K522" s="22"/>
      <c r="L522" s="22"/>
      <c r="M522" s="22"/>
      <c r="N522" s="22"/>
      <c r="O522" s="20"/>
      <c r="P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row>
    <row r="523" spans="1:255" ht="15">
      <c r="A523" s="61"/>
      <c r="B523" s="22"/>
      <c r="C523" s="22"/>
      <c r="D523" s="22"/>
      <c r="E523" s="22"/>
      <c r="F523" s="22"/>
      <c r="G523" s="22"/>
      <c r="H523" s="22"/>
      <c r="I523" s="22"/>
      <c r="J523" s="22"/>
      <c r="K523" s="22"/>
      <c r="L523" s="22"/>
      <c r="M523" s="22"/>
      <c r="N523" s="22"/>
      <c r="O523" s="20"/>
      <c r="P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row>
    <row r="524" spans="1:255" ht="15.75" thickBot="1">
      <c r="A524" s="8"/>
      <c r="B524" s="22"/>
      <c r="C524" s="22"/>
      <c r="D524" s="22"/>
      <c r="E524" s="22"/>
      <c r="F524" s="22"/>
      <c r="G524" s="22"/>
      <c r="H524" s="22"/>
      <c r="I524" s="22"/>
      <c r="J524" s="22"/>
      <c r="K524" s="22"/>
      <c r="L524" s="22"/>
      <c r="M524" s="22"/>
      <c r="N524" s="22"/>
      <c r="O524" s="20"/>
      <c r="P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row>
    <row r="525" spans="1:255" ht="17.25" thickBot="1" thickTop="1">
      <c r="A525" s="12" t="s">
        <v>46</v>
      </c>
      <c r="B525" s="18">
        <f aca="true" t="shared" si="51" ref="B525:N525">B500+B509+B515</f>
        <v>95435</v>
      </c>
      <c r="C525" s="19">
        <f t="shared" si="51"/>
        <v>101553</v>
      </c>
      <c r="D525" s="19">
        <f t="shared" si="51"/>
        <v>101553</v>
      </c>
      <c r="E525" s="19">
        <f t="shared" si="51"/>
        <v>6118</v>
      </c>
      <c r="F525" s="19">
        <f t="shared" si="51"/>
        <v>0</v>
      </c>
      <c r="G525" s="19">
        <f t="shared" si="51"/>
        <v>101553</v>
      </c>
      <c r="H525" s="19">
        <f t="shared" si="51"/>
        <v>6118</v>
      </c>
      <c r="I525" s="19">
        <f t="shared" si="51"/>
        <v>0</v>
      </c>
      <c r="J525" s="19">
        <f t="shared" si="51"/>
        <v>101553</v>
      </c>
      <c r="K525" s="19">
        <f t="shared" si="51"/>
        <v>6118</v>
      </c>
      <c r="L525" s="19">
        <f t="shared" si="51"/>
        <v>0</v>
      </c>
      <c r="M525" s="19">
        <f t="shared" si="51"/>
        <v>0</v>
      </c>
      <c r="N525" s="19">
        <f t="shared" si="51"/>
        <v>0</v>
      </c>
      <c r="O525" s="20"/>
      <c r="P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row>
    <row r="526" spans="1:255" ht="16.5" thickTop="1">
      <c r="A526" s="36"/>
      <c r="B526" s="21"/>
      <c r="C526" s="22"/>
      <c r="D526" s="22"/>
      <c r="E526" s="22"/>
      <c r="F526" s="22"/>
      <c r="G526" s="22"/>
      <c r="H526" s="22"/>
      <c r="I526" s="22"/>
      <c r="J526" s="22"/>
      <c r="K526" s="22"/>
      <c r="L526" s="22"/>
      <c r="M526" s="22"/>
      <c r="N526" s="22"/>
      <c r="O526" s="20"/>
      <c r="P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row>
    <row r="527" spans="1:255" ht="15">
      <c r="A527" s="8" t="s">
        <v>202</v>
      </c>
      <c r="B527" s="21"/>
      <c r="C527" s="22"/>
      <c r="D527" s="22"/>
      <c r="E527" s="22"/>
      <c r="F527" s="22"/>
      <c r="G527" s="22"/>
      <c r="H527" s="22"/>
      <c r="I527" s="22"/>
      <c r="J527" s="22"/>
      <c r="K527" s="22"/>
      <c r="L527" s="22"/>
      <c r="M527" s="22"/>
      <c r="N527" s="22"/>
      <c r="O527" s="20"/>
      <c r="P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row>
    <row r="528" spans="1:255" ht="15">
      <c r="A528" s="8" t="s">
        <v>203</v>
      </c>
      <c r="B528" s="21"/>
      <c r="C528" s="22"/>
      <c r="D528" s="22">
        <v>10000</v>
      </c>
      <c r="E528" s="22">
        <f>+D528</f>
        <v>10000</v>
      </c>
      <c r="F528" s="22">
        <f>+D528-C528</f>
        <v>10000</v>
      </c>
      <c r="G528" s="22"/>
      <c r="H528" s="22"/>
      <c r="I528" s="22"/>
      <c r="J528" s="70">
        <v>7500</v>
      </c>
      <c r="K528" s="22">
        <f>+J528</f>
        <v>7500</v>
      </c>
      <c r="L528" s="22">
        <f>+J528-C528</f>
        <v>7500</v>
      </c>
      <c r="M528" s="22">
        <f>+J528-D528</f>
        <v>-2500</v>
      </c>
      <c r="N528" s="22">
        <f>+J528-G528</f>
        <v>7500</v>
      </c>
      <c r="O528" s="20"/>
      <c r="P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row>
    <row r="529" spans="1:255" ht="15">
      <c r="A529" s="62"/>
      <c r="B529" s="21"/>
      <c r="C529" s="22"/>
      <c r="D529" s="22"/>
      <c r="E529" s="22"/>
      <c r="F529" s="22"/>
      <c r="G529" s="22"/>
      <c r="H529" s="22"/>
      <c r="I529" s="22"/>
      <c r="J529" s="22"/>
      <c r="K529" s="22"/>
      <c r="L529" s="22"/>
      <c r="M529" s="22"/>
      <c r="N529" s="22"/>
      <c r="O529" s="20"/>
      <c r="P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row>
    <row r="530" spans="1:255" ht="15">
      <c r="A530" s="63" t="s">
        <v>230</v>
      </c>
      <c r="B530" s="21"/>
      <c r="C530" s="22"/>
      <c r="D530" s="22"/>
      <c r="E530" s="22"/>
      <c r="F530" s="22"/>
      <c r="G530" s="22"/>
      <c r="H530" s="22"/>
      <c r="I530" s="22"/>
      <c r="J530" s="22"/>
      <c r="K530" s="22"/>
      <c r="L530" s="22"/>
      <c r="M530" s="22"/>
      <c r="N530" s="22"/>
      <c r="O530" s="20"/>
      <c r="P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row>
    <row r="531" spans="1:255" ht="15">
      <c r="A531" s="63" t="s">
        <v>231</v>
      </c>
      <c r="B531" s="21"/>
      <c r="C531" s="22"/>
      <c r="D531" s="22"/>
      <c r="E531" s="22"/>
      <c r="F531" s="22"/>
      <c r="G531" s="22"/>
      <c r="H531" s="22"/>
      <c r="I531" s="22"/>
      <c r="J531" s="22"/>
      <c r="K531" s="22"/>
      <c r="L531" s="22"/>
      <c r="M531" s="22"/>
      <c r="N531" s="22"/>
      <c r="O531" s="20"/>
      <c r="P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row>
    <row r="532" spans="1:255" ht="15.75">
      <c r="A532" s="36"/>
      <c r="B532" s="21"/>
      <c r="C532" s="22"/>
      <c r="D532" s="22"/>
      <c r="E532" s="22"/>
      <c r="F532" s="22"/>
      <c r="G532" s="22"/>
      <c r="H532" s="22"/>
      <c r="I532" s="22"/>
      <c r="J532" s="22"/>
      <c r="K532" s="22"/>
      <c r="L532" s="22"/>
      <c r="M532" s="22"/>
      <c r="N532" s="22"/>
      <c r="O532" s="20"/>
      <c r="P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row>
    <row r="533" spans="1:255" ht="16.5" thickBot="1">
      <c r="A533" s="36"/>
      <c r="B533" s="21"/>
      <c r="C533" s="22"/>
      <c r="D533" s="22"/>
      <c r="E533" s="22"/>
      <c r="F533" s="22"/>
      <c r="G533" s="22"/>
      <c r="H533" s="22"/>
      <c r="I533" s="22"/>
      <c r="J533" s="22"/>
      <c r="K533" s="22"/>
      <c r="L533" s="22"/>
      <c r="M533" s="22"/>
      <c r="N533" s="22"/>
      <c r="O533" s="20"/>
      <c r="P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row>
    <row r="534" spans="1:255" ht="17.25" thickBot="1" thickTop="1">
      <c r="A534" s="12" t="s">
        <v>74</v>
      </c>
      <c r="B534" s="27">
        <f>+B42+B187+B315+B391+B439+B471+B487+B525</f>
        <v>982780</v>
      </c>
      <c r="C534" s="27">
        <f>+C42+C187+C315+C391+C439+C471+C487+C525</f>
        <v>974952</v>
      </c>
      <c r="D534" s="27">
        <f aca="true" t="shared" si="52" ref="D534:N534">+D42+D187+D315+D391+D439+D471+D487+D525+D528</f>
        <v>1032764</v>
      </c>
      <c r="E534" s="27">
        <f t="shared" si="52"/>
        <v>49984</v>
      </c>
      <c r="F534" s="27">
        <f t="shared" si="52"/>
        <v>57812</v>
      </c>
      <c r="G534" s="27">
        <f t="shared" si="52"/>
        <v>1009933</v>
      </c>
      <c r="H534" s="27">
        <f t="shared" si="52"/>
        <v>27153</v>
      </c>
      <c r="I534" s="27">
        <f t="shared" si="52"/>
        <v>34981</v>
      </c>
      <c r="J534" s="27">
        <f>+J42+J187+J315+J391+J439+J471+J487+J525+J528</f>
        <v>1022430</v>
      </c>
      <c r="K534" s="27">
        <f t="shared" si="52"/>
        <v>39650</v>
      </c>
      <c r="L534" s="27">
        <f t="shared" si="52"/>
        <v>47478</v>
      </c>
      <c r="M534" s="27">
        <f t="shared" si="52"/>
        <v>-10334</v>
      </c>
      <c r="N534" s="27">
        <f t="shared" si="52"/>
        <v>12497</v>
      </c>
      <c r="O534" s="20"/>
      <c r="P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row>
    <row r="535" spans="1:43" ht="15.75" thickTop="1">
      <c r="A535" s="43"/>
      <c r="B535" s="21"/>
      <c r="C535" s="22"/>
      <c r="D535" s="22"/>
      <c r="E535" s="22"/>
      <c r="F535" s="22"/>
      <c r="G535" s="22"/>
      <c r="H535" s="22"/>
      <c r="I535" s="22"/>
      <c r="J535" s="22"/>
      <c r="K535" s="22"/>
      <c r="L535" s="22"/>
      <c r="M535" s="22"/>
      <c r="N535" s="22"/>
      <c r="O535" s="28"/>
      <c r="P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row>
    <row r="536" spans="1:43" ht="15">
      <c r="A536" s="44" t="s">
        <v>222</v>
      </c>
      <c r="B536" s="21">
        <v>5270</v>
      </c>
      <c r="C536" s="22"/>
      <c r="D536" s="22"/>
      <c r="E536" s="22">
        <f>+D536-B536</f>
        <v>-5270</v>
      </c>
      <c r="F536" s="22">
        <f>+D536-C536</f>
        <v>0</v>
      </c>
      <c r="G536" s="22"/>
      <c r="H536" s="22">
        <f>+G536-B536</f>
        <v>-5270</v>
      </c>
      <c r="I536" s="22">
        <f>+G536-C536</f>
        <v>0</v>
      </c>
      <c r="J536" s="22"/>
      <c r="K536" s="22"/>
      <c r="L536" s="22"/>
      <c r="M536" s="22"/>
      <c r="N536" s="22"/>
      <c r="O536" s="28"/>
      <c r="P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row>
    <row r="537" spans="1:43" ht="15.75" thickBot="1">
      <c r="A537" s="44"/>
      <c r="B537" s="21"/>
      <c r="C537" s="22"/>
      <c r="D537" s="22"/>
      <c r="E537" s="22"/>
      <c r="F537" s="22"/>
      <c r="G537" s="22"/>
      <c r="H537" s="22"/>
      <c r="I537" s="22"/>
      <c r="J537" s="22"/>
      <c r="K537" s="22"/>
      <c r="L537" s="22"/>
      <c r="M537" s="22"/>
      <c r="N537" s="22"/>
      <c r="O537" s="28"/>
      <c r="P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row>
    <row r="538" spans="1:43" ht="17.25" thickBot="1" thickTop="1">
      <c r="A538" s="12" t="s">
        <v>223</v>
      </c>
      <c r="B538" s="27">
        <f>+B534+B536</f>
        <v>988050</v>
      </c>
      <c r="C538" s="27">
        <f aca="true" t="shared" si="53" ref="C538:N538">+C534+C536</f>
        <v>974952</v>
      </c>
      <c r="D538" s="27">
        <f t="shared" si="53"/>
        <v>1032764</v>
      </c>
      <c r="E538" s="27">
        <f t="shared" si="53"/>
        <v>44714</v>
      </c>
      <c r="F538" s="27">
        <f t="shared" si="53"/>
        <v>57812</v>
      </c>
      <c r="G538" s="27">
        <f t="shared" si="53"/>
        <v>1009933</v>
      </c>
      <c r="H538" s="27">
        <f t="shared" si="53"/>
        <v>21883</v>
      </c>
      <c r="I538" s="27">
        <f t="shared" si="53"/>
        <v>34981</v>
      </c>
      <c r="J538" s="27">
        <f t="shared" si="53"/>
        <v>1022430</v>
      </c>
      <c r="K538" s="27">
        <f t="shared" si="53"/>
        <v>39650</v>
      </c>
      <c r="L538" s="27">
        <f t="shared" si="53"/>
        <v>47478</v>
      </c>
      <c r="M538" s="27">
        <f t="shared" si="53"/>
        <v>-10334</v>
      </c>
      <c r="N538" s="27">
        <f t="shared" si="53"/>
        <v>12497</v>
      </c>
      <c r="O538" s="28"/>
      <c r="P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row>
    <row r="539" spans="1:43" ht="15.75" thickTop="1">
      <c r="A539" s="44"/>
      <c r="B539" s="21"/>
      <c r="C539" s="22"/>
      <c r="D539" s="22"/>
      <c r="E539" s="22"/>
      <c r="F539" s="22"/>
      <c r="G539" s="22"/>
      <c r="H539" s="22"/>
      <c r="I539" s="22"/>
      <c r="J539" s="22"/>
      <c r="K539" s="22"/>
      <c r="L539" s="22"/>
      <c r="M539" s="22"/>
      <c r="N539" s="22"/>
      <c r="O539" s="28"/>
      <c r="P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row>
    <row r="540" spans="1:43" ht="15">
      <c r="A540" s="48" t="s">
        <v>75</v>
      </c>
      <c r="B540" s="21">
        <v>6159</v>
      </c>
      <c r="C540" s="22"/>
      <c r="D540" s="22"/>
      <c r="E540" s="22">
        <f>+D540-B540</f>
        <v>-6159</v>
      </c>
      <c r="F540" s="22">
        <f>+D540-C540</f>
        <v>0</v>
      </c>
      <c r="G540" s="22"/>
      <c r="H540" s="22">
        <f>+G540-B540</f>
        <v>-6159</v>
      </c>
      <c r="I540" s="22">
        <f>+G540-C540</f>
        <v>0</v>
      </c>
      <c r="J540" s="22">
        <v>0</v>
      </c>
      <c r="K540" s="22">
        <f>+J540-B540</f>
        <v>-6159</v>
      </c>
      <c r="L540" s="22">
        <f>+J540-C540</f>
        <v>0</v>
      </c>
      <c r="M540" s="22">
        <f>+J540-D540</f>
        <v>0</v>
      </c>
      <c r="N540" s="22">
        <f>+J540-G540</f>
        <v>0</v>
      </c>
      <c r="O540" s="28"/>
      <c r="P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row>
    <row r="541" spans="1:43" ht="15">
      <c r="A541" s="48" t="s">
        <v>271</v>
      </c>
      <c r="B541" s="21"/>
      <c r="C541" s="22"/>
      <c r="D541" s="22"/>
      <c r="E541" s="22"/>
      <c r="F541" s="22"/>
      <c r="G541" s="22"/>
      <c r="H541" s="22"/>
      <c r="I541" s="22"/>
      <c r="J541" s="22">
        <f>-ROUND(J538*0.0156,0)</f>
        <v>-15950</v>
      </c>
      <c r="K541" s="22">
        <f>+J541-B541</f>
        <v>-15950</v>
      </c>
      <c r="L541" s="22">
        <f>+J541-C541</f>
        <v>-15950</v>
      </c>
      <c r="M541" s="22">
        <f>+J541-D541</f>
        <v>-15950</v>
      </c>
      <c r="N541" s="22">
        <f>+J541-G541</f>
        <v>-15950</v>
      </c>
      <c r="O541" s="28"/>
      <c r="P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row>
    <row r="542" spans="1:43" ht="15.75" thickBot="1">
      <c r="A542" s="44"/>
      <c r="B542" s="21"/>
      <c r="C542" s="22"/>
      <c r="D542" s="22"/>
      <c r="E542" s="22"/>
      <c r="F542" s="22"/>
      <c r="G542" s="22"/>
      <c r="H542" s="22"/>
      <c r="I542" s="22"/>
      <c r="J542" s="22"/>
      <c r="K542" s="22"/>
      <c r="L542" s="22"/>
      <c r="M542" s="22"/>
      <c r="N542" s="22"/>
      <c r="O542" s="28"/>
      <c r="P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row>
    <row r="543" spans="1:43" ht="17.25" thickBot="1" thickTop="1">
      <c r="A543" s="12" t="s">
        <v>223</v>
      </c>
      <c r="B543" s="27">
        <f>+B538+B540</f>
        <v>994209</v>
      </c>
      <c r="C543" s="27">
        <f aca="true" t="shared" si="54" ref="C543:I543">+C538+C540</f>
        <v>974952</v>
      </c>
      <c r="D543" s="27">
        <f t="shared" si="54"/>
        <v>1032764</v>
      </c>
      <c r="E543" s="27">
        <f t="shared" si="54"/>
        <v>38555</v>
      </c>
      <c r="F543" s="27">
        <f t="shared" si="54"/>
        <v>57812</v>
      </c>
      <c r="G543" s="27">
        <f t="shared" si="54"/>
        <v>1009933</v>
      </c>
      <c r="H543" s="27">
        <f t="shared" si="54"/>
        <v>15724</v>
      </c>
      <c r="I543" s="27">
        <f t="shared" si="54"/>
        <v>34981</v>
      </c>
      <c r="J543" s="27">
        <f>+J538+J540+J541</f>
        <v>1006480</v>
      </c>
      <c r="K543" s="27">
        <f>+K538+K540+K541</f>
        <v>17541</v>
      </c>
      <c r="L543" s="27">
        <f>+L538+L540+L541</f>
        <v>31528</v>
      </c>
      <c r="M543" s="27">
        <f>+M538+M540+M541</f>
        <v>-26284</v>
      </c>
      <c r="N543" s="27">
        <f>+N538+N540+N541</f>
        <v>-3453</v>
      </c>
      <c r="O543" s="28"/>
      <c r="P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row>
    <row r="544" spans="2:43" ht="15.75" thickTop="1">
      <c r="B544" s="28"/>
      <c r="C544" s="28"/>
      <c r="D544" s="28"/>
      <c r="E544" s="28"/>
      <c r="F544" s="28"/>
      <c r="G544" s="28"/>
      <c r="H544" s="28"/>
      <c r="I544" s="28"/>
      <c r="J544" s="28"/>
      <c r="K544" s="28"/>
      <c r="L544" s="28"/>
      <c r="M544" s="28"/>
      <c r="N544" s="37"/>
      <c r="O544" s="28"/>
      <c r="P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row>
    <row r="545" spans="2:43" ht="15">
      <c r="B545" s="28"/>
      <c r="C545" s="28"/>
      <c r="D545" s="28"/>
      <c r="E545" s="28"/>
      <c r="F545" s="28"/>
      <c r="G545" s="28"/>
      <c r="H545" s="28"/>
      <c r="I545" s="45"/>
      <c r="J545" s="28"/>
      <c r="K545" s="28"/>
      <c r="L545" s="28"/>
      <c r="M545" s="28"/>
      <c r="N545" s="37"/>
      <c r="O545" s="28"/>
      <c r="P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row>
    <row r="546" spans="2:43" ht="15">
      <c r="B546" s="28"/>
      <c r="C546" s="28"/>
      <c r="D546" s="28"/>
      <c r="E546" s="28"/>
      <c r="F546" s="28"/>
      <c r="G546" s="28"/>
      <c r="H546" s="28"/>
      <c r="I546" s="28"/>
      <c r="J546" s="28"/>
      <c r="K546" s="28"/>
      <c r="L546" s="28"/>
      <c r="M546" s="28"/>
      <c r="N546" s="37"/>
      <c r="O546" s="28"/>
      <c r="P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row>
    <row r="547" spans="2:43" ht="15">
      <c r="B547" s="28"/>
      <c r="C547" s="28"/>
      <c r="D547" s="28"/>
      <c r="E547" s="28"/>
      <c r="F547" s="28"/>
      <c r="G547" s="28"/>
      <c r="H547" s="28"/>
      <c r="I547" s="28"/>
      <c r="N547" s="37"/>
      <c r="O547" s="28"/>
      <c r="P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row>
    <row r="548" spans="2:43" ht="15">
      <c r="B548" s="28"/>
      <c r="C548" s="28"/>
      <c r="D548" s="28"/>
      <c r="E548" s="28"/>
      <c r="F548" s="28"/>
      <c r="G548" s="28"/>
      <c r="H548" s="28"/>
      <c r="I548" s="28"/>
      <c r="N548" s="37"/>
      <c r="O548" s="28"/>
      <c r="P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row>
    <row r="549" spans="2:43" ht="15">
      <c r="B549" s="28"/>
      <c r="C549" s="28"/>
      <c r="D549" s="28"/>
      <c r="E549" s="28"/>
      <c r="F549" s="28"/>
      <c r="G549" s="28"/>
      <c r="H549" s="28"/>
      <c r="I549" s="28"/>
      <c r="J549" s="46"/>
      <c r="K549" s="28"/>
      <c r="L549" s="28"/>
      <c r="M549" s="28"/>
      <c r="N549" s="37"/>
      <c r="O549" s="28"/>
      <c r="P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row>
    <row r="550" spans="2:43" ht="15">
      <c r="B550" s="28"/>
      <c r="C550" s="28"/>
      <c r="D550" s="28"/>
      <c r="E550" s="28"/>
      <c r="F550" s="28"/>
      <c r="G550" s="28"/>
      <c r="H550" s="28"/>
      <c r="I550" s="28"/>
      <c r="J550" s="46"/>
      <c r="K550" s="28"/>
      <c r="L550" s="28"/>
      <c r="M550" s="28"/>
      <c r="N550" s="37"/>
      <c r="O550" s="28"/>
      <c r="P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row>
    <row r="551" spans="2:43" ht="15">
      <c r="B551" s="28"/>
      <c r="C551" s="28"/>
      <c r="D551" s="28"/>
      <c r="E551" s="28"/>
      <c r="F551" s="28"/>
      <c r="G551" s="28"/>
      <c r="H551" s="28"/>
      <c r="I551" s="28"/>
      <c r="J551" s="46"/>
      <c r="K551" s="28"/>
      <c r="L551" s="28"/>
      <c r="M551" s="28"/>
      <c r="N551" s="37"/>
      <c r="O551" s="28"/>
      <c r="P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row>
    <row r="552" spans="2:43" ht="15">
      <c r="B552" s="28"/>
      <c r="C552" s="28"/>
      <c r="D552" s="28"/>
      <c r="E552" s="28"/>
      <c r="F552" s="28"/>
      <c r="G552" s="28"/>
      <c r="H552" s="28"/>
      <c r="I552" s="28"/>
      <c r="J552" s="46"/>
      <c r="K552" s="28"/>
      <c r="L552" s="28"/>
      <c r="M552" s="28"/>
      <c r="N552" s="37"/>
      <c r="O552" s="28"/>
      <c r="P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row>
    <row r="553" spans="2:43" ht="15">
      <c r="B553" s="28"/>
      <c r="C553" s="28"/>
      <c r="D553" s="28"/>
      <c r="E553" s="28"/>
      <c r="F553" s="28"/>
      <c r="G553" s="28"/>
      <c r="H553" s="28"/>
      <c r="I553" s="28"/>
      <c r="J553" s="46"/>
      <c r="K553" s="28"/>
      <c r="L553" s="28"/>
      <c r="M553" s="28"/>
      <c r="N553" s="28"/>
      <c r="O553" s="28"/>
      <c r="P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row>
    <row r="554" spans="2:43" ht="15">
      <c r="B554" s="28"/>
      <c r="C554" s="28"/>
      <c r="D554" s="28"/>
      <c r="E554" s="28"/>
      <c r="F554" s="28"/>
      <c r="G554" s="28"/>
      <c r="H554" s="28"/>
      <c r="I554" s="28"/>
      <c r="J554" s="46"/>
      <c r="K554" s="28"/>
      <c r="L554" s="28"/>
      <c r="M554" s="28"/>
      <c r="N554" s="28"/>
      <c r="O554" s="28"/>
      <c r="P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row>
    <row r="555" spans="2:43" ht="15">
      <c r="B555" s="28"/>
      <c r="C555" s="28"/>
      <c r="D555" s="28"/>
      <c r="E555" s="28"/>
      <c r="F555" s="28"/>
      <c r="G555" s="28"/>
      <c r="H555" s="28"/>
      <c r="I555" s="28"/>
      <c r="J555" s="46"/>
      <c r="K555" s="28"/>
      <c r="L555" s="28"/>
      <c r="M555" s="28"/>
      <c r="N555" s="28"/>
      <c r="O555" s="28"/>
      <c r="P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row>
    <row r="556" spans="2:43" ht="15">
      <c r="B556" s="28"/>
      <c r="C556" s="28"/>
      <c r="D556" s="28"/>
      <c r="E556" s="28"/>
      <c r="F556" s="28"/>
      <c r="G556" s="28"/>
      <c r="H556" s="28"/>
      <c r="I556" s="28"/>
      <c r="J556" s="46"/>
      <c r="K556" s="28"/>
      <c r="L556" s="28"/>
      <c r="M556" s="28"/>
      <c r="N556" s="28"/>
      <c r="O556" s="28"/>
      <c r="P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row>
    <row r="557" spans="2:43" ht="15">
      <c r="B557" s="28"/>
      <c r="C557" s="28"/>
      <c r="D557" s="28"/>
      <c r="E557" s="28"/>
      <c r="F557" s="28"/>
      <c r="G557" s="28"/>
      <c r="H557" s="28"/>
      <c r="I557" s="28"/>
      <c r="J557" s="46"/>
      <c r="K557" s="28"/>
      <c r="L557" s="28"/>
      <c r="M557" s="28"/>
      <c r="N557" s="28"/>
      <c r="O557" s="28"/>
      <c r="P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row>
    <row r="558" spans="2:43" ht="15">
      <c r="B558" s="28"/>
      <c r="C558" s="28"/>
      <c r="D558" s="28"/>
      <c r="E558" s="28"/>
      <c r="F558" s="28"/>
      <c r="G558" s="28"/>
      <c r="H558" s="28"/>
      <c r="I558" s="28"/>
      <c r="J558" s="46"/>
      <c r="K558" s="28"/>
      <c r="L558" s="28"/>
      <c r="M558" s="28"/>
      <c r="N558" s="28"/>
      <c r="O558" s="28"/>
      <c r="P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row>
    <row r="559" spans="2:43" ht="15">
      <c r="B559" s="28"/>
      <c r="C559" s="28"/>
      <c r="D559" s="28"/>
      <c r="E559" s="28"/>
      <c r="F559" s="28"/>
      <c r="G559" s="28"/>
      <c r="H559" s="28"/>
      <c r="I559" s="28"/>
      <c r="J559" s="46"/>
      <c r="K559" s="28"/>
      <c r="L559" s="28"/>
      <c r="M559" s="28"/>
      <c r="N559" s="28"/>
      <c r="O559" s="28"/>
      <c r="P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row>
    <row r="560" spans="2:43" ht="15">
      <c r="B560" s="28"/>
      <c r="C560" s="28"/>
      <c r="D560" s="28"/>
      <c r="E560" s="28"/>
      <c r="F560" s="28"/>
      <c r="G560" s="28"/>
      <c r="H560" s="28"/>
      <c r="I560" s="28"/>
      <c r="J560" s="46"/>
      <c r="K560" s="28"/>
      <c r="L560" s="28"/>
      <c r="M560" s="28"/>
      <c r="N560" s="28"/>
      <c r="O560" s="28"/>
      <c r="P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row>
    <row r="561" spans="2:43" ht="15">
      <c r="B561" s="28"/>
      <c r="C561" s="28"/>
      <c r="D561" s="28"/>
      <c r="E561" s="28"/>
      <c r="F561" s="28"/>
      <c r="G561" s="28"/>
      <c r="H561" s="28"/>
      <c r="I561" s="28"/>
      <c r="J561" s="46"/>
      <c r="K561" s="28"/>
      <c r="L561" s="28"/>
      <c r="M561" s="28"/>
      <c r="N561" s="28"/>
      <c r="O561" s="28"/>
      <c r="P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row>
    <row r="562" spans="2:43" ht="23.25">
      <c r="B562" s="28"/>
      <c r="C562" s="28"/>
      <c r="D562" s="28"/>
      <c r="E562" s="28"/>
      <c r="F562" s="28"/>
      <c r="G562" s="28"/>
      <c r="H562" s="28"/>
      <c r="I562" s="28"/>
      <c r="J562" s="46"/>
      <c r="K562" s="47"/>
      <c r="L562" s="28"/>
      <c r="M562" s="28"/>
      <c r="N562" s="28"/>
      <c r="O562" s="28"/>
      <c r="P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row>
    <row r="563" spans="2:43" ht="15">
      <c r="B563" s="28"/>
      <c r="C563" s="28"/>
      <c r="D563" s="28"/>
      <c r="E563" s="28"/>
      <c r="F563" s="28"/>
      <c r="G563" s="28"/>
      <c r="H563" s="28"/>
      <c r="I563" s="28"/>
      <c r="J563" s="46"/>
      <c r="K563" s="28"/>
      <c r="L563" s="28"/>
      <c r="M563" s="28"/>
      <c r="N563" s="28"/>
      <c r="O563" s="28"/>
      <c r="P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row>
    <row r="564" spans="2:43" ht="15">
      <c r="B564" s="28"/>
      <c r="C564" s="28"/>
      <c r="D564" s="28"/>
      <c r="E564" s="28"/>
      <c r="F564" s="28"/>
      <c r="G564" s="28"/>
      <c r="H564" s="28"/>
      <c r="I564" s="28"/>
      <c r="J564" s="28"/>
      <c r="K564" s="28"/>
      <c r="L564" s="28"/>
      <c r="M564" s="28"/>
      <c r="N564" s="28"/>
      <c r="O564" s="28"/>
      <c r="P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row>
    <row r="565" spans="2:43" ht="15">
      <c r="B565" s="28"/>
      <c r="C565" s="28"/>
      <c r="D565" s="28"/>
      <c r="E565" s="28"/>
      <c r="F565" s="28"/>
      <c r="G565" s="28"/>
      <c r="H565" s="28"/>
      <c r="I565" s="28"/>
      <c r="J565" s="28"/>
      <c r="K565" s="28"/>
      <c r="L565" s="28"/>
      <c r="M565" s="28"/>
      <c r="N565" s="28"/>
      <c r="O565" s="28"/>
      <c r="P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row>
    <row r="566" spans="2:43" ht="15">
      <c r="B566" s="28"/>
      <c r="C566" s="28"/>
      <c r="D566" s="28"/>
      <c r="E566" s="28"/>
      <c r="F566" s="28"/>
      <c r="G566" s="28"/>
      <c r="H566" s="28"/>
      <c r="I566" s="28"/>
      <c r="J566" s="28"/>
      <c r="K566" s="28"/>
      <c r="L566" s="28"/>
      <c r="M566" s="28"/>
      <c r="N566" s="28"/>
      <c r="O566" s="28"/>
      <c r="P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row>
    <row r="567" spans="2:43" ht="15">
      <c r="B567" s="28"/>
      <c r="C567" s="28"/>
      <c r="D567" s="28"/>
      <c r="E567" s="28"/>
      <c r="F567" s="28"/>
      <c r="G567" s="28"/>
      <c r="H567" s="28"/>
      <c r="I567" s="28"/>
      <c r="J567" s="28"/>
      <c r="K567" s="28"/>
      <c r="L567" s="28"/>
      <c r="M567" s="28"/>
      <c r="N567" s="28"/>
      <c r="O567" s="28"/>
      <c r="P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row>
    <row r="568" spans="2:43" ht="15">
      <c r="B568" s="28"/>
      <c r="C568" s="28"/>
      <c r="D568" s="28"/>
      <c r="E568" s="28"/>
      <c r="F568" s="28"/>
      <c r="G568" s="28"/>
      <c r="H568" s="28"/>
      <c r="I568" s="28"/>
      <c r="J568" s="28"/>
      <c r="K568" s="28"/>
      <c r="L568" s="28"/>
      <c r="M568" s="28"/>
      <c r="N568" s="28"/>
      <c r="O568" s="28"/>
      <c r="P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row>
    <row r="569" spans="2:43" ht="15">
      <c r="B569" s="28"/>
      <c r="C569" s="28"/>
      <c r="D569" s="28"/>
      <c r="E569" s="28"/>
      <c r="F569" s="28"/>
      <c r="G569" s="28"/>
      <c r="H569" s="28"/>
      <c r="I569" s="28"/>
      <c r="J569" s="28"/>
      <c r="K569" s="28"/>
      <c r="L569" s="28"/>
      <c r="M569" s="28"/>
      <c r="N569" s="28"/>
      <c r="O569" s="28"/>
      <c r="P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row>
    <row r="570" spans="2:43" ht="15">
      <c r="B570" s="28"/>
      <c r="C570" s="28"/>
      <c r="D570" s="28"/>
      <c r="E570" s="28"/>
      <c r="F570" s="28"/>
      <c r="G570" s="28"/>
      <c r="H570" s="28"/>
      <c r="I570" s="28"/>
      <c r="J570" s="28"/>
      <c r="K570" s="28"/>
      <c r="L570" s="28"/>
      <c r="M570" s="28"/>
      <c r="N570" s="28"/>
      <c r="O570" s="28"/>
      <c r="P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row>
    <row r="571" spans="2:43" ht="15">
      <c r="B571" s="28"/>
      <c r="C571" s="28"/>
      <c r="D571" s="28"/>
      <c r="E571" s="28"/>
      <c r="F571" s="28"/>
      <c r="G571" s="28"/>
      <c r="H571" s="28"/>
      <c r="I571" s="28"/>
      <c r="J571" s="28"/>
      <c r="K571" s="28"/>
      <c r="L571" s="28"/>
      <c r="M571" s="28"/>
      <c r="N571" s="28"/>
      <c r="O571" s="28"/>
      <c r="P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row>
    <row r="572" spans="2:43" ht="15">
      <c r="B572" s="28"/>
      <c r="C572" s="28"/>
      <c r="D572" s="28"/>
      <c r="E572" s="28"/>
      <c r="F572" s="28"/>
      <c r="G572" s="28"/>
      <c r="H572" s="28"/>
      <c r="I572" s="28"/>
      <c r="J572" s="28"/>
      <c r="K572" s="28"/>
      <c r="L572" s="28"/>
      <c r="M572" s="28"/>
      <c r="N572" s="28"/>
      <c r="O572" s="28"/>
      <c r="P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row>
    <row r="573" spans="2:43" ht="15">
      <c r="B573" s="28"/>
      <c r="C573" s="28"/>
      <c r="D573" s="28"/>
      <c r="E573" s="28"/>
      <c r="F573" s="28"/>
      <c r="G573" s="28"/>
      <c r="H573" s="28"/>
      <c r="I573" s="28"/>
      <c r="J573" s="28"/>
      <c r="K573" s="28"/>
      <c r="L573" s="28"/>
      <c r="M573" s="28"/>
      <c r="N573" s="28"/>
      <c r="O573" s="28"/>
      <c r="P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row>
    <row r="574" spans="2:43" ht="15">
      <c r="B574" s="28"/>
      <c r="C574" s="28"/>
      <c r="D574" s="28"/>
      <c r="E574" s="28"/>
      <c r="F574" s="28"/>
      <c r="G574" s="28"/>
      <c r="H574" s="28"/>
      <c r="I574" s="28"/>
      <c r="J574" s="28"/>
      <c r="K574" s="28"/>
      <c r="L574" s="28"/>
      <c r="M574" s="28"/>
      <c r="N574" s="28"/>
      <c r="O574" s="28"/>
      <c r="P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row>
    <row r="575" spans="2:43" ht="15">
      <c r="B575" s="28"/>
      <c r="C575" s="28"/>
      <c r="D575" s="28"/>
      <c r="E575" s="28"/>
      <c r="F575" s="28"/>
      <c r="G575" s="28"/>
      <c r="H575" s="28"/>
      <c r="I575" s="28"/>
      <c r="J575" s="28"/>
      <c r="K575" s="28"/>
      <c r="L575" s="28"/>
      <c r="M575" s="28"/>
      <c r="N575" s="28"/>
      <c r="O575" s="28"/>
      <c r="P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row>
    <row r="576" spans="2:43" ht="15">
      <c r="B576" s="28"/>
      <c r="C576" s="28"/>
      <c r="D576" s="28"/>
      <c r="E576" s="28"/>
      <c r="F576" s="28"/>
      <c r="G576" s="28"/>
      <c r="H576" s="28"/>
      <c r="I576" s="28"/>
      <c r="J576" s="28"/>
      <c r="K576" s="28"/>
      <c r="L576" s="28"/>
      <c r="M576" s="28"/>
      <c r="N576" s="28"/>
      <c r="O576" s="28"/>
      <c r="P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row>
    <row r="577" spans="2:43" ht="15">
      <c r="B577" s="28"/>
      <c r="C577" s="28"/>
      <c r="D577" s="28"/>
      <c r="E577" s="28"/>
      <c r="F577" s="28"/>
      <c r="G577" s="28"/>
      <c r="H577" s="28"/>
      <c r="I577" s="28"/>
      <c r="J577" s="28"/>
      <c r="K577" s="28"/>
      <c r="L577" s="28"/>
      <c r="M577" s="28"/>
      <c r="N577" s="28"/>
      <c r="O577" s="28"/>
      <c r="P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row>
    <row r="578" spans="2:43" ht="15">
      <c r="B578" s="28"/>
      <c r="C578" s="28"/>
      <c r="D578" s="28"/>
      <c r="E578" s="28"/>
      <c r="F578" s="28"/>
      <c r="G578" s="28"/>
      <c r="H578" s="28"/>
      <c r="I578" s="28"/>
      <c r="J578" s="28"/>
      <c r="K578" s="28"/>
      <c r="L578" s="28"/>
      <c r="M578" s="28"/>
      <c r="N578" s="28"/>
      <c r="O578" s="28"/>
      <c r="P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row>
    <row r="579" spans="2:43" ht="15">
      <c r="B579" s="28"/>
      <c r="C579" s="28"/>
      <c r="D579" s="28"/>
      <c r="E579" s="28"/>
      <c r="F579" s="28"/>
      <c r="G579" s="28"/>
      <c r="H579" s="28"/>
      <c r="I579" s="28"/>
      <c r="J579" s="28"/>
      <c r="K579" s="28"/>
      <c r="L579" s="28"/>
      <c r="M579" s="28"/>
      <c r="N579" s="28"/>
      <c r="O579" s="28"/>
      <c r="P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row>
    <row r="580" spans="2:43" ht="15">
      <c r="B580" s="28"/>
      <c r="C580" s="28"/>
      <c r="D580" s="28"/>
      <c r="E580" s="28"/>
      <c r="F580" s="28"/>
      <c r="G580" s="28"/>
      <c r="H580" s="28"/>
      <c r="I580" s="28"/>
      <c r="J580" s="28"/>
      <c r="K580" s="28"/>
      <c r="L580" s="28"/>
      <c r="M580" s="28"/>
      <c r="N580" s="28"/>
      <c r="O580" s="28"/>
      <c r="P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row>
    <row r="581" spans="2:43" ht="15">
      <c r="B581" s="28"/>
      <c r="C581" s="28"/>
      <c r="D581" s="28"/>
      <c r="E581" s="28"/>
      <c r="F581" s="28"/>
      <c r="G581" s="28"/>
      <c r="H581" s="28"/>
      <c r="I581" s="28"/>
      <c r="J581" s="28"/>
      <c r="K581" s="28"/>
      <c r="L581" s="28"/>
      <c r="M581" s="28"/>
      <c r="N581" s="28"/>
      <c r="O581" s="28"/>
      <c r="P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row>
    <row r="582" spans="2:43" ht="15">
      <c r="B582" s="28"/>
      <c r="C582" s="28"/>
      <c r="D582" s="28"/>
      <c r="E582" s="28"/>
      <c r="F582" s="28"/>
      <c r="G582" s="28"/>
      <c r="H582" s="28"/>
      <c r="I582" s="28"/>
      <c r="J582" s="28"/>
      <c r="K582" s="28"/>
      <c r="L582" s="28"/>
      <c r="M582" s="28"/>
      <c r="N582" s="28"/>
      <c r="O582" s="28"/>
      <c r="P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row>
    <row r="583" spans="2:43" ht="15">
      <c r="B583" s="28"/>
      <c r="C583" s="28"/>
      <c r="D583" s="28"/>
      <c r="E583" s="28"/>
      <c r="F583" s="28"/>
      <c r="G583" s="28"/>
      <c r="H583" s="28"/>
      <c r="I583" s="28"/>
      <c r="J583" s="28"/>
      <c r="K583" s="28"/>
      <c r="L583" s="28"/>
      <c r="M583" s="28"/>
      <c r="N583" s="28"/>
      <c r="O583" s="28"/>
      <c r="P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row>
    <row r="584" spans="2:43" ht="15">
      <c r="B584" s="28"/>
      <c r="C584" s="28"/>
      <c r="D584" s="28"/>
      <c r="E584" s="28"/>
      <c r="F584" s="28"/>
      <c r="G584" s="28"/>
      <c r="H584" s="28"/>
      <c r="I584" s="28"/>
      <c r="J584" s="28"/>
      <c r="K584" s="28"/>
      <c r="L584" s="28"/>
      <c r="M584" s="28"/>
      <c r="N584" s="28"/>
      <c r="O584" s="28"/>
      <c r="P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row>
    <row r="585" spans="2:43" ht="15">
      <c r="B585" s="28"/>
      <c r="C585" s="28"/>
      <c r="D585" s="28"/>
      <c r="E585" s="28"/>
      <c r="F585" s="28"/>
      <c r="G585" s="28"/>
      <c r="H585" s="28"/>
      <c r="I585" s="28"/>
      <c r="J585" s="28"/>
      <c r="K585" s="28"/>
      <c r="L585" s="28"/>
      <c r="M585" s="28"/>
      <c r="N585" s="28"/>
      <c r="O585" s="28"/>
      <c r="P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row>
    <row r="586" spans="2:43" ht="15">
      <c r="B586" s="28"/>
      <c r="C586" s="28"/>
      <c r="D586" s="28"/>
      <c r="E586" s="28"/>
      <c r="F586" s="28"/>
      <c r="G586" s="28"/>
      <c r="H586" s="28"/>
      <c r="I586" s="28"/>
      <c r="J586" s="28"/>
      <c r="K586" s="28"/>
      <c r="L586" s="28"/>
      <c r="M586" s="28"/>
      <c r="N586" s="28"/>
      <c r="O586" s="28"/>
      <c r="P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row>
    <row r="587" spans="2:43" ht="15">
      <c r="B587" s="28"/>
      <c r="C587" s="28"/>
      <c r="D587" s="28"/>
      <c r="E587" s="28"/>
      <c r="F587" s="28"/>
      <c r="G587" s="28"/>
      <c r="H587" s="28"/>
      <c r="I587" s="28"/>
      <c r="J587" s="28"/>
      <c r="K587" s="28"/>
      <c r="L587" s="28"/>
      <c r="M587" s="28"/>
      <c r="N587" s="28"/>
      <c r="O587" s="28"/>
      <c r="P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row>
    <row r="588" spans="2:43" ht="15">
      <c r="B588" s="28"/>
      <c r="C588" s="28"/>
      <c r="D588" s="28"/>
      <c r="E588" s="28"/>
      <c r="F588" s="28"/>
      <c r="G588" s="28"/>
      <c r="H588" s="28"/>
      <c r="I588" s="28"/>
      <c r="J588" s="28"/>
      <c r="K588" s="28"/>
      <c r="L588" s="28"/>
      <c r="M588" s="28"/>
      <c r="N588" s="28"/>
      <c r="O588" s="28"/>
      <c r="P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row>
    <row r="589" spans="2:43" ht="15">
      <c r="B589" s="28"/>
      <c r="C589" s="28"/>
      <c r="D589" s="28"/>
      <c r="E589" s="28"/>
      <c r="F589" s="28"/>
      <c r="G589" s="28"/>
      <c r="H589" s="28"/>
      <c r="I589" s="28"/>
      <c r="J589" s="28"/>
      <c r="K589" s="28"/>
      <c r="L589" s="28"/>
      <c r="M589" s="28"/>
      <c r="N589" s="28"/>
      <c r="O589" s="28"/>
      <c r="P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row>
    <row r="590" spans="2:43" ht="15">
      <c r="B590" s="28"/>
      <c r="C590" s="28"/>
      <c r="D590" s="28"/>
      <c r="E590" s="28"/>
      <c r="F590" s="28"/>
      <c r="G590" s="28"/>
      <c r="H590" s="28"/>
      <c r="I590" s="28"/>
      <c r="J590" s="28"/>
      <c r="K590" s="28"/>
      <c r="L590" s="28"/>
      <c r="M590" s="28"/>
      <c r="N590" s="28"/>
      <c r="O590" s="28"/>
      <c r="P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row>
    <row r="591" spans="2:43" ht="15">
      <c r="B591" s="28"/>
      <c r="C591" s="28"/>
      <c r="D591" s="28"/>
      <c r="E591" s="28"/>
      <c r="F591" s="28"/>
      <c r="G591" s="28"/>
      <c r="H591" s="28"/>
      <c r="I591" s="28"/>
      <c r="J591" s="28"/>
      <c r="K591" s="28"/>
      <c r="L591" s="28"/>
      <c r="M591" s="28"/>
      <c r="N591" s="28"/>
      <c r="O591" s="28"/>
      <c r="P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row>
    <row r="592" spans="2:43" ht="15">
      <c r="B592" s="28"/>
      <c r="C592" s="28"/>
      <c r="D592" s="28"/>
      <c r="E592" s="28"/>
      <c r="F592" s="28"/>
      <c r="G592" s="28"/>
      <c r="H592" s="28"/>
      <c r="I592" s="28"/>
      <c r="J592" s="28"/>
      <c r="K592" s="28"/>
      <c r="L592" s="28"/>
      <c r="M592" s="28"/>
      <c r="N592" s="28"/>
      <c r="O592" s="28"/>
      <c r="P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row>
    <row r="593" spans="2:43" ht="15">
      <c r="B593" s="28"/>
      <c r="C593" s="28"/>
      <c r="D593" s="28"/>
      <c r="E593" s="28"/>
      <c r="F593" s="28"/>
      <c r="G593" s="28"/>
      <c r="H593" s="28"/>
      <c r="I593" s="28"/>
      <c r="J593" s="28"/>
      <c r="K593" s="28"/>
      <c r="L593" s="28"/>
      <c r="M593" s="28"/>
      <c r="N593" s="28"/>
      <c r="O593" s="28"/>
      <c r="P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row>
    <row r="594" spans="2:43" ht="15">
      <c r="B594" s="28"/>
      <c r="C594" s="28"/>
      <c r="D594" s="28"/>
      <c r="E594" s="28"/>
      <c r="F594" s="28"/>
      <c r="G594" s="28"/>
      <c r="H594" s="28"/>
      <c r="I594" s="28"/>
      <c r="J594" s="28"/>
      <c r="K594" s="28"/>
      <c r="L594" s="28"/>
      <c r="M594" s="28"/>
      <c r="N594" s="28"/>
      <c r="O594" s="28"/>
      <c r="P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row>
    <row r="595" spans="2:43" ht="15">
      <c r="B595" s="28"/>
      <c r="C595" s="28"/>
      <c r="D595" s="28"/>
      <c r="E595" s="28"/>
      <c r="F595" s="28"/>
      <c r="G595" s="28"/>
      <c r="H595" s="28"/>
      <c r="I595" s="28"/>
      <c r="J595" s="28"/>
      <c r="K595" s="28"/>
      <c r="L595" s="28"/>
      <c r="M595" s="28"/>
      <c r="N595" s="28"/>
      <c r="O595" s="28"/>
      <c r="P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row>
    <row r="596" spans="2:43" ht="15">
      <c r="B596" s="28"/>
      <c r="C596" s="28"/>
      <c r="D596" s="28"/>
      <c r="E596" s="28"/>
      <c r="F596" s="28"/>
      <c r="G596" s="28"/>
      <c r="H596" s="28"/>
      <c r="I596" s="28"/>
      <c r="J596" s="28"/>
      <c r="K596" s="28"/>
      <c r="L596" s="28"/>
      <c r="M596" s="28"/>
      <c r="N596" s="28"/>
      <c r="O596" s="28"/>
      <c r="P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row>
    <row r="597" spans="2:43" ht="15">
      <c r="B597" s="28"/>
      <c r="C597" s="28"/>
      <c r="D597" s="28"/>
      <c r="E597" s="28"/>
      <c r="F597" s="28"/>
      <c r="G597" s="28"/>
      <c r="H597" s="28"/>
      <c r="I597" s="28"/>
      <c r="J597" s="28"/>
      <c r="K597" s="28"/>
      <c r="L597" s="28"/>
      <c r="M597" s="28"/>
      <c r="N597" s="28"/>
      <c r="O597" s="28"/>
      <c r="P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row>
    <row r="598" spans="2:43" ht="15">
      <c r="B598" s="28"/>
      <c r="C598" s="28"/>
      <c r="D598" s="28"/>
      <c r="E598" s="28"/>
      <c r="F598" s="28"/>
      <c r="G598" s="28"/>
      <c r="H598" s="28"/>
      <c r="I598" s="28"/>
      <c r="J598" s="28"/>
      <c r="K598" s="28"/>
      <c r="L598" s="28"/>
      <c r="M598" s="28"/>
      <c r="N598" s="28"/>
      <c r="O598" s="28"/>
      <c r="P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row>
    <row r="599" spans="2:43" ht="15">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row>
    <row r="600" spans="2:43" ht="15">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row>
    <row r="601" spans="2:43" ht="15">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row>
    <row r="602" spans="2:43" ht="15">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row>
    <row r="603" spans="2:43" ht="15">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row>
    <row r="604" spans="2:43" ht="15">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row>
    <row r="605" spans="2:43" ht="15">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row>
    <row r="606" spans="2:43" ht="15">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row>
    <row r="607" spans="2:43" ht="15">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row>
    <row r="608" spans="2:43" ht="15">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row>
    <row r="609" spans="2:43" ht="15">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row>
    <row r="610" spans="2:43" ht="15">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row>
    <row r="611" spans="2:43" ht="15">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row>
    <row r="612" spans="2:43" ht="15">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row>
    <row r="613" spans="2:43" ht="15">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row>
    <row r="614" spans="2:43" ht="15">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row>
    <row r="615" spans="2:43" ht="15">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row>
    <row r="616" spans="2:43" ht="15">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row>
    <row r="617" spans="2:43" ht="15">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row>
    <row r="618" spans="2:43" ht="15">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row>
    <row r="619" spans="2:43" ht="15">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row>
    <row r="620" spans="2:43" ht="15">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row>
    <row r="621" spans="2:43" ht="15">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row>
    <row r="622" spans="2:43" ht="15">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row>
    <row r="623" spans="2:43" ht="15">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row>
    <row r="624" spans="2:43" ht="15">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row>
    <row r="625" spans="2:43" ht="15">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row>
    <row r="626" spans="2:43" ht="15">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row>
    <row r="627" spans="2:43" ht="15">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row>
    <row r="628" spans="2:43" ht="15">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row>
    <row r="629" spans="2:43" ht="15">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row>
    <row r="630" spans="2:43" ht="15">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row>
    <row r="631" spans="2:43" ht="15">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row>
    <row r="632" spans="2:43" ht="15">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row>
    <row r="633" spans="2:43" ht="15">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row>
    <row r="634" spans="2:43" ht="15">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row>
    <row r="635" spans="2:43" ht="15">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row>
    <row r="636" spans="2:43" ht="15">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row>
    <row r="637" spans="2:43" ht="15">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row>
    <row r="638" spans="2:43" ht="15">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row>
    <row r="639" spans="2:43" ht="15">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row>
    <row r="640" spans="2:43" ht="15">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row>
    <row r="641" spans="2:43" ht="15">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row>
    <row r="642" spans="2:43" ht="15">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row>
    <row r="643" spans="2:43" ht="15">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row>
    <row r="644" spans="2:43" ht="15">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row>
    <row r="645" spans="2:43" ht="15">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row>
    <row r="646" spans="2:43" ht="15">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row>
    <row r="647" spans="2:43" ht="15">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row>
    <row r="648" spans="2:43" ht="15">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row>
    <row r="649" spans="2:43" ht="15">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row>
    <row r="650" spans="2:43" ht="15">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row>
    <row r="651" spans="2:43" ht="15">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row>
    <row r="652" spans="2:43" ht="15">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row>
    <row r="653" spans="2:43" ht="1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row>
    <row r="654" spans="2:43" ht="1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row>
    <row r="655" spans="2:43" ht="15">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row>
    <row r="656" spans="2:43" ht="15">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row>
    <row r="657" spans="2:43" ht="15">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row>
    <row r="658" spans="2:43" ht="15">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row>
    <row r="659" spans="2:43" ht="15">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row>
    <row r="660" spans="2:43" ht="15">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row>
    <row r="661" spans="2:43" ht="15">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row>
    <row r="662" spans="2:43" ht="15">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row>
    <row r="663" spans="2:43" ht="15">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row>
    <row r="664" spans="2:43" ht="15">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row>
    <row r="665" spans="2:43" ht="15">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row>
    <row r="666" spans="2:43" ht="15">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row>
    <row r="667" spans="2:43" ht="15">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row>
    <row r="668" spans="2:43" ht="15">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row>
    <row r="669" spans="2:43" ht="15">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row>
    <row r="670" spans="2:43" ht="15">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row>
    <row r="671" spans="2:43" ht="15">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row>
    <row r="672" spans="2:43" ht="15">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row>
    <row r="673" spans="2:43" ht="15">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row>
    <row r="674" spans="2:43" ht="15">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row>
    <row r="675" spans="2:43" ht="15">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row>
    <row r="676" spans="2:43" ht="15">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row>
    <row r="677" spans="2:43" ht="15">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row>
    <row r="678" spans="2:43" ht="15">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row>
    <row r="679" spans="2:43" ht="15">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row>
    <row r="680" spans="2:43" ht="15">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row>
    <row r="681" spans="2:43" ht="15">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row>
    <row r="682" spans="2:43" ht="15">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row>
    <row r="683" spans="2:43" ht="15">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row>
    <row r="684" spans="2:43" ht="15">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row>
    <row r="685" spans="2:43" ht="15">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row>
    <row r="686" spans="2:43" ht="15">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row>
    <row r="687" spans="2:43" ht="15">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row>
    <row r="688" spans="2:43" ht="15">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row>
    <row r="689" spans="2:43" ht="15">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row>
    <row r="690" spans="2:43" ht="15">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row>
    <row r="691" spans="2:43" ht="15">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row>
    <row r="692" spans="2:43" ht="15">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row>
    <row r="693" spans="2:43" ht="15">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row>
    <row r="694" spans="2:43" ht="15">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row>
    <row r="695" spans="2:43" ht="15">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row>
    <row r="696" spans="2:43" ht="15">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row>
    <row r="697" spans="2:43" ht="15">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row>
    <row r="698" spans="2:43" ht="15">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row>
    <row r="699" spans="2:43" ht="15">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row>
    <row r="700" spans="2:43" ht="15">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row>
    <row r="701" spans="2:43" ht="15">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row>
    <row r="702" spans="2:43" ht="15">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row>
    <row r="703" spans="2:43" ht="15">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row>
    <row r="704" spans="2:43" ht="15">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row>
    <row r="705" spans="2:43" ht="15">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row>
    <row r="706" spans="2:43" ht="15">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row>
    <row r="707" spans="2:43" ht="15">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row>
    <row r="708" spans="2:43" ht="15">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row>
    <row r="709" spans="2:43" ht="15">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row>
    <row r="710" spans="2:43" ht="15">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row>
    <row r="711" spans="2:43" ht="15">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row>
    <row r="712" spans="2:43" ht="15">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row>
    <row r="713" spans="2:43" ht="15">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row>
    <row r="714" spans="2:43" ht="15">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row>
    <row r="715" spans="2:43" ht="15">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row>
    <row r="716" spans="2:43" ht="15">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row>
    <row r="717" spans="2:43" ht="15">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row>
    <row r="718" spans="2:43" ht="15">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row>
    <row r="719" spans="2:43" ht="15">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row>
    <row r="720" spans="2:43" ht="15">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row>
    <row r="721" spans="2:43" ht="15">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row>
    <row r="722" spans="2:43" ht="15">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row>
    <row r="723" spans="2:43" ht="15">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row>
    <row r="724" spans="2:43" ht="15">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row>
    <row r="725" spans="2:43" ht="15">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row>
    <row r="726" spans="2:43" ht="15">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row>
    <row r="727" spans="2:43" ht="15">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row>
    <row r="728" spans="2:43" ht="15">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row>
    <row r="729" spans="2:43" ht="15">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row>
    <row r="730" spans="2:43" ht="15">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row>
    <row r="731" spans="2:43" ht="15">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row>
    <row r="732" spans="2:43" ht="15">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row>
    <row r="733" spans="2:43" ht="15">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row>
    <row r="734" spans="2:43" ht="15">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row>
    <row r="735" spans="2:43" ht="15">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row>
    <row r="736" spans="2:43" ht="15">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row>
    <row r="737" spans="2:43" ht="15">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row>
    <row r="738" spans="2:43" ht="15">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row>
    <row r="739" spans="2:43" ht="15">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row>
    <row r="740" spans="2:43" ht="15">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row>
    <row r="741" spans="2:43" ht="15">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row>
    <row r="742" spans="2:43" ht="15">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row>
    <row r="743" spans="2:43" ht="15">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row>
    <row r="744" spans="2:43" ht="15">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row>
    <row r="745" spans="2:43" ht="15">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row>
    <row r="746" spans="2:43" ht="15">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row>
    <row r="747" spans="2:43" ht="15">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row>
    <row r="748" spans="2:43" ht="15">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row>
    <row r="749" spans="2:43" ht="15">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row>
    <row r="750" spans="2:43" ht="15">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row>
    <row r="751" spans="2:43" ht="15">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row>
    <row r="752" spans="2:43" ht="15">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row>
    <row r="753" spans="2:43" ht="15">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row>
    <row r="754" spans="2:43" ht="15">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row>
    <row r="755" spans="2:43" ht="15">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row>
    <row r="756" spans="2:43" ht="15">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row>
    <row r="757" spans="2:43" ht="15">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row>
    <row r="758" spans="2:43" ht="15">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row>
    <row r="759" spans="2:43" ht="15">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row>
    <row r="760" spans="2:43" ht="15">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row>
    <row r="761" spans="2:43" ht="15">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row>
    <row r="762" spans="2:43" ht="15">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row>
    <row r="763" spans="2:43" ht="15">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row>
    <row r="764" spans="2:43" ht="15">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row>
    <row r="765" spans="2:43" ht="15">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row>
    <row r="766" spans="2:43" ht="15">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row>
    <row r="767" spans="2:43" ht="15">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row>
    <row r="768" spans="2:43" ht="15">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row>
    <row r="769" spans="2:43" ht="15">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row>
    <row r="770" spans="2:43" ht="15">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row>
    <row r="771" spans="2:43" ht="15">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row>
    <row r="772" spans="2:43" ht="15">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row>
    <row r="773" spans="2:43" ht="15">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row>
    <row r="774" spans="2:43" ht="15">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row>
    <row r="775" spans="2:43" ht="15">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row>
    <row r="776" spans="2:43" ht="15">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row>
    <row r="777" spans="2:43" ht="15">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row>
    <row r="778" spans="2:43" ht="15">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row>
    <row r="779" spans="2:43" ht="15">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row>
    <row r="780" spans="2:43" ht="15">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row>
    <row r="781" spans="2:43" ht="15">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row>
    <row r="782" spans="2:43" ht="15">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row>
    <row r="783" spans="2:43" ht="15">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row>
    <row r="784" spans="2:43" ht="15">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row>
    <row r="785" spans="2:43" ht="15">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row>
    <row r="786" spans="2:43" ht="15">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row>
    <row r="787" spans="2:43" ht="15">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row>
    <row r="788" spans="2:43" ht="15">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row>
    <row r="789" spans="2:43" ht="15">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row>
    <row r="790" spans="2:43" ht="15">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row>
    <row r="791" spans="2:43" ht="15">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row>
    <row r="792" spans="2:43" ht="15">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row>
    <row r="793" spans="2:43" ht="15">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row>
    <row r="794" spans="2:43" ht="15">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row>
    <row r="795" spans="2:43" ht="15">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row>
    <row r="796" spans="2:43" ht="15">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row>
    <row r="797" spans="2:43" ht="15">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row>
    <row r="798" spans="2:43" ht="15">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row>
    <row r="799" spans="2:43" ht="15">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row>
    <row r="800" spans="2:43" ht="15">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row>
    <row r="801" spans="2:43" ht="15">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row>
    <row r="802" spans="2:43" ht="15">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row>
    <row r="803" spans="2:43" ht="15">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row>
    <row r="804" spans="2:43" ht="15">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row>
    <row r="805" spans="2:43" ht="15">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row>
    <row r="806" spans="2:43" ht="15">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row>
    <row r="807" spans="2:43" ht="15">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row>
    <row r="808" spans="2:43" ht="15">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row>
    <row r="809" spans="2:43" ht="15">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row>
    <row r="810" spans="2:43" ht="15">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row>
    <row r="811" spans="2:43" ht="15">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row>
    <row r="812" spans="2:43" ht="15">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row>
    <row r="813" spans="2:43" ht="15">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row>
    <row r="814" spans="2:43" ht="15">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row>
    <row r="815" spans="2:43" ht="15">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row>
    <row r="816" spans="2:43" ht="15">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row>
    <row r="817" spans="2:43" ht="15">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row>
    <row r="818" spans="2:43" ht="15">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row>
    <row r="819" spans="2:43" ht="15">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row>
    <row r="820" spans="2:43" ht="15">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row>
    <row r="821" spans="2:43" ht="15">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row>
    <row r="822" spans="2:43" ht="15">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row>
    <row r="823" spans="2:43" ht="15">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row>
    <row r="824" spans="2:43" ht="15">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row>
    <row r="825" spans="2:43" ht="15">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row>
    <row r="826" spans="2:43" ht="15">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row>
    <row r="827" spans="2:43" ht="15">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row>
    <row r="828" spans="2:43" ht="15">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row>
    <row r="829" spans="2:43" ht="15">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row>
    <row r="830" spans="2:43" ht="15">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row>
    <row r="831" spans="2:43" ht="15">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row>
    <row r="832" spans="2:43" ht="15">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row>
    <row r="833" spans="2:43" ht="15">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row>
    <row r="834" spans="2:43" ht="15">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row>
    <row r="835" spans="2:43" ht="15">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row>
    <row r="836" spans="2:43" ht="15">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row>
    <row r="837" spans="2:43" ht="15">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row>
    <row r="838" spans="2:43" ht="15">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row>
    <row r="839" spans="2:43" ht="15">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row>
    <row r="840" spans="2:43" ht="15">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row>
    <row r="841" spans="2:43" ht="15">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row>
    <row r="842" spans="2:43" ht="15">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row>
    <row r="843" spans="2:43" ht="15">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row>
    <row r="844" spans="2:43" ht="15">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row>
    <row r="845" spans="2:43" ht="15">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row>
    <row r="846" spans="2:43" ht="15">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row>
    <row r="847" spans="2:43" ht="15">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row>
    <row r="848" spans="2:43" ht="15">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row>
    <row r="849" spans="2:43" ht="15">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row>
    <row r="850" spans="2:43" ht="15">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row>
    <row r="851" spans="2:43" ht="15">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row>
    <row r="852" spans="2:43" ht="15">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row>
    <row r="853" spans="2:43" ht="15">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row>
    <row r="854" spans="2:43" ht="15">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row>
    <row r="855" spans="2:43" ht="15">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row>
    <row r="856" spans="2:43" ht="15">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row>
    <row r="857" spans="2:43" ht="15">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row>
    <row r="858" spans="2:43" ht="15">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row>
    <row r="859" spans="2:43" ht="15">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row>
    <row r="860" spans="2:43" ht="15">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row>
    <row r="861" spans="2:43" ht="15">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row>
    <row r="862" spans="2:43" ht="15">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row>
    <row r="863" spans="2:43" ht="15">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row>
    <row r="864" spans="2:43" ht="15">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row>
    <row r="865" spans="2:43" ht="15">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row>
    <row r="866" spans="2:43" ht="15">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row>
    <row r="867" spans="2:43" ht="15">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row>
    <row r="868" spans="2:43" ht="15">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row>
    <row r="869" spans="2:43" ht="15">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row>
    <row r="870" spans="2:43" ht="15">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row>
    <row r="871" spans="2:43" ht="15">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row>
    <row r="872" spans="2:43" ht="15">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row>
    <row r="873" spans="2:43" ht="15">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row>
    <row r="874" spans="2:43" ht="15">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row>
    <row r="875" spans="2:43" ht="15">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row>
    <row r="876" spans="2:43" ht="15">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row>
    <row r="877" spans="2:43" ht="15">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row>
    <row r="878" spans="2:43" ht="15">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row>
    <row r="879" spans="2:43" ht="15">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row>
    <row r="880" spans="2:43" ht="15">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row>
    <row r="881" spans="2:43" ht="15">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row>
    <row r="882" spans="2:43" ht="15">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row>
    <row r="883" spans="2:43" ht="15">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row>
    <row r="884" spans="2:43" ht="15">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row>
    <row r="885" spans="2:43" ht="15">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row>
    <row r="886" spans="2:43" ht="15">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row>
    <row r="887" spans="2:43" ht="15">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row>
    <row r="888" spans="2:43" ht="15">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row>
    <row r="889" spans="2:43" ht="15">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row>
    <row r="890" spans="2:43" ht="15">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row>
    <row r="891" spans="2:43" ht="15">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row>
    <row r="892" spans="2:43" ht="15">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row>
    <row r="893" spans="2:43" ht="15">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row>
    <row r="894" spans="2:43" ht="15">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row>
    <row r="895" spans="2:43" ht="15">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row>
    <row r="896" spans="2:43" ht="15">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row>
    <row r="897" spans="2:43" ht="15">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row>
    <row r="898" spans="2:43" ht="15">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row>
    <row r="899" spans="2:43" ht="15">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row>
    <row r="900" spans="2:43" ht="15">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row>
    <row r="901" spans="2:43" ht="15">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row>
    <row r="902" spans="2:43" ht="15">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row>
    <row r="903" spans="2:43" ht="15">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row>
    <row r="904" spans="2:43" ht="15">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row>
    <row r="905" spans="2:43" ht="15">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row>
    <row r="906" spans="2:43" ht="15">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row>
    <row r="907" spans="2:43" ht="15">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row>
    <row r="908" spans="2:43" ht="15">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row>
    <row r="909" spans="2:43" ht="15">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row>
    <row r="910" spans="2:43" ht="15">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row>
    <row r="911" spans="2:43" ht="15">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row>
    <row r="912" spans="2:43" ht="15">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row>
    <row r="913" spans="2:43" ht="15">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row>
    <row r="914" spans="2:43" ht="15">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row>
    <row r="915" spans="2:43" ht="15">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row>
    <row r="916" spans="2:43" ht="15">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row>
    <row r="917" spans="2:43" ht="15">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row>
    <row r="918" spans="2:43" ht="15">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row>
    <row r="919" spans="2:43" ht="15">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row>
    <row r="920" spans="2:43" ht="15">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row>
    <row r="921" spans="2:43" ht="15">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row>
    <row r="922" spans="2:43" ht="15">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row>
    <row r="923" spans="2:43" ht="15">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row>
    <row r="924" spans="2:43" ht="15">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row>
    <row r="925" spans="2:43" ht="15">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row>
    <row r="926" spans="2:43" ht="15">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row>
    <row r="927" spans="2:43" ht="15">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row>
    <row r="928" spans="2:43" ht="15">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row>
    <row r="929" spans="2:43" ht="15">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row>
    <row r="930" spans="2:43" ht="15">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row>
    <row r="931" spans="2:43" ht="15">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row>
    <row r="932" spans="2:43" ht="15">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row>
    <row r="933" spans="2:43" ht="15">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row>
    <row r="934" spans="2:43" ht="15">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row>
    <row r="935" spans="2:43" ht="15">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row>
    <row r="936" spans="2:43" ht="15">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row>
    <row r="937" spans="2:43" ht="15">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row>
    <row r="938" spans="2:43" ht="15">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row>
    <row r="939" spans="2:43" ht="15">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row>
    <row r="940" spans="2:43" ht="15">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row>
    <row r="941" spans="2:43" ht="15">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row>
    <row r="942" spans="2:43" ht="15">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row>
    <row r="943" spans="2:43" ht="15">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row>
    <row r="944" spans="2:43" ht="15">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row>
    <row r="945" spans="2:43" ht="15">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row>
    <row r="946" spans="2:43" ht="15">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row>
    <row r="947" spans="2:43" ht="15">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row>
    <row r="948" spans="2:43" ht="15">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row>
    <row r="949" spans="2:43" ht="15">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row>
    <row r="950" spans="2:43" ht="15">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row>
    <row r="951" spans="2:43" ht="15">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row>
    <row r="952" spans="2:43" ht="15">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row>
    <row r="953" spans="2:43" ht="15">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row>
    <row r="954" spans="2:43" ht="15">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row>
    <row r="955" spans="2:43" ht="15">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row>
    <row r="956" spans="2:43" ht="15">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row>
    <row r="957" spans="2:43" ht="15">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row>
    <row r="958" spans="2:43" ht="15">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row>
    <row r="959" spans="2:43" ht="15">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row>
    <row r="960" spans="2:43" ht="15">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row>
    <row r="961" spans="2:43" ht="15">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row>
    <row r="962" spans="2:43" ht="15">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row>
    <row r="963" spans="2:43" ht="15">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row>
    <row r="964" spans="2:43" ht="15">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row>
    <row r="965" spans="2:43" ht="15">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row>
    <row r="966" spans="2:43" ht="15">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row>
    <row r="967" spans="2:43" ht="15">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row>
    <row r="968" spans="2:43" ht="15">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row>
    <row r="969" spans="2:43" ht="15">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row>
    <row r="970" spans="2:43" ht="15">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row>
    <row r="971" spans="2:43" ht="15">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c r="AF971" s="28"/>
      <c r="AG971" s="28"/>
      <c r="AH971" s="28"/>
      <c r="AI971" s="28"/>
      <c r="AJ971" s="28"/>
      <c r="AK971" s="28"/>
      <c r="AL971" s="28"/>
      <c r="AM971" s="28"/>
      <c r="AN971" s="28"/>
      <c r="AO971" s="28"/>
      <c r="AP971" s="28"/>
      <c r="AQ971" s="28"/>
    </row>
    <row r="972" spans="2:43" ht="15">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row>
    <row r="973" spans="2:43" ht="15">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row>
    <row r="974" spans="2:43" ht="15">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row>
    <row r="975" spans="2:43" ht="15">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row>
    <row r="976" spans="2:43" ht="15">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row>
    <row r="977" spans="2:43" ht="15">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row>
    <row r="978" spans="2:43" ht="15">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row>
    <row r="979" spans="2:43" ht="15">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row>
    <row r="980" spans="2:43" ht="15">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row>
    <row r="981" spans="2:43" ht="15">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row>
    <row r="982" spans="2:43" ht="15">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row>
    <row r="983" spans="2:43" ht="15">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row>
    <row r="984" spans="2:43" ht="15">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row>
    <row r="985" spans="2:43" ht="15">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row>
    <row r="986" spans="2:43" ht="15">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row>
    <row r="987" spans="2:43" ht="15">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row>
    <row r="988" spans="2:43" ht="15">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row>
    <row r="989" spans="2:43" ht="15">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row>
    <row r="990" spans="2:43" ht="15">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row>
    <row r="991" spans="2:43" ht="15">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row>
    <row r="992" spans="2:43" ht="15">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row>
    <row r="993" spans="2:43" ht="15">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row>
    <row r="994" spans="2:43" ht="15">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row>
    <row r="995" spans="2:43" ht="15">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row>
    <row r="996" spans="2:43" ht="15">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row>
    <row r="997" spans="2:43" ht="15">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row>
    <row r="998" spans="2:43" ht="15">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row>
    <row r="999" spans="2:43" ht="15">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row>
    <row r="1000" spans="2:43" ht="15">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row>
    <row r="1001" spans="2:43" ht="15">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row>
    <row r="1002" spans="2:43" ht="15">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row>
    <row r="1003" spans="2:43" ht="15">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row>
    <row r="1004" spans="2:43" ht="15">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row>
    <row r="1005" spans="2:43" ht="15">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row>
    <row r="1006" spans="2:43" ht="15">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row>
    <row r="1007" spans="2:43" ht="15">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row>
    <row r="1008" spans="2:43" ht="15">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row>
    <row r="1009" spans="2:43" ht="15">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row>
    <row r="1010" spans="2:43" ht="15">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row>
    <row r="1011" spans="2:43" ht="15">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row>
    <row r="1012" spans="2:43" ht="15">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row>
    <row r="1013" spans="2:43" ht="15">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row>
    <row r="1014" spans="2:43" ht="15">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row>
    <row r="1015" spans="2:43" ht="15">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row>
    <row r="1016" spans="2:43" ht="15">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row>
    <row r="1017" spans="2:43" ht="15">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row>
    <row r="1018" spans="2:43" ht="15">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row>
    <row r="1019" spans="2:43" ht="15">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row>
    <row r="1020" spans="2:43" ht="15">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row>
    <row r="1021" spans="2:43" ht="15">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row>
    <row r="1022" spans="2:43" ht="15">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row>
    <row r="1023" spans="2:43" ht="15">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row>
    <row r="1024" spans="2:43" ht="15">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row>
    <row r="1025" spans="2:43" ht="15">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row>
    <row r="1026" spans="2:43" ht="15">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row>
    <row r="1027" spans="2:43" ht="15">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row>
    <row r="1028" spans="2:43" ht="15">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row>
    <row r="1029" spans="2:43" ht="15">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row>
    <row r="1030" spans="2:43" ht="15">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row>
    <row r="1031" spans="2:43" ht="15">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row>
    <row r="1032" spans="2:43" ht="15">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row>
    <row r="1033" spans="2:43" ht="15">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row>
    <row r="1034" spans="2:43" ht="15">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row>
    <row r="1035" spans="2:43" ht="15">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row>
    <row r="1036" spans="2:43" ht="15">
      <c r="B1036" s="28"/>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row>
    <row r="1037" spans="2:43" ht="15">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row>
    <row r="1038" spans="2:43" ht="15">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row>
    <row r="1039" spans="2:43" ht="15">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row>
    <row r="1040" spans="2:43" ht="15">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row>
    <row r="1041" spans="2:43" ht="15">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row>
    <row r="1042" spans="2:43" ht="15">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row>
    <row r="1043" spans="2:43" ht="15">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row>
    <row r="1044" spans="2:43" ht="15">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row>
    <row r="1045" spans="2:43" ht="15">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row>
    <row r="1046" spans="2:43" ht="15">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row>
    <row r="1047" spans="2:43" ht="15">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row>
    <row r="1048" spans="2:43" ht="15">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row>
    <row r="1049" spans="2:43" ht="15">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row>
    <row r="1050" spans="2:43" ht="15">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row>
    <row r="1051" spans="2:43" ht="15">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row>
    <row r="1052" spans="2:43" ht="15">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row>
    <row r="1053" spans="2:43" ht="15">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row>
    <row r="1054" spans="2:43" ht="15">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row>
    <row r="1055" spans="2:43" ht="15">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row>
    <row r="1056" spans="2:43" ht="15">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row>
    <row r="1057" spans="2:43" ht="15">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row>
    <row r="1058" spans="2:43" ht="15">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row>
    <row r="1059" spans="2:43" ht="15">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row>
    <row r="1060" spans="2:43" ht="15">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row>
    <row r="1061" spans="2:43" ht="15">
      <c r="B1061" s="28"/>
      <c r="C1061" s="28"/>
      <c r="D1061" s="28"/>
      <c r="E1061" s="28"/>
      <c r="F1061" s="28"/>
      <c r="G1061" s="28"/>
      <c r="H1061" s="28"/>
      <c r="I1061" s="28"/>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row>
    <row r="1062" spans="2:43" ht="15">
      <c r="B1062" s="28"/>
      <c r="C1062" s="28"/>
      <c r="D1062" s="28"/>
      <c r="E1062" s="28"/>
      <c r="F1062" s="28"/>
      <c r="G1062" s="28"/>
      <c r="H1062" s="28"/>
      <c r="I1062" s="28"/>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row>
    <row r="1063" spans="2:43" ht="15">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row>
    <row r="1064" spans="2:43" ht="15">
      <c r="B1064" s="28"/>
      <c r="C1064" s="28"/>
      <c r="D1064" s="28"/>
      <c r="E1064" s="28"/>
      <c r="F1064" s="28"/>
      <c r="G1064" s="28"/>
      <c r="H1064" s="28"/>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row>
    <row r="1065" spans="2:43" ht="15">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row>
    <row r="1066" spans="2:43" ht="15">
      <c r="B1066" s="28"/>
      <c r="C1066" s="28"/>
      <c r="D1066" s="28"/>
      <c r="E1066" s="28"/>
      <c r="F1066" s="28"/>
      <c r="G1066" s="28"/>
      <c r="H1066" s="28"/>
      <c r="I1066" s="28"/>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row>
    <row r="1067" spans="2:43" ht="15">
      <c r="B1067" s="28"/>
      <c r="C1067" s="28"/>
      <c r="D1067" s="28"/>
      <c r="E1067" s="28"/>
      <c r="F1067" s="28"/>
      <c r="G1067" s="28"/>
      <c r="H1067" s="28"/>
      <c r="I1067" s="28"/>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row>
    <row r="1068" spans="2:43" ht="15">
      <c r="B1068" s="28"/>
      <c r="C1068" s="28"/>
      <c r="D1068" s="28"/>
      <c r="E1068" s="28"/>
      <c r="F1068" s="28"/>
      <c r="G1068" s="28"/>
      <c r="H1068" s="28"/>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row>
    <row r="1069" spans="2:43" ht="15">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row>
    <row r="1070" spans="2:43" ht="15">
      <c r="B1070" s="28"/>
      <c r="C1070" s="28"/>
      <c r="D1070" s="28"/>
      <c r="E1070" s="28"/>
      <c r="F1070" s="28"/>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row>
    <row r="1071" spans="2:43" ht="15">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row>
    <row r="1072" spans="2:43" ht="15">
      <c r="B1072" s="28"/>
      <c r="C1072" s="28"/>
      <c r="D1072" s="28"/>
      <c r="E1072" s="28"/>
      <c r="F1072" s="28"/>
      <c r="G1072" s="28"/>
      <c r="H1072" s="28"/>
      <c r="I1072" s="28"/>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row>
    <row r="1073" spans="2:43" ht="15">
      <c r="B1073" s="28"/>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8"/>
      <c r="AK1073" s="28"/>
      <c r="AL1073" s="28"/>
      <c r="AM1073" s="28"/>
      <c r="AN1073" s="28"/>
      <c r="AO1073" s="28"/>
      <c r="AP1073" s="28"/>
      <c r="AQ1073" s="28"/>
    </row>
    <row r="1074" spans="2:43" ht="15">
      <c r="B1074" s="28"/>
      <c r="C1074" s="28"/>
      <c r="D1074" s="28"/>
      <c r="E1074" s="28"/>
      <c r="F1074" s="28"/>
      <c r="G1074" s="28"/>
      <c r="H1074" s="28"/>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row>
    <row r="1075" spans="2:43" ht="15">
      <c r="B1075" s="28"/>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row>
    <row r="1076" spans="2:43" ht="15">
      <c r="B1076" s="28"/>
      <c r="C1076" s="28"/>
      <c r="D1076" s="28"/>
      <c r="E1076" s="28"/>
      <c r="F1076" s="28"/>
      <c r="G1076" s="28"/>
      <c r="H1076" s="28"/>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row>
    <row r="1077" spans="2:43" ht="15">
      <c r="B1077" s="28"/>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row>
    <row r="1078" spans="2:43" ht="15">
      <c r="B1078" s="28"/>
      <c r="C1078" s="28"/>
      <c r="D1078" s="28"/>
      <c r="E1078" s="28"/>
      <c r="F1078" s="28"/>
      <c r="G1078" s="28"/>
      <c r="H1078" s="28"/>
      <c r="I1078" s="28"/>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8"/>
      <c r="AK1078" s="28"/>
      <c r="AL1078" s="28"/>
      <c r="AM1078" s="28"/>
      <c r="AN1078" s="28"/>
      <c r="AO1078" s="28"/>
      <c r="AP1078" s="28"/>
      <c r="AQ1078" s="28"/>
    </row>
    <row r="1079" spans="2:43" ht="15">
      <c r="B1079" s="28"/>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row>
    <row r="1080" spans="2:43" ht="15">
      <c r="B1080" s="28"/>
      <c r="C1080" s="28"/>
      <c r="D1080" s="28"/>
      <c r="E1080" s="28"/>
      <c r="F1080" s="28"/>
      <c r="G1080" s="28"/>
      <c r="H1080" s="28"/>
      <c r="I1080" s="28"/>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row>
    <row r="1081" spans="2:43" ht="15">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row>
    <row r="1082" spans="2:43" ht="15">
      <c r="B1082" s="28"/>
      <c r="C1082" s="28"/>
      <c r="D1082" s="28"/>
      <c r="E1082" s="28"/>
      <c r="F1082" s="28"/>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row>
    <row r="1083" spans="2:43" ht="15">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row>
    <row r="1084" spans="2:43" ht="15">
      <c r="B1084" s="28"/>
      <c r="C1084" s="28"/>
      <c r="D1084" s="28"/>
      <c r="E1084" s="28"/>
      <c r="F1084" s="28"/>
      <c r="G1084" s="28"/>
      <c r="H1084" s="28"/>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row>
    <row r="1085" spans="2:43" ht="15">
      <c r="B1085" s="28"/>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row>
    <row r="1086" spans="2:43" ht="15">
      <c r="B1086" s="28"/>
      <c r="C1086" s="28"/>
      <c r="D1086" s="28"/>
      <c r="E1086" s="28"/>
      <c r="F1086" s="28"/>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row>
    <row r="1087" spans="2:43" ht="15">
      <c r="B1087" s="28"/>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row>
    <row r="1088" spans="2:43" ht="15">
      <c r="B1088" s="28"/>
      <c r="C1088" s="28"/>
      <c r="D1088" s="28"/>
      <c r="E1088" s="28"/>
      <c r="F1088" s="28"/>
      <c r="G1088" s="28"/>
      <c r="H1088" s="28"/>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row>
    <row r="1089" spans="2:43" ht="15">
      <c r="B1089" s="28"/>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row>
    <row r="1090" spans="2:43" ht="15">
      <c r="B1090" s="28"/>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row>
    <row r="1091" spans="2:43" ht="15">
      <c r="B1091" s="28"/>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row>
    <row r="1092" spans="2:43" ht="15">
      <c r="B1092" s="28"/>
      <c r="C1092" s="28"/>
      <c r="D1092" s="28"/>
      <c r="E1092" s="28"/>
      <c r="F1092" s="28"/>
      <c r="G1092" s="28"/>
      <c r="H1092" s="28"/>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row>
    <row r="1093" spans="2:43" ht="15">
      <c r="B1093" s="28"/>
      <c r="C1093" s="28"/>
      <c r="D1093" s="28"/>
      <c r="E1093" s="28"/>
      <c r="F1093" s="28"/>
      <c r="G1093" s="28"/>
      <c r="H1093" s="28"/>
      <c r="I1093" s="28"/>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row>
    <row r="1094" spans="2:43" ht="15">
      <c r="B1094" s="28"/>
      <c r="C1094" s="28"/>
      <c r="D1094" s="28"/>
      <c r="E1094" s="28"/>
      <c r="F1094" s="28"/>
      <c r="G1094" s="28"/>
      <c r="H1094" s="28"/>
      <c r="I1094" s="28"/>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row>
    <row r="1095" spans="2:43" ht="15">
      <c r="B1095" s="28"/>
      <c r="C1095" s="28"/>
      <c r="D1095" s="28"/>
      <c r="E1095" s="28"/>
      <c r="F1095" s="28"/>
      <c r="G1095" s="28"/>
      <c r="H1095" s="28"/>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row>
    <row r="1096" spans="2:43" ht="15">
      <c r="B1096" s="28"/>
      <c r="C1096" s="28"/>
      <c r="D1096" s="28"/>
      <c r="E1096" s="28"/>
      <c r="F1096" s="28"/>
      <c r="G1096" s="28"/>
      <c r="H1096" s="28"/>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row>
    <row r="1097" spans="2:43" ht="15">
      <c r="B1097" s="28"/>
      <c r="C1097" s="28"/>
      <c r="D1097" s="28"/>
      <c r="E1097" s="28"/>
      <c r="F1097" s="28"/>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row>
    <row r="1098" spans="2:43" ht="15">
      <c r="B1098" s="28"/>
      <c r="C1098" s="28"/>
      <c r="D1098" s="28"/>
      <c r="E1098" s="28"/>
      <c r="F1098" s="28"/>
      <c r="G1098" s="28"/>
      <c r="H1098" s="28"/>
      <c r="I1098" s="28"/>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row>
    <row r="1099" spans="2:43" ht="15">
      <c r="B1099" s="28"/>
      <c r="C1099" s="28"/>
      <c r="D1099" s="28"/>
      <c r="E1099" s="28"/>
      <c r="F1099" s="28"/>
      <c r="G1099" s="28"/>
      <c r="H1099" s="28"/>
      <c r="I1099" s="28"/>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row>
    <row r="1100" spans="2:43" ht="15">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row>
    <row r="1101" spans="2:43" ht="15">
      <c r="B1101" s="28"/>
      <c r="C1101" s="28"/>
      <c r="D1101" s="28"/>
      <c r="E1101" s="28"/>
      <c r="F1101" s="28"/>
      <c r="G1101" s="28"/>
      <c r="H1101" s="28"/>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row>
    <row r="1102" spans="2:43" ht="15">
      <c r="B1102" s="28"/>
      <c r="C1102" s="28"/>
      <c r="D1102" s="28"/>
      <c r="E1102" s="28"/>
      <c r="F1102" s="28"/>
      <c r="G1102" s="28"/>
      <c r="H1102" s="28"/>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row>
    <row r="1103" spans="2:43" ht="15">
      <c r="B1103" s="28"/>
      <c r="C1103" s="28"/>
      <c r="D1103" s="28"/>
      <c r="E1103" s="28"/>
      <c r="F1103" s="28"/>
      <c r="G1103" s="28"/>
      <c r="H1103" s="28"/>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row>
    <row r="1104" spans="2:43" ht="15">
      <c r="B1104" s="28"/>
      <c r="C1104" s="28"/>
      <c r="D1104" s="28"/>
      <c r="E1104" s="28"/>
      <c r="F1104" s="28"/>
      <c r="G1104" s="28"/>
      <c r="H1104" s="28"/>
      <c r="I1104" s="28"/>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row>
    <row r="1105" spans="2:43" ht="15">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row>
    <row r="1106" spans="2:43" ht="15">
      <c r="B1106" s="28"/>
      <c r="C1106" s="28"/>
      <c r="D1106" s="28"/>
      <c r="E1106" s="28"/>
      <c r="F1106" s="28"/>
      <c r="G1106" s="28"/>
      <c r="H1106" s="28"/>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row>
    <row r="1107" spans="2:43" ht="15">
      <c r="B1107" s="28"/>
      <c r="C1107" s="28"/>
      <c r="D1107" s="28"/>
      <c r="E1107" s="28"/>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row>
    <row r="1108" spans="2:43" ht="15">
      <c r="B1108" s="28"/>
      <c r="C1108" s="28"/>
      <c r="D1108" s="28"/>
      <c r="E1108" s="28"/>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row>
    <row r="1109" spans="2:43" ht="15">
      <c r="B1109" s="28"/>
      <c r="C1109" s="28"/>
      <c r="D1109" s="28"/>
      <c r="E1109" s="28"/>
      <c r="F1109" s="28"/>
      <c r="G1109" s="28"/>
      <c r="H1109" s="28"/>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row>
    <row r="1110" spans="2:43" ht="15">
      <c r="B1110" s="28"/>
      <c r="C1110" s="28"/>
      <c r="D1110" s="28"/>
      <c r="E1110" s="28"/>
      <c r="F1110" s="28"/>
      <c r="G1110" s="28"/>
      <c r="H1110" s="28"/>
      <c r="I1110" s="28"/>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row>
    <row r="1111" spans="2:43" ht="15">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row>
    <row r="1112" spans="2:43" ht="15">
      <c r="B1112" s="28"/>
      <c r="C1112" s="28"/>
      <c r="D1112" s="28"/>
      <c r="E1112" s="28"/>
      <c r="F1112" s="28"/>
      <c r="G1112" s="28"/>
      <c r="H1112" s="28"/>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row>
    <row r="1113" spans="2:43" ht="15">
      <c r="B1113" s="28"/>
      <c r="C1113" s="28"/>
      <c r="D1113" s="28"/>
      <c r="E1113" s="28"/>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row>
    <row r="1114" spans="2:43" ht="15">
      <c r="B1114" s="28"/>
      <c r="C1114" s="28"/>
      <c r="D1114" s="28"/>
      <c r="E1114" s="28"/>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row>
    <row r="1115" spans="2:43" ht="15">
      <c r="B1115" s="28"/>
      <c r="C1115" s="28"/>
      <c r="D1115" s="28"/>
      <c r="E1115" s="28"/>
      <c r="F1115" s="28"/>
      <c r="G1115" s="28"/>
      <c r="H1115" s="28"/>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row>
    <row r="1116" spans="2:43" ht="15">
      <c r="B1116" s="28"/>
      <c r="C1116" s="28"/>
      <c r="D1116" s="28"/>
      <c r="E1116" s="28"/>
      <c r="F1116" s="28"/>
      <c r="G1116" s="28"/>
      <c r="H1116" s="28"/>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row>
    <row r="1117" spans="2:43" ht="15">
      <c r="B1117" s="28"/>
      <c r="C1117" s="28"/>
      <c r="D1117" s="28"/>
      <c r="E1117" s="28"/>
      <c r="F1117" s="28"/>
      <c r="G1117" s="28"/>
      <c r="H1117" s="28"/>
      <c r="I1117" s="28"/>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8"/>
      <c r="AG1117" s="28"/>
      <c r="AH1117" s="28"/>
      <c r="AI1117" s="28"/>
      <c r="AJ1117" s="28"/>
      <c r="AK1117" s="28"/>
      <c r="AL1117" s="28"/>
      <c r="AM1117" s="28"/>
      <c r="AN1117" s="28"/>
      <c r="AO1117" s="28"/>
      <c r="AP1117" s="28"/>
      <c r="AQ1117" s="28"/>
    </row>
    <row r="1118" spans="2:43" ht="15">
      <c r="B1118" s="28"/>
      <c r="C1118" s="28"/>
      <c r="D1118" s="28"/>
      <c r="E1118" s="28"/>
      <c r="F1118" s="28"/>
      <c r="G1118" s="28"/>
      <c r="H1118" s="28"/>
      <c r="I1118" s="28"/>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row>
    <row r="1119" spans="2:43" ht="15">
      <c r="B1119" s="28"/>
      <c r="C1119" s="28"/>
      <c r="D1119" s="28"/>
      <c r="E1119" s="28"/>
      <c r="F1119" s="28"/>
      <c r="G1119" s="28"/>
      <c r="H1119" s="28"/>
      <c r="I1119" s="28"/>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8"/>
      <c r="AG1119" s="28"/>
      <c r="AH1119" s="28"/>
      <c r="AI1119" s="28"/>
      <c r="AJ1119" s="28"/>
      <c r="AK1119" s="28"/>
      <c r="AL1119" s="28"/>
      <c r="AM1119" s="28"/>
      <c r="AN1119" s="28"/>
      <c r="AO1119" s="28"/>
      <c r="AP1119" s="28"/>
      <c r="AQ1119" s="28"/>
    </row>
    <row r="1120" spans="2:43" ht="15">
      <c r="B1120" s="28"/>
      <c r="C1120" s="28"/>
      <c r="D1120" s="28"/>
      <c r="E1120" s="28"/>
      <c r="F1120" s="28"/>
      <c r="G1120" s="28"/>
      <c r="H1120" s="28"/>
      <c r="I1120" s="28"/>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row>
    <row r="1121" spans="2:43" ht="15">
      <c r="B1121" s="28"/>
      <c r="C1121" s="28"/>
      <c r="D1121" s="28"/>
      <c r="E1121" s="28"/>
      <c r="F1121" s="28"/>
      <c r="G1121" s="28"/>
      <c r="H1121" s="28"/>
      <c r="I1121" s="28"/>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row>
    <row r="1122" spans="2:43" ht="15">
      <c r="B1122" s="28"/>
      <c r="C1122" s="28"/>
      <c r="D1122" s="28"/>
      <c r="E1122" s="28"/>
      <c r="F1122" s="28"/>
      <c r="G1122" s="28"/>
      <c r="H1122" s="28"/>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row>
    <row r="1123" spans="2:43" ht="15">
      <c r="B1123" s="28"/>
      <c r="C1123" s="28"/>
      <c r="D1123" s="28"/>
      <c r="E1123" s="28"/>
      <c r="F1123" s="28"/>
      <c r="G1123" s="28"/>
      <c r="H1123" s="28"/>
      <c r="I1123" s="28"/>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28"/>
      <c r="AO1123" s="28"/>
      <c r="AP1123" s="28"/>
      <c r="AQ1123" s="28"/>
    </row>
    <row r="1124" spans="2:43" ht="15">
      <c r="B1124" s="28"/>
      <c r="C1124" s="28"/>
      <c r="D1124" s="28"/>
      <c r="E1124" s="28"/>
      <c r="F1124" s="28"/>
      <c r="G1124" s="28"/>
      <c r="H1124" s="28"/>
      <c r="I1124" s="28"/>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8"/>
      <c r="AM1124" s="28"/>
      <c r="AN1124" s="28"/>
      <c r="AO1124" s="28"/>
      <c r="AP1124" s="28"/>
      <c r="AQ1124" s="28"/>
    </row>
    <row r="1125" spans="2:43" ht="15">
      <c r="B1125" s="28"/>
      <c r="C1125" s="28"/>
      <c r="D1125" s="28"/>
      <c r="E1125" s="28"/>
      <c r="F1125" s="28"/>
      <c r="G1125" s="28"/>
      <c r="H1125" s="28"/>
      <c r="I1125" s="28"/>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8"/>
      <c r="AM1125" s="28"/>
      <c r="AN1125" s="28"/>
      <c r="AO1125" s="28"/>
      <c r="AP1125" s="28"/>
      <c r="AQ1125" s="28"/>
    </row>
    <row r="1126" spans="2:43" ht="15">
      <c r="B1126" s="28"/>
      <c r="C1126" s="28"/>
      <c r="D1126" s="28"/>
      <c r="E1126" s="28"/>
      <c r="F1126" s="28"/>
      <c r="G1126" s="28"/>
      <c r="H1126" s="28"/>
      <c r="I1126" s="28"/>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row>
    <row r="1127" spans="2:43" ht="15">
      <c r="B1127" s="28"/>
      <c r="C1127" s="28"/>
      <c r="D1127" s="28"/>
      <c r="E1127" s="28"/>
      <c r="F1127" s="28"/>
      <c r="G1127" s="28"/>
      <c r="H1127" s="28"/>
      <c r="I1127" s="28"/>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row>
    <row r="1128" spans="2:43" ht="15">
      <c r="B1128" s="28"/>
      <c r="C1128" s="28"/>
      <c r="D1128" s="28"/>
      <c r="E1128" s="28"/>
      <c r="F1128" s="28"/>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row>
    <row r="1129" spans="2:43" ht="15">
      <c r="B1129" s="28"/>
      <c r="C1129" s="28"/>
      <c r="D1129" s="28"/>
      <c r="E1129" s="28"/>
      <c r="F1129" s="28"/>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row>
    <row r="1130" spans="2:43" ht="15">
      <c r="B1130" s="28"/>
      <c r="C1130" s="28"/>
      <c r="D1130" s="28"/>
      <c r="E1130" s="28"/>
      <c r="F1130" s="28"/>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row>
    <row r="1131" spans="2:43" ht="15">
      <c r="B1131" s="28"/>
      <c r="C1131" s="28"/>
      <c r="D1131" s="28"/>
      <c r="E1131" s="28"/>
      <c r="F1131" s="28"/>
      <c r="G1131" s="28"/>
      <c r="H1131" s="28"/>
      <c r="I1131" s="28"/>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row>
    <row r="1132" spans="2:43" ht="15">
      <c r="B1132" s="28"/>
      <c r="C1132" s="28"/>
      <c r="D1132" s="28"/>
      <c r="E1132" s="28"/>
      <c r="F1132" s="28"/>
      <c r="G1132" s="28"/>
      <c r="H1132" s="28"/>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row>
    <row r="1133" spans="2:43" ht="15">
      <c r="B1133" s="28"/>
      <c r="C1133" s="28"/>
      <c r="D1133" s="28"/>
      <c r="E1133" s="28"/>
      <c r="F1133" s="28"/>
      <c r="G1133" s="28"/>
      <c r="H1133" s="28"/>
      <c r="I1133" s="28"/>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row>
    <row r="1134" spans="2:43" ht="15">
      <c r="B1134" s="28"/>
      <c r="C1134" s="28"/>
      <c r="D1134" s="28"/>
      <c r="E1134" s="28"/>
      <c r="F1134" s="28"/>
      <c r="G1134" s="28"/>
      <c r="H1134" s="28"/>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row>
    <row r="1135" spans="2:43" ht="15">
      <c r="B1135" s="28"/>
      <c r="C1135" s="28"/>
      <c r="D1135" s="28"/>
      <c r="E1135" s="28"/>
      <c r="F1135" s="28"/>
      <c r="G1135" s="28"/>
      <c r="H1135" s="28"/>
      <c r="I1135" s="28"/>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row>
    <row r="1136" spans="2:43" ht="15">
      <c r="B1136" s="28"/>
      <c r="C1136" s="28"/>
      <c r="D1136" s="28"/>
      <c r="E1136" s="28"/>
      <c r="F1136" s="28"/>
      <c r="G1136" s="28"/>
      <c r="H1136" s="28"/>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row>
    <row r="1137" spans="2:43" ht="15">
      <c r="B1137" s="28"/>
      <c r="C1137" s="28"/>
      <c r="D1137" s="28"/>
      <c r="E1137" s="28"/>
      <c r="F1137" s="28"/>
      <c r="G1137" s="28"/>
      <c r="H1137" s="28"/>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row>
    <row r="1138" spans="2:43" ht="15">
      <c r="B1138" s="28"/>
      <c r="C1138" s="28"/>
      <c r="D1138" s="28"/>
      <c r="E1138" s="28"/>
      <c r="F1138" s="28"/>
      <c r="G1138" s="28"/>
      <c r="H1138" s="28"/>
      <c r="I1138" s="28"/>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row>
    <row r="1139" spans="2:43" ht="15">
      <c r="B1139" s="28"/>
      <c r="C1139" s="28"/>
      <c r="D1139" s="28"/>
      <c r="E1139" s="28"/>
      <c r="F1139" s="28"/>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row>
    <row r="1140" spans="2:43" ht="15">
      <c r="B1140" s="28"/>
      <c r="C1140" s="28"/>
      <c r="D1140" s="28"/>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row>
    <row r="1141" spans="2:43" ht="15">
      <c r="B1141" s="28"/>
      <c r="C1141" s="28"/>
      <c r="D1141" s="28"/>
      <c r="E1141" s="28"/>
      <c r="F1141" s="28"/>
      <c r="G1141" s="28"/>
      <c r="H1141" s="28"/>
      <c r="I1141" s="28"/>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row>
    <row r="1142" spans="2:43" ht="15">
      <c r="B1142" s="28"/>
      <c r="C1142" s="28"/>
      <c r="D1142" s="28"/>
      <c r="E1142" s="28"/>
      <c r="F1142" s="28"/>
      <c r="G1142" s="28"/>
      <c r="H1142" s="28"/>
      <c r="I1142" s="28"/>
      <c r="J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row>
    <row r="1143" spans="2:43" ht="15">
      <c r="B1143" s="28"/>
      <c r="C1143" s="28"/>
      <c r="D1143" s="28"/>
      <c r="E1143" s="28"/>
      <c r="F1143" s="28"/>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row>
    <row r="1144" spans="2:43" ht="15">
      <c r="B1144" s="28"/>
      <c r="C1144" s="28"/>
      <c r="D1144" s="28"/>
      <c r="E1144" s="28"/>
      <c r="F1144" s="28"/>
      <c r="G1144" s="28"/>
      <c r="H1144" s="28"/>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row>
    <row r="1145" spans="2:43" ht="15">
      <c r="B1145" s="28"/>
      <c r="C1145" s="28"/>
      <c r="D1145" s="28"/>
      <c r="E1145" s="28"/>
      <c r="F1145" s="28"/>
      <c r="G1145" s="28"/>
      <c r="H1145" s="28"/>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row>
    <row r="1146" spans="2:43" ht="15">
      <c r="B1146" s="28"/>
      <c r="C1146" s="28"/>
      <c r="D1146" s="28"/>
      <c r="E1146" s="28"/>
      <c r="F1146" s="28"/>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row>
    <row r="1147" spans="2:43" ht="15">
      <c r="B1147" s="28"/>
      <c r="C1147" s="28"/>
      <c r="D1147" s="28"/>
      <c r="E1147" s="28"/>
      <c r="F1147" s="28"/>
      <c r="G1147" s="28"/>
      <c r="H1147" s="28"/>
      <c r="I1147" s="28"/>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row>
    <row r="1148" spans="2:43" ht="15">
      <c r="B1148" s="28"/>
      <c r="C1148" s="28"/>
      <c r="D1148" s="28"/>
      <c r="E1148" s="28"/>
      <c r="F1148" s="28"/>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row>
    <row r="1149" spans="2:43" ht="15">
      <c r="B1149" s="28"/>
      <c r="C1149" s="28"/>
      <c r="D1149" s="28"/>
      <c r="E1149" s="28"/>
      <c r="F1149" s="28"/>
      <c r="G1149" s="28"/>
      <c r="H1149" s="28"/>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row>
    <row r="1150" spans="2:43" ht="15">
      <c r="B1150" s="28"/>
      <c r="C1150" s="28"/>
      <c r="D1150" s="28"/>
      <c r="E1150" s="28"/>
      <c r="F1150" s="28"/>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row>
    <row r="1151" spans="2:43" ht="15">
      <c r="B1151" s="28"/>
      <c r="C1151" s="28"/>
      <c r="D1151" s="28"/>
      <c r="E1151" s="28"/>
      <c r="F1151" s="28"/>
      <c r="G1151" s="28"/>
      <c r="H1151" s="28"/>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row>
    <row r="1152" spans="2:43" ht="15">
      <c r="B1152" s="28"/>
      <c r="C1152" s="28"/>
      <c r="D1152" s="28"/>
      <c r="E1152" s="28"/>
      <c r="F1152" s="28"/>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row>
    <row r="1153" spans="2:43" ht="15">
      <c r="B1153" s="28"/>
      <c r="C1153" s="28"/>
      <c r="D1153" s="28"/>
      <c r="E1153" s="28"/>
      <c r="F1153" s="28"/>
      <c r="G1153" s="28"/>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row>
    <row r="1154" spans="2:43" ht="15">
      <c r="B1154" s="28"/>
      <c r="C1154" s="28"/>
      <c r="D1154" s="28"/>
      <c r="E1154" s="28"/>
      <c r="F1154" s="28"/>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row>
    <row r="1155" spans="2:43" ht="15">
      <c r="B1155" s="28"/>
      <c r="C1155" s="28"/>
      <c r="D1155" s="28"/>
      <c r="E1155" s="28"/>
      <c r="F1155" s="28"/>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row>
    <row r="1156" spans="2:43" ht="15">
      <c r="B1156" s="28"/>
      <c r="C1156" s="28"/>
      <c r="D1156" s="28"/>
      <c r="E1156" s="28"/>
      <c r="F1156" s="28"/>
      <c r="G1156" s="28"/>
      <c r="H1156" s="28"/>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row>
    <row r="1157" spans="2:43" ht="15">
      <c r="B1157" s="28"/>
      <c r="C1157" s="28"/>
      <c r="D1157" s="28"/>
      <c r="E1157" s="28"/>
      <c r="F1157" s="28"/>
      <c r="G1157" s="28"/>
      <c r="H1157" s="28"/>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row>
    <row r="1158" spans="2:43" ht="15">
      <c r="B1158" s="28"/>
      <c r="C1158" s="28"/>
      <c r="D1158" s="28"/>
      <c r="E1158" s="28"/>
      <c r="F1158" s="28"/>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row>
    <row r="1159" spans="2:43" ht="15">
      <c r="B1159" s="28"/>
      <c r="C1159" s="28"/>
      <c r="D1159" s="28"/>
      <c r="E1159" s="28"/>
      <c r="F1159" s="28"/>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row>
    <row r="1160" spans="2:43" ht="15">
      <c r="B1160" s="28"/>
      <c r="C1160" s="28"/>
      <c r="D1160" s="28"/>
      <c r="E1160" s="28"/>
      <c r="F1160" s="28"/>
      <c r="G1160" s="28"/>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row>
    <row r="1161" spans="2:43" ht="15">
      <c r="B1161" s="28"/>
      <c r="C1161" s="28"/>
      <c r="D1161" s="28"/>
      <c r="E1161" s="28"/>
      <c r="F1161" s="28"/>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row>
    <row r="1162" spans="2:43" ht="15">
      <c r="B1162" s="28"/>
      <c r="C1162" s="28"/>
      <c r="D1162" s="28"/>
      <c r="E1162" s="28"/>
      <c r="F1162" s="28"/>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row>
    <row r="1163" spans="2:43" ht="15">
      <c r="B1163" s="28"/>
      <c r="C1163" s="28"/>
      <c r="D1163" s="28"/>
      <c r="E1163" s="28"/>
      <c r="F1163" s="28"/>
      <c r="G1163" s="28"/>
      <c r="H1163" s="28"/>
      <c r="I1163" s="28"/>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row>
    <row r="1164" spans="2:43" ht="15">
      <c r="B1164" s="28"/>
      <c r="C1164" s="28"/>
      <c r="D1164" s="28"/>
      <c r="E1164" s="28"/>
      <c r="F1164" s="28"/>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row>
    <row r="1165" spans="2:43" ht="15">
      <c r="B1165" s="28"/>
      <c r="C1165" s="28"/>
      <c r="D1165" s="28"/>
      <c r="E1165" s="28"/>
      <c r="F1165" s="28"/>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row>
    <row r="1166" spans="2:43" ht="15">
      <c r="B1166" s="28"/>
      <c r="C1166" s="28"/>
      <c r="D1166" s="28"/>
      <c r="E1166" s="28"/>
      <c r="F1166" s="28"/>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row>
    <row r="1167" spans="2:43" ht="15">
      <c r="B1167" s="28"/>
      <c r="C1167" s="28"/>
      <c r="D1167" s="28"/>
      <c r="E1167" s="28"/>
      <c r="F1167" s="28"/>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row>
    <row r="1168" spans="2:43" ht="15">
      <c r="B1168" s="28"/>
      <c r="C1168" s="28"/>
      <c r="D1168" s="28"/>
      <c r="E1168" s="28"/>
      <c r="F1168" s="28"/>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row>
    <row r="1169" spans="2:43" ht="15">
      <c r="B1169" s="28"/>
      <c r="C1169" s="28"/>
      <c r="D1169" s="28"/>
      <c r="E1169" s="28"/>
      <c r="F1169" s="28"/>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row>
    <row r="1170" spans="2:43" ht="15">
      <c r="B1170" s="28"/>
      <c r="C1170" s="28"/>
      <c r="D1170" s="28"/>
      <c r="E1170" s="28"/>
      <c r="F1170" s="28"/>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row>
    <row r="1171" spans="2:43" ht="15">
      <c r="B1171" s="28"/>
      <c r="C1171" s="28"/>
      <c r="D1171" s="28"/>
      <c r="E1171" s="28"/>
      <c r="F1171" s="28"/>
      <c r="G1171" s="28"/>
      <c r="H1171" s="28"/>
      <c r="I1171" s="28"/>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row>
    <row r="1172" spans="2:43" ht="15">
      <c r="B1172" s="28"/>
      <c r="C1172" s="28"/>
      <c r="D1172" s="28"/>
      <c r="E1172" s="28"/>
      <c r="F1172" s="28"/>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row>
    <row r="1173" spans="2:43" ht="15">
      <c r="B1173" s="28"/>
      <c r="C1173" s="28"/>
      <c r="D1173" s="28"/>
      <c r="E1173" s="28"/>
      <c r="F1173" s="28"/>
      <c r="G1173" s="28"/>
      <c r="H1173" s="28"/>
      <c r="I1173" s="28"/>
      <c r="J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row>
    <row r="1174" spans="2:43" ht="15">
      <c r="B1174" s="28"/>
      <c r="C1174" s="28"/>
      <c r="D1174" s="28"/>
      <c r="E1174" s="28"/>
      <c r="F1174" s="28"/>
      <c r="G1174" s="28"/>
      <c r="H1174" s="28"/>
      <c r="I1174" s="28"/>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row>
    <row r="1175" spans="2:43" ht="15">
      <c r="B1175" s="28"/>
      <c r="C1175" s="28"/>
      <c r="D1175" s="28"/>
      <c r="E1175" s="28"/>
      <c r="F1175" s="28"/>
      <c r="G1175" s="28"/>
      <c r="H1175" s="28"/>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row>
    <row r="1176" spans="2:43" ht="15">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row>
    <row r="1177" spans="2:43" ht="15">
      <c r="B1177" s="28"/>
      <c r="C1177" s="28"/>
      <c r="D1177" s="28"/>
      <c r="E1177" s="28"/>
      <c r="F1177" s="28"/>
      <c r="G1177" s="28"/>
      <c r="H1177" s="28"/>
      <c r="I1177" s="28"/>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row>
    <row r="1178" spans="2:43" ht="15">
      <c r="B1178" s="28"/>
      <c r="C1178" s="28"/>
      <c r="D1178" s="28"/>
      <c r="E1178" s="28"/>
      <c r="F1178" s="28"/>
      <c r="G1178" s="28"/>
      <c r="H1178" s="28"/>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row>
    <row r="1179" spans="2:43" ht="15">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row>
    <row r="1180" spans="2:43" ht="15">
      <c r="B1180" s="28"/>
      <c r="C1180" s="28"/>
      <c r="D1180" s="28"/>
      <c r="E1180" s="28"/>
      <c r="F1180" s="28"/>
      <c r="G1180" s="28"/>
      <c r="H1180" s="28"/>
      <c r="I1180" s="28"/>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row>
    <row r="1181" spans="2:43" ht="15">
      <c r="B1181" s="28"/>
      <c r="C1181" s="28"/>
      <c r="D1181" s="28"/>
      <c r="E1181" s="28"/>
      <c r="F1181" s="28"/>
      <c r="G1181" s="28"/>
      <c r="H1181" s="28"/>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row>
    <row r="1182" spans="2:43" ht="15">
      <c r="B1182" s="28"/>
      <c r="C1182" s="28"/>
      <c r="D1182" s="28"/>
      <c r="E1182" s="28"/>
      <c r="F1182" s="28"/>
      <c r="G1182" s="28"/>
      <c r="H1182" s="28"/>
      <c r="I1182" s="28"/>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row>
    <row r="1183" spans="2:43" ht="15">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row>
    <row r="1184" spans="2:43" ht="15">
      <c r="B1184" s="28"/>
      <c r="C1184" s="28"/>
      <c r="D1184" s="28"/>
      <c r="E1184" s="28"/>
      <c r="F1184" s="28"/>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row>
    <row r="1185" spans="2:43" ht="15">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row>
    <row r="1186" spans="2:43" ht="15">
      <c r="B1186" s="28"/>
      <c r="C1186" s="28"/>
      <c r="D1186" s="28"/>
      <c r="E1186" s="28"/>
      <c r="F1186" s="28"/>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row>
    <row r="1187" spans="2:43" ht="15">
      <c r="B1187" s="28"/>
      <c r="C1187" s="28"/>
      <c r="D1187" s="28"/>
      <c r="E1187" s="28"/>
      <c r="F1187" s="28"/>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row>
    <row r="1188" spans="2:43" ht="15">
      <c r="B1188" s="28"/>
      <c r="C1188" s="28"/>
      <c r="D1188" s="28"/>
      <c r="E1188" s="28"/>
      <c r="F1188" s="28"/>
      <c r="G1188" s="28"/>
      <c r="H1188" s="28"/>
      <c r="I1188" s="28"/>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8"/>
      <c r="AG1188" s="28"/>
      <c r="AH1188" s="28"/>
      <c r="AI1188" s="28"/>
      <c r="AJ1188" s="28"/>
      <c r="AK1188" s="28"/>
      <c r="AL1188" s="28"/>
      <c r="AM1188" s="28"/>
      <c r="AN1188" s="28"/>
      <c r="AO1188" s="28"/>
      <c r="AP1188" s="28"/>
      <c r="AQ1188" s="28"/>
    </row>
    <row r="1189" spans="2:43" ht="15">
      <c r="B1189" s="28"/>
      <c r="C1189" s="28"/>
      <c r="D1189" s="28"/>
      <c r="E1189" s="28"/>
      <c r="F1189" s="28"/>
      <c r="G1189" s="28"/>
      <c r="H1189" s="28"/>
      <c r="I1189" s="28"/>
      <c r="J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row>
    <row r="1190" spans="2:43" ht="15">
      <c r="B1190" s="28"/>
      <c r="C1190" s="28"/>
      <c r="D1190" s="28"/>
      <c r="E1190" s="28"/>
      <c r="F1190" s="28"/>
      <c r="G1190" s="28"/>
      <c r="H1190" s="28"/>
      <c r="I1190" s="28"/>
      <c r="J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row>
    <row r="1191" spans="2:43" ht="15">
      <c r="B1191" s="28"/>
      <c r="C1191" s="28"/>
      <c r="D1191" s="28"/>
      <c r="E1191" s="28"/>
      <c r="F1191" s="28"/>
      <c r="G1191" s="28"/>
      <c r="H1191" s="28"/>
      <c r="I1191" s="28"/>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row>
    <row r="1192" spans="2:43" ht="15">
      <c r="B1192" s="28"/>
      <c r="C1192" s="28"/>
      <c r="D1192" s="28"/>
      <c r="E1192" s="28"/>
      <c r="F1192" s="28"/>
      <c r="G1192" s="28"/>
      <c r="H1192" s="28"/>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row>
    <row r="1193" spans="2:43" ht="15">
      <c r="B1193" s="28"/>
      <c r="C1193" s="28"/>
      <c r="D1193" s="28"/>
      <c r="E1193" s="28"/>
      <c r="F1193" s="28"/>
      <c r="G1193" s="28"/>
      <c r="H1193" s="28"/>
      <c r="I1193" s="28"/>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8"/>
      <c r="AG1193" s="28"/>
      <c r="AH1193" s="28"/>
      <c r="AI1193" s="28"/>
      <c r="AJ1193" s="28"/>
      <c r="AK1193" s="28"/>
      <c r="AL1193" s="28"/>
      <c r="AM1193" s="28"/>
      <c r="AN1193" s="28"/>
      <c r="AO1193" s="28"/>
      <c r="AP1193" s="28"/>
      <c r="AQ1193" s="28"/>
    </row>
    <row r="1194" spans="2:43" ht="15">
      <c r="B1194" s="28"/>
      <c r="C1194" s="28"/>
      <c r="D1194" s="28"/>
      <c r="E1194" s="28"/>
      <c r="F1194" s="28"/>
      <c r="G1194" s="28"/>
      <c r="H1194" s="28"/>
      <c r="I1194" s="28"/>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8"/>
      <c r="AG1194" s="28"/>
      <c r="AH1194" s="28"/>
      <c r="AI1194" s="28"/>
      <c r="AJ1194" s="28"/>
      <c r="AK1194" s="28"/>
      <c r="AL1194" s="28"/>
      <c r="AM1194" s="28"/>
      <c r="AN1194" s="28"/>
      <c r="AO1194" s="28"/>
      <c r="AP1194" s="28"/>
      <c r="AQ1194" s="28"/>
    </row>
    <row r="1195" spans="2:43" ht="15">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c r="AI1195" s="28"/>
      <c r="AJ1195" s="28"/>
      <c r="AK1195" s="28"/>
      <c r="AL1195" s="28"/>
      <c r="AM1195" s="28"/>
      <c r="AN1195" s="28"/>
      <c r="AO1195" s="28"/>
      <c r="AP1195" s="28"/>
      <c r="AQ1195" s="28"/>
    </row>
    <row r="1196" spans="2:43" ht="15">
      <c r="B1196" s="28"/>
      <c r="C1196" s="28"/>
      <c r="D1196" s="28"/>
      <c r="E1196" s="28"/>
      <c r="F1196" s="28"/>
      <c r="G1196" s="28"/>
      <c r="H1196" s="28"/>
      <c r="I1196" s="28"/>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row>
    <row r="1197" spans="2:43" ht="15">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row>
    <row r="1198" spans="2:43" ht="15">
      <c r="B1198" s="28"/>
      <c r="C1198" s="28"/>
      <c r="D1198" s="28"/>
      <c r="E1198" s="28"/>
      <c r="F1198" s="28"/>
      <c r="G1198" s="28"/>
      <c r="H1198" s="28"/>
      <c r="I1198" s="28"/>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row>
    <row r="1199" spans="2:43" ht="15">
      <c r="B1199" s="28"/>
      <c r="C1199" s="28"/>
      <c r="D1199" s="28"/>
      <c r="E1199" s="28"/>
      <c r="F1199" s="28"/>
      <c r="G1199" s="28"/>
      <c r="H1199" s="28"/>
      <c r="I1199" s="28"/>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row>
    <row r="1200" spans="2:43" ht="15">
      <c r="B1200" s="28"/>
      <c r="C1200" s="28"/>
      <c r="D1200" s="28"/>
      <c r="E1200" s="28"/>
      <c r="F1200" s="28"/>
      <c r="G1200" s="28"/>
      <c r="H1200" s="28"/>
      <c r="I1200" s="28"/>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row>
    <row r="1201" spans="2:43" ht="15">
      <c r="B1201" s="28"/>
      <c r="C1201" s="28"/>
      <c r="D1201" s="28"/>
      <c r="E1201" s="28"/>
      <c r="F1201" s="28"/>
      <c r="G1201" s="28"/>
      <c r="H1201" s="28"/>
      <c r="I1201" s="28"/>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row>
    <row r="1202" spans="2:43" ht="15">
      <c r="B1202" s="28"/>
      <c r="C1202" s="28"/>
      <c r="D1202" s="28"/>
      <c r="E1202" s="28"/>
      <c r="F1202" s="28"/>
      <c r="G1202" s="28"/>
      <c r="H1202" s="28"/>
      <c r="I1202" s="28"/>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row>
    <row r="1203" spans="2:43" ht="15">
      <c r="B1203" s="28"/>
      <c r="C1203" s="28"/>
      <c r="D1203" s="28"/>
      <c r="E1203" s="28"/>
      <c r="F1203" s="28"/>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row>
    <row r="1204" spans="2:43" ht="15">
      <c r="B1204" s="28"/>
      <c r="C1204" s="28"/>
      <c r="D1204" s="28"/>
      <c r="E1204" s="28"/>
      <c r="F1204" s="28"/>
      <c r="G1204" s="28"/>
      <c r="H1204" s="28"/>
      <c r="I1204" s="28"/>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row>
    <row r="1205" spans="2:43" ht="15">
      <c r="B1205" s="28"/>
      <c r="C1205" s="28"/>
      <c r="D1205" s="28"/>
      <c r="E1205" s="28"/>
      <c r="F1205" s="28"/>
      <c r="G1205" s="28"/>
      <c r="H1205" s="28"/>
      <c r="I1205" s="28"/>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row>
    <row r="1206" spans="2:43" ht="15">
      <c r="B1206" s="28"/>
      <c r="C1206" s="28"/>
      <c r="D1206" s="28"/>
      <c r="E1206" s="28"/>
      <c r="F1206" s="28"/>
      <c r="G1206" s="28"/>
      <c r="H1206" s="28"/>
      <c r="I1206" s="28"/>
      <c r="J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row>
    <row r="1207" spans="2:43" ht="15">
      <c r="B1207" s="28"/>
      <c r="C1207" s="28"/>
      <c r="D1207" s="28"/>
      <c r="E1207" s="28"/>
      <c r="F1207" s="28"/>
      <c r="G1207" s="28"/>
      <c r="H1207" s="28"/>
      <c r="I1207" s="28"/>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row>
    <row r="1208" spans="2:43" ht="15">
      <c r="B1208" s="28"/>
      <c r="C1208" s="28"/>
      <c r="D1208" s="28"/>
      <c r="E1208" s="28"/>
      <c r="F1208" s="28"/>
      <c r="G1208" s="28"/>
      <c r="H1208" s="28"/>
      <c r="I1208" s="28"/>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8"/>
      <c r="AG1208" s="28"/>
      <c r="AH1208" s="28"/>
      <c r="AI1208" s="28"/>
      <c r="AJ1208" s="28"/>
      <c r="AK1208" s="28"/>
      <c r="AL1208" s="28"/>
      <c r="AM1208" s="28"/>
      <c r="AN1208" s="28"/>
      <c r="AO1208" s="28"/>
      <c r="AP1208" s="28"/>
      <c r="AQ1208" s="28"/>
    </row>
    <row r="1209" spans="2:43" ht="15">
      <c r="B1209" s="28"/>
      <c r="C1209" s="28"/>
      <c r="D1209" s="28"/>
      <c r="E1209" s="28"/>
      <c r="F1209" s="28"/>
      <c r="G1209" s="28"/>
      <c r="H1209" s="28"/>
      <c r="I1209" s="28"/>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row>
    <row r="1210" spans="2:43" ht="15">
      <c r="B1210" s="28"/>
      <c r="C1210" s="28"/>
      <c r="D1210" s="28"/>
      <c r="E1210" s="28"/>
      <c r="F1210" s="28"/>
      <c r="G1210" s="28"/>
      <c r="H1210" s="28"/>
      <c r="I1210" s="28"/>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row>
    <row r="1211" spans="2:43" ht="15">
      <c r="B1211" s="28"/>
      <c r="C1211" s="28"/>
      <c r="D1211" s="28"/>
      <c r="E1211" s="28"/>
      <c r="F1211" s="28"/>
      <c r="G1211" s="28"/>
      <c r="H1211" s="28"/>
      <c r="I1211" s="28"/>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row>
    <row r="1212" spans="2:43" ht="15">
      <c r="B1212" s="28"/>
      <c r="C1212" s="28"/>
      <c r="D1212" s="28"/>
      <c r="E1212" s="28"/>
      <c r="F1212" s="28"/>
      <c r="G1212" s="28"/>
      <c r="H1212" s="28"/>
      <c r="I1212" s="28"/>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row>
    <row r="1213" spans="2:43" ht="15">
      <c r="B1213" s="28"/>
      <c r="C1213" s="28"/>
      <c r="D1213" s="28"/>
      <c r="E1213" s="28"/>
      <c r="F1213" s="28"/>
      <c r="G1213" s="28"/>
      <c r="H1213" s="28"/>
      <c r="I1213" s="28"/>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row>
    <row r="1214" spans="2:43" ht="15">
      <c r="B1214" s="28"/>
      <c r="C1214" s="28"/>
      <c r="D1214" s="28"/>
      <c r="E1214" s="28"/>
      <c r="F1214" s="28"/>
      <c r="G1214" s="28"/>
      <c r="H1214" s="28"/>
      <c r="I1214" s="28"/>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8"/>
      <c r="AG1214" s="28"/>
      <c r="AH1214" s="28"/>
      <c r="AI1214" s="28"/>
      <c r="AJ1214" s="28"/>
      <c r="AK1214" s="28"/>
      <c r="AL1214" s="28"/>
      <c r="AM1214" s="28"/>
      <c r="AN1214" s="28"/>
      <c r="AO1214" s="28"/>
      <c r="AP1214" s="28"/>
      <c r="AQ1214" s="28"/>
    </row>
    <row r="1215" spans="2:43" ht="15">
      <c r="B1215" s="28"/>
      <c r="C1215" s="28"/>
      <c r="D1215" s="28"/>
      <c r="E1215" s="28"/>
      <c r="F1215" s="28"/>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row>
    <row r="1216" spans="2:43" ht="15">
      <c r="B1216" s="28"/>
      <c r="C1216" s="28"/>
      <c r="D1216" s="28"/>
      <c r="E1216" s="28"/>
      <c r="F1216" s="28"/>
      <c r="G1216" s="28"/>
      <c r="H1216" s="28"/>
      <c r="I1216" s="28"/>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8"/>
      <c r="AG1216" s="28"/>
      <c r="AH1216" s="28"/>
      <c r="AI1216" s="28"/>
      <c r="AJ1216" s="28"/>
      <c r="AK1216" s="28"/>
      <c r="AL1216" s="28"/>
      <c r="AM1216" s="28"/>
      <c r="AN1216" s="28"/>
      <c r="AO1216" s="28"/>
      <c r="AP1216" s="28"/>
      <c r="AQ1216" s="28"/>
    </row>
    <row r="1217" spans="2:43" ht="15">
      <c r="B1217" s="28"/>
      <c r="C1217" s="28"/>
      <c r="D1217" s="28"/>
      <c r="E1217" s="28"/>
      <c r="F1217" s="28"/>
      <c r="G1217" s="28"/>
      <c r="H1217" s="28"/>
      <c r="I1217" s="28"/>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8"/>
      <c r="AG1217" s="28"/>
      <c r="AH1217" s="28"/>
      <c r="AI1217" s="28"/>
      <c r="AJ1217" s="28"/>
      <c r="AK1217" s="28"/>
      <c r="AL1217" s="28"/>
      <c r="AM1217" s="28"/>
      <c r="AN1217" s="28"/>
      <c r="AO1217" s="28"/>
      <c r="AP1217" s="28"/>
      <c r="AQ1217" s="28"/>
    </row>
    <row r="1218" spans="2:43" ht="15">
      <c r="B1218" s="28"/>
      <c r="C1218" s="28"/>
      <c r="D1218" s="28"/>
      <c r="E1218" s="28"/>
      <c r="F1218" s="28"/>
      <c r="G1218" s="28"/>
      <c r="H1218" s="28"/>
      <c r="I1218" s="28"/>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8"/>
      <c r="AG1218" s="28"/>
      <c r="AH1218" s="28"/>
      <c r="AI1218" s="28"/>
      <c r="AJ1218" s="28"/>
      <c r="AK1218" s="28"/>
      <c r="AL1218" s="28"/>
      <c r="AM1218" s="28"/>
      <c r="AN1218" s="28"/>
      <c r="AO1218" s="28"/>
      <c r="AP1218" s="28"/>
      <c r="AQ1218" s="28"/>
    </row>
    <row r="1219" spans="2:43" ht="15">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row>
    <row r="1220" spans="2:43" ht="15">
      <c r="B1220" s="28"/>
      <c r="C1220" s="28"/>
      <c r="D1220" s="28"/>
      <c r="E1220" s="28"/>
      <c r="F1220" s="28"/>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row>
    <row r="1221" spans="2:43" ht="15">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row>
    <row r="1222" spans="2:43" ht="15">
      <c r="B1222" s="28"/>
      <c r="C1222" s="28"/>
      <c r="D1222" s="28"/>
      <c r="E1222" s="28"/>
      <c r="F1222" s="28"/>
      <c r="G1222" s="28"/>
      <c r="H1222" s="28"/>
      <c r="I1222" s="28"/>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row>
    <row r="1223" spans="2:43" ht="15">
      <c r="B1223" s="28"/>
      <c r="C1223" s="28"/>
      <c r="D1223" s="28"/>
      <c r="E1223" s="28"/>
      <c r="F1223" s="28"/>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row>
    <row r="1224" spans="2:43" ht="15">
      <c r="B1224" s="28"/>
      <c r="C1224" s="28"/>
      <c r="D1224" s="28"/>
      <c r="E1224" s="28"/>
      <c r="F1224" s="28"/>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row>
    <row r="1225" spans="2:43" ht="15">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row>
    <row r="1226" spans="2:43" ht="15">
      <c r="B1226" s="28"/>
      <c r="C1226" s="28"/>
      <c r="D1226" s="28"/>
      <c r="E1226" s="28"/>
      <c r="F1226" s="28"/>
      <c r="G1226" s="28"/>
      <c r="H1226" s="28"/>
      <c r="I1226" s="28"/>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row>
    <row r="1227" spans="2:43" ht="15">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row>
    <row r="1228" spans="2:43" ht="15">
      <c r="B1228" s="28"/>
      <c r="C1228" s="28"/>
      <c r="D1228" s="28"/>
      <c r="E1228" s="28"/>
      <c r="F1228" s="28"/>
      <c r="G1228" s="28"/>
      <c r="H1228" s="28"/>
      <c r="I1228" s="28"/>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row>
    <row r="1229" spans="2:43" ht="15">
      <c r="B1229" s="28"/>
      <c r="C1229" s="28"/>
      <c r="D1229" s="28"/>
      <c r="E1229" s="28"/>
      <c r="F1229" s="28"/>
      <c r="G1229" s="28"/>
      <c r="H1229" s="28"/>
      <c r="I1229" s="28"/>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row>
    <row r="1230" spans="2:43" ht="15">
      <c r="B1230" s="28"/>
      <c r="C1230" s="28"/>
      <c r="D1230" s="28"/>
      <c r="E1230" s="28"/>
      <c r="F1230" s="28"/>
      <c r="G1230" s="28"/>
      <c r="H1230" s="28"/>
      <c r="I1230" s="28"/>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row>
    <row r="1231" spans="2:43" ht="15">
      <c r="B1231" s="28"/>
      <c r="C1231" s="28"/>
      <c r="D1231" s="28"/>
      <c r="E1231" s="28"/>
      <c r="F1231" s="28"/>
      <c r="G1231" s="28"/>
      <c r="H1231" s="28"/>
      <c r="I1231" s="28"/>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row>
    <row r="1232" spans="2:43" ht="15">
      <c r="B1232" s="28"/>
      <c r="C1232" s="28"/>
      <c r="D1232" s="28"/>
      <c r="E1232" s="28"/>
      <c r="F1232" s="28"/>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row>
    <row r="1233" spans="2:43" ht="15">
      <c r="B1233" s="28"/>
      <c r="C1233" s="28"/>
      <c r="D1233" s="28"/>
      <c r="E1233" s="28"/>
      <c r="F1233" s="28"/>
      <c r="G1233" s="28"/>
      <c r="H1233" s="28"/>
      <c r="I1233" s="28"/>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row>
    <row r="1234" spans="2:43" ht="15">
      <c r="B1234" s="28"/>
      <c r="C1234" s="28"/>
      <c r="D1234" s="28"/>
      <c r="E1234" s="28"/>
      <c r="F1234" s="28"/>
      <c r="G1234" s="28"/>
      <c r="H1234" s="28"/>
      <c r="I1234" s="28"/>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row>
    <row r="1235" spans="2:43" ht="15">
      <c r="B1235" s="28"/>
      <c r="C1235" s="28"/>
      <c r="D1235" s="28"/>
      <c r="E1235" s="28"/>
      <c r="F1235" s="28"/>
      <c r="G1235" s="28"/>
      <c r="H1235" s="28"/>
      <c r="I1235" s="28"/>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row>
    <row r="1236" spans="2:43" ht="15">
      <c r="B1236" s="28"/>
      <c r="C1236" s="28"/>
      <c r="D1236" s="28"/>
      <c r="E1236" s="28"/>
      <c r="F1236" s="28"/>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row>
    <row r="1237" spans="2:43" ht="15">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row>
    <row r="1238" spans="2:43" ht="15">
      <c r="B1238" s="28"/>
      <c r="C1238" s="28"/>
      <c r="D1238" s="28"/>
      <c r="E1238" s="28"/>
      <c r="F1238" s="28"/>
      <c r="G1238" s="28"/>
      <c r="H1238" s="28"/>
      <c r="I1238" s="28"/>
      <c r="J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row>
    <row r="1239" spans="2:43" ht="15">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row>
    <row r="1240" spans="2:43" ht="15">
      <c r="B1240" s="28"/>
      <c r="C1240" s="28"/>
      <c r="D1240" s="28"/>
      <c r="E1240" s="28"/>
      <c r="F1240" s="28"/>
      <c r="G1240" s="28"/>
      <c r="H1240" s="28"/>
      <c r="I1240" s="28"/>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row>
    <row r="1241" spans="2:43" ht="15">
      <c r="B1241" s="28"/>
      <c r="C1241" s="28"/>
      <c r="D1241" s="28"/>
      <c r="E1241" s="28"/>
      <c r="F1241" s="28"/>
      <c r="G1241" s="28"/>
      <c r="H1241" s="28"/>
      <c r="I1241" s="28"/>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row>
    <row r="1242" spans="2:43" ht="15">
      <c r="B1242" s="28"/>
      <c r="C1242" s="28"/>
      <c r="D1242" s="28"/>
      <c r="E1242" s="28"/>
      <c r="F1242" s="28"/>
      <c r="G1242" s="28"/>
      <c r="H1242" s="28"/>
      <c r="I1242" s="28"/>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row>
    <row r="1243" spans="2:43" ht="15">
      <c r="B1243" s="28"/>
      <c r="C1243" s="28"/>
      <c r="D1243" s="28"/>
      <c r="E1243" s="28"/>
      <c r="F1243" s="28"/>
      <c r="G1243" s="28"/>
      <c r="H1243" s="28"/>
      <c r="I1243" s="28"/>
      <c r="J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row>
    <row r="1244" spans="2:43" ht="15">
      <c r="B1244" s="28"/>
      <c r="C1244" s="28"/>
      <c r="D1244" s="28"/>
      <c r="E1244" s="28"/>
      <c r="F1244" s="28"/>
      <c r="G1244" s="28"/>
      <c r="H1244" s="28"/>
      <c r="I1244" s="28"/>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row>
    <row r="1245" spans="2:43" ht="15">
      <c r="B1245" s="28"/>
      <c r="C1245" s="28"/>
      <c r="D1245" s="28"/>
      <c r="E1245" s="28"/>
      <c r="F1245" s="28"/>
      <c r="G1245" s="28"/>
      <c r="H1245" s="28"/>
      <c r="I1245" s="28"/>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row>
    <row r="1246" spans="2:43" ht="15">
      <c r="B1246" s="28"/>
      <c r="C1246" s="28"/>
      <c r="D1246" s="28"/>
      <c r="E1246" s="28"/>
      <c r="F1246" s="28"/>
      <c r="G1246" s="28"/>
      <c r="H1246" s="28"/>
      <c r="I1246" s="28"/>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8"/>
      <c r="AG1246" s="28"/>
      <c r="AH1246" s="28"/>
      <c r="AI1246" s="28"/>
      <c r="AJ1246" s="28"/>
      <c r="AK1246" s="28"/>
      <c r="AL1246" s="28"/>
      <c r="AM1246" s="28"/>
      <c r="AN1246" s="28"/>
      <c r="AO1246" s="28"/>
      <c r="AP1246" s="28"/>
      <c r="AQ1246" s="28"/>
    </row>
    <row r="1247" spans="2:43" ht="15">
      <c r="B1247" s="28"/>
      <c r="C1247" s="28"/>
      <c r="D1247" s="28"/>
      <c r="E1247" s="28"/>
      <c r="F1247" s="28"/>
      <c r="G1247" s="28"/>
      <c r="H1247" s="28"/>
      <c r="I1247" s="28"/>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8"/>
      <c r="AG1247" s="28"/>
      <c r="AH1247" s="28"/>
      <c r="AI1247" s="28"/>
      <c r="AJ1247" s="28"/>
      <c r="AK1247" s="28"/>
      <c r="AL1247" s="28"/>
      <c r="AM1247" s="28"/>
      <c r="AN1247" s="28"/>
      <c r="AO1247" s="28"/>
      <c r="AP1247" s="28"/>
      <c r="AQ1247" s="28"/>
    </row>
    <row r="1248" spans="2:43" ht="15">
      <c r="B1248" s="28"/>
      <c r="C1248" s="28"/>
      <c r="D1248" s="28"/>
      <c r="E1248" s="28"/>
      <c r="F1248" s="28"/>
      <c r="G1248" s="28"/>
      <c r="H1248" s="28"/>
      <c r="I1248" s="28"/>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8"/>
      <c r="AG1248" s="28"/>
      <c r="AH1248" s="28"/>
      <c r="AI1248" s="28"/>
      <c r="AJ1248" s="28"/>
      <c r="AK1248" s="28"/>
      <c r="AL1248" s="28"/>
      <c r="AM1248" s="28"/>
      <c r="AN1248" s="28"/>
      <c r="AO1248" s="28"/>
      <c r="AP1248" s="28"/>
      <c r="AQ1248" s="28"/>
    </row>
    <row r="1249" spans="2:43" ht="15">
      <c r="B1249" s="28"/>
      <c r="C1249" s="28"/>
      <c r="D1249" s="28"/>
      <c r="E1249" s="28"/>
      <c r="F1249" s="28"/>
      <c r="G1249" s="28"/>
      <c r="H1249" s="28"/>
      <c r="I1249" s="28"/>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8"/>
      <c r="AG1249" s="28"/>
      <c r="AH1249" s="28"/>
      <c r="AI1249" s="28"/>
      <c r="AJ1249" s="28"/>
      <c r="AK1249" s="28"/>
      <c r="AL1249" s="28"/>
      <c r="AM1249" s="28"/>
      <c r="AN1249" s="28"/>
      <c r="AO1249" s="28"/>
      <c r="AP1249" s="28"/>
      <c r="AQ1249" s="28"/>
    </row>
    <row r="1250" spans="2:43" ht="15">
      <c r="B1250" s="28"/>
      <c r="C1250" s="28"/>
      <c r="D1250" s="28"/>
      <c r="E1250" s="28"/>
      <c r="F1250" s="28"/>
      <c r="G1250" s="28"/>
      <c r="H1250" s="28"/>
      <c r="I1250" s="28"/>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8"/>
      <c r="AG1250" s="28"/>
      <c r="AH1250" s="28"/>
      <c r="AI1250" s="28"/>
      <c r="AJ1250" s="28"/>
      <c r="AK1250" s="28"/>
      <c r="AL1250" s="28"/>
      <c r="AM1250" s="28"/>
      <c r="AN1250" s="28"/>
      <c r="AO1250" s="28"/>
      <c r="AP1250" s="28"/>
      <c r="AQ1250" s="28"/>
    </row>
    <row r="1251" spans="2:43" ht="15">
      <c r="B1251" s="28"/>
      <c r="C1251" s="28"/>
      <c r="D1251" s="28"/>
      <c r="E1251" s="28"/>
      <c r="F1251" s="28"/>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row>
    <row r="1252" spans="2:43" ht="15">
      <c r="B1252" s="28"/>
      <c r="C1252" s="28"/>
      <c r="D1252" s="28"/>
      <c r="E1252" s="28"/>
      <c r="F1252" s="28"/>
      <c r="G1252" s="28"/>
      <c r="H1252" s="28"/>
      <c r="I1252" s="28"/>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8"/>
      <c r="AG1252" s="28"/>
      <c r="AH1252" s="28"/>
      <c r="AI1252" s="28"/>
      <c r="AJ1252" s="28"/>
      <c r="AK1252" s="28"/>
      <c r="AL1252" s="28"/>
      <c r="AM1252" s="28"/>
      <c r="AN1252" s="28"/>
      <c r="AO1252" s="28"/>
      <c r="AP1252" s="28"/>
      <c r="AQ1252" s="28"/>
    </row>
    <row r="1253" spans="2:43" ht="15">
      <c r="B1253" s="28"/>
      <c r="C1253" s="28"/>
      <c r="D1253" s="28"/>
      <c r="E1253" s="28"/>
      <c r="F1253" s="28"/>
      <c r="G1253" s="28"/>
      <c r="H1253" s="28"/>
      <c r="I1253" s="28"/>
      <c r="J1253" s="28"/>
      <c r="K1253" s="28"/>
      <c r="L1253" s="28"/>
      <c r="M1253" s="28"/>
      <c r="N1253" s="28"/>
      <c r="O1253" s="28"/>
      <c r="P1253" s="28"/>
      <c r="Q1253" s="28"/>
      <c r="R1253" s="28"/>
      <c r="S1253" s="28"/>
      <c r="T1253" s="28"/>
      <c r="U1253" s="28"/>
      <c r="V1253" s="28"/>
      <c r="W1253" s="28"/>
      <c r="X1253" s="28"/>
      <c r="Y1253" s="28"/>
      <c r="Z1253" s="28"/>
      <c r="AA1253" s="28"/>
      <c r="AB1253" s="28"/>
      <c r="AC1253" s="28"/>
      <c r="AD1253" s="28"/>
      <c r="AE1253" s="28"/>
      <c r="AF1253" s="28"/>
      <c r="AG1253" s="28"/>
      <c r="AH1253" s="28"/>
      <c r="AI1253" s="28"/>
      <c r="AJ1253" s="28"/>
      <c r="AK1253" s="28"/>
      <c r="AL1253" s="28"/>
      <c r="AM1253" s="28"/>
      <c r="AN1253" s="28"/>
      <c r="AO1253" s="28"/>
      <c r="AP1253" s="28"/>
      <c r="AQ1253" s="28"/>
    </row>
    <row r="1254" spans="2:43" ht="15">
      <c r="B1254" s="28"/>
      <c r="C1254" s="28"/>
      <c r="D1254" s="28"/>
      <c r="E1254" s="28"/>
      <c r="F1254" s="28"/>
      <c r="G1254" s="28"/>
      <c r="H1254" s="28"/>
      <c r="I1254" s="28"/>
      <c r="J1254" s="28"/>
      <c r="K1254" s="28"/>
      <c r="L1254" s="28"/>
      <c r="M1254" s="28"/>
      <c r="N1254" s="28"/>
      <c r="O1254" s="28"/>
      <c r="P1254" s="28"/>
      <c r="Q1254" s="28"/>
      <c r="R1254" s="28"/>
      <c r="S1254" s="28"/>
      <c r="T1254" s="28"/>
      <c r="U1254" s="28"/>
      <c r="V1254" s="28"/>
      <c r="W1254" s="28"/>
      <c r="X1254" s="28"/>
      <c r="Y1254" s="28"/>
      <c r="Z1254" s="28"/>
      <c r="AA1254" s="28"/>
      <c r="AB1254" s="28"/>
      <c r="AC1254" s="28"/>
      <c r="AD1254" s="28"/>
      <c r="AE1254" s="28"/>
      <c r="AF1254" s="28"/>
      <c r="AG1254" s="28"/>
      <c r="AH1254" s="28"/>
      <c r="AI1254" s="28"/>
      <c r="AJ1254" s="28"/>
      <c r="AK1254" s="28"/>
      <c r="AL1254" s="28"/>
      <c r="AM1254" s="28"/>
      <c r="AN1254" s="28"/>
      <c r="AO1254" s="28"/>
      <c r="AP1254" s="28"/>
      <c r="AQ1254" s="28"/>
    </row>
    <row r="1255" spans="2:43" ht="15">
      <c r="B1255" s="28"/>
      <c r="C1255" s="28"/>
      <c r="D1255" s="28"/>
      <c r="E1255" s="28"/>
      <c r="F1255" s="28"/>
      <c r="G1255" s="28"/>
      <c r="H1255" s="28"/>
      <c r="I1255" s="28"/>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8"/>
      <c r="AG1255" s="28"/>
      <c r="AH1255" s="28"/>
      <c r="AI1255" s="28"/>
      <c r="AJ1255" s="28"/>
      <c r="AK1255" s="28"/>
      <c r="AL1255" s="28"/>
      <c r="AM1255" s="28"/>
      <c r="AN1255" s="28"/>
      <c r="AO1255" s="28"/>
      <c r="AP1255" s="28"/>
      <c r="AQ1255" s="28"/>
    </row>
    <row r="1256" spans="2:43" ht="15">
      <c r="B1256" s="28"/>
      <c r="C1256" s="28"/>
      <c r="D1256" s="28"/>
      <c r="E1256" s="28"/>
      <c r="F1256" s="28"/>
      <c r="G1256" s="28"/>
      <c r="H1256" s="28"/>
      <c r="I1256" s="28"/>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8"/>
      <c r="AG1256" s="28"/>
      <c r="AH1256" s="28"/>
      <c r="AI1256" s="28"/>
      <c r="AJ1256" s="28"/>
      <c r="AK1256" s="28"/>
      <c r="AL1256" s="28"/>
      <c r="AM1256" s="28"/>
      <c r="AN1256" s="28"/>
      <c r="AO1256" s="28"/>
      <c r="AP1256" s="28"/>
      <c r="AQ1256" s="28"/>
    </row>
    <row r="1257" spans="2:43" ht="15">
      <c r="B1257" s="28"/>
      <c r="C1257" s="28"/>
      <c r="D1257" s="28"/>
      <c r="E1257" s="28"/>
      <c r="F1257" s="28"/>
      <c r="G1257" s="28"/>
      <c r="H1257" s="28"/>
      <c r="I1257" s="28"/>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8"/>
      <c r="AG1257" s="28"/>
      <c r="AH1257" s="28"/>
      <c r="AI1257" s="28"/>
      <c r="AJ1257" s="28"/>
      <c r="AK1257" s="28"/>
      <c r="AL1257" s="28"/>
      <c r="AM1257" s="28"/>
      <c r="AN1257" s="28"/>
      <c r="AO1257" s="28"/>
      <c r="AP1257" s="28"/>
      <c r="AQ1257" s="28"/>
    </row>
    <row r="1258" spans="2:43" ht="15">
      <c r="B1258" s="28"/>
      <c r="C1258" s="28"/>
      <c r="D1258" s="28"/>
      <c r="E1258" s="28"/>
      <c r="F1258" s="28"/>
      <c r="G1258" s="28"/>
      <c r="H1258" s="28"/>
      <c r="I1258" s="28"/>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8"/>
      <c r="AG1258" s="28"/>
      <c r="AH1258" s="28"/>
      <c r="AI1258" s="28"/>
      <c r="AJ1258" s="28"/>
      <c r="AK1258" s="28"/>
      <c r="AL1258" s="28"/>
      <c r="AM1258" s="28"/>
      <c r="AN1258" s="28"/>
      <c r="AO1258" s="28"/>
      <c r="AP1258" s="28"/>
      <c r="AQ1258" s="28"/>
    </row>
    <row r="1259" spans="2:43" ht="15">
      <c r="B1259" s="28"/>
      <c r="C1259" s="28"/>
      <c r="D1259" s="28"/>
      <c r="E1259" s="28"/>
      <c r="F1259" s="28"/>
      <c r="G1259" s="28"/>
      <c r="H1259" s="28"/>
      <c r="I1259" s="28"/>
      <c r="J1259" s="28"/>
      <c r="K1259" s="28"/>
      <c r="L1259" s="28"/>
      <c r="M1259" s="28"/>
      <c r="N1259" s="28"/>
      <c r="O1259" s="28"/>
      <c r="P1259" s="28"/>
      <c r="Q1259" s="28"/>
      <c r="R1259" s="28"/>
      <c r="S1259" s="28"/>
      <c r="T1259" s="28"/>
      <c r="U1259" s="28"/>
      <c r="V1259" s="28"/>
      <c r="W1259" s="28"/>
      <c r="X1259" s="28"/>
      <c r="Y1259" s="28"/>
      <c r="Z1259" s="28"/>
      <c r="AA1259" s="28"/>
      <c r="AB1259" s="28"/>
      <c r="AC1259" s="28"/>
      <c r="AD1259" s="28"/>
      <c r="AE1259" s="28"/>
      <c r="AF1259" s="28"/>
      <c r="AG1259" s="28"/>
      <c r="AH1259" s="28"/>
      <c r="AI1259" s="28"/>
      <c r="AJ1259" s="28"/>
      <c r="AK1259" s="28"/>
      <c r="AL1259" s="28"/>
      <c r="AM1259" s="28"/>
      <c r="AN1259" s="28"/>
      <c r="AO1259" s="28"/>
      <c r="AP1259" s="28"/>
      <c r="AQ1259" s="28"/>
    </row>
    <row r="1260" spans="2:43" ht="15">
      <c r="B1260" s="28"/>
      <c r="C1260" s="28"/>
      <c r="D1260" s="28"/>
      <c r="E1260" s="28"/>
      <c r="F1260" s="28"/>
      <c r="G1260" s="28"/>
      <c r="H1260" s="28"/>
      <c r="I1260" s="28"/>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8"/>
      <c r="AG1260" s="28"/>
      <c r="AH1260" s="28"/>
      <c r="AI1260" s="28"/>
      <c r="AJ1260" s="28"/>
      <c r="AK1260" s="28"/>
      <c r="AL1260" s="28"/>
      <c r="AM1260" s="28"/>
      <c r="AN1260" s="28"/>
      <c r="AO1260" s="28"/>
      <c r="AP1260" s="28"/>
      <c r="AQ1260" s="28"/>
    </row>
    <row r="1261" spans="2:43" ht="15">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c r="AI1261" s="28"/>
      <c r="AJ1261" s="28"/>
      <c r="AK1261" s="28"/>
      <c r="AL1261" s="28"/>
      <c r="AM1261" s="28"/>
      <c r="AN1261" s="28"/>
      <c r="AO1261" s="28"/>
      <c r="AP1261" s="28"/>
      <c r="AQ1261" s="28"/>
    </row>
    <row r="1262" spans="2:43" ht="15">
      <c r="B1262" s="28"/>
      <c r="C1262" s="28"/>
      <c r="D1262" s="28"/>
      <c r="E1262" s="28"/>
      <c r="F1262" s="28"/>
      <c r="G1262" s="28"/>
      <c r="H1262" s="28"/>
      <c r="I1262" s="28"/>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8"/>
      <c r="AG1262" s="28"/>
      <c r="AH1262" s="28"/>
      <c r="AI1262" s="28"/>
      <c r="AJ1262" s="28"/>
      <c r="AK1262" s="28"/>
      <c r="AL1262" s="28"/>
      <c r="AM1262" s="28"/>
      <c r="AN1262" s="28"/>
      <c r="AO1262" s="28"/>
      <c r="AP1262" s="28"/>
      <c r="AQ1262" s="28"/>
    </row>
    <row r="1263" spans="2:43" ht="15">
      <c r="B1263" s="28"/>
      <c r="C1263" s="28"/>
      <c r="D1263" s="28"/>
      <c r="E1263" s="28"/>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8"/>
      <c r="AG1263" s="28"/>
      <c r="AH1263" s="28"/>
      <c r="AI1263" s="28"/>
      <c r="AJ1263" s="28"/>
      <c r="AK1263" s="28"/>
      <c r="AL1263" s="28"/>
      <c r="AM1263" s="28"/>
      <c r="AN1263" s="28"/>
      <c r="AO1263" s="28"/>
      <c r="AP1263" s="28"/>
      <c r="AQ1263" s="28"/>
    </row>
    <row r="1264" spans="2:43" ht="15">
      <c r="B1264" s="28"/>
      <c r="C1264" s="28"/>
      <c r="D1264" s="28"/>
      <c r="E1264" s="28"/>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c r="AI1264" s="28"/>
      <c r="AJ1264" s="28"/>
      <c r="AK1264" s="28"/>
      <c r="AL1264" s="28"/>
      <c r="AM1264" s="28"/>
      <c r="AN1264" s="28"/>
      <c r="AO1264" s="28"/>
      <c r="AP1264" s="28"/>
      <c r="AQ1264" s="28"/>
    </row>
    <row r="1265" spans="2:43" ht="15">
      <c r="B1265" s="28"/>
      <c r="C1265" s="28"/>
      <c r="D1265" s="28"/>
      <c r="E1265" s="28"/>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c r="AI1265" s="28"/>
      <c r="AJ1265" s="28"/>
      <c r="AK1265" s="28"/>
      <c r="AL1265" s="28"/>
      <c r="AM1265" s="28"/>
      <c r="AN1265" s="28"/>
      <c r="AO1265" s="28"/>
      <c r="AP1265" s="28"/>
      <c r="AQ1265" s="28"/>
    </row>
    <row r="1266" spans="2:43" ht="15">
      <c r="B1266" s="28"/>
      <c r="C1266" s="28"/>
      <c r="D1266" s="28"/>
      <c r="E1266" s="28"/>
      <c r="F1266" s="28"/>
      <c r="G1266" s="28"/>
      <c r="H1266" s="28"/>
      <c r="I1266" s="28"/>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8"/>
      <c r="AG1266" s="28"/>
      <c r="AH1266" s="28"/>
      <c r="AI1266" s="28"/>
      <c r="AJ1266" s="28"/>
      <c r="AK1266" s="28"/>
      <c r="AL1266" s="28"/>
      <c r="AM1266" s="28"/>
      <c r="AN1266" s="28"/>
      <c r="AO1266" s="28"/>
      <c r="AP1266" s="28"/>
      <c r="AQ1266" s="28"/>
    </row>
    <row r="1267" spans="2:43" ht="15">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8"/>
      <c r="AG1267" s="28"/>
      <c r="AH1267" s="28"/>
      <c r="AI1267" s="28"/>
      <c r="AJ1267" s="28"/>
      <c r="AK1267" s="28"/>
      <c r="AL1267" s="28"/>
      <c r="AM1267" s="28"/>
      <c r="AN1267" s="28"/>
      <c r="AO1267" s="28"/>
      <c r="AP1267" s="28"/>
      <c r="AQ1267" s="28"/>
    </row>
    <row r="1268" spans="2:43" ht="15">
      <c r="B1268" s="28"/>
      <c r="C1268" s="28"/>
      <c r="D1268" s="28"/>
      <c r="E1268" s="28"/>
      <c r="F1268" s="28"/>
      <c r="G1268" s="28"/>
      <c r="H1268" s="28"/>
      <c r="I1268" s="28"/>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8"/>
      <c r="AG1268" s="28"/>
      <c r="AH1268" s="28"/>
      <c r="AI1268" s="28"/>
      <c r="AJ1268" s="28"/>
      <c r="AK1268" s="28"/>
      <c r="AL1268" s="28"/>
      <c r="AM1268" s="28"/>
      <c r="AN1268" s="28"/>
      <c r="AO1268" s="28"/>
      <c r="AP1268" s="28"/>
      <c r="AQ1268" s="28"/>
    </row>
    <row r="1269" spans="2:43" ht="15">
      <c r="B1269" s="28"/>
      <c r="C1269" s="28"/>
      <c r="D1269" s="28"/>
      <c r="E1269" s="28"/>
      <c r="F1269" s="28"/>
      <c r="G1269" s="28"/>
      <c r="H1269" s="28"/>
      <c r="I1269" s="28"/>
      <c r="J1269" s="28"/>
      <c r="K1269" s="28"/>
      <c r="L1269" s="28"/>
      <c r="M1269" s="28"/>
      <c r="N1269" s="28"/>
      <c r="O1269" s="28"/>
      <c r="P1269" s="28"/>
      <c r="Q1269" s="28"/>
      <c r="R1269" s="28"/>
      <c r="S1269" s="28"/>
      <c r="T1269" s="28"/>
      <c r="U1269" s="28"/>
      <c r="V1269" s="28"/>
      <c r="W1269" s="28"/>
      <c r="X1269" s="28"/>
      <c r="Y1269" s="28"/>
      <c r="Z1269" s="28"/>
      <c r="AA1269" s="28"/>
      <c r="AB1269" s="28"/>
      <c r="AC1269" s="28"/>
      <c r="AD1269" s="28"/>
      <c r="AE1269" s="28"/>
      <c r="AF1269" s="28"/>
      <c r="AG1269" s="28"/>
      <c r="AH1269" s="28"/>
      <c r="AI1269" s="28"/>
      <c r="AJ1269" s="28"/>
      <c r="AK1269" s="28"/>
      <c r="AL1269" s="28"/>
      <c r="AM1269" s="28"/>
      <c r="AN1269" s="28"/>
      <c r="AO1269" s="28"/>
      <c r="AP1269" s="28"/>
      <c r="AQ1269" s="28"/>
    </row>
    <row r="1270" spans="2:43" ht="15">
      <c r="B1270" s="28"/>
      <c r="C1270" s="28"/>
      <c r="D1270" s="28"/>
      <c r="E1270" s="28"/>
      <c r="F1270" s="28"/>
      <c r="G1270" s="28"/>
      <c r="H1270" s="28"/>
      <c r="I1270" s="28"/>
      <c r="J1270" s="28"/>
      <c r="K1270" s="28"/>
      <c r="L1270" s="28"/>
      <c r="M1270" s="28"/>
      <c r="N1270" s="28"/>
      <c r="O1270" s="28"/>
      <c r="P1270" s="28"/>
      <c r="Q1270" s="28"/>
      <c r="R1270" s="28"/>
      <c r="S1270" s="28"/>
      <c r="T1270" s="28"/>
      <c r="U1270" s="28"/>
      <c r="V1270" s="28"/>
      <c r="W1270" s="28"/>
      <c r="X1270" s="28"/>
      <c r="Y1270" s="28"/>
      <c r="Z1270" s="28"/>
      <c r="AA1270" s="28"/>
      <c r="AB1270" s="28"/>
      <c r="AC1270" s="28"/>
      <c r="AD1270" s="28"/>
      <c r="AE1270" s="28"/>
      <c r="AF1270" s="28"/>
      <c r="AG1270" s="28"/>
      <c r="AH1270" s="28"/>
      <c r="AI1270" s="28"/>
      <c r="AJ1270" s="28"/>
      <c r="AK1270" s="28"/>
      <c r="AL1270" s="28"/>
      <c r="AM1270" s="28"/>
      <c r="AN1270" s="28"/>
      <c r="AO1270" s="28"/>
      <c r="AP1270" s="28"/>
      <c r="AQ1270" s="28"/>
    </row>
    <row r="1271" spans="2:43" ht="15">
      <c r="B1271" s="28"/>
      <c r="C1271" s="28"/>
      <c r="D1271" s="28"/>
      <c r="E1271" s="28"/>
      <c r="F1271" s="28"/>
      <c r="G1271" s="28"/>
      <c r="H1271" s="28"/>
      <c r="I1271" s="28"/>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8"/>
      <c r="AG1271" s="28"/>
      <c r="AH1271" s="28"/>
      <c r="AI1271" s="28"/>
      <c r="AJ1271" s="28"/>
      <c r="AK1271" s="28"/>
      <c r="AL1271" s="28"/>
      <c r="AM1271" s="28"/>
      <c r="AN1271" s="28"/>
      <c r="AO1271" s="28"/>
      <c r="AP1271" s="28"/>
      <c r="AQ1271" s="28"/>
    </row>
    <row r="1272" spans="2:43" ht="15">
      <c r="B1272" s="28"/>
      <c r="C1272" s="28"/>
      <c r="D1272" s="28"/>
      <c r="E1272" s="28"/>
      <c r="F1272" s="28"/>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8"/>
      <c r="AG1272" s="28"/>
      <c r="AH1272" s="28"/>
      <c r="AI1272" s="28"/>
      <c r="AJ1272" s="28"/>
      <c r="AK1272" s="28"/>
      <c r="AL1272" s="28"/>
      <c r="AM1272" s="28"/>
      <c r="AN1272" s="28"/>
      <c r="AO1272" s="28"/>
      <c r="AP1272" s="28"/>
      <c r="AQ1272" s="28"/>
    </row>
    <row r="1273" spans="2:43" ht="15">
      <c r="B1273" s="28"/>
      <c r="C1273" s="28"/>
      <c r="D1273" s="28"/>
      <c r="E1273" s="28"/>
      <c r="F1273" s="28"/>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8"/>
      <c r="AG1273" s="28"/>
      <c r="AH1273" s="28"/>
      <c r="AI1273" s="28"/>
      <c r="AJ1273" s="28"/>
      <c r="AK1273" s="28"/>
      <c r="AL1273" s="28"/>
      <c r="AM1273" s="28"/>
      <c r="AN1273" s="28"/>
      <c r="AO1273" s="28"/>
      <c r="AP1273" s="28"/>
      <c r="AQ1273" s="28"/>
    </row>
    <row r="1274" spans="2:43" ht="15">
      <c r="B1274" s="28"/>
      <c r="C1274" s="28"/>
      <c r="D1274" s="28"/>
      <c r="E1274" s="28"/>
      <c r="F1274" s="28"/>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8"/>
      <c r="AG1274" s="28"/>
      <c r="AH1274" s="28"/>
      <c r="AI1274" s="28"/>
      <c r="AJ1274" s="28"/>
      <c r="AK1274" s="28"/>
      <c r="AL1274" s="28"/>
      <c r="AM1274" s="28"/>
      <c r="AN1274" s="28"/>
      <c r="AO1274" s="28"/>
      <c r="AP1274" s="28"/>
      <c r="AQ1274" s="28"/>
    </row>
    <row r="1275" spans="2:43" ht="15">
      <c r="B1275" s="28"/>
      <c r="C1275" s="28"/>
      <c r="D1275" s="28"/>
      <c r="E1275" s="28"/>
      <c r="F1275" s="28"/>
      <c r="G1275" s="28"/>
      <c r="H1275" s="28"/>
      <c r="I1275" s="28"/>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8"/>
      <c r="AG1275" s="28"/>
      <c r="AH1275" s="28"/>
      <c r="AI1275" s="28"/>
      <c r="AJ1275" s="28"/>
      <c r="AK1275" s="28"/>
      <c r="AL1275" s="28"/>
      <c r="AM1275" s="28"/>
      <c r="AN1275" s="28"/>
      <c r="AO1275" s="28"/>
      <c r="AP1275" s="28"/>
      <c r="AQ1275" s="28"/>
    </row>
    <row r="1276" spans="2:43" ht="15">
      <c r="B1276" s="28"/>
      <c r="C1276" s="28"/>
      <c r="D1276" s="28"/>
      <c r="E1276" s="28"/>
      <c r="F1276" s="28"/>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8"/>
      <c r="AG1276" s="28"/>
      <c r="AH1276" s="28"/>
      <c r="AI1276" s="28"/>
      <c r="AJ1276" s="28"/>
      <c r="AK1276" s="28"/>
      <c r="AL1276" s="28"/>
      <c r="AM1276" s="28"/>
      <c r="AN1276" s="28"/>
      <c r="AO1276" s="28"/>
      <c r="AP1276" s="28"/>
      <c r="AQ1276" s="28"/>
    </row>
    <row r="1277" spans="2:43" ht="15">
      <c r="B1277" s="28"/>
      <c r="C1277" s="28"/>
      <c r="D1277" s="28"/>
      <c r="E1277" s="28"/>
      <c r="F1277" s="28"/>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8"/>
      <c r="AG1277" s="28"/>
      <c r="AH1277" s="28"/>
      <c r="AI1277" s="28"/>
      <c r="AJ1277" s="28"/>
      <c r="AK1277" s="28"/>
      <c r="AL1277" s="28"/>
      <c r="AM1277" s="28"/>
      <c r="AN1277" s="28"/>
      <c r="AO1277" s="28"/>
      <c r="AP1277" s="28"/>
      <c r="AQ1277" s="28"/>
    </row>
    <row r="1278" spans="2:43" ht="15">
      <c r="B1278" s="28"/>
      <c r="C1278" s="28"/>
      <c r="D1278" s="28"/>
      <c r="E1278" s="28"/>
      <c r="F1278" s="28"/>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8"/>
      <c r="AG1278" s="28"/>
      <c r="AH1278" s="28"/>
      <c r="AI1278" s="28"/>
      <c r="AJ1278" s="28"/>
      <c r="AK1278" s="28"/>
      <c r="AL1278" s="28"/>
      <c r="AM1278" s="28"/>
      <c r="AN1278" s="28"/>
      <c r="AO1278" s="28"/>
      <c r="AP1278" s="28"/>
      <c r="AQ1278" s="28"/>
    </row>
    <row r="1279" spans="2:43" ht="15">
      <c r="B1279" s="28"/>
      <c r="C1279" s="28"/>
      <c r="D1279" s="28"/>
      <c r="E1279" s="28"/>
      <c r="F1279" s="28"/>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8"/>
      <c r="AG1279" s="28"/>
      <c r="AH1279" s="28"/>
      <c r="AI1279" s="28"/>
      <c r="AJ1279" s="28"/>
      <c r="AK1279" s="28"/>
      <c r="AL1279" s="28"/>
      <c r="AM1279" s="28"/>
      <c r="AN1279" s="28"/>
      <c r="AO1279" s="28"/>
      <c r="AP1279" s="28"/>
      <c r="AQ1279" s="28"/>
    </row>
    <row r="1280" spans="2:43" ht="15">
      <c r="B1280" s="28"/>
      <c r="C1280" s="28"/>
      <c r="D1280" s="28"/>
      <c r="E1280" s="28"/>
      <c r="F1280" s="28"/>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8"/>
      <c r="AG1280" s="28"/>
      <c r="AH1280" s="28"/>
      <c r="AI1280" s="28"/>
      <c r="AJ1280" s="28"/>
      <c r="AK1280" s="28"/>
      <c r="AL1280" s="28"/>
      <c r="AM1280" s="28"/>
      <c r="AN1280" s="28"/>
      <c r="AO1280" s="28"/>
      <c r="AP1280" s="28"/>
      <c r="AQ1280" s="28"/>
    </row>
    <row r="1281" spans="2:43" ht="15">
      <c r="B1281" s="28"/>
      <c r="C1281" s="28"/>
      <c r="D1281" s="28"/>
      <c r="E1281" s="28"/>
      <c r="F1281" s="28"/>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8"/>
      <c r="AG1281" s="28"/>
      <c r="AH1281" s="28"/>
      <c r="AI1281" s="28"/>
      <c r="AJ1281" s="28"/>
      <c r="AK1281" s="28"/>
      <c r="AL1281" s="28"/>
      <c r="AM1281" s="28"/>
      <c r="AN1281" s="28"/>
      <c r="AO1281" s="28"/>
      <c r="AP1281" s="28"/>
      <c r="AQ1281" s="28"/>
    </row>
    <row r="1282" spans="2:43" ht="15">
      <c r="B1282" s="28"/>
      <c r="C1282" s="28"/>
      <c r="D1282" s="28"/>
      <c r="E1282" s="28"/>
      <c r="F1282" s="28"/>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8"/>
      <c r="AG1282" s="28"/>
      <c r="AH1282" s="28"/>
      <c r="AI1282" s="28"/>
      <c r="AJ1282" s="28"/>
      <c r="AK1282" s="28"/>
      <c r="AL1282" s="28"/>
      <c r="AM1282" s="28"/>
      <c r="AN1282" s="28"/>
      <c r="AO1282" s="28"/>
      <c r="AP1282" s="28"/>
      <c r="AQ1282" s="28"/>
    </row>
    <row r="1283" spans="2:43" ht="15">
      <c r="B1283" s="28"/>
      <c r="C1283" s="28"/>
      <c r="D1283" s="28"/>
      <c r="E1283" s="28"/>
      <c r="F1283" s="28"/>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8"/>
      <c r="AG1283" s="28"/>
      <c r="AH1283" s="28"/>
      <c r="AI1283" s="28"/>
      <c r="AJ1283" s="28"/>
      <c r="AK1283" s="28"/>
      <c r="AL1283" s="28"/>
      <c r="AM1283" s="28"/>
      <c r="AN1283" s="28"/>
      <c r="AO1283" s="28"/>
      <c r="AP1283" s="28"/>
      <c r="AQ1283" s="28"/>
    </row>
    <row r="1284" spans="2:43" ht="15">
      <c r="B1284" s="28"/>
      <c r="C1284" s="28"/>
      <c r="D1284" s="28"/>
      <c r="E1284" s="28"/>
      <c r="F1284" s="28"/>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8"/>
      <c r="AG1284" s="28"/>
      <c r="AH1284" s="28"/>
      <c r="AI1284" s="28"/>
      <c r="AJ1284" s="28"/>
      <c r="AK1284" s="28"/>
      <c r="AL1284" s="28"/>
      <c r="AM1284" s="28"/>
      <c r="AN1284" s="28"/>
      <c r="AO1284" s="28"/>
      <c r="AP1284" s="28"/>
      <c r="AQ1284" s="28"/>
    </row>
    <row r="1285" spans="2:43" ht="15">
      <c r="B1285" s="28"/>
      <c r="C1285" s="28"/>
      <c r="D1285" s="28"/>
      <c r="E1285" s="28"/>
      <c r="F1285" s="28"/>
      <c r="G1285" s="28"/>
      <c r="H1285" s="28"/>
      <c r="I1285" s="28"/>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8"/>
      <c r="AG1285" s="28"/>
      <c r="AH1285" s="28"/>
      <c r="AI1285" s="28"/>
      <c r="AJ1285" s="28"/>
      <c r="AK1285" s="28"/>
      <c r="AL1285" s="28"/>
      <c r="AM1285" s="28"/>
      <c r="AN1285" s="28"/>
      <c r="AO1285" s="28"/>
      <c r="AP1285" s="28"/>
      <c r="AQ1285" s="28"/>
    </row>
    <row r="1286" spans="2:43" ht="15">
      <c r="B1286" s="28"/>
      <c r="C1286" s="28"/>
      <c r="D1286" s="28"/>
      <c r="E1286" s="28"/>
      <c r="F1286" s="28"/>
      <c r="G1286" s="28"/>
      <c r="H1286" s="28"/>
      <c r="I1286" s="28"/>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8"/>
      <c r="AG1286" s="28"/>
      <c r="AH1286" s="28"/>
      <c r="AI1286" s="28"/>
      <c r="AJ1286" s="28"/>
      <c r="AK1286" s="28"/>
      <c r="AL1286" s="28"/>
      <c r="AM1286" s="28"/>
      <c r="AN1286" s="28"/>
      <c r="AO1286" s="28"/>
      <c r="AP1286" s="28"/>
      <c r="AQ1286" s="28"/>
    </row>
    <row r="1287" spans="2:43" ht="15">
      <c r="B1287" s="28"/>
      <c r="C1287" s="28"/>
      <c r="D1287" s="28"/>
      <c r="E1287" s="28"/>
      <c r="F1287" s="28"/>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8"/>
      <c r="AG1287" s="28"/>
      <c r="AH1287" s="28"/>
      <c r="AI1287" s="28"/>
      <c r="AJ1287" s="28"/>
      <c r="AK1287" s="28"/>
      <c r="AL1287" s="28"/>
      <c r="AM1287" s="28"/>
      <c r="AN1287" s="28"/>
      <c r="AO1287" s="28"/>
      <c r="AP1287" s="28"/>
      <c r="AQ1287" s="28"/>
    </row>
    <row r="1288" spans="2:43" ht="15">
      <c r="B1288" s="28"/>
      <c r="C1288" s="28"/>
      <c r="D1288" s="28"/>
      <c r="E1288" s="28"/>
      <c r="F1288" s="28"/>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8"/>
      <c r="AG1288" s="28"/>
      <c r="AH1288" s="28"/>
      <c r="AI1288" s="28"/>
      <c r="AJ1288" s="28"/>
      <c r="AK1288" s="28"/>
      <c r="AL1288" s="28"/>
      <c r="AM1288" s="28"/>
      <c r="AN1288" s="28"/>
      <c r="AO1288" s="28"/>
      <c r="AP1288" s="28"/>
      <c r="AQ1288" s="28"/>
    </row>
    <row r="1289" spans="2:43" ht="15">
      <c r="B1289" s="28"/>
      <c r="C1289" s="28"/>
      <c r="D1289" s="28"/>
      <c r="E1289" s="28"/>
      <c r="F1289" s="28"/>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row>
    <row r="1290" spans="2:43" ht="15">
      <c r="B1290" s="28"/>
      <c r="C1290" s="28"/>
      <c r="D1290" s="28"/>
      <c r="E1290" s="28"/>
      <c r="F1290" s="28"/>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8"/>
      <c r="AG1290" s="28"/>
      <c r="AH1290" s="28"/>
      <c r="AI1290" s="28"/>
      <c r="AJ1290" s="28"/>
      <c r="AK1290" s="28"/>
      <c r="AL1290" s="28"/>
      <c r="AM1290" s="28"/>
      <c r="AN1290" s="28"/>
      <c r="AO1290" s="28"/>
      <c r="AP1290" s="28"/>
      <c r="AQ1290" s="28"/>
    </row>
    <row r="1291" spans="2:43" ht="15">
      <c r="B1291" s="28"/>
      <c r="C1291" s="28"/>
      <c r="D1291" s="28"/>
      <c r="E1291" s="28"/>
      <c r="F1291" s="28"/>
      <c r="G1291" s="28"/>
      <c r="H1291" s="28"/>
      <c r="I1291" s="28"/>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8"/>
      <c r="AG1291" s="28"/>
      <c r="AH1291" s="28"/>
      <c r="AI1291" s="28"/>
      <c r="AJ1291" s="28"/>
      <c r="AK1291" s="28"/>
      <c r="AL1291" s="28"/>
      <c r="AM1291" s="28"/>
      <c r="AN1291" s="28"/>
      <c r="AO1291" s="28"/>
      <c r="AP1291" s="28"/>
      <c r="AQ1291" s="28"/>
    </row>
    <row r="1292" spans="2:43" ht="15">
      <c r="B1292" s="28"/>
      <c r="C1292" s="28"/>
      <c r="D1292" s="28"/>
      <c r="E1292" s="28"/>
      <c r="F1292" s="28"/>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8"/>
      <c r="AG1292" s="28"/>
      <c r="AH1292" s="28"/>
      <c r="AI1292" s="28"/>
      <c r="AJ1292" s="28"/>
      <c r="AK1292" s="28"/>
      <c r="AL1292" s="28"/>
      <c r="AM1292" s="28"/>
      <c r="AN1292" s="28"/>
      <c r="AO1292" s="28"/>
      <c r="AP1292" s="28"/>
      <c r="AQ1292" s="28"/>
    </row>
    <row r="1293" spans="2:43" ht="15">
      <c r="B1293" s="28"/>
      <c r="C1293" s="28"/>
      <c r="D1293" s="28"/>
      <c r="E1293" s="28"/>
      <c r="F1293" s="28"/>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8"/>
      <c r="AG1293" s="28"/>
      <c r="AH1293" s="28"/>
      <c r="AI1293" s="28"/>
      <c r="AJ1293" s="28"/>
      <c r="AK1293" s="28"/>
      <c r="AL1293" s="28"/>
      <c r="AM1293" s="28"/>
      <c r="AN1293" s="28"/>
      <c r="AO1293" s="28"/>
      <c r="AP1293" s="28"/>
      <c r="AQ1293" s="28"/>
    </row>
    <row r="1294" spans="2:43" ht="15">
      <c r="B1294" s="28"/>
      <c r="C1294" s="28"/>
      <c r="D1294" s="28"/>
      <c r="E1294" s="28"/>
      <c r="F1294" s="28"/>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8"/>
      <c r="AG1294" s="28"/>
      <c r="AH1294" s="28"/>
      <c r="AI1294" s="28"/>
      <c r="AJ1294" s="28"/>
      <c r="AK1294" s="28"/>
      <c r="AL1294" s="28"/>
      <c r="AM1294" s="28"/>
      <c r="AN1294" s="28"/>
      <c r="AO1294" s="28"/>
      <c r="AP1294" s="28"/>
      <c r="AQ1294" s="28"/>
    </row>
    <row r="1295" spans="2:43" ht="15">
      <c r="B1295" s="28"/>
      <c r="C1295" s="28"/>
      <c r="D1295" s="28"/>
      <c r="E1295" s="28"/>
      <c r="F1295" s="28"/>
      <c r="G1295" s="28"/>
      <c r="H1295" s="28"/>
      <c r="I1295" s="28"/>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8"/>
      <c r="AG1295" s="28"/>
      <c r="AH1295" s="28"/>
      <c r="AI1295" s="28"/>
      <c r="AJ1295" s="28"/>
      <c r="AK1295" s="28"/>
      <c r="AL1295" s="28"/>
      <c r="AM1295" s="28"/>
      <c r="AN1295" s="28"/>
      <c r="AO1295" s="28"/>
      <c r="AP1295" s="28"/>
      <c r="AQ1295" s="28"/>
    </row>
    <row r="1296" spans="2:43" ht="15">
      <c r="B1296" s="28"/>
      <c r="C1296" s="28"/>
      <c r="D1296" s="28"/>
      <c r="E1296" s="28"/>
      <c r="F1296" s="28"/>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8"/>
      <c r="AG1296" s="28"/>
      <c r="AH1296" s="28"/>
      <c r="AI1296" s="28"/>
      <c r="AJ1296" s="28"/>
      <c r="AK1296" s="28"/>
      <c r="AL1296" s="28"/>
      <c r="AM1296" s="28"/>
      <c r="AN1296" s="28"/>
      <c r="AO1296" s="28"/>
      <c r="AP1296" s="28"/>
      <c r="AQ1296" s="28"/>
    </row>
    <row r="1297" spans="2:43" ht="15">
      <c r="B1297" s="28"/>
      <c r="C1297" s="28"/>
      <c r="D1297" s="28"/>
      <c r="E1297" s="28"/>
      <c r="F1297" s="28"/>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8"/>
      <c r="AG1297" s="28"/>
      <c r="AH1297" s="28"/>
      <c r="AI1297" s="28"/>
      <c r="AJ1297" s="28"/>
      <c r="AK1297" s="28"/>
      <c r="AL1297" s="28"/>
      <c r="AM1297" s="28"/>
      <c r="AN1297" s="28"/>
      <c r="AO1297" s="28"/>
      <c r="AP1297" s="28"/>
      <c r="AQ1297" s="28"/>
    </row>
    <row r="1298" spans="2:43" ht="15">
      <c r="B1298" s="28"/>
      <c r="C1298" s="28"/>
      <c r="D1298" s="28"/>
      <c r="E1298" s="28"/>
      <c r="F1298" s="28"/>
      <c r="G1298" s="28"/>
      <c r="H1298" s="28"/>
      <c r="I1298" s="28"/>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8"/>
      <c r="AG1298" s="28"/>
      <c r="AH1298" s="28"/>
      <c r="AI1298" s="28"/>
      <c r="AJ1298" s="28"/>
      <c r="AK1298" s="28"/>
      <c r="AL1298" s="28"/>
      <c r="AM1298" s="28"/>
      <c r="AN1298" s="28"/>
      <c r="AO1298" s="28"/>
      <c r="AP1298" s="28"/>
      <c r="AQ1298" s="28"/>
    </row>
    <row r="1299" spans="2:43" ht="15">
      <c r="B1299" s="28"/>
      <c r="C1299" s="28"/>
      <c r="D1299" s="28"/>
      <c r="E1299" s="28"/>
      <c r="F1299" s="28"/>
      <c r="G1299" s="28"/>
      <c r="H1299" s="28"/>
      <c r="I1299" s="28"/>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8"/>
      <c r="AG1299" s="28"/>
      <c r="AH1299" s="28"/>
      <c r="AI1299" s="28"/>
      <c r="AJ1299" s="28"/>
      <c r="AK1299" s="28"/>
      <c r="AL1299" s="28"/>
      <c r="AM1299" s="28"/>
      <c r="AN1299" s="28"/>
      <c r="AO1299" s="28"/>
      <c r="AP1299" s="28"/>
      <c r="AQ1299" s="28"/>
    </row>
    <row r="1300" spans="2:43" ht="15">
      <c r="B1300" s="28"/>
      <c r="C1300" s="28"/>
      <c r="D1300" s="28"/>
      <c r="E1300" s="28"/>
      <c r="F1300" s="28"/>
      <c r="G1300" s="28"/>
      <c r="H1300" s="28"/>
      <c r="I1300" s="28"/>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8"/>
      <c r="AG1300" s="28"/>
      <c r="AH1300" s="28"/>
      <c r="AI1300" s="28"/>
      <c r="AJ1300" s="28"/>
      <c r="AK1300" s="28"/>
      <c r="AL1300" s="28"/>
      <c r="AM1300" s="28"/>
      <c r="AN1300" s="28"/>
      <c r="AO1300" s="28"/>
      <c r="AP1300" s="28"/>
      <c r="AQ1300" s="28"/>
    </row>
    <row r="1301" spans="2:43" ht="15">
      <c r="B1301" s="28"/>
      <c r="C1301" s="28"/>
      <c r="D1301" s="28"/>
      <c r="E1301" s="28"/>
      <c r="F1301" s="28"/>
      <c r="G1301" s="28"/>
      <c r="H1301" s="28"/>
      <c r="I1301" s="28"/>
      <c r="J1301" s="28"/>
      <c r="K1301" s="28"/>
      <c r="L1301" s="28"/>
      <c r="M1301" s="28"/>
      <c r="N1301" s="28"/>
      <c r="O1301" s="28"/>
      <c r="P1301" s="28"/>
      <c r="Q1301" s="28"/>
      <c r="R1301" s="28"/>
      <c r="S1301" s="28"/>
      <c r="T1301" s="28"/>
      <c r="U1301" s="28"/>
      <c r="V1301" s="28"/>
      <c r="W1301" s="28"/>
      <c r="X1301" s="28"/>
      <c r="Y1301" s="28"/>
      <c r="Z1301" s="28"/>
      <c r="AA1301" s="28"/>
      <c r="AB1301" s="28"/>
      <c r="AC1301" s="28"/>
      <c r="AD1301" s="28"/>
      <c r="AE1301" s="28"/>
      <c r="AF1301" s="28"/>
      <c r="AG1301" s="28"/>
      <c r="AH1301" s="28"/>
      <c r="AI1301" s="28"/>
      <c r="AJ1301" s="28"/>
      <c r="AK1301" s="28"/>
      <c r="AL1301" s="28"/>
      <c r="AM1301" s="28"/>
      <c r="AN1301" s="28"/>
      <c r="AO1301" s="28"/>
      <c r="AP1301" s="28"/>
      <c r="AQ1301" s="28"/>
    </row>
    <row r="1302" spans="2:43" ht="15">
      <c r="B1302" s="28"/>
      <c r="C1302" s="28"/>
      <c r="D1302" s="28"/>
      <c r="E1302" s="28"/>
      <c r="F1302" s="28"/>
      <c r="G1302" s="28"/>
      <c r="H1302" s="28"/>
      <c r="I1302" s="28"/>
      <c r="J1302" s="28"/>
      <c r="K1302" s="28"/>
      <c r="L1302" s="28"/>
      <c r="M1302" s="28"/>
      <c r="N1302" s="28"/>
      <c r="O1302" s="28"/>
      <c r="P1302" s="28"/>
      <c r="Q1302" s="28"/>
      <c r="R1302" s="28"/>
      <c r="S1302" s="28"/>
      <c r="T1302" s="28"/>
      <c r="U1302" s="28"/>
      <c r="V1302" s="28"/>
      <c r="W1302" s="28"/>
      <c r="X1302" s="28"/>
      <c r="Y1302" s="28"/>
      <c r="Z1302" s="28"/>
      <c r="AA1302" s="28"/>
      <c r="AB1302" s="28"/>
      <c r="AC1302" s="28"/>
      <c r="AD1302" s="28"/>
      <c r="AE1302" s="28"/>
      <c r="AF1302" s="28"/>
      <c r="AG1302" s="28"/>
      <c r="AH1302" s="28"/>
      <c r="AI1302" s="28"/>
      <c r="AJ1302" s="28"/>
      <c r="AK1302" s="28"/>
      <c r="AL1302" s="28"/>
      <c r="AM1302" s="28"/>
      <c r="AN1302" s="28"/>
      <c r="AO1302" s="28"/>
      <c r="AP1302" s="28"/>
      <c r="AQ1302" s="28"/>
    </row>
    <row r="1303" spans="2:43" ht="15">
      <c r="B1303" s="28"/>
      <c r="C1303" s="28"/>
      <c r="D1303" s="28"/>
      <c r="E1303" s="28"/>
      <c r="F1303" s="28"/>
      <c r="G1303" s="28"/>
      <c r="H1303" s="28"/>
      <c r="I1303" s="28"/>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8"/>
      <c r="AG1303" s="28"/>
      <c r="AH1303" s="28"/>
      <c r="AI1303" s="28"/>
      <c r="AJ1303" s="28"/>
      <c r="AK1303" s="28"/>
      <c r="AL1303" s="28"/>
      <c r="AM1303" s="28"/>
      <c r="AN1303" s="28"/>
      <c r="AO1303" s="28"/>
      <c r="AP1303" s="28"/>
      <c r="AQ1303" s="28"/>
    </row>
    <row r="1304" spans="2:43" ht="15">
      <c r="B1304" s="28"/>
      <c r="C1304" s="28"/>
      <c r="D1304" s="28"/>
      <c r="E1304" s="28"/>
      <c r="F1304" s="28"/>
      <c r="G1304" s="28"/>
      <c r="H1304" s="28"/>
      <c r="I1304" s="28"/>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8"/>
      <c r="AG1304" s="28"/>
      <c r="AH1304" s="28"/>
      <c r="AI1304" s="28"/>
      <c r="AJ1304" s="28"/>
      <c r="AK1304" s="28"/>
      <c r="AL1304" s="28"/>
      <c r="AM1304" s="28"/>
      <c r="AN1304" s="28"/>
      <c r="AO1304" s="28"/>
      <c r="AP1304" s="28"/>
      <c r="AQ1304" s="28"/>
    </row>
    <row r="1305" spans="2:43" ht="15">
      <c r="B1305" s="28"/>
      <c r="C1305" s="28"/>
      <c r="D1305" s="28"/>
      <c r="E1305" s="28"/>
      <c r="F1305" s="28"/>
      <c r="G1305" s="28"/>
      <c r="H1305" s="28"/>
      <c r="I1305" s="28"/>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8"/>
      <c r="AG1305" s="28"/>
      <c r="AH1305" s="28"/>
      <c r="AI1305" s="28"/>
      <c r="AJ1305" s="28"/>
      <c r="AK1305" s="28"/>
      <c r="AL1305" s="28"/>
      <c r="AM1305" s="28"/>
      <c r="AN1305" s="28"/>
      <c r="AO1305" s="28"/>
      <c r="AP1305" s="28"/>
      <c r="AQ1305" s="28"/>
    </row>
    <row r="1306" spans="2:43" ht="15">
      <c r="B1306" s="28"/>
      <c r="C1306" s="28"/>
      <c r="D1306" s="28"/>
      <c r="E1306" s="28"/>
      <c r="F1306" s="28"/>
      <c r="G1306" s="28"/>
      <c r="H1306" s="28"/>
      <c r="I1306" s="28"/>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8"/>
      <c r="AG1306" s="28"/>
      <c r="AH1306" s="28"/>
      <c r="AI1306" s="28"/>
      <c r="AJ1306" s="28"/>
      <c r="AK1306" s="28"/>
      <c r="AL1306" s="28"/>
      <c r="AM1306" s="28"/>
      <c r="AN1306" s="28"/>
      <c r="AO1306" s="28"/>
      <c r="AP1306" s="28"/>
      <c r="AQ1306" s="28"/>
    </row>
    <row r="1307" spans="2:43" ht="15">
      <c r="B1307" s="28"/>
      <c r="C1307" s="28"/>
      <c r="D1307" s="28"/>
      <c r="E1307" s="28"/>
      <c r="F1307" s="28"/>
      <c r="G1307" s="28"/>
      <c r="H1307" s="28"/>
      <c r="I1307" s="28"/>
      <c r="J1307" s="28"/>
      <c r="K1307" s="28"/>
      <c r="L1307" s="28"/>
      <c r="M1307" s="28"/>
      <c r="N1307" s="28"/>
      <c r="O1307" s="28"/>
      <c r="P1307" s="28"/>
      <c r="Q1307" s="28"/>
      <c r="R1307" s="28"/>
      <c r="S1307" s="28"/>
      <c r="T1307" s="28"/>
      <c r="U1307" s="28"/>
      <c r="V1307" s="28"/>
      <c r="W1307" s="28"/>
      <c r="X1307" s="28"/>
      <c r="Y1307" s="28"/>
      <c r="Z1307" s="28"/>
      <c r="AA1307" s="28"/>
      <c r="AB1307" s="28"/>
      <c r="AC1307" s="28"/>
      <c r="AD1307" s="28"/>
      <c r="AE1307" s="28"/>
      <c r="AF1307" s="28"/>
      <c r="AG1307" s="28"/>
      <c r="AH1307" s="28"/>
      <c r="AI1307" s="28"/>
      <c r="AJ1307" s="28"/>
      <c r="AK1307" s="28"/>
      <c r="AL1307" s="28"/>
      <c r="AM1307" s="28"/>
      <c r="AN1307" s="28"/>
      <c r="AO1307" s="28"/>
      <c r="AP1307" s="28"/>
      <c r="AQ1307" s="28"/>
    </row>
    <row r="1308" spans="2:43" ht="15">
      <c r="B1308" s="28"/>
      <c r="C1308" s="28"/>
      <c r="D1308" s="28"/>
      <c r="E1308" s="28"/>
      <c r="F1308" s="28"/>
      <c r="G1308" s="28"/>
      <c r="H1308" s="28"/>
      <c r="I1308" s="28"/>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8"/>
      <c r="AG1308" s="28"/>
      <c r="AH1308" s="28"/>
      <c r="AI1308" s="28"/>
      <c r="AJ1308" s="28"/>
      <c r="AK1308" s="28"/>
      <c r="AL1308" s="28"/>
      <c r="AM1308" s="28"/>
      <c r="AN1308" s="28"/>
      <c r="AO1308" s="28"/>
      <c r="AP1308" s="28"/>
      <c r="AQ1308" s="28"/>
    </row>
    <row r="1309" spans="2:43" ht="15">
      <c r="B1309" s="28"/>
      <c r="C1309" s="28"/>
      <c r="D1309" s="28"/>
      <c r="E1309" s="28"/>
      <c r="F1309" s="28"/>
      <c r="G1309" s="28"/>
      <c r="H1309" s="28"/>
      <c r="I1309" s="28"/>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8"/>
      <c r="AG1309" s="28"/>
      <c r="AH1309" s="28"/>
      <c r="AI1309" s="28"/>
      <c r="AJ1309" s="28"/>
      <c r="AK1309" s="28"/>
      <c r="AL1309" s="28"/>
      <c r="AM1309" s="28"/>
      <c r="AN1309" s="28"/>
      <c r="AO1309" s="28"/>
      <c r="AP1309" s="28"/>
      <c r="AQ1309" s="28"/>
    </row>
    <row r="1310" spans="2:43" ht="15">
      <c r="B1310" s="28"/>
      <c r="C1310" s="28"/>
      <c r="D1310" s="28"/>
      <c r="E1310" s="28"/>
      <c r="F1310" s="28"/>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8"/>
      <c r="AG1310" s="28"/>
      <c r="AH1310" s="28"/>
      <c r="AI1310" s="28"/>
      <c r="AJ1310" s="28"/>
      <c r="AK1310" s="28"/>
      <c r="AL1310" s="28"/>
      <c r="AM1310" s="28"/>
      <c r="AN1310" s="28"/>
      <c r="AO1310" s="28"/>
      <c r="AP1310" s="28"/>
      <c r="AQ1310" s="28"/>
    </row>
    <row r="1311" spans="2:43" ht="15">
      <c r="B1311" s="28"/>
      <c r="C1311" s="28"/>
      <c r="D1311" s="28"/>
      <c r="E1311" s="28"/>
      <c r="F1311" s="28"/>
      <c r="G1311" s="28"/>
      <c r="H1311" s="28"/>
      <c r="I1311" s="28"/>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8"/>
      <c r="AG1311" s="28"/>
      <c r="AH1311" s="28"/>
      <c r="AI1311" s="28"/>
      <c r="AJ1311" s="28"/>
      <c r="AK1311" s="28"/>
      <c r="AL1311" s="28"/>
      <c r="AM1311" s="28"/>
      <c r="AN1311" s="28"/>
      <c r="AO1311" s="28"/>
      <c r="AP1311" s="28"/>
      <c r="AQ1311" s="28"/>
    </row>
    <row r="1312" spans="2:43" ht="15">
      <c r="B1312" s="28"/>
      <c r="C1312" s="28"/>
      <c r="D1312" s="28"/>
      <c r="E1312" s="28"/>
      <c r="F1312" s="28"/>
      <c r="G1312" s="28"/>
      <c r="H1312" s="28"/>
      <c r="I1312" s="28"/>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8"/>
      <c r="AG1312" s="28"/>
      <c r="AH1312" s="28"/>
      <c r="AI1312" s="28"/>
      <c r="AJ1312" s="28"/>
      <c r="AK1312" s="28"/>
      <c r="AL1312" s="28"/>
      <c r="AM1312" s="28"/>
      <c r="AN1312" s="28"/>
      <c r="AO1312" s="28"/>
      <c r="AP1312" s="28"/>
      <c r="AQ1312" s="28"/>
    </row>
    <row r="1313" spans="2:43" ht="15">
      <c r="B1313" s="28"/>
      <c r="C1313" s="28"/>
      <c r="D1313" s="28"/>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c r="AI1313" s="28"/>
      <c r="AJ1313" s="28"/>
      <c r="AK1313" s="28"/>
      <c r="AL1313" s="28"/>
      <c r="AM1313" s="28"/>
      <c r="AN1313" s="28"/>
      <c r="AO1313" s="28"/>
      <c r="AP1313" s="28"/>
      <c r="AQ1313" s="28"/>
    </row>
    <row r="1314" spans="2:43" ht="15">
      <c r="B1314" s="28"/>
      <c r="C1314" s="28"/>
      <c r="D1314" s="28"/>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8"/>
      <c r="AG1314" s="28"/>
      <c r="AH1314" s="28"/>
      <c r="AI1314" s="28"/>
      <c r="AJ1314" s="28"/>
      <c r="AK1314" s="28"/>
      <c r="AL1314" s="28"/>
      <c r="AM1314" s="28"/>
      <c r="AN1314" s="28"/>
      <c r="AO1314" s="28"/>
      <c r="AP1314" s="28"/>
      <c r="AQ1314" s="28"/>
    </row>
    <row r="1315" spans="2:43" ht="15">
      <c r="B1315" s="28"/>
      <c r="C1315" s="28"/>
      <c r="D1315" s="28"/>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8"/>
      <c r="AG1315" s="28"/>
      <c r="AH1315" s="28"/>
      <c r="AI1315" s="28"/>
      <c r="AJ1315" s="28"/>
      <c r="AK1315" s="28"/>
      <c r="AL1315" s="28"/>
      <c r="AM1315" s="28"/>
      <c r="AN1315" s="28"/>
      <c r="AO1315" s="28"/>
      <c r="AP1315" s="28"/>
      <c r="AQ1315" s="28"/>
    </row>
    <row r="1316" spans="2:43" ht="15">
      <c r="B1316" s="28"/>
      <c r="C1316" s="28"/>
      <c r="D1316" s="28"/>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8"/>
      <c r="AG1316" s="28"/>
      <c r="AH1316" s="28"/>
      <c r="AI1316" s="28"/>
      <c r="AJ1316" s="28"/>
      <c r="AK1316" s="28"/>
      <c r="AL1316" s="28"/>
      <c r="AM1316" s="28"/>
      <c r="AN1316" s="28"/>
      <c r="AO1316" s="28"/>
      <c r="AP1316" s="28"/>
      <c r="AQ1316" s="28"/>
    </row>
    <row r="1317" spans="2:43" ht="15">
      <c r="B1317" s="28"/>
      <c r="C1317" s="28"/>
      <c r="D1317" s="28"/>
      <c r="E1317" s="28"/>
      <c r="F1317" s="28"/>
      <c r="G1317" s="28"/>
      <c r="H1317" s="28"/>
      <c r="I1317" s="28"/>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8"/>
      <c r="AG1317" s="28"/>
      <c r="AH1317" s="28"/>
      <c r="AI1317" s="28"/>
      <c r="AJ1317" s="28"/>
      <c r="AK1317" s="28"/>
      <c r="AL1317" s="28"/>
      <c r="AM1317" s="28"/>
      <c r="AN1317" s="28"/>
      <c r="AO1317" s="28"/>
      <c r="AP1317" s="28"/>
      <c r="AQ1317" s="28"/>
    </row>
    <row r="1318" spans="2:43" ht="15">
      <c r="B1318" s="28"/>
      <c r="C1318" s="28"/>
      <c r="D1318" s="28"/>
      <c r="E1318" s="28"/>
      <c r="F1318" s="28"/>
      <c r="G1318" s="28"/>
      <c r="H1318" s="28"/>
      <c r="I1318" s="28"/>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8"/>
      <c r="AG1318" s="28"/>
      <c r="AH1318" s="28"/>
      <c r="AI1318" s="28"/>
      <c r="AJ1318" s="28"/>
      <c r="AK1318" s="28"/>
      <c r="AL1318" s="28"/>
      <c r="AM1318" s="28"/>
      <c r="AN1318" s="28"/>
      <c r="AO1318" s="28"/>
      <c r="AP1318" s="28"/>
      <c r="AQ1318" s="28"/>
    </row>
    <row r="1319" spans="2:43" ht="15">
      <c r="B1319" s="28"/>
      <c r="C1319" s="28"/>
      <c r="D1319" s="28"/>
      <c r="E1319" s="28"/>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8"/>
      <c r="AG1319" s="28"/>
      <c r="AH1319" s="28"/>
      <c r="AI1319" s="28"/>
      <c r="AJ1319" s="28"/>
      <c r="AK1319" s="28"/>
      <c r="AL1319" s="28"/>
      <c r="AM1319" s="28"/>
      <c r="AN1319" s="28"/>
      <c r="AO1319" s="28"/>
      <c r="AP1319" s="28"/>
      <c r="AQ1319" s="28"/>
    </row>
    <row r="1320" spans="2:43" ht="15">
      <c r="B1320" s="28"/>
      <c r="C1320" s="28"/>
      <c r="D1320" s="28"/>
      <c r="E1320" s="28"/>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8"/>
      <c r="AG1320" s="28"/>
      <c r="AH1320" s="28"/>
      <c r="AI1320" s="28"/>
      <c r="AJ1320" s="28"/>
      <c r="AK1320" s="28"/>
      <c r="AL1320" s="28"/>
      <c r="AM1320" s="28"/>
      <c r="AN1320" s="28"/>
      <c r="AO1320" s="28"/>
      <c r="AP1320" s="28"/>
      <c r="AQ1320" s="28"/>
    </row>
    <row r="1321" spans="2:43" ht="15">
      <c r="B1321" s="28"/>
      <c r="C1321" s="28"/>
      <c r="D1321" s="28"/>
      <c r="E1321" s="28"/>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8"/>
      <c r="AG1321" s="28"/>
      <c r="AH1321" s="28"/>
      <c r="AI1321" s="28"/>
      <c r="AJ1321" s="28"/>
      <c r="AK1321" s="28"/>
      <c r="AL1321" s="28"/>
      <c r="AM1321" s="28"/>
      <c r="AN1321" s="28"/>
      <c r="AO1321" s="28"/>
      <c r="AP1321" s="28"/>
      <c r="AQ1321" s="28"/>
    </row>
    <row r="1322" spans="2:43" ht="15">
      <c r="B1322" s="28"/>
      <c r="C1322" s="28"/>
      <c r="D1322" s="28"/>
      <c r="E1322" s="28"/>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8"/>
      <c r="AG1322" s="28"/>
      <c r="AH1322" s="28"/>
      <c r="AI1322" s="28"/>
      <c r="AJ1322" s="28"/>
      <c r="AK1322" s="28"/>
      <c r="AL1322" s="28"/>
      <c r="AM1322" s="28"/>
      <c r="AN1322" s="28"/>
      <c r="AO1322" s="28"/>
      <c r="AP1322" s="28"/>
      <c r="AQ1322" s="28"/>
    </row>
    <row r="1323" spans="2:43" ht="15">
      <c r="B1323" s="28"/>
      <c r="C1323" s="28"/>
      <c r="D1323" s="28"/>
      <c r="E1323" s="28"/>
      <c r="F1323" s="28"/>
      <c r="G1323" s="28"/>
      <c r="H1323" s="28"/>
      <c r="I1323" s="28"/>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8"/>
      <c r="AG1323" s="28"/>
      <c r="AH1323" s="28"/>
      <c r="AI1323" s="28"/>
      <c r="AJ1323" s="28"/>
      <c r="AK1323" s="28"/>
      <c r="AL1323" s="28"/>
      <c r="AM1323" s="28"/>
      <c r="AN1323" s="28"/>
      <c r="AO1323" s="28"/>
      <c r="AP1323" s="28"/>
      <c r="AQ1323" s="28"/>
    </row>
    <row r="1324" spans="2:43" ht="15">
      <c r="B1324" s="28"/>
      <c r="C1324" s="28"/>
      <c r="D1324" s="28"/>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8"/>
      <c r="AG1324" s="28"/>
      <c r="AH1324" s="28"/>
      <c r="AI1324" s="28"/>
      <c r="AJ1324" s="28"/>
      <c r="AK1324" s="28"/>
      <c r="AL1324" s="28"/>
      <c r="AM1324" s="28"/>
      <c r="AN1324" s="28"/>
      <c r="AO1324" s="28"/>
      <c r="AP1324" s="28"/>
      <c r="AQ1324" s="28"/>
    </row>
    <row r="1325" spans="2:43" ht="15">
      <c r="B1325" s="28"/>
      <c r="C1325" s="28"/>
      <c r="D1325" s="28"/>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8"/>
      <c r="AG1325" s="28"/>
      <c r="AH1325" s="28"/>
      <c r="AI1325" s="28"/>
      <c r="AJ1325" s="28"/>
      <c r="AK1325" s="28"/>
      <c r="AL1325" s="28"/>
      <c r="AM1325" s="28"/>
      <c r="AN1325" s="28"/>
      <c r="AO1325" s="28"/>
      <c r="AP1325" s="28"/>
      <c r="AQ1325" s="28"/>
    </row>
    <row r="1326" spans="2:43" ht="15">
      <c r="B1326" s="28"/>
      <c r="C1326" s="28"/>
      <c r="D1326" s="28"/>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8"/>
      <c r="AG1326" s="28"/>
      <c r="AH1326" s="28"/>
      <c r="AI1326" s="28"/>
      <c r="AJ1326" s="28"/>
      <c r="AK1326" s="28"/>
      <c r="AL1326" s="28"/>
      <c r="AM1326" s="28"/>
      <c r="AN1326" s="28"/>
      <c r="AO1326" s="28"/>
      <c r="AP1326" s="28"/>
      <c r="AQ1326" s="28"/>
    </row>
    <row r="1327" spans="2:43" ht="15">
      <c r="B1327" s="28"/>
      <c r="C1327" s="28"/>
      <c r="D1327" s="28"/>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c r="AI1327" s="28"/>
      <c r="AJ1327" s="28"/>
      <c r="AK1327" s="28"/>
      <c r="AL1327" s="28"/>
      <c r="AM1327" s="28"/>
      <c r="AN1327" s="28"/>
      <c r="AO1327" s="28"/>
      <c r="AP1327" s="28"/>
      <c r="AQ1327" s="28"/>
    </row>
    <row r="1328" spans="2:43" ht="15">
      <c r="B1328" s="28"/>
      <c r="C1328" s="28"/>
      <c r="D1328" s="28"/>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c r="AI1328" s="28"/>
      <c r="AJ1328" s="28"/>
      <c r="AK1328" s="28"/>
      <c r="AL1328" s="28"/>
      <c r="AM1328" s="28"/>
      <c r="AN1328" s="28"/>
      <c r="AO1328" s="28"/>
      <c r="AP1328" s="28"/>
      <c r="AQ1328" s="28"/>
    </row>
    <row r="1329" spans="2:43" ht="15">
      <c r="B1329" s="28"/>
      <c r="C1329" s="28"/>
      <c r="D1329" s="28"/>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c r="AI1329" s="28"/>
      <c r="AJ1329" s="28"/>
      <c r="AK1329" s="28"/>
      <c r="AL1329" s="28"/>
      <c r="AM1329" s="28"/>
      <c r="AN1329" s="28"/>
      <c r="AO1329" s="28"/>
      <c r="AP1329" s="28"/>
      <c r="AQ1329" s="28"/>
    </row>
    <row r="1330" spans="2:43" ht="15">
      <c r="B1330" s="28"/>
      <c r="C1330" s="28"/>
      <c r="D1330" s="28"/>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8"/>
      <c r="AG1330" s="28"/>
      <c r="AH1330" s="28"/>
      <c r="AI1330" s="28"/>
      <c r="AJ1330" s="28"/>
      <c r="AK1330" s="28"/>
      <c r="AL1330" s="28"/>
      <c r="AM1330" s="28"/>
      <c r="AN1330" s="28"/>
      <c r="AO1330" s="28"/>
      <c r="AP1330" s="28"/>
      <c r="AQ1330" s="28"/>
    </row>
    <row r="1331" spans="2:43" ht="15">
      <c r="B1331" s="28"/>
      <c r="C1331" s="28"/>
      <c r="D1331" s="28"/>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8"/>
      <c r="AG1331" s="28"/>
      <c r="AH1331" s="28"/>
      <c r="AI1331" s="28"/>
      <c r="AJ1331" s="28"/>
      <c r="AK1331" s="28"/>
      <c r="AL1331" s="28"/>
      <c r="AM1331" s="28"/>
      <c r="AN1331" s="28"/>
      <c r="AO1331" s="28"/>
      <c r="AP1331" s="28"/>
      <c r="AQ1331" s="28"/>
    </row>
    <row r="1332" spans="2:43" ht="15">
      <c r="B1332" s="28"/>
      <c r="C1332" s="28"/>
      <c r="D1332" s="28"/>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8"/>
      <c r="AG1332" s="28"/>
      <c r="AH1332" s="28"/>
      <c r="AI1332" s="28"/>
      <c r="AJ1332" s="28"/>
      <c r="AK1332" s="28"/>
      <c r="AL1332" s="28"/>
      <c r="AM1332" s="28"/>
      <c r="AN1332" s="28"/>
      <c r="AO1332" s="28"/>
      <c r="AP1332" s="28"/>
      <c r="AQ1332" s="28"/>
    </row>
    <row r="1333" spans="2:43" ht="15">
      <c r="B1333" s="28"/>
      <c r="C1333" s="28"/>
      <c r="D1333" s="28"/>
      <c r="E1333" s="28"/>
      <c r="F1333" s="28"/>
      <c r="G1333" s="28"/>
      <c r="H1333" s="28"/>
      <c r="I1333" s="28"/>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8"/>
      <c r="AG1333" s="28"/>
      <c r="AH1333" s="28"/>
      <c r="AI1333" s="28"/>
      <c r="AJ1333" s="28"/>
      <c r="AK1333" s="28"/>
      <c r="AL1333" s="28"/>
      <c r="AM1333" s="28"/>
      <c r="AN1333" s="28"/>
      <c r="AO1333" s="28"/>
      <c r="AP1333" s="28"/>
      <c r="AQ1333" s="28"/>
    </row>
    <row r="1334" spans="2:43" ht="15">
      <c r="B1334" s="28"/>
      <c r="C1334" s="28"/>
      <c r="D1334" s="28"/>
      <c r="E1334" s="28"/>
      <c r="F1334" s="28"/>
      <c r="G1334" s="28"/>
      <c r="H1334" s="28"/>
      <c r="I1334" s="28"/>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8"/>
      <c r="AG1334" s="28"/>
      <c r="AH1334" s="28"/>
      <c r="AI1334" s="28"/>
      <c r="AJ1334" s="28"/>
      <c r="AK1334" s="28"/>
      <c r="AL1334" s="28"/>
      <c r="AM1334" s="28"/>
      <c r="AN1334" s="28"/>
      <c r="AO1334" s="28"/>
      <c r="AP1334" s="28"/>
      <c r="AQ1334" s="28"/>
    </row>
    <row r="1335" spans="2:43" ht="15">
      <c r="B1335" s="28"/>
      <c r="C1335" s="28"/>
      <c r="D1335" s="28"/>
      <c r="E1335" s="28"/>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c r="AI1335" s="28"/>
      <c r="AJ1335" s="28"/>
      <c r="AK1335" s="28"/>
      <c r="AL1335" s="28"/>
      <c r="AM1335" s="28"/>
      <c r="AN1335" s="28"/>
      <c r="AO1335" s="28"/>
      <c r="AP1335" s="28"/>
      <c r="AQ1335" s="28"/>
    </row>
    <row r="1336" spans="2:43" ht="15">
      <c r="B1336" s="28"/>
      <c r="C1336" s="28"/>
      <c r="D1336" s="28"/>
      <c r="E1336" s="28"/>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c r="AI1336" s="28"/>
      <c r="AJ1336" s="28"/>
      <c r="AK1336" s="28"/>
      <c r="AL1336" s="28"/>
      <c r="AM1336" s="28"/>
      <c r="AN1336" s="28"/>
      <c r="AO1336" s="28"/>
      <c r="AP1336" s="28"/>
      <c r="AQ1336" s="28"/>
    </row>
    <row r="1337" spans="2:43" ht="15">
      <c r="B1337" s="28"/>
      <c r="C1337" s="28"/>
      <c r="D1337" s="28"/>
      <c r="E1337" s="28"/>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8"/>
      <c r="AG1337" s="28"/>
      <c r="AH1337" s="28"/>
      <c r="AI1337" s="28"/>
      <c r="AJ1337" s="28"/>
      <c r="AK1337" s="28"/>
      <c r="AL1337" s="28"/>
      <c r="AM1337" s="28"/>
      <c r="AN1337" s="28"/>
      <c r="AO1337" s="28"/>
      <c r="AP1337" s="28"/>
      <c r="AQ1337" s="28"/>
    </row>
    <row r="1338" spans="2:43" ht="15">
      <c r="B1338" s="28"/>
      <c r="C1338" s="28"/>
      <c r="D1338" s="28"/>
      <c r="E1338" s="28"/>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8"/>
      <c r="AG1338" s="28"/>
      <c r="AH1338" s="28"/>
      <c r="AI1338" s="28"/>
      <c r="AJ1338" s="28"/>
      <c r="AK1338" s="28"/>
      <c r="AL1338" s="28"/>
      <c r="AM1338" s="28"/>
      <c r="AN1338" s="28"/>
      <c r="AO1338" s="28"/>
      <c r="AP1338" s="28"/>
      <c r="AQ1338" s="28"/>
    </row>
    <row r="1339" spans="2:43" ht="15">
      <c r="B1339" s="28"/>
      <c r="C1339" s="28"/>
      <c r="D1339" s="28"/>
      <c r="E1339" s="28"/>
      <c r="F1339" s="28"/>
      <c r="G1339" s="28"/>
      <c r="H1339" s="28"/>
      <c r="I1339" s="28"/>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8"/>
      <c r="AG1339" s="28"/>
      <c r="AH1339" s="28"/>
      <c r="AI1339" s="28"/>
      <c r="AJ1339" s="28"/>
      <c r="AK1339" s="28"/>
      <c r="AL1339" s="28"/>
      <c r="AM1339" s="28"/>
      <c r="AN1339" s="28"/>
      <c r="AO1339" s="28"/>
      <c r="AP1339" s="28"/>
      <c r="AQ1339" s="28"/>
    </row>
    <row r="1340" spans="2:43" ht="15">
      <c r="B1340" s="28"/>
      <c r="C1340" s="28"/>
      <c r="D1340" s="28"/>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c r="AI1340" s="28"/>
      <c r="AJ1340" s="28"/>
      <c r="AK1340" s="28"/>
      <c r="AL1340" s="28"/>
      <c r="AM1340" s="28"/>
      <c r="AN1340" s="28"/>
      <c r="AO1340" s="28"/>
      <c r="AP1340" s="28"/>
      <c r="AQ1340" s="28"/>
    </row>
    <row r="1341" spans="2:43" ht="15">
      <c r="B1341" s="28"/>
      <c r="C1341" s="28"/>
      <c r="D1341" s="28"/>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c r="AI1341" s="28"/>
      <c r="AJ1341" s="28"/>
      <c r="AK1341" s="28"/>
      <c r="AL1341" s="28"/>
      <c r="AM1341" s="28"/>
      <c r="AN1341" s="28"/>
      <c r="AO1341" s="28"/>
      <c r="AP1341" s="28"/>
      <c r="AQ1341" s="28"/>
    </row>
    <row r="1342" spans="2:43" ht="15">
      <c r="B1342" s="28"/>
      <c r="C1342" s="28"/>
      <c r="D1342" s="28"/>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8"/>
      <c r="AG1342" s="28"/>
      <c r="AH1342" s="28"/>
      <c r="AI1342" s="28"/>
      <c r="AJ1342" s="28"/>
      <c r="AK1342" s="28"/>
      <c r="AL1342" s="28"/>
      <c r="AM1342" s="28"/>
      <c r="AN1342" s="28"/>
      <c r="AO1342" s="28"/>
      <c r="AP1342" s="28"/>
      <c r="AQ1342" s="28"/>
    </row>
    <row r="1343" spans="2:43" ht="15">
      <c r="B1343" s="28"/>
      <c r="C1343" s="28"/>
      <c r="D1343" s="28"/>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8"/>
      <c r="AG1343" s="28"/>
      <c r="AH1343" s="28"/>
      <c r="AI1343" s="28"/>
      <c r="AJ1343" s="28"/>
      <c r="AK1343" s="28"/>
      <c r="AL1343" s="28"/>
      <c r="AM1343" s="28"/>
      <c r="AN1343" s="28"/>
      <c r="AO1343" s="28"/>
      <c r="AP1343" s="28"/>
      <c r="AQ1343" s="28"/>
    </row>
    <row r="1344" spans="2:43" ht="15">
      <c r="B1344" s="28"/>
      <c r="C1344" s="28"/>
      <c r="D1344" s="28"/>
      <c r="E1344" s="28"/>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8"/>
      <c r="AG1344" s="28"/>
      <c r="AH1344" s="28"/>
      <c r="AI1344" s="28"/>
      <c r="AJ1344" s="28"/>
      <c r="AK1344" s="28"/>
      <c r="AL1344" s="28"/>
      <c r="AM1344" s="28"/>
      <c r="AN1344" s="28"/>
      <c r="AO1344" s="28"/>
      <c r="AP1344" s="28"/>
      <c r="AQ1344" s="28"/>
    </row>
    <row r="1345" spans="2:43" ht="15">
      <c r="B1345" s="28"/>
      <c r="C1345" s="28"/>
      <c r="D1345" s="28"/>
      <c r="E1345" s="28"/>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8"/>
      <c r="AG1345" s="28"/>
      <c r="AH1345" s="28"/>
      <c r="AI1345" s="28"/>
      <c r="AJ1345" s="28"/>
      <c r="AK1345" s="28"/>
      <c r="AL1345" s="28"/>
      <c r="AM1345" s="28"/>
      <c r="AN1345" s="28"/>
      <c r="AO1345" s="28"/>
      <c r="AP1345" s="28"/>
      <c r="AQ1345" s="28"/>
    </row>
    <row r="1346" spans="2:43" ht="15">
      <c r="B1346" s="28"/>
      <c r="C1346" s="28"/>
      <c r="D1346" s="28"/>
      <c r="E1346" s="28"/>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8"/>
      <c r="AG1346" s="28"/>
      <c r="AH1346" s="28"/>
      <c r="AI1346" s="28"/>
      <c r="AJ1346" s="28"/>
      <c r="AK1346" s="28"/>
      <c r="AL1346" s="28"/>
      <c r="AM1346" s="28"/>
      <c r="AN1346" s="28"/>
      <c r="AO1346" s="28"/>
      <c r="AP1346" s="28"/>
      <c r="AQ1346" s="28"/>
    </row>
    <row r="1347" spans="2:43" ht="15">
      <c r="B1347" s="28"/>
      <c r="C1347" s="28"/>
      <c r="D1347" s="28"/>
      <c r="E1347" s="28"/>
      <c r="F1347" s="28"/>
      <c r="G1347" s="28"/>
      <c r="H1347" s="28"/>
      <c r="I1347" s="28"/>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8"/>
      <c r="AG1347" s="28"/>
      <c r="AH1347" s="28"/>
      <c r="AI1347" s="28"/>
      <c r="AJ1347" s="28"/>
      <c r="AK1347" s="28"/>
      <c r="AL1347" s="28"/>
      <c r="AM1347" s="28"/>
      <c r="AN1347" s="28"/>
      <c r="AO1347" s="28"/>
      <c r="AP1347" s="28"/>
      <c r="AQ1347" s="28"/>
    </row>
    <row r="1348" spans="2:43" ht="15">
      <c r="B1348" s="28"/>
      <c r="C1348" s="28"/>
      <c r="D1348" s="28"/>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8"/>
    </row>
    <row r="1349" spans="2:43" ht="15">
      <c r="B1349" s="28"/>
      <c r="C1349" s="28"/>
      <c r="D1349" s="28"/>
      <c r="E1349" s="28"/>
      <c r="F1349" s="28"/>
      <c r="G1349" s="28"/>
      <c r="H1349" s="28"/>
      <c r="I1349" s="28"/>
      <c r="J1349" s="28"/>
      <c r="K1349" s="28"/>
      <c r="L1349" s="28"/>
      <c r="M1349" s="28"/>
      <c r="N1349" s="28"/>
      <c r="O1349" s="28"/>
      <c r="P1349" s="28"/>
      <c r="Q1349" s="28"/>
      <c r="R1349" s="28"/>
      <c r="S1349" s="28"/>
      <c r="T1349" s="28"/>
      <c r="U1349" s="28"/>
      <c r="V1349" s="28"/>
      <c r="W1349" s="28"/>
      <c r="X1349" s="28"/>
      <c r="Y1349" s="28"/>
      <c r="Z1349" s="28"/>
      <c r="AA1349" s="28"/>
      <c r="AB1349" s="28"/>
      <c r="AC1349" s="28"/>
      <c r="AD1349" s="28"/>
      <c r="AE1349" s="28"/>
      <c r="AF1349" s="28"/>
      <c r="AG1349" s="28"/>
      <c r="AH1349" s="28"/>
      <c r="AI1349" s="28"/>
      <c r="AJ1349" s="28"/>
      <c r="AK1349" s="28"/>
      <c r="AL1349" s="28"/>
      <c r="AM1349" s="28"/>
      <c r="AN1349" s="28"/>
      <c r="AO1349" s="28"/>
      <c r="AP1349" s="28"/>
      <c r="AQ1349" s="28"/>
    </row>
    <row r="1350" spans="2:43" ht="15">
      <c r="B1350" s="28"/>
      <c r="C1350" s="28"/>
      <c r="D1350" s="28"/>
      <c r="E1350" s="28"/>
      <c r="F1350" s="28"/>
      <c r="G1350" s="28"/>
      <c r="H1350" s="28"/>
      <c r="I1350" s="28"/>
      <c r="J1350" s="28"/>
      <c r="K1350" s="28"/>
      <c r="L1350" s="28"/>
      <c r="M1350" s="28"/>
      <c r="N1350" s="28"/>
      <c r="O1350" s="28"/>
      <c r="P1350" s="28"/>
      <c r="Q1350" s="28"/>
      <c r="R1350" s="28"/>
      <c r="S1350" s="28"/>
      <c r="T1350" s="28"/>
      <c r="U1350" s="28"/>
      <c r="V1350" s="28"/>
      <c r="W1350" s="28"/>
      <c r="X1350" s="28"/>
      <c r="Y1350" s="28"/>
      <c r="Z1350" s="28"/>
      <c r="AA1350" s="28"/>
      <c r="AB1350" s="28"/>
      <c r="AC1350" s="28"/>
      <c r="AD1350" s="28"/>
      <c r="AE1350" s="28"/>
      <c r="AF1350" s="28"/>
      <c r="AG1350" s="28"/>
      <c r="AH1350" s="28"/>
      <c r="AI1350" s="28"/>
      <c r="AJ1350" s="28"/>
      <c r="AK1350" s="28"/>
      <c r="AL1350" s="28"/>
      <c r="AM1350" s="28"/>
      <c r="AN1350" s="28"/>
      <c r="AO1350" s="28"/>
      <c r="AP1350" s="28"/>
      <c r="AQ1350" s="28"/>
    </row>
    <row r="1351" spans="2:43" ht="15">
      <c r="B1351" s="28"/>
      <c r="C1351" s="28"/>
      <c r="D1351" s="28"/>
      <c r="E1351" s="28"/>
      <c r="F1351" s="28"/>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8"/>
      <c r="AG1351" s="28"/>
      <c r="AH1351" s="28"/>
      <c r="AI1351" s="28"/>
      <c r="AJ1351" s="28"/>
      <c r="AK1351" s="28"/>
      <c r="AL1351" s="28"/>
      <c r="AM1351" s="28"/>
      <c r="AN1351" s="28"/>
      <c r="AO1351" s="28"/>
      <c r="AP1351" s="28"/>
      <c r="AQ1351" s="28"/>
    </row>
    <row r="1352" spans="2:43" ht="15">
      <c r="B1352" s="28"/>
      <c r="C1352" s="28"/>
      <c r="D1352" s="28"/>
      <c r="E1352" s="28"/>
      <c r="F1352" s="28"/>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8"/>
      <c r="AG1352" s="28"/>
      <c r="AH1352" s="28"/>
      <c r="AI1352" s="28"/>
      <c r="AJ1352" s="28"/>
      <c r="AK1352" s="28"/>
      <c r="AL1352" s="28"/>
      <c r="AM1352" s="28"/>
      <c r="AN1352" s="28"/>
      <c r="AO1352" s="28"/>
      <c r="AP1352" s="28"/>
      <c r="AQ1352" s="28"/>
    </row>
    <row r="1353" spans="2:43" ht="15">
      <c r="B1353" s="28"/>
      <c r="C1353" s="28"/>
      <c r="D1353" s="28"/>
      <c r="E1353" s="28"/>
      <c r="F1353" s="28"/>
      <c r="G1353" s="28"/>
      <c r="H1353" s="28"/>
      <c r="I1353" s="28"/>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8"/>
      <c r="AG1353" s="28"/>
      <c r="AH1353" s="28"/>
      <c r="AI1353" s="28"/>
      <c r="AJ1353" s="28"/>
      <c r="AK1353" s="28"/>
      <c r="AL1353" s="28"/>
      <c r="AM1353" s="28"/>
      <c r="AN1353" s="28"/>
      <c r="AO1353" s="28"/>
      <c r="AP1353" s="28"/>
      <c r="AQ1353" s="28"/>
    </row>
    <row r="1354" spans="2:43" ht="15">
      <c r="B1354" s="28"/>
      <c r="C1354" s="28"/>
      <c r="D1354" s="28"/>
      <c r="E1354" s="28"/>
      <c r="F1354" s="28"/>
      <c r="G1354" s="28"/>
      <c r="H1354" s="28"/>
      <c r="I1354" s="28"/>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8"/>
      <c r="AG1354" s="28"/>
      <c r="AH1354" s="28"/>
      <c r="AI1354" s="28"/>
      <c r="AJ1354" s="28"/>
      <c r="AK1354" s="28"/>
      <c r="AL1354" s="28"/>
      <c r="AM1354" s="28"/>
      <c r="AN1354" s="28"/>
      <c r="AO1354" s="28"/>
      <c r="AP1354" s="28"/>
      <c r="AQ1354" s="28"/>
    </row>
    <row r="1355" spans="2:43" ht="15">
      <c r="B1355" s="28"/>
      <c r="C1355" s="28"/>
      <c r="D1355" s="28"/>
      <c r="E1355" s="28"/>
      <c r="F1355" s="28"/>
      <c r="G1355" s="28"/>
      <c r="H1355" s="28"/>
      <c r="I1355" s="28"/>
      <c r="J1355" s="28"/>
      <c r="K1355" s="28"/>
      <c r="L1355" s="28"/>
      <c r="M1355" s="28"/>
      <c r="N1355" s="28"/>
      <c r="O1355" s="28"/>
      <c r="P1355" s="28"/>
      <c r="Q1355" s="28"/>
      <c r="R1355" s="28"/>
      <c r="S1355" s="28"/>
      <c r="T1355" s="28"/>
      <c r="U1355" s="28"/>
      <c r="V1355" s="28"/>
      <c r="W1355" s="28"/>
      <c r="X1355" s="28"/>
      <c r="Y1355" s="28"/>
      <c r="Z1355" s="28"/>
      <c r="AA1355" s="28"/>
      <c r="AB1355" s="28"/>
      <c r="AC1355" s="28"/>
      <c r="AD1355" s="28"/>
      <c r="AE1355" s="28"/>
      <c r="AF1355" s="28"/>
      <c r="AG1355" s="28"/>
      <c r="AH1355" s="28"/>
      <c r="AI1355" s="28"/>
      <c r="AJ1355" s="28"/>
      <c r="AK1355" s="28"/>
      <c r="AL1355" s="28"/>
      <c r="AM1355" s="28"/>
      <c r="AN1355" s="28"/>
      <c r="AO1355" s="28"/>
      <c r="AP1355" s="28"/>
      <c r="AQ1355" s="28"/>
    </row>
    <row r="1356" spans="2:43" ht="15">
      <c r="B1356" s="28"/>
      <c r="C1356" s="28"/>
      <c r="D1356" s="28"/>
      <c r="E1356" s="28"/>
      <c r="F1356" s="28"/>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8"/>
      <c r="AG1356" s="28"/>
      <c r="AH1356" s="28"/>
      <c r="AI1356" s="28"/>
      <c r="AJ1356" s="28"/>
      <c r="AK1356" s="28"/>
      <c r="AL1356" s="28"/>
      <c r="AM1356" s="28"/>
      <c r="AN1356" s="28"/>
      <c r="AO1356" s="28"/>
      <c r="AP1356" s="28"/>
      <c r="AQ1356" s="28"/>
    </row>
    <row r="1357" spans="2:43" ht="15">
      <c r="B1357" s="28"/>
      <c r="C1357" s="28"/>
      <c r="D1357" s="28"/>
      <c r="E1357" s="28"/>
      <c r="F1357" s="28"/>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8"/>
      <c r="AG1357" s="28"/>
      <c r="AH1357" s="28"/>
      <c r="AI1357" s="28"/>
      <c r="AJ1357" s="28"/>
      <c r="AK1357" s="28"/>
      <c r="AL1357" s="28"/>
      <c r="AM1357" s="28"/>
      <c r="AN1357" s="28"/>
      <c r="AO1357" s="28"/>
      <c r="AP1357" s="28"/>
      <c r="AQ1357" s="28"/>
    </row>
    <row r="1358" spans="2:43" ht="15">
      <c r="B1358" s="28"/>
      <c r="C1358" s="28"/>
      <c r="D1358" s="28"/>
      <c r="E1358" s="28"/>
      <c r="F1358" s="28"/>
      <c r="G1358" s="28"/>
      <c r="H1358" s="28"/>
      <c r="I1358" s="28"/>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8"/>
      <c r="AG1358" s="28"/>
      <c r="AH1358" s="28"/>
      <c r="AI1358" s="28"/>
      <c r="AJ1358" s="28"/>
      <c r="AK1358" s="28"/>
      <c r="AL1358" s="28"/>
      <c r="AM1358" s="28"/>
      <c r="AN1358" s="28"/>
      <c r="AO1358" s="28"/>
      <c r="AP1358" s="28"/>
      <c r="AQ1358" s="28"/>
    </row>
    <row r="1359" spans="2:43" ht="15">
      <c r="B1359" s="28"/>
      <c r="C1359" s="28"/>
      <c r="D1359" s="28"/>
      <c r="E1359" s="28"/>
      <c r="F1359" s="28"/>
      <c r="G1359" s="28"/>
      <c r="H1359" s="28"/>
      <c r="I1359" s="28"/>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8"/>
      <c r="AG1359" s="28"/>
      <c r="AH1359" s="28"/>
      <c r="AI1359" s="28"/>
      <c r="AJ1359" s="28"/>
      <c r="AK1359" s="28"/>
      <c r="AL1359" s="28"/>
      <c r="AM1359" s="28"/>
      <c r="AN1359" s="28"/>
      <c r="AO1359" s="28"/>
      <c r="AP1359" s="28"/>
      <c r="AQ1359" s="28"/>
    </row>
    <row r="1360" spans="2:43" ht="15">
      <c r="B1360" s="28"/>
      <c r="C1360" s="28"/>
      <c r="D1360" s="28"/>
      <c r="E1360" s="28"/>
      <c r="F1360" s="28"/>
      <c r="G1360" s="28"/>
      <c r="H1360" s="28"/>
      <c r="I1360" s="28"/>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8"/>
      <c r="AG1360" s="28"/>
      <c r="AH1360" s="28"/>
      <c r="AI1360" s="28"/>
      <c r="AJ1360" s="28"/>
      <c r="AK1360" s="28"/>
      <c r="AL1360" s="28"/>
      <c r="AM1360" s="28"/>
      <c r="AN1360" s="28"/>
      <c r="AO1360" s="28"/>
      <c r="AP1360" s="28"/>
      <c r="AQ1360" s="28"/>
    </row>
    <row r="1361" spans="2:43" ht="15">
      <c r="B1361" s="28"/>
      <c r="C1361" s="28"/>
      <c r="D1361" s="28"/>
      <c r="E1361" s="28"/>
      <c r="F1361" s="28"/>
      <c r="G1361" s="28"/>
      <c r="H1361" s="28"/>
      <c r="I1361" s="28"/>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8"/>
      <c r="AG1361" s="28"/>
      <c r="AH1361" s="28"/>
      <c r="AI1361" s="28"/>
      <c r="AJ1361" s="28"/>
      <c r="AK1361" s="28"/>
      <c r="AL1361" s="28"/>
      <c r="AM1361" s="28"/>
      <c r="AN1361" s="28"/>
      <c r="AO1361" s="28"/>
      <c r="AP1361" s="28"/>
      <c r="AQ1361" s="28"/>
    </row>
    <row r="1362" spans="2:43" ht="15">
      <c r="B1362" s="28"/>
      <c r="C1362" s="28"/>
      <c r="D1362" s="28"/>
      <c r="E1362" s="28"/>
      <c r="F1362" s="28"/>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8"/>
      <c r="AG1362" s="28"/>
      <c r="AH1362" s="28"/>
      <c r="AI1362" s="28"/>
      <c r="AJ1362" s="28"/>
      <c r="AK1362" s="28"/>
      <c r="AL1362" s="28"/>
      <c r="AM1362" s="28"/>
      <c r="AN1362" s="28"/>
      <c r="AO1362" s="28"/>
      <c r="AP1362" s="28"/>
      <c r="AQ1362" s="28"/>
    </row>
    <row r="1363" spans="2:43" ht="15">
      <c r="B1363" s="28"/>
      <c r="C1363" s="28"/>
      <c r="D1363" s="28"/>
      <c r="E1363" s="28"/>
      <c r="F1363" s="28"/>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8"/>
      <c r="AG1363" s="28"/>
      <c r="AH1363" s="28"/>
      <c r="AI1363" s="28"/>
      <c r="AJ1363" s="28"/>
      <c r="AK1363" s="28"/>
      <c r="AL1363" s="28"/>
      <c r="AM1363" s="28"/>
      <c r="AN1363" s="28"/>
      <c r="AO1363" s="28"/>
      <c r="AP1363" s="28"/>
      <c r="AQ1363" s="28"/>
    </row>
    <row r="1364" spans="2:43" ht="15">
      <c r="B1364" s="28"/>
      <c r="C1364" s="28"/>
      <c r="D1364" s="28"/>
      <c r="E1364" s="28"/>
      <c r="F1364" s="28"/>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8"/>
      <c r="AG1364" s="28"/>
      <c r="AH1364" s="28"/>
      <c r="AI1364" s="28"/>
      <c r="AJ1364" s="28"/>
      <c r="AK1364" s="28"/>
      <c r="AL1364" s="28"/>
      <c r="AM1364" s="28"/>
      <c r="AN1364" s="28"/>
      <c r="AO1364" s="28"/>
      <c r="AP1364" s="28"/>
      <c r="AQ1364" s="28"/>
    </row>
    <row r="1365" spans="2:43" ht="15">
      <c r="B1365" s="28"/>
      <c r="C1365" s="28"/>
      <c r="D1365" s="28"/>
      <c r="E1365" s="28"/>
      <c r="F1365" s="28"/>
      <c r="G1365" s="28"/>
      <c r="H1365" s="28"/>
      <c r="I1365" s="28"/>
      <c r="J1365" s="28"/>
      <c r="K1365" s="28"/>
      <c r="L1365" s="28"/>
      <c r="M1365" s="28"/>
      <c r="N1365" s="28"/>
      <c r="O1365" s="28"/>
      <c r="P1365" s="28"/>
      <c r="Q1365" s="28"/>
      <c r="R1365" s="28"/>
      <c r="S1365" s="28"/>
      <c r="T1365" s="28"/>
      <c r="U1365" s="28"/>
      <c r="V1365" s="28"/>
      <c r="W1365" s="28"/>
      <c r="X1365" s="28"/>
      <c r="Y1365" s="28"/>
      <c r="Z1365" s="28"/>
      <c r="AA1365" s="28"/>
      <c r="AB1365" s="28"/>
      <c r="AC1365" s="28"/>
      <c r="AD1365" s="28"/>
      <c r="AE1365" s="28"/>
      <c r="AF1365" s="28"/>
      <c r="AG1365" s="28"/>
      <c r="AH1365" s="28"/>
      <c r="AI1365" s="28"/>
      <c r="AJ1365" s="28"/>
      <c r="AK1365" s="28"/>
      <c r="AL1365" s="28"/>
      <c r="AM1365" s="28"/>
      <c r="AN1365" s="28"/>
      <c r="AO1365" s="28"/>
      <c r="AP1365" s="28"/>
      <c r="AQ1365" s="28"/>
    </row>
    <row r="1366" spans="2:43" ht="15">
      <c r="B1366" s="28"/>
      <c r="C1366" s="28"/>
      <c r="D1366" s="28"/>
      <c r="E1366" s="28"/>
      <c r="F1366" s="28"/>
      <c r="G1366" s="28"/>
      <c r="H1366" s="28"/>
      <c r="I1366" s="28"/>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8"/>
      <c r="AG1366" s="28"/>
      <c r="AH1366" s="28"/>
      <c r="AI1366" s="28"/>
      <c r="AJ1366" s="28"/>
      <c r="AK1366" s="28"/>
      <c r="AL1366" s="28"/>
      <c r="AM1366" s="28"/>
      <c r="AN1366" s="28"/>
      <c r="AO1366" s="28"/>
      <c r="AP1366" s="28"/>
      <c r="AQ1366" s="28"/>
    </row>
    <row r="1367" spans="2:43" ht="15">
      <c r="B1367" s="28"/>
      <c r="C1367" s="28"/>
      <c r="D1367" s="28"/>
      <c r="E1367" s="28"/>
      <c r="F1367" s="28"/>
      <c r="G1367" s="28"/>
      <c r="H1367" s="28"/>
      <c r="I1367" s="28"/>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8"/>
      <c r="AG1367" s="28"/>
      <c r="AH1367" s="28"/>
      <c r="AI1367" s="28"/>
      <c r="AJ1367" s="28"/>
      <c r="AK1367" s="28"/>
      <c r="AL1367" s="28"/>
      <c r="AM1367" s="28"/>
      <c r="AN1367" s="28"/>
      <c r="AO1367" s="28"/>
      <c r="AP1367" s="28"/>
      <c r="AQ1367" s="28"/>
    </row>
    <row r="1368" spans="2:43" ht="15">
      <c r="B1368" s="28"/>
      <c r="C1368" s="28"/>
      <c r="D1368" s="28"/>
      <c r="E1368" s="28"/>
      <c r="F1368" s="28"/>
      <c r="G1368" s="28"/>
      <c r="H1368" s="28"/>
      <c r="I1368" s="28"/>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8"/>
      <c r="AG1368" s="28"/>
      <c r="AH1368" s="28"/>
      <c r="AI1368" s="28"/>
      <c r="AJ1368" s="28"/>
      <c r="AK1368" s="28"/>
      <c r="AL1368" s="28"/>
      <c r="AM1368" s="28"/>
      <c r="AN1368" s="28"/>
      <c r="AO1368" s="28"/>
      <c r="AP1368" s="28"/>
      <c r="AQ1368" s="28"/>
    </row>
    <row r="1369" spans="2:43" ht="15">
      <c r="B1369" s="28"/>
      <c r="C1369" s="28"/>
      <c r="D1369" s="28"/>
      <c r="E1369" s="28"/>
      <c r="F1369" s="28"/>
      <c r="G1369" s="28"/>
      <c r="H1369" s="28"/>
      <c r="I1369" s="28"/>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8"/>
      <c r="AG1369" s="28"/>
      <c r="AH1369" s="28"/>
      <c r="AI1369" s="28"/>
      <c r="AJ1369" s="28"/>
      <c r="AK1369" s="28"/>
      <c r="AL1369" s="28"/>
      <c r="AM1369" s="28"/>
      <c r="AN1369" s="28"/>
      <c r="AO1369" s="28"/>
      <c r="AP1369" s="28"/>
      <c r="AQ1369" s="28"/>
    </row>
    <row r="1370" spans="2:43" ht="15">
      <c r="B1370" s="28"/>
      <c r="C1370" s="28"/>
      <c r="D1370" s="28"/>
      <c r="E1370" s="28"/>
      <c r="F1370" s="28"/>
      <c r="G1370" s="28"/>
      <c r="H1370" s="28"/>
      <c r="I1370" s="28"/>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8"/>
    </row>
    <row r="1371" spans="2:43" ht="15">
      <c r="B1371" s="28"/>
      <c r="C1371" s="28"/>
      <c r="D1371" s="28"/>
      <c r="E1371" s="28"/>
      <c r="F1371" s="28"/>
      <c r="G1371" s="28"/>
      <c r="H1371" s="28"/>
      <c r="I1371" s="28"/>
      <c r="J1371" s="28"/>
      <c r="K1371" s="28"/>
      <c r="L1371" s="28"/>
      <c r="M1371" s="28"/>
      <c r="N1371" s="28"/>
      <c r="O1371" s="28"/>
      <c r="P1371" s="28"/>
      <c r="Q1371" s="28"/>
      <c r="R1371" s="28"/>
      <c r="S1371" s="28"/>
      <c r="T1371" s="28"/>
      <c r="U1371" s="28"/>
      <c r="V1371" s="28"/>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8"/>
    </row>
    <row r="1372" spans="2:43" ht="15">
      <c r="B1372" s="28"/>
      <c r="C1372" s="28"/>
      <c r="D1372" s="28"/>
      <c r="E1372" s="28"/>
      <c r="F1372" s="28"/>
      <c r="G1372" s="28"/>
      <c r="H1372" s="28"/>
      <c r="I1372" s="28"/>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8"/>
    </row>
    <row r="1373" spans="2:43" ht="15">
      <c r="B1373" s="28"/>
      <c r="C1373" s="28"/>
      <c r="D1373" s="28"/>
      <c r="E1373" s="28"/>
      <c r="F1373" s="28"/>
      <c r="G1373" s="28"/>
      <c r="H1373" s="28"/>
      <c r="I1373" s="28"/>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8"/>
      <c r="AG1373" s="28"/>
      <c r="AH1373" s="28"/>
      <c r="AI1373" s="28"/>
      <c r="AJ1373" s="28"/>
      <c r="AK1373" s="28"/>
      <c r="AL1373" s="28"/>
      <c r="AM1373" s="28"/>
      <c r="AN1373" s="28"/>
      <c r="AO1373" s="28"/>
      <c r="AP1373" s="28"/>
      <c r="AQ1373" s="28"/>
    </row>
    <row r="1374" spans="2:43" ht="15">
      <c r="B1374" s="28"/>
      <c r="C1374" s="28"/>
      <c r="D1374" s="28"/>
      <c r="E1374" s="28"/>
      <c r="F1374" s="28"/>
      <c r="G1374" s="28"/>
      <c r="H1374" s="28"/>
      <c r="I1374" s="28"/>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8"/>
      <c r="AG1374" s="28"/>
      <c r="AH1374" s="28"/>
      <c r="AI1374" s="28"/>
      <c r="AJ1374" s="28"/>
      <c r="AK1374" s="28"/>
      <c r="AL1374" s="28"/>
      <c r="AM1374" s="28"/>
      <c r="AN1374" s="28"/>
      <c r="AO1374" s="28"/>
      <c r="AP1374" s="28"/>
      <c r="AQ1374" s="28"/>
    </row>
    <row r="1375" spans="2:43" ht="15">
      <c r="B1375" s="28"/>
      <c r="C1375" s="28"/>
      <c r="D1375" s="28"/>
      <c r="E1375" s="28"/>
      <c r="F1375" s="28"/>
      <c r="G1375" s="28"/>
      <c r="H1375" s="28"/>
      <c r="I1375" s="28"/>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8"/>
      <c r="AG1375" s="28"/>
      <c r="AH1375" s="28"/>
      <c r="AI1375" s="28"/>
      <c r="AJ1375" s="28"/>
      <c r="AK1375" s="28"/>
      <c r="AL1375" s="28"/>
      <c r="AM1375" s="28"/>
      <c r="AN1375" s="28"/>
      <c r="AO1375" s="28"/>
      <c r="AP1375" s="28"/>
      <c r="AQ1375" s="28"/>
    </row>
    <row r="1376" spans="2:43" ht="15">
      <c r="B1376" s="28"/>
      <c r="C1376" s="28"/>
      <c r="D1376" s="28"/>
      <c r="E1376" s="28"/>
      <c r="F1376" s="28"/>
      <c r="G1376" s="28"/>
      <c r="H1376" s="28"/>
      <c r="I1376" s="28"/>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8"/>
      <c r="AG1376" s="28"/>
      <c r="AH1376" s="28"/>
      <c r="AI1376" s="28"/>
      <c r="AJ1376" s="28"/>
      <c r="AK1376" s="28"/>
      <c r="AL1376" s="28"/>
      <c r="AM1376" s="28"/>
      <c r="AN1376" s="28"/>
      <c r="AO1376" s="28"/>
      <c r="AP1376" s="28"/>
      <c r="AQ1376" s="28"/>
    </row>
    <row r="1377" spans="2:43" ht="15">
      <c r="B1377" s="28"/>
      <c r="C1377" s="28"/>
      <c r="D1377" s="28"/>
      <c r="E1377" s="28"/>
      <c r="F1377" s="28"/>
      <c r="G1377" s="28"/>
      <c r="H1377" s="28"/>
      <c r="I1377" s="28"/>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8"/>
      <c r="AG1377" s="28"/>
      <c r="AH1377" s="28"/>
      <c r="AI1377" s="28"/>
      <c r="AJ1377" s="28"/>
      <c r="AK1377" s="28"/>
      <c r="AL1377" s="28"/>
      <c r="AM1377" s="28"/>
      <c r="AN1377" s="28"/>
      <c r="AO1377" s="28"/>
      <c r="AP1377" s="28"/>
      <c r="AQ1377" s="28"/>
    </row>
    <row r="1378" spans="2:43" ht="15">
      <c r="B1378" s="28"/>
      <c r="C1378" s="28"/>
      <c r="D1378" s="28"/>
      <c r="E1378" s="28"/>
      <c r="F1378" s="28"/>
      <c r="G1378" s="28"/>
      <c r="H1378" s="28"/>
      <c r="I1378" s="28"/>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8"/>
      <c r="AG1378" s="28"/>
      <c r="AH1378" s="28"/>
      <c r="AI1378" s="28"/>
      <c r="AJ1378" s="28"/>
      <c r="AK1378" s="28"/>
      <c r="AL1378" s="28"/>
      <c r="AM1378" s="28"/>
      <c r="AN1378" s="28"/>
      <c r="AO1378" s="28"/>
      <c r="AP1378" s="28"/>
      <c r="AQ1378" s="28"/>
    </row>
    <row r="1379" spans="2:43" ht="15">
      <c r="B1379" s="28"/>
      <c r="C1379" s="28"/>
      <c r="D1379" s="28"/>
      <c r="E1379" s="28"/>
      <c r="F1379" s="28"/>
      <c r="G1379" s="28"/>
      <c r="H1379" s="28"/>
      <c r="I1379" s="28"/>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8"/>
      <c r="AG1379" s="28"/>
      <c r="AH1379" s="28"/>
      <c r="AI1379" s="28"/>
      <c r="AJ1379" s="28"/>
      <c r="AK1379" s="28"/>
      <c r="AL1379" s="28"/>
      <c r="AM1379" s="28"/>
      <c r="AN1379" s="28"/>
      <c r="AO1379" s="28"/>
      <c r="AP1379" s="28"/>
      <c r="AQ1379" s="28"/>
    </row>
    <row r="1380" spans="2:43" ht="15">
      <c r="B1380" s="28"/>
      <c r="C1380" s="28"/>
      <c r="D1380" s="28"/>
      <c r="E1380" s="28"/>
      <c r="F1380" s="28"/>
      <c r="G1380" s="28"/>
      <c r="H1380" s="28"/>
      <c r="I1380" s="28"/>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8"/>
      <c r="AG1380" s="28"/>
      <c r="AH1380" s="28"/>
      <c r="AI1380" s="28"/>
      <c r="AJ1380" s="28"/>
      <c r="AK1380" s="28"/>
      <c r="AL1380" s="28"/>
      <c r="AM1380" s="28"/>
      <c r="AN1380" s="28"/>
      <c r="AO1380" s="28"/>
      <c r="AP1380" s="28"/>
      <c r="AQ1380" s="28"/>
    </row>
    <row r="1381" spans="2:43" ht="15">
      <c r="B1381" s="28"/>
      <c r="C1381" s="28"/>
      <c r="D1381" s="28"/>
      <c r="E1381" s="28"/>
      <c r="F1381" s="28"/>
      <c r="G1381" s="28"/>
      <c r="H1381" s="28"/>
      <c r="I1381" s="28"/>
      <c r="J1381" s="28"/>
      <c r="K1381" s="28"/>
      <c r="L1381" s="28"/>
      <c r="M1381" s="28"/>
      <c r="N1381" s="28"/>
      <c r="O1381" s="28"/>
      <c r="P1381" s="28"/>
      <c r="Q1381" s="28"/>
      <c r="R1381" s="28"/>
      <c r="S1381" s="28"/>
      <c r="T1381" s="28"/>
      <c r="U1381" s="28"/>
      <c r="V1381" s="28"/>
      <c r="W1381" s="28"/>
      <c r="X1381" s="28"/>
      <c r="Y1381" s="28"/>
      <c r="Z1381" s="28"/>
      <c r="AA1381" s="28"/>
      <c r="AB1381" s="28"/>
      <c r="AC1381" s="28"/>
      <c r="AD1381" s="28"/>
      <c r="AE1381" s="28"/>
      <c r="AF1381" s="28"/>
      <c r="AG1381" s="28"/>
      <c r="AH1381" s="28"/>
      <c r="AI1381" s="28"/>
      <c r="AJ1381" s="28"/>
      <c r="AK1381" s="28"/>
      <c r="AL1381" s="28"/>
      <c r="AM1381" s="28"/>
      <c r="AN1381" s="28"/>
      <c r="AO1381" s="28"/>
      <c r="AP1381" s="28"/>
      <c r="AQ1381" s="28"/>
    </row>
    <row r="1382" spans="2:43" ht="15">
      <c r="B1382" s="28"/>
      <c r="C1382" s="28"/>
      <c r="D1382" s="28"/>
      <c r="E1382" s="28"/>
      <c r="F1382" s="28"/>
      <c r="G1382" s="28"/>
      <c r="H1382" s="28"/>
      <c r="I1382" s="28"/>
      <c r="J1382" s="28"/>
      <c r="K1382" s="28"/>
      <c r="L1382" s="28"/>
      <c r="M1382" s="28"/>
      <c r="N1382" s="28"/>
      <c r="O1382" s="28"/>
      <c r="P1382" s="28"/>
      <c r="Q1382" s="28"/>
      <c r="R1382" s="28"/>
      <c r="S1382" s="28"/>
      <c r="T1382" s="28"/>
      <c r="U1382" s="28"/>
      <c r="V1382" s="28"/>
      <c r="W1382" s="28"/>
      <c r="X1382" s="28"/>
      <c r="Y1382" s="28"/>
      <c r="Z1382" s="28"/>
      <c r="AA1382" s="28"/>
      <c r="AB1382" s="28"/>
      <c r="AC1382" s="28"/>
      <c r="AD1382" s="28"/>
      <c r="AE1382" s="28"/>
      <c r="AF1382" s="28"/>
      <c r="AG1382" s="28"/>
      <c r="AH1382" s="28"/>
      <c r="AI1382" s="28"/>
      <c r="AJ1382" s="28"/>
      <c r="AK1382" s="28"/>
      <c r="AL1382" s="28"/>
      <c r="AM1382" s="28"/>
      <c r="AN1382" s="28"/>
      <c r="AO1382" s="28"/>
      <c r="AP1382" s="28"/>
      <c r="AQ1382" s="28"/>
    </row>
    <row r="1383" spans="2:43" ht="15">
      <c r="B1383" s="28"/>
      <c r="C1383" s="28"/>
      <c r="D1383" s="28"/>
      <c r="E1383" s="28"/>
      <c r="F1383" s="28"/>
      <c r="G1383" s="28"/>
      <c r="H1383" s="28"/>
      <c r="I1383" s="28"/>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8"/>
      <c r="AG1383" s="28"/>
      <c r="AH1383" s="28"/>
      <c r="AI1383" s="28"/>
      <c r="AJ1383" s="28"/>
      <c r="AK1383" s="28"/>
      <c r="AL1383" s="28"/>
      <c r="AM1383" s="28"/>
      <c r="AN1383" s="28"/>
      <c r="AO1383" s="28"/>
      <c r="AP1383" s="28"/>
      <c r="AQ1383" s="28"/>
    </row>
    <row r="1384" spans="2:43" ht="15">
      <c r="B1384" s="28"/>
      <c r="C1384" s="28"/>
      <c r="D1384" s="28"/>
      <c r="E1384" s="28"/>
      <c r="F1384" s="28"/>
      <c r="G1384" s="28"/>
      <c r="H1384" s="28"/>
      <c r="I1384" s="28"/>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8"/>
      <c r="AG1384" s="28"/>
      <c r="AH1384" s="28"/>
      <c r="AI1384" s="28"/>
      <c r="AJ1384" s="28"/>
      <c r="AK1384" s="28"/>
      <c r="AL1384" s="28"/>
      <c r="AM1384" s="28"/>
      <c r="AN1384" s="28"/>
      <c r="AO1384" s="28"/>
      <c r="AP1384" s="28"/>
      <c r="AQ1384" s="28"/>
    </row>
    <row r="1385" spans="2:43" ht="15">
      <c r="B1385" s="28"/>
      <c r="C1385" s="28"/>
      <c r="D1385" s="28"/>
      <c r="E1385" s="28"/>
      <c r="F1385" s="28"/>
      <c r="G1385" s="28"/>
      <c r="H1385" s="28"/>
      <c r="I1385" s="28"/>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8"/>
      <c r="AG1385" s="28"/>
      <c r="AH1385" s="28"/>
      <c r="AI1385" s="28"/>
      <c r="AJ1385" s="28"/>
      <c r="AK1385" s="28"/>
      <c r="AL1385" s="28"/>
      <c r="AM1385" s="28"/>
      <c r="AN1385" s="28"/>
      <c r="AO1385" s="28"/>
      <c r="AP1385" s="28"/>
      <c r="AQ1385" s="28"/>
    </row>
    <row r="1386" spans="2:43" ht="15">
      <c r="B1386" s="28"/>
      <c r="C1386" s="28"/>
      <c r="D1386" s="28"/>
      <c r="E1386" s="28"/>
      <c r="F1386" s="28"/>
      <c r="G1386" s="28"/>
      <c r="H1386" s="28"/>
      <c r="I1386" s="28"/>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8"/>
      <c r="AG1386" s="28"/>
      <c r="AH1386" s="28"/>
      <c r="AI1386" s="28"/>
      <c r="AJ1386" s="28"/>
      <c r="AK1386" s="28"/>
      <c r="AL1386" s="28"/>
      <c r="AM1386" s="28"/>
      <c r="AN1386" s="28"/>
      <c r="AO1386" s="28"/>
      <c r="AP1386" s="28"/>
      <c r="AQ1386" s="28"/>
    </row>
    <row r="1387" spans="2:43" ht="15">
      <c r="B1387" s="28"/>
      <c r="C1387" s="28"/>
      <c r="D1387" s="28"/>
      <c r="E1387" s="28"/>
      <c r="F1387" s="28"/>
      <c r="G1387" s="28"/>
      <c r="H1387" s="28"/>
      <c r="I1387" s="28"/>
      <c r="J1387" s="28"/>
      <c r="K1387" s="28"/>
      <c r="L1387" s="28"/>
      <c r="M1387" s="28"/>
      <c r="N1387" s="28"/>
      <c r="O1387" s="28"/>
      <c r="P1387" s="28"/>
      <c r="Q1387" s="28"/>
      <c r="R1387" s="28"/>
      <c r="S1387" s="28"/>
      <c r="T1387" s="28"/>
      <c r="U1387" s="28"/>
      <c r="V1387" s="28"/>
      <c r="W1387" s="28"/>
      <c r="X1387" s="28"/>
      <c r="Y1387" s="28"/>
      <c r="Z1387" s="28"/>
      <c r="AA1387" s="28"/>
      <c r="AB1387" s="28"/>
      <c r="AC1387" s="28"/>
      <c r="AD1387" s="28"/>
      <c r="AE1387" s="28"/>
      <c r="AF1387" s="28"/>
      <c r="AG1387" s="28"/>
      <c r="AH1387" s="28"/>
      <c r="AI1387" s="28"/>
      <c r="AJ1387" s="28"/>
      <c r="AK1387" s="28"/>
      <c r="AL1387" s="28"/>
      <c r="AM1387" s="28"/>
      <c r="AN1387" s="28"/>
      <c r="AO1387" s="28"/>
      <c r="AP1387" s="28"/>
      <c r="AQ1387" s="28"/>
    </row>
    <row r="1388" spans="2:43" ht="15">
      <c r="B1388" s="28"/>
      <c r="C1388" s="28"/>
      <c r="D1388" s="28"/>
      <c r="E1388" s="28"/>
      <c r="F1388" s="28"/>
      <c r="G1388" s="28"/>
      <c r="H1388" s="28"/>
      <c r="I1388" s="28"/>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8"/>
      <c r="AG1388" s="28"/>
      <c r="AH1388" s="28"/>
      <c r="AI1388" s="28"/>
      <c r="AJ1388" s="28"/>
      <c r="AK1388" s="28"/>
      <c r="AL1388" s="28"/>
      <c r="AM1388" s="28"/>
      <c r="AN1388" s="28"/>
      <c r="AO1388" s="28"/>
      <c r="AP1388" s="28"/>
      <c r="AQ1388" s="28"/>
    </row>
    <row r="1389" spans="2:43" ht="15">
      <c r="B1389" s="28"/>
      <c r="C1389" s="28"/>
      <c r="D1389" s="28"/>
      <c r="E1389" s="28"/>
      <c r="F1389" s="28"/>
      <c r="G1389" s="28"/>
      <c r="H1389" s="28"/>
      <c r="I1389" s="28"/>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8"/>
      <c r="AG1389" s="28"/>
      <c r="AH1389" s="28"/>
      <c r="AI1389" s="28"/>
      <c r="AJ1389" s="28"/>
      <c r="AK1389" s="28"/>
      <c r="AL1389" s="28"/>
      <c r="AM1389" s="28"/>
      <c r="AN1389" s="28"/>
      <c r="AO1389" s="28"/>
      <c r="AP1389" s="28"/>
      <c r="AQ1389" s="28"/>
    </row>
    <row r="1390" spans="2:43" ht="15">
      <c r="B1390" s="28"/>
      <c r="C1390" s="28"/>
      <c r="D1390" s="28"/>
      <c r="E1390" s="28"/>
      <c r="F1390" s="28"/>
      <c r="G1390" s="28"/>
      <c r="H1390" s="28"/>
      <c r="I1390" s="28"/>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8"/>
      <c r="AG1390" s="28"/>
      <c r="AH1390" s="28"/>
      <c r="AI1390" s="28"/>
      <c r="AJ1390" s="28"/>
      <c r="AK1390" s="28"/>
      <c r="AL1390" s="28"/>
      <c r="AM1390" s="28"/>
      <c r="AN1390" s="28"/>
      <c r="AO1390" s="28"/>
      <c r="AP1390" s="28"/>
      <c r="AQ1390" s="28"/>
    </row>
    <row r="1391" spans="2:43" ht="15">
      <c r="B1391" s="28"/>
      <c r="C1391" s="28"/>
      <c r="D1391" s="28"/>
      <c r="E1391" s="28"/>
      <c r="F1391" s="28"/>
      <c r="G1391" s="28"/>
      <c r="H1391" s="28"/>
      <c r="I1391" s="28"/>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8"/>
      <c r="AG1391" s="28"/>
      <c r="AH1391" s="28"/>
      <c r="AI1391" s="28"/>
      <c r="AJ1391" s="28"/>
      <c r="AK1391" s="28"/>
      <c r="AL1391" s="28"/>
      <c r="AM1391" s="28"/>
      <c r="AN1391" s="28"/>
      <c r="AO1391" s="28"/>
      <c r="AP1391" s="28"/>
      <c r="AQ1391" s="28"/>
    </row>
    <row r="1392" spans="2:43" ht="15">
      <c r="B1392" s="28"/>
      <c r="C1392" s="28"/>
      <c r="D1392" s="28"/>
      <c r="E1392" s="28"/>
      <c r="F1392" s="28"/>
      <c r="G1392" s="28"/>
      <c r="H1392" s="28"/>
      <c r="I1392" s="28"/>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8"/>
      <c r="AG1392" s="28"/>
      <c r="AH1392" s="28"/>
      <c r="AI1392" s="28"/>
      <c r="AJ1392" s="28"/>
      <c r="AK1392" s="28"/>
      <c r="AL1392" s="28"/>
      <c r="AM1392" s="28"/>
      <c r="AN1392" s="28"/>
      <c r="AO1392" s="28"/>
      <c r="AP1392" s="28"/>
      <c r="AQ1392" s="28"/>
    </row>
    <row r="1393" spans="2:43" ht="15">
      <c r="B1393" s="28"/>
      <c r="C1393" s="28"/>
      <c r="D1393" s="28"/>
      <c r="E1393" s="28"/>
      <c r="F1393" s="28"/>
      <c r="G1393" s="28"/>
      <c r="H1393" s="28"/>
      <c r="I1393" s="28"/>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8"/>
      <c r="AG1393" s="28"/>
      <c r="AH1393" s="28"/>
      <c r="AI1393" s="28"/>
      <c r="AJ1393" s="28"/>
      <c r="AK1393" s="28"/>
      <c r="AL1393" s="28"/>
      <c r="AM1393" s="28"/>
      <c r="AN1393" s="28"/>
      <c r="AO1393" s="28"/>
      <c r="AP1393" s="28"/>
      <c r="AQ1393" s="28"/>
    </row>
    <row r="1394" spans="2:43" ht="15">
      <c r="B1394" s="28"/>
      <c r="C1394" s="28"/>
      <c r="D1394" s="28"/>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c r="AI1394" s="28"/>
      <c r="AJ1394" s="28"/>
      <c r="AK1394" s="28"/>
      <c r="AL1394" s="28"/>
      <c r="AM1394" s="28"/>
      <c r="AN1394" s="28"/>
      <c r="AO1394" s="28"/>
      <c r="AP1394" s="28"/>
      <c r="AQ1394" s="28"/>
    </row>
    <row r="1395" spans="2:43" ht="15">
      <c r="B1395" s="28"/>
      <c r="C1395" s="28"/>
      <c r="D1395" s="28"/>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c r="AI1395" s="28"/>
      <c r="AJ1395" s="28"/>
      <c r="AK1395" s="28"/>
      <c r="AL1395" s="28"/>
      <c r="AM1395" s="28"/>
      <c r="AN1395" s="28"/>
      <c r="AO1395" s="28"/>
      <c r="AP1395" s="28"/>
      <c r="AQ1395" s="28"/>
    </row>
    <row r="1396" spans="2:43" ht="15">
      <c r="B1396" s="28"/>
      <c r="C1396" s="28"/>
      <c r="D1396" s="28"/>
      <c r="E1396" s="28"/>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8"/>
      <c r="AG1396" s="28"/>
      <c r="AH1396" s="28"/>
      <c r="AI1396" s="28"/>
      <c r="AJ1396" s="28"/>
      <c r="AK1396" s="28"/>
      <c r="AL1396" s="28"/>
      <c r="AM1396" s="28"/>
      <c r="AN1396" s="28"/>
      <c r="AO1396" s="28"/>
      <c r="AP1396" s="28"/>
      <c r="AQ1396" s="28"/>
    </row>
    <row r="1397" spans="2:43" ht="15">
      <c r="B1397" s="28"/>
      <c r="C1397" s="28"/>
      <c r="D1397" s="28"/>
      <c r="E1397" s="28"/>
      <c r="F1397" s="28"/>
      <c r="G1397" s="28"/>
      <c r="H1397" s="28"/>
      <c r="I1397" s="28"/>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8"/>
      <c r="AG1397" s="28"/>
      <c r="AH1397" s="28"/>
      <c r="AI1397" s="28"/>
      <c r="AJ1397" s="28"/>
      <c r="AK1397" s="28"/>
      <c r="AL1397" s="28"/>
      <c r="AM1397" s="28"/>
      <c r="AN1397" s="28"/>
      <c r="AO1397" s="28"/>
      <c r="AP1397" s="28"/>
      <c r="AQ1397" s="28"/>
    </row>
    <row r="1398" spans="2:43" ht="15">
      <c r="B1398" s="28"/>
      <c r="C1398" s="28"/>
      <c r="D1398" s="28"/>
      <c r="E1398" s="28"/>
      <c r="F1398" s="28"/>
      <c r="G1398" s="28"/>
      <c r="H1398" s="28"/>
      <c r="I1398" s="28"/>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8"/>
      <c r="AG1398" s="28"/>
      <c r="AH1398" s="28"/>
      <c r="AI1398" s="28"/>
      <c r="AJ1398" s="28"/>
      <c r="AK1398" s="28"/>
      <c r="AL1398" s="28"/>
      <c r="AM1398" s="28"/>
      <c r="AN1398" s="28"/>
      <c r="AO1398" s="28"/>
      <c r="AP1398" s="28"/>
      <c r="AQ1398" s="28"/>
    </row>
    <row r="1399" spans="2:43" ht="15">
      <c r="B1399" s="28"/>
      <c r="C1399" s="28"/>
      <c r="D1399" s="28"/>
      <c r="E1399" s="28"/>
      <c r="F1399" s="28"/>
      <c r="G1399" s="28"/>
      <c r="H1399" s="28"/>
      <c r="I1399" s="28"/>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8"/>
      <c r="AG1399" s="28"/>
      <c r="AH1399" s="28"/>
      <c r="AI1399" s="28"/>
      <c r="AJ1399" s="28"/>
      <c r="AK1399" s="28"/>
      <c r="AL1399" s="28"/>
      <c r="AM1399" s="28"/>
      <c r="AN1399" s="28"/>
      <c r="AO1399" s="28"/>
      <c r="AP1399" s="28"/>
      <c r="AQ1399" s="28"/>
    </row>
    <row r="1400" spans="2:43" ht="15">
      <c r="B1400" s="28"/>
      <c r="C1400" s="28"/>
      <c r="D1400" s="28"/>
      <c r="E1400" s="28"/>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8"/>
      <c r="AG1400" s="28"/>
      <c r="AH1400" s="28"/>
      <c r="AI1400" s="28"/>
      <c r="AJ1400" s="28"/>
      <c r="AK1400" s="28"/>
      <c r="AL1400" s="28"/>
      <c r="AM1400" s="28"/>
      <c r="AN1400" s="28"/>
      <c r="AO1400" s="28"/>
      <c r="AP1400" s="28"/>
      <c r="AQ1400" s="28"/>
    </row>
    <row r="1401" spans="2:43" ht="15">
      <c r="B1401" s="28"/>
      <c r="C1401" s="28"/>
      <c r="D1401" s="28"/>
      <c r="E1401" s="28"/>
      <c r="F1401" s="28"/>
      <c r="G1401" s="28"/>
      <c r="H1401" s="28"/>
      <c r="I1401" s="28"/>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8"/>
      <c r="AG1401" s="28"/>
      <c r="AH1401" s="28"/>
      <c r="AI1401" s="28"/>
      <c r="AJ1401" s="28"/>
      <c r="AK1401" s="28"/>
      <c r="AL1401" s="28"/>
      <c r="AM1401" s="28"/>
      <c r="AN1401" s="28"/>
      <c r="AO1401" s="28"/>
      <c r="AP1401" s="28"/>
      <c r="AQ1401" s="28"/>
    </row>
    <row r="1402" spans="2:43" ht="15">
      <c r="B1402" s="28"/>
      <c r="C1402" s="28"/>
      <c r="D1402" s="28"/>
      <c r="E1402" s="28"/>
      <c r="F1402" s="28"/>
      <c r="G1402" s="28"/>
      <c r="H1402" s="28"/>
      <c r="I1402" s="28"/>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8"/>
      <c r="AG1402" s="28"/>
      <c r="AH1402" s="28"/>
      <c r="AI1402" s="28"/>
      <c r="AJ1402" s="28"/>
      <c r="AK1402" s="28"/>
      <c r="AL1402" s="28"/>
      <c r="AM1402" s="28"/>
      <c r="AN1402" s="28"/>
      <c r="AO1402" s="28"/>
      <c r="AP1402" s="28"/>
      <c r="AQ1402" s="28"/>
    </row>
    <row r="1403" spans="2:43" ht="15">
      <c r="B1403" s="28"/>
      <c r="C1403" s="28"/>
      <c r="D1403" s="28"/>
      <c r="E1403" s="28"/>
      <c r="F1403" s="28"/>
      <c r="G1403" s="28"/>
      <c r="H1403" s="28"/>
      <c r="I1403" s="28"/>
      <c r="J1403" s="28"/>
      <c r="K1403" s="28"/>
      <c r="L1403" s="28"/>
      <c r="M1403" s="28"/>
      <c r="N1403" s="28"/>
      <c r="O1403" s="28"/>
      <c r="P1403" s="28"/>
      <c r="Q1403" s="28"/>
      <c r="R1403" s="28"/>
      <c r="S1403" s="28"/>
      <c r="T1403" s="28"/>
      <c r="U1403" s="28"/>
      <c r="V1403" s="28"/>
      <c r="W1403" s="28"/>
      <c r="X1403" s="28"/>
      <c r="Y1403" s="28"/>
      <c r="Z1403" s="28"/>
      <c r="AA1403" s="28"/>
      <c r="AB1403" s="28"/>
      <c r="AC1403" s="28"/>
      <c r="AD1403" s="28"/>
      <c r="AE1403" s="28"/>
      <c r="AF1403" s="28"/>
      <c r="AG1403" s="28"/>
      <c r="AH1403" s="28"/>
      <c r="AI1403" s="28"/>
      <c r="AJ1403" s="28"/>
      <c r="AK1403" s="28"/>
      <c r="AL1403" s="28"/>
      <c r="AM1403" s="28"/>
      <c r="AN1403" s="28"/>
      <c r="AO1403" s="28"/>
      <c r="AP1403" s="28"/>
      <c r="AQ1403" s="28"/>
    </row>
    <row r="1404" spans="2:43" ht="15">
      <c r="B1404" s="28"/>
      <c r="C1404" s="28"/>
      <c r="D1404" s="28"/>
      <c r="E1404" s="28"/>
      <c r="F1404" s="28"/>
      <c r="G1404" s="28"/>
      <c r="H1404" s="28"/>
      <c r="I1404" s="28"/>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8"/>
      <c r="AG1404" s="28"/>
      <c r="AH1404" s="28"/>
      <c r="AI1404" s="28"/>
      <c r="AJ1404" s="28"/>
      <c r="AK1404" s="28"/>
      <c r="AL1404" s="28"/>
      <c r="AM1404" s="28"/>
      <c r="AN1404" s="28"/>
      <c r="AO1404" s="28"/>
      <c r="AP1404" s="28"/>
      <c r="AQ1404" s="28"/>
    </row>
    <row r="1405" spans="2:43" ht="15">
      <c r="B1405" s="28"/>
      <c r="C1405" s="28"/>
      <c r="D1405" s="28"/>
      <c r="E1405" s="28"/>
      <c r="F1405" s="28"/>
      <c r="G1405" s="28"/>
      <c r="H1405" s="28"/>
      <c r="I1405" s="28"/>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8"/>
      <c r="AG1405" s="28"/>
      <c r="AH1405" s="28"/>
      <c r="AI1405" s="28"/>
      <c r="AJ1405" s="28"/>
      <c r="AK1405" s="28"/>
      <c r="AL1405" s="28"/>
      <c r="AM1405" s="28"/>
      <c r="AN1405" s="28"/>
      <c r="AO1405" s="28"/>
      <c r="AP1405" s="28"/>
      <c r="AQ1405" s="28"/>
    </row>
    <row r="1406" spans="2:43" ht="15">
      <c r="B1406" s="28"/>
      <c r="C1406" s="28"/>
      <c r="D1406" s="28"/>
      <c r="E1406" s="28"/>
      <c r="F1406" s="28"/>
      <c r="G1406" s="28"/>
      <c r="H1406" s="28"/>
      <c r="I1406" s="28"/>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8"/>
      <c r="AG1406" s="28"/>
      <c r="AH1406" s="28"/>
      <c r="AI1406" s="28"/>
      <c r="AJ1406" s="28"/>
      <c r="AK1406" s="28"/>
      <c r="AL1406" s="28"/>
      <c r="AM1406" s="28"/>
      <c r="AN1406" s="28"/>
      <c r="AO1406" s="28"/>
      <c r="AP1406" s="28"/>
      <c r="AQ1406" s="28"/>
    </row>
    <row r="1407" spans="2:43" ht="15">
      <c r="B1407" s="28"/>
      <c r="C1407" s="28"/>
      <c r="D1407" s="28"/>
      <c r="E1407" s="28"/>
      <c r="F1407" s="28"/>
      <c r="G1407" s="28"/>
      <c r="H1407" s="28"/>
      <c r="I1407" s="28"/>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8"/>
      <c r="AG1407" s="28"/>
      <c r="AH1407" s="28"/>
      <c r="AI1407" s="28"/>
      <c r="AJ1407" s="28"/>
      <c r="AK1407" s="28"/>
      <c r="AL1407" s="28"/>
      <c r="AM1407" s="28"/>
      <c r="AN1407" s="28"/>
      <c r="AO1407" s="28"/>
      <c r="AP1407" s="28"/>
      <c r="AQ1407" s="28"/>
    </row>
    <row r="1408" spans="2:43" ht="15">
      <c r="B1408" s="28"/>
      <c r="C1408" s="28"/>
      <c r="D1408" s="28"/>
      <c r="E1408" s="28"/>
      <c r="F1408" s="28"/>
      <c r="G1408" s="28"/>
      <c r="H1408" s="28"/>
      <c r="I1408" s="28"/>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8"/>
      <c r="AG1408" s="28"/>
      <c r="AH1408" s="28"/>
      <c r="AI1408" s="28"/>
      <c r="AJ1408" s="28"/>
      <c r="AK1408" s="28"/>
      <c r="AL1408" s="28"/>
      <c r="AM1408" s="28"/>
      <c r="AN1408" s="28"/>
      <c r="AO1408" s="28"/>
      <c r="AP1408" s="28"/>
      <c r="AQ1408" s="28"/>
    </row>
    <row r="1409" spans="2:43" ht="15">
      <c r="B1409" s="28"/>
      <c r="C1409" s="28"/>
      <c r="D1409" s="28"/>
      <c r="E1409" s="28"/>
      <c r="F1409" s="28"/>
      <c r="G1409" s="28"/>
      <c r="H1409" s="28"/>
      <c r="I1409" s="28"/>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8"/>
      <c r="AG1409" s="28"/>
      <c r="AH1409" s="28"/>
      <c r="AI1409" s="28"/>
      <c r="AJ1409" s="28"/>
      <c r="AK1409" s="28"/>
      <c r="AL1409" s="28"/>
      <c r="AM1409" s="28"/>
      <c r="AN1409" s="28"/>
      <c r="AO1409" s="28"/>
      <c r="AP1409" s="28"/>
      <c r="AQ1409" s="28"/>
    </row>
    <row r="1410" spans="2:43" ht="15">
      <c r="B1410" s="28"/>
      <c r="C1410" s="28"/>
      <c r="D1410" s="28"/>
      <c r="E1410" s="28"/>
      <c r="F1410" s="28"/>
      <c r="G1410" s="28"/>
      <c r="H1410" s="28"/>
      <c r="I1410" s="28"/>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8"/>
      <c r="AG1410" s="28"/>
      <c r="AH1410" s="28"/>
      <c r="AI1410" s="28"/>
      <c r="AJ1410" s="28"/>
      <c r="AK1410" s="28"/>
      <c r="AL1410" s="28"/>
      <c r="AM1410" s="28"/>
      <c r="AN1410" s="28"/>
      <c r="AO1410" s="28"/>
      <c r="AP1410" s="28"/>
      <c r="AQ1410" s="28"/>
    </row>
    <row r="1411" spans="2:43" ht="15">
      <c r="B1411" s="28"/>
      <c r="C1411" s="28"/>
      <c r="D1411" s="28"/>
      <c r="E1411" s="28"/>
      <c r="F1411" s="28"/>
      <c r="G1411" s="28"/>
      <c r="H1411" s="28"/>
      <c r="I1411" s="28"/>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8"/>
      <c r="AG1411" s="28"/>
      <c r="AH1411" s="28"/>
      <c r="AI1411" s="28"/>
      <c r="AJ1411" s="28"/>
      <c r="AK1411" s="28"/>
      <c r="AL1411" s="28"/>
      <c r="AM1411" s="28"/>
      <c r="AN1411" s="28"/>
      <c r="AO1411" s="28"/>
      <c r="AP1411" s="28"/>
      <c r="AQ1411" s="28"/>
    </row>
    <row r="1412" spans="2:43" ht="15">
      <c r="B1412" s="28"/>
      <c r="C1412" s="28"/>
      <c r="D1412" s="28"/>
      <c r="E1412" s="28"/>
      <c r="F1412" s="28"/>
      <c r="G1412" s="28"/>
      <c r="H1412" s="28"/>
      <c r="I1412" s="28"/>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8"/>
      <c r="AG1412" s="28"/>
      <c r="AH1412" s="28"/>
      <c r="AI1412" s="28"/>
      <c r="AJ1412" s="28"/>
      <c r="AK1412" s="28"/>
      <c r="AL1412" s="28"/>
      <c r="AM1412" s="28"/>
      <c r="AN1412" s="28"/>
      <c r="AO1412" s="28"/>
      <c r="AP1412" s="28"/>
      <c r="AQ1412" s="28"/>
    </row>
    <row r="1413" spans="2:43" ht="15">
      <c r="B1413" s="28"/>
      <c r="C1413" s="28"/>
      <c r="D1413" s="28"/>
      <c r="E1413" s="28"/>
      <c r="F1413" s="28"/>
      <c r="G1413" s="28"/>
      <c r="H1413" s="28"/>
      <c r="I1413" s="28"/>
      <c r="J1413" s="28"/>
      <c r="K1413" s="28"/>
      <c r="L1413" s="28"/>
      <c r="M1413" s="28"/>
      <c r="N1413" s="28"/>
      <c r="O1413" s="28"/>
      <c r="P1413" s="28"/>
      <c r="Q1413" s="28"/>
      <c r="R1413" s="28"/>
      <c r="S1413" s="28"/>
      <c r="T1413" s="28"/>
      <c r="U1413" s="28"/>
      <c r="V1413" s="28"/>
      <c r="W1413" s="28"/>
      <c r="X1413" s="28"/>
      <c r="Y1413" s="28"/>
      <c r="Z1413" s="28"/>
      <c r="AA1413" s="28"/>
      <c r="AB1413" s="28"/>
      <c r="AC1413" s="28"/>
      <c r="AD1413" s="28"/>
      <c r="AE1413" s="28"/>
      <c r="AF1413" s="28"/>
      <c r="AG1413" s="28"/>
      <c r="AH1413" s="28"/>
      <c r="AI1413" s="28"/>
      <c r="AJ1413" s="28"/>
      <c r="AK1413" s="28"/>
      <c r="AL1413" s="28"/>
      <c r="AM1413" s="28"/>
      <c r="AN1413" s="28"/>
      <c r="AO1413" s="28"/>
      <c r="AP1413" s="28"/>
      <c r="AQ1413" s="28"/>
    </row>
    <row r="1414" spans="2:43" ht="15">
      <c r="B1414" s="28"/>
      <c r="C1414" s="28"/>
      <c r="D1414" s="28"/>
      <c r="E1414" s="28"/>
      <c r="F1414" s="28"/>
      <c r="G1414" s="28"/>
      <c r="H1414" s="28"/>
      <c r="I1414" s="28"/>
      <c r="J1414" s="28"/>
      <c r="K1414" s="28"/>
      <c r="L1414" s="28"/>
      <c r="M1414" s="28"/>
      <c r="N1414" s="28"/>
      <c r="O1414" s="28"/>
      <c r="P1414" s="28"/>
      <c r="Q1414" s="28"/>
      <c r="R1414" s="28"/>
      <c r="S1414" s="28"/>
      <c r="T1414" s="28"/>
      <c r="U1414" s="28"/>
      <c r="V1414" s="28"/>
      <c r="W1414" s="28"/>
      <c r="X1414" s="28"/>
      <c r="Y1414" s="28"/>
      <c r="Z1414" s="28"/>
      <c r="AA1414" s="28"/>
      <c r="AB1414" s="28"/>
      <c r="AC1414" s="28"/>
      <c r="AD1414" s="28"/>
      <c r="AE1414" s="28"/>
      <c r="AF1414" s="28"/>
      <c r="AG1414" s="28"/>
      <c r="AH1414" s="28"/>
      <c r="AI1414" s="28"/>
      <c r="AJ1414" s="28"/>
      <c r="AK1414" s="28"/>
      <c r="AL1414" s="28"/>
      <c r="AM1414" s="28"/>
      <c r="AN1414" s="28"/>
      <c r="AO1414" s="28"/>
      <c r="AP1414" s="28"/>
      <c r="AQ1414" s="28"/>
    </row>
    <row r="1415" spans="2:43" ht="15">
      <c r="B1415" s="28"/>
      <c r="C1415" s="28"/>
      <c r="D1415" s="28"/>
      <c r="E1415" s="28"/>
      <c r="F1415" s="28"/>
      <c r="G1415" s="28"/>
      <c r="H1415" s="28"/>
      <c r="I1415" s="28"/>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8"/>
      <c r="AG1415" s="28"/>
      <c r="AH1415" s="28"/>
      <c r="AI1415" s="28"/>
      <c r="AJ1415" s="28"/>
      <c r="AK1415" s="28"/>
      <c r="AL1415" s="28"/>
      <c r="AM1415" s="28"/>
      <c r="AN1415" s="28"/>
      <c r="AO1415" s="28"/>
      <c r="AP1415" s="28"/>
      <c r="AQ1415" s="28"/>
    </row>
    <row r="1416" spans="2:43" ht="15">
      <c r="B1416" s="28"/>
      <c r="C1416" s="28"/>
      <c r="D1416" s="28"/>
      <c r="E1416" s="28"/>
      <c r="F1416" s="28"/>
      <c r="G1416" s="28"/>
      <c r="H1416" s="28"/>
      <c r="I1416" s="28"/>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8"/>
      <c r="AG1416" s="28"/>
      <c r="AH1416" s="28"/>
      <c r="AI1416" s="28"/>
      <c r="AJ1416" s="28"/>
      <c r="AK1416" s="28"/>
      <c r="AL1416" s="28"/>
      <c r="AM1416" s="28"/>
      <c r="AN1416" s="28"/>
      <c r="AO1416" s="28"/>
      <c r="AP1416" s="28"/>
      <c r="AQ1416" s="28"/>
    </row>
    <row r="1417" spans="2:43" ht="15">
      <c r="B1417" s="28"/>
      <c r="C1417" s="28"/>
      <c r="D1417" s="28"/>
      <c r="E1417" s="28"/>
      <c r="F1417" s="28"/>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8"/>
      <c r="AG1417" s="28"/>
      <c r="AH1417" s="28"/>
      <c r="AI1417" s="28"/>
      <c r="AJ1417" s="28"/>
      <c r="AK1417" s="28"/>
      <c r="AL1417" s="28"/>
      <c r="AM1417" s="28"/>
      <c r="AN1417" s="28"/>
      <c r="AO1417" s="28"/>
      <c r="AP1417" s="28"/>
      <c r="AQ1417" s="28"/>
    </row>
    <row r="1418" spans="2:43" ht="15">
      <c r="B1418" s="28"/>
      <c r="C1418" s="28"/>
      <c r="D1418" s="28"/>
      <c r="E1418" s="28"/>
      <c r="F1418" s="28"/>
      <c r="G1418" s="28"/>
      <c r="H1418" s="28"/>
      <c r="I1418" s="28"/>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8"/>
      <c r="AG1418" s="28"/>
      <c r="AH1418" s="28"/>
      <c r="AI1418" s="28"/>
      <c r="AJ1418" s="28"/>
      <c r="AK1418" s="28"/>
      <c r="AL1418" s="28"/>
      <c r="AM1418" s="28"/>
      <c r="AN1418" s="28"/>
      <c r="AO1418" s="28"/>
      <c r="AP1418" s="28"/>
      <c r="AQ1418" s="28"/>
    </row>
    <row r="1419" spans="2:43" ht="15">
      <c r="B1419" s="28"/>
      <c r="C1419" s="28"/>
      <c r="D1419" s="28"/>
      <c r="E1419" s="28"/>
      <c r="F1419" s="28"/>
      <c r="G1419" s="28"/>
      <c r="H1419" s="28"/>
      <c r="I1419" s="28"/>
      <c r="J1419" s="28"/>
      <c r="K1419" s="28"/>
      <c r="L1419" s="28"/>
      <c r="M1419" s="28"/>
      <c r="N1419" s="28"/>
      <c r="O1419" s="28"/>
      <c r="P1419" s="28"/>
      <c r="Q1419" s="28"/>
      <c r="R1419" s="28"/>
      <c r="S1419" s="28"/>
      <c r="T1419" s="28"/>
      <c r="U1419" s="28"/>
      <c r="V1419" s="28"/>
      <c r="W1419" s="28"/>
      <c r="X1419" s="28"/>
      <c r="Y1419" s="28"/>
      <c r="Z1419" s="28"/>
      <c r="AA1419" s="28"/>
      <c r="AB1419" s="28"/>
      <c r="AC1419" s="28"/>
      <c r="AD1419" s="28"/>
      <c r="AE1419" s="28"/>
      <c r="AF1419" s="28"/>
      <c r="AG1419" s="28"/>
      <c r="AH1419" s="28"/>
      <c r="AI1419" s="28"/>
      <c r="AJ1419" s="28"/>
      <c r="AK1419" s="28"/>
      <c r="AL1419" s="28"/>
      <c r="AM1419" s="28"/>
      <c r="AN1419" s="28"/>
      <c r="AO1419" s="28"/>
      <c r="AP1419" s="28"/>
      <c r="AQ1419" s="28"/>
    </row>
    <row r="1420" spans="2:43" ht="15">
      <c r="B1420" s="28"/>
      <c r="C1420" s="28"/>
      <c r="D1420" s="28"/>
      <c r="E1420" s="28"/>
      <c r="F1420" s="28"/>
      <c r="G1420" s="28"/>
      <c r="H1420" s="28"/>
      <c r="I1420" s="28"/>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8"/>
      <c r="AG1420" s="28"/>
      <c r="AH1420" s="28"/>
      <c r="AI1420" s="28"/>
      <c r="AJ1420" s="28"/>
      <c r="AK1420" s="28"/>
      <c r="AL1420" s="28"/>
      <c r="AM1420" s="28"/>
      <c r="AN1420" s="28"/>
      <c r="AO1420" s="28"/>
      <c r="AP1420" s="28"/>
      <c r="AQ1420" s="28"/>
    </row>
    <row r="1421" spans="2:43" ht="15">
      <c r="B1421" s="28"/>
      <c r="C1421" s="28"/>
      <c r="D1421" s="28"/>
      <c r="E1421" s="28"/>
      <c r="F1421" s="28"/>
      <c r="G1421" s="28"/>
      <c r="H1421" s="28"/>
      <c r="I1421" s="28"/>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8"/>
      <c r="AG1421" s="28"/>
      <c r="AH1421" s="28"/>
      <c r="AI1421" s="28"/>
      <c r="AJ1421" s="28"/>
      <c r="AK1421" s="28"/>
      <c r="AL1421" s="28"/>
      <c r="AM1421" s="28"/>
      <c r="AN1421" s="28"/>
      <c r="AO1421" s="28"/>
      <c r="AP1421" s="28"/>
      <c r="AQ1421" s="28"/>
    </row>
    <row r="1422" spans="2:43" ht="15">
      <c r="B1422" s="28"/>
      <c r="C1422" s="28"/>
      <c r="D1422" s="28"/>
      <c r="E1422" s="28"/>
      <c r="F1422" s="28"/>
      <c r="G1422" s="28"/>
      <c r="H1422" s="28"/>
      <c r="I1422" s="28"/>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8"/>
      <c r="AG1422" s="28"/>
      <c r="AH1422" s="28"/>
      <c r="AI1422" s="28"/>
      <c r="AJ1422" s="28"/>
      <c r="AK1422" s="28"/>
      <c r="AL1422" s="28"/>
      <c r="AM1422" s="28"/>
      <c r="AN1422" s="28"/>
      <c r="AO1422" s="28"/>
      <c r="AP1422" s="28"/>
      <c r="AQ1422" s="28"/>
    </row>
    <row r="1423" spans="2:43" ht="15">
      <c r="B1423" s="28"/>
      <c r="C1423" s="28"/>
      <c r="D1423" s="28"/>
      <c r="E1423" s="28"/>
      <c r="F1423" s="28"/>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8"/>
      <c r="AG1423" s="28"/>
      <c r="AH1423" s="28"/>
      <c r="AI1423" s="28"/>
      <c r="AJ1423" s="28"/>
      <c r="AK1423" s="28"/>
      <c r="AL1423" s="28"/>
      <c r="AM1423" s="28"/>
      <c r="AN1423" s="28"/>
      <c r="AO1423" s="28"/>
      <c r="AP1423" s="28"/>
      <c r="AQ1423" s="28"/>
    </row>
    <row r="1424" spans="2:43" ht="15">
      <c r="B1424" s="28"/>
      <c r="C1424" s="28"/>
      <c r="D1424" s="28"/>
      <c r="E1424" s="28"/>
      <c r="F1424" s="28"/>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8"/>
      <c r="AG1424" s="28"/>
      <c r="AH1424" s="28"/>
      <c r="AI1424" s="28"/>
      <c r="AJ1424" s="28"/>
      <c r="AK1424" s="28"/>
      <c r="AL1424" s="28"/>
      <c r="AM1424" s="28"/>
      <c r="AN1424" s="28"/>
      <c r="AO1424" s="28"/>
      <c r="AP1424" s="28"/>
      <c r="AQ1424" s="28"/>
    </row>
    <row r="1425" spans="2:43" ht="15">
      <c r="B1425" s="28"/>
      <c r="C1425" s="28"/>
      <c r="D1425" s="28"/>
      <c r="E1425" s="28"/>
      <c r="F1425" s="28"/>
      <c r="G1425" s="28"/>
      <c r="H1425" s="28"/>
      <c r="I1425" s="28"/>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8"/>
      <c r="AG1425" s="28"/>
      <c r="AH1425" s="28"/>
      <c r="AI1425" s="28"/>
      <c r="AJ1425" s="28"/>
      <c r="AK1425" s="28"/>
      <c r="AL1425" s="28"/>
      <c r="AM1425" s="28"/>
      <c r="AN1425" s="28"/>
      <c r="AO1425" s="28"/>
      <c r="AP1425" s="28"/>
      <c r="AQ1425" s="28"/>
    </row>
    <row r="1426" spans="2:43" ht="15">
      <c r="B1426" s="28"/>
      <c r="C1426" s="28"/>
      <c r="D1426" s="28"/>
      <c r="E1426" s="28"/>
      <c r="F1426" s="28"/>
      <c r="G1426" s="28"/>
      <c r="H1426" s="28"/>
      <c r="I1426" s="28"/>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8"/>
      <c r="AG1426" s="28"/>
      <c r="AH1426" s="28"/>
      <c r="AI1426" s="28"/>
      <c r="AJ1426" s="28"/>
      <c r="AK1426" s="28"/>
      <c r="AL1426" s="28"/>
      <c r="AM1426" s="28"/>
      <c r="AN1426" s="28"/>
      <c r="AO1426" s="28"/>
      <c r="AP1426" s="28"/>
      <c r="AQ1426" s="28"/>
    </row>
    <row r="1427" spans="2:43" ht="15">
      <c r="B1427" s="28"/>
      <c r="C1427" s="28"/>
      <c r="D1427" s="28"/>
      <c r="E1427" s="28"/>
      <c r="F1427" s="28"/>
      <c r="G1427" s="28"/>
      <c r="H1427" s="28"/>
      <c r="I1427" s="28"/>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8"/>
      <c r="AG1427" s="28"/>
      <c r="AH1427" s="28"/>
      <c r="AI1427" s="28"/>
      <c r="AJ1427" s="28"/>
      <c r="AK1427" s="28"/>
      <c r="AL1427" s="28"/>
      <c r="AM1427" s="28"/>
      <c r="AN1427" s="28"/>
      <c r="AO1427" s="28"/>
      <c r="AP1427" s="28"/>
      <c r="AQ1427" s="28"/>
    </row>
    <row r="1428" spans="2:43" ht="15">
      <c r="B1428" s="28"/>
      <c r="C1428" s="28"/>
      <c r="D1428" s="28"/>
      <c r="E1428" s="28"/>
      <c r="F1428" s="28"/>
      <c r="G1428" s="28"/>
      <c r="H1428" s="28"/>
      <c r="I1428" s="28"/>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8"/>
      <c r="AG1428" s="28"/>
      <c r="AH1428" s="28"/>
      <c r="AI1428" s="28"/>
      <c r="AJ1428" s="28"/>
      <c r="AK1428" s="28"/>
      <c r="AL1428" s="28"/>
      <c r="AM1428" s="28"/>
      <c r="AN1428" s="28"/>
      <c r="AO1428" s="28"/>
      <c r="AP1428" s="28"/>
      <c r="AQ1428" s="28"/>
    </row>
    <row r="1429" spans="2:43" ht="15">
      <c r="B1429" s="28"/>
      <c r="C1429" s="28"/>
      <c r="D1429" s="28"/>
      <c r="E1429" s="28"/>
      <c r="F1429" s="28"/>
      <c r="G1429" s="28"/>
      <c r="H1429" s="28"/>
      <c r="I1429" s="28"/>
      <c r="J1429" s="28"/>
      <c r="K1429" s="28"/>
      <c r="L1429" s="28"/>
      <c r="M1429" s="28"/>
      <c r="N1429" s="28"/>
      <c r="O1429" s="28"/>
      <c r="P1429" s="28"/>
      <c r="Q1429" s="28"/>
      <c r="R1429" s="28"/>
      <c r="S1429" s="28"/>
      <c r="T1429" s="28"/>
      <c r="U1429" s="28"/>
      <c r="V1429" s="28"/>
      <c r="W1429" s="28"/>
      <c r="X1429" s="28"/>
      <c r="Y1429" s="28"/>
      <c r="Z1429" s="28"/>
      <c r="AA1429" s="28"/>
      <c r="AB1429" s="28"/>
      <c r="AC1429" s="28"/>
      <c r="AD1429" s="28"/>
      <c r="AE1429" s="28"/>
      <c r="AF1429" s="28"/>
      <c r="AG1429" s="28"/>
      <c r="AH1429" s="28"/>
      <c r="AI1429" s="28"/>
      <c r="AJ1429" s="28"/>
      <c r="AK1429" s="28"/>
      <c r="AL1429" s="28"/>
      <c r="AM1429" s="28"/>
      <c r="AN1429" s="28"/>
      <c r="AO1429" s="28"/>
      <c r="AP1429" s="28"/>
      <c r="AQ1429" s="28"/>
    </row>
    <row r="1430" spans="2:43" ht="15">
      <c r="B1430" s="28"/>
      <c r="C1430" s="28"/>
      <c r="D1430" s="28"/>
      <c r="E1430" s="28"/>
      <c r="F1430" s="28"/>
      <c r="G1430" s="28"/>
      <c r="H1430" s="28"/>
      <c r="I1430" s="28"/>
      <c r="J1430" s="28"/>
      <c r="K1430" s="28"/>
      <c r="L1430" s="28"/>
      <c r="M1430" s="28"/>
      <c r="N1430" s="28"/>
      <c r="O1430" s="28"/>
      <c r="P1430" s="28"/>
      <c r="Q1430" s="28"/>
      <c r="R1430" s="28"/>
      <c r="S1430" s="28"/>
      <c r="T1430" s="28"/>
      <c r="U1430" s="28"/>
      <c r="V1430" s="28"/>
      <c r="W1430" s="28"/>
      <c r="X1430" s="28"/>
      <c r="Y1430" s="28"/>
      <c r="Z1430" s="28"/>
      <c r="AA1430" s="28"/>
      <c r="AB1430" s="28"/>
      <c r="AC1430" s="28"/>
      <c r="AD1430" s="28"/>
      <c r="AE1430" s="28"/>
      <c r="AF1430" s="28"/>
      <c r="AG1430" s="28"/>
      <c r="AH1430" s="28"/>
      <c r="AI1430" s="28"/>
      <c r="AJ1430" s="28"/>
      <c r="AK1430" s="28"/>
      <c r="AL1430" s="28"/>
      <c r="AM1430" s="28"/>
      <c r="AN1430" s="28"/>
      <c r="AO1430" s="28"/>
      <c r="AP1430" s="28"/>
      <c r="AQ1430" s="28"/>
    </row>
    <row r="1431" spans="2:43" ht="15">
      <c r="B1431" s="28"/>
      <c r="C1431" s="28"/>
      <c r="D1431" s="28"/>
      <c r="E1431" s="28"/>
      <c r="F1431" s="28"/>
      <c r="G1431" s="28"/>
      <c r="H1431" s="28"/>
      <c r="I1431" s="28"/>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8"/>
      <c r="AG1431" s="28"/>
      <c r="AH1431" s="28"/>
      <c r="AI1431" s="28"/>
      <c r="AJ1431" s="28"/>
      <c r="AK1431" s="28"/>
      <c r="AL1431" s="28"/>
      <c r="AM1431" s="28"/>
      <c r="AN1431" s="28"/>
      <c r="AO1431" s="28"/>
      <c r="AP1431" s="28"/>
      <c r="AQ1431" s="28"/>
    </row>
    <row r="1432" spans="2:43" ht="15">
      <c r="B1432" s="28"/>
      <c r="C1432" s="28"/>
      <c r="D1432" s="28"/>
      <c r="E1432" s="28"/>
      <c r="F1432" s="28"/>
      <c r="G1432" s="28"/>
      <c r="H1432" s="28"/>
      <c r="I1432" s="28"/>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8"/>
      <c r="AG1432" s="28"/>
      <c r="AH1432" s="28"/>
      <c r="AI1432" s="28"/>
      <c r="AJ1432" s="28"/>
      <c r="AK1432" s="28"/>
      <c r="AL1432" s="28"/>
      <c r="AM1432" s="28"/>
      <c r="AN1432" s="28"/>
      <c r="AO1432" s="28"/>
      <c r="AP1432" s="28"/>
      <c r="AQ1432" s="28"/>
    </row>
    <row r="1433" spans="2:43" ht="15">
      <c r="B1433" s="28"/>
      <c r="C1433" s="28"/>
      <c r="D1433" s="28"/>
      <c r="E1433" s="28"/>
      <c r="F1433" s="28"/>
      <c r="G1433" s="28"/>
      <c r="H1433" s="28"/>
      <c r="I1433" s="28"/>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8"/>
      <c r="AG1433" s="28"/>
      <c r="AH1433" s="28"/>
      <c r="AI1433" s="28"/>
      <c r="AJ1433" s="28"/>
      <c r="AK1433" s="28"/>
      <c r="AL1433" s="28"/>
      <c r="AM1433" s="28"/>
      <c r="AN1433" s="28"/>
      <c r="AO1433" s="28"/>
      <c r="AP1433" s="28"/>
      <c r="AQ1433" s="28"/>
    </row>
    <row r="1434" spans="2:43" ht="15">
      <c r="B1434" s="28"/>
      <c r="C1434" s="28"/>
      <c r="D1434" s="28"/>
      <c r="E1434" s="28"/>
      <c r="F1434" s="28"/>
      <c r="G1434" s="28"/>
      <c r="H1434" s="28"/>
      <c r="I1434" s="28"/>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8"/>
      <c r="AG1434" s="28"/>
      <c r="AH1434" s="28"/>
      <c r="AI1434" s="28"/>
      <c r="AJ1434" s="28"/>
      <c r="AK1434" s="28"/>
      <c r="AL1434" s="28"/>
      <c r="AM1434" s="28"/>
      <c r="AN1434" s="28"/>
      <c r="AO1434" s="28"/>
      <c r="AP1434" s="28"/>
      <c r="AQ1434" s="28"/>
    </row>
    <row r="1435" spans="2:43" ht="15">
      <c r="B1435" s="28"/>
      <c r="C1435" s="28"/>
      <c r="D1435" s="28"/>
      <c r="E1435" s="28"/>
      <c r="F1435" s="28"/>
      <c r="G1435" s="28"/>
      <c r="H1435" s="28"/>
      <c r="I1435" s="28"/>
      <c r="J1435" s="28"/>
      <c r="K1435" s="28"/>
      <c r="L1435" s="28"/>
      <c r="M1435" s="28"/>
      <c r="N1435" s="28"/>
      <c r="O1435" s="28"/>
      <c r="P1435" s="28"/>
      <c r="Q1435" s="28"/>
      <c r="R1435" s="28"/>
      <c r="S1435" s="28"/>
      <c r="T1435" s="28"/>
      <c r="U1435" s="28"/>
      <c r="V1435" s="28"/>
      <c r="W1435" s="28"/>
      <c r="X1435" s="28"/>
      <c r="Y1435" s="28"/>
      <c r="Z1435" s="28"/>
      <c r="AA1435" s="28"/>
      <c r="AB1435" s="28"/>
      <c r="AC1435" s="28"/>
      <c r="AD1435" s="28"/>
      <c r="AE1435" s="28"/>
      <c r="AF1435" s="28"/>
      <c r="AG1435" s="28"/>
      <c r="AH1435" s="28"/>
      <c r="AI1435" s="28"/>
      <c r="AJ1435" s="28"/>
      <c r="AK1435" s="28"/>
      <c r="AL1435" s="28"/>
      <c r="AM1435" s="28"/>
      <c r="AN1435" s="28"/>
      <c r="AO1435" s="28"/>
      <c r="AP1435" s="28"/>
      <c r="AQ1435" s="28"/>
    </row>
    <row r="1436" spans="2:43" ht="15">
      <c r="B1436" s="28"/>
      <c r="C1436" s="28"/>
      <c r="D1436" s="28"/>
      <c r="E1436" s="28"/>
      <c r="F1436" s="28"/>
      <c r="G1436" s="28"/>
      <c r="H1436" s="28"/>
      <c r="I1436" s="28"/>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8"/>
      <c r="AG1436" s="28"/>
      <c r="AH1436" s="28"/>
      <c r="AI1436" s="28"/>
      <c r="AJ1436" s="28"/>
      <c r="AK1436" s="28"/>
      <c r="AL1436" s="28"/>
      <c r="AM1436" s="28"/>
      <c r="AN1436" s="28"/>
      <c r="AO1436" s="28"/>
      <c r="AP1436" s="28"/>
      <c r="AQ1436" s="28"/>
    </row>
    <row r="1437" spans="2:43" ht="15">
      <c r="B1437" s="28"/>
      <c r="C1437" s="28"/>
      <c r="D1437" s="28"/>
      <c r="E1437" s="28"/>
      <c r="F1437" s="28"/>
      <c r="G1437" s="28"/>
      <c r="H1437" s="28"/>
      <c r="I1437" s="28"/>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8"/>
      <c r="AG1437" s="28"/>
      <c r="AH1437" s="28"/>
      <c r="AI1437" s="28"/>
      <c r="AJ1437" s="28"/>
      <c r="AK1437" s="28"/>
      <c r="AL1437" s="28"/>
      <c r="AM1437" s="28"/>
      <c r="AN1437" s="28"/>
      <c r="AO1437" s="28"/>
      <c r="AP1437" s="28"/>
      <c r="AQ1437" s="28"/>
    </row>
    <row r="1438" spans="2:43" ht="15">
      <c r="B1438" s="28"/>
      <c r="C1438" s="28"/>
      <c r="D1438" s="28"/>
      <c r="E1438" s="28"/>
      <c r="F1438" s="28"/>
      <c r="G1438" s="28"/>
      <c r="H1438" s="28"/>
      <c r="I1438" s="28"/>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8"/>
      <c r="AG1438" s="28"/>
      <c r="AH1438" s="28"/>
      <c r="AI1438" s="28"/>
      <c r="AJ1438" s="28"/>
      <c r="AK1438" s="28"/>
      <c r="AL1438" s="28"/>
      <c r="AM1438" s="28"/>
      <c r="AN1438" s="28"/>
      <c r="AO1438" s="28"/>
      <c r="AP1438" s="28"/>
      <c r="AQ1438" s="28"/>
    </row>
    <row r="1439" spans="2:43" ht="15">
      <c r="B1439" s="28"/>
      <c r="C1439" s="28"/>
      <c r="D1439" s="28"/>
      <c r="E1439" s="28"/>
      <c r="F1439" s="28"/>
      <c r="G1439" s="28"/>
      <c r="H1439" s="28"/>
      <c r="I1439" s="28"/>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8"/>
      <c r="AG1439" s="28"/>
      <c r="AH1439" s="28"/>
      <c r="AI1439" s="28"/>
      <c r="AJ1439" s="28"/>
      <c r="AK1439" s="28"/>
      <c r="AL1439" s="28"/>
      <c r="AM1439" s="28"/>
      <c r="AN1439" s="28"/>
      <c r="AO1439" s="28"/>
      <c r="AP1439" s="28"/>
      <c r="AQ1439" s="28"/>
    </row>
    <row r="1440" spans="2:43" ht="15">
      <c r="B1440" s="28"/>
      <c r="C1440" s="28"/>
      <c r="D1440" s="28"/>
      <c r="E1440" s="28"/>
      <c r="F1440" s="28"/>
      <c r="G1440" s="28"/>
      <c r="H1440" s="28"/>
      <c r="I1440" s="28"/>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8"/>
      <c r="AG1440" s="28"/>
      <c r="AH1440" s="28"/>
      <c r="AI1440" s="28"/>
      <c r="AJ1440" s="28"/>
      <c r="AK1440" s="28"/>
      <c r="AL1440" s="28"/>
      <c r="AM1440" s="28"/>
      <c r="AN1440" s="28"/>
      <c r="AO1440" s="28"/>
      <c r="AP1440" s="28"/>
      <c r="AQ1440" s="28"/>
    </row>
    <row r="1441" spans="2:43" ht="15">
      <c r="B1441" s="28"/>
      <c r="C1441" s="28"/>
      <c r="D1441" s="28"/>
      <c r="E1441" s="28"/>
      <c r="F1441" s="28"/>
      <c r="G1441" s="28"/>
      <c r="H1441" s="28"/>
      <c r="I1441" s="28"/>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8"/>
      <c r="AG1441" s="28"/>
      <c r="AH1441" s="28"/>
      <c r="AI1441" s="28"/>
      <c r="AJ1441" s="28"/>
      <c r="AK1441" s="28"/>
      <c r="AL1441" s="28"/>
      <c r="AM1441" s="28"/>
      <c r="AN1441" s="28"/>
      <c r="AO1441" s="28"/>
      <c r="AP1441" s="28"/>
      <c r="AQ1441" s="28"/>
    </row>
    <row r="1442" spans="2:43" ht="15">
      <c r="B1442" s="28"/>
      <c r="C1442" s="28"/>
      <c r="D1442" s="28"/>
      <c r="E1442" s="28"/>
      <c r="F1442" s="28"/>
      <c r="G1442" s="28"/>
      <c r="H1442" s="28"/>
      <c r="I1442" s="28"/>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8"/>
      <c r="AG1442" s="28"/>
      <c r="AH1442" s="28"/>
      <c r="AI1442" s="28"/>
      <c r="AJ1442" s="28"/>
      <c r="AK1442" s="28"/>
      <c r="AL1442" s="28"/>
      <c r="AM1442" s="28"/>
      <c r="AN1442" s="28"/>
      <c r="AO1442" s="28"/>
      <c r="AP1442" s="28"/>
      <c r="AQ1442" s="28"/>
    </row>
    <row r="1443" spans="2:43" ht="15">
      <c r="B1443" s="28"/>
      <c r="C1443" s="28"/>
      <c r="D1443" s="28"/>
      <c r="E1443" s="28"/>
      <c r="F1443" s="28"/>
      <c r="G1443" s="28"/>
      <c r="H1443" s="28"/>
      <c r="I1443" s="28"/>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8"/>
      <c r="AG1443" s="28"/>
      <c r="AH1443" s="28"/>
      <c r="AI1443" s="28"/>
      <c r="AJ1443" s="28"/>
      <c r="AK1443" s="28"/>
      <c r="AL1443" s="28"/>
      <c r="AM1443" s="28"/>
      <c r="AN1443" s="28"/>
      <c r="AO1443" s="28"/>
      <c r="AP1443" s="28"/>
      <c r="AQ1443" s="28"/>
    </row>
    <row r="1444" spans="2:43" ht="15">
      <c r="B1444" s="28"/>
      <c r="C1444" s="28"/>
      <c r="D1444" s="28"/>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8"/>
      <c r="AG1444" s="28"/>
      <c r="AH1444" s="28"/>
      <c r="AI1444" s="28"/>
      <c r="AJ1444" s="28"/>
      <c r="AK1444" s="28"/>
      <c r="AL1444" s="28"/>
      <c r="AM1444" s="28"/>
      <c r="AN1444" s="28"/>
      <c r="AO1444" s="28"/>
      <c r="AP1444" s="28"/>
      <c r="AQ1444" s="28"/>
    </row>
    <row r="1445" spans="2:43" ht="15">
      <c r="B1445" s="28"/>
      <c r="C1445" s="28"/>
      <c r="D1445" s="28"/>
      <c r="E1445" s="28"/>
      <c r="F1445" s="28"/>
      <c r="G1445" s="28"/>
      <c r="H1445" s="28"/>
      <c r="I1445" s="28"/>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8"/>
      <c r="AG1445" s="28"/>
      <c r="AH1445" s="28"/>
      <c r="AI1445" s="28"/>
      <c r="AJ1445" s="28"/>
      <c r="AK1445" s="28"/>
      <c r="AL1445" s="28"/>
      <c r="AM1445" s="28"/>
      <c r="AN1445" s="28"/>
      <c r="AO1445" s="28"/>
      <c r="AP1445" s="28"/>
      <c r="AQ1445" s="28"/>
    </row>
    <row r="1446" spans="2:43" ht="15">
      <c r="B1446" s="28"/>
      <c r="C1446" s="28"/>
      <c r="D1446" s="28"/>
      <c r="E1446" s="28"/>
      <c r="F1446" s="28"/>
      <c r="G1446" s="28"/>
      <c r="H1446" s="28"/>
      <c r="I1446" s="28"/>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8"/>
      <c r="AG1446" s="28"/>
      <c r="AH1446" s="28"/>
      <c r="AI1446" s="28"/>
      <c r="AJ1446" s="28"/>
      <c r="AK1446" s="28"/>
      <c r="AL1446" s="28"/>
      <c r="AM1446" s="28"/>
      <c r="AN1446" s="28"/>
      <c r="AO1446" s="28"/>
      <c r="AP1446" s="28"/>
      <c r="AQ1446" s="28"/>
    </row>
    <row r="1447" spans="2:43" ht="15">
      <c r="B1447" s="28"/>
      <c r="C1447" s="28"/>
      <c r="D1447" s="28"/>
      <c r="E1447" s="28"/>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8"/>
      <c r="AG1447" s="28"/>
      <c r="AH1447" s="28"/>
      <c r="AI1447" s="28"/>
      <c r="AJ1447" s="28"/>
      <c r="AK1447" s="28"/>
      <c r="AL1447" s="28"/>
      <c r="AM1447" s="28"/>
      <c r="AN1447" s="28"/>
      <c r="AO1447" s="28"/>
      <c r="AP1447" s="28"/>
      <c r="AQ1447" s="28"/>
    </row>
    <row r="1448" spans="2:43" ht="15">
      <c r="B1448" s="28"/>
      <c r="C1448" s="28"/>
      <c r="D1448" s="28"/>
      <c r="E1448" s="28"/>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8"/>
      <c r="AG1448" s="28"/>
      <c r="AH1448" s="28"/>
      <c r="AI1448" s="28"/>
      <c r="AJ1448" s="28"/>
      <c r="AK1448" s="28"/>
      <c r="AL1448" s="28"/>
      <c r="AM1448" s="28"/>
      <c r="AN1448" s="28"/>
      <c r="AO1448" s="28"/>
      <c r="AP1448" s="28"/>
      <c r="AQ1448" s="28"/>
    </row>
    <row r="1449" spans="2:43" ht="15">
      <c r="B1449" s="28"/>
      <c r="C1449" s="28"/>
      <c r="D1449" s="28"/>
      <c r="E1449" s="28"/>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8"/>
      <c r="AG1449" s="28"/>
      <c r="AH1449" s="28"/>
      <c r="AI1449" s="28"/>
      <c r="AJ1449" s="28"/>
      <c r="AK1449" s="28"/>
      <c r="AL1449" s="28"/>
      <c r="AM1449" s="28"/>
      <c r="AN1449" s="28"/>
      <c r="AO1449" s="28"/>
      <c r="AP1449" s="28"/>
      <c r="AQ1449" s="28"/>
    </row>
    <row r="1450" spans="2:43" ht="15">
      <c r="B1450" s="28"/>
      <c r="C1450" s="28"/>
      <c r="D1450" s="28"/>
      <c r="E1450" s="28"/>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8"/>
      <c r="AG1450" s="28"/>
      <c r="AH1450" s="28"/>
      <c r="AI1450" s="28"/>
      <c r="AJ1450" s="28"/>
      <c r="AK1450" s="28"/>
      <c r="AL1450" s="28"/>
      <c r="AM1450" s="28"/>
      <c r="AN1450" s="28"/>
      <c r="AO1450" s="28"/>
      <c r="AP1450" s="28"/>
      <c r="AQ1450" s="28"/>
    </row>
    <row r="1451" spans="2:43" ht="15">
      <c r="B1451" s="28"/>
      <c r="C1451" s="28"/>
      <c r="D1451" s="28"/>
      <c r="E1451" s="28"/>
      <c r="F1451" s="28"/>
      <c r="G1451" s="28"/>
      <c r="H1451" s="28"/>
      <c r="I1451" s="28"/>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8"/>
      <c r="AG1451" s="28"/>
      <c r="AH1451" s="28"/>
      <c r="AI1451" s="28"/>
      <c r="AJ1451" s="28"/>
      <c r="AK1451" s="28"/>
      <c r="AL1451" s="28"/>
      <c r="AM1451" s="28"/>
      <c r="AN1451" s="28"/>
      <c r="AO1451" s="28"/>
      <c r="AP1451" s="28"/>
      <c r="AQ1451" s="28"/>
    </row>
    <row r="1452" spans="2:43" ht="15">
      <c r="B1452" s="28"/>
      <c r="C1452" s="28"/>
      <c r="D1452" s="28"/>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8"/>
      <c r="AG1452" s="28"/>
      <c r="AH1452" s="28"/>
      <c r="AI1452" s="28"/>
      <c r="AJ1452" s="28"/>
      <c r="AK1452" s="28"/>
      <c r="AL1452" s="28"/>
      <c r="AM1452" s="28"/>
      <c r="AN1452" s="28"/>
      <c r="AO1452" s="28"/>
      <c r="AP1452" s="28"/>
      <c r="AQ1452" s="28"/>
    </row>
    <row r="1453" spans="2:43" ht="15">
      <c r="B1453" s="28"/>
      <c r="C1453" s="28"/>
      <c r="D1453" s="28"/>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8"/>
      <c r="AG1453" s="28"/>
      <c r="AH1453" s="28"/>
      <c r="AI1453" s="28"/>
      <c r="AJ1453" s="28"/>
      <c r="AK1453" s="28"/>
      <c r="AL1453" s="28"/>
      <c r="AM1453" s="28"/>
      <c r="AN1453" s="28"/>
      <c r="AO1453" s="28"/>
      <c r="AP1453" s="28"/>
      <c r="AQ1453" s="28"/>
    </row>
    <row r="1454" spans="2:43" ht="15">
      <c r="B1454" s="28"/>
      <c r="C1454" s="28"/>
      <c r="D1454" s="28"/>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8"/>
      <c r="AG1454" s="28"/>
      <c r="AH1454" s="28"/>
      <c r="AI1454" s="28"/>
      <c r="AJ1454" s="28"/>
      <c r="AK1454" s="28"/>
      <c r="AL1454" s="28"/>
      <c r="AM1454" s="28"/>
      <c r="AN1454" s="28"/>
      <c r="AO1454" s="28"/>
      <c r="AP1454" s="28"/>
      <c r="AQ1454" s="28"/>
    </row>
    <row r="1455" spans="2:43" ht="15">
      <c r="B1455" s="28"/>
      <c r="C1455" s="28"/>
      <c r="D1455" s="28"/>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8"/>
      <c r="AG1455" s="28"/>
      <c r="AH1455" s="28"/>
      <c r="AI1455" s="28"/>
      <c r="AJ1455" s="28"/>
      <c r="AK1455" s="28"/>
      <c r="AL1455" s="28"/>
      <c r="AM1455" s="28"/>
      <c r="AN1455" s="28"/>
      <c r="AO1455" s="28"/>
      <c r="AP1455" s="28"/>
      <c r="AQ1455" s="28"/>
    </row>
    <row r="1456" spans="2:43" ht="15">
      <c r="B1456" s="28"/>
      <c r="C1456" s="28"/>
      <c r="D1456" s="28"/>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8"/>
      <c r="AG1456" s="28"/>
      <c r="AH1456" s="28"/>
      <c r="AI1456" s="28"/>
      <c r="AJ1456" s="28"/>
      <c r="AK1456" s="28"/>
      <c r="AL1456" s="28"/>
      <c r="AM1456" s="28"/>
      <c r="AN1456" s="28"/>
      <c r="AO1456" s="28"/>
      <c r="AP1456" s="28"/>
      <c r="AQ1456" s="28"/>
    </row>
    <row r="1457" spans="2:43" ht="15">
      <c r="B1457" s="28"/>
      <c r="C1457" s="28"/>
      <c r="D1457" s="28"/>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8"/>
      <c r="AG1457" s="28"/>
      <c r="AH1457" s="28"/>
      <c r="AI1457" s="28"/>
      <c r="AJ1457" s="28"/>
      <c r="AK1457" s="28"/>
      <c r="AL1457" s="28"/>
      <c r="AM1457" s="28"/>
      <c r="AN1457" s="28"/>
      <c r="AO1457" s="28"/>
      <c r="AP1457" s="28"/>
      <c r="AQ1457" s="28"/>
    </row>
    <row r="1458" spans="2:43" ht="15">
      <c r="B1458" s="28"/>
      <c r="C1458" s="28"/>
      <c r="D1458" s="28"/>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8"/>
      <c r="AG1458" s="28"/>
      <c r="AH1458" s="28"/>
      <c r="AI1458" s="28"/>
      <c r="AJ1458" s="28"/>
      <c r="AK1458" s="28"/>
      <c r="AL1458" s="28"/>
      <c r="AM1458" s="28"/>
      <c r="AN1458" s="28"/>
      <c r="AO1458" s="28"/>
      <c r="AP1458" s="28"/>
      <c r="AQ1458" s="28"/>
    </row>
    <row r="1459" spans="2:43" ht="15">
      <c r="B1459" s="28"/>
      <c r="C1459" s="28"/>
      <c r="D1459" s="28"/>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8"/>
      <c r="AG1459" s="28"/>
      <c r="AH1459" s="28"/>
      <c r="AI1459" s="28"/>
      <c r="AJ1459" s="28"/>
      <c r="AK1459" s="28"/>
      <c r="AL1459" s="28"/>
      <c r="AM1459" s="28"/>
      <c r="AN1459" s="28"/>
      <c r="AO1459" s="28"/>
      <c r="AP1459" s="28"/>
      <c r="AQ1459" s="28"/>
    </row>
    <row r="1460" spans="2:43" ht="15">
      <c r="B1460" s="28"/>
      <c r="C1460" s="28"/>
      <c r="D1460" s="28"/>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8"/>
      <c r="AG1460" s="28"/>
      <c r="AH1460" s="28"/>
      <c r="AI1460" s="28"/>
      <c r="AJ1460" s="28"/>
      <c r="AK1460" s="28"/>
      <c r="AL1460" s="28"/>
      <c r="AM1460" s="28"/>
      <c r="AN1460" s="28"/>
      <c r="AO1460" s="28"/>
      <c r="AP1460" s="28"/>
      <c r="AQ1460" s="28"/>
    </row>
    <row r="1461" spans="2:43" ht="15">
      <c r="B1461" s="28"/>
      <c r="C1461" s="28"/>
      <c r="D1461" s="28"/>
      <c r="E1461" s="28"/>
      <c r="F1461" s="28"/>
      <c r="G1461" s="28"/>
      <c r="H1461" s="28"/>
      <c r="I1461" s="28"/>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8"/>
      <c r="AG1461" s="28"/>
      <c r="AH1461" s="28"/>
      <c r="AI1461" s="28"/>
      <c r="AJ1461" s="28"/>
      <c r="AK1461" s="28"/>
      <c r="AL1461" s="28"/>
      <c r="AM1461" s="28"/>
      <c r="AN1461" s="28"/>
      <c r="AO1461" s="28"/>
      <c r="AP1461" s="28"/>
      <c r="AQ1461" s="28"/>
    </row>
    <row r="1462" spans="2:43" ht="15">
      <c r="B1462" s="28"/>
      <c r="C1462" s="28"/>
      <c r="D1462" s="28"/>
      <c r="E1462" s="28"/>
      <c r="F1462" s="28"/>
      <c r="G1462" s="28"/>
      <c r="H1462" s="28"/>
      <c r="I1462" s="28"/>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8"/>
      <c r="AG1462" s="28"/>
      <c r="AH1462" s="28"/>
      <c r="AI1462" s="28"/>
      <c r="AJ1462" s="28"/>
      <c r="AK1462" s="28"/>
      <c r="AL1462" s="28"/>
      <c r="AM1462" s="28"/>
      <c r="AN1462" s="28"/>
      <c r="AO1462" s="28"/>
      <c r="AP1462" s="28"/>
      <c r="AQ1462" s="28"/>
    </row>
    <row r="1463" spans="2:43" ht="15">
      <c r="B1463" s="28"/>
      <c r="C1463" s="28"/>
      <c r="D1463" s="28"/>
      <c r="E1463" s="28"/>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c r="AI1463" s="28"/>
      <c r="AJ1463" s="28"/>
      <c r="AK1463" s="28"/>
      <c r="AL1463" s="28"/>
      <c r="AM1463" s="28"/>
      <c r="AN1463" s="28"/>
      <c r="AO1463" s="28"/>
      <c r="AP1463" s="28"/>
      <c r="AQ1463" s="28"/>
    </row>
    <row r="1464" spans="2:43" ht="15">
      <c r="B1464" s="28"/>
      <c r="C1464" s="28"/>
      <c r="D1464" s="28"/>
      <c r="E1464" s="28"/>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8"/>
      <c r="AG1464" s="28"/>
      <c r="AH1464" s="28"/>
      <c r="AI1464" s="28"/>
      <c r="AJ1464" s="28"/>
      <c r="AK1464" s="28"/>
      <c r="AL1464" s="28"/>
      <c r="AM1464" s="28"/>
      <c r="AN1464" s="28"/>
      <c r="AO1464" s="28"/>
      <c r="AP1464" s="28"/>
      <c r="AQ1464" s="28"/>
    </row>
    <row r="1465" spans="2:43" ht="15">
      <c r="B1465" s="28"/>
      <c r="C1465" s="28"/>
      <c r="D1465" s="28"/>
      <c r="E1465" s="28"/>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row>
    <row r="1466" spans="2:43" ht="15">
      <c r="B1466" s="28"/>
      <c r="C1466" s="28"/>
      <c r="D1466" s="28"/>
      <c r="E1466" s="28"/>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c r="AI1466" s="28"/>
      <c r="AJ1466" s="28"/>
      <c r="AK1466" s="28"/>
      <c r="AL1466" s="28"/>
      <c r="AM1466" s="28"/>
      <c r="AN1466" s="28"/>
      <c r="AO1466" s="28"/>
      <c r="AP1466" s="28"/>
      <c r="AQ1466" s="28"/>
    </row>
    <row r="1467" spans="2:43" ht="15">
      <c r="B1467" s="28"/>
      <c r="C1467" s="28"/>
      <c r="D1467" s="28"/>
      <c r="E1467" s="28"/>
      <c r="F1467" s="28"/>
      <c r="G1467" s="28"/>
      <c r="H1467" s="28"/>
      <c r="I1467" s="28"/>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8"/>
      <c r="AG1467" s="28"/>
      <c r="AH1467" s="28"/>
      <c r="AI1467" s="28"/>
      <c r="AJ1467" s="28"/>
      <c r="AK1467" s="28"/>
      <c r="AL1467" s="28"/>
      <c r="AM1467" s="28"/>
      <c r="AN1467" s="28"/>
      <c r="AO1467" s="28"/>
      <c r="AP1467" s="28"/>
      <c r="AQ1467" s="28"/>
    </row>
    <row r="1468" spans="2:43" ht="15">
      <c r="B1468" s="28"/>
      <c r="C1468" s="28"/>
      <c r="D1468" s="28"/>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c r="AI1468" s="28"/>
      <c r="AJ1468" s="28"/>
      <c r="AK1468" s="28"/>
      <c r="AL1468" s="28"/>
      <c r="AM1468" s="28"/>
      <c r="AN1468" s="28"/>
      <c r="AO1468" s="28"/>
      <c r="AP1468" s="28"/>
      <c r="AQ1468" s="28"/>
    </row>
    <row r="1469" spans="2:43" ht="15">
      <c r="B1469" s="28"/>
      <c r="C1469" s="28"/>
      <c r="D1469" s="28"/>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c r="AI1469" s="28"/>
      <c r="AJ1469" s="28"/>
      <c r="AK1469" s="28"/>
      <c r="AL1469" s="28"/>
      <c r="AM1469" s="28"/>
      <c r="AN1469" s="28"/>
      <c r="AO1469" s="28"/>
      <c r="AP1469" s="28"/>
      <c r="AQ1469" s="28"/>
    </row>
    <row r="1470" spans="2:43" ht="15">
      <c r="B1470" s="28"/>
      <c r="C1470" s="28"/>
      <c r="D1470" s="28"/>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row>
    <row r="1471" spans="2:43" ht="15">
      <c r="B1471" s="28"/>
      <c r="C1471" s="28"/>
      <c r="D1471" s="28"/>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8"/>
      <c r="AG1471" s="28"/>
      <c r="AH1471" s="28"/>
      <c r="AI1471" s="28"/>
      <c r="AJ1471" s="28"/>
      <c r="AK1471" s="28"/>
      <c r="AL1471" s="28"/>
      <c r="AM1471" s="28"/>
      <c r="AN1471" s="28"/>
      <c r="AO1471" s="28"/>
      <c r="AP1471" s="28"/>
      <c r="AQ1471" s="28"/>
    </row>
    <row r="1472" spans="2:43" ht="15">
      <c r="B1472" s="28"/>
      <c r="C1472" s="28"/>
      <c r="D1472" s="28"/>
      <c r="E1472" s="28"/>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8"/>
      <c r="AG1472" s="28"/>
      <c r="AH1472" s="28"/>
      <c r="AI1472" s="28"/>
      <c r="AJ1472" s="28"/>
      <c r="AK1472" s="28"/>
      <c r="AL1472" s="28"/>
      <c r="AM1472" s="28"/>
      <c r="AN1472" s="28"/>
      <c r="AO1472" s="28"/>
      <c r="AP1472" s="28"/>
      <c r="AQ1472" s="28"/>
    </row>
    <row r="1473" spans="2:43" ht="15">
      <c r="B1473" s="28"/>
      <c r="C1473" s="28"/>
      <c r="D1473" s="28"/>
      <c r="E1473" s="28"/>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row>
    <row r="1474" spans="2:43" ht="15">
      <c r="B1474" s="28"/>
      <c r="C1474" s="28"/>
      <c r="D1474" s="28"/>
      <c r="E1474" s="28"/>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8"/>
      <c r="AG1474" s="28"/>
      <c r="AH1474" s="28"/>
      <c r="AI1474" s="28"/>
      <c r="AJ1474" s="28"/>
      <c r="AK1474" s="28"/>
      <c r="AL1474" s="28"/>
      <c r="AM1474" s="28"/>
      <c r="AN1474" s="28"/>
      <c r="AO1474" s="28"/>
      <c r="AP1474" s="28"/>
      <c r="AQ1474" s="28"/>
    </row>
    <row r="1475" spans="2:43" ht="15">
      <c r="B1475" s="28"/>
      <c r="C1475" s="28"/>
      <c r="D1475" s="28"/>
      <c r="E1475" s="28"/>
      <c r="F1475" s="28"/>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8"/>
      <c r="AG1475" s="28"/>
      <c r="AH1475" s="28"/>
      <c r="AI1475" s="28"/>
      <c r="AJ1475" s="28"/>
      <c r="AK1475" s="28"/>
      <c r="AL1475" s="28"/>
      <c r="AM1475" s="28"/>
      <c r="AN1475" s="28"/>
      <c r="AO1475" s="28"/>
      <c r="AP1475" s="28"/>
      <c r="AQ1475" s="28"/>
    </row>
    <row r="1476" spans="2:43" ht="15">
      <c r="B1476" s="28"/>
      <c r="C1476" s="28"/>
      <c r="D1476" s="28"/>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8"/>
      <c r="AG1476" s="28"/>
      <c r="AH1476" s="28"/>
      <c r="AI1476" s="28"/>
      <c r="AJ1476" s="28"/>
      <c r="AK1476" s="28"/>
      <c r="AL1476" s="28"/>
      <c r="AM1476" s="28"/>
      <c r="AN1476" s="28"/>
      <c r="AO1476" s="28"/>
      <c r="AP1476" s="28"/>
      <c r="AQ1476" s="28"/>
    </row>
    <row r="1477" spans="2:43" ht="15">
      <c r="B1477" s="28"/>
      <c r="C1477" s="28"/>
      <c r="D1477" s="28"/>
      <c r="E1477" s="28"/>
      <c r="F1477" s="28"/>
      <c r="G1477" s="28"/>
      <c r="H1477" s="28"/>
      <c r="I1477" s="28"/>
      <c r="J1477" s="28"/>
      <c r="K1477" s="28"/>
      <c r="L1477" s="28"/>
      <c r="M1477" s="28"/>
      <c r="N1477" s="28"/>
      <c r="O1477" s="28"/>
      <c r="P1477" s="28"/>
      <c r="Q1477" s="28"/>
      <c r="R1477" s="28"/>
      <c r="S1477" s="28"/>
      <c r="T1477" s="28"/>
      <c r="U1477" s="28"/>
      <c r="V1477" s="28"/>
      <c r="W1477" s="28"/>
      <c r="X1477" s="28"/>
      <c r="Y1477" s="28"/>
      <c r="Z1477" s="28"/>
      <c r="AA1477" s="28"/>
      <c r="AB1477" s="28"/>
      <c r="AC1477" s="28"/>
      <c r="AD1477" s="28"/>
      <c r="AE1477" s="28"/>
      <c r="AF1477" s="28"/>
      <c r="AG1477" s="28"/>
      <c r="AH1477" s="28"/>
      <c r="AI1477" s="28"/>
      <c r="AJ1477" s="28"/>
      <c r="AK1477" s="28"/>
      <c r="AL1477" s="28"/>
      <c r="AM1477" s="28"/>
      <c r="AN1477" s="28"/>
      <c r="AO1477" s="28"/>
      <c r="AP1477" s="28"/>
      <c r="AQ1477" s="28"/>
    </row>
    <row r="1478" spans="2:43" ht="15">
      <c r="B1478" s="28"/>
      <c r="C1478" s="28"/>
      <c r="D1478" s="28"/>
      <c r="E1478" s="28"/>
      <c r="F1478" s="28"/>
      <c r="G1478" s="28"/>
      <c r="H1478" s="28"/>
      <c r="I1478" s="28"/>
      <c r="J1478" s="28"/>
      <c r="K1478" s="28"/>
      <c r="L1478" s="28"/>
      <c r="M1478" s="28"/>
      <c r="N1478" s="28"/>
      <c r="O1478" s="28"/>
      <c r="P1478" s="28"/>
      <c r="Q1478" s="28"/>
      <c r="R1478" s="28"/>
      <c r="S1478" s="28"/>
      <c r="T1478" s="28"/>
      <c r="U1478" s="28"/>
      <c r="V1478" s="28"/>
      <c r="W1478" s="28"/>
      <c r="X1478" s="28"/>
      <c r="Y1478" s="28"/>
      <c r="Z1478" s="28"/>
      <c r="AA1478" s="28"/>
      <c r="AB1478" s="28"/>
      <c r="AC1478" s="28"/>
      <c r="AD1478" s="28"/>
      <c r="AE1478" s="28"/>
      <c r="AF1478" s="28"/>
      <c r="AG1478" s="28"/>
      <c r="AH1478" s="28"/>
      <c r="AI1478" s="28"/>
      <c r="AJ1478" s="28"/>
      <c r="AK1478" s="28"/>
      <c r="AL1478" s="28"/>
      <c r="AM1478" s="28"/>
      <c r="AN1478" s="28"/>
      <c r="AO1478" s="28"/>
      <c r="AP1478" s="28"/>
      <c r="AQ1478" s="28"/>
    </row>
    <row r="1479" spans="2:43" ht="15">
      <c r="B1479" s="28"/>
      <c r="C1479" s="28"/>
      <c r="D1479" s="28"/>
      <c r="E1479" s="28"/>
      <c r="F1479" s="28"/>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8"/>
      <c r="AG1479" s="28"/>
      <c r="AH1479" s="28"/>
      <c r="AI1479" s="28"/>
      <c r="AJ1479" s="28"/>
      <c r="AK1479" s="28"/>
      <c r="AL1479" s="28"/>
      <c r="AM1479" s="28"/>
      <c r="AN1479" s="28"/>
      <c r="AO1479" s="28"/>
      <c r="AP1479" s="28"/>
      <c r="AQ1479" s="28"/>
    </row>
    <row r="1480" spans="2:43" ht="15">
      <c r="B1480" s="28"/>
      <c r="C1480" s="28"/>
      <c r="D1480" s="28"/>
      <c r="E1480" s="28"/>
      <c r="F1480" s="28"/>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8"/>
      <c r="AG1480" s="28"/>
      <c r="AH1480" s="28"/>
      <c r="AI1480" s="28"/>
      <c r="AJ1480" s="28"/>
      <c r="AK1480" s="28"/>
      <c r="AL1480" s="28"/>
      <c r="AM1480" s="28"/>
      <c r="AN1480" s="28"/>
      <c r="AO1480" s="28"/>
      <c r="AP1480" s="28"/>
      <c r="AQ1480" s="28"/>
    </row>
    <row r="1481" spans="2:43" ht="15">
      <c r="B1481" s="28"/>
      <c r="C1481" s="28"/>
      <c r="D1481" s="28"/>
      <c r="E1481" s="28"/>
      <c r="F1481" s="28"/>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8"/>
      <c r="AG1481" s="28"/>
      <c r="AH1481" s="28"/>
      <c r="AI1481" s="28"/>
      <c r="AJ1481" s="28"/>
      <c r="AK1481" s="28"/>
      <c r="AL1481" s="28"/>
      <c r="AM1481" s="28"/>
      <c r="AN1481" s="28"/>
      <c r="AO1481" s="28"/>
      <c r="AP1481" s="28"/>
      <c r="AQ1481" s="28"/>
    </row>
    <row r="1482" spans="2:43" ht="15">
      <c r="B1482" s="28"/>
      <c r="C1482" s="28"/>
      <c r="D1482" s="28"/>
      <c r="E1482" s="28"/>
      <c r="F1482" s="28"/>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row>
    <row r="1483" spans="2:43" ht="15">
      <c r="B1483" s="28"/>
      <c r="C1483" s="28"/>
      <c r="D1483" s="28"/>
      <c r="E1483" s="28"/>
      <c r="F1483" s="28"/>
      <c r="G1483" s="28"/>
      <c r="H1483" s="28"/>
      <c r="I1483" s="28"/>
      <c r="J1483" s="28"/>
      <c r="K1483" s="28"/>
      <c r="L1483" s="28"/>
      <c r="M1483" s="28"/>
      <c r="N1483" s="28"/>
      <c r="O1483" s="28"/>
      <c r="P1483" s="28"/>
      <c r="Q1483" s="28"/>
      <c r="R1483" s="28"/>
      <c r="S1483" s="28"/>
      <c r="T1483" s="28"/>
      <c r="U1483" s="28"/>
      <c r="V1483" s="28"/>
      <c r="W1483" s="28"/>
      <c r="X1483" s="28"/>
      <c r="Y1483" s="28"/>
      <c r="Z1483" s="28"/>
      <c r="AA1483" s="28"/>
      <c r="AB1483" s="28"/>
      <c r="AC1483" s="28"/>
      <c r="AD1483" s="28"/>
      <c r="AE1483" s="28"/>
      <c r="AF1483" s="28"/>
      <c r="AG1483" s="28"/>
      <c r="AH1483" s="28"/>
      <c r="AI1483" s="28"/>
      <c r="AJ1483" s="28"/>
      <c r="AK1483" s="28"/>
      <c r="AL1483" s="28"/>
      <c r="AM1483" s="28"/>
      <c r="AN1483" s="28"/>
      <c r="AO1483" s="28"/>
      <c r="AP1483" s="28"/>
      <c r="AQ1483" s="28"/>
    </row>
    <row r="1484" spans="2:43" ht="15">
      <c r="B1484" s="28"/>
      <c r="C1484" s="28"/>
      <c r="D1484" s="28"/>
      <c r="E1484" s="28"/>
      <c r="F1484" s="28"/>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row>
    <row r="1485" spans="2:43" ht="15">
      <c r="B1485" s="28"/>
      <c r="C1485" s="28"/>
      <c r="D1485" s="28"/>
      <c r="E1485" s="28"/>
      <c r="F1485" s="28"/>
      <c r="G1485" s="28"/>
      <c r="H1485" s="28"/>
      <c r="I1485" s="28"/>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8"/>
      <c r="AG1485" s="28"/>
      <c r="AH1485" s="28"/>
      <c r="AI1485" s="28"/>
      <c r="AJ1485" s="28"/>
      <c r="AK1485" s="28"/>
      <c r="AL1485" s="28"/>
      <c r="AM1485" s="28"/>
      <c r="AN1485" s="28"/>
      <c r="AO1485" s="28"/>
      <c r="AP1485" s="28"/>
      <c r="AQ1485" s="28"/>
    </row>
    <row r="1486" spans="2:43" ht="15">
      <c r="B1486" s="28"/>
      <c r="C1486" s="28"/>
      <c r="D1486" s="28"/>
      <c r="E1486" s="28"/>
      <c r="F1486" s="28"/>
      <c r="G1486" s="28"/>
      <c r="H1486" s="28"/>
      <c r="I1486" s="28"/>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8"/>
      <c r="AG1486" s="28"/>
      <c r="AH1486" s="28"/>
      <c r="AI1486" s="28"/>
      <c r="AJ1486" s="28"/>
      <c r="AK1486" s="28"/>
      <c r="AL1486" s="28"/>
      <c r="AM1486" s="28"/>
      <c r="AN1486" s="28"/>
      <c r="AO1486" s="28"/>
      <c r="AP1486" s="28"/>
      <c r="AQ1486" s="28"/>
    </row>
    <row r="1487" spans="2:43" ht="15">
      <c r="B1487" s="28"/>
      <c r="C1487" s="28"/>
      <c r="D1487" s="28"/>
      <c r="E1487" s="28"/>
      <c r="F1487" s="28"/>
      <c r="G1487" s="28"/>
      <c r="H1487" s="28"/>
      <c r="I1487" s="28"/>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8"/>
      <c r="AG1487" s="28"/>
      <c r="AH1487" s="28"/>
      <c r="AI1487" s="28"/>
      <c r="AJ1487" s="28"/>
      <c r="AK1487" s="28"/>
      <c r="AL1487" s="28"/>
      <c r="AM1487" s="28"/>
      <c r="AN1487" s="28"/>
      <c r="AO1487" s="28"/>
      <c r="AP1487" s="28"/>
      <c r="AQ1487" s="28"/>
    </row>
    <row r="1488" spans="2:43" ht="15">
      <c r="B1488" s="28"/>
      <c r="C1488" s="28"/>
      <c r="D1488" s="28"/>
      <c r="E1488" s="28"/>
      <c r="F1488" s="28"/>
      <c r="G1488" s="28"/>
      <c r="H1488" s="28"/>
      <c r="I1488" s="28"/>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8"/>
      <c r="AG1488" s="28"/>
      <c r="AH1488" s="28"/>
      <c r="AI1488" s="28"/>
      <c r="AJ1488" s="28"/>
      <c r="AK1488" s="28"/>
      <c r="AL1488" s="28"/>
      <c r="AM1488" s="28"/>
      <c r="AN1488" s="28"/>
      <c r="AO1488" s="28"/>
      <c r="AP1488" s="28"/>
      <c r="AQ1488" s="28"/>
    </row>
    <row r="1489" spans="2:43" ht="15">
      <c r="B1489" s="28"/>
      <c r="C1489" s="28"/>
      <c r="D1489" s="28"/>
      <c r="E1489" s="28"/>
      <c r="F1489" s="28"/>
      <c r="G1489" s="28"/>
      <c r="H1489" s="28"/>
      <c r="I1489" s="28"/>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8"/>
      <c r="AG1489" s="28"/>
      <c r="AH1489" s="28"/>
      <c r="AI1489" s="28"/>
      <c r="AJ1489" s="28"/>
      <c r="AK1489" s="28"/>
      <c r="AL1489" s="28"/>
      <c r="AM1489" s="28"/>
      <c r="AN1489" s="28"/>
      <c r="AO1489" s="28"/>
      <c r="AP1489" s="28"/>
      <c r="AQ1489" s="28"/>
    </row>
    <row r="1490" spans="2:43" ht="15">
      <c r="B1490" s="28"/>
      <c r="C1490" s="28"/>
      <c r="D1490" s="28"/>
      <c r="E1490" s="28"/>
      <c r="F1490" s="28"/>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row>
    <row r="1491" spans="2:43" ht="15">
      <c r="B1491" s="28"/>
      <c r="C1491" s="28"/>
      <c r="D1491" s="28"/>
      <c r="E1491" s="28"/>
      <c r="F1491" s="28"/>
      <c r="G1491" s="28"/>
      <c r="H1491" s="28"/>
      <c r="I1491" s="28"/>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8"/>
      <c r="AG1491" s="28"/>
      <c r="AH1491" s="28"/>
      <c r="AI1491" s="28"/>
      <c r="AJ1491" s="28"/>
      <c r="AK1491" s="28"/>
      <c r="AL1491" s="28"/>
      <c r="AM1491" s="28"/>
      <c r="AN1491" s="28"/>
      <c r="AO1491" s="28"/>
      <c r="AP1491" s="28"/>
      <c r="AQ1491" s="28"/>
    </row>
    <row r="1492" spans="2:43" ht="15">
      <c r="B1492" s="28"/>
      <c r="C1492" s="28"/>
      <c r="D1492" s="28"/>
      <c r="E1492" s="28"/>
      <c r="F1492" s="28"/>
      <c r="G1492" s="28"/>
      <c r="H1492" s="28"/>
      <c r="I1492" s="28"/>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8"/>
      <c r="AG1492" s="28"/>
      <c r="AH1492" s="28"/>
      <c r="AI1492" s="28"/>
      <c r="AJ1492" s="28"/>
      <c r="AK1492" s="28"/>
      <c r="AL1492" s="28"/>
      <c r="AM1492" s="28"/>
      <c r="AN1492" s="28"/>
      <c r="AO1492" s="28"/>
      <c r="AP1492" s="28"/>
      <c r="AQ1492" s="28"/>
    </row>
    <row r="1493" spans="2:43" ht="15">
      <c r="B1493" s="28"/>
      <c r="C1493" s="28"/>
      <c r="D1493" s="28"/>
      <c r="E1493" s="28"/>
      <c r="F1493" s="28"/>
      <c r="G1493" s="28"/>
      <c r="H1493" s="28"/>
      <c r="I1493" s="28"/>
      <c r="J1493" s="28"/>
      <c r="K1493" s="28"/>
      <c r="L1493" s="28"/>
      <c r="M1493" s="28"/>
      <c r="N1493" s="28"/>
      <c r="O1493" s="28"/>
      <c r="P1493" s="28"/>
      <c r="Q1493" s="28"/>
      <c r="R1493" s="28"/>
      <c r="S1493" s="28"/>
      <c r="T1493" s="28"/>
      <c r="U1493" s="28"/>
      <c r="V1493" s="28"/>
      <c r="W1493" s="28"/>
      <c r="X1493" s="28"/>
      <c r="Y1493" s="28"/>
      <c r="Z1493" s="28"/>
      <c r="AA1493" s="28"/>
      <c r="AB1493" s="28"/>
      <c r="AC1493" s="28"/>
      <c r="AD1493" s="28"/>
      <c r="AE1493" s="28"/>
      <c r="AF1493" s="28"/>
      <c r="AG1493" s="28"/>
      <c r="AH1493" s="28"/>
      <c r="AI1493" s="28"/>
      <c r="AJ1493" s="28"/>
      <c r="AK1493" s="28"/>
      <c r="AL1493" s="28"/>
      <c r="AM1493" s="28"/>
      <c r="AN1493" s="28"/>
      <c r="AO1493" s="28"/>
      <c r="AP1493" s="28"/>
      <c r="AQ1493" s="28"/>
    </row>
    <row r="1494" spans="2:43" ht="15">
      <c r="B1494" s="28"/>
      <c r="C1494" s="28"/>
      <c r="D1494" s="28"/>
      <c r="E1494" s="28"/>
      <c r="F1494" s="28"/>
      <c r="G1494" s="28"/>
      <c r="H1494" s="28"/>
      <c r="I1494" s="28"/>
      <c r="J1494" s="28"/>
      <c r="K1494" s="28"/>
      <c r="L1494" s="28"/>
      <c r="M1494" s="28"/>
      <c r="N1494" s="28"/>
      <c r="O1494" s="28"/>
      <c r="P1494" s="28"/>
      <c r="Q1494" s="28"/>
      <c r="R1494" s="28"/>
      <c r="S1494" s="28"/>
      <c r="T1494" s="28"/>
      <c r="U1494" s="28"/>
      <c r="V1494" s="28"/>
      <c r="W1494" s="28"/>
      <c r="X1494" s="28"/>
      <c r="Y1494" s="28"/>
      <c r="Z1494" s="28"/>
      <c r="AA1494" s="28"/>
      <c r="AB1494" s="28"/>
      <c r="AC1494" s="28"/>
      <c r="AD1494" s="28"/>
      <c r="AE1494" s="28"/>
      <c r="AF1494" s="28"/>
      <c r="AG1494" s="28"/>
      <c r="AH1494" s="28"/>
      <c r="AI1494" s="28"/>
      <c r="AJ1494" s="28"/>
      <c r="AK1494" s="28"/>
      <c r="AL1494" s="28"/>
      <c r="AM1494" s="28"/>
      <c r="AN1494" s="28"/>
      <c r="AO1494" s="28"/>
      <c r="AP1494" s="28"/>
      <c r="AQ1494" s="28"/>
    </row>
    <row r="1495" spans="2:43" ht="15">
      <c r="B1495" s="28"/>
      <c r="C1495" s="28"/>
      <c r="D1495" s="28"/>
      <c r="E1495" s="28"/>
      <c r="F1495" s="28"/>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8"/>
      <c r="AG1495" s="28"/>
      <c r="AH1495" s="28"/>
      <c r="AI1495" s="28"/>
      <c r="AJ1495" s="28"/>
      <c r="AK1495" s="28"/>
      <c r="AL1495" s="28"/>
      <c r="AM1495" s="28"/>
      <c r="AN1495" s="28"/>
      <c r="AO1495" s="28"/>
      <c r="AP1495" s="28"/>
      <c r="AQ1495" s="28"/>
    </row>
    <row r="1496" spans="2:43" ht="15">
      <c r="B1496" s="28"/>
      <c r="C1496" s="28"/>
      <c r="D1496" s="28"/>
      <c r="E1496" s="28"/>
      <c r="F1496" s="28"/>
      <c r="G1496" s="28"/>
      <c r="H1496" s="28"/>
      <c r="I1496" s="28"/>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8"/>
      <c r="AG1496" s="28"/>
      <c r="AH1496" s="28"/>
      <c r="AI1496" s="28"/>
      <c r="AJ1496" s="28"/>
      <c r="AK1496" s="28"/>
      <c r="AL1496" s="28"/>
      <c r="AM1496" s="28"/>
      <c r="AN1496" s="28"/>
      <c r="AO1496" s="28"/>
      <c r="AP1496" s="28"/>
      <c r="AQ1496" s="28"/>
    </row>
    <row r="1497" spans="2:43" ht="15">
      <c r="B1497" s="28"/>
      <c r="C1497" s="28"/>
      <c r="D1497" s="28"/>
      <c r="E1497" s="28"/>
      <c r="F1497" s="28"/>
      <c r="G1497" s="28"/>
      <c r="H1497" s="28"/>
      <c r="I1497" s="28"/>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8"/>
      <c r="AG1497" s="28"/>
      <c r="AH1497" s="28"/>
      <c r="AI1497" s="28"/>
      <c r="AJ1497" s="28"/>
      <c r="AK1497" s="28"/>
      <c r="AL1497" s="28"/>
      <c r="AM1497" s="28"/>
      <c r="AN1497" s="28"/>
      <c r="AO1497" s="28"/>
      <c r="AP1497" s="28"/>
      <c r="AQ1497" s="28"/>
    </row>
    <row r="1498" spans="2:43" ht="15">
      <c r="B1498" s="28"/>
      <c r="C1498" s="28"/>
      <c r="D1498" s="28"/>
      <c r="E1498" s="28"/>
      <c r="F1498" s="28"/>
      <c r="G1498" s="28"/>
      <c r="H1498" s="28"/>
      <c r="I1498" s="28"/>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8"/>
      <c r="AG1498" s="28"/>
      <c r="AH1498" s="28"/>
      <c r="AI1498" s="28"/>
      <c r="AJ1498" s="28"/>
      <c r="AK1498" s="28"/>
      <c r="AL1498" s="28"/>
      <c r="AM1498" s="28"/>
      <c r="AN1498" s="28"/>
      <c r="AO1498" s="28"/>
      <c r="AP1498" s="28"/>
      <c r="AQ1498" s="28"/>
    </row>
    <row r="1499" spans="2:43" ht="15">
      <c r="B1499" s="28"/>
      <c r="C1499" s="28"/>
      <c r="D1499" s="28"/>
      <c r="E1499" s="28"/>
      <c r="F1499" s="28"/>
      <c r="G1499" s="28"/>
      <c r="H1499" s="28"/>
      <c r="I1499" s="28"/>
      <c r="J1499" s="28"/>
      <c r="K1499" s="28"/>
      <c r="L1499" s="28"/>
      <c r="M1499" s="28"/>
      <c r="N1499" s="28"/>
      <c r="O1499" s="28"/>
      <c r="P1499" s="28"/>
      <c r="Q1499" s="28"/>
      <c r="R1499" s="28"/>
      <c r="S1499" s="28"/>
      <c r="T1499" s="28"/>
      <c r="U1499" s="28"/>
      <c r="V1499" s="28"/>
      <c r="W1499" s="28"/>
      <c r="X1499" s="28"/>
      <c r="Y1499" s="28"/>
      <c r="Z1499" s="28"/>
      <c r="AA1499" s="28"/>
      <c r="AB1499" s="28"/>
      <c r="AC1499" s="28"/>
      <c r="AD1499" s="28"/>
      <c r="AE1499" s="28"/>
      <c r="AF1499" s="28"/>
      <c r="AG1499" s="28"/>
      <c r="AH1499" s="28"/>
      <c r="AI1499" s="28"/>
      <c r="AJ1499" s="28"/>
      <c r="AK1499" s="28"/>
      <c r="AL1499" s="28"/>
      <c r="AM1499" s="28"/>
      <c r="AN1499" s="28"/>
      <c r="AO1499" s="28"/>
      <c r="AP1499" s="28"/>
      <c r="AQ1499" s="28"/>
    </row>
    <row r="1500" spans="2:43" ht="15">
      <c r="B1500" s="28"/>
      <c r="C1500" s="28"/>
      <c r="D1500" s="28"/>
      <c r="E1500" s="28"/>
      <c r="F1500" s="28"/>
      <c r="G1500" s="28"/>
      <c r="H1500" s="28"/>
      <c r="I1500" s="28"/>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8"/>
      <c r="AG1500" s="28"/>
      <c r="AH1500" s="28"/>
      <c r="AI1500" s="28"/>
      <c r="AJ1500" s="28"/>
      <c r="AK1500" s="28"/>
      <c r="AL1500" s="28"/>
      <c r="AM1500" s="28"/>
      <c r="AN1500" s="28"/>
      <c r="AO1500" s="28"/>
      <c r="AP1500" s="28"/>
      <c r="AQ1500" s="28"/>
    </row>
    <row r="1501" spans="2:43" ht="15">
      <c r="B1501" s="28"/>
      <c r="C1501" s="28"/>
      <c r="D1501" s="28"/>
      <c r="E1501" s="28"/>
      <c r="F1501" s="28"/>
      <c r="G1501" s="28"/>
      <c r="H1501" s="28"/>
      <c r="I1501" s="28"/>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8"/>
      <c r="AG1501" s="28"/>
      <c r="AH1501" s="28"/>
      <c r="AI1501" s="28"/>
      <c r="AJ1501" s="28"/>
      <c r="AK1501" s="28"/>
      <c r="AL1501" s="28"/>
      <c r="AM1501" s="28"/>
      <c r="AN1501" s="28"/>
      <c r="AO1501" s="28"/>
      <c r="AP1501" s="28"/>
      <c r="AQ1501" s="28"/>
    </row>
    <row r="1502" spans="2:43" ht="15">
      <c r="B1502" s="28"/>
      <c r="C1502" s="28"/>
      <c r="D1502" s="28"/>
      <c r="E1502" s="28"/>
      <c r="F1502" s="28"/>
      <c r="G1502" s="28"/>
      <c r="H1502" s="28"/>
      <c r="I1502" s="28"/>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8"/>
      <c r="AG1502" s="28"/>
      <c r="AH1502" s="28"/>
      <c r="AI1502" s="28"/>
      <c r="AJ1502" s="28"/>
      <c r="AK1502" s="28"/>
      <c r="AL1502" s="28"/>
      <c r="AM1502" s="28"/>
      <c r="AN1502" s="28"/>
      <c r="AO1502" s="28"/>
      <c r="AP1502" s="28"/>
      <c r="AQ1502" s="28"/>
    </row>
    <row r="1503" spans="2:43" ht="15">
      <c r="B1503" s="28"/>
      <c r="C1503" s="28"/>
      <c r="D1503" s="28"/>
      <c r="E1503" s="28"/>
      <c r="F1503" s="28"/>
      <c r="G1503" s="28"/>
      <c r="H1503" s="28"/>
      <c r="I1503" s="28"/>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8"/>
      <c r="AG1503" s="28"/>
      <c r="AH1503" s="28"/>
      <c r="AI1503" s="28"/>
      <c r="AJ1503" s="28"/>
      <c r="AK1503" s="28"/>
      <c r="AL1503" s="28"/>
      <c r="AM1503" s="28"/>
      <c r="AN1503" s="28"/>
      <c r="AO1503" s="28"/>
      <c r="AP1503" s="28"/>
      <c r="AQ1503" s="28"/>
    </row>
    <row r="1504" spans="2:43" ht="15">
      <c r="B1504" s="28"/>
      <c r="C1504" s="28"/>
      <c r="D1504" s="28"/>
      <c r="E1504" s="28"/>
      <c r="F1504" s="28"/>
      <c r="G1504" s="28"/>
      <c r="H1504" s="28"/>
      <c r="I1504" s="28"/>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8"/>
      <c r="AG1504" s="28"/>
      <c r="AH1504" s="28"/>
      <c r="AI1504" s="28"/>
      <c r="AJ1504" s="28"/>
      <c r="AK1504" s="28"/>
      <c r="AL1504" s="28"/>
      <c r="AM1504" s="28"/>
      <c r="AN1504" s="28"/>
      <c r="AO1504" s="28"/>
      <c r="AP1504" s="28"/>
      <c r="AQ1504" s="28"/>
    </row>
    <row r="1505" spans="2:43" ht="15">
      <c r="B1505" s="28"/>
      <c r="C1505" s="28"/>
      <c r="D1505" s="28"/>
      <c r="E1505" s="28"/>
      <c r="F1505" s="28"/>
      <c r="G1505" s="28"/>
      <c r="H1505" s="28"/>
      <c r="I1505" s="28"/>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8"/>
      <c r="AG1505" s="28"/>
      <c r="AH1505" s="28"/>
      <c r="AI1505" s="28"/>
      <c r="AJ1505" s="28"/>
      <c r="AK1505" s="28"/>
      <c r="AL1505" s="28"/>
      <c r="AM1505" s="28"/>
      <c r="AN1505" s="28"/>
      <c r="AO1505" s="28"/>
      <c r="AP1505" s="28"/>
      <c r="AQ1505" s="28"/>
    </row>
    <row r="1506" spans="2:43" ht="15">
      <c r="B1506" s="28"/>
      <c r="C1506" s="28"/>
      <c r="D1506" s="28"/>
      <c r="E1506" s="28"/>
      <c r="F1506" s="28"/>
      <c r="G1506" s="28"/>
      <c r="H1506" s="28"/>
      <c r="I1506" s="28"/>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8"/>
      <c r="AG1506" s="28"/>
      <c r="AH1506" s="28"/>
      <c r="AI1506" s="28"/>
      <c r="AJ1506" s="28"/>
      <c r="AK1506" s="28"/>
      <c r="AL1506" s="28"/>
      <c r="AM1506" s="28"/>
      <c r="AN1506" s="28"/>
      <c r="AO1506" s="28"/>
      <c r="AP1506" s="28"/>
      <c r="AQ1506" s="28"/>
    </row>
    <row r="1507" spans="2:43" ht="15">
      <c r="B1507" s="28"/>
      <c r="C1507" s="28"/>
      <c r="D1507" s="28"/>
      <c r="E1507" s="28"/>
      <c r="F1507" s="28"/>
      <c r="G1507" s="28"/>
      <c r="H1507" s="28"/>
      <c r="I1507" s="28"/>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8"/>
      <c r="AG1507" s="28"/>
      <c r="AH1507" s="28"/>
      <c r="AI1507" s="28"/>
      <c r="AJ1507" s="28"/>
      <c r="AK1507" s="28"/>
      <c r="AL1507" s="28"/>
      <c r="AM1507" s="28"/>
      <c r="AN1507" s="28"/>
      <c r="AO1507" s="28"/>
      <c r="AP1507" s="28"/>
      <c r="AQ1507" s="28"/>
    </row>
    <row r="1508" spans="2:43" ht="15">
      <c r="B1508" s="28"/>
      <c r="C1508" s="28"/>
      <c r="D1508" s="28"/>
      <c r="E1508" s="28"/>
      <c r="F1508" s="28"/>
      <c r="G1508" s="28"/>
      <c r="H1508" s="28"/>
      <c r="I1508" s="28"/>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8"/>
      <c r="AG1508" s="28"/>
      <c r="AH1508" s="28"/>
      <c r="AI1508" s="28"/>
      <c r="AJ1508" s="28"/>
      <c r="AK1508" s="28"/>
      <c r="AL1508" s="28"/>
      <c r="AM1508" s="28"/>
      <c r="AN1508" s="28"/>
      <c r="AO1508" s="28"/>
      <c r="AP1508" s="28"/>
      <c r="AQ1508" s="28"/>
    </row>
    <row r="1509" spans="2:43" ht="15">
      <c r="B1509" s="28"/>
      <c r="C1509" s="28"/>
      <c r="D1509" s="28"/>
      <c r="E1509" s="28"/>
      <c r="F1509" s="28"/>
      <c r="G1509" s="28"/>
      <c r="H1509" s="28"/>
      <c r="I1509" s="28"/>
      <c r="J1509" s="28"/>
      <c r="K1509" s="28"/>
      <c r="L1509" s="28"/>
      <c r="M1509" s="28"/>
      <c r="N1509" s="28"/>
      <c r="O1509" s="28"/>
      <c r="P1509" s="28"/>
      <c r="Q1509" s="28"/>
      <c r="R1509" s="28"/>
      <c r="S1509" s="28"/>
      <c r="T1509" s="28"/>
      <c r="U1509" s="28"/>
      <c r="V1509" s="28"/>
      <c r="W1509" s="28"/>
      <c r="X1509" s="28"/>
      <c r="Y1509" s="28"/>
      <c r="Z1509" s="28"/>
      <c r="AA1509" s="28"/>
      <c r="AB1509" s="28"/>
      <c r="AC1509" s="28"/>
      <c r="AD1509" s="28"/>
      <c r="AE1509" s="28"/>
      <c r="AF1509" s="28"/>
      <c r="AG1509" s="28"/>
      <c r="AH1509" s="28"/>
      <c r="AI1509" s="28"/>
      <c r="AJ1509" s="28"/>
      <c r="AK1509" s="28"/>
      <c r="AL1509" s="28"/>
      <c r="AM1509" s="28"/>
      <c r="AN1509" s="28"/>
      <c r="AO1509" s="28"/>
      <c r="AP1509" s="28"/>
      <c r="AQ1509" s="28"/>
    </row>
    <row r="1510" spans="2:43" ht="15">
      <c r="B1510" s="28"/>
      <c r="C1510" s="28"/>
      <c r="D1510" s="28"/>
      <c r="E1510" s="28"/>
      <c r="F1510" s="28"/>
      <c r="G1510" s="28"/>
      <c r="H1510" s="28"/>
      <c r="I1510" s="28"/>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8"/>
      <c r="AG1510" s="28"/>
      <c r="AH1510" s="28"/>
      <c r="AI1510" s="28"/>
      <c r="AJ1510" s="28"/>
      <c r="AK1510" s="28"/>
      <c r="AL1510" s="28"/>
      <c r="AM1510" s="28"/>
      <c r="AN1510" s="28"/>
      <c r="AO1510" s="28"/>
      <c r="AP1510" s="28"/>
      <c r="AQ1510" s="28"/>
    </row>
    <row r="1511" spans="2:43" ht="15">
      <c r="B1511" s="28"/>
      <c r="C1511" s="28"/>
      <c r="D1511" s="28"/>
      <c r="E1511" s="28"/>
      <c r="F1511" s="28"/>
      <c r="G1511" s="28"/>
      <c r="H1511" s="28"/>
      <c r="I1511" s="28"/>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8"/>
      <c r="AG1511" s="28"/>
      <c r="AH1511" s="28"/>
      <c r="AI1511" s="28"/>
      <c r="AJ1511" s="28"/>
      <c r="AK1511" s="28"/>
      <c r="AL1511" s="28"/>
      <c r="AM1511" s="28"/>
      <c r="AN1511" s="28"/>
      <c r="AO1511" s="28"/>
      <c r="AP1511" s="28"/>
      <c r="AQ1511" s="28"/>
    </row>
    <row r="1512" spans="2:43" ht="15">
      <c r="B1512" s="28"/>
      <c r="C1512" s="28"/>
      <c r="D1512" s="28"/>
      <c r="E1512" s="28"/>
      <c r="F1512" s="28"/>
      <c r="G1512" s="28"/>
      <c r="H1512" s="28"/>
      <c r="I1512" s="28"/>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8"/>
      <c r="AG1512" s="28"/>
      <c r="AH1512" s="28"/>
      <c r="AI1512" s="28"/>
      <c r="AJ1512" s="28"/>
      <c r="AK1512" s="28"/>
      <c r="AL1512" s="28"/>
      <c r="AM1512" s="28"/>
      <c r="AN1512" s="28"/>
      <c r="AO1512" s="28"/>
      <c r="AP1512" s="28"/>
      <c r="AQ1512" s="28"/>
    </row>
    <row r="1513" spans="2:43" ht="15">
      <c r="B1513" s="28"/>
      <c r="C1513" s="28"/>
      <c r="D1513" s="28"/>
      <c r="E1513" s="28"/>
      <c r="F1513" s="28"/>
      <c r="G1513" s="28"/>
      <c r="H1513" s="28"/>
      <c r="I1513" s="28"/>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8"/>
      <c r="AG1513" s="28"/>
      <c r="AH1513" s="28"/>
      <c r="AI1513" s="28"/>
      <c r="AJ1513" s="28"/>
      <c r="AK1513" s="28"/>
      <c r="AL1513" s="28"/>
      <c r="AM1513" s="28"/>
      <c r="AN1513" s="28"/>
      <c r="AO1513" s="28"/>
      <c r="AP1513" s="28"/>
      <c r="AQ1513" s="28"/>
    </row>
    <row r="1514" spans="2:43" ht="15">
      <c r="B1514" s="28"/>
      <c r="C1514" s="28"/>
      <c r="D1514" s="28"/>
      <c r="E1514" s="28"/>
      <c r="F1514" s="28"/>
      <c r="G1514" s="28"/>
      <c r="H1514" s="28"/>
      <c r="I1514" s="28"/>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8"/>
      <c r="AG1514" s="28"/>
      <c r="AH1514" s="28"/>
      <c r="AI1514" s="28"/>
      <c r="AJ1514" s="28"/>
      <c r="AK1514" s="28"/>
      <c r="AL1514" s="28"/>
      <c r="AM1514" s="28"/>
      <c r="AN1514" s="28"/>
      <c r="AO1514" s="28"/>
      <c r="AP1514" s="28"/>
      <c r="AQ1514" s="28"/>
    </row>
    <row r="1515" spans="2:43" ht="15">
      <c r="B1515" s="28"/>
      <c r="C1515" s="28"/>
      <c r="D1515" s="28"/>
      <c r="E1515" s="28"/>
      <c r="F1515" s="28"/>
      <c r="G1515" s="28"/>
      <c r="H1515" s="28"/>
      <c r="I1515" s="28"/>
      <c r="J1515" s="28"/>
      <c r="K1515" s="28"/>
      <c r="L1515" s="28"/>
      <c r="M1515" s="28"/>
      <c r="N1515" s="28"/>
      <c r="O1515" s="28"/>
      <c r="P1515" s="28"/>
      <c r="Q1515" s="28"/>
      <c r="R1515" s="28"/>
      <c r="S1515" s="28"/>
      <c r="T1515" s="28"/>
      <c r="U1515" s="28"/>
      <c r="V1515" s="28"/>
      <c r="W1515" s="28"/>
      <c r="X1515" s="28"/>
      <c r="Y1515" s="28"/>
      <c r="Z1515" s="28"/>
      <c r="AA1515" s="28"/>
      <c r="AB1515" s="28"/>
      <c r="AC1515" s="28"/>
      <c r="AD1515" s="28"/>
      <c r="AE1515" s="28"/>
      <c r="AF1515" s="28"/>
      <c r="AG1515" s="28"/>
      <c r="AH1515" s="28"/>
      <c r="AI1515" s="28"/>
      <c r="AJ1515" s="28"/>
      <c r="AK1515" s="28"/>
      <c r="AL1515" s="28"/>
      <c r="AM1515" s="28"/>
      <c r="AN1515" s="28"/>
      <c r="AO1515" s="28"/>
      <c r="AP1515" s="28"/>
      <c r="AQ1515" s="28"/>
    </row>
    <row r="1516" spans="2:43" ht="15">
      <c r="B1516" s="28"/>
      <c r="C1516" s="28"/>
      <c r="D1516" s="28"/>
      <c r="E1516" s="28"/>
      <c r="F1516" s="28"/>
      <c r="G1516" s="28"/>
      <c r="H1516" s="28"/>
      <c r="I1516" s="28"/>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8"/>
      <c r="AG1516" s="28"/>
      <c r="AH1516" s="28"/>
      <c r="AI1516" s="28"/>
      <c r="AJ1516" s="28"/>
      <c r="AK1516" s="28"/>
      <c r="AL1516" s="28"/>
      <c r="AM1516" s="28"/>
      <c r="AN1516" s="28"/>
      <c r="AO1516" s="28"/>
      <c r="AP1516" s="28"/>
      <c r="AQ1516" s="28"/>
    </row>
    <row r="1517" spans="2:43" ht="15">
      <c r="B1517" s="28"/>
      <c r="C1517" s="28"/>
      <c r="D1517" s="28"/>
      <c r="E1517" s="28"/>
      <c r="F1517" s="28"/>
      <c r="G1517" s="28"/>
      <c r="H1517" s="28"/>
      <c r="I1517" s="28"/>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8"/>
      <c r="AG1517" s="28"/>
      <c r="AH1517" s="28"/>
      <c r="AI1517" s="28"/>
      <c r="AJ1517" s="28"/>
      <c r="AK1517" s="28"/>
      <c r="AL1517" s="28"/>
      <c r="AM1517" s="28"/>
      <c r="AN1517" s="28"/>
      <c r="AO1517" s="28"/>
      <c r="AP1517" s="28"/>
      <c r="AQ1517" s="28"/>
    </row>
    <row r="1518" spans="2:43" ht="15">
      <c r="B1518" s="28"/>
      <c r="C1518" s="28"/>
      <c r="D1518" s="28"/>
      <c r="E1518" s="28"/>
      <c r="F1518" s="28"/>
      <c r="G1518" s="28"/>
      <c r="H1518" s="28"/>
      <c r="I1518" s="28"/>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8"/>
      <c r="AG1518" s="28"/>
      <c r="AH1518" s="28"/>
      <c r="AI1518" s="28"/>
      <c r="AJ1518" s="28"/>
      <c r="AK1518" s="28"/>
      <c r="AL1518" s="28"/>
      <c r="AM1518" s="28"/>
      <c r="AN1518" s="28"/>
      <c r="AO1518" s="28"/>
      <c r="AP1518" s="28"/>
      <c r="AQ1518" s="28"/>
    </row>
    <row r="1519" spans="2:43" ht="15">
      <c r="B1519" s="28"/>
      <c r="C1519" s="28"/>
      <c r="D1519" s="28"/>
      <c r="E1519" s="28"/>
      <c r="F1519" s="28"/>
      <c r="G1519" s="28"/>
      <c r="H1519" s="28"/>
      <c r="I1519" s="28"/>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8"/>
      <c r="AG1519" s="28"/>
      <c r="AH1519" s="28"/>
      <c r="AI1519" s="28"/>
      <c r="AJ1519" s="28"/>
      <c r="AK1519" s="28"/>
      <c r="AL1519" s="28"/>
      <c r="AM1519" s="28"/>
      <c r="AN1519" s="28"/>
      <c r="AO1519" s="28"/>
      <c r="AP1519" s="28"/>
      <c r="AQ1519" s="28"/>
    </row>
    <row r="1520" spans="2:43" ht="15">
      <c r="B1520" s="28"/>
      <c r="C1520" s="28"/>
      <c r="D1520" s="28"/>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c r="AI1520" s="28"/>
      <c r="AJ1520" s="28"/>
      <c r="AK1520" s="28"/>
      <c r="AL1520" s="28"/>
      <c r="AM1520" s="28"/>
      <c r="AN1520" s="28"/>
      <c r="AO1520" s="28"/>
      <c r="AP1520" s="28"/>
      <c r="AQ1520" s="28"/>
    </row>
    <row r="1521" spans="2:43" ht="15">
      <c r="B1521" s="28"/>
      <c r="C1521" s="28"/>
      <c r="D1521" s="28"/>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c r="AI1521" s="28"/>
      <c r="AJ1521" s="28"/>
      <c r="AK1521" s="28"/>
      <c r="AL1521" s="28"/>
      <c r="AM1521" s="28"/>
      <c r="AN1521" s="28"/>
      <c r="AO1521" s="28"/>
      <c r="AP1521" s="28"/>
      <c r="AQ1521" s="28"/>
    </row>
    <row r="1522" spans="2:43" ht="15">
      <c r="B1522" s="28"/>
      <c r="C1522" s="28"/>
      <c r="D1522" s="28"/>
      <c r="E1522" s="28"/>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c r="AI1522" s="28"/>
      <c r="AJ1522" s="28"/>
      <c r="AK1522" s="28"/>
      <c r="AL1522" s="28"/>
      <c r="AM1522" s="28"/>
      <c r="AN1522" s="28"/>
      <c r="AO1522" s="28"/>
      <c r="AP1522" s="28"/>
      <c r="AQ1522" s="28"/>
    </row>
    <row r="1523" spans="2:43" ht="15">
      <c r="B1523" s="28"/>
      <c r="C1523" s="28"/>
      <c r="D1523" s="28"/>
      <c r="E1523" s="28"/>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c r="AI1523" s="28"/>
      <c r="AJ1523" s="28"/>
      <c r="AK1523" s="28"/>
      <c r="AL1523" s="28"/>
      <c r="AM1523" s="28"/>
      <c r="AN1523" s="28"/>
      <c r="AO1523" s="28"/>
      <c r="AP1523" s="28"/>
      <c r="AQ1523" s="28"/>
    </row>
    <row r="1524" spans="2:43" ht="15">
      <c r="B1524" s="28"/>
      <c r="C1524" s="28"/>
      <c r="D1524" s="28"/>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28"/>
      <c r="AI1524" s="28"/>
      <c r="AJ1524" s="28"/>
      <c r="AK1524" s="28"/>
      <c r="AL1524" s="28"/>
      <c r="AM1524" s="28"/>
      <c r="AN1524" s="28"/>
      <c r="AO1524" s="28"/>
      <c r="AP1524" s="28"/>
      <c r="AQ1524" s="28"/>
    </row>
    <row r="1525" spans="2:43" ht="15">
      <c r="B1525" s="28"/>
      <c r="C1525" s="28"/>
      <c r="D1525" s="28"/>
      <c r="E1525" s="28"/>
      <c r="F1525" s="28"/>
      <c r="G1525" s="28"/>
      <c r="H1525" s="28"/>
      <c r="I1525" s="28"/>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8"/>
      <c r="AG1525" s="28"/>
      <c r="AH1525" s="28"/>
      <c r="AI1525" s="28"/>
      <c r="AJ1525" s="28"/>
      <c r="AK1525" s="28"/>
      <c r="AL1525" s="28"/>
      <c r="AM1525" s="28"/>
      <c r="AN1525" s="28"/>
      <c r="AO1525" s="28"/>
      <c r="AP1525" s="28"/>
      <c r="AQ1525" s="28"/>
    </row>
    <row r="1526" spans="2:43" ht="15">
      <c r="B1526" s="28"/>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c r="AI1526" s="28"/>
      <c r="AJ1526" s="28"/>
      <c r="AK1526" s="28"/>
      <c r="AL1526" s="28"/>
      <c r="AM1526" s="28"/>
      <c r="AN1526" s="28"/>
      <c r="AO1526" s="28"/>
      <c r="AP1526" s="28"/>
      <c r="AQ1526" s="28"/>
    </row>
    <row r="1527" spans="2:43" ht="15">
      <c r="B1527" s="28"/>
      <c r="C1527" s="28"/>
      <c r="D1527" s="28"/>
      <c r="E1527" s="28"/>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28"/>
      <c r="AI1527" s="28"/>
      <c r="AJ1527" s="28"/>
      <c r="AK1527" s="28"/>
      <c r="AL1527" s="28"/>
      <c r="AM1527" s="28"/>
      <c r="AN1527" s="28"/>
      <c r="AO1527" s="28"/>
      <c r="AP1527" s="28"/>
      <c r="AQ1527" s="28"/>
    </row>
    <row r="1528" spans="2:43" ht="15">
      <c r="B1528" s="28"/>
      <c r="C1528" s="28"/>
      <c r="D1528" s="28"/>
      <c r="E1528" s="28"/>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8"/>
      <c r="AG1528" s="28"/>
      <c r="AH1528" s="28"/>
      <c r="AI1528" s="28"/>
      <c r="AJ1528" s="28"/>
      <c r="AK1528" s="28"/>
      <c r="AL1528" s="28"/>
      <c r="AM1528" s="28"/>
      <c r="AN1528" s="28"/>
      <c r="AO1528" s="28"/>
      <c r="AP1528" s="28"/>
      <c r="AQ1528" s="28"/>
    </row>
    <row r="1529" spans="2:43" ht="15">
      <c r="B1529" s="28"/>
      <c r="C1529" s="28"/>
      <c r="D1529" s="28"/>
      <c r="E1529" s="28"/>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8"/>
      <c r="AG1529" s="28"/>
      <c r="AH1529" s="28"/>
      <c r="AI1529" s="28"/>
      <c r="AJ1529" s="28"/>
      <c r="AK1529" s="28"/>
      <c r="AL1529" s="28"/>
      <c r="AM1529" s="28"/>
      <c r="AN1529" s="28"/>
      <c r="AO1529" s="28"/>
      <c r="AP1529" s="28"/>
      <c r="AQ1529" s="28"/>
    </row>
    <row r="1530" spans="2:43" ht="15">
      <c r="B1530" s="28"/>
      <c r="C1530" s="28"/>
      <c r="D1530" s="28"/>
      <c r="E1530" s="28"/>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8"/>
      <c r="AG1530" s="28"/>
      <c r="AH1530" s="28"/>
      <c r="AI1530" s="28"/>
      <c r="AJ1530" s="28"/>
      <c r="AK1530" s="28"/>
      <c r="AL1530" s="28"/>
      <c r="AM1530" s="28"/>
      <c r="AN1530" s="28"/>
      <c r="AO1530" s="28"/>
      <c r="AP1530" s="28"/>
      <c r="AQ1530" s="28"/>
    </row>
    <row r="1531" spans="2:43" ht="15">
      <c r="B1531" s="28"/>
      <c r="C1531" s="28"/>
      <c r="D1531" s="28"/>
      <c r="E1531" s="28"/>
      <c r="F1531" s="28"/>
      <c r="G1531" s="28"/>
      <c r="H1531" s="28"/>
      <c r="I1531" s="28"/>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8"/>
      <c r="AG1531" s="28"/>
      <c r="AH1531" s="28"/>
      <c r="AI1531" s="28"/>
      <c r="AJ1531" s="28"/>
      <c r="AK1531" s="28"/>
      <c r="AL1531" s="28"/>
      <c r="AM1531" s="28"/>
      <c r="AN1531" s="28"/>
      <c r="AO1531" s="28"/>
      <c r="AP1531" s="28"/>
      <c r="AQ1531" s="28"/>
    </row>
    <row r="1532" spans="2:43" ht="15">
      <c r="B1532" s="28"/>
      <c r="C1532" s="28"/>
      <c r="D1532" s="28"/>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8"/>
      <c r="AG1532" s="28"/>
      <c r="AH1532" s="28"/>
      <c r="AI1532" s="28"/>
      <c r="AJ1532" s="28"/>
      <c r="AK1532" s="28"/>
      <c r="AL1532" s="28"/>
      <c r="AM1532" s="28"/>
      <c r="AN1532" s="28"/>
      <c r="AO1532" s="28"/>
      <c r="AP1532" s="28"/>
      <c r="AQ1532" s="28"/>
    </row>
    <row r="1533" spans="2:43" ht="15">
      <c r="B1533" s="28"/>
      <c r="C1533" s="28"/>
      <c r="D1533" s="28"/>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8"/>
      <c r="AG1533" s="28"/>
      <c r="AH1533" s="28"/>
      <c r="AI1533" s="28"/>
      <c r="AJ1533" s="28"/>
      <c r="AK1533" s="28"/>
      <c r="AL1533" s="28"/>
      <c r="AM1533" s="28"/>
      <c r="AN1533" s="28"/>
      <c r="AO1533" s="28"/>
      <c r="AP1533" s="28"/>
      <c r="AQ1533" s="28"/>
    </row>
    <row r="1534" spans="2:43" ht="15">
      <c r="B1534" s="28"/>
      <c r="C1534" s="28"/>
      <c r="D1534" s="28"/>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8"/>
      <c r="AG1534" s="28"/>
      <c r="AH1534" s="28"/>
      <c r="AI1534" s="28"/>
      <c r="AJ1534" s="28"/>
      <c r="AK1534" s="28"/>
      <c r="AL1534" s="28"/>
      <c r="AM1534" s="28"/>
      <c r="AN1534" s="28"/>
      <c r="AO1534" s="28"/>
      <c r="AP1534" s="28"/>
      <c r="AQ1534" s="28"/>
    </row>
    <row r="1535" spans="2:43" ht="15">
      <c r="B1535" s="28"/>
      <c r="C1535" s="28"/>
      <c r="D1535" s="28"/>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8"/>
      <c r="AG1535" s="28"/>
      <c r="AH1535" s="28"/>
      <c r="AI1535" s="28"/>
      <c r="AJ1535" s="28"/>
      <c r="AK1535" s="28"/>
      <c r="AL1535" s="28"/>
      <c r="AM1535" s="28"/>
      <c r="AN1535" s="28"/>
      <c r="AO1535" s="28"/>
      <c r="AP1535" s="28"/>
      <c r="AQ1535" s="28"/>
    </row>
    <row r="1536" spans="2:43" ht="15">
      <c r="B1536" s="28"/>
      <c r="C1536" s="28"/>
      <c r="D1536" s="28"/>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8"/>
      <c r="AG1536" s="28"/>
      <c r="AH1536" s="28"/>
      <c r="AI1536" s="28"/>
      <c r="AJ1536" s="28"/>
      <c r="AK1536" s="28"/>
      <c r="AL1536" s="28"/>
      <c r="AM1536" s="28"/>
      <c r="AN1536" s="28"/>
      <c r="AO1536" s="28"/>
      <c r="AP1536" s="28"/>
      <c r="AQ1536" s="28"/>
    </row>
    <row r="1537" spans="2:43" ht="15">
      <c r="B1537" s="28"/>
      <c r="C1537" s="28"/>
      <c r="D1537" s="28"/>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8"/>
      <c r="AG1537" s="28"/>
      <c r="AH1537" s="28"/>
      <c r="AI1537" s="28"/>
      <c r="AJ1537" s="28"/>
      <c r="AK1537" s="28"/>
      <c r="AL1537" s="28"/>
      <c r="AM1537" s="28"/>
      <c r="AN1537" s="28"/>
      <c r="AO1537" s="28"/>
      <c r="AP1537" s="28"/>
      <c r="AQ1537" s="28"/>
    </row>
    <row r="1538" spans="2:43" ht="15">
      <c r="B1538" s="28"/>
      <c r="C1538" s="28"/>
      <c r="D1538" s="28"/>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8"/>
      <c r="AG1538" s="28"/>
      <c r="AH1538" s="28"/>
      <c r="AI1538" s="28"/>
      <c r="AJ1538" s="28"/>
      <c r="AK1538" s="28"/>
      <c r="AL1538" s="28"/>
      <c r="AM1538" s="28"/>
      <c r="AN1538" s="28"/>
      <c r="AO1538" s="28"/>
      <c r="AP1538" s="28"/>
      <c r="AQ1538" s="28"/>
    </row>
    <row r="1539" spans="2:43" ht="15">
      <c r="B1539" s="28"/>
      <c r="C1539" s="28"/>
      <c r="D1539" s="28"/>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8"/>
      <c r="AG1539" s="28"/>
      <c r="AH1539" s="28"/>
      <c r="AI1539" s="28"/>
      <c r="AJ1539" s="28"/>
      <c r="AK1539" s="28"/>
      <c r="AL1539" s="28"/>
      <c r="AM1539" s="28"/>
      <c r="AN1539" s="28"/>
      <c r="AO1539" s="28"/>
      <c r="AP1539" s="28"/>
      <c r="AQ1539" s="28"/>
    </row>
    <row r="1540" spans="2:43" ht="15">
      <c r="B1540" s="28"/>
      <c r="C1540" s="28"/>
      <c r="D1540" s="28"/>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8"/>
      <c r="AG1540" s="28"/>
      <c r="AH1540" s="28"/>
      <c r="AI1540" s="28"/>
      <c r="AJ1540" s="28"/>
      <c r="AK1540" s="28"/>
      <c r="AL1540" s="28"/>
      <c r="AM1540" s="28"/>
      <c r="AN1540" s="28"/>
      <c r="AO1540" s="28"/>
      <c r="AP1540" s="28"/>
      <c r="AQ1540" s="28"/>
    </row>
    <row r="1541" spans="2:43" ht="15">
      <c r="B1541" s="28"/>
      <c r="C1541" s="28"/>
      <c r="D1541" s="28"/>
      <c r="E1541" s="28"/>
      <c r="F1541" s="28"/>
      <c r="G1541" s="28"/>
      <c r="H1541" s="28"/>
      <c r="I1541" s="28"/>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8"/>
      <c r="AG1541" s="28"/>
      <c r="AH1541" s="28"/>
      <c r="AI1541" s="28"/>
      <c r="AJ1541" s="28"/>
      <c r="AK1541" s="28"/>
      <c r="AL1541" s="28"/>
      <c r="AM1541" s="28"/>
      <c r="AN1541" s="28"/>
      <c r="AO1541" s="28"/>
      <c r="AP1541" s="28"/>
      <c r="AQ1541" s="28"/>
    </row>
    <row r="1542" spans="2:43" ht="15">
      <c r="B1542" s="28"/>
      <c r="C1542" s="28"/>
      <c r="D1542" s="28"/>
      <c r="E1542" s="28"/>
      <c r="F1542" s="28"/>
      <c r="G1542" s="28"/>
      <c r="H1542" s="28"/>
      <c r="I1542" s="28"/>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8"/>
      <c r="AG1542" s="28"/>
      <c r="AH1542" s="28"/>
      <c r="AI1542" s="28"/>
      <c r="AJ1542" s="28"/>
      <c r="AK1542" s="28"/>
      <c r="AL1542" s="28"/>
      <c r="AM1542" s="28"/>
      <c r="AN1542" s="28"/>
      <c r="AO1542" s="28"/>
      <c r="AP1542" s="28"/>
      <c r="AQ1542" s="28"/>
    </row>
    <row r="1543" spans="2:43" ht="15">
      <c r="B1543" s="28"/>
      <c r="C1543" s="28"/>
      <c r="D1543" s="28"/>
      <c r="E1543" s="28"/>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8"/>
      <c r="AG1543" s="28"/>
      <c r="AH1543" s="28"/>
      <c r="AI1543" s="28"/>
      <c r="AJ1543" s="28"/>
      <c r="AK1543" s="28"/>
      <c r="AL1543" s="28"/>
      <c r="AM1543" s="28"/>
      <c r="AN1543" s="28"/>
      <c r="AO1543" s="28"/>
      <c r="AP1543" s="28"/>
      <c r="AQ1543" s="28"/>
    </row>
    <row r="1544" spans="2:43" ht="15">
      <c r="B1544" s="28"/>
      <c r="C1544" s="28"/>
      <c r="D1544" s="28"/>
      <c r="E1544" s="28"/>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8"/>
      <c r="AG1544" s="28"/>
      <c r="AH1544" s="28"/>
      <c r="AI1544" s="28"/>
      <c r="AJ1544" s="28"/>
      <c r="AK1544" s="28"/>
      <c r="AL1544" s="28"/>
      <c r="AM1544" s="28"/>
      <c r="AN1544" s="28"/>
      <c r="AO1544" s="28"/>
      <c r="AP1544" s="28"/>
      <c r="AQ1544" s="28"/>
    </row>
    <row r="1545" spans="2:43" ht="15">
      <c r="B1545" s="28"/>
      <c r="C1545" s="28"/>
      <c r="D1545" s="28"/>
      <c r="E1545" s="28"/>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8"/>
      <c r="AG1545" s="28"/>
      <c r="AH1545" s="28"/>
      <c r="AI1545" s="28"/>
      <c r="AJ1545" s="28"/>
      <c r="AK1545" s="28"/>
      <c r="AL1545" s="28"/>
      <c r="AM1545" s="28"/>
      <c r="AN1545" s="28"/>
      <c r="AO1545" s="28"/>
      <c r="AP1545" s="28"/>
      <c r="AQ1545" s="28"/>
    </row>
    <row r="1546" spans="2:43" ht="15">
      <c r="B1546" s="28"/>
      <c r="C1546" s="28"/>
      <c r="D1546" s="28"/>
      <c r="E1546" s="28"/>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8"/>
      <c r="AG1546" s="28"/>
      <c r="AH1546" s="28"/>
      <c r="AI1546" s="28"/>
      <c r="AJ1546" s="28"/>
      <c r="AK1546" s="28"/>
      <c r="AL1546" s="28"/>
      <c r="AM1546" s="28"/>
      <c r="AN1546" s="28"/>
      <c r="AO1546" s="28"/>
      <c r="AP1546" s="28"/>
      <c r="AQ1546" s="28"/>
    </row>
    <row r="1547" spans="2:43" ht="15">
      <c r="B1547" s="28"/>
      <c r="C1547" s="28"/>
      <c r="D1547" s="28"/>
      <c r="E1547" s="28"/>
      <c r="F1547" s="28"/>
      <c r="G1547" s="28"/>
      <c r="H1547" s="28"/>
      <c r="I1547" s="28"/>
      <c r="J1547" s="28"/>
      <c r="K1547" s="28"/>
      <c r="L1547" s="28"/>
      <c r="M1547" s="28"/>
      <c r="N1547" s="28"/>
      <c r="O1547" s="28"/>
      <c r="P1547" s="28"/>
      <c r="Q1547" s="28"/>
      <c r="R1547" s="28"/>
      <c r="S1547" s="28"/>
      <c r="T1547" s="28"/>
      <c r="U1547" s="28"/>
      <c r="V1547" s="28"/>
      <c r="W1547" s="28"/>
      <c r="X1547" s="28"/>
      <c r="Y1547" s="28"/>
      <c r="Z1547" s="28"/>
      <c r="AA1547" s="28"/>
      <c r="AB1547" s="28"/>
      <c r="AC1547" s="28"/>
      <c r="AD1547" s="28"/>
      <c r="AE1547" s="28"/>
      <c r="AF1547" s="28"/>
      <c r="AG1547" s="28"/>
      <c r="AH1547" s="28"/>
      <c r="AI1547" s="28"/>
      <c r="AJ1547" s="28"/>
      <c r="AK1547" s="28"/>
      <c r="AL1547" s="28"/>
      <c r="AM1547" s="28"/>
      <c r="AN1547" s="28"/>
      <c r="AO1547" s="28"/>
      <c r="AP1547" s="28"/>
      <c r="AQ1547" s="28"/>
    </row>
    <row r="1548" spans="2:43" ht="15">
      <c r="B1548" s="28"/>
      <c r="C1548" s="28"/>
      <c r="D1548" s="28"/>
      <c r="E1548" s="28"/>
      <c r="F1548" s="28"/>
      <c r="G1548" s="28"/>
      <c r="H1548" s="28"/>
      <c r="I1548" s="28"/>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8"/>
      <c r="AG1548" s="28"/>
      <c r="AH1548" s="28"/>
      <c r="AI1548" s="28"/>
      <c r="AJ1548" s="28"/>
      <c r="AK1548" s="28"/>
      <c r="AL1548" s="28"/>
      <c r="AM1548" s="28"/>
      <c r="AN1548" s="28"/>
      <c r="AO1548" s="28"/>
      <c r="AP1548" s="28"/>
      <c r="AQ1548" s="28"/>
    </row>
    <row r="1549" spans="2:43" ht="15">
      <c r="B1549" s="28"/>
      <c r="C1549" s="28"/>
      <c r="D1549" s="28"/>
      <c r="E1549" s="28"/>
      <c r="F1549" s="28"/>
      <c r="G1549" s="28"/>
      <c r="H1549" s="28"/>
      <c r="I1549" s="28"/>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8"/>
      <c r="AG1549" s="28"/>
      <c r="AH1549" s="28"/>
      <c r="AI1549" s="28"/>
      <c r="AJ1549" s="28"/>
      <c r="AK1549" s="28"/>
      <c r="AL1549" s="28"/>
      <c r="AM1549" s="28"/>
      <c r="AN1549" s="28"/>
      <c r="AO1549" s="28"/>
      <c r="AP1549" s="28"/>
      <c r="AQ1549" s="28"/>
    </row>
    <row r="1550" spans="2:43" ht="15">
      <c r="B1550" s="28"/>
      <c r="C1550" s="28"/>
      <c r="D1550" s="28"/>
      <c r="E1550" s="28"/>
      <c r="F1550" s="28"/>
      <c r="G1550" s="28"/>
      <c r="H1550" s="28"/>
      <c r="I1550" s="28"/>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8"/>
      <c r="AG1550" s="28"/>
      <c r="AH1550" s="28"/>
      <c r="AI1550" s="28"/>
      <c r="AJ1550" s="28"/>
      <c r="AK1550" s="28"/>
      <c r="AL1550" s="28"/>
      <c r="AM1550" s="28"/>
      <c r="AN1550" s="28"/>
      <c r="AO1550" s="28"/>
      <c r="AP1550" s="28"/>
      <c r="AQ1550" s="28"/>
    </row>
    <row r="1551" spans="2:43" ht="15">
      <c r="B1551" s="28"/>
      <c r="C1551" s="28"/>
      <c r="D1551" s="28"/>
      <c r="E1551" s="28"/>
      <c r="F1551" s="28"/>
      <c r="G1551" s="28"/>
      <c r="H1551" s="28"/>
      <c r="I1551" s="28"/>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8"/>
      <c r="AG1551" s="28"/>
      <c r="AH1551" s="28"/>
      <c r="AI1551" s="28"/>
      <c r="AJ1551" s="28"/>
      <c r="AK1551" s="28"/>
      <c r="AL1551" s="28"/>
      <c r="AM1551" s="28"/>
      <c r="AN1551" s="28"/>
      <c r="AO1551" s="28"/>
      <c r="AP1551" s="28"/>
      <c r="AQ1551" s="28"/>
    </row>
    <row r="1552" spans="2:43" ht="15">
      <c r="B1552" s="28"/>
      <c r="C1552" s="28"/>
      <c r="D1552" s="28"/>
      <c r="E1552" s="28"/>
      <c r="F1552" s="28"/>
      <c r="G1552" s="28"/>
      <c r="H1552" s="28"/>
      <c r="I1552" s="28"/>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8"/>
      <c r="AG1552" s="28"/>
      <c r="AH1552" s="28"/>
      <c r="AI1552" s="28"/>
      <c r="AJ1552" s="28"/>
      <c r="AK1552" s="28"/>
      <c r="AL1552" s="28"/>
      <c r="AM1552" s="28"/>
      <c r="AN1552" s="28"/>
      <c r="AO1552" s="28"/>
      <c r="AP1552" s="28"/>
      <c r="AQ1552" s="28"/>
    </row>
    <row r="1553" spans="2:43" ht="15">
      <c r="B1553" s="28"/>
      <c r="C1553" s="28"/>
      <c r="D1553" s="28"/>
      <c r="E1553" s="28"/>
      <c r="F1553" s="28"/>
      <c r="G1553" s="28"/>
      <c r="H1553" s="28"/>
      <c r="I1553" s="28"/>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8"/>
      <c r="AG1553" s="28"/>
      <c r="AH1553" s="28"/>
      <c r="AI1553" s="28"/>
      <c r="AJ1553" s="28"/>
      <c r="AK1553" s="28"/>
      <c r="AL1553" s="28"/>
      <c r="AM1553" s="28"/>
      <c r="AN1553" s="28"/>
      <c r="AO1553" s="28"/>
      <c r="AP1553" s="28"/>
      <c r="AQ1553" s="28"/>
    </row>
    <row r="1554" spans="2:43" ht="15">
      <c r="B1554" s="28"/>
      <c r="C1554" s="28"/>
      <c r="D1554" s="28"/>
      <c r="E1554" s="28"/>
      <c r="F1554" s="28"/>
      <c r="G1554" s="28"/>
      <c r="H1554" s="28"/>
      <c r="I1554" s="28"/>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8"/>
      <c r="AG1554" s="28"/>
      <c r="AH1554" s="28"/>
      <c r="AI1554" s="28"/>
      <c r="AJ1554" s="28"/>
      <c r="AK1554" s="28"/>
      <c r="AL1554" s="28"/>
      <c r="AM1554" s="28"/>
      <c r="AN1554" s="28"/>
      <c r="AO1554" s="28"/>
      <c r="AP1554" s="28"/>
      <c r="AQ1554" s="28"/>
    </row>
    <row r="1555" spans="2:43" ht="15">
      <c r="B1555" s="28"/>
      <c r="C1555" s="28"/>
      <c r="D1555" s="28"/>
      <c r="E1555" s="28"/>
      <c r="F1555" s="28"/>
      <c r="G1555" s="28"/>
      <c r="H1555" s="28"/>
      <c r="I1555" s="28"/>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8"/>
      <c r="AG1555" s="28"/>
      <c r="AH1555" s="28"/>
      <c r="AI1555" s="28"/>
      <c r="AJ1555" s="28"/>
      <c r="AK1555" s="28"/>
      <c r="AL1555" s="28"/>
      <c r="AM1555" s="28"/>
      <c r="AN1555" s="28"/>
      <c r="AO1555" s="28"/>
      <c r="AP1555" s="28"/>
      <c r="AQ1555" s="28"/>
    </row>
    <row r="1556" spans="2:43" ht="15">
      <c r="B1556" s="28"/>
      <c r="C1556" s="28"/>
      <c r="D1556" s="28"/>
      <c r="E1556" s="28"/>
      <c r="F1556" s="28"/>
      <c r="G1556" s="28"/>
      <c r="H1556" s="28"/>
      <c r="I1556" s="28"/>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8"/>
      <c r="AG1556" s="28"/>
      <c r="AH1556" s="28"/>
      <c r="AI1556" s="28"/>
      <c r="AJ1556" s="28"/>
      <c r="AK1556" s="28"/>
      <c r="AL1556" s="28"/>
      <c r="AM1556" s="28"/>
      <c r="AN1556" s="28"/>
      <c r="AO1556" s="28"/>
      <c r="AP1556" s="28"/>
      <c r="AQ1556" s="28"/>
    </row>
    <row r="1557" spans="2:43" ht="15">
      <c r="B1557" s="28"/>
      <c r="C1557" s="28"/>
      <c r="D1557" s="28"/>
      <c r="E1557" s="28"/>
      <c r="F1557" s="28"/>
      <c r="G1557" s="28"/>
      <c r="H1557" s="28"/>
      <c r="I1557" s="28"/>
      <c r="J1557" s="28"/>
      <c r="K1557" s="28"/>
      <c r="L1557" s="28"/>
      <c r="M1557" s="28"/>
      <c r="N1557" s="28"/>
      <c r="O1557" s="28"/>
      <c r="P1557" s="28"/>
      <c r="Q1557" s="28"/>
      <c r="R1557" s="28"/>
      <c r="S1557" s="28"/>
      <c r="T1557" s="28"/>
      <c r="U1557" s="28"/>
      <c r="V1557" s="28"/>
      <c r="W1557" s="28"/>
      <c r="X1557" s="28"/>
      <c r="Y1557" s="28"/>
      <c r="Z1557" s="28"/>
      <c r="AA1557" s="28"/>
      <c r="AB1557" s="28"/>
      <c r="AC1557" s="28"/>
      <c r="AD1557" s="28"/>
      <c r="AE1557" s="28"/>
      <c r="AF1557" s="28"/>
      <c r="AG1557" s="28"/>
      <c r="AH1557" s="28"/>
      <c r="AI1557" s="28"/>
      <c r="AJ1557" s="28"/>
      <c r="AK1557" s="28"/>
      <c r="AL1557" s="28"/>
      <c r="AM1557" s="28"/>
      <c r="AN1557" s="28"/>
      <c r="AO1557" s="28"/>
      <c r="AP1557" s="28"/>
      <c r="AQ1557" s="28"/>
    </row>
    <row r="1558" spans="2:43" ht="15">
      <c r="B1558" s="28"/>
      <c r="C1558" s="28"/>
      <c r="D1558" s="28"/>
      <c r="E1558" s="28"/>
      <c r="F1558" s="28"/>
      <c r="G1558" s="28"/>
      <c r="H1558" s="28"/>
      <c r="I1558" s="28"/>
      <c r="J1558" s="28"/>
      <c r="K1558" s="28"/>
      <c r="L1558" s="28"/>
      <c r="M1558" s="28"/>
      <c r="N1558" s="28"/>
      <c r="O1558" s="28"/>
      <c r="P1558" s="28"/>
      <c r="Q1558" s="28"/>
      <c r="R1558" s="28"/>
      <c r="S1558" s="28"/>
      <c r="T1558" s="28"/>
      <c r="U1558" s="28"/>
      <c r="V1558" s="28"/>
      <c r="W1558" s="28"/>
      <c r="X1558" s="28"/>
      <c r="Y1558" s="28"/>
      <c r="Z1558" s="28"/>
      <c r="AA1558" s="28"/>
      <c r="AB1558" s="28"/>
      <c r="AC1558" s="28"/>
      <c r="AD1558" s="28"/>
      <c r="AE1558" s="28"/>
      <c r="AF1558" s="28"/>
      <c r="AG1558" s="28"/>
      <c r="AH1558" s="28"/>
      <c r="AI1558" s="28"/>
      <c r="AJ1558" s="28"/>
      <c r="AK1558" s="28"/>
      <c r="AL1558" s="28"/>
      <c r="AM1558" s="28"/>
      <c r="AN1558" s="28"/>
      <c r="AO1558" s="28"/>
      <c r="AP1558" s="28"/>
      <c r="AQ1558" s="28"/>
    </row>
    <row r="1559" spans="2:43" ht="15">
      <c r="B1559" s="28"/>
      <c r="C1559" s="28"/>
      <c r="D1559" s="28"/>
      <c r="E1559" s="28"/>
      <c r="F1559" s="28"/>
      <c r="G1559" s="28"/>
      <c r="H1559" s="28"/>
      <c r="I1559" s="28"/>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8"/>
      <c r="AG1559" s="28"/>
      <c r="AH1559" s="28"/>
      <c r="AI1559" s="28"/>
      <c r="AJ1559" s="28"/>
      <c r="AK1559" s="28"/>
      <c r="AL1559" s="28"/>
      <c r="AM1559" s="28"/>
      <c r="AN1559" s="28"/>
      <c r="AO1559" s="28"/>
      <c r="AP1559" s="28"/>
      <c r="AQ1559" s="28"/>
    </row>
    <row r="1560" spans="2:43" ht="15">
      <c r="B1560" s="28"/>
      <c r="C1560" s="28"/>
      <c r="D1560" s="28"/>
      <c r="E1560" s="28"/>
      <c r="F1560" s="28"/>
      <c r="G1560" s="28"/>
      <c r="H1560" s="28"/>
      <c r="I1560" s="28"/>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8"/>
      <c r="AG1560" s="28"/>
      <c r="AH1560" s="28"/>
      <c r="AI1560" s="28"/>
      <c r="AJ1560" s="28"/>
      <c r="AK1560" s="28"/>
      <c r="AL1560" s="28"/>
      <c r="AM1560" s="28"/>
      <c r="AN1560" s="28"/>
      <c r="AO1560" s="28"/>
      <c r="AP1560" s="28"/>
      <c r="AQ1560" s="28"/>
    </row>
    <row r="1561" spans="2:43" ht="15">
      <c r="B1561" s="28"/>
      <c r="C1561" s="28"/>
      <c r="D1561" s="28"/>
      <c r="E1561" s="28"/>
      <c r="F1561" s="28"/>
      <c r="G1561" s="28"/>
      <c r="H1561" s="28"/>
      <c r="I1561" s="28"/>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8"/>
      <c r="AG1561" s="28"/>
      <c r="AH1561" s="28"/>
      <c r="AI1561" s="28"/>
      <c r="AJ1561" s="28"/>
      <c r="AK1561" s="28"/>
      <c r="AL1561" s="28"/>
      <c r="AM1561" s="28"/>
      <c r="AN1561" s="28"/>
      <c r="AO1561" s="28"/>
      <c r="AP1561" s="28"/>
      <c r="AQ1561" s="28"/>
    </row>
    <row r="1562" spans="2:43" ht="15">
      <c r="B1562" s="28"/>
      <c r="C1562" s="28"/>
      <c r="D1562" s="28"/>
      <c r="E1562" s="28"/>
      <c r="F1562" s="28"/>
      <c r="G1562" s="28"/>
      <c r="H1562" s="28"/>
      <c r="I1562" s="28"/>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8"/>
      <c r="AG1562" s="28"/>
      <c r="AH1562" s="28"/>
      <c r="AI1562" s="28"/>
      <c r="AJ1562" s="28"/>
      <c r="AK1562" s="28"/>
      <c r="AL1562" s="28"/>
      <c r="AM1562" s="28"/>
      <c r="AN1562" s="28"/>
      <c r="AO1562" s="28"/>
      <c r="AP1562" s="28"/>
      <c r="AQ1562" s="28"/>
    </row>
    <row r="1563" spans="2:43" ht="15">
      <c r="B1563" s="28"/>
      <c r="C1563" s="28"/>
      <c r="D1563" s="28"/>
      <c r="E1563" s="28"/>
      <c r="F1563" s="28"/>
      <c r="G1563" s="28"/>
      <c r="H1563" s="28"/>
      <c r="I1563" s="28"/>
      <c r="J1563" s="28"/>
      <c r="K1563" s="28"/>
      <c r="L1563" s="28"/>
      <c r="M1563" s="28"/>
      <c r="N1563" s="28"/>
      <c r="O1563" s="28"/>
      <c r="P1563" s="28"/>
      <c r="Q1563" s="28"/>
      <c r="R1563" s="28"/>
      <c r="S1563" s="28"/>
      <c r="T1563" s="28"/>
      <c r="U1563" s="28"/>
      <c r="V1563" s="28"/>
      <c r="W1563" s="28"/>
      <c r="X1563" s="28"/>
      <c r="Y1563" s="28"/>
      <c r="Z1563" s="28"/>
      <c r="AA1563" s="28"/>
      <c r="AB1563" s="28"/>
      <c r="AC1563" s="28"/>
      <c r="AD1563" s="28"/>
      <c r="AE1563" s="28"/>
      <c r="AF1563" s="28"/>
      <c r="AG1563" s="28"/>
      <c r="AH1563" s="28"/>
      <c r="AI1563" s="28"/>
      <c r="AJ1563" s="28"/>
      <c r="AK1563" s="28"/>
      <c r="AL1563" s="28"/>
      <c r="AM1563" s="28"/>
      <c r="AN1563" s="28"/>
      <c r="AO1563" s="28"/>
      <c r="AP1563" s="28"/>
      <c r="AQ1563" s="28"/>
    </row>
    <row r="1564" spans="2:43" ht="15">
      <c r="B1564" s="28"/>
      <c r="C1564" s="28"/>
      <c r="D1564" s="28"/>
      <c r="E1564" s="28"/>
      <c r="F1564" s="28"/>
      <c r="G1564" s="28"/>
      <c r="H1564" s="28"/>
      <c r="I1564" s="28"/>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8"/>
      <c r="AG1564" s="28"/>
      <c r="AH1564" s="28"/>
      <c r="AI1564" s="28"/>
      <c r="AJ1564" s="28"/>
      <c r="AK1564" s="28"/>
      <c r="AL1564" s="28"/>
      <c r="AM1564" s="28"/>
      <c r="AN1564" s="28"/>
      <c r="AO1564" s="28"/>
      <c r="AP1564" s="28"/>
      <c r="AQ1564" s="28"/>
    </row>
    <row r="1565" spans="2:43" ht="15">
      <c r="B1565" s="28"/>
      <c r="C1565" s="28"/>
      <c r="D1565" s="28"/>
      <c r="E1565" s="28"/>
      <c r="F1565" s="28"/>
      <c r="G1565" s="28"/>
      <c r="H1565" s="28"/>
      <c r="I1565" s="28"/>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8"/>
      <c r="AG1565" s="28"/>
      <c r="AH1565" s="28"/>
      <c r="AI1565" s="28"/>
      <c r="AJ1565" s="28"/>
      <c r="AK1565" s="28"/>
      <c r="AL1565" s="28"/>
      <c r="AM1565" s="28"/>
      <c r="AN1565" s="28"/>
      <c r="AO1565" s="28"/>
      <c r="AP1565" s="28"/>
      <c r="AQ1565" s="28"/>
    </row>
    <row r="1566" spans="2:43" ht="15">
      <c r="B1566" s="28"/>
      <c r="C1566" s="28"/>
      <c r="D1566" s="28"/>
      <c r="E1566" s="28"/>
      <c r="F1566" s="28"/>
      <c r="G1566" s="28"/>
      <c r="H1566" s="28"/>
      <c r="I1566" s="28"/>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8"/>
      <c r="AG1566" s="28"/>
      <c r="AH1566" s="28"/>
      <c r="AI1566" s="28"/>
      <c r="AJ1566" s="28"/>
      <c r="AK1566" s="28"/>
      <c r="AL1566" s="28"/>
      <c r="AM1566" s="28"/>
      <c r="AN1566" s="28"/>
      <c r="AO1566" s="28"/>
      <c r="AP1566" s="28"/>
      <c r="AQ1566" s="28"/>
    </row>
    <row r="1567" spans="2:43" ht="15">
      <c r="B1567" s="28"/>
      <c r="C1567" s="28"/>
      <c r="D1567" s="28"/>
      <c r="E1567" s="28"/>
      <c r="F1567" s="28"/>
      <c r="G1567" s="28"/>
      <c r="H1567" s="28"/>
      <c r="I1567" s="28"/>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8"/>
      <c r="AG1567" s="28"/>
      <c r="AH1567" s="28"/>
      <c r="AI1567" s="28"/>
      <c r="AJ1567" s="28"/>
      <c r="AK1567" s="28"/>
      <c r="AL1567" s="28"/>
      <c r="AM1567" s="28"/>
      <c r="AN1567" s="28"/>
      <c r="AO1567" s="28"/>
      <c r="AP1567" s="28"/>
      <c r="AQ1567" s="28"/>
    </row>
    <row r="1568" spans="2:43" ht="15">
      <c r="B1568" s="28"/>
      <c r="C1568" s="28"/>
      <c r="D1568" s="28"/>
      <c r="E1568" s="28"/>
      <c r="F1568" s="28"/>
      <c r="G1568" s="28"/>
      <c r="H1568" s="28"/>
      <c r="I1568" s="28"/>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8"/>
      <c r="AG1568" s="28"/>
      <c r="AH1568" s="28"/>
      <c r="AI1568" s="28"/>
      <c r="AJ1568" s="28"/>
      <c r="AK1568" s="28"/>
      <c r="AL1568" s="28"/>
      <c r="AM1568" s="28"/>
      <c r="AN1568" s="28"/>
      <c r="AO1568" s="28"/>
      <c r="AP1568" s="28"/>
      <c r="AQ1568" s="28"/>
    </row>
    <row r="1569" spans="2:43" ht="15">
      <c r="B1569" s="28"/>
      <c r="C1569" s="28"/>
      <c r="D1569" s="28"/>
      <c r="E1569" s="28"/>
      <c r="F1569" s="28"/>
      <c r="G1569" s="28"/>
      <c r="H1569" s="28"/>
      <c r="I1569" s="28"/>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8"/>
      <c r="AG1569" s="28"/>
      <c r="AH1569" s="28"/>
      <c r="AI1569" s="28"/>
      <c r="AJ1569" s="28"/>
      <c r="AK1569" s="28"/>
      <c r="AL1569" s="28"/>
      <c r="AM1569" s="28"/>
      <c r="AN1569" s="28"/>
      <c r="AO1569" s="28"/>
      <c r="AP1569" s="28"/>
      <c r="AQ1569" s="28"/>
    </row>
    <row r="1570" spans="2:43" ht="15">
      <c r="B1570" s="28"/>
      <c r="C1570" s="28"/>
      <c r="D1570" s="28"/>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8"/>
      <c r="AG1570" s="28"/>
      <c r="AH1570" s="28"/>
      <c r="AI1570" s="28"/>
      <c r="AJ1570" s="28"/>
      <c r="AK1570" s="28"/>
      <c r="AL1570" s="28"/>
      <c r="AM1570" s="28"/>
      <c r="AN1570" s="28"/>
      <c r="AO1570" s="28"/>
      <c r="AP1570" s="28"/>
      <c r="AQ1570" s="28"/>
    </row>
    <row r="1571" spans="2:43" ht="15">
      <c r="B1571" s="28"/>
      <c r="C1571" s="28"/>
      <c r="D1571" s="28"/>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8"/>
      <c r="AG1571" s="28"/>
      <c r="AH1571" s="28"/>
      <c r="AI1571" s="28"/>
      <c r="AJ1571" s="28"/>
      <c r="AK1571" s="28"/>
      <c r="AL1571" s="28"/>
      <c r="AM1571" s="28"/>
      <c r="AN1571" s="28"/>
      <c r="AO1571" s="28"/>
      <c r="AP1571" s="28"/>
      <c r="AQ1571" s="28"/>
    </row>
    <row r="1572" spans="2:43" ht="15">
      <c r="B1572" s="28"/>
      <c r="C1572" s="28"/>
      <c r="D1572" s="28"/>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8"/>
      <c r="AG1572" s="28"/>
      <c r="AH1572" s="28"/>
      <c r="AI1572" s="28"/>
      <c r="AJ1572" s="28"/>
      <c r="AK1572" s="28"/>
      <c r="AL1572" s="28"/>
      <c r="AM1572" s="28"/>
      <c r="AN1572" s="28"/>
      <c r="AO1572" s="28"/>
      <c r="AP1572" s="28"/>
      <c r="AQ1572" s="28"/>
    </row>
    <row r="1573" spans="2:43" ht="15">
      <c r="B1573" s="28"/>
      <c r="C1573" s="28"/>
      <c r="D1573" s="28"/>
      <c r="E1573" s="28"/>
      <c r="F1573" s="28"/>
      <c r="G1573" s="28"/>
      <c r="H1573" s="28"/>
      <c r="I1573" s="28"/>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8"/>
      <c r="AG1573" s="28"/>
      <c r="AH1573" s="28"/>
      <c r="AI1573" s="28"/>
      <c r="AJ1573" s="28"/>
      <c r="AK1573" s="28"/>
      <c r="AL1573" s="28"/>
      <c r="AM1573" s="28"/>
      <c r="AN1573" s="28"/>
      <c r="AO1573" s="28"/>
      <c r="AP1573" s="28"/>
      <c r="AQ1573" s="28"/>
    </row>
    <row r="1574" spans="2:43" ht="15">
      <c r="B1574" s="28"/>
      <c r="C1574" s="28"/>
      <c r="D1574" s="28"/>
      <c r="E1574" s="28"/>
      <c r="F1574" s="28"/>
      <c r="G1574" s="28"/>
      <c r="H1574" s="28"/>
      <c r="I1574" s="28"/>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8"/>
      <c r="AG1574" s="28"/>
      <c r="AH1574" s="28"/>
      <c r="AI1574" s="28"/>
      <c r="AJ1574" s="28"/>
      <c r="AK1574" s="28"/>
      <c r="AL1574" s="28"/>
      <c r="AM1574" s="28"/>
      <c r="AN1574" s="28"/>
      <c r="AO1574" s="28"/>
      <c r="AP1574" s="28"/>
      <c r="AQ1574" s="28"/>
    </row>
    <row r="1575" spans="2:43" ht="15">
      <c r="B1575" s="28"/>
      <c r="C1575" s="28"/>
      <c r="D1575" s="28"/>
      <c r="E1575" s="28"/>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8"/>
      <c r="AG1575" s="28"/>
      <c r="AH1575" s="28"/>
      <c r="AI1575" s="28"/>
      <c r="AJ1575" s="28"/>
      <c r="AK1575" s="28"/>
      <c r="AL1575" s="28"/>
      <c r="AM1575" s="28"/>
      <c r="AN1575" s="28"/>
      <c r="AO1575" s="28"/>
      <c r="AP1575" s="28"/>
      <c r="AQ1575" s="28"/>
    </row>
    <row r="1576" spans="2:43" ht="15">
      <c r="B1576" s="28"/>
      <c r="C1576" s="28"/>
      <c r="D1576" s="28"/>
      <c r="E1576" s="28"/>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8"/>
      <c r="AG1576" s="28"/>
      <c r="AH1576" s="28"/>
      <c r="AI1576" s="28"/>
      <c r="AJ1576" s="28"/>
      <c r="AK1576" s="28"/>
      <c r="AL1576" s="28"/>
      <c r="AM1576" s="28"/>
      <c r="AN1576" s="28"/>
      <c r="AO1576" s="28"/>
      <c r="AP1576" s="28"/>
      <c r="AQ1576" s="28"/>
    </row>
    <row r="1577" spans="2:43" ht="15">
      <c r="B1577" s="28"/>
      <c r="C1577" s="28"/>
      <c r="D1577" s="28"/>
      <c r="E1577" s="28"/>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8"/>
      <c r="AG1577" s="28"/>
      <c r="AH1577" s="28"/>
      <c r="AI1577" s="28"/>
      <c r="AJ1577" s="28"/>
      <c r="AK1577" s="28"/>
      <c r="AL1577" s="28"/>
      <c r="AM1577" s="28"/>
      <c r="AN1577" s="28"/>
      <c r="AO1577" s="28"/>
      <c r="AP1577" s="28"/>
      <c r="AQ1577" s="28"/>
    </row>
    <row r="1578" spans="2:43" ht="15">
      <c r="B1578" s="28"/>
      <c r="C1578" s="28"/>
      <c r="D1578" s="28"/>
      <c r="E1578" s="28"/>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8"/>
      <c r="AG1578" s="28"/>
      <c r="AH1578" s="28"/>
      <c r="AI1578" s="28"/>
      <c r="AJ1578" s="28"/>
      <c r="AK1578" s="28"/>
      <c r="AL1578" s="28"/>
      <c r="AM1578" s="28"/>
      <c r="AN1578" s="28"/>
      <c r="AO1578" s="28"/>
      <c r="AP1578" s="28"/>
      <c r="AQ1578" s="28"/>
    </row>
    <row r="1579" spans="2:43" ht="15">
      <c r="B1579" s="28"/>
      <c r="C1579" s="28"/>
      <c r="D1579" s="28"/>
      <c r="E1579" s="28"/>
      <c r="F1579" s="28"/>
      <c r="G1579" s="28"/>
      <c r="H1579" s="28"/>
      <c r="I1579" s="28"/>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8"/>
      <c r="AG1579" s="28"/>
      <c r="AH1579" s="28"/>
      <c r="AI1579" s="28"/>
      <c r="AJ1579" s="28"/>
      <c r="AK1579" s="28"/>
      <c r="AL1579" s="28"/>
      <c r="AM1579" s="28"/>
      <c r="AN1579" s="28"/>
      <c r="AO1579" s="28"/>
      <c r="AP1579" s="28"/>
      <c r="AQ1579" s="28"/>
    </row>
    <row r="1580" spans="2:43" ht="15">
      <c r="B1580" s="28"/>
      <c r="C1580" s="28"/>
      <c r="D1580" s="28"/>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8"/>
      <c r="AG1580" s="28"/>
      <c r="AH1580" s="28"/>
      <c r="AI1580" s="28"/>
      <c r="AJ1580" s="28"/>
      <c r="AK1580" s="28"/>
      <c r="AL1580" s="28"/>
      <c r="AM1580" s="28"/>
      <c r="AN1580" s="28"/>
      <c r="AO1580" s="28"/>
      <c r="AP1580" s="28"/>
      <c r="AQ1580" s="28"/>
    </row>
    <row r="1581" spans="2:43" ht="15">
      <c r="B1581" s="28"/>
      <c r="C1581" s="28"/>
      <c r="D1581" s="28"/>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8"/>
      <c r="AG1581" s="28"/>
      <c r="AH1581" s="28"/>
      <c r="AI1581" s="28"/>
      <c r="AJ1581" s="28"/>
      <c r="AK1581" s="28"/>
      <c r="AL1581" s="28"/>
      <c r="AM1581" s="28"/>
      <c r="AN1581" s="28"/>
      <c r="AO1581" s="28"/>
      <c r="AP1581" s="28"/>
      <c r="AQ1581" s="28"/>
    </row>
    <row r="1582" spans="2:43" ht="15">
      <c r="B1582" s="28"/>
      <c r="C1582" s="28"/>
      <c r="D1582" s="28"/>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8"/>
      <c r="AG1582" s="28"/>
      <c r="AH1582" s="28"/>
      <c r="AI1582" s="28"/>
      <c r="AJ1582" s="28"/>
      <c r="AK1582" s="28"/>
      <c r="AL1582" s="28"/>
      <c r="AM1582" s="28"/>
      <c r="AN1582" s="28"/>
      <c r="AO1582" s="28"/>
      <c r="AP1582" s="28"/>
      <c r="AQ1582" s="28"/>
    </row>
    <row r="1583" spans="2:43" ht="15">
      <c r="B1583" s="28"/>
      <c r="C1583" s="28"/>
      <c r="D1583" s="28"/>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8"/>
      <c r="AG1583" s="28"/>
      <c r="AH1583" s="28"/>
      <c r="AI1583" s="28"/>
      <c r="AJ1583" s="28"/>
      <c r="AK1583" s="28"/>
      <c r="AL1583" s="28"/>
      <c r="AM1583" s="28"/>
      <c r="AN1583" s="28"/>
      <c r="AO1583" s="28"/>
      <c r="AP1583" s="28"/>
      <c r="AQ1583" s="28"/>
    </row>
    <row r="1584" spans="2:43" ht="15">
      <c r="B1584" s="28"/>
      <c r="C1584" s="28"/>
      <c r="D1584" s="28"/>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8"/>
      <c r="AG1584" s="28"/>
      <c r="AH1584" s="28"/>
      <c r="AI1584" s="28"/>
      <c r="AJ1584" s="28"/>
      <c r="AK1584" s="28"/>
      <c r="AL1584" s="28"/>
      <c r="AM1584" s="28"/>
      <c r="AN1584" s="28"/>
      <c r="AO1584" s="28"/>
      <c r="AP1584" s="28"/>
      <c r="AQ1584" s="28"/>
    </row>
    <row r="1585" spans="2:43" ht="15">
      <c r="B1585" s="28"/>
      <c r="C1585" s="28"/>
      <c r="D1585" s="28"/>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8"/>
      <c r="AG1585" s="28"/>
      <c r="AH1585" s="28"/>
      <c r="AI1585" s="28"/>
      <c r="AJ1585" s="28"/>
      <c r="AK1585" s="28"/>
      <c r="AL1585" s="28"/>
      <c r="AM1585" s="28"/>
      <c r="AN1585" s="28"/>
      <c r="AO1585" s="28"/>
      <c r="AP1585" s="28"/>
      <c r="AQ1585" s="28"/>
    </row>
    <row r="1586" spans="2:43" ht="15">
      <c r="B1586" s="28"/>
      <c r="C1586" s="28"/>
      <c r="D1586" s="28"/>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8"/>
      <c r="AG1586" s="28"/>
      <c r="AH1586" s="28"/>
      <c r="AI1586" s="28"/>
      <c r="AJ1586" s="28"/>
      <c r="AK1586" s="28"/>
      <c r="AL1586" s="28"/>
      <c r="AM1586" s="28"/>
      <c r="AN1586" s="28"/>
      <c r="AO1586" s="28"/>
      <c r="AP1586" s="28"/>
      <c r="AQ1586" s="28"/>
    </row>
    <row r="1587" spans="2:43" ht="15">
      <c r="B1587" s="28"/>
      <c r="C1587" s="28"/>
      <c r="D1587" s="28"/>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8"/>
      <c r="AG1587" s="28"/>
      <c r="AH1587" s="28"/>
      <c r="AI1587" s="28"/>
      <c r="AJ1587" s="28"/>
      <c r="AK1587" s="28"/>
      <c r="AL1587" s="28"/>
      <c r="AM1587" s="28"/>
      <c r="AN1587" s="28"/>
      <c r="AO1587" s="28"/>
      <c r="AP1587" s="28"/>
      <c r="AQ1587" s="28"/>
    </row>
    <row r="1588" spans="2:43" ht="15">
      <c r="B1588" s="28"/>
      <c r="C1588" s="28"/>
      <c r="D1588" s="28"/>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8"/>
      <c r="AG1588" s="28"/>
      <c r="AH1588" s="28"/>
      <c r="AI1588" s="28"/>
      <c r="AJ1588" s="28"/>
      <c r="AK1588" s="28"/>
      <c r="AL1588" s="28"/>
      <c r="AM1588" s="28"/>
      <c r="AN1588" s="28"/>
      <c r="AO1588" s="28"/>
      <c r="AP1588" s="28"/>
      <c r="AQ1588" s="28"/>
    </row>
    <row r="1589" spans="2:43" ht="15">
      <c r="B1589" s="28"/>
      <c r="C1589" s="28"/>
      <c r="D1589" s="28"/>
      <c r="E1589" s="28"/>
      <c r="F1589" s="28"/>
      <c r="G1589" s="28"/>
      <c r="H1589" s="28"/>
      <c r="I1589" s="28"/>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8"/>
      <c r="AG1589" s="28"/>
      <c r="AH1589" s="28"/>
      <c r="AI1589" s="28"/>
      <c r="AJ1589" s="28"/>
      <c r="AK1589" s="28"/>
      <c r="AL1589" s="28"/>
      <c r="AM1589" s="28"/>
      <c r="AN1589" s="28"/>
      <c r="AO1589" s="28"/>
      <c r="AP1589" s="28"/>
      <c r="AQ1589" s="28"/>
    </row>
    <row r="1590" spans="2:43" ht="15">
      <c r="B1590" s="28"/>
      <c r="C1590" s="28"/>
      <c r="D1590" s="28"/>
      <c r="E1590" s="28"/>
      <c r="F1590" s="28"/>
      <c r="G1590" s="28"/>
      <c r="H1590" s="28"/>
      <c r="I1590" s="28"/>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8"/>
      <c r="AG1590" s="28"/>
      <c r="AH1590" s="28"/>
      <c r="AI1590" s="28"/>
      <c r="AJ1590" s="28"/>
      <c r="AK1590" s="28"/>
      <c r="AL1590" s="28"/>
      <c r="AM1590" s="28"/>
      <c r="AN1590" s="28"/>
      <c r="AO1590" s="28"/>
      <c r="AP1590" s="28"/>
      <c r="AQ1590" s="28"/>
    </row>
    <row r="1591" spans="2:43" ht="15">
      <c r="B1591" s="28"/>
      <c r="C1591" s="28"/>
      <c r="D1591" s="28"/>
      <c r="E1591" s="28"/>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8"/>
      <c r="AG1591" s="28"/>
      <c r="AH1591" s="28"/>
      <c r="AI1591" s="28"/>
      <c r="AJ1591" s="28"/>
      <c r="AK1591" s="28"/>
      <c r="AL1591" s="28"/>
      <c r="AM1591" s="28"/>
      <c r="AN1591" s="28"/>
      <c r="AO1591" s="28"/>
      <c r="AP1591" s="28"/>
      <c r="AQ1591" s="28"/>
    </row>
    <row r="1592" spans="2:43" ht="15">
      <c r="B1592" s="28"/>
      <c r="C1592" s="28"/>
      <c r="D1592" s="28"/>
      <c r="E1592" s="28"/>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8"/>
      <c r="AG1592" s="28"/>
      <c r="AH1592" s="28"/>
      <c r="AI1592" s="28"/>
      <c r="AJ1592" s="28"/>
      <c r="AK1592" s="28"/>
      <c r="AL1592" s="28"/>
      <c r="AM1592" s="28"/>
      <c r="AN1592" s="28"/>
      <c r="AO1592" s="28"/>
      <c r="AP1592" s="28"/>
      <c r="AQ1592" s="28"/>
    </row>
    <row r="1593" spans="2:43" ht="15">
      <c r="B1593" s="28"/>
      <c r="C1593" s="28"/>
      <c r="D1593" s="28"/>
      <c r="E1593" s="28"/>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8"/>
      <c r="AG1593" s="28"/>
      <c r="AH1593" s="28"/>
      <c r="AI1593" s="28"/>
      <c r="AJ1593" s="28"/>
      <c r="AK1593" s="28"/>
      <c r="AL1593" s="28"/>
      <c r="AM1593" s="28"/>
      <c r="AN1593" s="28"/>
      <c r="AO1593" s="28"/>
      <c r="AP1593" s="28"/>
      <c r="AQ1593" s="28"/>
    </row>
    <row r="1594" spans="2:43" ht="15">
      <c r="B1594" s="28"/>
      <c r="C1594" s="28"/>
      <c r="D1594" s="28"/>
      <c r="E1594" s="28"/>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8"/>
      <c r="AG1594" s="28"/>
      <c r="AH1594" s="28"/>
      <c r="AI1594" s="28"/>
      <c r="AJ1594" s="28"/>
      <c r="AK1594" s="28"/>
      <c r="AL1594" s="28"/>
      <c r="AM1594" s="28"/>
      <c r="AN1594" s="28"/>
      <c r="AO1594" s="28"/>
      <c r="AP1594" s="28"/>
      <c r="AQ1594" s="28"/>
    </row>
    <row r="1595" spans="2:43" ht="15">
      <c r="B1595" s="28"/>
      <c r="C1595" s="28"/>
      <c r="D1595" s="28"/>
      <c r="E1595" s="28"/>
      <c r="F1595" s="28"/>
      <c r="G1595" s="28"/>
      <c r="H1595" s="28"/>
      <c r="I1595" s="28"/>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8"/>
      <c r="AG1595" s="28"/>
      <c r="AH1595" s="28"/>
      <c r="AI1595" s="28"/>
      <c r="AJ1595" s="28"/>
      <c r="AK1595" s="28"/>
      <c r="AL1595" s="28"/>
      <c r="AM1595" s="28"/>
      <c r="AN1595" s="28"/>
      <c r="AO1595" s="28"/>
      <c r="AP1595" s="28"/>
      <c r="AQ1595" s="28"/>
    </row>
    <row r="1596" spans="2:43" ht="15">
      <c r="B1596" s="28"/>
      <c r="C1596" s="28"/>
      <c r="D1596" s="28"/>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8"/>
      <c r="AG1596" s="28"/>
      <c r="AH1596" s="28"/>
      <c r="AI1596" s="28"/>
      <c r="AJ1596" s="28"/>
      <c r="AK1596" s="28"/>
      <c r="AL1596" s="28"/>
      <c r="AM1596" s="28"/>
      <c r="AN1596" s="28"/>
      <c r="AO1596" s="28"/>
      <c r="AP1596" s="28"/>
      <c r="AQ1596" s="28"/>
    </row>
    <row r="1597" spans="2:43" ht="15">
      <c r="B1597" s="28"/>
      <c r="C1597" s="28"/>
      <c r="D1597" s="28"/>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8"/>
      <c r="AG1597" s="28"/>
      <c r="AH1597" s="28"/>
      <c r="AI1597" s="28"/>
      <c r="AJ1597" s="28"/>
      <c r="AK1597" s="28"/>
      <c r="AL1597" s="28"/>
      <c r="AM1597" s="28"/>
      <c r="AN1597" s="28"/>
      <c r="AO1597" s="28"/>
      <c r="AP1597" s="28"/>
      <c r="AQ1597" s="28"/>
    </row>
    <row r="1598" spans="2:43" ht="15">
      <c r="B1598" s="28"/>
      <c r="C1598" s="28"/>
      <c r="D1598" s="28"/>
      <c r="E1598" s="28"/>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8"/>
      <c r="AG1598" s="28"/>
      <c r="AH1598" s="28"/>
      <c r="AI1598" s="28"/>
      <c r="AJ1598" s="28"/>
      <c r="AK1598" s="28"/>
      <c r="AL1598" s="28"/>
      <c r="AM1598" s="28"/>
      <c r="AN1598" s="28"/>
      <c r="AO1598" s="28"/>
      <c r="AP1598" s="28"/>
      <c r="AQ1598" s="28"/>
    </row>
    <row r="1599" spans="2:43" ht="15">
      <c r="B1599" s="28"/>
      <c r="C1599" s="28"/>
      <c r="D1599" s="28"/>
      <c r="E1599" s="28"/>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8"/>
      <c r="AG1599" s="28"/>
      <c r="AH1599" s="28"/>
      <c r="AI1599" s="28"/>
      <c r="AJ1599" s="28"/>
      <c r="AK1599" s="28"/>
      <c r="AL1599" s="28"/>
      <c r="AM1599" s="28"/>
      <c r="AN1599" s="28"/>
      <c r="AO1599" s="28"/>
      <c r="AP1599" s="28"/>
      <c r="AQ1599" s="28"/>
    </row>
    <row r="1600" spans="2:43" ht="15">
      <c r="B1600" s="28"/>
      <c r="C1600" s="28"/>
      <c r="D1600" s="28"/>
      <c r="E1600" s="28"/>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8"/>
      <c r="AG1600" s="28"/>
      <c r="AH1600" s="28"/>
      <c r="AI1600" s="28"/>
      <c r="AJ1600" s="28"/>
      <c r="AK1600" s="28"/>
      <c r="AL1600" s="28"/>
      <c r="AM1600" s="28"/>
      <c r="AN1600" s="28"/>
      <c r="AO1600" s="28"/>
      <c r="AP1600" s="28"/>
      <c r="AQ1600" s="28"/>
    </row>
    <row r="1601" spans="2:43" ht="15">
      <c r="B1601" s="28"/>
      <c r="C1601" s="28"/>
      <c r="D1601" s="28"/>
      <c r="E1601" s="28"/>
      <c r="F1601" s="28"/>
      <c r="G1601" s="28"/>
      <c r="H1601" s="28"/>
      <c r="I1601" s="28"/>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8"/>
      <c r="AG1601" s="28"/>
      <c r="AH1601" s="28"/>
      <c r="AI1601" s="28"/>
      <c r="AJ1601" s="28"/>
      <c r="AK1601" s="28"/>
      <c r="AL1601" s="28"/>
      <c r="AM1601" s="28"/>
      <c r="AN1601" s="28"/>
      <c r="AO1601" s="28"/>
      <c r="AP1601" s="28"/>
      <c r="AQ1601" s="28"/>
    </row>
    <row r="1602" spans="2:43" ht="15">
      <c r="B1602" s="28"/>
      <c r="C1602" s="28"/>
      <c r="D1602" s="28"/>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8"/>
      <c r="AG1602" s="28"/>
      <c r="AH1602" s="28"/>
      <c r="AI1602" s="28"/>
      <c r="AJ1602" s="28"/>
      <c r="AK1602" s="28"/>
      <c r="AL1602" s="28"/>
      <c r="AM1602" s="28"/>
      <c r="AN1602" s="28"/>
      <c r="AO1602" s="28"/>
      <c r="AP1602" s="28"/>
      <c r="AQ1602" s="28"/>
    </row>
    <row r="1603" spans="2:43" ht="15">
      <c r="B1603" s="28"/>
      <c r="C1603" s="28"/>
      <c r="D1603" s="28"/>
      <c r="E1603" s="28"/>
      <c r="F1603" s="28"/>
      <c r="G1603" s="28"/>
      <c r="H1603" s="28"/>
      <c r="I1603" s="28"/>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8"/>
      <c r="AG1603" s="28"/>
      <c r="AH1603" s="28"/>
      <c r="AI1603" s="28"/>
      <c r="AJ1603" s="28"/>
      <c r="AK1603" s="28"/>
      <c r="AL1603" s="28"/>
      <c r="AM1603" s="28"/>
      <c r="AN1603" s="28"/>
      <c r="AO1603" s="28"/>
      <c r="AP1603" s="28"/>
      <c r="AQ1603" s="28"/>
    </row>
    <row r="1604" spans="2:43" ht="15">
      <c r="B1604" s="28"/>
      <c r="C1604" s="28"/>
      <c r="D1604" s="28"/>
      <c r="E1604" s="28"/>
      <c r="F1604" s="28"/>
      <c r="G1604" s="28"/>
      <c r="H1604" s="28"/>
      <c r="I1604" s="28"/>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8"/>
      <c r="AG1604" s="28"/>
      <c r="AH1604" s="28"/>
      <c r="AI1604" s="28"/>
      <c r="AJ1604" s="28"/>
      <c r="AK1604" s="28"/>
      <c r="AL1604" s="28"/>
      <c r="AM1604" s="28"/>
      <c r="AN1604" s="28"/>
      <c r="AO1604" s="28"/>
      <c r="AP1604" s="28"/>
      <c r="AQ1604" s="28"/>
    </row>
    <row r="1605" spans="2:43" ht="15">
      <c r="B1605" s="28"/>
      <c r="C1605" s="28"/>
      <c r="D1605" s="28"/>
      <c r="E1605" s="28"/>
      <c r="F1605" s="28"/>
      <c r="G1605" s="28"/>
      <c r="H1605" s="28"/>
      <c r="I1605" s="28"/>
      <c r="J1605" s="28"/>
      <c r="K1605" s="28"/>
      <c r="L1605" s="28"/>
      <c r="M1605" s="28"/>
      <c r="N1605" s="28"/>
      <c r="O1605" s="28"/>
      <c r="P1605" s="28"/>
      <c r="Q1605" s="28"/>
      <c r="R1605" s="28"/>
      <c r="S1605" s="28"/>
      <c r="T1605" s="28"/>
      <c r="U1605" s="28"/>
      <c r="V1605" s="28"/>
      <c r="W1605" s="28"/>
      <c r="X1605" s="28"/>
      <c r="Y1605" s="28"/>
      <c r="Z1605" s="28"/>
      <c r="AA1605" s="28"/>
      <c r="AB1605" s="28"/>
      <c r="AC1605" s="28"/>
      <c r="AD1605" s="28"/>
      <c r="AE1605" s="28"/>
      <c r="AF1605" s="28"/>
      <c r="AG1605" s="28"/>
      <c r="AH1605" s="28"/>
      <c r="AI1605" s="28"/>
      <c r="AJ1605" s="28"/>
      <c r="AK1605" s="28"/>
      <c r="AL1605" s="28"/>
      <c r="AM1605" s="28"/>
      <c r="AN1605" s="28"/>
      <c r="AO1605" s="28"/>
      <c r="AP1605" s="28"/>
      <c r="AQ1605" s="28"/>
    </row>
    <row r="1606" spans="2:43" ht="15">
      <c r="B1606" s="28"/>
      <c r="C1606" s="28"/>
      <c r="D1606" s="28"/>
      <c r="E1606" s="28"/>
      <c r="F1606" s="28"/>
      <c r="G1606" s="28"/>
      <c r="H1606" s="28"/>
      <c r="I1606" s="28"/>
      <c r="J1606" s="28"/>
      <c r="K1606" s="28"/>
      <c r="L1606" s="28"/>
      <c r="M1606" s="28"/>
      <c r="N1606" s="28"/>
      <c r="O1606" s="28"/>
      <c r="P1606" s="28"/>
      <c r="Q1606" s="28"/>
      <c r="R1606" s="28"/>
      <c r="S1606" s="28"/>
      <c r="T1606" s="28"/>
      <c r="U1606" s="28"/>
      <c r="V1606" s="28"/>
      <c r="W1606" s="28"/>
      <c r="X1606" s="28"/>
      <c r="Y1606" s="28"/>
      <c r="Z1606" s="28"/>
      <c r="AA1606" s="28"/>
      <c r="AB1606" s="28"/>
      <c r="AC1606" s="28"/>
      <c r="AD1606" s="28"/>
      <c r="AE1606" s="28"/>
      <c r="AF1606" s="28"/>
      <c r="AG1606" s="28"/>
      <c r="AH1606" s="28"/>
      <c r="AI1606" s="28"/>
      <c r="AJ1606" s="28"/>
      <c r="AK1606" s="28"/>
      <c r="AL1606" s="28"/>
      <c r="AM1606" s="28"/>
      <c r="AN1606" s="28"/>
      <c r="AO1606" s="28"/>
      <c r="AP1606" s="28"/>
      <c r="AQ1606" s="28"/>
    </row>
    <row r="1607" spans="2:43" ht="15">
      <c r="B1607" s="28"/>
      <c r="C1607" s="28"/>
      <c r="D1607" s="28"/>
      <c r="E1607" s="28"/>
      <c r="F1607" s="28"/>
      <c r="G1607" s="28"/>
      <c r="H1607" s="28"/>
      <c r="I1607" s="28"/>
      <c r="J1607" s="28"/>
      <c r="K1607" s="28"/>
      <c r="L1607" s="28"/>
      <c r="M1607" s="28"/>
      <c r="N1607" s="28"/>
      <c r="O1607" s="28"/>
      <c r="P1607" s="28"/>
      <c r="Q1607" s="28"/>
      <c r="R1607" s="28"/>
      <c r="S1607" s="28"/>
      <c r="T1607" s="28"/>
      <c r="U1607" s="28"/>
      <c r="V1607" s="28"/>
      <c r="W1607" s="28"/>
      <c r="X1607" s="28"/>
      <c r="Y1607" s="28"/>
      <c r="Z1607" s="28"/>
      <c r="AA1607" s="28"/>
      <c r="AB1607" s="28"/>
      <c r="AC1607" s="28"/>
      <c r="AD1607" s="28"/>
      <c r="AE1607" s="28"/>
      <c r="AF1607" s="28"/>
      <c r="AG1607" s="28"/>
      <c r="AH1607" s="28"/>
      <c r="AI1607" s="28"/>
      <c r="AJ1607" s="28"/>
      <c r="AK1607" s="28"/>
      <c r="AL1607" s="28"/>
      <c r="AM1607" s="28"/>
      <c r="AN1607" s="28"/>
      <c r="AO1607" s="28"/>
      <c r="AP1607" s="28"/>
      <c r="AQ1607" s="28"/>
    </row>
    <row r="1608" spans="2:43" ht="15">
      <c r="B1608" s="28"/>
      <c r="C1608" s="28"/>
      <c r="D1608" s="28"/>
      <c r="E1608" s="28"/>
      <c r="F1608" s="28"/>
      <c r="G1608" s="28"/>
      <c r="H1608" s="28"/>
      <c r="I1608" s="28"/>
      <c r="J1608" s="28"/>
      <c r="K1608" s="28"/>
      <c r="L1608" s="28"/>
      <c r="M1608" s="28"/>
      <c r="N1608" s="28"/>
      <c r="O1608" s="28"/>
      <c r="P1608" s="28"/>
      <c r="Q1608" s="28"/>
      <c r="R1608" s="28"/>
      <c r="S1608" s="28"/>
      <c r="T1608" s="28"/>
      <c r="U1608" s="28"/>
      <c r="V1608" s="28"/>
      <c r="W1608" s="28"/>
      <c r="X1608" s="28"/>
      <c r="Y1608" s="28"/>
      <c r="Z1608" s="28"/>
      <c r="AA1608" s="28"/>
      <c r="AB1608" s="28"/>
      <c r="AC1608" s="28"/>
      <c r="AD1608" s="28"/>
      <c r="AE1608" s="28"/>
      <c r="AF1608" s="28"/>
      <c r="AG1608" s="28"/>
      <c r="AH1608" s="28"/>
      <c r="AI1608" s="28"/>
      <c r="AJ1608" s="28"/>
      <c r="AK1608" s="28"/>
      <c r="AL1608" s="28"/>
      <c r="AM1608" s="28"/>
      <c r="AN1608" s="28"/>
      <c r="AO1608" s="28"/>
      <c r="AP1608" s="28"/>
      <c r="AQ1608" s="28"/>
    </row>
    <row r="1609" spans="2:43" ht="15">
      <c r="B1609" s="28"/>
      <c r="C1609" s="28"/>
      <c r="D1609" s="28"/>
      <c r="E1609" s="28"/>
      <c r="F1609" s="28"/>
      <c r="G1609" s="28"/>
      <c r="H1609" s="28"/>
      <c r="I1609" s="28"/>
      <c r="J1609" s="28"/>
      <c r="K1609" s="28"/>
      <c r="L1609" s="28"/>
      <c r="M1609" s="28"/>
      <c r="N1609" s="28"/>
      <c r="O1609" s="28"/>
      <c r="P1609" s="28"/>
      <c r="Q1609" s="28"/>
      <c r="R1609" s="28"/>
      <c r="S1609" s="28"/>
      <c r="T1609" s="28"/>
      <c r="U1609" s="28"/>
      <c r="V1609" s="28"/>
      <c r="W1609" s="28"/>
      <c r="X1609" s="28"/>
      <c r="Y1609" s="28"/>
      <c r="Z1609" s="28"/>
      <c r="AA1609" s="28"/>
      <c r="AB1609" s="28"/>
      <c r="AC1609" s="28"/>
      <c r="AD1609" s="28"/>
      <c r="AE1609" s="28"/>
      <c r="AF1609" s="28"/>
      <c r="AG1609" s="28"/>
      <c r="AH1609" s="28"/>
      <c r="AI1609" s="28"/>
      <c r="AJ1609" s="28"/>
      <c r="AK1609" s="28"/>
      <c r="AL1609" s="28"/>
      <c r="AM1609" s="28"/>
      <c r="AN1609" s="28"/>
      <c r="AO1609" s="28"/>
      <c r="AP1609" s="28"/>
      <c r="AQ1609" s="28"/>
    </row>
    <row r="1610" spans="2:43" ht="15">
      <c r="B1610" s="28"/>
      <c r="C1610" s="28"/>
      <c r="D1610" s="28"/>
      <c r="E1610" s="28"/>
      <c r="F1610" s="28"/>
      <c r="G1610" s="28"/>
      <c r="H1610" s="28"/>
      <c r="I1610" s="28"/>
      <c r="J1610" s="28"/>
      <c r="K1610" s="28"/>
      <c r="L1610" s="28"/>
      <c r="M1610" s="28"/>
      <c r="N1610" s="28"/>
      <c r="O1610" s="28"/>
      <c r="P1610" s="28"/>
      <c r="Q1610" s="28"/>
      <c r="R1610" s="28"/>
      <c r="S1610" s="28"/>
      <c r="T1610" s="28"/>
      <c r="U1610" s="28"/>
      <c r="V1610" s="28"/>
      <c r="W1610" s="28"/>
      <c r="X1610" s="28"/>
      <c r="Y1610" s="28"/>
      <c r="Z1610" s="28"/>
      <c r="AA1610" s="28"/>
      <c r="AB1610" s="28"/>
      <c r="AC1610" s="28"/>
      <c r="AD1610" s="28"/>
      <c r="AE1610" s="28"/>
      <c r="AF1610" s="28"/>
      <c r="AG1610" s="28"/>
      <c r="AH1610" s="28"/>
      <c r="AI1610" s="28"/>
      <c r="AJ1610" s="28"/>
      <c r="AK1610" s="28"/>
      <c r="AL1610" s="28"/>
      <c r="AM1610" s="28"/>
      <c r="AN1610" s="28"/>
      <c r="AO1610" s="28"/>
      <c r="AP1610" s="28"/>
      <c r="AQ1610" s="28"/>
    </row>
    <row r="1611" spans="2:43" ht="15">
      <c r="B1611" s="28"/>
      <c r="C1611" s="28"/>
      <c r="D1611" s="28"/>
      <c r="E1611" s="28"/>
      <c r="F1611" s="28"/>
      <c r="G1611" s="28"/>
      <c r="H1611" s="28"/>
      <c r="I1611" s="28"/>
      <c r="J1611" s="28"/>
      <c r="K1611" s="28"/>
      <c r="L1611" s="28"/>
      <c r="M1611" s="28"/>
      <c r="N1611" s="28"/>
      <c r="O1611" s="28"/>
      <c r="P1611" s="28"/>
      <c r="Q1611" s="28"/>
      <c r="R1611" s="28"/>
      <c r="S1611" s="28"/>
      <c r="T1611" s="28"/>
      <c r="U1611" s="28"/>
      <c r="V1611" s="28"/>
      <c r="W1611" s="28"/>
      <c r="X1611" s="28"/>
      <c r="Y1611" s="28"/>
      <c r="Z1611" s="28"/>
      <c r="AA1611" s="28"/>
      <c r="AB1611" s="28"/>
      <c r="AC1611" s="28"/>
      <c r="AD1611" s="28"/>
      <c r="AE1611" s="28"/>
      <c r="AF1611" s="28"/>
      <c r="AG1611" s="28"/>
      <c r="AH1611" s="28"/>
      <c r="AI1611" s="28"/>
      <c r="AJ1611" s="28"/>
      <c r="AK1611" s="28"/>
      <c r="AL1611" s="28"/>
      <c r="AM1611" s="28"/>
      <c r="AN1611" s="28"/>
      <c r="AO1611" s="28"/>
      <c r="AP1611" s="28"/>
      <c r="AQ1611" s="28"/>
    </row>
    <row r="1612" spans="2:43" ht="15">
      <c r="B1612" s="28"/>
      <c r="C1612" s="28"/>
      <c r="D1612" s="28"/>
      <c r="E1612" s="28"/>
      <c r="F1612" s="28"/>
      <c r="G1612" s="28"/>
      <c r="H1612" s="28"/>
      <c r="I1612" s="28"/>
      <c r="J1612" s="28"/>
      <c r="K1612" s="28"/>
      <c r="L1612" s="28"/>
      <c r="M1612" s="28"/>
      <c r="N1612" s="28"/>
      <c r="O1612" s="28"/>
      <c r="P1612" s="28"/>
      <c r="Q1612" s="28"/>
      <c r="R1612" s="28"/>
      <c r="S1612" s="28"/>
      <c r="T1612" s="28"/>
      <c r="U1612" s="28"/>
      <c r="V1612" s="28"/>
      <c r="W1612" s="28"/>
      <c r="X1612" s="28"/>
      <c r="Y1612" s="28"/>
      <c r="Z1612" s="28"/>
      <c r="AA1612" s="28"/>
      <c r="AB1612" s="28"/>
      <c r="AC1612" s="28"/>
      <c r="AD1612" s="28"/>
      <c r="AE1612" s="28"/>
      <c r="AF1612" s="28"/>
      <c r="AG1612" s="28"/>
      <c r="AH1612" s="28"/>
      <c r="AI1612" s="28"/>
      <c r="AJ1612" s="28"/>
      <c r="AK1612" s="28"/>
      <c r="AL1612" s="28"/>
      <c r="AM1612" s="28"/>
      <c r="AN1612" s="28"/>
      <c r="AO1612" s="28"/>
      <c r="AP1612" s="28"/>
      <c r="AQ1612" s="28"/>
    </row>
    <row r="1613" spans="2:43" ht="15">
      <c r="B1613" s="28"/>
      <c r="C1613" s="28"/>
      <c r="D1613" s="28"/>
      <c r="E1613" s="28"/>
      <c r="F1613" s="28"/>
      <c r="G1613" s="28"/>
      <c r="H1613" s="28"/>
      <c r="I1613" s="28"/>
      <c r="J1613" s="28"/>
      <c r="K1613" s="28"/>
      <c r="L1613" s="28"/>
      <c r="M1613" s="28"/>
      <c r="N1613" s="28"/>
      <c r="O1613" s="28"/>
      <c r="P1613" s="28"/>
      <c r="Q1613" s="28"/>
      <c r="R1613" s="28"/>
      <c r="S1613" s="28"/>
      <c r="T1613" s="28"/>
      <c r="U1613" s="28"/>
      <c r="V1613" s="28"/>
      <c r="W1613" s="28"/>
      <c r="X1613" s="28"/>
      <c r="Y1613" s="28"/>
      <c r="Z1613" s="28"/>
      <c r="AA1613" s="28"/>
      <c r="AB1613" s="28"/>
      <c r="AC1613" s="28"/>
      <c r="AD1613" s="28"/>
      <c r="AE1613" s="28"/>
      <c r="AF1613" s="28"/>
      <c r="AG1613" s="28"/>
      <c r="AH1613" s="28"/>
      <c r="AI1613" s="28"/>
      <c r="AJ1613" s="28"/>
      <c r="AK1613" s="28"/>
      <c r="AL1613" s="28"/>
      <c r="AM1613" s="28"/>
      <c r="AN1613" s="28"/>
      <c r="AO1613" s="28"/>
      <c r="AP1613" s="28"/>
      <c r="AQ1613" s="28"/>
    </row>
    <row r="1614" spans="2:43" ht="15">
      <c r="B1614" s="28"/>
      <c r="C1614" s="28"/>
      <c r="D1614" s="28"/>
      <c r="E1614" s="28"/>
      <c r="F1614" s="28"/>
      <c r="G1614" s="28"/>
      <c r="H1614" s="28"/>
      <c r="I1614" s="28"/>
      <c r="J1614" s="28"/>
      <c r="K1614" s="28"/>
      <c r="L1614" s="28"/>
      <c r="M1614" s="28"/>
      <c r="N1614" s="28"/>
      <c r="O1614" s="28"/>
      <c r="P1614" s="28"/>
      <c r="Q1614" s="28"/>
      <c r="R1614" s="28"/>
      <c r="S1614" s="28"/>
      <c r="T1614" s="28"/>
      <c r="U1614" s="28"/>
      <c r="V1614" s="28"/>
      <c r="W1614" s="28"/>
      <c r="X1614" s="28"/>
      <c r="Y1614" s="28"/>
      <c r="Z1614" s="28"/>
      <c r="AA1614" s="28"/>
      <c r="AB1614" s="28"/>
      <c r="AC1614" s="28"/>
      <c r="AD1614" s="28"/>
      <c r="AE1614" s="28"/>
      <c r="AF1614" s="28"/>
      <c r="AG1614" s="28"/>
      <c r="AH1614" s="28"/>
      <c r="AI1614" s="28"/>
      <c r="AJ1614" s="28"/>
      <c r="AK1614" s="28"/>
      <c r="AL1614" s="28"/>
      <c r="AM1614" s="28"/>
      <c r="AN1614" s="28"/>
      <c r="AO1614" s="28"/>
      <c r="AP1614" s="28"/>
      <c r="AQ1614" s="28"/>
    </row>
    <row r="1615" spans="2:43" ht="15">
      <c r="B1615" s="28"/>
      <c r="C1615" s="28"/>
      <c r="D1615" s="28"/>
      <c r="E1615" s="28"/>
      <c r="F1615" s="28"/>
      <c r="G1615" s="28"/>
      <c r="H1615" s="28"/>
      <c r="I1615" s="28"/>
      <c r="J1615" s="28"/>
      <c r="K1615" s="28"/>
      <c r="L1615" s="28"/>
      <c r="M1615" s="28"/>
      <c r="N1615" s="28"/>
      <c r="O1615" s="28"/>
      <c r="P1615" s="28"/>
      <c r="Q1615" s="28"/>
      <c r="R1615" s="28"/>
      <c r="S1615" s="28"/>
      <c r="T1615" s="28"/>
      <c r="U1615" s="28"/>
      <c r="V1615" s="28"/>
      <c r="W1615" s="28"/>
      <c r="X1615" s="28"/>
      <c r="Y1615" s="28"/>
      <c r="Z1615" s="28"/>
      <c r="AA1615" s="28"/>
      <c r="AB1615" s="28"/>
      <c r="AC1615" s="28"/>
      <c r="AD1615" s="28"/>
      <c r="AE1615" s="28"/>
      <c r="AF1615" s="28"/>
      <c r="AG1615" s="28"/>
      <c r="AH1615" s="28"/>
      <c r="AI1615" s="28"/>
      <c r="AJ1615" s="28"/>
      <c r="AK1615" s="28"/>
      <c r="AL1615" s="28"/>
      <c r="AM1615" s="28"/>
      <c r="AN1615" s="28"/>
      <c r="AO1615" s="28"/>
      <c r="AP1615" s="28"/>
      <c r="AQ1615" s="28"/>
    </row>
    <row r="1616" spans="2:43" ht="15">
      <c r="B1616" s="28"/>
      <c r="C1616" s="28"/>
      <c r="D1616" s="28"/>
      <c r="E1616" s="28"/>
      <c r="F1616" s="28"/>
      <c r="G1616" s="28"/>
      <c r="H1616" s="28"/>
      <c r="I1616" s="28"/>
      <c r="J1616" s="28"/>
      <c r="K1616" s="28"/>
      <c r="L1616" s="28"/>
      <c r="M1616" s="28"/>
      <c r="N1616" s="28"/>
      <c r="O1616" s="28"/>
      <c r="P1616" s="28"/>
      <c r="Q1616" s="28"/>
      <c r="R1616" s="28"/>
      <c r="S1616" s="28"/>
      <c r="T1616" s="28"/>
      <c r="U1616" s="28"/>
      <c r="V1616" s="28"/>
      <c r="W1616" s="28"/>
      <c r="X1616" s="28"/>
      <c r="Y1616" s="28"/>
      <c r="Z1616" s="28"/>
      <c r="AA1616" s="28"/>
      <c r="AB1616" s="28"/>
      <c r="AC1616" s="28"/>
      <c r="AD1616" s="28"/>
      <c r="AE1616" s="28"/>
      <c r="AF1616" s="28"/>
      <c r="AG1616" s="28"/>
      <c r="AH1616" s="28"/>
      <c r="AI1616" s="28"/>
      <c r="AJ1616" s="28"/>
      <c r="AK1616" s="28"/>
      <c r="AL1616" s="28"/>
      <c r="AM1616" s="28"/>
      <c r="AN1616" s="28"/>
      <c r="AO1616" s="28"/>
      <c r="AP1616" s="28"/>
      <c r="AQ1616" s="28"/>
    </row>
    <row r="1617" spans="2:43" ht="15">
      <c r="B1617" s="28"/>
      <c r="C1617" s="28"/>
      <c r="D1617" s="28"/>
      <c r="E1617" s="28"/>
      <c r="F1617" s="28"/>
      <c r="G1617" s="28"/>
      <c r="H1617" s="28"/>
      <c r="I1617" s="28"/>
      <c r="J1617" s="28"/>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8"/>
      <c r="AG1617" s="28"/>
      <c r="AH1617" s="28"/>
      <c r="AI1617" s="28"/>
      <c r="AJ1617" s="28"/>
      <c r="AK1617" s="28"/>
      <c r="AL1617" s="28"/>
      <c r="AM1617" s="28"/>
      <c r="AN1617" s="28"/>
      <c r="AO1617" s="28"/>
      <c r="AP1617" s="28"/>
      <c r="AQ1617" s="28"/>
    </row>
    <row r="1618" spans="2:43" ht="15">
      <c r="B1618" s="28"/>
      <c r="C1618" s="28"/>
      <c r="D1618" s="28"/>
      <c r="E1618" s="28"/>
      <c r="F1618" s="28"/>
      <c r="G1618" s="28"/>
      <c r="H1618" s="28"/>
      <c r="I1618" s="28"/>
      <c r="J1618" s="28"/>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8"/>
      <c r="AG1618" s="28"/>
      <c r="AH1618" s="28"/>
      <c r="AI1618" s="28"/>
      <c r="AJ1618" s="28"/>
      <c r="AK1618" s="28"/>
      <c r="AL1618" s="28"/>
      <c r="AM1618" s="28"/>
      <c r="AN1618" s="28"/>
      <c r="AO1618" s="28"/>
      <c r="AP1618" s="28"/>
      <c r="AQ1618" s="28"/>
    </row>
    <row r="1619" spans="2:43" ht="15">
      <c r="B1619" s="28"/>
      <c r="C1619" s="28"/>
      <c r="D1619" s="28"/>
      <c r="E1619" s="28"/>
      <c r="F1619" s="28"/>
      <c r="G1619" s="28"/>
      <c r="H1619" s="28"/>
      <c r="I1619" s="28"/>
      <c r="J1619" s="28"/>
      <c r="K1619" s="28"/>
      <c r="L1619" s="28"/>
      <c r="M1619" s="28"/>
      <c r="N1619" s="28"/>
      <c r="O1619" s="28"/>
      <c r="P1619" s="28"/>
      <c r="Q1619" s="28"/>
      <c r="R1619" s="28"/>
      <c r="S1619" s="28"/>
      <c r="T1619" s="28"/>
      <c r="U1619" s="28"/>
      <c r="V1619" s="28"/>
      <c r="W1619" s="28"/>
      <c r="X1619" s="28"/>
      <c r="Y1619" s="28"/>
      <c r="Z1619" s="28"/>
      <c r="AA1619" s="28"/>
      <c r="AB1619" s="28"/>
      <c r="AC1619" s="28"/>
      <c r="AD1619" s="28"/>
      <c r="AE1619" s="28"/>
      <c r="AF1619" s="28"/>
      <c r="AG1619" s="28"/>
      <c r="AH1619" s="28"/>
      <c r="AI1619" s="28"/>
      <c r="AJ1619" s="28"/>
      <c r="AK1619" s="28"/>
      <c r="AL1619" s="28"/>
      <c r="AM1619" s="28"/>
      <c r="AN1619" s="28"/>
      <c r="AO1619" s="28"/>
      <c r="AP1619" s="28"/>
      <c r="AQ1619" s="28"/>
    </row>
    <row r="1620" spans="2:43" ht="15">
      <c r="B1620" s="28"/>
      <c r="C1620" s="28"/>
      <c r="D1620" s="28"/>
      <c r="E1620" s="28"/>
      <c r="F1620" s="28"/>
      <c r="G1620" s="28"/>
      <c r="H1620" s="28"/>
      <c r="I1620" s="28"/>
      <c r="J1620" s="28"/>
      <c r="K1620" s="28"/>
      <c r="L1620" s="28"/>
      <c r="M1620" s="28"/>
      <c r="N1620" s="28"/>
      <c r="O1620" s="28"/>
      <c r="P1620" s="28"/>
      <c r="Q1620" s="28"/>
      <c r="R1620" s="28"/>
      <c r="S1620" s="28"/>
      <c r="T1620" s="28"/>
      <c r="U1620" s="28"/>
      <c r="V1620" s="28"/>
      <c r="W1620" s="28"/>
      <c r="X1620" s="28"/>
      <c r="Y1620" s="28"/>
      <c r="Z1620" s="28"/>
      <c r="AA1620" s="28"/>
      <c r="AB1620" s="28"/>
      <c r="AC1620" s="28"/>
      <c r="AD1620" s="28"/>
      <c r="AE1620" s="28"/>
      <c r="AF1620" s="28"/>
      <c r="AG1620" s="28"/>
      <c r="AH1620" s="28"/>
      <c r="AI1620" s="28"/>
      <c r="AJ1620" s="28"/>
      <c r="AK1620" s="28"/>
      <c r="AL1620" s="28"/>
      <c r="AM1620" s="28"/>
      <c r="AN1620" s="28"/>
      <c r="AO1620" s="28"/>
      <c r="AP1620" s="28"/>
      <c r="AQ1620" s="28"/>
    </row>
    <row r="1621" spans="2:43" ht="15">
      <c r="B1621" s="28"/>
      <c r="C1621" s="28"/>
      <c r="D1621" s="28"/>
      <c r="E1621" s="28"/>
      <c r="F1621" s="28"/>
      <c r="G1621" s="28"/>
      <c r="H1621" s="28"/>
      <c r="I1621" s="28"/>
      <c r="J1621" s="28"/>
      <c r="K1621" s="28"/>
      <c r="L1621" s="28"/>
      <c r="M1621" s="28"/>
      <c r="N1621" s="28"/>
      <c r="O1621" s="28"/>
      <c r="P1621" s="28"/>
      <c r="Q1621" s="28"/>
      <c r="R1621" s="28"/>
      <c r="S1621" s="28"/>
      <c r="T1621" s="28"/>
      <c r="U1621" s="28"/>
      <c r="V1621" s="28"/>
      <c r="W1621" s="28"/>
      <c r="X1621" s="28"/>
      <c r="Y1621" s="28"/>
      <c r="Z1621" s="28"/>
      <c r="AA1621" s="28"/>
      <c r="AB1621" s="28"/>
      <c r="AC1621" s="28"/>
      <c r="AD1621" s="28"/>
      <c r="AE1621" s="28"/>
      <c r="AF1621" s="28"/>
      <c r="AG1621" s="28"/>
      <c r="AH1621" s="28"/>
      <c r="AI1621" s="28"/>
      <c r="AJ1621" s="28"/>
      <c r="AK1621" s="28"/>
      <c r="AL1621" s="28"/>
      <c r="AM1621" s="28"/>
      <c r="AN1621" s="28"/>
      <c r="AO1621" s="28"/>
      <c r="AP1621" s="28"/>
      <c r="AQ1621" s="28"/>
    </row>
    <row r="1622" spans="2:43" ht="15">
      <c r="B1622" s="28"/>
      <c r="C1622" s="28"/>
      <c r="D1622" s="28"/>
      <c r="E1622" s="28"/>
      <c r="F1622" s="28"/>
      <c r="G1622" s="28"/>
      <c r="H1622" s="28"/>
      <c r="I1622" s="28"/>
      <c r="J1622" s="28"/>
      <c r="K1622" s="28"/>
      <c r="L1622" s="28"/>
      <c r="M1622" s="28"/>
      <c r="N1622" s="28"/>
      <c r="O1622" s="28"/>
      <c r="P1622" s="28"/>
      <c r="Q1622" s="28"/>
      <c r="R1622" s="28"/>
      <c r="S1622" s="28"/>
      <c r="T1622" s="28"/>
      <c r="U1622" s="28"/>
      <c r="V1622" s="28"/>
      <c r="W1622" s="28"/>
      <c r="X1622" s="28"/>
      <c r="Y1622" s="28"/>
      <c r="Z1622" s="28"/>
      <c r="AA1622" s="28"/>
      <c r="AB1622" s="28"/>
      <c r="AC1622" s="28"/>
      <c r="AD1622" s="28"/>
      <c r="AE1622" s="28"/>
      <c r="AF1622" s="28"/>
      <c r="AG1622" s="28"/>
      <c r="AH1622" s="28"/>
      <c r="AI1622" s="28"/>
      <c r="AJ1622" s="28"/>
      <c r="AK1622" s="28"/>
      <c r="AL1622" s="28"/>
      <c r="AM1622" s="28"/>
      <c r="AN1622" s="28"/>
      <c r="AO1622" s="28"/>
      <c r="AP1622" s="28"/>
      <c r="AQ1622" s="28"/>
    </row>
    <row r="1623" spans="2:43" ht="15">
      <c r="B1623" s="28"/>
      <c r="C1623" s="28"/>
      <c r="D1623" s="28"/>
      <c r="E1623" s="28"/>
      <c r="F1623" s="28"/>
      <c r="G1623" s="28"/>
      <c r="H1623" s="28"/>
      <c r="I1623" s="28"/>
      <c r="J1623" s="28"/>
      <c r="K1623" s="28"/>
      <c r="L1623" s="28"/>
      <c r="M1623" s="28"/>
      <c r="N1623" s="28"/>
      <c r="O1623" s="28"/>
      <c r="P1623" s="28"/>
      <c r="Q1623" s="28"/>
      <c r="R1623" s="28"/>
      <c r="S1623" s="28"/>
      <c r="T1623" s="28"/>
      <c r="U1623" s="28"/>
      <c r="V1623" s="28"/>
      <c r="W1623" s="28"/>
      <c r="X1623" s="28"/>
      <c r="Y1623" s="28"/>
      <c r="Z1623" s="28"/>
      <c r="AA1623" s="28"/>
      <c r="AB1623" s="28"/>
      <c r="AC1623" s="28"/>
      <c r="AD1623" s="28"/>
      <c r="AE1623" s="28"/>
      <c r="AF1623" s="28"/>
      <c r="AG1623" s="28"/>
      <c r="AH1623" s="28"/>
      <c r="AI1623" s="28"/>
      <c r="AJ1623" s="28"/>
      <c r="AK1623" s="28"/>
      <c r="AL1623" s="28"/>
      <c r="AM1623" s="28"/>
      <c r="AN1623" s="28"/>
      <c r="AO1623" s="28"/>
      <c r="AP1623" s="28"/>
      <c r="AQ1623" s="28"/>
    </row>
    <row r="1624" spans="2:43" ht="15">
      <c r="B1624" s="28"/>
      <c r="C1624" s="28"/>
      <c r="D1624" s="28"/>
      <c r="E1624" s="28"/>
      <c r="F1624" s="28"/>
      <c r="G1624" s="28"/>
      <c r="H1624" s="28"/>
      <c r="I1624" s="28"/>
      <c r="J1624" s="28"/>
      <c r="K1624" s="28"/>
      <c r="L1624" s="28"/>
      <c r="M1624" s="28"/>
      <c r="N1624" s="28"/>
      <c r="O1624" s="28"/>
      <c r="P1624" s="28"/>
      <c r="Q1624" s="28"/>
      <c r="R1624" s="28"/>
      <c r="S1624" s="28"/>
      <c r="T1624" s="28"/>
      <c r="U1624" s="28"/>
      <c r="V1624" s="28"/>
      <c r="W1624" s="28"/>
      <c r="X1624" s="28"/>
      <c r="Y1624" s="28"/>
      <c r="Z1624" s="28"/>
      <c r="AA1624" s="28"/>
      <c r="AB1624" s="28"/>
      <c r="AC1624" s="28"/>
      <c r="AD1624" s="28"/>
      <c r="AE1624" s="28"/>
      <c r="AF1624" s="28"/>
      <c r="AG1624" s="28"/>
      <c r="AH1624" s="28"/>
      <c r="AI1624" s="28"/>
      <c r="AJ1624" s="28"/>
      <c r="AK1624" s="28"/>
      <c r="AL1624" s="28"/>
      <c r="AM1624" s="28"/>
      <c r="AN1624" s="28"/>
      <c r="AO1624" s="28"/>
      <c r="AP1624" s="28"/>
      <c r="AQ1624" s="28"/>
    </row>
    <row r="1625" spans="2:43" ht="15">
      <c r="B1625" s="28"/>
      <c r="C1625" s="28"/>
      <c r="D1625" s="28"/>
      <c r="E1625" s="28"/>
      <c r="F1625" s="28"/>
      <c r="G1625" s="28"/>
      <c r="H1625" s="28"/>
      <c r="I1625" s="28"/>
      <c r="J1625" s="28"/>
      <c r="K1625" s="28"/>
      <c r="L1625" s="28"/>
      <c r="M1625" s="28"/>
      <c r="N1625" s="28"/>
      <c r="O1625" s="28"/>
      <c r="P1625" s="28"/>
      <c r="Q1625" s="28"/>
      <c r="R1625" s="28"/>
      <c r="S1625" s="28"/>
      <c r="T1625" s="28"/>
      <c r="U1625" s="28"/>
      <c r="V1625" s="28"/>
      <c r="W1625" s="28"/>
      <c r="X1625" s="28"/>
      <c r="Y1625" s="28"/>
      <c r="Z1625" s="28"/>
      <c r="AA1625" s="28"/>
      <c r="AB1625" s="28"/>
      <c r="AC1625" s="28"/>
      <c r="AD1625" s="28"/>
      <c r="AE1625" s="28"/>
      <c r="AF1625" s="28"/>
      <c r="AG1625" s="28"/>
      <c r="AH1625" s="28"/>
      <c r="AI1625" s="28"/>
      <c r="AJ1625" s="28"/>
      <c r="AK1625" s="28"/>
      <c r="AL1625" s="28"/>
      <c r="AM1625" s="28"/>
      <c r="AN1625" s="28"/>
      <c r="AO1625" s="28"/>
      <c r="AP1625" s="28"/>
      <c r="AQ1625" s="28"/>
    </row>
    <row r="1626" spans="2:43" ht="15">
      <c r="B1626" s="28"/>
      <c r="C1626" s="28"/>
      <c r="D1626" s="28"/>
      <c r="E1626" s="28"/>
      <c r="F1626" s="28"/>
      <c r="G1626" s="28"/>
      <c r="H1626" s="28"/>
      <c r="I1626" s="28"/>
      <c r="J1626" s="28"/>
      <c r="K1626" s="28"/>
      <c r="L1626" s="28"/>
      <c r="M1626" s="28"/>
      <c r="N1626" s="28"/>
      <c r="O1626" s="28"/>
      <c r="P1626" s="28"/>
      <c r="Q1626" s="28"/>
      <c r="R1626" s="28"/>
      <c r="S1626" s="28"/>
      <c r="T1626" s="28"/>
      <c r="U1626" s="28"/>
      <c r="V1626" s="28"/>
      <c r="W1626" s="28"/>
      <c r="X1626" s="28"/>
      <c r="Y1626" s="28"/>
      <c r="Z1626" s="28"/>
      <c r="AA1626" s="28"/>
      <c r="AB1626" s="28"/>
      <c r="AC1626" s="28"/>
      <c r="AD1626" s="28"/>
      <c r="AE1626" s="28"/>
      <c r="AF1626" s="28"/>
      <c r="AG1626" s="28"/>
      <c r="AH1626" s="28"/>
      <c r="AI1626" s="28"/>
      <c r="AJ1626" s="28"/>
      <c r="AK1626" s="28"/>
      <c r="AL1626" s="28"/>
      <c r="AM1626" s="28"/>
      <c r="AN1626" s="28"/>
      <c r="AO1626" s="28"/>
      <c r="AP1626" s="28"/>
      <c r="AQ1626" s="28"/>
    </row>
    <row r="1627" spans="2:43" ht="15">
      <c r="B1627" s="28"/>
      <c r="C1627" s="28"/>
      <c r="D1627" s="28"/>
      <c r="E1627" s="28"/>
      <c r="F1627" s="28"/>
      <c r="G1627" s="28"/>
      <c r="H1627" s="28"/>
      <c r="I1627" s="28"/>
      <c r="J1627" s="28"/>
      <c r="K1627" s="28"/>
      <c r="L1627" s="28"/>
      <c r="M1627" s="28"/>
      <c r="N1627" s="28"/>
      <c r="O1627" s="28"/>
      <c r="P1627" s="28"/>
      <c r="Q1627" s="28"/>
      <c r="R1627" s="28"/>
      <c r="S1627" s="28"/>
      <c r="T1627" s="28"/>
      <c r="U1627" s="28"/>
      <c r="V1627" s="28"/>
      <c r="W1627" s="28"/>
      <c r="X1627" s="28"/>
      <c r="Y1627" s="28"/>
      <c r="Z1627" s="28"/>
      <c r="AA1627" s="28"/>
      <c r="AB1627" s="28"/>
      <c r="AC1627" s="28"/>
      <c r="AD1627" s="28"/>
      <c r="AE1627" s="28"/>
      <c r="AF1627" s="28"/>
      <c r="AG1627" s="28"/>
      <c r="AH1627" s="28"/>
      <c r="AI1627" s="28"/>
      <c r="AJ1627" s="28"/>
      <c r="AK1627" s="28"/>
      <c r="AL1627" s="28"/>
      <c r="AM1627" s="28"/>
      <c r="AN1627" s="28"/>
      <c r="AO1627" s="28"/>
      <c r="AP1627" s="28"/>
      <c r="AQ1627" s="28"/>
    </row>
    <row r="1628" spans="2:43" ht="15">
      <c r="B1628" s="28"/>
      <c r="C1628" s="28"/>
      <c r="D1628" s="28"/>
      <c r="E1628" s="28"/>
      <c r="F1628" s="28"/>
      <c r="G1628" s="28"/>
      <c r="H1628" s="28"/>
      <c r="I1628" s="28"/>
      <c r="J1628" s="28"/>
      <c r="K1628" s="28"/>
      <c r="L1628" s="28"/>
      <c r="M1628" s="28"/>
      <c r="N1628" s="28"/>
      <c r="O1628" s="28"/>
      <c r="P1628" s="28"/>
      <c r="Q1628" s="28"/>
      <c r="R1628" s="28"/>
      <c r="S1628" s="28"/>
      <c r="T1628" s="28"/>
      <c r="U1628" s="28"/>
      <c r="V1628" s="28"/>
      <c r="W1628" s="28"/>
      <c r="X1628" s="28"/>
      <c r="Y1628" s="28"/>
      <c r="Z1628" s="28"/>
      <c r="AA1628" s="28"/>
      <c r="AB1628" s="28"/>
      <c r="AC1628" s="28"/>
      <c r="AD1628" s="28"/>
      <c r="AE1628" s="28"/>
      <c r="AF1628" s="28"/>
      <c r="AG1628" s="28"/>
      <c r="AH1628" s="28"/>
      <c r="AI1628" s="28"/>
      <c r="AJ1628" s="28"/>
      <c r="AK1628" s="28"/>
      <c r="AL1628" s="28"/>
      <c r="AM1628" s="28"/>
      <c r="AN1628" s="28"/>
      <c r="AO1628" s="28"/>
      <c r="AP1628" s="28"/>
      <c r="AQ1628" s="28"/>
    </row>
    <row r="1629" spans="2:43" ht="15">
      <c r="B1629" s="28"/>
      <c r="C1629" s="28"/>
      <c r="D1629" s="28"/>
      <c r="E1629" s="28"/>
      <c r="F1629" s="28"/>
      <c r="G1629" s="28"/>
      <c r="H1629" s="28"/>
      <c r="I1629" s="28"/>
      <c r="J1629" s="28"/>
      <c r="K1629" s="28"/>
      <c r="L1629" s="28"/>
      <c r="M1629" s="28"/>
      <c r="N1629" s="28"/>
      <c r="O1629" s="28"/>
      <c r="P1629" s="28"/>
      <c r="Q1629" s="28"/>
      <c r="R1629" s="28"/>
      <c r="S1629" s="28"/>
      <c r="T1629" s="28"/>
      <c r="U1629" s="28"/>
      <c r="V1629" s="28"/>
      <c r="W1629" s="28"/>
      <c r="X1629" s="28"/>
      <c r="Y1629" s="28"/>
      <c r="Z1629" s="28"/>
      <c r="AA1629" s="28"/>
      <c r="AB1629" s="28"/>
      <c r="AC1629" s="28"/>
      <c r="AD1629" s="28"/>
      <c r="AE1629" s="28"/>
      <c r="AF1629" s="28"/>
      <c r="AG1629" s="28"/>
      <c r="AH1629" s="28"/>
      <c r="AI1629" s="28"/>
      <c r="AJ1629" s="28"/>
      <c r="AK1629" s="28"/>
      <c r="AL1629" s="28"/>
      <c r="AM1629" s="28"/>
      <c r="AN1629" s="28"/>
      <c r="AO1629" s="28"/>
      <c r="AP1629" s="28"/>
      <c r="AQ1629" s="28"/>
    </row>
    <row r="1630" spans="2:43" ht="15">
      <c r="B1630" s="28"/>
      <c r="C1630" s="28"/>
      <c r="D1630" s="28"/>
      <c r="E1630" s="28"/>
      <c r="F1630" s="28"/>
      <c r="G1630" s="28"/>
      <c r="H1630" s="28"/>
      <c r="I1630" s="28"/>
      <c r="J1630" s="28"/>
      <c r="K1630" s="28"/>
      <c r="L1630" s="28"/>
      <c r="M1630" s="28"/>
      <c r="N1630" s="28"/>
      <c r="O1630" s="28"/>
      <c r="P1630" s="28"/>
      <c r="Q1630" s="28"/>
      <c r="R1630" s="28"/>
      <c r="S1630" s="28"/>
      <c r="T1630" s="28"/>
      <c r="U1630" s="28"/>
      <c r="V1630" s="28"/>
      <c r="W1630" s="28"/>
      <c r="X1630" s="28"/>
      <c r="Y1630" s="28"/>
      <c r="Z1630" s="28"/>
      <c r="AA1630" s="28"/>
      <c r="AB1630" s="28"/>
      <c r="AC1630" s="28"/>
      <c r="AD1630" s="28"/>
      <c r="AE1630" s="28"/>
      <c r="AF1630" s="28"/>
      <c r="AG1630" s="28"/>
      <c r="AH1630" s="28"/>
      <c r="AI1630" s="28"/>
      <c r="AJ1630" s="28"/>
      <c r="AK1630" s="28"/>
      <c r="AL1630" s="28"/>
      <c r="AM1630" s="28"/>
      <c r="AN1630" s="28"/>
      <c r="AO1630" s="28"/>
      <c r="AP1630" s="28"/>
      <c r="AQ1630" s="28"/>
    </row>
    <row r="1631" spans="2:43" ht="15">
      <c r="B1631" s="28"/>
      <c r="C1631" s="28"/>
      <c r="D1631" s="28"/>
      <c r="E1631" s="28"/>
      <c r="F1631" s="28"/>
      <c r="G1631" s="28"/>
      <c r="H1631" s="28"/>
      <c r="I1631" s="28"/>
      <c r="J1631" s="28"/>
      <c r="K1631" s="28"/>
      <c r="L1631" s="28"/>
      <c r="M1631" s="28"/>
      <c r="N1631" s="28"/>
      <c r="O1631" s="28"/>
      <c r="P1631" s="28"/>
      <c r="Q1631" s="28"/>
      <c r="R1631" s="28"/>
      <c r="S1631" s="28"/>
      <c r="T1631" s="28"/>
      <c r="U1631" s="28"/>
      <c r="V1631" s="28"/>
      <c r="W1631" s="28"/>
      <c r="X1631" s="28"/>
      <c r="Y1631" s="28"/>
      <c r="Z1631" s="28"/>
      <c r="AA1631" s="28"/>
      <c r="AB1631" s="28"/>
      <c r="AC1631" s="28"/>
      <c r="AD1631" s="28"/>
      <c r="AE1631" s="28"/>
      <c r="AF1631" s="28"/>
      <c r="AG1631" s="28"/>
      <c r="AH1631" s="28"/>
      <c r="AI1631" s="28"/>
      <c r="AJ1631" s="28"/>
      <c r="AK1631" s="28"/>
      <c r="AL1631" s="28"/>
      <c r="AM1631" s="28"/>
      <c r="AN1631" s="28"/>
      <c r="AO1631" s="28"/>
      <c r="AP1631" s="28"/>
      <c r="AQ1631" s="28"/>
    </row>
    <row r="1632" spans="2:43" ht="15">
      <c r="B1632" s="28"/>
      <c r="C1632" s="28"/>
      <c r="D1632" s="28"/>
      <c r="E1632" s="28"/>
      <c r="F1632" s="28"/>
      <c r="G1632" s="28"/>
      <c r="H1632" s="28"/>
      <c r="I1632" s="28"/>
      <c r="J1632" s="28"/>
      <c r="K1632" s="28"/>
      <c r="L1632" s="28"/>
      <c r="M1632" s="28"/>
      <c r="N1632" s="28"/>
      <c r="O1632" s="28"/>
      <c r="P1632" s="28"/>
      <c r="Q1632" s="28"/>
      <c r="R1632" s="28"/>
      <c r="S1632" s="28"/>
      <c r="T1632" s="28"/>
      <c r="U1632" s="28"/>
      <c r="V1632" s="28"/>
      <c r="W1632" s="28"/>
      <c r="X1632" s="28"/>
      <c r="Y1632" s="28"/>
      <c r="Z1632" s="28"/>
      <c r="AA1632" s="28"/>
      <c r="AB1632" s="28"/>
      <c r="AC1632" s="28"/>
      <c r="AD1632" s="28"/>
      <c r="AE1632" s="28"/>
      <c r="AF1632" s="28"/>
      <c r="AG1632" s="28"/>
      <c r="AH1632" s="28"/>
      <c r="AI1632" s="28"/>
      <c r="AJ1632" s="28"/>
      <c r="AK1632" s="28"/>
      <c r="AL1632" s="28"/>
      <c r="AM1632" s="28"/>
      <c r="AN1632" s="28"/>
      <c r="AO1632" s="28"/>
      <c r="AP1632" s="28"/>
      <c r="AQ1632" s="28"/>
    </row>
    <row r="1633" spans="2:43" ht="15">
      <c r="B1633" s="28"/>
      <c r="C1633" s="28"/>
      <c r="D1633" s="28"/>
      <c r="E1633" s="28"/>
      <c r="F1633" s="28"/>
      <c r="G1633" s="28"/>
      <c r="H1633" s="28"/>
      <c r="I1633" s="28"/>
      <c r="J1633" s="28"/>
      <c r="K1633" s="28"/>
      <c r="L1633" s="28"/>
      <c r="M1633" s="28"/>
      <c r="N1633" s="28"/>
      <c r="O1633" s="28"/>
      <c r="P1633" s="28"/>
      <c r="Q1633" s="28"/>
      <c r="R1633" s="28"/>
      <c r="S1633" s="28"/>
      <c r="T1633" s="28"/>
      <c r="U1633" s="28"/>
      <c r="V1633" s="28"/>
      <c r="W1633" s="28"/>
      <c r="X1633" s="28"/>
      <c r="Y1633" s="28"/>
      <c r="Z1633" s="28"/>
      <c r="AA1633" s="28"/>
      <c r="AB1633" s="28"/>
      <c r="AC1633" s="28"/>
      <c r="AD1633" s="28"/>
      <c r="AE1633" s="28"/>
      <c r="AF1633" s="28"/>
      <c r="AG1633" s="28"/>
      <c r="AH1633" s="28"/>
      <c r="AI1633" s="28"/>
      <c r="AJ1633" s="28"/>
      <c r="AK1633" s="28"/>
      <c r="AL1633" s="28"/>
      <c r="AM1633" s="28"/>
      <c r="AN1633" s="28"/>
      <c r="AO1633" s="28"/>
      <c r="AP1633" s="28"/>
      <c r="AQ1633" s="28"/>
    </row>
    <row r="1634" spans="2:43" ht="15">
      <c r="B1634" s="28"/>
      <c r="C1634" s="28"/>
      <c r="D1634" s="28"/>
      <c r="E1634" s="28"/>
      <c r="F1634" s="28"/>
      <c r="G1634" s="28"/>
      <c r="H1634" s="28"/>
      <c r="I1634" s="28"/>
      <c r="J1634" s="28"/>
      <c r="K1634" s="28"/>
      <c r="L1634" s="28"/>
      <c r="M1634" s="28"/>
      <c r="N1634" s="28"/>
      <c r="O1634" s="28"/>
      <c r="P1634" s="28"/>
      <c r="Q1634" s="28"/>
      <c r="R1634" s="28"/>
      <c r="S1634" s="28"/>
      <c r="T1634" s="28"/>
      <c r="U1634" s="28"/>
      <c r="V1634" s="28"/>
      <c r="W1634" s="28"/>
      <c r="X1634" s="28"/>
      <c r="Y1634" s="28"/>
      <c r="Z1634" s="28"/>
      <c r="AA1634" s="28"/>
      <c r="AB1634" s="28"/>
      <c r="AC1634" s="28"/>
      <c r="AD1634" s="28"/>
      <c r="AE1634" s="28"/>
      <c r="AF1634" s="28"/>
      <c r="AG1634" s="28"/>
      <c r="AH1634" s="28"/>
      <c r="AI1634" s="28"/>
      <c r="AJ1634" s="28"/>
      <c r="AK1634" s="28"/>
      <c r="AL1634" s="28"/>
      <c r="AM1634" s="28"/>
      <c r="AN1634" s="28"/>
      <c r="AO1634" s="28"/>
      <c r="AP1634" s="28"/>
      <c r="AQ1634" s="28"/>
    </row>
    <row r="1635" spans="2:43" ht="15">
      <c r="B1635" s="28"/>
      <c r="C1635" s="28"/>
      <c r="D1635" s="28"/>
      <c r="E1635" s="28"/>
      <c r="F1635" s="28"/>
      <c r="G1635" s="28"/>
      <c r="H1635" s="28"/>
      <c r="I1635" s="28"/>
      <c r="J1635" s="28"/>
      <c r="K1635" s="28"/>
      <c r="L1635" s="28"/>
      <c r="M1635" s="28"/>
      <c r="N1635" s="28"/>
      <c r="O1635" s="28"/>
      <c r="P1635" s="28"/>
      <c r="Q1635" s="28"/>
      <c r="R1635" s="28"/>
      <c r="S1635" s="28"/>
      <c r="T1635" s="28"/>
      <c r="U1635" s="28"/>
      <c r="V1635" s="28"/>
      <c r="W1635" s="28"/>
      <c r="X1635" s="28"/>
      <c r="Y1635" s="28"/>
      <c r="Z1635" s="28"/>
      <c r="AA1635" s="28"/>
      <c r="AB1635" s="28"/>
      <c r="AC1635" s="28"/>
      <c r="AD1635" s="28"/>
      <c r="AE1635" s="28"/>
      <c r="AF1635" s="28"/>
      <c r="AG1635" s="28"/>
      <c r="AH1635" s="28"/>
      <c r="AI1635" s="28"/>
      <c r="AJ1635" s="28"/>
      <c r="AK1635" s="28"/>
      <c r="AL1635" s="28"/>
      <c r="AM1635" s="28"/>
      <c r="AN1635" s="28"/>
      <c r="AO1635" s="28"/>
      <c r="AP1635" s="28"/>
      <c r="AQ1635" s="28"/>
    </row>
    <row r="1636" spans="2:43" ht="15">
      <c r="B1636" s="28"/>
      <c r="C1636" s="28"/>
      <c r="D1636" s="28"/>
      <c r="E1636" s="28"/>
      <c r="F1636" s="28"/>
      <c r="G1636" s="28"/>
      <c r="H1636" s="28"/>
      <c r="I1636" s="28"/>
      <c r="J1636" s="28"/>
      <c r="K1636" s="28"/>
      <c r="L1636" s="28"/>
      <c r="M1636" s="28"/>
      <c r="N1636" s="28"/>
      <c r="O1636" s="28"/>
      <c r="P1636" s="28"/>
      <c r="Q1636" s="28"/>
      <c r="R1636" s="28"/>
      <c r="S1636" s="28"/>
      <c r="T1636" s="28"/>
      <c r="U1636" s="28"/>
      <c r="V1636" s="28"/>
      <c r="W1636" s="28"/>
      <c r="X1636" s="28"/>
      <c r="Y1636" s="28"/>
      <c r="Z1636" s="28"/>
      <c r="AA1636" s="28"/>
      <c r="AB1636" s="28"/>
      <c r="AC1636" s="28"/>
      <c r="AD1636" s="28"/>
      <c r="AE1636" s="28"/>
      <c r="AF1636" s="28"/>
      <c r="AG1636" s="28"/>
      <c r="AH1636" s="28"/>
      <c r="AI1636" s="28"/>
      <c r="AJ1636" s="28"/>
      <c r="AK1636" s="28"/>
      <c r="AL1636" s="28"/>
      <c r="AM1636" s="28"/>
      <c r="AN1636" s="28"/>
      <c r="AO1636" s="28"/>
      <c r="AP1636" s="28"/>
      <c r="AQ1636" s="28"/>
    </row>
    <row r="1637" spans="2:43" ht="15">
      <c r="B1637" s="28"/>
      <c r="C1637" s="28"/>
      <c r="D1637" s="28"/>
      <c r="E1637" s="28"/>
      <c r="F1637" s="28"/>
      <c r="G1637" s="28"/>
      <c r="H1637" s="28"/>
      <c r="I1637" s="28"/>
      <c r="J1637" s="28"/>
      <c r="K1637" s="28"/>
      <c r="L1637" s="28"/>
      <c r="M1637" s="28"/>
      <c r="N1637" s="28"/>
      <c r="O1637" s="28"/>
      <c r="P1637" s="28"/>
      <c r="Q1637" s="28"/>
      <c r="R1637" s="28"/>
      <c r="S1637" s="28"/>
      <c r="T1637" s="28"/>
      <c r="U1637" s="28"/>
      <c r="V1637" s="28"/>
      <c r="W1637" s="28"/>
      <c r="X1637" s="28"/>
      <c r="Y1637" s="28"/>
      <c r="Z1637" s="28"/>
      <c r="AA1637" s="28"/>
      <c r="AB1637" s="28"/>
      <c r="AC1637" s="28"/>
      <c r="AD1637" s="28"/>
      <c r="AE1637" s="28"/>
      <c r="AF1637" s="28"/>
      <c r="AG1637" s="28"/>
      <c r="AH1637" s="28"/>
      <c r="AI1637" s="28"/>
      <c r="AJ1637" s="28"/>
      <c r="AK1637" s="28"/>
      <c r="AL1637" s="28"/>
      <c r="AM1637" s="28"/>
      <c r="AN1637" s="28"/>
      <c r="AO1637" s="28"/>
      <c r="AP1637" s="28"/>
      <c r="AQ1637" s="28"/>
    </row>
    <row r="1638" spans="2:43" ht="15">
      <c r="B1638" s="28"/>
      <c r="C1638" s="28"/>
      <c r="D1638" s="28"/>
      <c r="E1638" s="28"/>
      <c r="F1638" s="28"/>
      <c r="G1638" s="28"/>
      <c r="H1638" s="28"/>
      <c r="I1638" s="28"/>
      <c r="J1638" s="28"/>
      <c r="K1638" s="28"/>
      <c r="L1638" s="28"/>
      <c r="M1638" s="28"/>
      <c r="N1638" s="28"/>
      <c r="O1638" s="28"/>
      <c r="P1638" s="28"/>
      <c r="Q1638" s="28"/>
      <c r="R1638" s="28"/>
      <c r="S1638" s="28"/>
      <c r="T1638" s="28"/>
      <c r="U1638" s="28"/>
      <c r="V1638" s="28"/>
      <c r="W1638" s="28"/>
      <c r="X1638" s="28"/>
      <c r="Y1638" s="28"/>
      <c r="Z1638" s="28"/>
      <c r="AA1638" s="28"/>
      <c r="AB1638" s="28"/>
      <c r="AC1638" s="28"/>
      <c r="AD1638" s="28"/>
      <c r="AE1638" s="28"/>
      <c r="AF1638" s="28"/>
      <c r="AG1638" s="28"/>
      <c r="AH1638" s="28"/>
      <c r="AI1638" s="28"/>
      <c r="AJ1638" s="28"/>
      <c r="AK1638" s="28"/>
      <c r="AL1638" s="28"/>
      <c r="AM1638" s="28"/>
      <c r="AN1638" s="28"/>
      <c r="AO1638" s="28"/>
      <c r="AP1638" s="28"/>
      <c r="AQ1638" s="28"/>
    </row>
    <row r="1639" spans="2:43" ht="15">
      <c r="B1639" s="28"/>
      <c r="C1639" s="28"/>
      <c r="D1639" s="28"/>
      <c r="E1639" s="28"/>
      <c r="F1639" s="28"/>
      <c r="G1639" s="28"/>
      <c r="H1639" s="28"/>
      <c r="I1639" s="28"/>
      <c r="J1639" s="28"/>
      <c r="K1639" s="28"/>
      <c r="L1639" s="28"/>
      <c r="M1639" s="28"/>
      <c r="N1639" s="28"/>
      <c r="O1639" s="28"/>
      <c r="P1639" s="28"/>
      <c r="Q1639" s="28"/>
      <c r="R1639" s="28"/>
      <c r="S1639" s="28"/>
      <c r="T1639" s="28"/>
      <c r="U1639" s="28"/>
      <c r="V1639" s="28"/>
      <c r="W1639" s="28"/>
      <c r="X1639" s="28"/>
      <c r="Y1639" s="28"/>
      <c r="Z1639" s="28"/>
      <c r="AA1639" s="28"/>
      <c r="AB1639" s="28"/>
      <c r="AC1639" s="28"/>
      <c r="AD1639" s="28"/>
      <c r="AE1639" s="28"/>
      <c r="AF1639" s="28"/>
      <c r="AG1639" s="28"/>
      <c r="AH1639" s="28"/>
      <c r="AI1639" s="28"/>
      <c r="AJ1639" s="28"/>
      <c r="AK1639" s="28"/>
      <c r="AL1639" s="28"/>
      <c r="AM1639" s="28"/>
      <c r="AN1639" s="28"/>
      <c r="AO1639" s="28"/>
      <c r="AP1639" s="28"/>
      <c r="AQ1639" s="28"/>
    </row>
    <row r="1640" spans="2:43" ht="15">
      <c r="B1640" s="28"/>
      <c r="C1640" s="28"/>
      <c r="D1640" s="28"/>
      <c r="E1640" s="28"/>
      <c r="F1640" s="28"/>
      <c r="G1640" s="28"/>
      <c r="H1640" s="28"/>
      <c r="I1640" s="28"/>
      <c r="J1640" s="28"/>
      <c r="K1640" s="28"/>
      <c r="L1640" s="28"/>
      <c r="M1640" s="28"/>
      <c r="N1640" s="28"/>
      <c r="O1640" s="28"/>
      <c r="P1640" s="28"/>
      <c r="Q1640" s="28"/>
      <c r="R1640" s="28"/>
      <c r="S1640" s="28"/>
      <c r="T1640" s="28"/>
      <c r="U1640" s="28"/>
      <c r="V1640" s="28"/>
      <c r="W1640" s="28"/>
      <c r="X1640" s="28"/>
      <c r="Y1640" s="28"/>
      <c r="Z1640" s="28"/>
      <c r="AA1640" s="28"/>
      <c r="AB1640" s="28"/>
      <c r="AC1640" s="28"/>
      <c r="AD1640" s="28"/>
      <c r="AE1640" s="28"/>
      <c r="AF1640" s="28"/>
      <c r="AG1640" s="28"/>
      <c r="AH1640" s="28"/>
      <c r="AI1640" s="28"/>
      <c r="AJ1640" s="28"/>
      <c r="AK1640" s="28"/>
      <c r="AL1640" s="28"/>
      <c r="AM1640" s="28"/>
      <c r="AN1640" s="28"/>
      <c r="AO1640" s="28"/>
      <c r="AP1640" s="28"/>
      <c r="AQ1640" s="28"/>
    </row>
    <row r="1641" spans="2:43" ht="15">
      <c r="B1641" s="28"/>
      <c r="C1641" s="28"/>
      <c r="D1641" s="28"/>
      <c r="E1641" s="28"/>
      <c r="F1641" s="28"/>
      <c r="G1641" s="28"/>
      <c r="H1641" s="28"/>
      <c r="I1641" s="28"/>
      <c r="J1641" s="28"/>
      <c r="K1641" s="28"/>
      <c r="L1641" s="28"/>
      <c r="M1641" s="28"/>
      <c r="N1641" s="28"/>
      <c r="O1641" s="28"/>
      <c r="P1641" s="28"/>
      <c r="Q1641" s="28"/>
      <c r="R1641" s="28"/>
      <c r="S1641" s="28"/>
      <c r="T1641" s="28"/>
      <c r="U1641" s="28"/>
      <c r="V1641" s="28"/>
      <c r="W1641" s="28"/>
      <c r="X1641" s="28"/>
      <c r="Y1641" s="28"/>
      <c r="Z1641" s="28"/>
      <c r="AA1641" s="28"/>
      <c r="AB1641" s="28"/>
      <c r="AC1641" s="28"/>
      <c r="AD1641" s="28"/>
      <c r="AE1641" s="28"/>
      <c r="AF1641" s="28"/>
      <c r="AG1641" s="28"/>
      <c r="AH1641" s="28"/>
      <c r="AI1641" s="28"/>
      <c r="AJ1641" s="28"/>
      <c r="AK1641" s="28"/>
      <c r="AL1641" s="28"/>
      <c r="AM1641" s="28"/>
      <c r="AN1641" s="28"/>
      <c r="AO1641" s="28"/>
      <c r="AP1641" s="28"/>
      <c r="AQ1641" s="28"/>
    </row>
    <row r="1642" spans="2:43" ht="15">
      <c r="B1642" s="28"/>
      <c r="C1642" s="28"/>
      <c r="D1642" s="28"/>
      <c r="E1642" s="28"/>
      <c r="F1642" s="28"/>
      <c r="G1642" s="28"/>
      <c r="H1642" s="28"/>
      <c r="I1642" s="28"/>
      <c r="J1642" s="28"/>
      <c r="K1642" s="28"/>
      <c r="L1642" s="28"/>
      <c r="M1642" s="28"/>
      <c r="N1642" s="28"/>
      <c r="O1642" s="28"/>
      <c r="P1642" s="28"/>
      <c r="Q1642" s="28"/>
      <c r="R1642" s="28"/>
      <c r="S1642" s="28"/>
      <c r="T1642" s="28"/>
      <c r="U1642" s="28"/>
      <c r="V1642" s="28"/>
      <c r="W1642" s="28"/>
      <c r="X1642" s="28"/>
      <c r="Y1642" s="28"/>
      <c r="Z1642" s="28"/>
      <c r="AA1642" s="28"/>
      <c r="AB1642" s="28"/>
      <c r="AC1642" s="28"/>
      <c r="AD1642" s="28"/>
      <c r="AE1642" s="28"/>
      <c r="AF1642" s="28"/>
      <c r="AG1642" s="28"/>
      <c r="AH1642" s="28"/>
      <c r="AI1642" s="28"/>
      <c r="AJ1642" s="28"/>
      <c r="AK1642" s="28"/>
      <c r="AL1642" s="28"/>
      <c r="AM1642" s="28"/>
      <c r="AN1642" s="28"/>
      <c r="AO1642" s="28"/>
      <c r="AP1642" s="28"/>
      <c r="AQ1642" s="28"/>
    </row>
    <row r="1643" spans="2:43" ht="15">
      <c r="B1643" s="28"/>
      <c r="C1643" s="28"/>
      <c r="D1643" s="28"/>
      <c r="E1643" s="28"/>
      <c r="F1643" s="28"/>
      <c r="G1643" s="28"/>
      <c r="H1643" s="28"/>
      <c r="I1643" s="28"/>
      <c r="J1643" s="28"/>
      <c r="K1643" s="28"/>
      <c r="L1643" s="28"/>
      <c r="M1643" s="28"/>
      <c r="N1643" s="28"/>
      <c r="O1643" s="28"/>
      <c r="P1643" s="28"/>
      <c r="Q1643" s="28"/>
      <c r="R1643" s="28"/>
      <c r="S1643" s="28"/>
      <c r="T1643" s="28"/>
      <c r="U1643" s="28"/>
      <c r="V1643" s="28"/>
      <c r="W1643" s="28"/>
      <c r="X1643" s="28"/>
      <c r="Y1643" s="28"/>
      <c r="Z1643" s="28"/>
      <c r="AA1643" s="28"/>
      <c r="AB1643" s="28"/>
      <c r="AC1643" s="28"/>
      <c r="AD1643" s="28"/>
      <c r="AE1643" s="28"/>
      <c r="AF1643" s="28"/>
      <c r="AG1643" s="28"/>
      <c r="AH1643" s="28"/>
      <c r="AI1643" s="28"/>
      <c r="AJ1643" s="28"/>
      <c r="AK1643" s="28"/>
      <c r="AL1643" s="28"/>
      <c r="AM1643" s="28"/>
      <c r="AN1643" s="28"/>
      <c r="AO1643" s="28"/>
      <c r="AP1643" s="28"/>
      <c r="AQ1643" s="28"/>
    </row>
    <row r="1644" spans="2:43" ht="15">
      <c r="B1644" s="28"/>
      <c r="C1644" s="28"/>
      <c r="D1644" s="28"/>
      <c r="E1644" s="28"/>
      <c r="F1644" s="28"/>
      <c r="G1644" s="28"/>
      <c r="H1644" s="28"/>
      <c r="I1644" s="28"/>
      <c r="J1644" s="28"/>
      <c r="K1644" s="28"/>
      <c r="L1644" s="28"/>
      <c r="M1644" s="28"/>
      <c r="N1644" s="28"/>
      <c r="O1644" s="28"/>
      <c r="P1644" s="28"/>
      <c r="Q1644" s="28"/>
      <c r="R1644" s="28"/>
      <c r="S1644" s="28"/>
      <c r="T1644" s="28"/>
      <c r="U1644" s="28"/>
      <c r="V1644" s="28"/>
      <c r="W1644" s="28"/>
      <c r="X1644" s="28"/>
      <c r="Y1644" s="28"/>
      <c r="Z1644" s="28"/>
      <c r="AA1644" s="28"/>
      <c r="AB1644" s="28"/>
      <c r="AC1644" s="28"/>
      <c r="AD1644" s="28"/>
      <c r="AE1644" s="28"/>
      <c r="AF1644" s="28"/>
      <c r="AG1644" s="28"/>
      <c r="AH1644" s="28"/>
      <c r="AI1644" s="28"/>
      <c r="AJ1644" s="28"/>
      <c r="AK1644" s="28"/>
      <c r="AL1644" s="28"/>
      <c r="AM1644" s="28"/>
      <c r="AN1644" s="28"/>
      <c r="AO1644" s="28"/>
      <c r="AP1644" s="28"/>
      <c r="AQ1644" s="28"/>
    </row>
    <row r="1645" spans="2:43" ht="15">
      <c r="B1645" s="28"/>
      <c r="C1645" s="28"/>
      <c r="D1645" s="28"/>
      <c r="E1645" s="28"/>
      <c r="F1645" s="28"/>
      <c r="G1645" s="28"/>
      <c r="H1645" s="28"/>
      <c r="I1645" s="28"/>
      <c r="J1645" s="28"/>
      <c r="K1645" s="28"/>
      <c r="L1645" s="28"/>
      <c r="M1645" s="28"/>
      <c r="N1645" s="28"/>
      <c r="O1645" s="28"/>
      <c r="P1645" s="28"/>
      <c r="Q1645" s="28"/>
      <c r="R1645" s="28"/>
      <c r="S1645" s="28"/>
      <c r="T1645" s="28"/>
      <c r="U1645" s="28"/>
      <c r="V1645" s="28"/>
      <c r="W1645" s="28"/>
      <c r="X1645" s="28"/>
      <c r="Y1645" s="28"/>
      <c r="Z1645" s="28"/>
      <c r="AA1645" s="28"/>
      <c r="AB1645" s="28"/>
      <c r="AC1645" s="28"/>
      <c r="AD1645" s="28"/>
      <c r="AE1645" s="28"/>
      <c r="AF1645" s="28"/>
      <c r="AG1645" s="28"/>
      <c r="AH1645" s="28"/>
      <c r="AI1645" s="28"/>
      <c r="AJ1645" s="28"/>
      <c r="AK1645" s="28"/>
      <c r="AL1645" s="28"/>
      <c r="AM1645" s="28"/>
      <c r="AN1645" s="28"/>
      <c r="AO1645" s="28"/>
      <c r="AP1645" s="28"/>
      <c r="AQ1645" s="28"/>
    </row>
    <row r="1646" spans="2:43" ht="15">
      <c r="B1646" s="28"/>
      <c r="C1646" s="28"/>
      <c r="D1646" s="28"/>
      <c r="E1646" s="28"/>
      <c r="F1646" s="28"/>
      <c r="G1646" s="28"/>
      <c r="H1646" s="28"/>
      <c r="I1646" s="28"/>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8"/>
      <c r="AG1646" s="28"/>
      <c r="AH1646" s="28"/>
      <c r="AI1646" s="28"/>
      <c r="AJ1646" s="28"/>
      <c r="AK1646" s="28"/>
      <c r="AL1646" s="28"/>
      <c r="AM1646" s="28"/>
      <c r="AN1646" s="28"/>
      <c r="AO1646" s="28"/>
      <c r="AP1646" s="28"/>
      <c r="AQ1646" s="28"/>
    </row>
    <row r="1647" spans="2:43" ht="15">
      <c r="B1647" s="28"/>
      <c r="C1647" s="28"/>
      <c r="D1647" s="28"/>
      <c r="E1647" s="28"/>
      <c r="F1647" s="28"/>
      <c r="G1647" s="28"/>
      <c r="H1647" s="28"/>
      <c r="I1647" s="28"/>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8"/>
      <c r="AG1647" s="28"/>
      <c r="AH1647" s="28"/>
      <c r="AI1647" s="28"/>
      <c r="AJ1647" s="28"/>
      <c r="AK1647" s="28"/>
      <c r="AL1647" s="28"/>
      <c r="AM1647" s="28"/>
      <c r="AN1647" s="28"/>
      <c r="AO1647" s="28"/>
      <c r="AP1647" s="28"/>
      <c r="AQ1647" s="28"/>
    </row>
    <row r="1648" spans="2:43" ht="15">
      <c r="B1648" s="28"/>
      <c r="C1648" s="28"/>
      <c r="D1648" s="28"/>
      <c r="E1648" s="28"/>
      <c r="F1648" s="28"/>
      <c r="G1648" s="28"/>
      <c r="H1648" s="28"/>
      <c r="I1648" s="28"/>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8"/>
      <c r="AG1648" s="28"/>
      <c r="AH1648" s="28"/>
      <c r="AI1648" s="28"/>
      <c r="AJ1648" s="28"/>
      <c r="AK1648" s="28"/>
      <c r="AL1648" s="28"/>
      <c r="AM1648" s="28"/>
      <c r="AN1648" s="28"/>
      <c r="AO1648" s="28"/>
      <c r="AP1648" s="28"/>
      <c r="AQ1648" s="28"/>
    </row>
    <row r="1649" spans="2:43" ht="15">
      <c r="B1649" s="28"/>
      <c r="C1649" s="28"/>
      <c r="D1649" s="28"/>
      <c r="E1649" s="28"/>
      <c r="F1649" s="28"/>
      <c r="G1649" s="28"/>
      <c r="H1649" s="28"/>
      <c r="I1649" s="28"/>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8"/>
      <c r="AG1649" s="28"/>
      <c r="AH1649" s="28"/>
      <c r="AI1649" s="28"/>
      <c r="AJ1649" s="28"/>
      <c r="AK1649" s="28"/>
      <c r="AL1649" s="28"/>
      <c r="AM1649" s="28"/>
      <c r="AN1649" s="28"/>
      <c r="AO1649" s="28"/>
      <c r="AP1649" s="28"/>
      <c r="AQ1649" s="28"/>
    </row>
    <row r="1650" spans="2:43" ht="15">
      <c r="B1650" s="28"/>
      <c r="C1650" s="28"/>
      <c r="D1650" s="28"/>
      <c r="E1650" s="28"/>
      <c r="F1650" s="28"/>
      <c r="G1650" s="28"/>
      <c r="H1650" s="28"/>
      <c r="I1650" s="28"/>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8"/>
      <c r="AG1650" s="28"/>
      <c r="AH1650" s="28"/>
      <c r="AI1650" s="28"/>
      <c r="AJ1650" s="28"/>
      <c r="AK1650" s="28"/>
      <c r="AL1650" s="28"/>
      <c r="AM1650" s="28"/>
      <c r="AN1650" s="28"/>
      <c r="AO1650" s="28"/>
      <c r="AP1650" s="28"/>
      <c r="AQ1650" s="28"/>
    </row>
    <row r="1651" spans="2:43" ht="15">
      <c r="B1651" s="28"/>
      <c r="C1651" s="28"/>
      <c r="D1651" s="28"/>
      <c r="E1651" s="28"/>
      <c r="F1651" s="28"/>
      <c r="G1651" s="28"/>
      <c r="H1651" s="28"/>
      <c r="I1651" s="28"/>
      <c r="J1651" s="28"/>
      <c r="K1651" s="28"/>
      <c r="L1651" s="28"/>
      <c r="M1651" s="28"/>
      <c r="N1651" s="28"/>
      <c r="O1651" s="28"/>
      <c r="P1651" s="28"/>
      <c r="Q1651" s="28"/>
      <c r="R1651" s="28"/>
      <c r="S1651" s="28"/>
      <c r="T1651" s="28"/>
      <c r="U1651" s="28"/>
      <c r="V1651" s="28"/>
      <c r="W1651" s="28"/>
      <c r="X1651" s="28"/>
      <c r="Y1651" s="28"/>
      <c r="Z1651" s="28"/>
      <c r="AA1651" s="28"/>
      <c r="AB1651" s="28"/>
      <c r="AC1651" s="28"/>
      <c r="AD1651" s="28"/>
      <c r="AE1651" s="28"/>
      <c r="AF1651" s="28"/>
      <c r="AG1651" s="28"/>
      <c r="AH1651" s="28"/>
      <c r="AI1651" s="28"/>
      <c r="AJ1651" s="28"/>
      <c r="AK1651" s="28"/>
      <c r="AL1651" s="28"/>
      <c r="AM1651" s="28"/>
      <c r="AN1651" s="28"/>
      <c r="AO1651" s="28"/>
      <c r="AP1651" s="28"/>
      <c r="AQ1651" s="28"/>
    </row>
    <row r="1652" spans="2:43" ht="15">
      <c r="B1652" s="28"/>
      <c r="C1652" s="28"/>
      <c r="D1652" s="28"/>
      <c r="E1652" s="28"/>
      <c r="F1652" s="28"/>
      <c r="G1652" s="28"/>
      <c r="H1652" s="28"/>
      <c r="I1652" s="28"/>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8"/>
      <c r="AG1652" s="28"/>
      <c r="AH1652" s="28"/>
      <c r="AI1652" s="28"/>
      <c r="AJ1652" s="28"/>
      <c r="AK1652" s="28"/>
      <c r="AL1652" s="28"/>
      <c r="AM1652" s="28"/>
      <c r="AN1652" s="28"/>
      <c r="AO1652" s="28"/>
      <c r="AP1652" s="28"/>
      <c r="AQ1652" s="28"/>
    </row>
    <row r="1653" spans="2:43" ht="15">
      <c r="B1653" s="28"/>
      <c r="C1653" s="28"/>
      <c r="D1653" s="28"/>
      <c r="E1653" s="28"/>
      <c r="F1653" s="28"/>
      <c r="G1653" s="28"/>
      <c r="H1653" s="28"/>
      <c r="I1653" s="28"/>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8"/>
      <c r="AG1653" s="28"/>
      <c r="AH1653" s="28"/>
      <c r="AI1653" s="28"/>
      <c r="AJ1653" s="28"/>
      <c r="AK1653" s="28"/>
      <c r="AL1653" s="28"/>
      <c r="AM1653" s="28"/>
      <c r="AN1653" s="28"/>
      <c r="AO1653" s="28"/>
      <c r="AP1653" s="28"/>
      <c r="AQ1653" s="28"/>
    </row>
    <row r="1654" spans="2:43" ht="15">
      <c r="B1654" s="28"/>
      <c r="C1654" s="28"/>
      <c r="D1654" s="28"/>
      <c r="E1654" s="28"/>
      <c r="F1654" s="28"/>
      <c r="G1654" s="28"/>
      <c r="H1654" s="28"/>
      <c r="I1654" s="28"/>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8"/>
      <c r="AG1654" s="28"/>
      <c r="AH1654" s="28"/>
      <c r="AI1654" s="28"/>
      <c r="AJ1654" s="28"/>
      <c r="AK1654" s="28"/>
      <c r="AL1654" s="28"/>
      <c r="AM1654" s="28"/>
      <c r="AN1654" s="28"/>
      <c r="AO1654" s="28"/>
      <c r="AP1654" s="28"/>
      <c r="AQ1654" s="28"/>
    </row>
    <row r="1655" spans="2:43" ht="15">
      <c r="B1655" s="28"/>
      <c r="C1655" s="28"/>
      <c r="D1655" s="28"/>
      <c r="E1655" s="28"/>
      <c r="F1655" s="28"/>
      <c r="G1655" s="28"/>
      <c r="H1655" s="28"/>
      <c r="I1655" s="28"/>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8"/>
      <c r="AG1655" s="28"/>
      <c r="AH1655" s="28"/>
      <c r="AI1655" s="28"/>
      <c r="AJ1655" s="28"/>
      <c r="AK1655" s="28"/>
      <c r="AL1655" s="28"/>
      <c r="AM1655" s="28"/>
      <c r="AN1655" s="28"/>
      <c r="AO1655" s="28"/>
      <c r="AP1655" s="28"/>
      <c r="AQ1655" s="28"/>
    </row>
    <row r="1656" spans="2:43" ht="15">
      <c r="B1656" s="28"/>
      <c r="C1656" s="28"/>
      <c r="D1656" s="28"/>
      <c r="E1656" s="28"/>
      <c r="F1656" s="28"/>
      <c r="G1656" s="28"/>
      <c r="H1656" s="28"/>
      <c r="I1656" s="28"/>
      <c r="J1656" s="28"/>
      <c r="K1656" s="28"/>
      <c r="L1656" s="28"/>
      <c r="M1656" s="28"/>
      <c r="N1656" s="28"/>
      <c r="O1656" s="28"/>
      <c r="P1656" s="28"/>
      <c r="Q1656" s="28"/>
      <c r="R1656" s="28"/>
      <c r="S1656" s="28"/>
      <c r="T1656" s="28"/>
      <c r="U1656" s="28"/>
      <c r="V1656" s="28"/>
      <c r="W1656" s="28"/>
      <c r="X1656" s="28"/>
      <c r="Y1656" s="28"/>
      <c r="Z1656" s="28"/>
      <c r="AA1656" s="28"/>
      <c r="AB1656" s="28"/>
      <c r="AC1656" s="28"/>
      <c r="AD1656" s="28"/>
      <c r="AE1656" s="28"/>
      <c r="AF1656" s="28"/>
      <c r="AG1656" s="28"/>
      <c r="AH1656" s="28"/>
      <c r="AI1656" s="28"/>
      <c r="AJ1656" s="28"/>
      <c r="AK1656" s="28"/>
      <c r="AL1656" s="28"/>
      <c r="AM1656" s="28"/>
      <c r="AN1656" s="28"/>
      <c r="AO1656" s="28"/>
      <c r="AP1656" s="28"/>
      <c r="AQ1656" s="28"/>
    </row>
    <row r="1657" spans="2:43" ht="15">
      <c r="B1657" s="28"/>
      <c r="C1657" s="28"/>
      <c r="D1657" s="28"/>
      <c r="E1657" s="28"/>
      <c r="F1657" s="28"/>
      <c r="G1657" s="28"/>
      <c r="H1657" s="28"/>
      <c r="I1657" s="28"/>
      <c r="J1657" s="28"/>
      <c r="K1657" s="28"/>
      <c r="L1657" s="28"/>
      <c r="M1657" s="28"/>
      <c r="N1657" s="28"/>
      <c r="O1657" s="28"/>
      <c r="P1657" s="28"/>
      <c r="Q1657" s="28"/>
      <c r="R1657" s="28"/>
      <c r="S1657" s="28"/>
      <c r="T1657" s="28"/>
      <c r="U1657" s="28"/>
      <c r="V1657" s="28"/>
      <c r="W1657" s="28"/>
      <c r="X1657" s="28"/>
      <c r="Y1657" s="28"/>
      <c r="Z1657" s="28"/>
      <c r="AA1657" s="28"/>
      <c r="AB1657" s="28"/>
      <c r="AC1657" s="28"/>
      <c r="AD1657" s="28"/>
      <c r="AE1657" s="28"/>
      <c r="AF1657" s="28"/>
      <c r="AG1657" s="28"/>
      <c r="AH1657" s="28"/>
      <c r="AI1657" s="28"/>
      <c r="AJ1657" s="28"/>
      <c r="AK1657" s="28"/>
      <c r="AL1657" s="28"/>
      <c r="AM1657" s="28"/>
      <c r="AN1657" s="28"/>
      <c r="AO1657" s="28"/>
      <c r="AP1657" s="28"/>
      <c r="AQ1657" s="28"/>
    </row>
    <row r="1658" spans="2:43" ht="15">
      <c r="B1658" s="28"/>
      <c r="C1658" s="28"/>
      <c r="D1658" s="28"/>
      <c r="E1658" s="28"/>
      <c r="F1658" s="28"/>
      <c r="G1658" s="28"/>
      <c r="H1658" s="28"/>
      <c r="I1658" s="28"/>
      <c r="J1658" s="28"/>
      <c r="K1658" s="28"/>
      <c r="L1658" s="28"/>
      <c r="M1658" s="28"/>
      <c r="N1658" s="28"/>
      <c r="O1658" s="28"/>
      <c r="P1658" s="28"/>
      <c r="Q1658" s="28"/>
      <c r="R1658" s="28"/>
      <c r="S1658" s="28"/>
      <c r="T1658" s="28"/>
      <c r="U1658" s="28"/>
      <c r="V1658" s="28"/>
      <c r="W1658" s="28"/>
      <c r="X1658" s="28"/>
      <c r="Y1658" s="28"/>
      <c r="Z1658" s="28"/>
      <c r="AA1658" s="28"/>
      <c r="AB1658" s="28"/>
      <c r="AC1658" s="28"/>
      <c r="AD1658" s="28"/>
      <c r="AE1658" s="28"/>
      <c r="AF1658" s="28"/>
      <c r="AG1658" s="28"/>
      <c r="AH1658" s="28"/>
      <c r="AI1658" s="28"/>
      <c r="AJ1658" s="28"/>
      <c r="AK1658" s="28"/>
      <c r="AL1658" s="28"/>
      <c r="AM1658" s="28"/>
      <c r="AN1658" s="28"/>
      <c r="AO1658" s="28"/>
      <c r="AP1658" s="28"/>
      <c r="AQ1658" s="28"/>
    </row>
    <row r="1659" spans="2:43" ht="15">
      <c r="B1659" s="28"/>
      <c r="C1659" s="28"/>
      <c r="D1659" s="28"/>
      <c r="E1659" s="28"/>
      <c r="F1659" s="28"/>
      <c r="G1659" s="28"/>
      <c r="H1659" s="28"/>
      <c r="I1659" s="28"/>
      <c r="J1659" s="28"/>
      <c r="K1659" s="28"/>
      <c r="L1659" s="28"/>
      <c r="M1659" s="28"/>
      <c r="N1659" s="28"/>
      <c r="O1659" s="28"/>
      <c r="P1659" s="28"/>
      <c r="Q1659" s="28"/>
      <c r="R1659" s="28"/>
      <c r="S1659" s="28"/>
      <c r="T1659" s="28"/>
      <c r="U1659" s="28"/>
      <c r="V1659" s="28"/>
      <c r="W1659" s="28"/>
      <c r="X1659" s="28"/>
      <c r="Y1659" s="28"/>
      <c r="Z1659" s="28"/>
      <c r="AA1659" s="28"/>
      <c r="AB1659" s="28"/>
      <c r="AC1659" s="28"/>
      <c r="AD1659" s="28"/>
      <c r="AE1659" s="28"/>
      <c r="AF1659" s="28"/>
      <c r="AG1659" s="28"/>
      <c r="AH1659" s="28"/>
      <c r="AI1659" s="28"/>
      <c r="AJ1659" s="28"/>
      <c r="AK1659" s="28"/>
      <c r="AL1659" s="28"/>
      <c r="AM1659" s="28"/>
      <c r="AN1659" s="28"/>
      <c r="AO1659" s="28"/>
      <c r="AP1659" s="28"/>
      <c r="AQ1659" s="28"/>
    </row>
    <row r="1660" spans="2:43" ht="15">
      <c r="B1660" s="28"/>
      <c r="C1660" s="28"/>
      <c r="D1660" s="28"/>
      <c r="E1660" s="28"/>
      <c r="F1660" s="28"/>
      <c r="G1660" s="28"/>
      <c r="H1660" s="28"/>
      <c r="I1660" s="28"/>
      <c r="J1660" s="28"/>
      <c r="K1660" s="28"/>
      <c r="L1660" s="28"/>
      <c r="M1660" s="28"/>
      <c r="N1660" s="28"/>
      <c r="O1660" s="28"/>
      <c r="P1660" s="28"/>
      <c r="Q1660" s="28"/>
      <c r="R1660" s="28"/>
      <c r="S1660" s="28"/>
      <c r="T1660" s="28"/>
      <c r="U1660" s="28"/>
      <c r="V1660" s="28"/>
      <c r="W1660" s="28"/>
      <c r="X1660" s="28"/>
      <c r="Y1660" s="28"/>
      <c r="Z1660" s="28"/>
      <c r="AA1660" s="28"/>
      <c r="AB1660" s="28"/>
      <c r="AC1660" s="28"/>
      <c r="AD1660" s="28"/>
      <c r="AE1660" s="28"/>
      <c r="AF1660" s="28"/>
      <c r="AG1660" s="28"/>
      <c r="AH1660" s="28"/>
      <c r="AI1660" s="28"/>
      <c r="AJ1660" s="28"/>
      <c r="AK1660" s="28"/>
      <c r="AL1660" s="28"/>
      <c r="AM1660" s="28"/>
      <c r="AN1660" s="28"/>
      <c r="AO1660" s="28"/>
      <c r="AP1660" s="28"/>
      <c r="AQ1660" s="28"/>
    </row>
    <row r="1661" spans="2:43" ht="15">
      <c r="B1661" s="28"/>
      <c r="C1661" s="28"/>
      <c r="D1661" s="28"/>
      <c r="E1661" s="28"/>
      <c r="F1661" s="28"/>
      <c r="G1661" s="28"/>
      <c r="H1661" s="28"/>
      <c r="I1661" s="28"/>
      <c r="J1661" s="28"/>
      <c r="K1661" s="28"/>
      <c r="L1661" s="28"/>
      <c r="M1661" s="28"/>
      <c r="N1661" s="28"/>
      <c r="O1661" s="28"/>
      <c r="P1661" s="28"/>
      <c r="Q1661" s="28"/>
      <c r="R1661" s="28"/>
      <c r="S1661" s="28"/>
      <c r="T1661" s="28"/>
      <c r="U1661" s="28"/>
      <c r="V1661" s="28"/>
      <c r="W1661" s="28"/>
      <c r="X1661" s="28"/>
      <c r="Y1661" s="28"/>
      <c r="Z1661" s="28"/>
      <c r="AA1661" s="28"/>
      <c r="AB1661" s="28"/>
      <c r="AC1661" s="28"/>
      <c r="AD1661" s="28"/>
      <c r="AE1661" s="28"/>
      <c r="AF1661" s="28"/>
      <c r="AG1661" s="28"/>
      <c r="AH1661" s="28"/>
      <c r="AI1661" s="28"/>
      <c r="AJ1661" s="28"/>
      <c r="AK1661" s="28"/>
      <c r="AL1661" s="28"/>
      <c r="AM1661" s="28"/>
      <c r="AN1661" s="28"/>
      <c r="AO1661" s="28"/>
      <c r="AP1661" s="28"/>
      <c r="AQ1661" s="28"/>
    </row>
    <row r="1662" spans="2:43" ht="15">
      <c r="B1662" s="28"/>
      <c r="C1662" s="28"/>
      <c r="D1662" s="28"/>
      <c r="E1662" s="28"/>
      <c r="F1662" s="28"/>
      <c r="G1662" s="28"/>
      <c r="H1662" s="28"/>
      <c r="I1662" s="28"/>
      <c r="J1662" s="28"/>
      <c r="K1662" s="28"/>
      <c r="L1662" s="28"/>
      <c r="M1662" s="28"/>
      <c r="N1662" s="28"/>
      <c r="O1662" s="28"/>
      <c r="P1662" s="28"/>
      <c r="Q1662" s="28"/>
      <c r="R1662" s="28"/>
      <c r="S1662" s="28"/>
      <c r="T1662" s="28"/>
      <c r="U1662" s="28"/>
      <c r="V1662" s="28"/>
      <c r="W1662" s="28"/>
      <c r="X1662" s="28"/>
      <c r="Y1662" s="28"/>
      <c r="Z1662" s="28"/>
      <c r="AA1662" s="28"/>
      <c r="AB1662" s="28"/>
      <c r="AC1662" s="28"/>
      <c r="AD1662" s="28"/>
      <c r="AE1662" s="28"/>
      <c r="AF1662" s="28"/>
      <c r="AG1662" s="28"/>
      <c r="AH1662" s="28"/>
      <c r="AI1662" s="28"/>
      <c r="AJ1662" s="28"/>
      <c r="AK1662" s="28"/>
      <c r="AL1662" s="28"/>
      <c r="AM1662" s="28"/>
      <c r="AN1662" s="28"/>
      <c r="AO1662" s="28"/>
      <c r="AP1662" s="28"/>
      <c r="AQ1662" s="28"/>
    </row>
    <row r="1663" spans="2:43" ht="15">
      <c r="B1663" s="28"/>
      <c r="C1663" s="28"/>
      <c r="D1663" s="28"/>
      <c r="E1663" s="28"/>
      <c r="F1663" s="28"/>
      <c r="G1663" s="28"/>
      <c r="H1663" s="28"/>
      <c r="I1663" s="28"/>
      <c r="J1663" s="28"/>
      <c r="K1663" s="28"/>
      <c r="L1663" s="28"/>
      <c r="M1663" s="28"/>
      <c r="N1663" s="28"/>
      <c r="O1663" s="28"/>
      <c r="P1663" s="28"/>
      <c r="Q1663" s="28"/>
      <c r="R1663" s="28"/>
      <c r="S1663" s="28"/>
      <c r="T1663" s="28"/>
      <c r="U1663" s="28"/>
      <c r="V1663" s="28"/>
      <c r="W1663" s="28"/>
      <c r="X1663" s="28"/>
      <c r="Y1663" s="28"/>
      <c r="Z1663" s="28"/>
      <c r="AA1663" s="28"/>
      <c r="AB1663" s="28"/>
      <c r="AC1663" s="28"/>
      <c r="AD1663" s="28"/>
      <c r="AE1663" s="28"/>
      <c r="AF1663" s="28"/>
      <c r="AG1663" s="28"/>
      <c r="AH1663" s="28"/>
      <c r="AI1663" s="28"/>
      <c r="AJ1663" s="28"/>
      <c r="AK1663" s="28"/>
      <c r="AL1663" s="28"/>
      <c r="AM1663" s="28"/>
      <c r="AN1663" s="28"/>
      <c r="AO1663" s="28"/>
      <c r="AP1663" s="28"/>
      <c r="AQ1663" s="28"/>
    </row>
    <row r="1664" spans="2:43" ht="15">
      <c r="B1664" s="28"/>
      <c r="C1664" s="28"/>
      <c r="D1664" s="28"/>
      <c r="E1664" s="28"/>
      <c r="F1664" s="28"/>
      <c r="G1664" s="28"/>
      <c r="H1664" s="28"/>
      <c r="I1664" s="28"/>
      <c r="J1664" s="28"/>
      <c r="K1664" s="28"/>
      <c r="L1664" s="28"/>
      <c r="M1664" s="28"/>
      <c r="N1664" s="28"/>
      <c r="O1664" s="28"/>
      <c r="P1664" s="28"/>
      <c r="Q1664" s="28"/>
      <c r="R1664" s="28"/>
      <c r="S1664" s="28"/>
      <c r="T1664" s="28"/>
      <c r="U1664" s="28"/>
      <c r="V1664" s="28"/>
      <c r="W1664" s="28"/>
      <c r="X1664" s="28"/>
      <c r="Y1664" s="28"/>
      <c r="Z1664" s="28"/>
      <c r="AA1664" s="28"/>
      <c r="AB1664" s="28"/>
      <c r="AC1664" s="28"/>
      <c r="AD1664" s="28"/>
      <c r="AE1664" s="28"/>
      <c r="AF1664" s="28"/>
      <c r="AG1664" s="28"/>
      <c r="AH1664" s="28"/>
      <c r="AI1664" s="28"/>
      <c r="AJ1664" s="28"/>
      <c r="AK1664" s="28"/>
      <c r="AL1664" s="28"/>
      <c r="AM1664" s="28"/>
      <c r="AN1664" s="28"/>
      <c r="AO1664" s="28"/>
      <c r="AP1664" s="28"/>
      <c r="AQ1664" s="28"/>
    </row>
    <row r="1665" spans="2:43" ht="15">
      <c r="B1665" s="28"/>
      <c r="C1665" s="28"/>
      <c r="D1665" s="28"/>
      <c r="E1665" s="28"/>
      <c r="F1665" s="28"/>
      <c r="G1665" s="28"/>
      <c r="H1665" s="28"/>
      <c r="I1665" s="28"/>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8"/>
      <c r="AG1665" s="28"/>
      <c r="AH1665" s="28"/>
      <c r="AI1665" s="28"/>
      <c r="AJ1665" s="28"/>
      <c r="AK1665" s="28"/>
      <c r="AL1665" s="28"/>
      <c r="AM1665" s="28"/>
      <c r="AN1665" s="28"/>
      <c r="AO1665" s="28"/>
      <c r="AP1665" s="28"/>
      <c r="AQ1665" s="28"/>
    </row>
    <row r="1666" spans="2:43" ht="15">
      <c r="B1666" s="28"/>
      <c r="C1666" s="28"/>
      <c r="D1666" s="28"/>
      <c r="E1666" s="28"/>
      <c r="F1666" s="28"/>
      <c r="G1666" s="28"/>
      <c r="H1666" s="28"/>
      <c r="I1666" s="28"/>
      <c r="J1666" s="28"/>
      <c r="K1666" s="28"/>
      <c r="L1666" s="28"/>
      <c r="M1666" s="28"/>
      <c r="N1666" s="28"/>
      <c r="O1666" s="28"/>
      <c r="P1666" s="28"/>
      <c r="Q1666" s="28"/>
      <c r="R1666" s="28"/>
      <c r="S1666" s="28"/>
      <c r="T1666" s="28"/>
      <c r="U1666" s="28"/>
      <c r="V1666" s="28"/>
      <c r="W1666" s="28"/>
      <c r="X1666" s="28"/>
      <c r="Y1666" s="28"/>
      <c r="Z1666" s="28"/>
      <c r="AA1666" s="28"/>
      <c r="AB1666" s="28"/>
      <c r="AC1666" s="28"/>
      <c r="AD1666" s="28"/>
      <c r="AE1666" s="28"/>
      <c r="AF1666" s="28"/>
      <c r="AG1666" s="28"/>
      <c r="AH1666" s="28"/>
      <c r="AI1666" s="28"/>
      <c r="AJ1666" s="28"/>
      <c r="AK1666" s="28"/>
      <c r="AL1666" s="28"/>
      <c r="AM1666" s="28"/>
      <c r="AN1666" s="28"/>
      <c r="AO1666" s="28"/>
      <c r="AP1666" s="28"/>
      <c r="AQ1666" s="28"/>
    </row>
    <row r="1667" spans="2:43" ht="15">
      <c r="B1667" s="28"/>
      <c r="C1667" s="28"/>
      <c r="D1667" s="28"/>
      <c r="E1667" s="28"/>
      <c r="F1667" s="28"/>
      <c r="G1667" s="28"/>
      <c r="H1667" s="28"/>
      <c r="I1667" s="28"/>
      <c r="J1667" s="28"/>
      <c r="K1667" s="28"/>
      <c r="L1667" s="28"/>
      <c r="M1667" s="28"/>
      <c r="N1667" s="28"/>
      <c r="O1667" s="28"/>
      <c r="P1667" s="28"/>
      <c r="Q1667" s="28"/>
      <c r="R1667" s="28"/>
      <c r="S1667" s="28"/>
      <c r="T1667" s="28"/>
      <c r="U1667" s="28"/>
      <c r="V1667" s="28"/>
      <c r="W1667" s="28"/>
      <c r="X1667" s="28"/>
      <c r="Y1667" s="28"/>
      <c r="Z1667" s="28"/>
      <c r="AA1667" s="28"/>
      <c r="AB1667" s="28"/>
      <c r="AC1667" s="28"/>
      <c r="AD1667" s="28"/>
      <c r="AE1667" s="28"/>
      <c r="AF1667" s="28"/>
      <c r="AG1667" s="28"/>
      <c r="AH1667" s="28"/>
      <c r="AI1667" s="28"/>
      <c r="AJ1667" s="28"/>
      <c r="AK1667" s="28"/>
      <c r="AL1667" s="28"/>
      <c r="AM1667" s="28"/>
      <c r="AN1667" s="28"/>
      <c r="AO1667" s="28"/>
      <c r="AP1667" s="28"/>
      <c r="AQ1667" s="28"/>
    </row>
    <row r="1668" spans="2:43" ht="15">
      <c r="B1668" s="28"/>
      <c r="C1668" s="28"/>
      <c r="D1668" s="28"/>
      <c r="E1668" s="28"/>
      <c r="F1668" s="28"/>
      <c r="G1668" s="28"/>
      <c r="H1668" s="28"/>
      <c r="I1668" s="28"/>
      <c r="J1668" s="28"/>
      <c r="K1668" s="28"/>
      <c r="L1668" s="28"/>
      <c r="M1668" s="28"/>
      <c r="N1668" s="28"/>
      <c r="O1668" s="28"/>
      <c r="P1668" s="28"/>
      <c r="Q1668" s="28"/>
      <c r="R1668" s="28"/>
      <c r="S1668" s="28"/>
      <c r="T1668" s="28"/>
      <c r="U1668" s="28"/>
      <c r="V1668" s="28"/>
      <c r="W1668" s="28"/>
      <c r="X1668" s="28"/>
      <c r="Y1668" s="28"/>
      <c r="Z1668" s="28"/>
      <c r="AA1668" s="28"/>
      <c r="AB1668" s="28"/>
      <c r="AC1668" s="28"/>
      <c r="AD1668" s="28"/>
      <c r="AE1668" s="28"/>
      <c r="AF1668" s="28"/>
      <c r="AG1668" s="28"/>
      <c r="AH1668" s="28"/>
      <c r="AI1668" s="28"/>
      <c r="AJ1668" s="28"/>
      <c r="AK1668" s="28"/>
      <c r="AL1668" s="28"/>
      <c r="AM1668" s="28"/>
      <c r="AN1668" s="28"/>
      <c r="AO1668" s="28"/>
      <c r="AP1668" s="28"/>
      <c r="AQ1668" s="28"/>
    </row>
    <row r="1669" spans="2:43" ht="15">
      <c r="B1669" s="28"/>
      <c r="C1669" s="28"/>
      <c r="D1669" s="28"/>
      <c r="E1669" s="28"/>
      <c r="F1669" s="28"/>
      <c r="G1669" s="28"/>
      <c r="H1669" s="28"/>
      <c r="I1669" s="28"/>
      <c r="J1669" s="28"/>
      <c r="K1669" s="28"/>
      <c r="L1669" s="28"/>
      <c r="M1669" s="28"/>
      <c r="N1669" s="28"/>
      <c r="O1669" s="28"/>
      <c r="P1669" s="28"/>
      <c r="Q1669" s="28"/>
      <c r="R1669" s="28"/>
      <c r="S1669" s="28"/>
      <c r="T1669" s="28"/>
      <c r="U1669" s="28"/>
      <c r="V1669" s="28"/>
      <c r="W1669" s="28"/>
      <c r="X1669" s="28"/>
      <c r="Y1669" s="28"/>
      <c r="Z1669" s="28"/>
      <c r="AA1669" s="28"/>
      <c r="AB1669" s="28"/>
      <c r="AC1669" s="28"/>
      <c r="AD1669" s="28"/>
      <c r="AE1669" s="28"/>
      <c r="AF1669" s="28"/>
      <c r="AG1669" s="28"/>
      <c r="AH1669" s="28"/>
      <c r="AI1669" s="28"/>
      <c r="AJ1669" s="28"/>
      <c r="AK1669" s="28"/>
      <c r="AL1669" s="28"/>
      <c r="AM1669" s="28"/>
      <c r="AN1669" s="28"/>
      <c r="AO1669" s="28"/>
      <c r="AP1669" s="28"/>
      <c r="AQ1669" s="28"/>
    </row>
    <row r="1670" spans="2:43" ht="15">
      <c r="B1670" s="28"/>
      <c r="C1670" s="28"/>
      <c r="D1670" s="28"/>
      <c r="E1670" s="28"/>
      <c r="F1670" s="28"/>
      <c r="G1670" s="28"/>
      <c r="H1670" s="28"/>
      <c r="I1670" s="28"/>
      <c r="J1670" s="28"/>
      <c r="K1670" s="28"/>
      <c r="L1670" s="28"/>
      <c r="M1670" s="28"/>
      <c r="N1670" s="28"/>
      <c r="O1670" s="28"/>
      <c r="P1670" s="28"/>
      <c r="Q1670" s="28"/>
      <c r="R1670" s="28"/>
      <c r="S1670" s="28"/>
      <c r="T1670" s="28"/>
      <c r="U1670" s="28"/>
      <c r="V1670" s="28"/>
      <c r="W1670" s="28"/>
      <c r="X1670" s="28"/>
      <c r="Y1670" s="28"/>
      <c r="Z1670" s="28"/>
      <c r="AA1670" s="28"/>
      <c r="AB1670" s="28"/>
      <c r="AC1670" s="28"/>
      <c r="AD1670" s="28"/>
      <c r="AE1670" s="28"/>
      <c r="AF1670" s="28"/>
      <c r="AG1670" s="28"/>
      <c r="AH1670" s="28"/>
      <c r="AI1670" s="28"/>
      <c r="AJ1670" s="28"/>
      <c r="AK1670" s="28"/>
      <c r="AL1670" s="28"/>
      <c r="AM1670" s="28"/>
      <c r="AN1670" s="28"/>
      <c r="AO1670" s="28"/>
      <c r="AP1670" s="28"/>
      <c r="AQ1670" s="28"/>
    </row>
    <row r="1671" spans="2:43" ht="15">
      <c r="B1671" s="28"/>
      <c r="C1671" s="28"/>
      <c r="D1671" s="28"/>
      <c r="E1671" s="28"/>
      <c r="F1671" s="28"/>
      <c r="G1671" s="28"/>
      <c r="H1671" s="28"/>
      <c r="I1671" s="28"/>
      <c r="J1671" s="28"/>
      <c r="K1671" s="28"/>
      <c r="L1671" s="28"/>
      <c r="M1671" s="28"/>
      <c r="N1671" s="28"/>
      <c r="O1671" s="28"/>
      <c r="P1671" s="28"/>
      <c r="Q1671" s="28"/>
      <c r="R1671" s="28"/>
      <c r="S1671" s="28"/>
      <c r="T1671" s="28"/>
      <c r="U1671" s="28"/>
      <c r="V1671" s="28"/>
      <c r="W1671" s="28"/>
      <c r="X1671" s="28"/>
      <c r="Y1671" s="28"/>
      <c r="Z1671" s="28"/>
      <c r="AA1671" s="28"/>
      <c r="AB1671" s="28"/>
      <c r="AC1671" s="28"/>
      <c r="AD1671" s="28"/>
      <c r="AE1671" s="28"/>
      <c r="AF1671" s="28"/>
      <c r="AG1671" s="28"/>
      <c r="AH1671" s="28"/>
      <c r="AI1671" s="28"/>
      <c r="AJ1671" s="28"/>
      <c r="AK1671" s="28"/>
      <c r="AL1671" s="28"/>
      <c r="AM1671" s="28"/>
      <c r="AN1671" s="28"/>
      <c r="AO1671" s="28"/>
      <c r="AP1671" s="28"/>
      <c r="AQ1671" s="28"/>
    </row>
    <row r="1672" spans="2:43" ht="15">
      <c r="B1672" s="28"/>
      <c r="C1672" s="28"/>
      <c r="D1672" s="28"/>
      <c r="E1672" s="28"/>
      <c r="F1672" s="28"/>
      <c r="G1672" s="28"/>
      <c r="H1672" s="28"/>
      <c r="I1672" s="28"/>
      <c r="J1672" s="28"/>
      <c r="K1672" s="28"/>
      <c r="L1672" s="28"/>
      <c r="M1672" s="28"/>
      <c r="N1672" s="28"/>
      <c r="O1672" s="28"/>
      <c r="P1672" s="28"/>
      <c r="Q1672" s="28"/>
      <c r="R1672" s="28"/>
      <c r="S1672" s="28"/>
      <c r="T1672" s="28"/>
      <c r="U1672" s="28"/>
      <c r="V1672" s="28"/>
      <c r="W1672" s="28"/>
      <c r="X1672" s="28"/>
      <c r="Y1672" s="28"/>
      <c r="Z1672" s="28"/>
      <c r="AA1672" s="28"/>
      <c r="AB1672" s="28"/>
      <c r="AC1672" s="28"/>
      <c r="AD1672" s="28"/>
      <c r="AE1672" s="28"/>
      <c r="AF1672" s="28"/>
      <c r="AG1672" s="28"/>
      <c r="AH1672" s="28"/>
      <c r="AI1672" s="28"/>
      <c r="AJ1672" s="28"/>
      <c r="AK1672" s="28"/>
      <c r="AL1672" s="28"/>
      <c r="AM1672" s="28"/>
      <c r="AN1672" s="28"/>
      <c r="AO1672" s="28"/>
      <c r="AP1672" s="28"/>
      <c r="AQ1672" s="28"/>
    </row>
    <row r="1673" spans="2:43" ht="15">
      <c r="B1673" s="28"/>
      <c r="C1673" s="28"/>
      <c r="D1673" s="28"/>
      <c r="E1673" s="28"/>
      <c r="F1673" s="28"/>
      <c r="G1673" s="28"/>
      <c r="H1673" s="28"/>
      <c r="I1673" s="28"/>
      <c r="J1673" s="28"/>
      <c r="K1673" s="28"/>
      <c r="L1673" s="28"/>
      <c r="M1673" s="28"/>
      <c r="N1673" s="28"/>
      <c r="O1673" s="28"/>
      <c r="P1673" s="28"/>
      <c r="Q1673" s="28"/>
      <c r="R1673" s="28"/>
      <c r="S1673" s="28"/>
      <c r="T1673" s="28"/>
      <c r="U1673" s="28"/>
      <c r="V1673" s="28"/>
      <c r="W1673" s="28"/>
      <c r="X1673" s="28"/>
      <c r="Y1673" s="28"/>
      <c r="Z1673" s="28"/>
      <c r="AA1673" s="28"/>
      <c r="AB1673" s="28"/>
      <c r="AC1673" s="28"/>
      <c r="AD1673" s="28"/>
      <c r="AE1673" s="28"/>
      <c r="AF1673" s="28"/>
      <c r="AG1673" s="28"/>
      <c r="AH1673" s="28"/>
      <c r="AI1673" s="28"/>
      <c r="AJ1673" s="28"/>
      <c r="AK1673" s="28"/>
      <c r="AL1673" s="28"/>
      <c r="AM1673" s="28"/>
      <c r="AN1673" s="28"/>
      <c r="AO1673" s="28"/>
      <c r="AP1673" s="28"/>
      <c r="AQ1673" s="28"/>
    </row>
    <row r="1674" spans="2:43" ht="15">
      <c r="B1674" s="28"/>
      <c r="C1674" s="28"/>
      <c r="D1674" s="28"/>
      <c r="E1674" s="28"/>
      <c r="F1674" s="28"/>
      <c r="G1674" s="28"/>
      <c r="H1674" s="28"/>
      <c r="I1674" s="28"/>
      <c r="J1674" s="28"/>
      <c r="K1674" s="28"/>
      <c r="L1674" s="28"/>
      <c r="M1674" s="28"/>
      <c r="N1674" s="28"/>
      <c r="O1674" s="28"/>
      <c r="P1674" s="28"/>
      <c r="Q1674" s="28"/>
      <c r="R1674" s="28"/>
      <c r="S1674" s="28"/>
      <c r="T1674" s="28"/>
      <c r="U1674" s="28"/>
      <c r="V1674" s="28"/>
      <c r="W1674" s="28"/>
      <c r="X1674" s="28"/>
      <c r="Y1674" s="28"/>
      <c r="Z1674" s="28"/>
      <c r="AA1674" s="28"/>
      <c r="AB1674" s="28"/>
      <c r="AC1674" s="28"/>
      <c r="AD1674" s="28"/>
      <c r="AE1674" s="28"/>
      <c r="AF1674" s="28"/>
      <c r="AG1674" s="28"/>
      <c r="AH1674" s="28"/>
      <c r="AI1674" s="28"/>
      <c r="AJ1674" s="28"/>
      <c r="AK1674" s="28"/>
      <c r="AL1674" s="28"/>
      <c r="AM1674" s="28"/>
      <c r="AN1674" s="28"/>
      <c r="AO1674" s="28"/>
      <c r="AP1674" s="28"/>
      <c r="AQ1674" s="28"/>
    </row>
    <row r="1675" spans="2:43" ht="15">
      <c r="B1675" s="28"/>
      <c r="C1675" s="28"/>
      <c r="D1675" s="28"/>
      <c r="E1675" s="28"/>
      <c r="F1675" s="28"/>
      <c r="G1675" s="28"/>
      <c r="H1675" s="28"/>
      <c r="I1675" s="28"/>
      <c r="J1675" s="28"/>
      <c r="K1675" s="28"/>
      <c r="L1675" s="28"/>
      <c r="M1675" s="28"/>
      <c r="N1675" s="28"/>
      <c r="O1675" s="28"/>
      <c r="P1675" s="28"/>
      <c r="Q1675" s="28"/>
      <c r="R1675" s="28"/>
      <c r="S1675" s="28"/>
      <c r="T1675" s="28"/>
      <c r="U1675" s="28"/>
      <c r="V1675" s="28"/>
      <c r="W1675" s="28"/>
      <c r="X1675" s="28"/>
      <c r="Y1675" s="28"/>
      <c r="Z1675" s="28"/>
      <c r="AA1675" s="28"/>
      <c r="AB1675" s="28"/>
      <c r="AC1675" s="28"/>
      <c r="AD1675" s="28"/>
      <c r="AE1675" s="28"/>
      <c r="AF1675" s="28"/>
      <c r="AG1675" s="28"/>
      <c r="AH1675" s="28"/>
      <c r="AI1675" s="28"/>
      <c r="AJ1675" s="28"/>
      <c r="AK1675" s="28"/>
      <c r="AL1675" s="28"/>
      <c r="AM1675" s="28"/>
      <c r="AN1675" s="28"/>
      <c r="AO1675" s="28"/>
      <c r="AP1675" s="28"/>
      <c r="AQ1675" s="28"/>
    </row>
    <row r="1676" spans="2:43" ht="15">
      <c r="B1676" s="28"/>
      <c r="C1676" s="28"/>
      <c r="D1676" s="28"/>
      <c r="E1676" s="28"/>
      <c r="F1676" s="28"/>
      <c r="G1676" s="28"/>
      <c r="H1676" s="28"/>
      <c r="I1676" s="28"/>
      <c r="J1676" s="28"/>
      <c r="K1676" s="28"/>
      <c r="L1676" s="28"/>
      <c r="M1676" s="28"/>
      <c r="N1676" s="28"/>
      <c r="O1676" s="28"/>
      <c r="P1676" s="28"/>
      <c r="Q1676" s="28"/>
      <c r="R1676" s="28"/>
      <c r="S1676" s="28"/>
      <c r="T1676" s="28"/>
      <c r="U1676" s="28"/>
      <c r="V1676" s="28"/>
      <c r="W1676" s="28"/>
      <c r="X1676" s="28"/>
      <c r="Y1676" s="28"/>
      <c r="Z1676" s="28"/>
      <c r="AA1676" s="28"/>
      <c r="AB1676" s="28"/>
      <c r="AC1676" s="28"/>
      <c r="AD1676" s="28"/>
      <c r="AE1676" s="28"/>
      <c r="AF1676" s="28"/>
      <c r="AG1676" s="28"/>
      <c r="AH1676" s="28"/>
      <c r="AI1676" s="28"/>
      <c r="AJ1676" s="28"/>
      <c r="AK1676" s="28"/>
      <c r="AL1676" s="28"/>
      <c r="AM1676" s="28"/>
      <c r="AN1676" s="28"/>
      <c r="AO1676" s="28"/>
      <c r="AP1676" s="28"/>
      <c r="AQ1676" s="28"/>
    </row>
    <row r="1677" spans="2:43" ht="15">
      <c r="B1677" s="28"/>
      <c r="C1677" s="28"/>
      <c r="D1677" s="28"/>
      <c r="E1677" s="28"/>
      <c r="F1677" s="28"/>
      <c r="G1677" s="28"/>
      <c r="H1677" s="28"/>
      <c r="I1677" s="28"/>
      <c r="J1677" s="28"/>
      <c r="K1677" s="28"/>
      <c r="L1677" s="28"/>
      <c r="M1677" s="28"/>
      <c r="N1677" s="28"/>
      <c r="O1677" s="28"/>
      <c r="P1677" s="28"/>
      <c r="Q1677" s="28"/>
      <c r="R1677" s="28"/>
      <c r="S1677" s="28"/>
      <c r="T1677" s="28"/>
      <c r="U1677" s="28"/>
      <c r="V1677" s="28"/>
      <c r="W1677" s="28"/>
      <c r="X1677" s="28"/>
      <c r="Y1677" s="28"/>
      <c r="Z1677" s="28"/>
      <c r="AA1677" s="28"/>
      <c r="AB1677" s="28"/>
      <c r="AC1677" s="28"/>
      <c r="AD1677" s="28"/>
      <c r="AE1677" s="28"/>
      <c r="AF1677" s="28"/>
      <c r="AG1677" s="28"/>
      <c r="AH1677" s="28"/>
      <c r="AI1677" s="28"/>
      <c r="AJ1677" s="28"/>
      <c r="AK1677" s="28"/>
      <c r="AL1677" s="28"/>
      <c r="AM1677" s="28"/>
      <c r="AN1677" s="28"/>
      <c r="AO1677" s="28"/>
      <c r="AP1677" s="28"/>
      <c r="AQ1677" s="28"/>
    </row>
    <row r="1678" spans="2:43" ht="15">
      <c r="B1678" s="28"/>
      <c r="C1678" s="28"/>
      <c r="D1678" s="28"/>
      <c r="E1678" s="28"/>
      <c r="F1678" s="28"/>
      <c r="G1678" s="28"/>
      <c r="H1678" s="28"/>
      <c r="I1678" s="28"/>
      <c r="J1678" s="28"/>
      <c r="K1678" s="28"/>
      <c r="L1678" s="28"/>
      <c r="M1678" s="28"/>
      <c r="N1678" s="28"/>
      <c r="O1678" s="28"/>
      <c r="P1678" s="28"/>
      <c r="Q1678" s="28"/>
      <c r="R1678" s="28"/>
      <c r="S1678" s="28"/>
      <c r="T1678" s="28"/>
      <c r="U1678" s="28"/>
      <c r="V1678" s="28"/>
      <c r="W1678" s="28"/>
      <c r="X1678" s="28"/>
      <c r="Y1678" s="28"/>
      <c r="Z1678" s="28"/>
      <c r="AA1678" s="28"/>
      <c r="AB1678" s="28"/>
      <c r="AC1678" s="28"/>
      <c r="AD1678" s="28"/>
      <c r="AE1678" s="28"/>
      <c r="AF1678" s="28"/>
      <c r="AG1678" s="28"/>
      <c r="AH1678" s="28"/>
      <c r="AI1678" s="28"/>
      <c r="AJ1678" s="28"/>
      <c r="AK1678" s="28"/>
      <c r="AL1678" s="28"/>
      <c r="AM1678" s="28"/>
      <c r="AN1678" s="28"/>
      <c r="AO1678" s="28"/>
      <c r="AP1678" s="28"/>
      <c r="AQ1678" s="28"/>
    </row>
    <row r="1679" spans="2:43" ht="15">
      <c r="B1679" s="28"/>
      <c r="C1679" s="28"/>
      <c r="D1679" s="28"/>
      <c r="E1679" s="28"/>
      <c r="F1679" s="28"/>
      <c r="G1679" s="28"/>
      <c r="H1679" s="28"/>
      <c r="I1679" s="28"/>
      <c r="J1679" s="28"/>
      <c r="K1679" s="28"/>
      <c r="L1679" s="28"/>
      <c r="M1679" s="28"/>
      <c r="N1679" s="28"/>
      <c r="O1679" s="28"/>
      <c r="P1679" s="28"/>
      <c r="Q1679" s="28"/>
      <c r="R1679" s="28"/>
      <c r="S1679" s="28"/>
      <c r="T1679" s="28"/>
      <c r="U1679" s="28"/>
      <c r="V1679" s="28"/>
      <c r="W1679" s="28"/>
      <c r="X1679" s="28"/>
      <c r="Y1679" s="28"/>
      <c r="Z1679" s="28"/>
      <c r="AA1679" s="28"/>
      <c r="AB1679" s="28"/>
      <c r="AC1679" s="28"/>
      <c r="AD1679" s="28"/>
      <c r="AE1679" s="28"/>
      <c r="AF1679" s="28"/>
      <c r="AG1679" s="28"/>
      <c r="AH1679" s="28"/>
      <c r="AI1679" s="28"/>
      <c r="AJ1679" s="28"/>
      <c r="AK1679" s="28"/>
      <c r="AL1679" s="28"/>
      <c r="AM1679" s="28"/>
      <c r="AN1679" s="28"/>
      <c r="AO1679" s="28"/>
      <c r="AP1679" s="28"/>
      <c r="AQ1679" s="28"/>
    </row>
    <row r="1680" spans="2:43" ht="15">
      <c r="B1680" s="28"/>
      <c r="C1680" s="28"/>
      <c r="D1680" s="28"/>
      <c r="E1680" s="28"/>
      <c r="F1680" s="28"/>
      <c r="G1680" s="28"/>
      <c r="H1680" s="28"/>
      <c r="I1680" s="28"/>
      <c r="J1680" s="28"/>
      <c r="K1680" s="28"/>
      <c r="L1680" s="28"/>
      <c r="M1680" s="28"/>
      <c r="N1680" s="28"/>
      <c r="O1680" s="28"/>
      <c r="P1680" s="28"/>
      <c r="Q1680" s="28"/>
      <c r="R1680" s="28"/>
      <c r="S1680" s="28"/>
      <c r="T1680" s="28"/>
      <c r="U1680" s="28"/>
      <c r="V1680" s="28"/>
      <c r="W1680" s="28"/>
      <c r="X1680" s="28"/>
      <c r="Y1680" s="28"/>
      <c r="Z1680" s="28"/>
      <c r="AA1680" s="28"/>
      <c r="AB1680" s="28"/>
      <c r="AC1680" s="28"/>
      <c r="AD1680" s="28"/>
      <c r="AE1680" s="28"/>
      <c r="AF1680" s="28"/>
      <c r="AG1680" s="28"/>
      <c r="AH1680" s="28"/>
      <c r="AI1680" s="28"/>
      <c r="AJ1680" s="28"/>
      <c r="AK1680" s="28"/>
      <c r="AL1680" s="28"/>
      <c r="AM1680" s="28"/>
      <c r="AN1680" s="28"/>
      <c r="AO1680" s="28"/>
      <c r="AP1680" s="28"/>
      <c r="AQ1680" s="28"/>
    </row>
    <row r="1681" spans="2:43" ht="15">
      <c r="B1681" s="28"/>
      <c r="C1681" s="28"/>
      <c r="D1681" s="28"/>
      <c r="E1681" s="28"/>
      <c r="F1681" s="28"/>
      <c r="G1681" s="28"/>
      <c r="H1681" s="28"/>
      <c r="I1681" s="28"/>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8"/>
      <c r="AG1681" s="28"/>
      <c r="AH1681" s="28"/>
      <c r="AI1681" s="28"/>
      <c r="AJ1681" s="28"/>
      <c r="AK1681" s="28"/>
      <c r="AL1681" s="28"/>
      <c r="AM1681" s="28"/>
      <c r="AN1681" s="28"/>
      <c r="AO1681" s="28"/>
      <c r="AP1681" s="28"/>
      <c r="AQ1681" s="28"/>
    </row>
    <row r="1682" spans="2:43" ht="15">
      <c r="B1682" s="28"/>
      <c r="C1682" s="28"/>
      <c r="D1682" s="28"/>
      <c r="E1682" s="28"/>
      <c r="F1682" s="28"/>
      <c r="G1682" s="28"/>
      <c r="H1682" s="28"/>
      <c r="I1682" s="28"/>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8"/>
      <c r="AG1682" s="28"/>
      <c r="AH1682" s="28"/>
      <c r="AI1682" s="28"/>
      <c r="AJ1682" s="28"/>
      <c r="AK1682" s="28"/>
      <c r="AL1682" s="28"/>
      <c r="AM1682" s="28"/>
      <c r="AN1682" s="28"/>
      <c r="AO1682" s="28"/>
      <c r="AP1682" s="28"/>
      <c r="AQ1682" s="28"/>
    </row>
    <row r="1683" spans="2:43" ht="15">
      <c r="B1683" s="28"/>
      <c r="C1683" s="28"/>
      <c r="D1683" s="28"/>
      <c r="E1683" s="28"/>
      <c r="F1683" s="28"/>
      <c r="G1683" s="28"/>
      <c r="H1683" s="28"/>
      <c r="I1683" s="28"/>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8"/>
      <c r="AG1683" s="28"/>
      <c r="AH1683" s="28"/>
      <c r="AI1683" s="28"/>
      <c r="AJ1683" s="28"/>
      <c r="AK1683" s="28"/>
      <c r="AL1683" s="28"/>
      <c r="AM1683" s="28"/>
      <c r="AN1683" s="28"/>
      <c r="AO1683" s="28"/>
      <c r="AP1683" s="28"/>
      <c r="AQ1683" s="28"/>
    </row>
    <row r="1684" spans="2:43" ht="15">
      <c r="B1684" s="28"/>
      <c r="C1684" s="28"/>
      <c r="D1684" s="28"/>
      <c r="E1684" s="28"/>
      <c r="F1684" s="28"/>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c r="AI1684" s="28"/>
      <c r="AJ1684" s="28"/>
      <c r="AK1684" s="28"/>
      <c r="AL1684" s="28"/>
      <c r="AM1684" s="28"/>
      <c r="AN1684" s="28"/>
      <c r="AO1684" s="28"/>
      <c r="AP1684" s="28"/>
      <c r="AQ1684" s="28"/>
    </row>
    <row r="1685" spans="2:43" ht="15">
      <c r="B1685" s="28"/>
      <c r="C1685" s="28"/>
      <c r="D1685" s="28"/>
      <c r="E1685" s="28"/>
      <c r="F1685" s="28"/>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c r="AI1685" s="28"/>
      <c r="AJ1685" s="28"/>
      <c r="AK1685" s="28"/>
      <c r="AL1685" s="28"/>
      <c r="AM1685" s="28"/>
      <c r="AN1685" s="28"/>
      <c r="AO1685" s="28"/>
      <c r="AP1685" s="28"/>
      <c r="AQ1685" s="28"/>
    </row>
    <row r="1686" spans="2:43" ht="15">
      <c r="B1686" s="28"/>
      <c r="C1686" s="28"/>
      <c r="D1686" s="28"/>
      <c r="E1686" s="28"/>
      <c r="F1686" s="28"/>
      <c r="G1686" s="28"/>
      <c r="H1686" s="28"/>
      <c r="I1686" s="28"/>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8"/>
      <c r="AG1686" s="28"/>
      <c r="AH1686" s="28"/>
      <c r="AI1686" s="28"/>
      <c r="AJ1686" s="28"/>
      <c r="AK1686" s="28"/>
      <c r="AL1686" s="28"/>
      <c r="AM1686" s="28"/>
      <c r="AN1686" s="28"/>
      <c r="AO1686" s="28"/>
      <c r="AP1686" s="28"/>
      <c r="AQ1686" s="28"/>
    </row>
    <row r="1687" spans="2:43" ht="15">
      <c r="B1687" s="28"/>
      <c r="C1687" s="28"/>
      <c r="D1687" s="28"/>
      <c r="E1687" s="28"/>
      <c r="F1687" s="28"/>
      <c r="G1687" s="28"/>
      <c r="H1687" s="28"/>
      <c r="I1687" s="28"/>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8"/>
      <c r="AG1687" s="28"/>
      <c r="AH1687" s="28"/>
      <c r="AI1687" s="28"/>
      <c r="AJ1687" s="28"/>
      <c r="AK1687" s="28"/>
      <c r="AL1687" s="28"/>
      <c r="AM1687" s="28"/>
      <c r="AN1687" s="28"/>
      <c r="AO1687" s="28"/>
      <c r="AP1687" s="28"/>
      <c r="AQ1687" s="28"/>
    </row>
    <row r="1688" spans="2:43" ht="15">
      <c r="B1688" s="28"/>
      <c r="C1688" s="28"/>
      <c r="D1688" s="28"/>
      <c r="E1688" s="28"/>
      <c r="F1688" s="28"/>
      <c r="G1688" s="28"/>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c r="AI1688" s="28"/>
      <c r="AJ1688" s="28"/>
      <c r="AK1688" s="28"/>
      <c r="AL1688" s="28"/>
      <c r="AM1688" s="28"/>
      <c r="AN1688" s="28"/>
      <c r="AO1688" s="28"/>
      <c r="AP1688" s="28"/>
      <c r="AQ1688" s="28"/>
    </row>
    <row r="1689" spans="2:43" ht="15">
      <c r="B1689" s="28"/>
      <c r="C1689" s="28"/>
      <c r="D1689" s="28"/>
      <c r="E1689" s="28"/>
      <c r="F1689" s="28"/>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c r="AI1689" s="28"/>
      <c r="AJ1689" s="28"/>
      <c r="AK1689" s="28"/>
      <c r="AL1689" s="28"/>
      <c r="AM1689" s="28"/>
      <c r="AN1689" s="28"/>
      <c r="AO1689" s="28"/>
      <c r="AP1689" s="28"/>
      <c r="AQ1689" s="28"/>
    </row>
    <row r="1690" spans="2:43" ht="15">
      <c r="B1690" s="28"/>
      <c r="C1690" s="28"/>
      <c r="D1690" s="28"/>
      <c r="E1690" s="28"/>
      <c r="F1690" s="28"/>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c r="AI1690" s="28"/>
      <c r="AJ1690" s="28"/>
      <c r="AK1690" s="28"/>
      <c r="AL1690" s="28"/>
      <c r="AM1690" s="28"/>
      <c r="AN1690" s="28"/>
      <c r="AO1690" s="28"/>
      <c r="AP1690" s="28"/>
      <c r="AQ1690" s="28"/>
    </row>
    <row r="1691" spans="2:43" ht="15">
      <c r="B1691" s="28"/>
      <c r="C1691" s="28"/>
      <c r="D1691" s="28"/>
      <c r="E1691" s="28"/>
      <c r="F1691" s="28"/>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c r="AI1691" s="28"/>
      <c r="AJ1691" s="28"/>
      <c r="AK1691" s="28"/>
      <c r="AL1691" s="28"/>
      <c r="AM1691" s="28"/>
      <c r="AN1691" s="28"/>
      <c r="AO1691" s="28"/>
      <c r="AP1691" s="28"/>
      <c r="AQ1691" s="28"/>
    </row>
    <row r="1692" spans="2:43" ht="15">
      <c r="B1692" s="28"/>
      <c r="C1692" s="28"/>
      <c r="D1692" s="28"/>
      <c r="E1692" s="28"/>
      <c r="F1692" s="28"/>
      <c r="G1692" s="28"/>
      <c r="H1692" s="28"/>
      <c r="I1692" s="28"/>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c r="AI1692" s="28"/>
      <c r="AJ1692" s="28"/>
      <c r="AK1692" s="28"/>
      <c r="AL1692" s="28"/>
      <c r="AM1692" s="28"/>
      <c r="AN1692" s="28"/>
      <c r="AO1692" s="28"/>
      <c r="AP1692" s="28"/>
      <c r="AQ1692" s="28"/>
    </row>
    <row r="1693" spans="2:43" ht="15">
      <c r="B1693" s="28"/>
      <c r="C1693" s="28"/>
      <c r="D1693" s="28"/>
      <c r="E1693" s="28"/>
      <c r="F1693" s="28"/>
      <c r="G1693" s="28"/>
      <c r="H1693" s="28"/>
      <c r="I1693" s="28"/>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8"/>
      <c r="AG1693" s="28"/>
      <c r="AH1693" s="28"/>
      <c r="AI1693" s="28"/>
      <c r="AJ1693" s="28"/>
      <c r="AK1693" s="28"/>
      <c r="AL1693" s="28"/>
      <c r="AM1693" s="28"/>
      <c r="AN1693" s="28"/>
      <c r="AO1693" s="28"/>
      <c r="AP1693" s="28"/>
      <c r="AQ1693" s="28"/>
    </row>
    <row r="1694" spans="2:43" ht="15">
      <c r="B1694" s="28"/>
      <c r="C1694" s="28"/>
      <c r="D1694" s="28"/>
      <c r="E1694" s="28"/>
      <c r="F1694" s="28"/>
      <c r="G1694" s="28"/>
      <c r="H1694" s="28"/>
      <c r="I1694" s="28"/>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8"/>
      <c r="AG1694" s="28"/>
      <c r="AH1694" s="28"/>
      <c r="AI1694" s="28"/>
      <c r="AJ1694" s="28"/>
      <c r="AK1694" s="28"/>
      <c r="AL1694" s="28"/>
      <c r="AM1694" s="28"/>
      <c r="AN1694" s="28"/>
      <c r="AO1694" s="28"/>
      <c r="AP1694" s="28"/>
      <c r="AQ1694" s="28"/>
    </row>
    <row r="1695" spans="2:43" ht="15">
      <c r="B1695" s="28"/>
      <c r="C1695" s="28"/>
      <c r="D1695" s="28"/>
      <c r="E1695" s="28"/>
      <c r="F1695" s="28"/>
      <c r="G1695" s="28"/>
      <c r="H1695" s="28"/>
      <c r="I1695" s="28"/>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8"/>
      <c r="AG1695" s="28"/>
      <c r="AH1695" s="28"/>
      <c r="AI1695" s="28"/>
      <c r="AJ1695" s="28"/>
      <c r="AK1695" s="28"/>
      <c r="AL1695" s="28"/>
      <c r="AM1695" s="28"/>
      <c r="AN1695" s="28"/>
      <c r="AO1695" s="28"/>
      <c r="AP1695" s="28"/>
      <c r="AQ1695" s="28"/>
    </row>
    <row r="1696" spans="2:43" ht="15">
      <c r="B1696" s="28"/>
      <c r="C1696" s="28"/>
      <c r="D1696" s="28"/>
      <c r="E1696" s="28"/>
      <c r="F1696" s="28"/>
      <c r="G1696" s="28"/>
      <c r="H1696" s="28"/>
      <c r="I1696" s="28"/>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8"/>
      <c r="AG1696" s="28"/>
      <c r="AH1696" s="28"/>
      <c r="AI1696" s="28"/>
      <c r="AJ1696" s="28"/>
      <c r="AK1696" s="28"/>
      <c r="AL1696" s="28"/>
      <c r="AM1696" s="28"/>
      <c r="AN1696" s="28"/>
      <c r="AO1696" s="28"/>
      <c r="AP1696" s="28"/>
      <c r="AQ1696" s="28"/>
    </row>
    <row r="1697" spans="2:43" ht="15">
      <c r="B1697" s="28"/>
      <c r="C1697" s="28"/>
      <c r="D1697" s="28"/>
      <c r="E1697" s="28"/>
      <c r="F1697" s="28"/>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c r="AI1697" s="28"/>
      <c r="AJ1697" s="28"/>
      <c r="AK1697" s="28"/>
      <c r="AL1697" s="28"/>
      <c r="AM1697" s="28"/>
      <c r="AN1697" s="28"/>
      <c r="AO1697" s="28"/>
      <c r="AP1697" s="28"/>
      <c r="AQ1697" s="28"/>
    </row>
    <row r="1698" spans="2:43" ht="15">
      <c r="B1698" s="28"/>
      <c r="C1698" s="28"/>
      <c r="D1698" s="28"/>
      <c r="E1698" s="28"/>
      <c r="F1698" s="28"/>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c r="AI1698" s="28"/>
      <c r="AJ1698" s="28"/>
      <c r="AK1698" s="28"/>
      <c r="AL1698" s="28"/>
      <c r="AM1698" s="28"/>
      <c r="AN1698" s="28"/>
      <c r="AO1698" s="28"/>
      <c r="AP1698" s="28"/>
      <c r="AQ1698" s="28"/>
    </row>
    <row r="1699" spans="2:43" ht="15">
      <c r="B1699" s="28"/>
      <c r="C1699" s="28"/>
      <c r="D1699" s="28"/>
      <c r="E1699" s="28"/>
      <c r="F1699" s="28"/>
      <c r="G1699" s="28"/>
      <c r="H1699" s="28"/>
      <c r="I1699" s="28"/>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8"/>
      <c r="AG1699" s="28"/>
      <c r="AH1699" s="28"/>
      <c r="AI1699" s="28"/>
      <c r="AJ1699" s="28"/>
      <c r="AK1699" s="28"/>
      <c r="AL1699" s="28"/>
      <c r="AM1699" s="28"/>
      <c r="AN1699" s="28"/>
      <c r="AO1699" s="28"/>
      <c r="AP1699" s="28"/>
      <c r="AQ1699" s="28"/>
    </row>
    <row r="1700" spans="2:43" ht="15">
      <c r="B1700" s="28"/>
      <c r="C1700" s="28"/>
      <c r="D1700" s="28"/>
      <c r="E1700" s="28"/>
      <c r="F1700" s="28"/>
      <c r="G1700" s="28"/>
      <c r="H1700" s="28"/>
      <c r="I1700" s="28"/>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8"/>
      <c r="AG1700" s="28"/>
      <c r="AH1700" s="28"/>
      <c r="AI1700" s="28"/>
      <c r="AJ1700" s="28"/>
      <c r="AK1700" s="28"/>
      <c r="AL1700" s="28"/>
      <c r="AM1700" s="28"/>
      <c r="AN1700" s="28"/>
      <c r="AO1700" s="28"/>
      <c r="AP1700" s="28"/>
      <c r="AQ1700" s="28"/>
    </row>
    <row r="1701" spans="2:43" ht="15">
      <c r="B1701" s="28"/>
      <c r="C1701" s="28"/>
      <c r="D1701" s="28"/>
      <c r="E1701" s="28"/>
      <c r="F1701" s="28"/>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c r="AI1701" s="28"/>
      <c r="AJ1701" s="28"/>
      <c r="AK1701" s="28"/>
      <c r="AL1701" s="28"/>
      <c r="AM1701" s="28"/>
      <c r="AN1701" s="28"/>
      <c r="AO1701" s="28"/>
      <c r="AP1701" s="28"/>
      <c r="AQ1701" s="28"/>
    </row>
    <row r="1702" spans="2:43" ht="15">
      <c r="B1702" s="28"/>
      <c r="C1702" s="28"/>
      <c r="D1702" s="28"/>
      <c r="E1702" s="28"/>
      <c r="F1702" s="28"/>
      <c r="G1702" s="28"/>
      <c r="H1702" s="28"/>
      <c r="I1702" s="28"/>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8"/>
      <c r="AG1702" s="28"/>
      <c r="AH1702" s="28"/>
      <c r="AI1702" s="28"/>
      <c r="AJ1702" s="28"/>
      <c r="AK1702" s="28"/>
      <c r="AL1702" s="28"/>
      <c r="AM1702" s="28"/>
      <c r="AN1702" s="28"/>
      <c r="AO1702" s="28"/>
      <c r="AP1702" s="28"/>
      <c r="AQ1702" s="28"/>
    </row>
    <row r="1703" spans="2:43" ht="15">
      <c r="B1703" s="28"/>
      <c r="C1703" s="28"/>
      <c r="D1703" s="28"/>
      <c r="E1703" s="28"/>
      <c r="F1703" s="28"/>
      <c r="G1703" s="28"/>
      <c r="H1703" s="28"/>
      <c r="I1703" s="28"/>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8"/>
      <c r="AG1703" s="28"/>
      <c r="AH1703" s="28"/>
      <c r="AI1703" s="28"/>
      <c r="AJ1703" s="28"/>
      <c r="AK1703" s="28"/>
      <c r="AL1703" s="28"/>
      <c r="AM1703" s="28"/>
      <c r="AN1703" s="28"/>
      <c r="AO1703" s="28"/>
      <c r="AP1703" s="28"/>
      <c r="AQ1703" s="28"/>
    </row>
    <row r="1704" spans="2:43" ht="15">
      <c r="B1704" s="28"/>
      <c r="C1704" s="28"/>
      <c r="D1704" s="28"/>
      <c r="E1704" s="28"/>
      <c r="F1704" s="28"/>
      <c r="G1704" s="28"/>
      <c r="H1704" s="28"/>
      <c r="I1704" s="28"/>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8"/>
      <c r="AG1704" s="28"/>
      <c r="AH1704" s="28"/>
      <c r="AI1704" s="28"/>
      <c r="AJ1704" s="28"/>
      <c r="AK1704" s="28"/>
      <c r="AL1704" s="28"/>
      <c r="AM1704" s="28"/>
      <c r="AN1704" s="28"/>
      <c r="AO1704" s="28"/>
      <c r="AP1704" s="28"/>
      <c r="AQ1704" s="28"/>
    </row>
    <row r="1705" spans="2:43" ht="15">
      <c r="B1705" s="28"/>
      <c r="C1705" s="28"/>
      <c r="D1705" s="28"/>
      <c r="E1705" s="28"/>
      <c r="F1705" s="28"/>
      <c r="G1705" s="28"/>
      <c r="H1705" s="28"/>
      <c r="I1705" s="28"/>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8"/>
      <c r="AG1705" s="28"/>
      <c r="AH1705" s="28"/>
      <c r="AI1705" s="28"/>
      <c r="AJ1705" s="28"/>
      <c r="AK1705" s="28"/>
      <c r="AL1705" s="28"/>
      <c r="AM1705" s="28"/>
      <c r="AN1705" s="28"/>
      <c r="AO1705" s="28"/>
      <c r="AP1705" s="28"/>
      <c r="AQ1705" s="28"/>
    </row>
    <row r="1706" spans="2:43" ht="15">
      <c r="B1706" s="28"/>
      <c r="C1706" s="28"/>
      <c r="D1706" s="28"/>
      <c r="E1706" s="28"/>
      <c r="F1706" s="28"/>
      <c r="G1706" s="28"/>
      <c r="H1706" s="28"/>
      <c r="I1706" s="28"/>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8"/>
      <c r="AG1706" s="28"/>
      <c r="AH1706" s="28"/>
      <c r="AI1706" s="28"/>
      <c r="AJ1706" s="28"/>
      <c r="AK1706" s="28"/>
      <c r="AL1706" s="28"/>
      <c r="AM1706" s="28"/>
      <c r="AN1706" s="28"/>
      <c r="AO1706" s="28"/>
      <c r="AP1706" s="28"/>
      <c r="AQ1706" s="28"/>
    </row>
    <row r="1707" spans="2:43" ht="15">
      <c r="B1707" s="28"/>
      <c r="C1707" s="28"/>
      <c r="D1707" s="28"/>
      <c r="E1707" s="28"/>
      <c r="F1707" s="28"/>
      <c r="G1707" s="28"/>
      <c r="H1707" s="28"/>
      <c r="I1707" s="28"/>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8"/>
      <c r="AG1707" s="28"/>
      <c r="AH1707" s="28"/>
      <c r="AI1707" s="28"/>
      <c r="AJ1707" s="28"/>
      <c r="AK1707" s="28"/>
      <c r="AL1707" s="28"/>
      <c r="AM1707" s="28"/>
      <c r="AN1707" s="28"/>
      <c r="AO1707" s="28"/>
      <c r="AP1707" s="28"/>
      <c r="AQ1707" s="28"/>
    </row>
    <row r="1708" spans="2:43" ht="15">
      <c r="B1708" s="28"/>
      <c r="C1708" s="28"/>
      <c r="D1708" s="28"/>
      <c r="E1708" s="28"/>
      <c r="F1708" s="28"/>
      <c r="G1708" s="28"/>
      <c r="H1708" s="28"/>
      <c r="I1708" s="28"/>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8"/>
      <c r="AG1708" s="28"/>
      <c r="AH1708" s="28"/>
      <c r="AI1708" s="28"/>
      <c r="AJ1708" s="28"/>
      <c r="AK1708" s="28"/>
      <c r="AL1708" s="28"/>
      <c r="AM1708" s="28"/>
      <c r="AN1708" s="28"/>
      <c r="AO1708" s="28"/>
      <c r="AP1708" s="28"/>
      <c r="AQ1708" s="28"/>
    </row>
    <row r="1709" spans="2:43" ht="15">
      <c r="B1709" s="28"/>
      <c r="C1709" s="28"/>
      <c r="D1709" s="28"/>
      <c r="E1709" s="28"/>
      <c r="F1709" s="28"/>
      <c r="G1709" s="28"/>
      <c r="H1709" s="28"/>
      <c r="I1709" s="28"/>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8"/>
      <c r="AG1709" s="28"/>
      <c r="AH1709" s="28"/>
      <c r="AI1709" s="28"/>
      <c r="AJ1709" s="28"/>
      <c r="AK1709" s="28"/>
      <c r="AL1709" s="28"/>
      <c r="AM1709" s="28"/>
      <c r="AN1709" s="28"/>
      <c r="AO1709" s="28"/>
      <c r="AP1709" s="28"/>
      <c r="AQ1709" s="28"/>
    </row>
    <row r="1710" spans="2:43" ht="15">
      <c r="B1710" s="28"/>
      <c r="C1710" s="28"/>
      <c r="D1710" s="28"/>
      <c r="E1710" s="28"/>
      <c r="F1710" s="28"/>
      <c r="G1710" s="28"/>
      <c r="H1710" s="28"/>
      <c r="I1710" s="28"/>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8"/>
      <c r="AG1710" s="28"/>
      <c r="AH1710" s="28"/>
      <c r="AI1710" s="28"/>
      <c r="AJ1710" s="28"/>
      <c r="AK1710" s="28"/>
      <c r="AL1710" s="28"/>
      <c r="AM1710" s="28"/>
      <c r="AN1710" s="28"/>
      <c r="AO1710" s="28"/>
      <c r="AP1710" s="28"/>
      <c r="AQ1710" s="28"/>
    </row>
    <row r="1711" spans="2:43" ht="15">
      <c r="B1711" s="28"/>
      <c r="C1711" s="28"/>
      <c r="D1711" s="28"/>
      <c r="E1711" s="28"/>
      <c r="F1711" s="28"/>
      <c r="G1711" s="28"/>
      <c r="H1711" s="28"/>
      <c r="I1711" s="28"/>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8"/>
      <c r="AG1711" s="28"/>
      <c r="AH1711" s="28"/>
      <c r="AI1711" s="28"/>
      <c r="AJ1711" s="28"/>
      <c r="AK1711" s="28"/>
      <c r="AL1711" s="28"/>
      <c r="AM1711" s="28"/>
      <c r="AN1711" s="28"/>
      <c r="AO1711" s="28"/>
      <c r="AP1711" s="28"/>
      <c r="AQ1711" s="28"/>
    </row>
    <row r="1712" spans="2:43" ht="15">
      <c r="B1712" s="28"/>
      <c r="C1712" s="28"/>
      <c r="D1712" s="28"/>
      <c r="E1712" s="28"/>
      <c r="F1712" s="28"/>
      <c r="G1712" s="28"/>
      <c r="H1712" s="28"/>
      <c r="I1712" s="28"/>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8"/>
      <c r="AG1712" s="28"/>
      <c r="AH1712" s="28"/>
      <c r="AI1712" s="28"/>
      <c r="AJ1712" s="28"/>
      <c r="AK1712" s="28"/>
      <c r="AL1712" s="28"/>
      <c r="AM1712" s="28"/>
      <c r="AN1712" s="28"/>
      <c r="AO1712" s="28"/>
      <c r="AP1712" s="28"/>
      <c r="AQ1712" s="28"/>
    </row>
    <row r="1713" spans="2:43" ht="15">
      <c r="B1713" s="28"/>
      <c r="C1713" s="28"/>
      <c r="D1713" s="28"/>
      <c r="E1713" s="28"/>
      <c r="F1713" s="28"/>
      <c r="G1713" s="28"/>
      <c r="H1713" s="28"/>
      <c r="I1713" s="28"/>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8"/>
      <c r="AG1713" s="28"/>
      <c r="AH1713" s="28"/>
      <c r="AI1713" s="28"/>
      <c r="AJ1713" s="28"/>
      <c r="AK1713" s="28"/>
      <c r="AL1713" s="28"/>
      <c r="AM1713" s="28"/>
      <c r="AN1713" s="28"/>
      <c r="AO1713" s="28"/>
      <c r="AP1713" s="28"/>
      <c r="AQ1713" s="28"/>
    </row>
    <row r="1714" spans="2:43" ht="15">
      <c r="B1714" s="28"/>
      <c r="C1714" s="28"/>
      <c r="D1714" s="28"/>
      <c r="E1714" s="28"/>
      <c r="F1714" s="28"/>
      <c r="G1714" s="28"/>
      <c r="H1714" s="28"/>
      <c r="I1714" s="28"/>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8"/>
      <c r="AG1714" s="28"/>
      <c r="AH1714" s="28"/>
      <c r="AI1714" s="28"/>
      <c r="AJ1714" s="28"/>
      <c r="AK1714" s="28"/>
      <c r="AL1714" s="28"/>
      <c r="AM1714" s="28"/>
      <c r="AN1714" s="28"/>
      <c r="AO1714" s="28"/>
      <c r="AP1714" s="28"/>
      <c r="AQ1714" s="28"/>
    </row>
    <row r="1715" spans="2:43" ht="15">
      <c r="B1715" s="28"/>
      <c r="C1715" s="28"/>
      <c r="D1715" s="28"/>
      <c r="E1715" s="28"/>
      <c r="F1715" s="28"/>
      <c r="G1715" s="28"/>
      <c r="H1715" s="28"/>
      <c r="I1715" s="28"/>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8"/>
      <c r="AG1715" s="28"/>
      <c r="AH1715" s="28"/>
      <c r="AI1715" s="28"/>
      <c r="AJ1715" s="28"/>
      <c r="AK1715" s="28"/>
      <c r="AL1715" s="28"/>
      <c r="AM1715" s="28"/>
      <c r="AN1715" s="28"/>
      <c r="AO1715" s="28"/>
      <c r="AP1715" s="28"/>
      <c r="AQ1715" s="28"/>
    </row>
    <row r="1716" spans="2:43" ht="15">
      <c r="B1716" s="28"/>
      <c r="C1716" s="28"/>
      <c r="D1716" s="28"/>
      <c r="E1716" s="28"/>
      <c r="F1716" s="28"/>
      <c r="G1716" s="28"/>
      <c r="H1716" s="28"/>
      <c r="I1716" s="28"/>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8"/>
      <c r="AG1716" s="28"/>
      <c r="AH1716" s="28"/>
      <c r="AI1716" s="28"/>
      <c r="AJ1716" s="28"/>
      <c r="AK1716" s="28"/>
      <c r="AL1716" s="28"/>
      <c r="AM1716" s="28"/>
      <c r="AN1716" s="28"/>
      <c r="AO1716" s="28"/>
      <c r="AP1716" s="28"/>
      <c r="AQ1716" s="28"/>
    </row>
    <row r="1717" spans="2:43" ht="15">
      <c r="B1717" s="28"/>
      <c r="C1717" s="28"/>
      <c r="D1717" s="28"/>
      <c r="E1717" s="28"/>
      <c r="F1717" s="28"/>
      <c r="G1717" s="28"/>
      <c r="H1717" s="28"/>
      <c r="I1717" s="28"/>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8"/>
      <c r="AG1717" s="28"/>
      <c r="AH1717" s="28"/>
      <c r="AI1717" s="28"/>
      <c r="AJ1717" s="28"/>
      <c r="AK1717" s="28"/>
      <c r="AL1717" s="28"/>
      <c r="AM1717" s="28"/>
      <c r="AN1717" s="28"/>
      <c r="AO1717" s="28"/>
      <c r="AP1717" s="28"/>
      <c r="AQ1717" s="28"/>
    </row>
    <row r="1718" spans="2:43" ht="15">
      <c r="B1718" s="28"/>
      <c r="C1718" s="28"/>
      <c r="D1718" s="28"/>
      <c r="E1718" s="28"/>
      <c r="F1718" s="28"/>
      <c r="G1718" s="28"/>
      <c r="H1718" s="28"/>
      <c r="I1718" s="28"/>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8"/>
      <c r="AG1718" s="28"/>
      <c r="AH1718" s="28"/>
      <c r="AI1718" s="28"/>
      <c r="AJ1718" s="28"/>
      <c r="AK1718" s="28"/>
      <c r="AL1718" s="28"/>
      <c r="AM1718" s="28"/>
      <c r="AN1718" s="28"/>
      <c r="AO1718" s="28"/>
      <c r="AP1718" s="28"/>
      <c r="AQ1718" s="28"/>
    </row>
    <row r="1719" spans="2:43" ht="15">
      <c r="B1719" s="28"/>
      <c r="C1719" s="28"/>
      <c r="D1719" s="28"/>
      <c r="E1719" s="28"/>
      <c r="F1719" s="28"/>
      <c r="G1719" s="28"/>
      <c r="H1719" s="28"/>
      <c r="I1719" s="28"/>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8"/>
      <c r="AG1719" s="28"/>
      <c r="AH1719" s="28"/>
      <c r="AI1719" s="28"/>
      <c r="AJ1719" s="28"/>
      <c r="AK1719" s="28"/>
      <c r="AL1719" s="28"/>
      <c r="AM1719" s="28"/>
      <c r="AN1719" s="28"/>
      <c r="AO1719" s="28"/>
      <c r="AP1719" s="28"/>
      <c r="AQ1719" s="28"/>
    </row>
    <row r="1720" spans="2:43" ht="15">
      <c r="B1720" s="28"/>
      <c r="C1720" s="28"/>
      <c r="D1720" s="28"/>
      <c r="E1720" s="28"/>
      <c r="F1720" s="28"/>
      <c r="G1720" s="28"/>
      <c r="H1720" s="28"/>
      <c r="I1720" s="28"/>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8"/>
      <c r="AG1720" s="28"/>
      <c r="AH1720" s="28"/>
      <c r="AI1720" s="28"/>
      <c r="AJ1720" s="28"/>
      <c r="AK1720" s="28"/>
      <c r="AL1720" s="28"/>
      <c r="AM1720" s="28"/>
      <c r="AN1720" s="28"/>
      <c r="AO1720" s="28"/>
      <c r="AP1720" s="28"/>
      <c r="AQ1720" s="28"/>
    </row>
    <row r="1721" spans="2:43" ht="15">
      <c r="B1721" s="28"/>
      <c r="C1721" s="28"/>
      <c r="D1721" s="28"/>
      <c r="E1721" s="28"/>
      <c r="F1721" s="28"/>
      <c r="G1721" s="28"/>
      <c r="H1721" s="28"/>
      <c r="I1721" s="28"/>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8"/>
      <c r="AG1721" s="28"/>
      <c r="AH1721" s="28"/>
      <c r="AI1721" s="28"/>
      <c r="AJ1721" s="28"/>
      <c r="AK1721" s="28"/>
      <c r="AL1721" s="28"/>
      <c r="AM1721" s="28"/>
      <c r="AN1721" s="28"/>
      <c r="AO1721" s="28"/>
      <c r="AP1721" s="28"/>
      <c r="AQ1721" s="28"/>
    </row>
    <row r="1722" spans="2:43" ht="15">
      <c r="B1722" s="28"/>
      <c r="C1722" s="28"/>
      <c r="D1722" s="28"/>
      <c r="E1722" s="28"/>
      <c r="F1722" s="28"/>
      <c r="G1722" s="28"/>
      <c r="H1722" s="28"/>
      <c r="I1722" s="28"/>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8"/>
      <c r="AG1722" s="28"/>
      <c r="AH1722" s="28"/>
      <c r="AI1722" s="28"/>
      <c r="AJ1722" s="28"/>
      <c r="AK1722" s="28"/>
      <c r="AL1722" s="28"/>
      <c r="AM1722" s="28"/>
      <c r="AN1722" s="28"/>
      <c r="AO1722" s="28"/>
      <c r="AP1722" s="28"/>
      <c r="AQ1722" s="28"/>
    </row>
    <row r="1723" spans="2:43" ht="15">
      <c r="B1723" s="28"/>
      <c r="C1723" s="28"/>
      <c r="D1723" s="28"/>
      <c r="E1723" s="28"/>
      <c r="F1723" s="28"/>
      <c r="G1723" s="28"/>
      <c r="H1723" s="28"/>
      <c r="I1723" s="28"/>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8"/>
      <c r="AG1723" s="28"/>
      <c r="AH1723" s="28"/>
      <c r="AI1723" s="28"/>
      <c r="AJ1723" s="28"/>
      <c r="AK1723" s="28"/>
      <c r="AL1723" s="28"/>
      <c r="AM1723" s="28"/>
      <c r="AN1723" s="28"/>
      <c r="AO1723" s="28"/>
      <c r="AP1723" s="28"/>
      <c r="AQ1723" s="28"/>
    </row>
    <row r="1724" spans="2:43" ht="15">
      <c r="B1724" s="28"/>
      <c r="C1724" s="28"/>
      <c r="D1724" s="28"/>
      <c r="E1724" s="28"/>
      <c r="F1724" s="28"/>
      <c r="G1724" s="28"/>
      <c r="H1724" s="28"/>
      <c r="I1724" s="28"/>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8"/>
      <c r="AG1724" s="28"/>
      <c r="AH1724" s="28"/>
      <c r="AI1724" s="28"/>
      <c r="AJ1724" s="28"/>
      <c r="AK1724" s="28"/>
      <c r="AL1724" s="28"/>
      <c r="AM1724" s="28"/>
      <c r="AN1724" s="28"/>
      <c r="AO1724" s="28"/>
      <c r="AP1724" s="28"/>
      <c r="AQ1724" s="28"/>
    </row>
    <row r="1725" spans="2:43" ht="15">
      <c r="B1725" s="28"/>
      <c r="C1725" s="28"/>
      <c r="D1725" s="28"/>
      <c r="E1725" s="28"/>
      <c r="F1725" s="28"/>
      <c r="G1725" s="28"/>
      <c r="H1725" s="28"/>
      <c r="I1725" s="28"/>
      <c r="J1725" s="28"/>
      <c r="K1725" s="28"/>
      <c r="L1725" s="28"/>
      <c r="M1725" s="28"/>
      <c r="N1725" s="28"/>
      <c r="O1725" s="28"/>
      <c r="P1725" s="28"/>
      <c r="Q1725" s="28"/>
      <c r="R1725" s="28"/>
      <c r="S1725" s="28"/>
      <c r="T1725" s="28"/>
      <c r="U1725" s="28"/>
      <c r="V1725" s="28"/>
      <c r="W1725" s="28"/>
      <c r="X1725" s="28"/>
      <c r="Y1725" s="28"/>
      <c r="Z1725" s="28"/>
      <c r="AA1725" s="28"/>
      <c r="AB1725" s="28"/>
      <c r="AC1725" s="28"/>
      <c r="AD1725" s="28"/>
      <c r="AE1725" s="28"/>
      <c r="AF1725" s="28"/>
      <c r="AG1725" s="28"/>
      <c r="AH1725" s="28"/>
      <c r="AI1725" s="28"/>
      <c r="AJ1725" s="28"/>
      <c r="AK1725" s="28"/>
      <c r="AL1725" s="28"/>
      <c r="AM1725" s="28"/>
      <c r="AN1725" s="28"/>
      <c r="AO1725" s="28"/>
      <c r="AP1725" s="28"/>
      <c r="AQ1725" s="28"/>
    </row>
    <row r="1726" spans="2:43" ht="15">
      <c r="B1726" s="28"/>
      <c r="C1726" s="28"/>
      <c r="D1726" s="28"/>
      <c r="E1726" s="28"/>
      <c r="F1726" s="28"/>
      <c r="G1726" s="28"/>
      <c r="H1726" s="28"/>
      <c r="I1726" s="28"/>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8"/>
      <c r="AG1726" s="28"/>
      <c r="AH1726" s="28"/>
      <c r="AI1726" s="28"/>
      <c r="AJ1726" s="28"/>
      <c r="AK1726" s="28"/>
      <c r="AL1726" s="28"/>
      <c r="AM1726" s="28"/>
      <c r="AN1726" s="28"/>
      <c r="AO1726" s="28"/>
      <c r="AP1726" s="28"/>
      <c r="AQ1726" s="28"/>
    </row>
    <row r="1727" spans="2:43" ht="15">
      <c r="B1727" s="28"/>
      <c r="C1727" s="28"/>
      <c r="D1727" s="28"/>
      <c r="E1727" s="28"/>
      <c r="F1727" s="28"/>
      <c r="G1727" s="28"/>
      <c r="H1727" s="28"/>
      <c r="I1727" s="28"/>
      <c r="J1727" s="28"/>
      <c r="K1727" s="28"/>
      <c r="L1727" s="28"/>
      <c r="M1727" s="28"/>
      <c r="N1727" s="28"/>
      <c r="O1727" s="28"/>
      <c r="P1727" s="28"/>
      <c r="Q1727" s="28"/>
      <c r="R1727" s="28"/>
      <c r="S1727" s="28"/>
      <c r="T1727" s="28"/>
      <c r="U1727" s="28"/>
      <c r="V1727" s="28"/>
      <c r="W1727" s="28"/>
      <c r="X1727" s="28"/>
      <c r="Y1727" s="28"/>
      <c r="Z1727" s="28"/>
      <c r="AA1727" s="28"/>
      <c r="AB1727" s="28"/>
      <c r="AC1727" s="28"/>
      <c r="AD1727" s="28"/>
      <c r="AE1727" s="28"/>
      <c r="AF1727" s="28"/>
      <c r="AG1727" s="28"/>
      <c r="AH1727" s="28"/>
      <c r="AI1727" s="28"/>
      <c r="AJ1727" s="28"/>
      <c r="AK1727" s="28"/>
      <c r="AL1727" s="28"/>
      <c r="AM1727" s="28"/>
      <c r="AN1727" s="28"/>
      <c r="AO1727" s="28"/>
      <c r="AP1727" s="28"/>
      <c r="AQ1727" s="28"/>
    </row>
    <row r="1728" spans="2:43" ht="15">
      <c r="B1728" s="28"/>
      <c r="C1728" s="28"/>
      <c r="D1728" s="28"/>
      <c r="E1728" s="28"/>
      <c r="F1728" s="28"/>
      <c r="G1728" s="28"/>
      <c r="H1728" s="28"/>
      <c r="I1728" s="28"/>
      <c r="J1728" s="28"/>
      <c r="K1728" s="28"/>
      <c r="L1728" s="28"/>
      <c r="M1728" s="28"/>
      <c r="N1728" s="28"/>
      <c r="O1728" s="28"/>
      <c r="P1728" s="28"/>
      <c r="Q1728" s="28"/>
      <c r="R1728" s="28"/>
      <c r="S1728" s="28"/>
      <c r="T1728" s="28"/>
      <c r="U1728" s="28"/>
      <c r="V1728" s="28"/>
      <c r="W1728" s="28"/>
      <c r="X1728" s="28"/>
      <c r="Y1728" s="28"/>
      <c r="Z1728" s="28"/>
      <c r="AA1728" s="28"/>
      <c r="AB1728" s="28"/>
      <c r="AC1728" s="28"/>
      <c r="AD1728" s="28"/>
      <c r="AE1728" s="28"/>
      <c r="AF1728" s="28"/>
      <c r="AG1728" s="28"/>
      <c r="AH1728" s="28"/>
      <c r="AI1728" s="28"/>
      <c r="AJ1728" s="28"/>
      <c r="AK1728" s="28"/>
      <c r="AL1728" s="28"/>
      <c r="AM1728" s="28"/>
      <c r="AN1728" s="28"/>
      <c r="AO1728" s="28"/>
      <c r="AP1728" s="28"/>
      <c r="AQ1728" s="28"/>
    </row>
    <row r="1729" spans="2:43" ht="15">
      <c r="B1729" s="28"/>
      <c r="C1729" s="28"/>
      <c r="D1729" s="28"/>
      <c r="E1729" s="28"/>
      <c r="F1729" s="28"/>
      <c r="G1729" s="28"/>
      <c r="H1729" s="28"/>
      <c r="I1729" s="28"/>
      <c r="J1729" s="28"/>
      <c r="K1729" s="28"/>
      <c r="L1729" s="28"/>
      <c r="M1729" s="28"/>
      <c r="N1729" s="28"/>
      <c r="O1729" s="28"/>
      <c r="P1729" s="28"/>
      <c r="Q1729" s="28"/>
      <c r="R1729" s="28"/>
      <c r="S1729" s="28"/>
      <c r="T1729" s="28"/>
      <c r="U1729" s="28"/>
      <c r="V1729" s="28"/>
      <c r="W1729" s="28"/>
      <c r="X1729" s="28"/>
      <c r="Y1729" s="28"/>
      <c r="Z1729" s="28"/>
      <c r="AA1729" s="28"/>
      <c r="AB1729" s="28"/>
      <c r="AC1729" s="28"/>
      <c r="AD1729" s="28"/>
      <c r="AE1729" s="28"/>
      <c r="AF1729" s="28"/>
      <c r="AG1729" s="28"/>
      <c r="AH1729" s="28"/>
      <c r="AI1729" s="28"/>
      <c r="AJ1729" s="28"/>
      <c r="AK1729" s="28"/>
      <c r="AL1729" s="28"/>
      <c r="AM1729" s="28"/>
      <c r="AN1729" s="28"/>
      <c r="AO1729" s="28"/>
      <c r="AP1729" s="28"/>
      <c r="AQ1729" s="28"/>
    </row>
    <row r="1730" spans="2:43" ht="15">
      <c r="B1730" s="28"/>
      <c r="C1730" s="28"/>
      <c r="D1730" s="28"/>
      <c r="E1730" s="28"/>
      <c r="F1730" s="28"/>
      <c r="G1730" s="28"/>
      <c r="H1730" s="28"/>
      <c r="I1730" s="28"/>
      <c r="J1730" s="28"/>
      <c r="K1730" s="28"/>
      <c r="L1730" s="28"/>
      <c r="M1730" s="28"/>
      <c r="N1730" s="28"/>
      <c r="O1730" s="28"/>
      <c r="P1730" s="28"/>
      <c r="Q1730" s="28"/>
      <c r="R1730" s="28"/>
      <c r="S1730" s="28"/>
      <c r="T1730" s="28"/>
      <c r="U1730" s="28"/>
      <c r="V1730" s="28"/>
      <c r="W1730" s="28"/>
      <c r="X1730" s="28"/>
      <c r="Y1730" s="28"/>
      <c r="Z1730" s="28"/>
      <c r="AA1730" s="28"/>
      <c r="AB1730" s="28"/>
      <c r="AC1730" s="28"/>
      <c r="AD1730" s="28"/>
      <c r="AE1730" s="28"/>
      <c r="AF1730" s="28"/>
      <c r="AG1730" s="28"/>
      <c r="AH1730" s="28"/>
      <c r="AI1730" s="28"/>
      <c r="AJ1730" s="28"/>
      <c r="AK1730" s="28"/>
      <c r="AL1730" s="28"/>
      <c r="AM1730" s="28"/>
      <c r="AN1730" s="28"/>
      <c r="AO1730" s="28"/>
      <c r="AP1730" s="28"/>
      <c r="AQ1730" s="28"/>
    </row>
    <row r="1731" spans="2:43" ht="15">
      <c r="B1731" s="28"/>
      <c r="C1731" s="28"/>
      <c r="D1731" s="28"/>
      <c r="E1731" s="28"/>
      <c r="F1731" s="28"/>
      <c r="G1731" s="28"/>
      <c r="H1731" s="28"/>
      <c r="I1731" s="28"/>
      <c r="J1731" s="28"/>
      <c r="K1731" s="28"/>
      <c r="L1731" s="28"/>
      <c r="M1731" s="28"/>
      <c r="N1731" s="28"/>
      <c r="O1731" s="28"/>
      <c r="P1731" s="28"/>
      <c r="Q1731" s="28"/>
      <c r="R1731" s="28"/>
      <c r="S1731" s="28"/>
      <c r="T1731" s="28"/>
      <c r="U1731" s="28"/>
      <c r="V1731" s="28"/>
      <c r="W1731" s="28"/>
      <c r="X1731" s="28"/>
      <c r="Y1731" s="28"/>
      <c r="Z1731" s="28"/>
      <c r="AA1731" s="28"/>
      <c r="AB1731" s="28"/>
      <c r="AC1731" s="28"/>
      <c r="AD1731" s="28"/>
      <c r="AE1731" s="28"/>
      <c r="AF1731" s="28"/>
      <c r="AG1731" s="28"/>
      <c r="AH1731" s="28"/>
      <c r="AI1731" s="28"/>
      <c r="AJ1731" s="28"/>
      <c r="AK1731" s="28"/>
      <c r="AL1731" s="28"/>
      <c r="AM1731" s="28"/>
      <c r="AN1731" s="28"/>
      <c r="AO1731" s="28"/>
      <c r="AP1731" s="28"/>
      <c r="AQ1731" s="28"/>
    </row>
    <row r="1732" spans="2:43" ht="15">
      <c r="B1732" s="28"/>
      <c r="C1732" s="28"/>
      <c r="D1732" s="28"/>
      <c r="E1732" s="28"/>
      <c r="F1732" s="28"/>
      <c r="G1732" s="28"/>
      <c r="H1732" s="28"/>
      <c r="I1732" s="28"/>
      <c r="J1732" s="28"/>
      <c r="K1732" s="28"/>
      <c r="L1732" s="28"/>
      <c r="M1732" s="28"/>
      <c r="N1732" s="28"/>
      <c r="O1732" s="28"/>
      <c r="P1732" s="28"/>
      <c r="Q1732" s="28"/>
      <c r="R1732" s="28"/>
      <c r="S1732" s="28"/>
      <c r="T1732" s="28"/>
      <c r="U1732" s="28"/>
      <c r="V1732" s="28"/>
      <c r="W1732" s="28"/>
      <c r="X1732" s="28"/>
      <c r="Y1732" s="28"/>
      <c r="Z1732" s="28"/>
      <c r="AA1732" s="28"/>
      <c r="AB1732" s="28"/>
      <c r="AC1732" s="28"/>
      <c r="AD1732" s="28"/>
      <c r="AE1732" s="28"/>
      <c r="AF1732" s="28"/>
      <c r="AG1732" s="28"/>
      <c r="AH1732" s="28"/>
      <c r="AI1732" s="28"/>
      <c r="AJ1732" s="28"/>
      <c r="AK1732" s="28"/>
      <c r="AL1732" s="28"/>
      <c r="AM1732" s="28"/>
      <c r="AN1732" s="28"/>
      <c r="AO1732" s="28"/>
      <c r="AP1732" s="28"/>
      <c r="AQ1732" s="28"/>
    </row>
    <row r="1733" spans="2:43" ht="15">
      <c r="B1733" s="28"/>
      <c r="C1733" s="28"/>
      <c r="D1733" s="28"/>
      <c r="E1733" s="28"/>
      <c r="F1733" s="28"/>
      <c r="G1733" s="28"/>
      <c r="H1733" s="28"/>
      <c r="I1733" s="28"/>
      <c r="J1733" s="28"/>
      <c r="K1733" s="28"/>
      <c r="L1733" s="28"/>
      <c r="M1733" s="28"/>
      <c r="N1733" s="28"/>
      <c r="O1733" s="28"/>
      <c r="P1733" s="28"/>
      <c r="Q1733" s="28"/>
      <c r="R1733" s="28"/>
      <c r="S1733" s="28"/>
      <c r="T1733" s="28"/>
      <c r="U1733" s="28"/>
      <c r="V1733" s="28"/>
      <c r="W1733" s="28"/>
      <c r="X1733" s="28"/>
      <c r="Y1733" s="28"/>
      <c r="Z1733" s="28"/>
      <c r="AA1733" s="28"/>
      <c r="AB1733" s="28"/>
      <c r="AC1733" s="28"/>
      <c r="AD1733" s="28"/>
      <c r="AE1733" s="28"/>
      <c r="AF1733" s="28"/>
      <c r="AG1733" s="28"/>
      <c r="AH1733" s="28"/>
      <c r="AI1733" s="28"/>
      <c r="AJ1733" s="28"/>
      <c r="AK1733" s="28"/>
      <c r="AL1733" s="28"/>
      <c r="AM1733" s="28"/>
      <c r="AN1733" s="28"/>
      <c r="AO1733" s="28"/>
      <c r="AP1733" s="28"/>
      <c r="AQ1733" s="28"/>
    </row>
    <row r="1734" spans="2:43" ht="15">
      <c r="B1734" s="28"/>
      <c r="C1734" s="28"/>
      <c r="D1734" s="28"/>
      <c r="E1734" s="28"/>
      <c r="F1734" s="28"/>
      <c r="G1734" s="28"/>
      <c r="H1734" s="28"/>
      <c r="I1734" s="28"/>
      <c r="J1734" s="28"/>
      <c r="K1734" s="28"/>
      <c r="L1734" s="28"/>
      <c r="M1734" s="28"/>
      <c r="N1734" s="28"/>
      <c r="O1734" s="28"/>
      <c r="P1734" s="28"/>
      <c r="Q1734" s="28"/>
      <c r="R1734" s="28"/>
      <c r="S1734" s="28"/>
      <c r="T1734" s="28"/>
      <c r="U1734" s="28"/>
      <c r="V1734" s="28"/>
      <c r="W1734" s="28"/>
      <c r="X1734" s="28"/>
      <c r="Y1734" s="28"/>
      <c r="Z1734" s="28"/>
      <c r="AA1734" s="28"/>
      <c r="AB1734" s="28"/>
      <c r="AC1734" s="28"/>
      <c r="AD1734" s="28"/>
      <c r="AE1734" s="28"/>
      <c r="AF1734" s="28"/>
      <c r="AG1734" s="28"/>
      <c r="AH1734" s="28"/>
      <c r="AI1734" s="28"/>
      <c r="AJ1734" s="28"/>
      <c r="AK1734" s="28"/>
      <c r="AL1734" s="28"/>
      <c r="AM1734" s="28"/>
      <c r="AN1734" s="28"/>
      <c r="AO1734" s="28"/>
      <c r="AP1734" s="28"/>
      <c r="AQ1734" s="28"/>
    </row>
    <row r="1735" spans="2:43" ht="15">
      <c r="B1735" s="28"/>
      <c r="C1735" s="28"/>
      <c r="D1735" s="28"/>
      <c r="E1735" s="28"/>
      <c r="F1735" s="28"/>
      <c r="G1735" s="28"/>
      <c r="H1735" s="28"/>
      <c r="I1735" s="28"/>
      <c r="J1735" s="28"/>
      <c r="K1735" s="28"/>
      <c r="L1735" s="28"/>
      <c r="M1735" s="28"/>
      <c r="N1735" s="28"/>
      <c r="O1735" s="28"/>
      <c r="P1735" s="28"/>
      <c r="Q1735" s="28"/>
      <c r="R1735" s="28"/>
      <c r="S1735" s="28"/>
      <c r="T1735" s="28"/>
      <c r="U1735" s="28"/>
      <c r="V1735" s="28"/>
      <c r="W1735" s="28"/>
      <c r="X1735" s="28"/>
      <c r="Y1735" s="28"/>
      <c r="Z1735" s="28"/>
      <c r="AA1735" s="28"/>
      <c r="AB1735" s="28"/>
      <c r="AC1735" s="28"/>
      <c r="AD1735" s="28"/>
      <c r="AE1735" s="28"/>
      <c r="AF1735" s="28"/>
      <c r="AG1735" s="28"/>
      <c r="AH1735" s="28"/>
      <c r="AI1735" s="28"/>
      <c r="AJ1735" s="28"/>
      <c r="AK1735" s="28"/>
      <c r="AL1735" s="28"/>
      <c r="AM1735" s="28"/>
      <c r="AN1735" s="28"/>
      <c r="AO1735" s="28"/>
      <c r="AP1735" s="28"/>
      <c r="AQ1735" s="28"/>
    </row>
    <row r="1736" spans="2:43" ht="15">
      <c r="B1736" s="28"/>
      <c r="C1736" s="28"/>
      <c r="D1736" s="28"/>
      <c r="E1736" s="28"/>
      <c r="F1736" s="28"/>
      <c r="G1736" s="28"/>
      <c r="H1736" s="28"/>
      <c r="I1736" s="28"/>
      <c r="J1736" s="28"/>
      <c r="K1736" s="28"/>
      <c r="L1736" s="28"/>
      <c r="M1736" s="28"/>
      <c r="N1736" s="28"/>
      <c r="O1736" s="28"/>
      <c r="P1736" s="28"/>
      <c r="Q1736" s="28"/>
      <c r="R1736" s="28"/>
      <c r="S1736" s="28"/>
      <c r="T1736" s="28"/>
      <c r="U1736" s="28"/>
      <c r="V1736" s="28"/>
      <c r="W1736" s="28"/>
      <c r="X1736" s="28"/>
      <c r="Y1736" s="28"/>
      <c r="Z1736" s="28"/>
      <c r="AA1736" s="28"/>
      <c r="AB1736" s="28"/>
      <c r="AC1736" s="28"/>
      <c r="AD1736" s="28"/>
      <c r="AE1736" s="28"/>
      <c r="AF1736" s="28"/>
      <c r="AG1736" s="28"/>
      <c r="AH1736" s="28"/>
      <c r="AI1736" s="28"/>
      <c r="AJ1736" s="28"/>
      <c r="AK1736" s="28"/>
      <c r="AL1736" s="28"/>
      <c r="AM1736" s="28"/>
      <c r="AN1736" s="28"/>
      <c r="AO1736" s="28"/>
      <c r="AP1736" s="28"/>
      <c r="AQ1736" s="28"/>
    </row>
    <row r="1737" spans="2:43" ht="15">
      <c r="B1737" s="28"/>
      <c r="C1737" s="28"/>
      <c r="D1737" s="28"/>
      <c r="E1737" s="28"/>
      <c r="F1737" s="28"/>
      <c r="G1737" s="28"/>
      <c r="H1737" s="28"/>
      <c r="I1737" s="28"/>
      <c r="J1737" s="28"/>
      <c r="K1737" s="28"/>
      <c r="L1737" s="28"/>
      <c r="M1737" s="28"/>
      <c r="N1737" s="28"/>
      <c r="O1737" s="28"/>
      <c r="P1737" s="28"/>
      <c r="Q1737" s="28"/>
      <c r="R1737" s="28"/>
      <c r="S1737" s="28"/>
      <c r="T1737" s="28"/>
      <c r="U1737" s="28"/>
      <c r="V1737" s="28"/>
      <c r="W1737" s="28"/>
      <c r="X1737" s="28"/>
      <c r="Y1737" s="28"/>
      <c r="Z1737" s="28"/>
      <c r="AA1737" s="28"/>
      <c r="AB1737" s="28"/>
      <c r="AC1737" s="28"/>
      <c r="AD1737" s="28"/>
      <c r="AE1737" s="28"/>
      <c r="AF1737" s="28"/>
      <c r="AG1737" s="28"/>
      <c r="AH1737" s="28"/>
      <c r="AI1737" s="28"/>
      <c r="AJ1737" s="28"/>
      <c r="AK1737" s="28"/>
      <c r="AL1737" s="28"/>
      <c r="AM1737" s="28"/>
      <c r="AN1737" s="28"/>
      <c r="AO1737" s="28"/>
      <c r="AP1737" s="28"/>
      <c r="AQ1737" s="28"/>
    </row>
    <row r="1738" spans="2:43" ht="15">
      <c r="B1738" s="28"/>
      <c r="C1738" s="28"/>
      <c r="D1738" s="28"/>
      <c r="E1738" s="28"/>
      <c r="F1738" s="28"/>
      <c r="G1738" s="28"/>
      <c r="H1738" s="28"/>
      <c r="I1738" s="28"/>
      <c r="J1738" s="28"/>
      <c r="K1738" s="28"/>
      <c r="L1738" s="28"/>
      <c r="M1738" s="28"/>
      <c r="N1738" s="28"/>
      <c r="O1738" s="28"/>
      <c r="P1738" s="28"/>
      <c r="Q1738" s="28"/>
      <c r="R1738" s="28"/>
      <c r="S1738" s="28"/>
      <c r="T1738" s="28"/>
      <c r="U1738" s="28"/>
      <c r="V1738" s="28"/>
      <c r="W1738" s="28"/>
      <c r="X1738" s="28"/>
      <c r="Y1738" s="28"/>
      <c r="Z1738" s="28"/>
      <c r="AA1738" s="28"/>
      <c r="AB1738" s="28"/>
      <c r="AC1738" s="28"/>
      <c r="AD1738" s="28"/>
      <c r="AE1738" s="28"/>
      <c r="AF1738" s="28"/>
      <c r="AG1738" s="28"/>
      <c r="AH1738" s="28"/>
      <c r="AI1738" s="28"/>
      <c r="AJ1738" s="28"/>
      <c r="AK1738" s="28"/>
      <c r="AL1738" s="28"/>
      <c r="AM1738" s="28"/>
      <c r="AN1738" s="28"/>
      <c r="AO1738" s="28"/>
      <c r="AP1738" s="28"/>
      <c r="AQ1738" s="28"/>
    </row>
    <row r="1739" spans="2:43" ht="15">
      <c r="B1739" s="28"/>
      <c r="C1739" s="28"/>
      <c r="D1739" s="28"/>
      <c r="E1739" s="28"/>
      <c r="F1739" s="28"/>
      <c r="G1739" s="28"/>
      <c r="H1739" s="28"/>
      <c r="I1739" s="28"/>
      <c r="J1739" s="28"/>
      <c r="K1739" s="28"/>
      <c r="L1739" s="28"/>
      <c r="M1739" s="28"/>
      <c r="N1739" s="28"/>
      <c r="O1739" s="28"/>
      <c r="P1739" s="28"/>
      <c r="Q1739" s="28"/>
      <c r="R1739" s="28"/>
      <c r="S1739" s="28"/>
      <c r="T1739" s="28"/>
      <c r="U1739" s="28"/>
      <c r="V1739" s="28"/>
      <c r="W1739" s="28"/>
      <c r="X1739" s="28"/>
      <c r="Y1739" s="28"/>
      <c r="Z1739" s="28"/>
      <c r="AA1739" s="28"/>
      <c r="AB1739" s="28"/>
      <c r="AC1739" s="28"/>
      <c r="AD1739" s="28"/>
      <c r="AE1739" s="28"/>
      <c r="AF1739" s="28"/>
      <c r="AG1739" s="28"/>
      <c r="AH1739" s="28"/>
      <c r="AI1739" s="28"/>
      <c r="AJ1739" s="28"/>
      <c r="AK1739" s="28"/>
      <c r="AL1739" s="28"/>
      <c r="AM1739" s="28"/>
      <c r="AN1739" s="28"/>
      <c r="AO1739" s="28"/>
      <c r="AP1739" s="28"/>
      <c r="AQ1739" s="28"/>
    </row>
    <row r="1740" spans="2:43" ht="15">
      <c r="B1740" s="28"/>
      <c r="C1740" s="28"/>
      <c r="D1740" s="28"/>
      <c r="E1740" s="28"/>
      <c r="F1740" s="28"/>
      <c r="G1740" s="28"/>
      <c r="H1740" s="28"/>
      <c r="I1740" s="28"/>
      <c r="J1740" s="28"/>
      <c r="K1740" s="28"/>
      <c r="L1740" s="28"/>
      <c r="M1740" s="28"/>
      <c r="N1740" s="28"/>
      <c r="O1740" s="28"/>
      <c r="P1740" s="28"/>
      <c r="Q1740" s="28"/>
      <c r="R1740" s="28"/>
      <c r="S1740" s="28"/>
      <c r="T1740" s="28"/>
      <c r="U1740" s="28"/>
      <c r="V1740" s="28"/>
      <c r="W1740" s="28"/>
      <c r="X1740" s="28"/>
      <c r="Y1740" s="28"/>
      <c r="Z1740" s="28"/>
      <c r="AA1740" s="28"/>
      <c r="AB1740" s="28"/>
      <c r="AC1740" s="28"/>
      <c r="AD1740" s="28"/>
      <c r="AE1740" s="28"/>
      <c r="AF1740" s="28"/>
      <c r="AG1740" s="28"/>
      <c r="AH1740" s="28"/>
      <c r="AI1740" s="28"/>
      <c r="AJ1740" s="28"/>
      <c r="AK1740" s="28"/>
      <c r="AL1740" s="28"/>
      <c r="AM1740" s="28"/>
      <c r="AN1740" s="28"/>
      <c r="AO1740" s="28"/>
      <c r="AP1740" s="28"/>
      <c r="AQ1740" s="28"/>
    </row>
    <row r="1741" spans="2:43" ht="15">
      <c r="B1741" s="28"/>
      <c r="C1741" s="28"/>
      <c r="D1741" s="28"/>
      <c r="E1741" s="28"/>
      <c r="F1741" s="28"/>
      <c r="G1741" s="28"/>
      <c r="H1741" s="28"/>
      <c r="I1741" s="28"/>
      <c r="J1741" s="28"/>
      <c r="K1741" s="28"/>
      <c r="L1741" s="28"/>
      <c r="M1741" s="28"/>
      <c r="N1741" s="28"/>
      <c r="O1741" s="28"/>
      <c r="P1741" s="28"/>
      <c r="Q1741" s="28"/>
      <c r="R1741" s="28"/>
      <c r="S1741" s="28"/>
      <c r="T1741" s="28"/>
      <c r="U1741" s="28"/>
      <c r="V1741" s="28"/>
      <c r="W1741" s="28"/>
      <c r="X1741" s="28"/>
      <c r="Y1741" s="28"/>
      <c r="Z1741" s="28"/>
      <c r="AA1741" s="28"/>
      <c r="AB1741" s="28"/>
      <c r="AC1741" s="28"/>
      <c r="AD1741" s="28"/>
      <c r="AE1741" s="28"/>
      <c r="AF1741" s="28"/>
      <c r="AG1741" s="28"/>
      <c r="AH1741" s="28"/>
      <c r="AI1741" s="28"/>
      <c r="AJ1741" s="28"/>
      <c r="AK1741" s="28"/>
      <c r="AL1741" s="28"/>
      <c r="AM1741" s="28"/>
      <c r="AN1741" s="28"/>
      <c r="AO1741" s="28"/>
      <c r="AP1741" s="28"/>
      <c r="AQ1741" s="28"/>
    </row>
    <row r="1742" spans="2:43" ht="15">
      <c r="B1742" s="28"/>
      <c r="C1742" s="28"/>
      <c r="D1742" s="28"/>
      <c r="E1742" s="28"/>
      <c r="F1742" s="28"/>
      <c r="G1742" s="28"/>
      <c r="H1742" s="28"/>
      <c r="I1742" s="28"/>
      <c r="J1742" s="28"/>
      <c r="K1742" s="28"/>
      <c r="L1742" s="28"/>
      <c r="M1742" s="28"/>
      <c r="N1742" s="28"/>
      <c r="O1742" s="28"/>
      <c r="P1742" s="28"/>
      <c r="Q1742" s="28"/>
      <c r="R1742" s="28"/>
      <c r="S1742" s="28"/>
      <c r="T1742" s="28"/>
      <c r="U1742" s="28"/>
      <c r="V1742" s="28"/>
      <c r="W1742" s="28"/>
      <c r="X1742" s="28"/>
      <c r="Y1742" s="28"/>
      <c r="Z1742" s="28"/>
      <c r="AA1742" s="28"/>
      <c r="AB1742" s="28"/>
      <c r="AC1742" s="28"/>
      <c r="AD1742" s="28"/>
      <c r="AE1742" s="28"/>
      <c r="AF1742" s="28"/>
      <c r="AG1742" s="28"/>
      <c r="AH1742" s="28"/>
      <c r="AI1742" s="28"/>
      <c r="AJ1742" s="28"/>
      <c r="AK1742" s="28"/>
      <c r="AL1742" s="28"/>
      <c r="AM1742" s="28"/>
      <c r="AN1742" s="28"/>
      <c r="AO1742" s="28"/>
      <c r="AP1742" s="28"/>
      <c r="AQ1742" s="28"/>
    </row>
    <row r="1743" spans="2:43" ht="15">
      <c r="B1743" s="28"/>
      <c r="C1743" s="28"/>
      <c r="D1743" s="28"/>
      <c r="E1743" s="28"/>
      <c r="F1743" s="28"/>
      <c r="G1743" s="28"/>
      <c r="H1743" s="28"/>
      <c r="I1743" s="28"/>
      <c r="J1743" s="28"/>
      <c r="K1743" s="28"/>
      <c r="L1743" s="28"/>
      <c r="M1743" s="28"/>
      <c r="N1743" s="28"/>
      <c r="O1743" s="28"/>
      <c r="P1743" s="28"/>
      <c r="Q1743" s="28"/>
      <c r="R1743" s="28"/>
      <c r="S1743" s="28"/>
      <c r="T1743" s="28"/>
      <c r="U1743" s="28"/>
      <c r="V1743" s="28"/>
      <c r="W1743" s="28"/>
      <c r="X1743" s="28"/>
      <c r="Y1743" s="28"/>
      <c r="Z1743" s="28"/>
      <c r="AA1743" s="28"/>
      <c r="AB1743" s="28"/>
      <c r="AC1743" s="28"/>
      <c r="AD1743" s="28"/>
      <c r="AE1743" s="28"/>
      <c r="AF1743" s="28"/>
      <c r="AG1743" s="28"/>
      <c r="AH1743" s="28"/>
      <c r="AI1743" s="28"/>
      <c r="AJ1743" s="28"/>
      <c r="AK1743" s="28"/>
      <c r="AL1743" s="28"/>
      <c r="AM1743" s="28"/>
      <c r="AN1743" s="28"/>
      <c r="AO1743" s="28"/>
      <c r="AP1743" s="28"/>
      <c r="AQ1743" s="28"/>
    </row>
    <row r="1744" spans="2:43" ht="15">
      <c r="B1744" s="28"/>
      <c r="C1744" s="28"/>
      <c r="D1744" s="28"/>
      <c r="E1744" s="28"/>
      <c r="F1744" s="28"/>
      <c r="G1744" s="28"/>
      <c r="H1744" s="28"/>
      <c r="I1744" s="28"/>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8"/>
      <c r="AG1744" s="28"/>
      <c r="AH1744" s="28"/>
      <c r="AI1744" s="28"/>
      <c r="AJ1744" s="28"/>
      <c r="AK1744" s="28"/>
      <c r="AL1744" s="28"/>
      <c r="AM1744" s="28"/>
      <c r="AN1744" s="28"/>
      <c r="AO1744" s="28"/>
      <c r="AP1744" s="28"/>
      <c r="AQ1744" s="28"/>
    </row>
    <row r="1745" spans="2:43" ht="15">
      <c r="B1745" s="28"/>
      <c r="C1745" s="28"/>
      <c r="D1745" s="28"/>
      <c r="E1745" s="28"/>
      <c r="F1745" s="28"/>
      <c r="G1745" s="28"/>
      <c r="H1745" s="28"/>
      <c r="I1745" s="28"/>
      <c r="J1745" s="28"/>
      <c r="K1745" s="28"/>
      <c r="L1745" s="28"/>
      <c r="M1745" s="28"/>
      <c r="N1745" s="28"/>
      <c r="O1745" s="28"/>
      <c r="P1745" s="28"/>
      <c r="Q1745" s="28"/>
      <c r="R1745" s="28"/>
      <c r="S1745" s="28"/>
      <c r="T1745" s="28"/>
      <c r="U1745" s="28"/>
      <c r="V1745" s="28"/>
      <c r="W1745" s="28"/>
      <c r="X1745" s="28"/>
      <c r="Y1745" s="28"/>
      <c r="Z1745" s="28"/>
      <c r="AA1745" s="28"/>
      <c r="AB1745" s="28"/>
      <c r="AC1745" s="28"/>
      <c r="AD1745" s="28"/>
      <c r="AE1745" s="28"/>
      <c r="AF1745" s="28"/>
      <c r="AG1745" s="28"/>
      <c r="AH1745" s="28"/>
      <c r="AI1745" s="28"/>
      <c r="AJ1745" s="28"/>
      <c r="AK1745" s="28"/>
      <c r="AL1745" s="28"/>
      <c r="AM1745" s="28"/>
      <c r="AN1745" s="28"/>
      <c r="AO1745" s="28"/>
      <c r="AP1745" s="28"/>
      <c r="AQ1745" s="28"/>
    </row>
    <row r="1746" spans="2:43" ht="15">
      <c r="B1746" s="28"/>
      <c r="C1746" s="28"/>
      <c r="D1746" s="28"/>
      <c r="E1746" s="28"/>
      <c r="F1746" s="28"/>
      <c r="G1746" s="28"/>
      <c r="H1746" s="28"/>
      <c r="I1746" s="28"/>
      <c r="J1746" s="28"/>
      <c r="K1746" s="28"/>
      <c r="L1746" s="28"/>
      <c r="M1746" s="28"/>
      <c r="N1746" s="28"/>
      <c r="O1746" s="28"/>
      <c r="P1746" s="28"/>
      <c r="Q1746" s="28"/>
      <c r="R1746" s="28"/>
      <c r="S1746" s="28"/>
      <c r="T1746" s="28"/>
      <c r="U1746" s="28"/>
      <c r="V1746" s="28"/>
      <c r="W1746" s="28"/>
      <c r="X1746" s="28"/>
      <c r="Y1746" s="28"/>
      <c r="Z1746" s="28"/>
      <c r="AA1746" s="28"/>
      <c r="AB1746" s="28"/>
      <c r="AC1746" s="28"/>
      <c r="AD1746" s="28"/>
      <c r="AE1746" s="28"/>
      <c r="AF1746" s="28"/>
      <c r="AG1746" s="28"/>
      <c r="AH1746" s="28"/>
      <c r="AI1746" s="28"/>
      <c r="AJ1746" s="28"/>
      <c r="AK1746" s="28"/>
      <c r="AL1746" s="28"/>
      <c r="AM1746" s="28"/>
      <c r="AN1746" s="28"/>
      <c r="AO1746" s="28"/>
      <c r="AP1746" s="28"/>
      <c r="AQ1746" s="28"/>
    </row>
    <row r="1747" spans="2:43" ht="15">
      <c r="B1747" s="28"/>
      <c r="C1747" s="28"/>
      <c r="D1747" s="28"/>
      <c r="E1747" s="28"/>
      <c r="F1747" s="28"/>
      <c r="G1747" s="28"/>
      <c r="H1747" s="28"/>
      <c r="I1747" s="28"/>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8"/>
      <c r="AG1747" s="28"/>
      <c r="AH1747" s="28"/>
      <c r="AI1747" s="28"/>
      <c r="AJ1747" s="28"/>
      <c r="AK1747" s="28"/>
      <c r="AL1747" s="28"/>
      <c r="AM1747" s="28"/>
      <c r="AN1747" s="28"/>
      <c r="AO1747" s="28"/>
      <c r="AP1747" s="28"/>
      <c r="AQ1747" s="28"/>
    </row>
    <row r="1748" spans="2:43" ht="15">
      <c r="B1748" s="28"/>
      <c r="C1748" s="28"/>
      <c r="D1748" s="28"/>
      <c r="E1748" s="28"/>
      <c r="F1748" s="28"/>
      <c r="G1748" s="28"/>
      <c r="H1748" s="28"/>
      <c r="I1748" s="28"/>
      <c r="J1748" s="28"/>
      <c r="K1748" s="28"/>
      <c r="L1748" s="28"/>
      <c r="M1748" s="28"/>
      <c r="N1748" s="28"/>
      <c r="O1748" s="28"/>
      <c r="P1748" s="28"/>
      <c r="Q1748" s="28"/>
      <c r="R1748" s="28"/>
      <c r="S1748" s="28"/>
      <c r="T1748" s="28"/>
      <c r="U1748" s="28"/>
      <c r="V1748" s="28"/>
      <c r="W1748" s="28"/>
      <c r="X1748" s="28"/>
      <c r="Y1748" s="28"/>
      <c r="Z1748" s="28"/>
      <c r="AA1748" s="28"/>
      <c r="AB1748" s="28"/>
      <c r="AC1748" s="28"/>
      <c r="AD1748" s="28"/>
      <c r="AE1748" s="28"/>
      <c r="AF1748" s="28"/>
      <c r="AG1748" s="28"/>
      <c r="AH1748" s="28"/>
      <c r="AI1748" s="28"/>
      <c r="AJ1748" s="28"/>
      <c r="AK1748" s="28"/>
      <c r="AL1748" s="28"/>
      <c r="AM1748" s="28"/>
      <c r="AN1748" s="28"/>
      <c r="AO1748" s="28"/>
      <c r="AP1748" s="28"/>
      <c r="AQ1748" s="28"/>
    </row>
    <row r="1749" spans="2:43" ht="15">
      <c r="B1749" s="28"/>
      <c r="C1749" s="28"/>
      <c r="D1749" s="28"/>
      <c r="E1749" s="28"/>
      <c r="F1749" s="28"/>
      <c r="G1749" s="28"/>
      <c r="H1749" s="28"/>
      <c r="I1749" s="28"/>
      <c r="J1749" s="28"/>
      <c r="K1749" s="28"/>
      <c r="L1749" s="28"/>
      <c r="M1749" s="28"/>
      <c r="N1749" s="28"/>
      <c r="O1749" s="28"/>
      <c r="P1749" s="28"/>
      <c r="Q1749" s="28"/>
      <c r="R1749" s="28"/>
      <c r="S1749" s="28"/>
      <c r="T1749" s="28"/>
      <c r="U1749" s="28"/>
      <c r="V1749" s="28"/>
      <c r="W1749" s="28"/>
      <c r="X1749" s="28"/>
      <c r="Y1749" s="28"/>
      <c r="Z1749" s="28"/>
      <c r="AA1749" s="28"/>
      <c r="AB1749" s="28"/>
      <c r="AC1749" s="28"/>
      <c r="AD1749" s="28"/>
      <c r="AE1749" s="28"/>
      <c r="AF1749" s="28"/>
      <c r="AG1749" s="28"/>
      <c r="AH1749" s="28"/>
      <c r="AI1749" s="28"/>
      <c r="AJ1749" s="28"/>
      <c r="AK1749" s="28"/>
      <c r="AL1749" s="28"/>
      <c r="AM1749" s="28"/>
      <c r="AN1749" s="28"/>
      <c r="AO1749" s="28"/>
      <c r="AP1749" s="28"/>
      <c r="AQ1749" s="28"/>
    </row>
    <row r="1750" spans="2:43" ht="15">
      <c r="B1750" s="28"/>
      <c r="C1750" s="28"/>
      <c r="D1750" s="28"/>
      <c r="E1750" s="28"/>
      <c r="F1750" s="28"/>
      <c r="G1750" s="28"/>
      <c r="H1750" s="28"/>
      <c r="I1750" s="28"/>
      <c r="J1750" s="28"/>
      <c r="K1750" s="28"/>
      <c r="L1750" s="28"/>
      <c r="M1750" s="28"/>
      <c r="N1750" s="28"/>
      <c r="O1750" s="28"/>
      <c r="P1750" s="28"/>
      <c r="Q1750" s="28"/>
      <c r="R1750" s="28"/>
      <c r="S1750" s="28"/>
      <c r="T1750" s="28"/>
      <c r="U1750" s="28"/>
      <c r="V1750" s="28"/>
      <c r="W1750" s="28"/>
      <c r="X1750" s="28"/>
      <c r="Y1750" s="28"/>
      <c r="Z1750" s="28"/>
      <c r="AA1750" s="28"/>
      <c r="AB1750" s="28"/>
      <c r="AC1750" s="28"/>
      <c r="AD1750" s="28"/>
      <c r="AE1750" s="28"/>
      <c r="AF1750" s="28"/>
      <c r="AG1750" s="28"/>
      <c r="AH1750" s="28"/>
      <c r="AI1750" s="28"/>
      <c r="AJ1750" s="28"/>
      <c r="AK1750" s="28"/>
      <c r="AL1750" s="28"/>
      <c r="AM1750" s="28"/>
      <c r="AN1750" s="28"/>
      <c r="AO1750" s="28"/>
      <c r="AP1750" s="28"/>
      <c r="AQ1750" s="28"/>
    </row>
    <row r="1751" spans="2:43" ht="15">
      <c r="B1751" s="28"/>
      <c r="C1751" s="28"/>
      <c r="D1751" s="28"/>
      <c r="E1751" s="28"/>
      <c r="F1751" s="28"/>
      <c r="G1751" s="28"/>
      <c r="H1751" s="28"/>
      <c r="I1751" s="28"/>
      <c r="J1751" s="28"/>
      <c r="K1751" s="28"/>
      <c r="L1751" s="28"/>
      <c r="M1751" s="28"/>
      <c r="N1751" s="28"/>
      <c r="O1751" s="28"/>
      <c r="P1751" s="28"/>
      <c r="Q1751" s="28"/>
      <c r="R1751" s="28"/>
      <c r="S1751" s="28"/>
      <c r="T1751" s="28"/>
      <c r="U1751" s="28"/>
      <c r="V1751" s="28"/>
      <c r="W1751" s="28"/>
      <c r="X1751" s="28"/>
      <c r="Y1751" s="28"/>
      <c r="Z1751" s="28"/>
      <c r="AA1751" s="28"/>
      <c r="AB1751" s="28"/>
      <c r="AC1751" s="28"/>
      <c r="AD1751" s="28"/>
      <c r="AE1751" s="28"/>
      <c r="AF1751" s="28"/>
      <c r="AG1751" s="28"/>
      <c r="AH1751" s="28"/>
      <c r="AI1751" s="28"/>
      <c r="AJ1751" s="28"/>
      <c r="AK1751" s="28"/>
      <c r="AL1751" s="28"/>
      <c r="AM1751" s="28"/>
      <c r="AN1751" s="28"/>
      <c r="AO1751" s="28"/>
      <c r="AP1751" s="28"/>
      <c r="AQ1751" s="28"/>
    </row>
    <row r="1752" spans="2:43" ht="15">
      <c r="B1752" s="28"/>
      <c r="C1752" s="28"/>
      <c r="D1752" s="28"/>
      <c r="E1752" s="28"/>
      <c r="F1752" s="28"/>
      <c r="G1752" s="28"/>
      <c r="H1752" s="28"/>
      <c r="I1752" s="28"/>
      <c r="J1752" s="28"/>
      <c r="K1752" s="28"/>
      <c r="L1752" s="28"/>
      <c r="M1752" s="28"/>
      <c r="N1752" s="28"/>
      <c r="O1752" s="28"/>
      <c r="P1752" s="28"/>
      <c r="Q1752" s="28"/>
      <c r="R1752" s="28"/>
      <c r="S1752" s="28"/>
      <c r="T1752" s="28"/>
      <c r="U1752" s="28"/>
      <c r="V1752" s="28"/>
      <c r="W1752" s="28"/>
      <c r="X1752" s="28"/>
      <c r="Y1752" s="28"/>
      <c r="Z1752" s="28"/>
      <c r="AA1752" s="28"/>
      <c r="AB1752" s="28"/>
      <c r="AC1752" s="28"/>
      <c r="AD1752" s="28"/>
      <c r="AE1752" s="28"/>
      <c r="AF1752" s="28"/>
      <c r="AG1752" s="28"/>
      <c r="AH1752" s="28"/>
      <c r="AI1752" s="28"/>
      <c r="AJ1752" s="28"/>
      <c r="AK1752" s="28"/>
      <c r="AL1752" s="28"/>
      <c r="AM1752" s="28"/>
      <c r="AN1752" s="28"/>
      <c r="AO1752" s="28"/>
      <c r="AP1752" s="28"/>
      <c r="AQ1752" s="28"/>
    </row>
    <row r="1753" spans="2:43" ht="15">
      <c r="B1753" s="28"/>
      <c r="C1753" s="28"/>
      <c r="D1753" s="28"/>
      <c r="E1753" s="28"/>
      <c r="F1753" s="28"/>
      <c r="G1753" s="28"/>
      <c r="H1753" s="28"/>
      <c r="I1753" s="28"/>
      <c r="J1753" s="28"/>
      <c r="K1753" s="28"/>
      <c r="L1753" s="28"/>
      <c r="M1753" s="28"/>
      <c r="N1753" s="28"/>
      <c r="O1753" s="28"/>
      <c r="P1753" s="28"/>
      <c r="Q1753" s="28"/>
      <c r="R1753" s="28"/>
      <c r="S1753" s="28"/>
      <c r="T1753" s="28"/>
      <c r="U1753" s="28"/>
      <c r="V1753" s="28"/>
      <c r="W1753" s="28"/>
      <c r="X1753" s="28"/>
      <c r="Y1753" s="28"/>
      <c r="Z1753" s="28"/>
      <c r="AA1753" s="28"/>
      <c r="AB1753" s="28"/>
      <c r="AC1753" s="28"/>
      <c r="AD1753" s="28"/>
      <c r="AE1753" s="28"/>
      <c r="AF1753" s="28"/>
      <c r="AG1753" s="28"/>
      <c r="AH1753" s="28"/>
      <c r="AI1753" s="28"/>
      <c r="AJ1753" s="28"/>
      <c r="AK1753" s="28"/>
      <c r="AL1753" s="28"/>
      <c r="AM1753" s="28"/>
      <c r="AN1753" s="28"/>
      <c r="AO1753" s="28"/>
      <c r="AP1753" s="28"/>
      <c r="AQ1753" s="28"/>
    </row>
    <row r="1754" spans="2:43" ht="15">
      <c r="B1754" s="28"/>
      <c r="C1754" s="28"/>
      <c r="D1754" s="28"/>
      <c r="E1754" s="28"/>
      <c r="F1754" s="28"/>
      <c r="G1754" s="28"/>
      <c r="H1754" s="28"/>
      <c r="I1754" s="28"/>
      <c r="J1754" s="28"/>
      <c r="K1754" s="28"/>
      <c r="L1754" s="28"/>
      <c r="M1754" s="28"/>
      <c r="N1754" s="28"/>
      <c r="O1754" s="28"/>
      <c r="P1754" s="28"/>
      <c r="Q1754" s="28"/>
      <c r="R1754" s="28"/>
      <c r="S1754" s="28"/>
      <c r="T1754" s="28"/>
      <c r="U1754" s="28"/>
      <c r="V1754" s="28"/>
      <c r="W1754" s="28"/>
      <c r="X1754" s="28"/>
      <c r="Y1754" s="28"/>
      <c r="Z1754" s="28"/>
      <c r="AA1754" s="28"/>
      <c r="AB1754" s="28"/>
      <c r="AC1754" s="28"/>
      <c r="AD1754" s="28"/>
      <c r="AE1754" s="28"/>
      <c r="AF1754" s="28"/>
      <c r="AG1754" s="28"/>
      <c r="AH1754" s="28"/>
      <c r="AI1754" s="28"/>
      <c r="AJ1754" s="28"/>
      <c r="AK1754" s="28"/>
      <c r="AL1754" s="28"/>
      <c r="AM1754" s="28"/>
      <c r="AN1754" s="28"/>
      <c r="AO1754" s="28"/>
      <c r="AP1754" s="28"/>
      <c r="AQ1754" s="28"/>
    </row>
    <row r="1755" spans="2:43" ht="15">
      <c r="B1755" s="28"/>
      <c r="C1755" s="28"/>
      <c r="D1755" s="28"/>
      <c r="E1755" s="28"/>
      <c r="F1755" s="28"/>
      <c r="G1755" s="28"/>
      <c r="H1755" s="28"/>
      <c r="I1755" s="28"/>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8"/>
      <c r="AG1755" s="28"/>
      <c r="AH1755" s="28"/>
      <c r="AI1755" s="28"/>
      <c r="AJ1755" s="28"/>
      <c r="AK1755" s="28"/>
      <c r="AL1755" s="28"/>
      <c r="AM1755" s="28"/>
      <c r="AN1755" s="28"/>
      <c r="AO1755" s="28"/>
      <c r="AP1755" s="28"/>
      <c r="AQ1755" s="28"/>
    </row>
    <row r="1756" spans="2:43" ht="15">
      <c r="B1756" s="28"/>
      <c r="C1756" s="28"/>
      <c r="D1756" s="28"/>
      <c r="E1756" s="28"/>
      <c r="F1756" s="28"/>
      <c r="G1756" s="28"/>
      <c r="H1756" s="28"/>
      <c r="I1756" s="28"/>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8"/>
      <c r="AG1756" s="28"/>
      <c r="AH1756" s="28"/>
      <c r="AI1756" s="28"/>
      <c r="AJ1756" s="28"/>
      <c r="AK1756" s="28"/>
      <c r="AL1756" s="28"/>
      <c r="AM1756" s="28"/>
      <c r="AN1756" s="28"/>
      <c r="AO1756" s="28"/>
      <c r="AP1756" s="28"/>
      <c r="AQ1756" s="28"/>
    </row>
    <row r="1757" spans="2:43" ht="15">
      <c r="B1757" s="28"/>
      <c r="C1757" s="28"/>
      <c r="D1757" s="28"/>
      <c r="E1757" s="28"/>
      <c r="F1757" s="28"/>
      <c r="G1757" s="28"/>
      <c r="H1757" s="28"/>
      <c r="I1757" s="28"/>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8"/>
      <c r="AG1757" s="28"/>
      <c r="AH1757" s="28"/>
      <c r="AI1757" s="28"/>
      <c r="AJ1757" s="28"/>
      <c r="AK1757" s="28"/>
      <c r="AL1757" s="28"/>
      <c r="AM1757" s="28"/>
      <c r="AN1757" s="28"/>
      <c r="AO1757" s="28"/>
      <c r="AP1757" s="28"/>
      <c r="AQ1757" s="28"/>
    </row>
    <row r="1758" spans="2:43" ht="15">
      <c r="B1758" s="28"/>
      <c r="C1758" s="28"/>
      <c r="D1758" s="28"/>
      <c r="E1758" s="28"/>
      <c r="F1758" s="28"/>
      <c r="G1758" s="28"/>
      <c r="H1758" s="28"/>
      <c r="I1758" s="28"/>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8"/>
      <c r="AG1758" s="28"/>
      <c r="AH1758" s="28"/>
      <c r="AI1758" s="28"/>
      <c r="AJ1758" s="28"/>
      <c r="AK1758" s="28"/>
      <c r="AL1758" s="28"/>
      <c r="AM1758" s="28"/>
      <c r="AN1758" s="28"/>
      <c r="AO1758" s="28"/>
      <c r="AP1758" s="28"/>
      <c r="AQ1758" s="28"/>
    </row>
    <row r="1759" spans="2:43" ht="15">
      <c r="B1759" s="28"/>
      <c r="C1759" s="28"/>
      <c r="D1759" s="28"/>
      <c r="E1759" s="28"/>
      <c r="F1759" s="28"/>
      <c r="G1759" s="28"/>
      <c r="H1759" s="28"/>
      <c r="I1759" s="28"/>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8"/>
      <c r="AG1759" s="28"/>
      <c r="AH1759" s="28"/>
      <c r="AI1759" s="28"/>
      <c r="AJ1759" s="28"/>
      <c r="AK1759" s="28"/>
      <c r="AL1759" s="28"/>
      <c r="AM1759" s="28"/>
      <c r="AN1759" s="28"/>
      <c r="AO1759" s="28"/>
      <c r="AP1759" s="28"/>
      <c r="AQ1759" s="28"/>
    </row>
    <row r="1760" spans="2:43" ht="15">
      <c r="B1760" s="28"/>
      <c r="C1760" s="28"/>
      <c r="D1760" s="28"/>
      <c r="E1760" s="28"/>
      <c r="F1760" s="28"/>
      <c r="G1760" s="28"/>
      <c r="H1760" s="28"/>
      <c r="I1760" s="28"/>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8"/>
      <c r="AG1760" s="28"/>
      <c r="AH1760" s="28"/>
      <c r="AI1760" s="28"/>
      <c r="AJ1760" s="28"/>
      <c r="AK1760" s="28"/>
      <c r="AL1760" s="28"/>
      <c r="AM1760" s="28"/>
      <c r="AN1760" s="28"/>
      <c r="AO1760" s="28"/>
      <c r="AP1760" s="28"/>
      <c r="AQ1760" s="28"/>
    </row>
    <row r="1761" spans="2:43" ht="15">
      <c r="B1761" s="28"/>
      <c r="C1761" s="28"/>
      <c r="D1761" s="28"/>
      <c r="E1761" s="28"/>
      <c r="F1761" s="28"/>
      <c r="G1761" s="28"/>
      <c r="H1761" s="28"/>
      <c r="I1761" s="28"/>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8"/>
      <c r="AG1761" s="28"/>
      <c r="AH1761" s="28"/>
      <c r="AI1761" s="28"/>
      <c r="AJ1761" s="28"/>
      <c r="AK1761" s="28"/>
      <c r="AL1761" s="28"/>
      <c r="AM1761" s="28"/>
      <c r="AN1761" s="28"/>
      <c r="AO1761" s="28"/>
      <c r="AP1761" s="28"/>
      <c r="AQ1761" s="28"/>
    </row>
    <row r="1762" spans="2:43" ht="15">
      <c r="B1762" s="28"/>
      <c r="C1762" s="28"/>
      <c r="D1762" s="28"/>
      <c r="E1762" s="28"/>
      <c r="F1762" s="28"/>
      <c r="G1762" s="28"/>
      <c r="H1762" s="28"/>
      <c r="I1762" s="28"/>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c r="AI1762" s="28"/>
      <c r="AJ1762" s="28"/>
      <c r="AK1762" s="28"/>
      <c r="AL1762" s="28"/>
      <c r="AM1762" s="28"/>
      <c r="AN1762" s="28"/>
      <c r="AO1762" s="28"/>
      <c r="AP1762" s="28"/>
      <c r="AQ1762" s="28"/>
    </row>
    <row r="1763" spans="2:43" ht="15">
      <c r="B1763" s="28"/>
      <c r="C1763" s="28"/>
      <c r="D1763" s="28"/>
      <c r="E1763" s="28"/>
      <c r="F1763" s="28"/>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row>
    <row r="1764" spans="2:43" ht="15">
      <c r="B1764" s="28"/>
      <c r="C1764" s="28"/>
      <c r="D1764" s="28"/>
      <c r="E1764" s="28"/>
      <c r="F1764" s="28"/>
      <c r="G1764" s="28"/>
      <c r="H1764" s="28"/>
      <c r="I1764" s="28"/>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c r="AI1764" s="28"/>
      <c r="AJ1764" s="28"/>
      <c r="AK1764" s="28"/>
      <c r="AL1764" s="28"/>
      <c r="AM1764" s="28"/>
      <c r="AN1764" s="28"/>
      <c r="AO1764" s="28"/>
      <c r="AP1764" s="28"/>
      <c r="AQ1764" s="28"/>
    </row>
    <row r="1765" spans="2:43" ht="15">
      <c r="B1765" s="28"/>
      <c r="C1765" s="28"/>
      <c r="D1765" s="28"/>
      <c r="E1765" s="28"/>
      <c r="F1765" s="28"/>
      <c r="G1765" s="28"/>
      <c r="H1765" s="28"/>
      <c r="I1765" s="28"/>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c r="AI1765" s="28"/>
      <c r="AJ1765" s="28"/>
      <c r="AK1765" s="28"/>
      <c r="AL1765" s="28"/>
      <c r="AM1765" s="28"/>
      <c r="AN1765" s="28"/>
      <c r="AO1765" s="28"/>
      <c r="AP1765" s="28"/>
      <c r="AQ1765" s="28"/>
    </row>
    <row r="1766" spans="2:43" ht="15">
      <c r="B1766" s="28"/>
      <c r="C1766" s="28"/>
      <c r="D1766" s="28"/>
      <c r="E1766" s="28"/>
      <c r="F1766" s="28"/>
      <c r="G1766" s="28"/>
      <c r="H1766" s="28"/>
      <c r="I1766" s="28"/>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c r="AI1766" s="28"/>
      <c r="AJ1766" s="28"/>
      <c r="AK1766" s="28"/>
      <c r="AL1766" s="28"/>
      <c r="AM1766" s="28"/>
      <c r="AN1766" s="28"/>
      <c r="AO1766" s="28"/>
      <c r="AP1766" s="28"/>
      <c r="AQ1766" s="28"/>
    </row>
    <row r="1767" spans="2:43" ht="15">
      <c r="B1767" s="28"/>
      <c r="C1767" s="28"/>
      <c r="D1767" s="28"/>
      <c r="E1767" s="28"/>
      <c r="F1767" s="28"/>
      <c r="G1767" s="28"/>
      <c r="H1767" s="28"/>
      <c r="I1767" s="28"/>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c r="AI1767" s="28"/>
      <c r="AJ1767" s="28"/>
      <c r="AK1767" s="28"/>
      <c r="AL1767" s="28"/>
      <c r="AM1767" s="28"/>
      <c r="AN1767" s="28"/>
      <c r="AO1767" s="28"/>
      <c r="AP1767" s="28"/>
      <c r="AQ1767" s="28"/>
    </row>
    <row r="1768" spans="2:43" ht="15">
      <c r="B1768" s="28"/>
      <c r="C1768" s="28"/>
      <c r="D1768" s="28"/>
      <c r="E1768" s="28"/>
      <c r="F1768" s="28"/>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row>
    <row r="1769" spans="2:43" ht="15">
      <c r="B1769" s="28"/>
      <c r="C1769" s="28"/>
      <c r="D1769" s="28"/>
      <c r="E1769" s="28"/>
      <c r="F1769" s="28"/>
      <c r="G1769" s="28"/>
      <c r="H1769" s="28"/>
      <c r="I1769" s="28"/>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c r="AI1769" s="28"/>
      <c r="AJ1769" s="28"/>
      <c r="AK1769" s="28"/>
      <c r="AL1769" s="28"/>
      <c r="AM1769" s="28"/>
      <c r="AN1769" s="28"/>
      <c r="AO1769" s="28"/>
      <c r="AP1769" s="28"/>
      <c r="AQ1769" s="28"/>
    </row>
    <row r="1770" spans="2:43" ht="15">
      <c r="B1770" s="28"/>
      <c r="C1770" s="28"/>
      <c r="D1770" s="28"/>
      <c r="E1770" s="28"/>
      <c r="F1770" s="28"/>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row>
    <row r="1771" spans="2:43" ht="15">
      <c r="B1771" s="28"/>
      <c r="C1771" s="28"/>
      <c r="D1771" s="28"/>
      <c r="E1771" s="28"/>
      <c r="F1771" s="28"/>
      <c r="G1771" s="28"/>
      <c r="H1771" s="28"/>
      <c r="I1771" s="28"/>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c r="AI1771" s="28"/>
      <c r="AJ1771" s="28"/>
      <c r="AK1771" s="28"/>
      <c r="AL1771" s="28"/>
      <c r="AM1771" s="28"/>
      <c r="AN1771" s="28"/>
      <c r="AO1771" s="28"/>
      <c r="AP1771" s="28"/>
      <c r="AQ1771" s="28"/>
    </row>
    <row r="1772" spans="2:43" ht="15">
      <c r="B1772" s="28"/>
      <c r="C1772" s="28"/>
      <c r="D1772" s="28"/>
      <c r="E1772" s="28"/>
      <c r="F1772" s="28"/>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row>
    <row r="1773" spans="2:43" ht="15">
      <c r="B1773" s="28"/>
      <c r="C1773" s="28"/>
      <c r="D1773" s="28"/>
      <c r="E1773" s="28"/>
      <c r="F1773" s="28"/>
      <c r="G1773" s="28"/>
      <c r="H1773" s="28"/>
      <c r="I1773" s="28"/>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8"/>
      <c r="AG1773" s="28"/>
      <c r="AH1773" s="28"/>
      <c r="AI1773" s="28"/>
      <c r="AJ1773" s="28"/>
      <c r="AK1773" s="28"/>
      <c r="AL1773" s="28"/>
      <c r="AM1773" s="28"/>
      <c r="AN1773" s="28"/>
      <c r="AO1773" s="28"/>
      <c r="AP1773" s="28"/>
      <c r="AQ1773" s="28"/>
    </row>
    <row r="1774" spans="2:43" ht="15">
      <c r="B1774" s="28"/>
      <c r="C1774" s="28"/>
      <c r="D1774" s="28"/>
      <c r="E1774" s="28"/>
      <c r="F1774" s="28"/>
      <c r="G1774" s="28"/>
      <c r="H1774" s="28"/>
      <c r="I1774" s="28"/>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c r="AI1774" s="28"/>
      <c r="AJ1774" s="28"/>
      <c r="AK1774" s="28"/>
      <c r="AL1774" s="28"/>
      <c r="AM1774" s="28"/>
      <c r="AN1774" s="28"/>
      <c r="AO1774" s="28"/>
      <c r="AP1774" s="28"/>
      <c r="AQ1774" s="28"/>
    </row>
    <row r="1775" spans="2:43" ht="15">
      <c r="B1775" s="28"/>
      <c r="C1775" s="28"/>
      <c r="D1775" s="28"/>
      <c r="E1775" s="28"/>
      <c r="F1775" s="28"/>
      <c r="G1775" s="28"/>
      <c r="H1775" s="28"/>
      <c r="I1775" s="28"/>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8"/>
      <c r="AG1775" s="28"/>
      <c r="AH1775" s="28"/>
      <c r="AI1775" s="28"/>
      <c r="AJ1775" s="28"/>
      <c r="AK1775" s="28"/>
      <c r="AL1775" s="28"/>
      <c r="AM1775" s="28"/>
      <c r="AN1775" s="28"/>
      <c r="AO1775" s="28"/>
      <c r="AP1775" s="28"/>
      <c r="AQ1775" s="28"/>
    </row>
    <row r="1776" spans="2:43" ht="15">
      <c r="B1776" s="28"/>
      <c r="C1776" s="28"/>
      <c r="D1776" s="28"/>
      <c r="E1776" s="28"/>
      <c r="F1776" s="28"/>
      <c r="G1776" s="28"/>
      <c r="H1776" s="28"/>
      <c r="I1776" s="28"/>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8"/>
      <c r="AG1776" s="28"/>
      <c r="AH1776" s="28"/>
      <c r="AI1776" s="28"/>
      <c r="AJ1776" s="28"/>
      <c r="AK1776" s="28"/>
      <c r="AL1776" s="28"/>
      <c r="AM1776" s="28"/>
      <c r="AN1776" s="28"/>
      <c r="AO1776" s="28"/>
      <c r="AP1776" s="28"/>
      <c r="AQ1776" s="28"/>
    </row>
    <row r="1777" spans="2:43" ht="15">
      <c r="B1777" s="28"/>
      <c r="C1777" s="28"/>
      <c r="D1777" s="28"/>
      <c r="E1777" s="28"/>
      <c r="F1777" s="28"/>
      <c r="G1777" s="28"/>
      <c r="H1777" s="28"/>
      <c r="I1777" s="28"/>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row>
    <row r="1778" spans="2:43" ht="15">
      <c r="B1778" s="28"/>
      <c r="C1778" s="28"/>
      <c r="D1778" s="28"/>
      <c r="E1778" s="28"/>
      <c r="F1778" s="28"/>
      <c r="G1778" s="28"/>
      <c r="H1778" s="28"/>
      <c r="I1778" s="28"/>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8"/>
      <c r="AG1778" s="28"/>
      <c r="AH1778" s="28"/>
      <c r="AI1778" s="28"/>
      <c r="AJ1778" s="28"/>
      <c r="AK1778" s="28"/>
      <c r="AL1778" s="28"/>
      <c r="AM1778" s="28"/>
      <c r="AN1778" s="28"/>
      <c r="AO1778" s="28"/>
      <c r="AP1778" s="28"/>
      <c r="AQ1778" s="28"/>
    </row>
    <row r="1779" spans="2:43" ht="15">
      <c r="B1779" s="28"/>
      <c r="C1779" s="28"/>
      <c r="D1779" s="28"/>
      <c r="E1779" s="28"/>
      <c r="F1779" s="28"/>
      <c r="G1779" s="28"/>
      <c r="H1779" s="28"/>
      <c r="I1779" s="28"/>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8"/>
      <c r="AG1779" s="28"/>
      <c r="AH1779" s="28"/>
      <c r="AI1779" s="28"/>
      <c r="AJ1779" s="28"/>
      <c r="AK1779" s="28"/>
      <c r="AL1779" s="28"/>
      <c r="AM1779" s="28"/>
      <c r="AN1779" s="28"/>
      <c r="AO1779" s="28"/>
      <c r="AP1779" s="28"/>
      <c r="AQ1779" s="28"/>
    </row>
    <row r="1780" spans="2:43" ht="15">
      <c r="B1780" s="28"/>
      <c r="C1780" s="28"/>
      <c r="D1780" s="28"/>
      <c r="E1780" s="28"/>
      <c r="F1780" s="28"/>
      <c r="G1780" s="28"/>
      <c r="H1780" s="28"/>
      <c r="I1780" s="28"/>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8"/>
      <c r="AG1780" s="28"/>
      <c r="AH1780" s="28"/>
      <c r="AI1780" s="28"/>
      <c r="AJ1780" s="28"/>
      <c r="AK1780" s="28"/>
      <c r="AL1780" s="28"/>
      <c r="AM1780" s="28"/>
      <c r="AN1780" s="28"/>
      <c r="AO1780" s="28"/>
      <c r="AP1780" s="28"/>
      <c r="AQ1780" s="28"/>
    </row>
    <row r="1781" spans="2:43" ht="15">
      <c r="B1781" s="28"/>
      <c r="C1781" s="28"/>
      <c r="D1781" s="28"/>
      <c r="E1781" s="28"/>
      <c r="F1781" s="28"/>
      <c r="G1781" s="28"/>
      <c r="H1781" s="28"/>
      <c r="I1781" s="28"/>
      <c r="J1781" s="28"/>
      <c r="K1781" s="28"/>
      <c r="L1781" s="28"/>
      <c r="M1781" s="28"/>
      <c r="N1781" s="28"/>
      <c r="O1781" s="28"/>
      <c r="P1781" s="28"/>
      <c r="Q1781" s="28"/>
      <c r="R1781" s="28"/>
      <c r="S1781" s="28"/>
      <c r="T1781" s="28"/>
      <c r="U1781" s="28"/>
      <c r="V1781" s="28"/>
      <c r="W1781" s="28"/>
      <c r="X1781" s="28"/>
      <c r="Y1781" s="28"/>
      <c r="Z1781" s="28"/>
      <c r="AA1781" s="28"/>
      <c r="AB1781" s="28"/>
      <c r="AC1781" s="28"/>
      <c r="AD1781" s="28"/>
      <c r="AE1781" s="28"/>
      <c r="AF1781" s="28"/>
      <c r="AG1781" s="28"/>
      <c r="AH1781" s="28"/>
      <c r="AI1781" s="28"/>
      <c r="AJ1781" s="28"/>
      <c r="AK1781" s="28"/>
      <c r="AL1781" s="28"/>
      <c r="AM1781" s="28"/>
      <c r="AN1781" s="28"/>
      <c r="AO1781" s="28"/>
      <c r="AP1781" s="28"/>
      <c r="AQ1781" s="28"/>
    </row>
    <row r="1782" spans="2:43" ht="15">
      <c r="B1782" s="28"/>
      <c r="C1782" s="28"/>
      <c r="D1782" s="28"/>
      <c r="E1782" s="28"/>
      <c r="F1782" s="28"/>
      <c r="G1782" s="28"/>
      <c r="H1782" s="28"/>
      <c r="I1782" s="28"/>
      <c r="J1782" s="28"/>
      <c r="K1782" s="28"/>
      <c r="L1782" s="28"/>
      <c r="M1782" s="28"/>
      <c r="N1782" s="28"/>
      <c r="O1782" s="28"/>
      <c r="P1782" s="28"/>
      <c r="Q1782" s="28"/>
      <c r="R1782" s="28"/>
      <c r="S1782" s="28"/>
      <c r="T1782" s="28"/>
      <c r="U1782" s="28"/>
      <c r="V1782" s="28"/>
      <c r="W1782" s="28"/>
      <c r="X1782" s="28"/>
      <c r="Y1782" s="28"/>
      <c r="Z1782" s="28"/>
      <c r="AA1782" s="28"/>
      <c r="AB1782" s="28"/>
      <c r="AC1782" s="28"/>
      <c r="AD1782" s="28"/>
      <c r="AE1782" s="28"/>
      <c r="AF1782" s="28"/>
      <c r="AG1782" s="28"/>
      <c r="AH1782" s="28"/>
      <c r="AI1782" s="28"/>
      <c r="AJ1782" s="28"/>
      <c r="AK1782" s="28"/>
      <c r="AL1782" s="28"/>
      <c r="AM1782" s="28"/>
      <c r="AN1782" s="28"/>
      <c r="AO1782" s="28"/>
      <c r="AP1782" s="28"/>
      <c r="AQ1782" s="28"/>
    </row>
    <row r="1783" spans="2:43" ht="15">
      <c r="B1783" s="28"/>
      <c r="C1783" s="28"/>
      <c r="D1783" s="28"/>
      <c r="E1783" s="28"/>
      <c r="F1783" s="28"/>
      <c r="G1783" s="28"/>
      <c r="H1783" s="28"/>
      <c r="I1783" s="28"/>
      <c r="J1783" s="28"/>
      <c r="K1783" s="28"/>
      <c r="L1783" s="28"/>
      <c r="M1783" s="28"/>
      <c r="N1783" s="28"/>
      <c r="O1783" s="28"/>
      <c r="P1783" s="28"/>
      <c r="Q1783" s="28"/>
      <c r="R1783" s="28"/>
      <c r="S1783" s="28"/>
      <c r="T1783" s="28"/>
      <c r="U1783" s="28"/>
      <c r="V1783" s="28"/>
      <c r="W1783" s="28"/>
      <c r="X1783" s="28"/>
      <c r="Y1783" s="28"/>
      <c r="Z1783" s="28"/>
      <c r="AA1783" s="28"/>
      <c r="AB1783" s="28"/>
      <c r="AC1783" s="28"/>
      <c r="AD1783" s="28"/>
      <c r="AE1783" s="28"/>
      <c r="AF1783" s="28"/>
      <c r="AG1783" s="28"/>
      <c r="AH1783" s="28"/>
      <c r="AI1783" s="28"/>
      <c r="AJ1783" s="28"/>
      <c r="AK1783" s="28"/>
      <c r="AL1783" s="28"/>
      <c r="AM1783" s="28"/>
      <c r="AN1783" s="28"/>
      <c r="AO1783" s="28"/>
      <c r="AP1783" s="28"/>
      <c r="AQ1783" s="28"/>
    </row>
    <row r="1784" spans="2:43" ht="15">
      <c r="B1784" s="28"/>
      <c r="C1784" s="28"/>
      <c r="D1784" s="28"/>
      <c r="E1784" s="28"/>
      <c r="F1784" s="28"/>
      <c r="G1784" s="28"/>
      <c r="H1784" s="28"/>
      <c r="I1784" s="28"/>
      <c r="J1784" s="28"/>
      <c r="K1784" s="28"/>
      <c r="L1784" s="28"/>
      <c r="M1784" s="28"/>
      <c r="N1784" s="28"/>
      <c r="O1784" s="28"/>
      <c r="P1784" s="28"/>
      <c r="Q1784" s="28"/>
      <c r="R1784" s="28"/>
      <c r="S1784" s="28"/>
      <c r="T1784" s="28"/>
      <c r="U1784" s="28"/>
      <c r="V1784" s="28"/>
      <c r="W1784" s="28"/>
      <c r="X1784" s="28"/>
      <c r="Y1784" s="28"/>
      <c r="Z1784" s="28"/>
      <c r="AA1784" s="28"/>
      <c r="AB1784" s="28"/>
      <c r="AC1784" s="28"/>
      <c r="AD1784" s="28"/>
      <c r="AE1784" s="28"/>
      <c r="AF1784" s="28"/>
      <c r="AG1784" s="28"/>
      <c r="AH1784" s="28"/>
      <c r="AI1784" s="28"/>
      <c r="AJ1784" s="28"/>
      <c r="AK1784" s="28"/>
      <c r="AL1784" s="28"/>
      <c r="AM1784" s="28"/>
      <c r="AN1784" s="28"/>
      <c r="AO1784" s="28"/>
      <c r="AP1784" s="28"/>
      <c r="AQ1784" s="28"/>
    </row>
    <row r="1785" spans="2:43" ht="15">
      <c r="B1785" s="28"/>
      <c r="C1785" s="28"/>
      <c r="D1785" s="28"/>
      <c r="E1785" s="28"/>
      <c r="F1785" s="28"/>
      <c r="G1785" s="28"/>
      <c r="H1785" s="28"/>
      <c r="I1785" s="28"/>
      <c r="J1785" s="28"/>
      <c r="K1785" s="28"/>
      <c r="L1785" s="28"/>
      <c r="M1785" s="28"/>
      <c r="N1785" s="28"/>
      <c r="O1785" s="28"/>
      <c r="P1785" s="28"/>
      <c r="Q1785" s="28"/>
      <c r="R1785" s="28"/>
      <c r="S1785" s="28"/>
      <c r="T1785" s="28"/>
      <c r="U1785" s="28"/>
      <c r="V1785" s="28"/>
      <c r="W1785" s="28"/>
      <c r="X1785" s="28"/>
      <c r="Y1785" s="28"/>
      <c r="Z1785" s="28"/>
      <c r="AA1785" s="28"/>
      <c r="AB1785" s="28"/>
      <c r="AC1785" s="28"/>
      <c r="AD1785" s="28"/>
      <c r="AE1785" s="28"/>
      <c r="AF1785" s="28"/>
      <c r="AG1785" s="28"/>
      <c r="AH1785" s="28"/>
      <c r="AI1785" s="28"/>
      <c r="AJ1785" s="28"/>
      <c r="AK1785" s="28"/>
      <c r="AL1785" s="28"/>
      <c r="AM1785" s="28"/>
      <c r="AN1785" s="28"/>
      <c r="AO1785" s="28"/>
      <c r="AP1785" s="28"/>
      <c r="AQ1785" s="28"/>
    </row>
    <row r="1786" spans="2:43" ht="15">
      <c r="B1786" s="28"/>
      <c r="C1786" s="28"/>
      <c r="D1786" s="28"/>
      <c r="E1786" s="28"/>
      <c r="F1786" s="28"/>
      <c r="G1786" s="28"/>
      <c r="H1786" s="28"/>
      <c r="I1786" s="28"/>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row>
    <row r="1787" spans="2:43" ht="15">
      <c r="B1787" s="28"/>
      <c r="C1787" s="28"/>
      <c r="D1787" s="28"/>
      <c r="E1787" s="28"/>
      <c r="F1787" s="28"/>
      <c r="G1787" s="28"/>
      <c r="H1787" s="28"/>
      <c r="I1787" s="28"/>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row>
    <row r="1788" spans="2:43" ht="15">
      <c r="B1788" s="28"/>
      <c r="C1788" s="28"/>
      <c r="D1788" s="28"/>
      <c r="E1788" s="28"/>
      <c r="F1788" s="28"/>
      <c r="G1788" s="28"/>
      <c r="H1788" s="28"/>
      <c r="I1788" s="28"/>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row>
    <row r="1789" spans="2:43" ht="15">
      <c r="B1789" s="28"/>
      <c r="C1789" s="28"/>
      <c r="D1789" s="28"/>
      <c r="E1789" s="28"/>
      <c r="F1789" s="28"/>
      <c r="G1789" s="28"/>
      <c r="H1789" s="28"/>
      <c r="I1789" s="28"/>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row>
    <row r="1790" spans="2:43" ht="15">
      <c r="B1790" s="28"/>
      <c r="C1790" s="28"/>
      <c r="D1790" s="28"/>
      <c r="E1790" s="28"/>
      <c r="F1790" s="28"/>
      <c r="G1790" s="28"/>
      <c r="H1790" s="28"/>
      <c r="I1790" s="28"/>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8"/>
      <c r="AG1790" s="28"/>
      <c r="AH1790" s="28"/>
      <c r="AI1790" s="28"/>
      <c r="AJ1790" s="28"/>
      <c r="AK1790" s="28"/>
      <c r="AL1790" s="28"/>
      <c r="AM1790" s="28"/>
      <c r="AN1790" s="28"/>
      <c r="AO1790" s="28"/>
      <c r="AP1790" s="28"/>
      <c r="AQ1790" s="28"/>
    </row>
    <row r="1791" spans="2:43" ht="15">
      <c r="B1791" s="28"/>
      <c r="C1791" s="28"/>
      <c r="D1791" s="28"/>
      <c r="E1791" s="28"/>
      <c r="F1791" s="28"/>
      <c r="G1791" s="28"/>
      <c r="H1791" s="28"/>
      <c r="I1791" s="28"/>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8"/>
      <c r="AG1791" s="28"/>
      <c r="AH1791" s="28"/>
      <c r="AI1791" s="28"/>
      <c r="AJ1791" s="28"/>
      <c r="AK1791" s="28"/>
      <c r="AL1791" s="28"/>
      <c r="AM1791" s="28"/>
      <c r="AN1791" s="28"/>
      <c r="AO1791" s="28"/>
      <c r="AP1791" s="28"/>
      <c r="AQ1791" s="28"/>
    </row>
    <row r="1792" spans="2:43" ht="15">
      <c r="B1792" s="28"/>
      <c r="C1792" s="28"/>
      <c r="D1792" s="28"/>
      <c r="E1792" s="28"/>
      <c r="F1792" s="28"/>
      <c r="G1792" s="28"/>
      <c r="H1792" s="28"/>
      <c r="I1792" s="28"/>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8"/>
      <c r="AG1792" s="28"/>
      <c r="AH1792" s="28"/>
      <c r="AI1792" s="28"/>
      <c r="AJ1792" s="28"/>
      <c r="AK1792" s="28"/>
      <c r="AL1792" s="28"/>
      <c r="AM1792" s="28"/>
      <c r="AN1792" s="28"/>
      <c r="AO1792" s="28"/>
      <c r="AP1792" s="28"/>
      <c r="AQ1792" s="28"/>
    </row>
    <row r="1793" spans="2:43" ht="15">
      <c r="B1793" s="28"/>
      <c r="C1793" s="28"/>
      <c r="D1793" s="28"/>
      <c r="E1793" s="28"/>
      <c r="F1793" s="28"/>
      <c r="G1793" s="28"/>
      <c r="H1793" s="28"/>
      <c r="I1793" s="28"/>
      <c r="J1793" s="28"/>
      <c r="K1793" s="28"/>
      <c r="L1793" s="28"/>
      <c r="M1793" s="28"/>
      <c r="N1793" s="28"/>
      <c r="O1793" s="28"/>
      <c r="P1793" s="28"/>
      <c r="Q1793" s="28"/>
      <c r="R1793" s="28"/>
      <c r="S1793" s="28"/>
      <c r="T1793" s="28"/>
      <c r="U1793" s="28"/>
      <c r="V1793" s="28"/>
      <c r="W1793" s="28"/>
      <c r="X1793" s="28"/>
      <c r="Y1793" s="28"/>
      <c r="Z1793" s="28"/>
      <c r="AA1793" s="28"/>
      <c r="AB1793" s="28"/>
      <c r="AC1793" s="28"/>
      <c r="AD1793" s="28"/>
      <c r="AE1793" s="28"/>
      <c r="AF1793" s="28"/>
      <c r="AG1793" s="28"/>
      <c r="AH1793" s="28"/>
      <c r="AI1793" s="28"/>
      <c r="AJ1793" s="28"/>
      <c r="AK1793" s="28"/>
      <c r="AL1793" s="28"/>
      <c r="AM1793" s="28"/>
      <c r="AN1793" s="28"/>
      <c r="AO1793" s="28"/>
      <c r="AP1793" s="28"/>
      <c r="AQ1793" s="28"/>
    </row>
    <row r="1794" spans="2:43" ht="15">
      <c r="B1794" s="28"/>
      <c r="C1794" s="28"/>
      <c r="D1794" s="28"/>
      <c r="E1794" s="28"/>
      <c r="F1794" s="28"/>
      <c r="G1794" s="28"/>
      <c r="H1794" s="28"/>
      <c r="I1794" s="28"/>
      <c r="J1794" s="28"/>
      <c r="K1794" s="28"/>
      <c r="L1794" s="28"/>
      <c r="M1794" s="28"/>
      <c r="N1794" s="28"/>
      <c r="O1794" s="28"/>
      <c r="P1794" s="28"/>
      <c r="Q1794" s="28"/>
      <c r="R1794" s="28"/>
      <c r="S1794" s="28"/>
      <c r="T1794" s="28"/>
      <c r="U1794" s="28"/>
      <c r="V1794" s="28"/>
      <c r="W1794" s="28"/>
      <c r="X1794" s="28"/>
      <c r="Y1794" s="28"/>
      <c r="Z1794" s="28"/>
      <c r="AA1794" s="28"/>
      <c r="AB1794" s="28"/>
      <c r="AC1794" s="28"/>
      <c r="AD1794" s="28"/>
      <c r="AE1794" s="28"/>
      <c r="AF1794" s="28"/>
      <c r="AG1794" s="28"/>
      <c r="AH1794" s="28"/>
      <c r="AI1794" s="28"/>
      <c r="AJ1794" s="28"/>
      <c r="AK1794" s="28"/>
      <c r="AL1794" s="28"/>
      <c r="AM1794" s="28"/>
      <c r="AN1794" s="28"/>
      <c r="AO1794" s="28"/>
      <c r="AP1794" s="28"/>
      <c r="AQ1794" s="28"/>
    </row>
    <row r="1795" spans="2:43" ht="15">
      <c r="B1795" s="28"/>
      <c r="C1795" s="28"/>
      <c r="D1795" s="28"/>
      <c r="E1795" s="28"/>
      <c r="F1795" s="28"/>
      <c r="G1795" s="28"/>
      <c r="H1795" s="28"/>
      <c r="I1795" s="28"/>
      <c r="J1795" s="28"/>
      <c r="K1795" s="28"/>
      <c r="L1795" s="28"/>
      <c r="M1795" s="28"/>
      <c r="N1795" s="28"/>
      <c r="O1795" s="28"/>
      <c r="P1795" s="28"/>
      <c r="Q1795" s="28"/>
      <c r="R1795" s="28"/>
      <c r="S1795" s="28"/>
      <c r="T1795" s="28"/>
      <c r="U1795" s="28"/>
      <c r="V1795" s="28"/>
      <c r="W1795" s="28"/>
      <c r="X1795" s="28"/>
      <c r="Y1795" s="28"/>
      <c r="Z1795" s="28"/>
      <c r="AA1795" s="28"/>
      <c r="AB1795" s="28"/>
      <c r="AC1795" s="28"/>
      <c r="AD1795" s="28"/>
      <c r="AE1795" s="28"/>
      <c r="AF1795" s="28"/>
      <c r="AG1795" s="28"/>
      <c r="AH1795" s="28"/>
      <c r="AI1795" s="28"/>
      <c r="AJ1795" s="28"/>
      <c r="AK1795" s="28"/>
      <c r="AL1795" s="28"/>
      <c r="AM1795" s="28"/>
      <c r="AN1795" s="28"/>
      <c r="AO1795" s="28"/>
      <c r="AP1795" s="28"/>
      <c r="AQ1795" s="28"/>
    </row>
    <row r="1796" spans="2:43" ht="15">
      <c r="B1796" s="28"/>
      <c r="C1796" s="28"/>
      <c r="D1796" s="28"/>
      <c r="E1796" s="28"/>
      <c r="F1796" s="28"/>
      <c r="G1796" s="28"/>
      <c r="H1796" s="28"/>
      <c r="I1796" s="28"/>
      <c r="J1796" s="28"/>
      <c r="K1796" s="28"/>
      <c r="L1796" s="28"/>
      <c r="M1796" s="28"/>
      <c r="N1796" s="28"/>
      <c r="O1796" s="28"/>
      <c r="P1796" s="28"/>
      <c r="Q1796" s="28"/>
      <c r="R1796" s="28"/>
      <c r="S1796" s="28"/>
      <c r="T1796" s="28"/>
      <c r="U1796" s="28"/>
      <c r="V1796" s="28"/>
      <c r="W1796" s="28"/>
      <c r="X1796" s="28"/>
      <c r="Y1796" s="28"/>
      <c r="Z1796" s="28"/>
      <c r="AA1796" s="28"/>
      <c r="AB1796" s="28"/>
      <c r="AC1796" s="28"/>
      <c r="AD1796" s="28"/>
      <c r="AE1796" s="28"/>
      <c r="AF1796" s="28"/>
      <c r="AG1796" s="28"/>
      <c r="AH1796" s="28"/>
      <c r="AI1796" s="28"/>
      <c r="AJ1796" s="28"/>
      <c r="AK1796" s="28"/>
      <c r="AL1796" s="28"/>
      <c r="AM1796" s="28"/>
      <c r="AN1796" s="28"/>
      <c r="AO1796" s="28"/>
      <c r="AP1796" s="28"/>
      <c r="AQ1796" s="28"/>
    </row>
    <row r="1797" spans="2:43" ht="15">
      <c r="B1797" s="28"/>
      <c r="C1797" s="28"/>
      <c r="D1797" s="28"/>
      <c r="E1797" s="28"/>
      <c r="F1797" s="28"/>
      <c r="G1797" s="28"/>
      <c r="H1797" s="28"/>
      <c r="I1797" s="28"/>
      <c r="J1797" s="28"/>
      <c r="K1797" s="28"/>
      <c r="L1797" s="28"/>
      <c r="M1797" s="28"/>
      <c r="N1797" s="28"/>
      <c r="O1797" s="28"/>
      <c r="P1797" s="28"/>
      <c r="Q1797" s="28"/>
      <c r="R1797" s="28"/>
      <c r="S1797" s="28"/>
      <c r="T1797" s="28"/>
      <c r="U1797" s="28"/>
      <c r="V1797" s="28"/>
      <c r="W1797" s="28"/>
      <c r="X1797" s="28"/>
      <c r="Y1797" s="28"/>
      <c r="Z1797" s="28"/>
      <c r="AA1797" s="28"/>
      <c r="AB1797" s="28"/>
      <c r="AC1797" s="28"/>
      <c r="AD1797" s="28"/>
      <c r="AE1797" s="28"/>
      <c r="AF1797" s="28"/>
      <c r="AG1797" s="28"/>
      <c r="AH1797" s="28"/>
      <c r="AI1797" s="28"/>
      <c r="AJ1797" s="28"/>
      <c r="AK1797" s="28"/>
      <c r="AL1797" s="28"/>
      <c r="AM1797" s="28"/>
      <c r="AN1797" s="28"/>
      <c r="AO1797" s="28"/>
      <c r="AP1797" s="28"/>
      <c r="AQ1797" s="28"/>
    </row>
    <row r="1798" spans="2:43" ht="15">
      <c r="B1798" s="28"/>
      <c r="C1798" s="28"/>
      <c r="D1798" s="28"/>
      <c r="E1798" s="28"/>
      <c r="F1798" s="28"/>
      <c r="G1798" s="28"/>
      <c r="H1798" s="28"/>
      <c r="I1798" s="28"/>
      <c r="J1798" s="28"/>
      <c r="K1798" s="28"/>
      <c r="L1798" s="28"/>
      <c r="M1798" s="28"/>
      <c r="N1798" s="28"/>
      <c r="O1798" s="28"/>
      <c r="P1798" s="28"/>
      <c r="Q1798" s="28"/>
      <c r="R1798" s="28"/>
      <c r="S1798" s="28"/>
      <c r="T1798" s="28"/>
      <c r="U1798" s="28"/>
      <c r="V1798" s="28"/>
      <c r="W1798" s="28"/>
      <c r="X1798" s="28"/>
      <c r="Y1798" s="28"/>
      <c r="Z1798" s="28"/>
      <c r="AA1798" s="28"/>
      <c r="AB1798" s="28"/>
      <c r="AC1798" s="28"/>
      <c r="AD1798" s="28"/>
      <c r="AE1798" s="28"/>
      <c r="AF1798" s="28"/>
      <c r="AG1798" s="28"/>
      <c r="AH1798" s="28"/>
      <c r="AI1798" s="28"/>
      <c r="AJ1798" s="28"/>
      <c r="AK1798" s="28"/>
      <c r="AL1798" s="28"/>
      <c r="AM1798" s="28"/>
      <c r="AN1798" s="28"/>
      <c r="AO1798" s="28"/>
      <c r="AP1798" s="28"/>
      <c r="AQ1798" s="28"/>
    </row>
    <row r="1799" spans="2:43" ht="15">
      <c r="B1799" s="28"/>
      <c r="C1799" s="28"/>
      <c r="D1799" s="28"/>
      <c r="E1799" s="28"/>
      <c r="F1799" s="28"/>
      <c r="G1799" s="28"/>
      <c r="H1799" s="28"/>
      <c r="I1799" s="28"/>
      <c r="J1799" s="28"/>
      <c r="K1799" s="28"/>
      <c r="L1799" s="28"/>
      <c r="M1799" s="28"/>
      <c r="N1799" s="28"/>
      <c r="O1799" s="28"/>
      <c r="P1799" s="28"/>
      <c r="Q1799" s="28"/>
      <c r="R1799" s="28"/>
      <c r="S1799" s="28"/>
      <c r="T1799" s="28"/>
      <c r="U1799" s="28"/>
      <c r="V1799" s="28"/>
      <c r="W1799" s="28"/>
      <c r="X1799" s="28"/>
      <c r="Y1799" s="28"/>
      <c r="Z1799" s="28"/>
      <c r="AA1799" s="28"/>
      <c r="AB1799" s="28"/>
      <c r="AC1799" s="28"/>
      <c r="AD1799" s="28"/>
      <c r="AE1799" s="28"/>
      <c r="AF1799" s="28"/>
      <c r="AG1799" s="28"/>
      <c r="AH1799" s="28"/>
      <c r="AI1799" s="28"/>
      <c r="AJ1799" s="28"/>
      <c r="AK1799" s="28"/>
      <c r="AL1799" s="28"/>
      <c r="AM1799" s="28"/>
      <c r="AN1799" s="28"/>
      <c r="AO1799" s="28"/>
      <c r="AP1799" s="28"/>
      <c r="AQ1799" s="28"/>
    </row>
    <row r="1800" spans="2:43" ht="15">
      <c r="B1800" s="28"/>
      <c r="C1800" s="28"/>
      <c r="D1800" s="28"/>
      <c r="E1800" s="28"/>
      <c r="F1800" s="28"/>
      <c r="G1800" s="28"/>
      <c r="H1800" s="28"/>
      <c r="I1800" s="28"/>
      <c r="J1800" s="28"/>
      <c r="K1800" s="28"/>
      <c r="L1800" s="28"/>
      <c r="M1800" s="28"/>
      <c r="N1800" s="28"/>
      <c r="O1800" s="28"/>
      <c r="P1800" s="28"/>
      <c r="Q1800" s="28"/>
      <c r="R1800" s="28"/>
      <c r="S1800" s="28"/>
      <c r="T1800" s="28"/>
      <c r="U1800" s="28"/>
      <c r="V1800" s="28"/>
      <c r="W1800" s="28"/>
      <c r="X1800" s="28"/>
      <c r="Y1800" s="28"/>
      <c r="Z1800" s="28"/>
      <c r="AA1800" s="28"/>
      <c r="AB1800" s="28"/>
      <c r="AC1800" s="28"/>
      <c r="AD1800" s="28"/>
      <c r="AE1800" s="28"/>
      <c r="AF1800" s="28"/>
      <c r="AG1800" s="28"/>
      <c r="AH1800" s="28"/>
      <c r="AI1800" s="28"/>
      <c r="AJ1800" s="28"/>
      <c r="AK1800" s="28"/>
      <c r="AL1800" s="28"/>
      <c r="AM1800" s="28"/>
      <c r="AN1800" s="28"/>
      <c r="AO1800" s="28"/>
      <c r="AP1800" s="28"/>
      <c r="AQ1800" s="28"/>
    </row>
    <row r="1801" spans="2:43" ht="15">
      <c r="B1801" s="28"/>
      <c r="C1801" s="28"/>
      <c r="D1801" s="28"/>
      <c r="E1801" s="28"/>
      <c r="F1801" s="28"/>
      <c r="G1801" s="28"/>
      <c r="H1801" s="28"/>
      <c r="I1801" s="28"/>
      <c r="J1801" s="28"/>
      <c r="K1801" s="28"/>
      <c r="L1801" s="28"/>
      <c r="M1801" s="28"/>
      <c r="N1801" s="28"/>
      <c r="O1801" s="28"/>
      <c r="P1801" s="28"/>
      <c r="Q1801" s="28"/>
      <c r="R1801" s="28"/>
      <c r="S1801" s="28"/>
      <c r="T1801" s="28"/>
      <c r="U1801" s="28"/>
      <c r="V1801" s="28"/>
      <c r="W1801" s="28"/>
      <c r="X1801" s="28"/>
      <c r="Y1801" s="28"/>
      <c r="Z1801" s="28"/>
      <c r="AA1801" s="28"/>
      <c r="AB1801" s="28"/>
      <c r="AC1801" s="28"/>
      <c r="AD1801" s="28"/>
      <c r="AE1801" s="28"/>
      <c r="AF1801" s="28"/>
      <c r="AG1801" s="28"/>
      <c r="AH1801" s="28"/>
      <c r="AI1801" s="28"/>
      <c r="AJ1801" s="28"/>
      <c r="AK1801" s="28"/>
      <c r="AL1801" s="28"/>
      <c r="AM1801" s="28"/>
      <c r="AN1801" s="28"/>
      <c r="AO1801" s="28"/>
      <c r="AP1801" s="28"/>
      <c r="AQ1801" s="28"/>
    </row>
    <row r="1802" spans="2:43" ht="15">
      <c r="B1802" s="28"/>
      <c r="C1802" s="28"/>
      <c r="D1802" s="28"/>
      <c r="E1802" s="28"/>
      <c r="F1802" s="28"/>
      <c r="G1802" s="28"/>
      <c r="H1802" s="28"/>
      <c r="I1802" s="28"/>
      <c r="J1802" s="28"/>
      <c r="K1802" s="28"/>
      <c r="L1802" s="28"/>
      <c r="M1802" s="28"/>
      <c r="N1802" s="28"/>
      <c r="O1802" s="28"/>
      <c r="P1802" s="28"/>
      <c r="Q1802" s="28"/>
      <c r="R1802" s="28"/>
      <c r="S1802" s="28"/>
      <c r="T1802" s="28"/>
      <c r="U1802" s="28"/>
      <c r="V1802" s="28"/>
      <c r="W1802" s="28"/>
      <c r="X1802" s="28"/>
      <c r="Y1802" s="28"/>
      <c r="Z1802" s="28"/>
      <c r="AA1802" s="28"/>
      <c r="AB1802" s="28"/>
      <c r="AC1802" s="28"/>
      <c r="AD1802" s="28"/>
      <c r="AE1802" s="28"/>
      <c r="AF1802" s="28"/>
      <c r="AG1802" s="28"/>
      <c r="AH1802" s="28"/>
      <c r="AI1802" s="28"/>
      <c r="AJ1802" s="28"/>
      <c r="AK1802" s="28"/>
      <c r="AL1802" s="28"/>
      <c r="AM1802" s="28"/>
      <c r="AN1802" s="28"/>
      <c r="AO1802" s="28"/>
      <c r="AP1802" s="28"/>
      <c r="AQ1802" s="28"/>
    </row>
    <row r="1803" spans="2:43" ht="15">
      <c r="B1803" s="28"/>
      <c r="C1803" s="28"/>
      <c r="D1803" s="28"/>
      <c r="E1803" s="28"/>
      <c r="F1803" s="28"/>
      <c r="G1803" s="28"/>
      <c r="H1803" s="28"/>
      <c r="I1803" s="28"/>
      <c r="J1803" s="28"/>
      <c r="K1803" s="28"/>
      <c r="L1803" s="28"/>
      <c r="M1803" s="28"/>
      <c r="N1803" s="28"/>
      <c r="O1803" s="28"/>
      <c r="P1803" s="28"/>
      <c r="Q1803" s="28"/>
      <c r="R1803" s="28"/>
      <c r="S1803" s="28"/>
      <c r="T1803" s="28"/>
      <c r="U1803" s="28"/>
      <c r="V1803" s="28"/>
      <c r="W1803" s="28"/>
      <c r="X1803" s="28"/>
      <c r="Y1803" s="28"/>
      <c r="Z1803" s="28"/>
      <c r="AA1803" s="28"/>
      <c r="AB1803" s="28"/>
      <c r="AC1803" s="28"/>
      <c r="AD1803" s="28"/>
      <c r="AE1803" s="28"/>
      <c r="AF1803" s="28"/>
      <c r="AG1803" s="28"/>
      <c r="AH1803" s="28"/>
      <c r="AI1803" s="28"/>
      <c r="AJ1803" s="28"/>
      <c r="AK1803" s="28"/>
      <c r="AL1803" s="28"/>
      <c r="AM1803" s="28"/>
      <c r="AN1803" s="28"/>
      <c r="AO1803" s="28"/>
      <c r="AP1803" s="28"/>
      <c r="AQ1803" s="28"/>
    </row>
    <row r="1804" spans="2:43" ht="15">
      <c r="B1804" s="28"/>
      <c r="C1804" s="28"/>
      <c r="D1804" s="28"/>
      <c r="E1804" s="28"/>
      <c r="F1804" s="28"/>
      <c r="G1804" s="28"/>
      <c r="H1804" s="28"/>
      <c r="I1804" s="28"/>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8"/>
      <c r="AG1804" s="28"/>
      <c r="AH1804" s="28"/>
      <c r="AI1804" s="28"/>
      <c r="AJ1804" s="28"/>
      <c r="AK1804" s="28"/>
      <c r="AL1804" s="28"/>
      <c r="AM1804" s="28"/>
      <c r="AN1804" s="28"/>
      <c r="AO1804" s="28"/>
      <c r="AP1804" s="28"/>
      <c r="AQ1804" s="28"/>
    </row>
    <row r="1805" spans="2:43" ht="15">
      <c r="B1805" s="28"/>
      <c r="C1805" s="28"/>
      <c r="D1805" s="28"/>
      <c r="E1805" s="28"/>
      <c r="F1805" s="28"/>
      <c r="G1805" s="28"/>
      <c r="H1805" s="28"/>
      <c r="I1805" s="28"/>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8"/>
      <c r="AG1805" s="28"/>
      <c r="AH1805" s="28"/>
      <c r="AI1805" s="28"/>
      <c r="AJ1805" s="28"/>
      <c r="AK1805" s="28"/>
      <c r="AL1805" s="28"/>
      <c r="AM1805" s="28"/>
      <c r="AN1805" s="28"/>
      <c r="AO1805" s="28"/>
      <c r="AP1805" s="28"/>
      <c r="AQ1805" s="28"/>
    </row>
    <row r="1806" spans="2:43" ht="15">
      <c r="B1806" s="28"/>
      <c r="C1806" s="28"/>
      <c r="D1806" s="28"/>
      <c r="E1806" s="28"/>
      <c r="F1806" s="28"/>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c r="AI1806" s="28"/>
      <c r="AJ1806" s="28"/>
      <c r="AK1806" s="28"/>
      <c r="AL1806" s="28"/>
      <c r="AM1806" s="28"/>
      <c r="AN1806" s="28"/>
      <c r="AO1806" s="28"/>
      <c r="AP1806" s="28"/>
      <c r="AQ1806" s="28"/>
    </row>
    <row r="1807" spans="2:43" ht="15">
      <c r="B1807" s="28"/>
      <c r="C1807" s="28"/>
      <c r="D1807" s="28"/>
      <c r="E1807" s="28"/>
      <c r="F1807" s="28"/>
      <c r="G1807" s="28"/>
      <c r="H1807" s="28"/>
      <c r="I1807" s="28"/>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8"/>
      <c r="AG1807" s="28"/>
      <c r="AH1807" s="28"/>
      <c r="AI1807" s="28"/>
      <c r="AJ1807" s="28"/>
      <c r="AK1807" s="28"/>
      <c r="AL1807" s="28"/>
      <c r="AM1807" s="28"/>
      <c r="AN1807" s="28"/>
      <c r="AO1807" s="28"/>
      <c r="AP1807" s="28"/>
      <c r="AQ1807" s="28"/>
    </row>
    <row r="1808" spans="2:43" ht="15">
      <c r="B1808" s="28"/>
      <c r="C1808" s="28"/>
      <c r="D1808" s="28"/>
      <c r="E1808" s="28"/>
      <c r="F1808" s="28"/>
      <c r="G1808" s="28"/>
      <c r="H1808" s="28"/>
      <c r="I1808" s="28"/>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8"/>
      <c r="AG1808" s="28"/>
      <c r="AH1808" s="28"/>
      <c r="AI1808" s="28"/>
      <c r="AJ1808" s="28"/>
      <c r="AK1808" s="28"/>
      <c r="AL1808" s="28"/>
      <c r="AM1808" s="28"/>
      <c r="AN1808" s="28"/>
      <c r="AO1808" s="28"/>
      <c r="AP1808" s="28"/>
      <c r="AQ1808" s="28"/>
    </row>
    <row r="1809" spans="2:43" ht="15">
      <c r="B1809" s="28"/>
      <c r="C1809" s="28"/>
      <c r="D1809" s="28"/>
      <c r="E1809" s="28"/>
      <c r="F1809" s="28"/>
      <c r="G1809" s="28"/>
      <c r="H1809" s="28"/>
      <c r="I1809" s="28"/>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8"/>
      <c r="AG1809" s="28"/>
      <c r="AH1809" s="28"/>
      <c r="AI1809" s="28"/>
      <c r="AJ1809" s="28"/>
      <c r="AK1809" s="28"/>
      <c r="AL1809" s="28"/>
      <c r="AM1809" s="28"/>
      <c r="AN1809" s="28"/>
      <c r="AO1809" s="28"/>
      <c r="AP1809" s="28"/>
      <c r="AQ1809" s="28"/>
    </row>
    <row r="1810" spans="2:43" ht="15">
      <c r="B1810" s="28"/>
      <c r="C1810" s="28"/>
      <c r="D1810" s="28"/>
      <c r="E1810" s="28"/>
      <c r="F1810" s="28"/>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c r="AI1810" s="28"/>
      <c r="AJ1810" s="28"/>
      <c r="AK1810" s="28"/>
      <c r="AL1810" s="28"/>
      <c r="AM1810" s="28"/>
      <c r="AN1810" s="28"/>
      <c r="AO1810" s="28"/>
      <c r="AP1810" s="28"/>
      <c r="AQ1810" s="28"/>
    </row>
    <row r="1811" spans="2:43" ht="15">
      <c r="B1811" s="28"/>
      <c r="C1811" s="28"/>
      <c r="D1811" s="28"/>
      <c r="E1811" s="28"/>
      <c r="F1811" s="28"/>
      <c r="G1811" s="28"/>
      <c r="H1811" s="28"/>
      <c r="I1811" s="28"/>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8"/>
      <c r="AG1811" s="28"/>
      <c r="AH1811" s="28"/>
      <c r="AI1811" s="28"/>
      <c r="AJ1811" s="28"/>
      <c r="AK1811" s="28"/>
      <c r="AL1811" s="28"/>
      <c r="AM1811" s="28"/>
      <c r="AN1811" s="28"/>
      <c r="AO1811" s="28"/>
      <c r="AP1811" s="28"/>
      <c r="AQ1811" s="28"/>
    </row>
    <row r="1812" spans="2:43" ht="15">
      <c r="B1812" s="28"/>
      <c r="C1812" s="28"/>
      <c r="D1812" s="28"/>
      <c r="E1812" s="28"/>
      <c r="F1812" s="28"/>
      <c r="G1812" s="28"/>
      <c r="H1812" s="28"/>
      <c r="I1812" s="28"/>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8"/>
      <c r="AG1812" s="28"/>
      <c r="AH1812" s="28"/>
      <c r="AI1812" s="28"/>
      <c r="AJ1812" s="28"/>
      <c r="AK1812" s="28"/>
      <c r="AL1812" s="28"/>
      <c r="AM1812" s="28"/>
      <c r="AN1812" s="28"/>
      <c r="AO1812" s="28"/>
      <c r="AP1812" s="28"/>
      <c r="AQ1812" s="28"/>
    </row>
    <row r="1813" spans="2:43" ht="15">
      <c r="B1813" s="28"/>
      <c r="C1813" s="28"/>
      <c r="D1813" s="28"/>
      <c r="E1813" s="28"/>
      <c r="F1813" s="28"/>
      <c r="G1813" s="28"/>
      <c r="H1813" s="28"/>
      <c r="I1813" s="28"/>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8"/>
      <c r="AG1813" s="28"/>
      <c r="AH1813" s="28"/>
      <c r="AI1813" s="28"/>
      <c r="AJ1813" s="28"/>
      <c r="AK1813" s="28"/>
      <c r="AL1813" s="28"/>
      <c r="AM1813" s="28"/>
      <c r="AN1813" s="28"/>
      <c r="AO1813" s="28"/>
      <c r="AP1813" s="28"/>
      <c r="AQ1813" s="28"/>
    </row>
    <row r="1814" spans="2:43" ht="15">
      <c r="B1814" s="28"/>
      <c r="C1814" s="28"/>
      <c r="D1814" s="28"/>
      <c r="E1814" s="28"/>
      <c r="F1814" s="28"/>
      <c r="G1814" s="28"/>
      <c r="H1814" s="28"/>
      <c r="I1814" s="28"/>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8"/>
      <c r="AG1814" s="28"/>
      <c r="AH1814" s="28"/>
      <c r="AI1814" s="28"/>
      <c r="AJ1814" s="28"/>
      <c r="AK1814" s="28"/>
      <c r="AL1814" s="28"/>
      <c r="AM1814" s="28"/>
      <c r="AN1814" s="28"/>
      <c r="AO1814" s="28"/>
      <c r="AP1814" s="28"/>
      <c r="AQ1814" s="28"/>
    </row>
    <row r="1815" spans="2:43" ht="15">
      <c r="B1815" s="28"/>
      <c r="C1815" s="28"/>
      <c r="D1815" s="28"/>
      <c r="E1815" s="28"/>
      <c r="F1815" s="28"/>
      <c r="G1815" s="28"/>
      <c r="H1815" s="28"/>
      <c r="I1815" s="28"/>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8"/>
      <c r="AG1815" s="28"/>
      <c r="AH1815" s="28"/>
      <c r="AI1815" s="28"/>
      <c r="AJ1815" s="28"/>
      <c r="AK1815" s="28"/>
      <c r="AL1815" s="28"/>
      <c r="AM1815" s="28"/>
      <c r="AN1815" s="28"/>
      <c r="AO1815" s="28"/>
      <c r="AP1815" s="28"/>
      <c r="AQ1815" s="28"/>
    </row>
    <row r="1816" spans="2:43" ht="15">
      <c r="B1816" s="28"/>
      <c r="C1816" s="28"/>
      <c r="D1816" s="28"/>
      <c r="E1816" s="28"/>
      <c r="F1816" s="28"/>
      <c r="G1816" s="28"/>
      <c r="H1816" s="28"/>
      <c r="I1816" s="28"/>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8"/>
      <c r="AG1816" s="28"/>
      <c r="AH1816" s="28"/>
      <c r="AI1816" s="28"/>
      <c r="AJ1816" s="28"/>
      <c r="AK1816" s="28"/>
      <c r="AL1816" s="28"/>
      <c r="AM1816" s="28"/>
      <c r="AN1816" s="28"/>
      <c r="AO1816" s="28"/>
      <c r="AP1816" s="28"/>
      <c r="AQ1816" s="28"/>
    </row>
    <row r="1817" spans="2:43" ht="15">
      <c r="B1817" s="28"/>
      <c r="C1817" s="28"/>
      <c r="D1817" s="28"/>
      <c r="E1817" s="28"/>
      <c r="F1817" s="28"/>
      <c r="G1817" s="28"/>
      <c r="H1817" s="28"/>
      <c r="I1817" s="28"/>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8"/>
      <c r="AG1817" s="28"/>
      <c r="AH1817" s="28"/>
      <c r="AI1817" s="28"/>
      <c r="AJ1817" s="28"/>
      <c r="AK1817" s="28"/>
      <c r="AL1817" s="28"/>
      <c r="AM1817" s="28"/>
      <c r="AN1817" s="28"/>
      <c r="AO1817" s="28"/>
      <c r="AP1817" s="28"/>
      <c r="AQ1817" s="28"/>
    </row>
    <row r="1818" spans="2:43" ht="15">
      <c r="B1818" s="28"/>
      <c r="C1818" s="28"/>
      <c r="D1818" s="28"/>
      <c r="E1818" s="28"/>
      <c r="F1818" s="28"/>
      <c r="G1818" s="28"/>
      <c r="H1818" s="28"/>
      <c r="I1818" s="28"/>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8"/>
      <c r="AG1818" s="28"/>
      <c r="AH1818" s="28"/>
      <c r="AI1818" s="28"/>
      <c r="AJ1818" s="28"/>
      <c r="AK1818" s="28"/>
      <c r="AL1818" s="28"/>
      <c r="AM1818" s="28"/>
      <c r="AN1818" s="28"/>
      <c r="AO1818" s="28"/>
      <c r="AP1818" s="28"/>
      <c r="AQ1818" s="28"/>
    </row>
    <row r="1819" spans="2:43" ht="15">
      <c r="B1819" s="28"/>
      <c r="C1819" s="28"/>
      <c r="D1819" s="28"/>
      <c r="E1819" s="28"/>
      <c r="F1819" s="28"/>
      <c r="G1819" s="28"/>
      <c r="H1819" s="28"/>
      <c r="I1819" s="28"/>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8"/>
      <c r="AG1819" s="28"/>
      <c r="AH1819" s="28"/>
      <c r="AI1819" s="28"/>
      <c r="AJ1819" s="28"/>
      <c r="AK1819" s="28"/>
      <c r="AL1819" s="28"/>
      <c r="AM1819" s="28"/>
      <c r="AN1819" s="28"/>
      <c r="AO1819" s="28"/>
      <c r="AP1819" s="28"/>
      <c r="AQ1819" s="28"/>
    </row>
    <row r="1820" spans="2:43" ht="15">
      <c r="B1820" s="28"/>
      <c r="C1820" s="28"/>
      <c r="D1820" s="28"/>
      <c r="E1820" s="28"/>
      <c r="F1820" s="28"/>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c r="AI1820" s="28"/>
      <c r="AJ1820" s="28"/>
      <c r="AK1820" s="28"/>
      <c r="AL1820" s="28"/>
      <c r="AM1820" s="28"/>
      <c r="AN1820" s="28"/>
      <c r="AO1820" s="28"/>
      <c r="AP1820" s="28"/>
      <c r="AQ1820" s="28"/>
    </row>
    <row r="1821" spans="2:43" ht="15">
      <c r="B1821" s="28"/>
      <c r="C1821" s="28"/>
      <c r="D1821" s="28"/>
      <c r="E1821" s="28"/>
      <c r="F1821" s="28"/>
      <c r="G1821" s="28"/>
      <c r="H1821" s="28"/>
      <c r="I1821" s="28"/>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8"/>
      <c r="AG1821" s="28"/>
      <c r="AH1821" s="28"/>
      <c r="AI1821" s="28"/>
      <c r="AJ1821" s="28"/>
      <c r="AK1821" s="28"/>
      <c r="AL1821" s="28"/>
      <c r="AM1821" s="28"/>
      <c r="AN1821" s="28"/>
      <c r="AO1821" s="28"/>
      <c r="AP1821" s="28"/>
      <c r="AQ1821" s="28"/>
    </row>
    <row r="1822" spans="2:43" ht="15">
      <c r="B1822" s="28"/>
      <c r="C1822" s="28"/>
      <c r="D1822" s="28"/>
      <c r="E1822" s="28"/>
      <c r="F1822" s="28"/>
      <c r="G1822" s="28"/>
      <c r="H1822" s="28"/>
      <c r="I1822" s="28"/>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8"/>
      <c r="AG1822" s="28"/>
      <c r="AH1822" s="28"/>
      <c r="AI1822" s="28"/>
      <c r="AJ1822" s="28"/>
      <c r="AK1822" s="28"/>
      <c r="AL1822" s="28"/>
      <c r="AM1822" s="28"/>
      <c r="AN1822" s="28"/>
      <c r="AO1822" s="28"/>
      <c r="AP1822" s="28"/>
      <c r="AQ1822" s="28"/>
    </row>
    <row r="1823" spans="2:43" ht="15">
      <c r="B1823" s="28"/>
      <c r="C1823" s="28"/>
      <c r="D1823" s="28"/>
      <c r="E1823" s="28"/>
      <c r="F1823" s="28"/>
      <c r="G1823" s="28"/>
      <c r="H1823" s="28"/>
      <c r="I1823" s="28"/>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8"/>
      <c r="AG1823" s="28"/>
      <c r="AH1823" s="28"/>
      <c r="AI1823" s="28"/>
      <c r="AJ1823" s="28"/>
      <c r="AK1823" s="28"/>
      <c r="AL1823" s="28"/>
      <c r="AM1823" s="28"/>
      <c r="AN1823" s="28"/>
      <c r="AO1823" s="28"/>
      <c r="AP1823" s="28"/>
      <c r="AQ1823" s="28"/>
    </row>
    <row r="1824" spans="2:43" ht="15">
      <c r="B1824" s="28"/>
      <c r="C1824" s="28"/>
      <c r="D1824" s="28"/>
      <c r="E1824" s="28"/>
      <c r="F1824" s="28"/>
      <c r="G1824" s="28"/>
      <c r="H1824" s="28"/>
      <c r="I1824" s="28"/>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8"/>
      <c r="AG1824" s="28"/>
      <c r="AH1824" s="28"/>
      <c r="AI1824" s="28"/>
      <c r="AJ1824" s="28"/>
      <c r="AK1824" s="28"/>
      <c r="AL1824" s="28"/>
      <c r="AM1824" s="28"/>
      <c r="AN1824" s="28"/>
      <c r="AO1824" s="28"/>
      <c r="AP1824" s="28"/>
      <c r="AQ1824" s="28"/>
    </row>
    <row r="1825" spans="2:43" ht="15">
      <c r="B1825" s="28"/>
      <c r="C1825" s="28"/>
      <c r="D1825" s="28"/>
      <c r="E1825" s="28"/>
      <c r="F1825" s="28"/>
      <c r="G1825" s="28"/>
      <c r="H1825" s="28"/>
      <c r="I1825" s="28"/>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8"/>
      <c r="AG1825" s="28"/>
      <c r="AH1825" s="28"/>
      <c r="AI1825" s="28"/>
      <c r="AJ1825" s="28"/>
      <c r="AK1825" s="28"/>
      <c r="AL1825" s="28"/>
      <c r="AM1825" s="28"/>
      <c r="AN1825" s="28"/>
      <c r="AO1825" s="28"/>
      <c r="AP1825" s="28"/>
      <c r="AQ1825" s="28"/>
    </row>
    <row r="1826" spans="2:43" ht="15">
      <c r="B1826" s="28"/>
      <c r="C1826" s="28"/>
      <c r="D1826" s="28"/>
      <c r="E1826" s="28"/>
      <c r="F1826" s="28"/>
      <c r="G1826" s="28"/>
      <c r="H1826" s="28"/>
      <c r="I1826" s="28"/>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8"/>
      <c r="AG1826" s="28"/>
      <c r="AH1826" s="28"/>
      <c r="AI1826" s="28"/>
      <c r="AJ1826" s="28"/>
      <c r="AK1826" s="28"/>
      <c r="AL1826" s="28"/>
      <c r="AM1826" s="28"/>
      <c r="AN1826" s="28"/>
      <c r="AO1826" s="28"/>
      <c r="AP1826" s="28"/>
      <c r="AQ1826" s="28"/>
    </row>
    <row r="1827" spans="2:43" ht="15">
      <c r="B1827" s="28"/>
      <c r="C1827" s="28"/>
      <c r="D1827" s="28"/>
      <c r="E1827" s="28"/>
      <c r="F1827" s="28"/>
      <c r="G1827" s="28"/>
      <c r="H1827" s="28"/>
      <c r="I1827" s="28"/>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8"/>
      <c r="AG1827" s="28"/>
      <c r="AH1827" s="28"/>
      <c r="AI1827" s="28"/>
      <c r="AJ1827" s="28"/>
      <c r="AK1827" s="28"/>
      <c r="AL1827" s="28"/>
      <c r="AM1827" s="28"/>
      <c r="AN1827" s="28"/>
      <c r="AO1827" s="28"/>
      <c r="AP1827" s="28"/>
      <c r="AQ1827" s="28"/>
    </row>
    <row r="1828" spans="2:43" ht="15">
      <c r="B1828" s="28"/>
      <c r="C1828" s="28"/>
      <c r="D1828" s="28"/>
      <c r="E1828" s="28"/>
      <c r="F1828" s="28"/>
      <c r="G1828" s="28"/>
      <c r="H1828" s="28"/>
      <c r="I1828" s="28"/>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8"/>
      <c r="AG1828" s="28"/>
      <c r="AH1828" s="28"/>
      <c r="AI1828" s="28"/>
      <c r="AJ1828" s="28"/>
      <c r="AK1828" s="28"/>
      <c r="AL1828" s="28"/>
      <c r="AM1828" s="28"/>
      <c r="AN1828" s="28"/>
      <c r="AO1828" s="28"/>
      <c r="AP1828" s="28"/>
      <c r="AQ1828" s="28"/>
    </row>
    <row r="1829" spans="2:43" ht="15">
      <c r="B1829" s="28"/>
      <c r="C1829" s="28"/>
      <c r="D1829" s="28"/>
      <c r="E1829" s="28"/>
      <c r="F1829" s="28"/>
      <c r="G1829" s="28"/>
      <c r="H1829" s="28"/>
      <c r="I1829" s="28"/>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8"/>
      <c r="AG1829" s="28"/>
      <c r="AH1829" s="28"/>
      <c r="AI1829" s="28"/>
      <c r="AJ1829" s="28"/>
      <c r="AK1829" s="28"/>
      <c r="AL1829" s="28"/>
      <c r="AM1829" s="28"/>
      <c r="AN1829" s="28"/>
      <c r="AO1829" s="28"/>
      <c r="AP1829" s="28"/>
      <c r="AQ1829" s="28"/>
    </row>
    <row r="1830" spans="2:43" ht="15">
      <c r="B1830" s="28"/>
      <c r="C1830" s="28"/>
      <c r="D1830" s="28"/>
      <c r="E1830" s="28"/>
      <c r="F1830" s="28"/>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c r="AI1830" s="28"/>
      <c r="AJ1830" s="28"/>
      <c r="AK1830" s="28"/>
      <c r="AL1830" s="28"/>
      <c r="AM1830" s="28"/>
      <c r="AN1830" s="28"/>
      <c r="AO1830" s="28"/>
      <c r="AP1830" s="28"/>
      <c r="AQ1830" s="28"/>
    </row>
    <row r="1831" spans="2:43" ht="15">
      <c r="B1831" s="28"/>
      <c r="C1831" s="28"/>
      <c r="D1831" s="28"/>
      <c r="E1831" s="28"/>
      <c r="F1831" s="28"/>
      <c r="G1831" s="28"/>
      <c r="H1831" s="28"/>
      <c r="I1831" s="28"/>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8"/>
      <c r="AG1831" s="28"/>
      <c r="AH1831" s="28"/>
      <c r="AI1831" s="28"/>
      <c r="AJ1831" s="28"/>
      <c r="AK1831" s="28"/>
      <c r="AL1831" s="28"/>
      <c r="AM1831" s="28"/>
      <c r="AN1831" s="28"/>
      <c r="AO1831" s="28"/>
      <c r="AP1831" s="28"/>
      <c r="AQ1831" s="28"/>
    </row>
    <row r="1832" spans="2:43" ht="15">
      <c r="B1832" s="28"/>
      <c r="C1832" s="28"/>
      <c r="D1832" s="28"/>
      <c r="E1832" s="28"/>
      <c r="F1832" s="28"/>
      <c r="G1832" s="28"/>
      <c r="H1832" s="28"/>
      <c r="I1832" s="28"/>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8"/>
      <c r="AG1832" s="28"/>
      <c r="AH1832" s="28"/>
      <c r="AI1832" s="28"/>
      <c r="AJ1832" s="28"/>
      <c r="AK1832" s="28"/>
      <c r="AL1832" s="28"/>
      <c r="AM1832" s="28"/>
      <c r="AN1832" s="28"/>
      <c r="AO1832" s="28"/>
      <c r="AP1832" s="28"/>
      <c r="AQ1832" s="28"/>
    </row>
    <row r="1833" spans="2:43" ht="15">
      <c r="B1833" s="28"/>
      <c r="C1833" s="28"/>
      <c r="D1833" s="28"/>
      <c r="E1833" s="28"/>
      <c r="F1833" s="28"/>
      <c r="G1833" s="28"/>
      <c r="H1833" s="28"/>
      <c r="I1833" s="28"/>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8"/>
      <c r="AG1833" s="28"/>
      <c r="AH1833" s="28"/>
      <c r="AI1833" s="28"/>
      <c r="AJ1833" s="28"/>
      <c r="AK1833" s="28"/>
      <c r="AL1833" s="28"/>
      <c r="AM1833" s="28"/>
      <c r="AN1833" s="28"/>
      <c r="AO1833" s="28"/>
      <c r="AP1833" s="28"/>
      <c r="AQ1833" s="28"/>
    </row>
    <row r="1834" spans="2:43" ht="15">
      <c r="B1834" s="28"/>
      <c r="C1834" s="28"/>
      <c r="D1834" s="28"/>
      <c r="E1834" s="28"/>
      <c r="F1834" s="28"/>
      <c r="G1834" s="28"/>
      <c r="H1834" s="28"/>
      <c r="I1834" s="28"/>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8"/>
      <c r="AG1834" s="28"/>
      <c r="AH1834" s="28"/>
      <c r="AI1834" s="28"/>
      <c r="AJ1834" s="28"/>
      <c r="AK1834" s="28"/>
      <c r="AL1834" s="28"/>
      <c r="AM1834" s="28"/>
      <c r="AN1834" s="28"/>
      <c r="AO1834" s="28"/>
      <c r="AP1834" s="28"/>
      <c r="AQ1834" s="28"/>
    </row>
    <row r="1835" spans="2:43" ht="15">
      <c r="B1835" s="28"/>
      <c r="C1835" s="28"/>
      <c r="D1835" s="28"/>
      <c r="E1835" s="28"/>
      <c r="F1835" s="28"/>
      <c r="G1835" s="28"/>
      <c r="H1835" s="28"/>
      <c r="I1835" s="28"/>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8"/>
      <c r="AG1835" s="28"/>
      <c r="AH1835" s="28"/>
      <c r="AI1835" s="28"/>
      <c r="AJ1835" s="28"/>
      <c r="AK1835" s="28"/>
      <c r="AL1835" s="28"/>
      <c r="AM1835" s="28"/>
      <c r="AN1835" s="28"/>
      <c r="AO1835" s="28"/>
      <c r="AP1835" s="28"/>
      <c r="AQ1835" s="28"/>
    </row>
    <row r="1836" spans="2:43" ht="15">
      <c r="B1836" s="28"/>
      <c r="C1836" s="28"/>
      <c r="D1836" s="28"/>
      <c r="E1836" s="28"/>
      <c r="F1836" s="28"/>
      <c r="G1836" s="28"/>
      <c r="H1836" s="28"/>
      <c r="I1836" s="28"/>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8"/>
      <c r="AG1836" s="28"/>
      <c r="AH1836" s="28"/>
      <c r="AI1836" s="28"/>
      <c r="AJ1836" s="28"/>
      <c r="AK1836" s="28"/>
      <c r="AL1836" s="28"/>
      <c r="AM1836" s="28"/>
      <c r="AN1836" s="28"/>
      <c r="AO1836" s="28"/>
      <c r="AP1836" s="28"/>
      <c r="AQ1836" s="28"/>
    </row>
    <row r="1837" spans="2:43" ht="15">
      <c r="B1837" s="28"/>
      <c r="C1837" s="28"/>
      <c r="D1837" s="28"/>
      <c r="E1837" s="28"/>
      <c r="F1837" s="28"/>
      <c r="G1837" s="28"/>
      <c r="H1837" s="28"/>
      <c r="I1837" s="28"/>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8"/>
      <c r="AG1837" s="28"/>
      <c r="AH1837" s="28"/>
      <c r="AI1837" s="28"/>
      <c r="AJ1837" s="28"/>
      <c r="AK1837" s="28"/>
      <c r="AL1837" s="28"/>
      <c r="AM1837" s="28"/>
      <c r="AN1837" s="28"/>
      <c r="AO1837" s="28"/>
      <c r="AP1837" s="28"/>
      <c r="AQ1837" s="28"/>
    </row>
    <row r="1838" spans="2:43" ht="15">
      <c r="B1838" s="28"/>
      <c r="C1838" s="28"/>
      <c r="D1838" s="28"/>
      <c r="E1838" s="28"/>
      <c r="F1838" s="28"/>
      <c r="G1838" s="28"/>
      <c r="H1838" s="28"/>
      <c r="I1838" s="28"/>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8"/>
      <c r="AG1838" s="28"/>
      <c r="AH1838" s="28"/>
      <c r="AI1838" s="28"/>
      <c r="AJ1838" s="28"/>
      <c r="AK1838" s="28"/>
      <c r="AL1838" s="28"/>
      <c r="AM1838" s="28"/>
      <c r="AN1838" s="28"/>
      <c r="AO1838" s="28"/>
      <c r="AP1838" s="28"/>
      <c r="AQ1838" s="28"/>
    </row>
    <row r="1839" spans="2:43" ht="15">
      <c r="B1839" s="28"/>
      <c r="C1839" s="28"/>
      <c r="D1839" s="28"/>
      <c r="E1839" s="28"/>
      <c r="F1839" s="28"/>
      <c r="G1839" s="28"/>
      <c r="H1839" s="28"/>
      <c r="I1839" s="28"/>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8"/>
      <c r="AG1839" s="28"/>
      <c r="AH1839" s="28"/>
      <c r="AI1839" s="28"/>
      <c r="AJ1839" s="28"/>
      <c r="AK1839" s="28"/>
      <c r="AL1839" s="28"/>
      <c r="AM1839" s="28"/>
      <c r="AN1839" s="28"/>
      <c r="AO1839" s="28"/>
      <c r="AP1839" s="28"/>
      <c r="AQ1839" s="28"/>
    </row>
    <row r="1840" spans="2:43" ht="15">
      <c r="B1840" s="28"/>
      <c r="C1840" s="28"/>
      <c r="D1840" s="28"/>
      <c r="E1840" s="28"/>
      <c r="F1840" s="28"/>
      <c r="G1840" s="28"/>
      <c r="H1840" s="28"/>
      <c r="I1840" s="28"/>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8"/>
      <c r="AG1840" s="28"/>
      <c r="AH1840" s="28"/>
      <c r="AI1840" s="28"/>
      <c r="AJ1840" s="28"/>
      <c r="AK1840" s="28"/>
      <c r="AL1840" s="28"/>
      <c r="AM1840" s="28"/>
      <c r="AN1840" s="28"/>
      <c r="AO1840" s="28"/>
      <c r="AP1840" s="28"/>
      <c r="AQ1840" s="28"/>
    </row>
    <row r="1841" spans="2:43" ht="15">
      <c r="B1841" s="28"/>
      <c r="C1841" s="28"/>
      <c r="D1841" s="28"/>
      <c r="E1841" s="28"/>
      <c r="F1841" s="28"/>
      <c r="G1841" s="28"/>
      <c r="H1841" s="28"/>
      <c r="I1841" s="28"/>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8"/>
      <c r="AG1841" s="28"/>
      <c r="AH1841" s="28"/>
      <c r="AI1841" s="28"/>
      <c r="AJ1841" s="28"/>
      <c r="AK1841" s="28"/>
      <c r="AL1841" s="28"/>
      <c r="AM1841" s="28"/>
      <c r="AN1841" s="28"/>
      <c r="AO1841" s="28"/>
      <c r="AP1841" s="28"/>
      <c r="AQ1841" s="28"/>
    </row>
    <row r="1842" spans="2:43" ht="15">
      <c r="B1842" s="28"/>
      <c r="C1842" s="28"/>
      <c r="D1842" s="28"/>
      <c r="E1842" s="28"/>
      <c r="F1842" s="28"/>
      <c r="G1842" s="28"/>
      <c r="H1842" s="28"/>
      <c r="I1842" s="28"/>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8"/>
      <c r="AG1842" s="28"/>
      <c r="AH1842" s="28"/>
      <c r="AI1842" s="28"/>
      <c r="AJ1842" s="28"/>
      <c r="AK1842" s="28"/>
      <c r="AL1842" s="28"/>
      <c r="AM1842" s="28"/>
      <c r="AN1842" s="28"/>
      <c r="AO1842" s="28"/>
      <c r="AP1842" s="28"/>
      <c r="AQ1842" s="28"/>
    </row>
    <row r="1843" spans="2:43" ht="15">
      <c r="B1843" s="28"/>
      <c r="C1843" s="28"/>
      <c r="D1843" s="28"/>
      <c r="E1843" s="28"/>
      <c r="F1843" s="28"/>
      <c r="G1843" s="28"/>
      <c r="H1843" s="28"/>
      <c r="I1843" s="28"/>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8"/>
      <c r="AG1843" s="28"/>
      <c r="AH1843" s="28"/>
      <c r="AI1843" s="28"/>
      <c r="AJ1843" s="28"/>
      <c r="AK1843" s="28"/>
      <c r="AL1843" s="28"/>
      <c r="AM1843" s="28"/>
      <c r="AN1843" s="28"/>
      <c r="AO1843" s="28"/>
      <c r="AP1843" s="28"/>
      <c r="AQ1843" s="28"/>
    </row>
    <row r="1844" spans="2:43" ht="15">
      <c r="B1844" s="28"/>
      <c r="C1844" s="28"/>
      <c r="D1844" s="28"/>
      <c r="E1844" s="28"/>
      <c r="F1844" s="28"/>
      <c r="G1844" s="28"/>
      <c r="H1844" s="28"/>
      <c r="I1844" s="28"/>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8"/>
      <c r="AG1844" s="28"/>
      <c r="AH1844" s="28"/>
      <c r="AI1844" s="28"/>
      <c r="AJ1844" s="28"/>
      <c r="AK1844" s="28"/>
      <c r="AL1844" s="28"/>
      <c r="AM1844" s="28"/>
      <c r="AN1844" s="28"/>
      <c r="AO1844" s="28"/>
      <c r="AP1844" s="28"/>
      <c r="AQ1844" s="28"/>
    </row>
    <row r="1845" spans="2:43" ht="15">
      <c r="B1845" s="28"/>
      <c r="C1845" s="28"/>
      <c r="D1845" s="28"/>
      <c r="E1845" s="28"/>
      <c r="F1845" s="28"/>
      <c r="G1845" s="28"/>
      <c r="H1845" s="28"/>
      <c r="I1845" s="28"/>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8"/>
      <c r="AG1845" s="28"/>
      <c r="AH1845" s="28"/>
      <c r="AI1845" s="28"/>
      <c r="AJ1845" s="28"/>
      <c r="AK1845" s="28"/>
      <c r="AL1845" s="28"/>
      <c r="AM1845" s="28"/>
      <c r="AN1845" s="28"/>
      <c r="AO1845" s="28"/>
      <c r="AP1845" s="28"/>
      <c r="AQ1845" s="28"/>
    </row>
    <row r="1846" spans="2:43" ht="15">
      <c r="B1846" s="28"/>
      <c r="C1846" s="28"/>
      <c r="D1846" s="28"/>
      <c r="E1846" s="28"/>
      <c r="F1846" s="28"/>
      <c r="G1846" s="28"/>
      <c r="H1846" s="28"/>
      <c r="I1846" s="28"/>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8"/>
      <c r="AG1846" s="28"/>
      <c r="AH1846" s="28"/>
      <c r="AI1846" s="28"/>
      <c r="AJ1846" s="28"/>
      <c r="AK1846" s="28"/>
      <c r="AL1846" s="28"/>
      <c r="AM1846" s="28"/>
      <c r="AN1846" s="28"/>
      <c r="AO1846" s="28"/>
      <c r="AP1846" s="28"/>
      <c r="AQ1846" s="28"/>
    </row>
    <row r="1847" spans="2:43" ht="15">
      <c r="B1847" s="28"/>
      <c r="C1847" s="28"/>
      <c r="D1847" s="28"/>
      <c r="E1847" s="28"/>
      <c r="F1847" s="28"/>
      <c r="G1847" s="28"/>
      <c r="H1847" s="28"/>
      <c r="I1847" s="28"/>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8"/>
      <c r="AG1847" s="28"/>
      <c r="AH1847" s="28"/>
      <c r="AI1847" s="28"/>
      <c r="AJ1847" s="28"/>
      <c r="AK1847" s="28"/>
      <c r="AL1847" s="28"/>
      <c r="AM1847" s="28"/>
      <c r="AN1847" s="28"/>
      <c r="AO1847" s="28"/>
      <c r="AP1847" s="28"/>
      <c r="AQ1847" s="28"/>
    </row>
    <row r="1848" spans="2:43" ht="15">
      <c r="B1848" s="28"/>
      <c r="C1848" s="28"/>
      <c r="D1848" s="28"/>
      <c r="E1848" s="28"/>
      <c r="F1848" s="28"/>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c r="AI1848" s="28"/>
      <c r="AJ1848" s="28"/>
      <c r="AK1848" s="28"/>
      <c r="AL1848" s="28"/>
      <c r="AM1848" s="28"/>
      <c r="AN1848" s="28"/>
      <c r="AO1848" s="28"/>
      <c r="AP1848" s="28"/>
      <c r="AQ1848" s="28"/>
    </row>
    <row r="1849" spans="2:43" ht="15">
      <c r="B1849" s="28"/>
      <c r="C1849" s="28"/>
      <c r="D1849" s="28"/>
      <c r="E1849" s="28"/>
      <c r="F1849" s="28"/>
      <c r="G1849" s="28"/>
      <c r="H1849" s="28"/>
      <c r="I1849" s="28"/>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8"/>
      <c r="AG1849" s="28"/>
      <c r="AH1849" s="28"/>
      <c r="AI1849" s="28"/>
      <c r="AJ1849" s="28"/>
      <c r="AK1849" s="28"/>
      <c r="AL1849" s="28"/>
      <c r="AM1849" s="28"/>
      <c r="AN1849" s="28"/>
      <c r="AO1849" s="28"/>
      <c r="AP1849" s="28"/>
      <c r="AQ1849" s="28"/>
    </row>
    <row r="1850" spans="2:43" ht="15">
      <c r="B1850" s="28"/>
      <c r="C1850" s="28"/>
      <c r="D1850" s="28"/>
      <c r="E1850" s="28"/>
      <c r="F1850" s="28"/>
      <c r="G1850" s="28"/>
      <c r="H1850" s="28"/>
      <c r="I1850" s="28"/>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8"/>
      <c r="AG1850" s="28"/>
      <c r="AH1850" s="28"/>
      <c r="AI1850" s="28"/>
      <c r="AJ1850" s="28"/>
      <c r="AK1850" s="28"/>
      <c r="AL1850" s="28"/>
      <c r="AM1850" s="28"/>
      <c r="AN1850" s="28"/>
      <c r="AO1850" s="28"/>
      <c r="AP1850" s="28"/>
      <c r="AQ1850" s="28"/>
    </row>
    <row r="1851" spans="2:43" ht="15">
      <c r="B1851" s="28"/>
      <c r="C1851" s="28"/>
      <c r="D1851" s="28"/>
      <c r="E1851" s="28"/>
      <c r="F1851" s="28"/>
      <c r="G1851" s="28"/>
      <c r="H1851" s="28"/>
      <c r="I1851" s="28"/>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8"/>
      <c r="AG1851" s="28"/>
      <c r="AH1851" s="28"/>
      <c r="AI1851" s="28"/>
      <c r="AJ1851" s="28"/>
      <c r="AK1851" s="28"/>
      <c r="AL1851" s="28"/>
      <c r="AM1851" s="28"/>
      <c r="AN1851" s="28"/>
      <c r="AO1851" s="28"/>
      <c r="AP1851" s="28"/>
      <c r="AQ1851" s="28"/>
    </row>
    <row r="1852" spans="2:43" ht="15">
      <c r="B1852" s="28"/>
      <c r="C1852" s="28"/>
      <c r="D1852" s="28"/>
      <c r="E1852" s="28"/>
      <c r="F1852" s="28"/>
      <c r="G1852" s="28"/>
      <c r="H1852" s="28"/>
      <c r="I1852" s="28"/>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8"/>
      <c r="AG1852" s="28"/>
      <c r="AH1852" s="28"/>
      <c r="AI1852" s="28"/>
      <c r="AJ1852" s="28"/>
      <c r="AK1852" s="28"/>
      <c r="AL1852" s="28"/>
      <c r="AM1852" s="28"/>
      <c r="AN1852" s="28"/>
      <c r="AO1852" s="28"/>
      <c r="AP1852" s="28"/>
      <c r="AQ1852" s="28"/>
    </row>
    <row r="1853" spans="2:43" ht="15">
      <c r="B1853" s="28"/>
      <c r="C1853" s="28"/>
      <c r="D1853" s="28"/>
      <c r="E1853" s="28"/>
      <c r="F1853" s="28"/>
      <c r="G1853" s="28"/>
      <c r="H1853" s="28"/>
      <c r="I1853" s="28"/>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8"/>
      <c r="AG1853" s="28"/>
      <c r="AH1853" s="28"/>
      <c r="AI1853" s="28"/>
      <c r="AJ1853" s="28"/>
      <c r="AK1853" s="28"/>
      <c r="AL1853" s="28"/>
      <c r="AM1853" s="28"/>
      <c r="AN1853" s="28"/>
      <c r="AO1853" s="28"/>
      <c r="AP1853" s="28"/>
      <c r="AQ1853" s="28"/>
    </row>
    <row r="1854" spans="2:43" ht="15">
      <c r="B1854" s="28"/>
      <c r="C1854" s="28"/>
      <c r="D1854" s="28"/>
      <c r="E1854" s="28"/>
      <c r="F1854" s="28"/>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c r="AI1854" s="28"/>
      <c r="AJ1854" s="28"/>
      <c r="AK1854" s="28"/>
      <c r="AL1854" s="28"/>
      <c r="AM1854" s="28"/>
      <c r="AN1854" s="28"/>
      <c r="AO1854" s="28"/>
      <c r="AP1854" s="28"/>
      <c r="AQ1854" s="28"/>
    </row>
    <row r="1855" spans="2:43" ht="15">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c r="AI1855" s="28"/>
      <c r="AJ1855" s="28"/>
      <c r="AK1855" s="28"/>
      <c r="AL1855" s="28"/>
      <c r="AM1855" s="28"/>
      <c r="AN1855" s="28"/>
      <c r="AO1855" s="28"/>
      <c r="AP1855" s="28"/>
      <c r="AQ1855" s="28"/>
    </row>
    <row r="1856" spans="2:43" ht="15">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c r="AI1856" s="28"/>
      <c r="AJ1856" s="28"/>
      <c r="AK1856" s="28"/>
      <c r="AL1856" s="28"/>
      <c r="AM1856" s="28"/>
      <c r="AN1856" s="28"/>
      <c r="AO1856" s="28"/>
      <c r="AP1856" s="28"/>
      <c r="AQ1856" s="28"/>
    </row>
    <row r="1857" spans="2:43" ht="15">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c r="AI1857" s="28"/>
      <c r="AJ1857" s="28"/>
      <c r="AK1857" s="28"/>
      <c r="AL1857" s="28"/>
      <c r="AM1857" s="28"/>
      <c r="AN1857" s="28"/>
      <c r="AO1857" s="28"/>
      <c r="AP1857" s="28"/>
      <c r="AQ1857" s="28"/>
    </row>
    <row r="1858" spans="2:43" ht="15">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c r="AI1858" s="28"/>
      <c r="AJ1858" s="28"/>
      <c r="AK1858" s="28"/>
      <c r="AL1858" s="28"/>
      <c r="AM1858" s="28"/>
      <c r="AN1858" s="28"/>
      <c r="AO1858" s="28"/>
      <c r="AP1858" s="28"/>
      <c r="AQ1858" s="28"/>
    </row>
    <row r="1859" spans="2:43" ht="15">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c r="AI1859" s="28"/>
      <c r="AJ1859" s="28"/>
      <c r="AK1859" s="28"/>
      <c r="AL1859" s="28"/>
      <c r="AM1859" s="28"/>
      <c r="AN1859" s="28"/>
      <c r="AO1859" s="28"/>
      <c r="AP1859" s="28"/>
      <c r="AQ1859" s="28"/>
    </row>
    <row r="1860" spans="2:43" ht="15">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c r="AI1860" s="28"/>
      <c r="AJ1860" s="28"/>
      <c r="AK1860" s="28"/>
      <c r="AL1860" s="28"/>
      <c r="AM1860" s="28"/>
      <c r="AN1860" s="28"/>
      <c r="AO1860" s="28"/>
      <c r="AP1860" s="28"/>
      <c r="AQ1860" s="28"/>
    </row>
    <row r="1861" spans="2:43" ht="15">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c r="AI1861" s="28"/>
      <c r="AJ1861" s="28"/>
      <c r="AK1861" s="28"/>
      <c r="AL1861" s="28"/>
      <c r="AM1861" s="28"/>
      <c r="AN1861" s="28"/>
      <c r="AO1861" s="28"/>
      <c r="AP1861" s="28"/>
      <c r="AQ1861" s="28"/>
    </row>
    <row r="1862" spans="2:43" ht="15">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c r="AI1862" s="28"/>
      <c r="AJ1862" s="28"/>
      <c r="AK1862" s="28"/>
      <c r="AL1862" s="28"/>
      <c r="AM1862" s="28"/>
      <c r="AN1862" s="28"/>
      <c r="AO1862" s="28"/>
      <c r="AP1862" s="28"/>
      <c r="AQ1862" s="28"/>
    </row>
    <row r="1863" spans="2:43" ht="15">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row>
    <row r="1864" spans="2:43" ht="15">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row>
    <row r="1865" spans="2:43" ht="15">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row>
    <row r="1866" spans="2:43" ht="15">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row>
    <row r="1867" spans="2:43" ht="15">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row>
    <row r="1868" spans="2:43" ht="15">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row>
    <row r="1869" spans="2:43" ht="15">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c r="AI1869" s="28"/>
      <c r="AJ1869" s="28"/>
      <c r="AK1869" s="28"/>
      <c r="AL1869" s="28"/>
      <c r="AM1869" s="28"/>
      <c r="AN1869" s="28"/>
      <c r="AO1869" s="28"/>
      <c r="AP1869" s="28"/>
      <c r="AQ1869" s="28"/>
    </row>
    <row r="1870" spans="2:43" ht="15">
      <c r="B1870" s="28"/>
      <c r="C1870" s="28"/>
      <c r="D1870" s="28"/>
      <c r="E1870" s="28"/>
      <c r="F1870" s="28"/>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row>
    <row r="1871" spans="2:43" ht="15">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c r="AI1871" s="28"/>
      <c r="AJ1871" s="28"/>
      <c r="AK1871" s="28"/>
      <c r="AL1871" s="28"/>
      <c r="AM1871" s="28"/>
      <c r="AN1871" s="28"/>
      <c r="AO1871" s="28"/>
      <c r="AP1871" s="28"/>
      <c r="AQ1871" s="28"/>
    </row>
    <row r="1872" spans="2:43" ht="15">
      <c r="B1872" s="28"/>
      <c r="C1872" s="28"/>
      <c r="D1872" s="28"/>
      <c r="E1872" s="28"/>
      <c r="F1872" s="28"/>
      <c r="G1872" s="28"/>
      <c r="H1872" s="28"/>
      <c r="I1872" s="28"/>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8"/>
      <c r="AG1872" s="28"/>
      <c r="AH1872" s="28"/>
      <c r="AI1872" s="28"/>
      <c r="AJ1872" s="28"/>
      <c r="AK1872" s="28"/>
      <c r="AL1872" s="28"/>
      <c r="AM1872" s="28"/>
      <c r="AN1872" s="28"/>
      <c r="AO1872" s="28"/>
      <c r="AP1872" s="28"/>
      <c r="AQ1872" s="28"/>
    </row>
    <row r="1873" spans="2:43" ht="15">
      <c r="B1873" s="28"/>
      <c r="C1873" s="28"/>
      <c r="D1873" s="28"/>
      <c r="E1873" s="28"/>
      <c r="F1873" s="28"/>
      <c r="G1873" s="28"/>
      <c r="H1873" s="28"/>
      <c r="I1873" s="28"/>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8"/>
      <c r="AG1873" s="28"/>
      <c r="AH1873" s="28"/>
      <c r="AI1873" s="28"/>
      <c r="AJ1873" s="28"/>
      <c r="AK1873" s="28"/>
      <c r="AL1873" s="28"/>
      <c r="AM1873" s="28"/>
      <c r="AN1873" s="28"/>
      <c r="AO1873" s="28"/>
      <c r="AP1873" s="28"/>
      <c r="AQ1873" s="28"/>
    </row>
    <row r="1874" spans="2:43" ht="15">
      <c r="B1874" s="28"/>
      <c r="C1874" s="28"/>
      <c r="D1874" s="28"/>
      <c r="E1874" s="28"/>
      <c r="F1874" s="28"/>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row>
    <row r="1875" spans="2:43" ht="15">
      <c r="B1875" s="28"/>
      <c r="C1875" s="28"/>
      <c r="D1875" s="28"/>
      <c r="E1875" s="28"/>
      <c r="F1875" s="28"/>
      <c r="G1875" s="28"/>
      <c r="H1875" s="28"/>
      <c r="I1875" s="28"/>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8"/>
      <c r="AG1875" s="28"/>
      <c r="AH1875" s="28"/>
      <c r="AI1875" s="28"/>
      <c r="AJ1875" s="28"/>
      <c r="AK1875" s="28"/>
      <c r="AL1875" s="28"/>
      <c r="AM1875" s="28"/>
      <c r="AN1875" s="28"/>
      <c r="AO1875" s="28"/>
      <c r="AP1875" s="28"/>
      <c r="AQ1875" s="28"/>
    </row>
    <row r="1876" spans="2:43" ht="15">
      <c r="B1876" s="28"/>
      <c r="C1876" s="28"/>
      <c r="D1876" s="28"/>
      <c r="E1876" s="28"/>
      <c r="F1876" s="28"/>
      <c r="G1876" s="28"/>
      <c r="H1876" s="28"/>
      <c r="I1876" s="28"/>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8"/>
      <c r="AG1876" s="28"/>
      <c r="AH1876" s="28"/>
      <c r="AI1876" s="28"/>
      <c r="AJ1876" s="28"/>
      <c r="AK1876" s="28"/>
      <c r="AL1876" s="28"/>
      <c r="AM1876" s="28"/>
      <c r="AN1876" s="28"/>
      <c r="AO1876" s="28"/>
      <c r="AP1876" s="28"/>
      <c r="AQ1876" s="28"/>
    </row>
    <row r="1877" spans="2:43" ht="15">
      <c r="B1877" s="28"/>
      <c r="C1877" s="28"/>
      <c r="D1877" s="28"/>
      <c r="E1877" s="28"/>
      <c r="F1877" s="28"/>
      <c r="G1877" s="28"/>
      <c r="H1877" s="28"/>
      <c r="I1877" s="28"/>
      <c r="J1877" s="28"/>
      <c r="K1877" s="28"/>
      <c r="L1877" s="28"/>
      <c r="M1877" s="28"/>
      <c r="N1877" s="28"/>
      <c r="O1877" s="28"/>
      <c r="P1877" s="28"/>
      <c r="Q1877" s="28"/>
      <c r="R1877" s="28"/>
      <c r="S1877" s="28"/>
      <c r="T1877" s="28"/>
      <c r="U1877" s="28"/>
      <c r="V1877" s="28"/>
      <c r="W1877" s="28"/>
      <c r="X1877" s="28"/>
      <c r="Y1877" s="28"/>
      <c r="Z1877" s="28"/>
      <c r="AA1877" s="28"/>
      <c r="AB1877" s="28"/>
      <c r="AC1877" s="28"/>
      <c r="AD1877" s="28"/>
      <c r="AE1877" s="28"/>
      <c r="AF1877" s="28"/>
      <c r="AG1877" s="28"/>
      <c r="AH1877" s="28"/>
      <c r="AI1877" s="28"/>
      <c r="AJ1877" s="28"/>
      <c r="AK1877" s="28"/>
      <c r="AL1877" s="28"/>
      <c r="AM1877" s="28"/>
      <c r="AN1877" s="28"/>
      <c r="AO1877" s="28"/>
      <c r="AP1877" s="28"/>
      <c r="AQ1877" s="28"/>
    </row>
    <row r="1878" spans="2:43" ht="15">
      <c r="B1878" s="28"/>
      <c r="C1878" s="28"/>
      <c r="D1878" s="28"/>
      <c r="E1878" s="28"/>
      <c r="F1878" s="28"/>
      <c r="G1878" s="28"/>
      <c r="H1878" s="28"/>
      <c r="I1878" s="28"/>
      <c r="J1878" s="28"/>
      <c r="K1878" s="28"/>
      <c r="L1878" s="28"/>
      <c r="M1878" s="28"/>
      <c r="N1878" s="28"/>
      <c r="O1878" s="28"/>
      <c r="P1878" s="28"/>
      <c r="Q1878" s="28"/>
      <c r="R1878" s="28"/>
      <c r="S1878" s="28"/>
      <c r="T1878" s="28"/>
      <c r="U1878" s="28"/>
      <c r="V1878" s="28"/>
      <c r="W1878" s="28"/>
      <c r="X1878" s="28"/>
      <c r="Y1878" s="28"/>
      <c r="Z1878" s="28"/>
      <c r="AA1878" s="28"/>
      <c r="AB1878" s="28"/>
      <c r="AC1878" s="28"/>
      <c r="AD1878" s="28"/>
      <c r="AE1878" s="28"/>
      <c r="AF1878" s="28"/>
      <c r="AG1878" s="28"/>
      <c r="AH1878" s="28"/>
      <c r="AI1878" s="28"/>
      <c r="AJ1878" s="28"/>
      <c r="AK1878" s="28"/>
      <c r="AL1878" s="28"/>
      <c r="AM1878" s="28"/>
      <c r="AN1878" s="28"/>
      <c r="AO1878" s="28"/>
      <c r="AP1878" s="28"/>
      <c r="AQ1878" s="28"/>
    </row>
    <row r="1879" spans="2:43" ht="15">
      <c r="B1879" s="28"/>
      <c r="C1879" s="28"/>
      <c r="D1879" s="28"/>
      <c r="E1879" s="28"/>
      <c r="F1879" s="28"/>
      <c r="G1879" s="28"/>
      <c r="H1879" s="28"/>
      <c r="I1879" s="28"/>
      <c r="J1879" s="28"/>
      <c r="K1879" s="28"/>
      <c r="L1879" s="28"/>
      <c r="M1879" s="28"/>
      <c r="N1879" s="28"/>
      <c r="O1879" s="28"/>
      <c r="P1879" s="28"/>
      <c r="Q1879" s="28"/>
      <c r="R1879" s="28"/>
      <c r="S1879" s="28"/>
      <c r="T1879" s="28"/>
      <c r="U1879" s="28"/>
      <c r="V1879" s="28"/>
      <c r="W1879" s="28"/>
      <c r="X1879" s="28"/>
      <c r="Y1879" s="28"/>
      <c r="Z1879" s="28"/>
      <c r="AA1879" s="28"/>
      <c r="AB1879" s="28"/>
      <c r="AC1879" s="28"/>
      <c r="AD1879" s="28"/>
      <c r="AE1879" s="28"/>
      <c r="AF1879" s="28"/>
      <c r="AG1879" s="28"/>
      <c r="AH1879" s="28"/>
      <c r="AI1879" s="28"/>
      <c r="AJ1879" s="28"/>
      <c r="AK1879" s="28"/>
      <c r="AL1879" s="28"/>
      <c r="AM1879" s="28"/>
      <c r="AN1879" s="28"/>
      <c r="AO1879" s="28"/>
      <c r="AP1879" s="28"/>
      <c r="AQ1879" s="28"/>
    </row>
    <row r="1880" spans="2:43" ht="15">
      <c r="B1880" s="28"/>
      <c r="C1880" s="28"/>
      <c r="D1880" s="28"/>
      <c r="E1880" s="28"/>
      <c r="F1880" s="28"/>
      <c r="G1880" s="28"/>
      <c r="H1880" s="28"/>
      <c r="I1880" s="28"/>
      <c r="J1880" s="28"/>
      <c r="K1880" s="28"/>
      <c r="L1880" s="28"/>
      <c r="M1880" s="28"/>
      <c r="N1880" s="28"/>
      <c r="O1880" s="28"/>
      <c r="P1880" s="28"/>
      <c r="Q1880" s="28"/>
      <c r="R1880" s="28"/>
      <c r="S1880" s="28"/>
      <c r="T1880" s="28"/>
      <c r="U1880" s="28"/>
      <c r="V1880" s="28"/>
      <c r="W1880" s="28"/>
      <c r="X1880" s="28"/>
      <c r="Y1880" s="28"/>
      <c r="Z1880" s="28"/>
      <c r="AA1880" s="28"/>
      <c r="AB1880" s="28"/>
      <c r="AC1880" s="28"/>
      <c r="AD1880" s="28"/>
      <c r="AE1880" s="28"/>
      <c r="AF1880" s="28"/>
      <c r="AG1880" s="28"/>
      <c r="AH1880" s="28"/>
      <c r="AI1880" s="28"/>
      <c r="AJ1880" s="28"/>
      <c r="AK1880" s="28"/>
      <c r="AL1880" s="28"/>
      <c r="AM1880" s="28"/>
      <c r="AN1880" s="28"/>
      <c r="AO1880" s="28"/>
      <c r="AP1880" s="28"/>
      <c r="AQ1880" s="28"/>
    </row>
    <row r="1881" spans="2:43" ht="15">
      <c r="B1881" s="28"/>
      <c r="C1881" s="28"/>
      <c r="D1881" s="28"/>
      <c r="E1881" s="28"/>
      <c r="F1881" s="28"/>
      <c r="G1881" s="28"/>
      <c r="H1881" s="28"/>
      <c r="I1881" s="28"/>
      <c r="J1881" s="28"/>
      <c r="K1881" s="28"/>
      <c r="L1881" s="28"/>
      <c r="M1881" s="28"/>
      <c r="N1881" s="28"/>
      <c r="O1881" s="28"/>
      <c r="P1881" s="28"/>
      <c r="Q1881" s="28"/>
      <c r="R1881" s="28"/>
      <c r="S1881" s="28"/>
      <c r="T1881" s="28"/>
      <c r="U1881" s="28"/>
      <c r="V1881" s="28"/>
      <c r="W1881" s="28"/>
      <c r="X1881" s="28"/>
      <c r="Y1881" s="28"/>
      <c r="Z1881" s="28"/>
      <c r="AA1881" s="28"/>
      <c r="AB1881" s="28"/>
      <c r="AC1881" s="28"/>
      <c r="AD1881" s="28"/>
      <c r="AE1881" s="28"/>
      <c r="AF1881" s="28"/>
      <c r="AG1881" s="28"/>
      <c r="AH1881" s="28"/>
      <c r="AI1881" s="28"/>
      <c r="AJ1881" s="28"/>
      <c r="AK1881" s="28"/>
      <c r="AL1881" s="28"/>
      <c r="AM1881" s="28"/>
      <c r="AN1881" s="28"/>
      <c r="AO1881" s="28"/>
      <c r="AP1881" s="28"/>
      <c r="AQ1881" s="28"/>
    </row>
    <row r="1882" spans="2:43" ht="15">
      <c r="B1882" s="28"/>
      <c r="C1882" s="28"/>
      <c r="D1882" s="28"/>
      <c r="E1882" s="28"/>
      <c r="F1882" s="28"/>
      <c r="G1882" s="28"/>
      <c r="H1882" s="28"/>
      <c r="I1882" s="28"/>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8"/>
      <c r="AG1882" s="28"/>
      <c r="AH1882" s="28"/>
      <c r="AI1882" s="28"/>
      <c r="AJ1882" s="28"/>
      <c r="AK1882" s="28"/>
      <c r="AL1882" s="28"/>
      <c r="AM1882" s="28"/>
      <c r="AN1882" s="28"/>
      <c r="AO1882" s="28"/>
      <c r="AP1882" s="28"/>
      <c r="AQ1882" s="28"/>
    </row>
    <row r="1883" spans="2:43" ht="15">
      <c r="B1883" s="28"/>
      <c r="C1883" s="28"/>
      <c r="D1883" s="28"/>
      <c r="E1883" s="28"/>
      <c r="F1883" s="28"/>
      <c r="G1883" s="28"/>
      <c r="H1883" s="28"/>
      <c r="I1883" s="28"/>
      <c r="J1883" s="28"/>
      <c r="K1883" s="28"/>
      <c r="L1883" s="28"/>
      <c r="M1883" s="28"/>
      <c r="N1883" s="28"/>
      <c r="O1883" s="28"/>
      <c r="P1883" s="28"/>
      <c r="Q1883" s="28"/>
      <c r="R1883" s="28"/>
      <c r="S1883" s="28"/>
      <c r="T1883" s="28"/>
      <c r="U1883" s="28"/>
      <c r="V1883" s="28"/>
      <c r="W1883" s="28"/>
      <c r="X1883" s="28"/>
      <c r="Y1883" s="28"/>
      <c r="Z1883" s="28"/>
      <c r="AA1883" s="28"/>
      <c r="AB1883" s="28"/>
      <c r="AC1883" s="28"/>
      <c r="AD1883" s="28"/>
      <c r="AE1883" s="28"/>
      <c r="AF1883" s="28"/>
      <c r="AG1883" s="28"/>
      <c r="AH1883" s="28"/>
      <c r="AI1883" s="28"/>
      <c r="AJ1883" s="28"/>
      <c r="AK1883" s="28"/>
      <c r="AL1883" s="28"/>
      <c r="AM1883" s="28"/>
      <c r="AN1883" s="28"/>
      <c r="AO1883" s="28"/>
      <c r="AP1883" s="28"/>
      <c r="AQ1883" s="28"/>
    </row>
    <row r="1884" spans="2:43" ht="15">
      <c r="B1884" s="28"/>
      <c r="C1884" s="28"/>
      <c r="D1884" s="28"/>
      <c r="E1884" s="28"/>
      <c r="F1884" s="28"/>
      <c r="G1884" s="28"/>
      <c r="H1884" s="28"/>
      <c r="I1884" s="28"/>
      <c r="J1884" s="28"/>
      <c r="K1884" s="28"/>
      <c r="L1884" s="28"/>
      <c r="M1884" s="28"/>
      <c r="N1884" s="28"/>
      <c r="O1884" s="28"/>
      <c r="P1884" s="28"/>
      <c r="Q1884" s="28"/>
      <c r="R1884" s="28"/>
      <c r="S1884" s="28"/>
      <c r="T1884" s="28"/>
      <c r="U1884" s="28"/>
      <c r="V1884" s="28"/>
      <c r="W1884" s="28"/>
      <c r="X1884" s="28"/>
      <c r="Y1884" s="28"/>
      <c r="Z1884" s="28"/>
      <c r="AA1884" s="28"/>
      <c r="AB1884" s="28"/>
      <c r="AC1884" s="28"/>
      <c r="AD1884" s="28"/>
      <c r="AE1884" s="28"/>
      <c r="AF1884" s="28"/>
      <c r="AG1884" s="28"/>
      <c r="AH1884" s="28"/>
      <c r="AI1884" s="28"/>
      <c r="AJ1884" s="28"/>
      <c r="AK1884" s="28"/>
      <c r="AL1884" s="28"/>
      <c r="AM1884" s="28"/>
      <c r="AN1884" s="28"/>
      <c r="AO1884" s="28"/>
      <c r="AP1884" s="28"/>
      <c r="AQ1884" s="28"/>
    </row>
    <row r="1885" spans="2:43" ht="15">
      <c r="B1885" s="28"/>
      <c r="C1885" s="28"/>
      <c r="D1885" s="28"/>
      <c r="E1885" s="28"/>
      <c r="F1885" s="28"/>
      <c r="G1885" s="28"/>
      <c r="H1885" s="28"/>
      <c r="I1885" s="28"/>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8"/>
      <c r="AG1885" s="28"/>
      <c r="AH1885" s="28"/>
      <c r="AI1885" s="28"/>
      <c r="AJ1885" s="28"/>
      <c r="AK1885" s="28"/>
      <c r="AL1885" s="28"/>
      <c r="AM1885" s="28"/>
      <c r="AN1885" s="28"/>
      <c r="AO1885" s="28"/>
      <c r="AP1885" s="28"/>
      <c r="AQ1885" s="28"/>
    </row>
    <row r="1886" spans="2:43" ht="15">
      <c r="B1886" s="28"/>
      <c r="C1886" s="28"/>
      <c r="D1886" s="28"/>
      <c r="E1886" s="28"/>
      <c r="F1886" s="28"/>
      <c r="G1886" s="28"/>
      <c r="H1886" s="28"/>
      <c r="I1886" s="28"/>
      <c r="J1886" s="28"/>
      <c r="K1886" s="28"/>
      <c r="L1886" s="28"/>
      <c r="M1886" s="28"/>
      <c r="N1886" s="28"/>
      <c r="O1886" s="28"/>
      <c r="P1886" s="28"/>
      <c r="Q1886" s="28"/>
      <c r="R1886" s="28"/>
      <c r="S1886" s="28"/>
      <c r="T1886" s="28"/>
      <c r="U1886" s="28"/>
      <c r="V1886" s="28"/>
      <c r="W1886" s="28"/>
      <c r="X1886" s="28"/>
      <c r="Y1886" s="28"/>
      <c r="Z1886" s="28"/>
      <c r="AA1886" s="28"/>
      <c r="AB1886" s="28"/>
      <c r="AC1886" s="28"/>
      <c r="AD1886" s="28"/>
      <c r="AE1886" s="28"/>
      <c r="AF1886" s="28"/>
      <c r="AG1886" s="28"/>
      <c r="AH1886" s="28"/>
      <c r="AI1886" s="28"/>
      <c r="AJ1886" s="28"/>
      <c r="AK1886" s="28"/>
      <c r="AL1886" s="28"/>
      <c r="AM1886" s="28"/>
      <c r="AN1886" s="28"/>
      <c r="AO1886" s="28"/>
      <c r="AP1886" s="28"/>
      <c r="AQ1886" s="28"/>
    </row>
    <row r="1887" spans="2:43" ht="15">
      <c r="B1887" s="28"/>
      <c r="C1887" s="28"/>
      <c r="D1887" s="28"/>
      <c r="E1887" s="28"/>
      <c r="F1887" s="28"/>
      <c r="G1887" s="28"/>
      <c r="H1887" s="28"/>
      <c r="I1887" s="28"/>
      <c r="J1887" s="28"/>
      <c r="K1887" s="28"/>
      <c r="L1887" s="28"/>
      <c r="M1887" s="28"/>
      <c r="N1887" s="28"/>
      <c r="O1887" s="28"/>
      <c r="P1887" s="28"/>
      <c r="Q1887" s="28"/>
      <c r="R1887" s="28"/>
      <c r="S1887" s="28"/>
      <c r="T1887" s="28"/>
      <c r="U1887" s="28"/>
      <c r="V1887" s="28"/>
      <c r="W1887" s="28"/>
      <c r="X1887" s="28"/>
      <c r="Y1887" s="28"/>
      <c r="Z1887" s="28"/>
      <c r="AA1887" s="28"/>
      <c r="AB1887" s="28"/>
      <c r="AC1887" s="28"/>
      <c r="AD1887" s="28"/>
      <c r="AE1887" s="28"/>
      <c r="AF1887" s="28"/>
      <c r="AG1887" s="28"/>
      <c r="AH1887" s="28"/>
      <c r="AI1887" s="28"/>
      <c r="AJ1887" s="28"/>
      <c r="AK1887" s="28"/>
      <c r="AL1887" s="28"/>
      <c r="AM1887" s="28"/>
      <c r="AN1887" s="28"/>
      <c r="AO1887" s="28"/>
      <c r="AP1887" s="28"/>
      <c r="AQ1887" s="28"/>
    </row>
    <row r="1888" spans="2:43" ht="15">
      <c r="B1888" s="28"/>
      <c r="C1888" s="28"/>
      <c r="D1888" s="28"/>
      <c r="E1888" s="28"/>
      <c r="F1888" s="28"/>
      <c r="G1888" s="28"/>
      <c r="H1888" s="28"/>
      <c r="I1888" s="28"/>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8"/>
      <c r="AG1888" s="28"/>
      <c r="AH1888" s="28"/>
      <c r="AI1888" s="28"/>
      <c r="AJ1888" s="28"/>
      <c r="AK1888" s="28"/>
      <c r="AL1888" s="28"/>
      <c r="AM1888" s="28"/>
      <c r="AN1888" s="28"/>
      <c r="AO1888" s="28"/>
      <c r="AP1888" s="28"/>
      <c r="AQ1888" s="28"/>
    </row>
    <row r="1889" spans="2:43" ht="15">
      <c r="B1889" s="28"/>
      <c r="C1889" s="28"/>
      <c r="D1889" s="28"/>
      <c r="E1889" s="28"/>
      <c r="F1889" s="28"/>
      <c r="G1889" s="28"/>
      <c r="H1889" s="28"/>
      <c r="I1889" s="28"/>
      <c r="J1889" s="28"/>
      <c r="K1889" s="28"/>
      <c r="L1889" s="28"/>
      <c r="M1889" s="28"/>
      <c r="N1889" s="28"/>
      <c r="O1889" s="28"/>
      <c r="P1889" s="28"/>
      <c r="Q1889" s="28"/>
      <c r="R1889" s="28"/>
      <c r="S1889" s="28"/>
      <c r="T1889" s="28"/>
      <c r="U1889" s="28"/>
      <c r="V1889" s="28"/>
      <c r="W1889" s="28"/>
      <c r="X1889" s="28"/>
      <c r="Y1889" s="28"/>
      <c r="Z1889" s="28"/>
      <c r="AA1889" s="28"/>
      <c r="AB1889" s="28"/>
      <c r="AC1889" s="28"/>
      <c r="AD1889" s="28"/>
      <c r="AE1889" s="28"/>
      <c r="AF1889" s="28"/>
      <c r="AG1889" s="28"/>
      <c r="AH1889" s="28"/>
      <c r="AI1889" s="28"/>
      <c r="AJ1889" s="28"/>
      <c r="AK1889" s="28"/>
      <c r="AL1889" s="28"/>
      <c r="AM1889" s="28"/>
      <c r="AN1889" s="28"/>
      <c r="AO1889" s="28"/>
      <c r="AP1889" s="28"/>
      <c r="AQ1889" s="28"/>
    </row>
    <row r="1890" spans="2:43" ht="15">
      <c r="B1890" s="28"/>
      <c r="C1890" s="28"/>
      <c r="D1890" s="28"/>
      <c r="E1890" s="28"/>
      <c r="F1890" s="28"/>
      <c r="G1890" s="28"/>
      <c r="H1890" s="28"/>
      <c r="I1890" s="28"/>
      <c r="J1890" s="28"/>
      <c r="K1890" s="28"/>
      <c r="L1890" s="28"/>
      <c r="M1890" s="28"/>
      <c r="N1890" s="28"/>
      <c r="O1890" s="28"/>
      <c r="P1890" s="28"/>
      <c r="Q1890" s="28"/>
      <c r="R1890" s="28"/>
      <c r="S1890" s="28"/>
      <c r="T1890" s="28"/>
      <c r="U1890" s="28"/>
      <c r="V1890" s="28"/>
      <c r="W1890" s="28"/>
      <c r="X1890" s="28"/>
      <c r="Y1890" s="28"/>
      <c r="Z1890" s="28"/>
      <c r="AA1890" s="28"/>
      <c r="AB1890" s="28"/>
      <c r="AC1890" s="28"/>
      <c r="AD1890" s="28"/>
      <c r="AE1890" s="28"/>
      <c r="AF1890" s="28"/>
      <c r="AG1890" s="28"/>
      <c r="AH1890" s="28"/>
      <c r="AI1890" s="28"/>
      <c r="AJ1890" s="28"/>
      <c r="AK1890" s="28"/>
      <c r="AL1890" s="28"/>
      <c r="AM1890" s="28"/>
      <c r="AN1890" s="28"/>
      <c r="AO1890" s="28"/>
      <c r="AP1890" s="28"/>
      <c r="AQ1890" s="28"/>
    </row>
    <row r="1891" spans="2:43" ht="15">
      <c r="B1891" s="28"/>
      <c r="C1891" s="28"/>
      <c r="D1891" s="28"/>
      <c r="E1891" s="28"/>
      <c r="F1891" s="28"/>
      <c r="G1891" s="28"/>
      <c r="H1891" s="28"/>
      <c r="I1891" s="28"/>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8"/>
      <c r="AG1891" s="28"/>
      <c r="AH1891" s="28"/>
      <c r="AI1891" s="28"/>
      <c r="AJ1891" s="28"/>
      <c r="AK1891" s="28"/>
      <c r="AL1891" s="28"/>
      <c r="AM1891" s="28"/>
      <c r="AN1891" s="28"/>
      <c r="AO1891" s="28"/>
      <c r="AP1891" s="28"/>
      <c r="AQ1891" s="28"/>
    </row>
    <row r="1892" spans="2:43" ht="15">
      <c r="B1892" s="28"/>
      <c r="C1892" s="28"/>
      <c r="D1892" s="28"/>
      <c r="E1892" s="28"/>
      <c r="F1892" s="28"/>
      <c r="G1892" s="28"/>
      <c r="H1892" s="28"/>
      <c r="I1892" s="28"/>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8"/>
      <c r="AG1892" s="28"/>
      <c r="AH1892" s="28"/>
      <c r="AI1892" s="28"/>
      <c r="AJ1892" s="28"/>
      <c r="AK1892" s="28"/>
      <c r="AL1892" s="28"/>
      <c r="AM1892" s="28"/>
      <c r="AN1892" s="28"/>
      <c r="AO1892" s="28"/>
      <c r="AP1892" s="28"/>
      <c r="AQ1892" s="28"/>
    </row>
    <row r="1893" spans="2:43" ht="15">
      <c r="B1893" s="28"/>
      <c r="C1893" s="28"/>
      <c r="D1893" s="28"/>
      <c r="E1893" s="28"/>
      <c r="F1893" s="28"/>
      <c r="G1893" s="28"/>
      <c r="H1893" s="28"/>
      <c r="I1893" s="28"/>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8"/>
      <c r="AG1893" s="28"/>
      <c r="AH1893" s="28"/>
      <c r="AI1893" s="28"/>
      <c r="AJ1893" s="28"/>
      <c r="AK1893" s="28"/>
      <c r="AL1893" s="28"/>
      <c r="AM1893" s="28"/>
      <c r="AN1893" s="28"/>
      <c r="AO1893" s="28"/>
      <c r="AP1893" s="28"/>
      <c r="AQ1893" s="28"/>
    </row>
    <row r="1894" spans="2:43" ht="15">
      <c r="B1894" s="28"/>
      <c r="C1894" s="28"/>
      <c r="D1894" s="28"/>
      <c r="E1894" s="28"/>
      <c r="F1894" s="28"/>
      <c r="G1894" s="28"/>
      <c r="H1894" s="28"/>
      <c r="I1894" s="28"/>
      <c r="J1894" s="28"/>
      <c r="K1894" s="28"/>
      <c r="L1894" s="28"/>
      <c r="M1894" s="28"/>
      <c r="N1894" s="28"/>
      <c r="O1894" s="28"/>
      <c r="P1894" s="28"/>
      <c r="Q1894" s="28"/>
      <c r="R1894" s="28"/>
      <c r="S1894" s="28"/>
      <c r="T1894" s="28"/>
      <c r="U1894" s="28"/>
      <c r="V1894" s="28"/>
      <c r="W1894" s="28"/>
      <c r="X1894" s="28"/>
      <c r="Y1894" s="28"/>
      <c r="Z1894" s="28"/>
      <c r="AA1894" s="28"/>
      <c r="AB1894" s="28"/>
      <c r="AC1894" s="28"/>
      <c r="AD1894" s="28"/>
      <c r="AE1894" s="28"/>
      <c r="AF1894" s="28"/>
      <c r="AG1894" s="28"/>
      <c r="AH1894" s="28"/>
      <c r="AI1894" s="28"/>
      <c r="AJ1894" s="28"/>
      <c r="AK1894" s="28"/>
      <c r="AL1894" s="28"/>
      <c r="AM1894" s="28"/>
      <c r="AN1894" s="28"/>
      <c r="AO1894" s="28"/>
      <c r="AP1894" s="28"/>
      <c r="AQ1894" s="28"/>
    </row>
    <row r="1895" spans="2:43" ht="15">
      <c r="B1895" s="28"/>
      <c r="C1895" s="28"/>
      <c r="D1895" s="28"/>
      <c r="E1895" s="28"/>
      <c r="F1895" s="28"/>
      <c r="G1895" s="28"/>
      <c r="H1895" s="28"/>
      <c r="I1895" s="28"/>
      <c r="J1895" s="28"/>
      <c r="K1895" s="28"/>
      <c r="L1895" s="28"/>
      <c r="M1895" s="28"/>
      <c r="N1895" s="28"/>
      <c r="O1895" s="28"/>
      <c r="P1895" s="28"/>
      <c r="Q1895" s="28"/>
      <c r="R1895" s="28"/>
      <c r="S1895" s="28"/>
      <c r="T1895" s="28"/>
      <c r="U1895" s="28"/>
      <c r="V1895" s="28"/>
      <c r="W1895" s="28"/>
      <c r="X1895" s="28"/>
      <c r="Y1895" s="28"/>
      <c r="Z1895" s="28"/>
      <c r="AA1895" s="28"/>
      <c r="AB1895" s="28"/>
      <c r="AC1895" s="28"/>
      <c r="AD1895" s="28"/>
      <c r="AE1895" s="28"/>
      <c r="AF1895" s="28"/>
      <c r="AG1895" s="28"/>
      <c r="AH1895" s="28"/>
      <c r="AI1895" s="28"/>
      <c r="AJ1895" s="28"/>
      <c r="AK1895" s="28"/>
      <c r="AL1895" s="28"/>
      <c r="AM1895" s="28"/>
      <c r="AN1895" s="28"/>
      <c r="AO1895" s="28"/>
      <c r="AP1895" s="28"/>
      <c r="AQ1895" s="28"/>
    </row>
    <row r="1896" spans="2:43" ht="15">
      <c r="B1896" s="28"/>
      <c r="C1896" s="28"/>
      <c r="D1896" s="28"/>
      <c r="E1896" s="28"/>
      <c r="F1896" s="28"/>
      <c r="G1896" s="28"/>
      <c r="H1896" s="28"/>
      <c r="I1896" s="28"/>
      <c r="J1896" s="28"/>
      <c r="K1896" s="28"/>
      <c r="L1896" s="28"/>
      <c r="M1896" s="28"/>
      <c r="N1896" s="28"/>
      <c r="O1896" s="28"/>
      <c r="P1896" s="28"/>
      <c r="Q1896" s="28"/>
      <c r="R1896" s="28"/>
      <c r="S1896" s="28"/>
      <c r="T1896" s="28"/>
      <c r="U1896" s="28"/>
      <c r="V1896" s="28"/>
      <c r="W1896" s="28"/>
      <c r="X1896" s="28"/>
      <c r="Y1896" s="28"/>
      <c r="Z1896" s="28"/>
      <c r="AA1896" s="28"/>
      <c r="AB1896" s="28"/>
      <c r="AC1896" s="28"/>
      <c r="AD1896" s="28"/>
      <c r="AE1896" s="28"/>
      <c r="AF1896" s="28"/>
      <c r="AG1896" s="28"/>
      <c r="AH1896" s="28"/>
      <c r="AI1896" s="28"/>
      <c r="AJ1896" s="28"/>
      <c r="AK1896" s="28"/>
      <c r="AL1896" s="28"/>
      <c r="AM1896" s="28"/>
      <c r="AN1896" s="28"/>
      <c r="AO1896" s="28"/>
      <c r="AP1896" s="28"/>
      <c r="AQ1896" s="28"/>
    </row>
    <row r="1897" spans="2:43" ht="15">
      <c r="B1897" s="28"/>
      <c r="C1897" s="28"/>
      <c r="D1897" s="28"/>
      <c r="E1897" s="28"/>
      <c r="F1897" s="28"/>
      <c r="G1897" s="28"/>
      <c r="H1897" s="28"/>
      <c r="I1897" s="28"/>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8"/>
      <c r="AG1897" s="28"/>
      <c r="AH1897" s="28"/>
      <c r="AI1897" s="28"/>
      <c r="AJ1897" s="28"/>
      <c r="AK1897" s="28"/>
      <c r="AL1897" s="28"/>
      <c r="AM1897" s="28"/>
      <c r="AN1897" s="28"/>
      <c r="AO1897" s="28"/>
      <c r="AP1897" s="28"/>
      <c r="AQ1897" s="28"/>
    </row>
    <row r="1898" spans="2:43" ht="15">
      <c r="B1898" s="28"/>
      <c r="C1898" s="28"/>
      <c r="D1898" s="28"/>
      <c r="E1898" s="28"/>
      <c r="F1898" s="28"/>
      <c r="G1898" s="28"/>
      <c r="H1898" s="28"/>
      <c r="I1898" s="28"/>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8"/>
      <c r="AG1898" s="28"/>
      <c r="AH1898" s="28"/>
      <c r="AI1898" s="28"/>
      <c r="AJ1898" s="28"/>
      <c r="AK1898" s="28"/>
      <c r="AL1898" s="28"/>
      <c r="AM1898" s="28"/>
      <c r="AN1898" s="28"/>
      <c r="AO1898" s="28"/>
      <c r="AP1898" s="28"/>
      <c r="AQ1898" s="28"/>
    </row>
    <row r="1899" spans="2:43" ht="15">
      <c r="B1899" s="28"/>
      <c r="C1899" s="28"/>
      <c r="D1899" s="28"/>
      <c r="E1899" s="28"/>
      <c r="F1899" s="28"/>
      <c r="G1899" s="28"/>
      <c r="H1899" s="28"/>
      <c r="I1899" s="28"/>
      <c r="J1899" s="28"/>
      <c r="K1899" s="28"/>
      <c r="L1899" s="28"/>
      <c r="M1899" s="28"/>
      <c r="N1899" s="28"/>
      <c r="O1899" s="28"/>
      <c r="P1899" s="28"/>
      <c r="Q1899" s="28"/>
      <c r="R1899" s="28"/>
      <c r="S1899" s="28"/>
      <c r="T1899" s="28"/>
      <c r="U1899" s="28"/>
      <c r="V1899" s="28"/>
      <c r="W1899" s="28"/>
      <c r="X1899" s="28"/>
      <c r="Y1899" s="28"/>
      <c r="Z1899" s="28"/>
      <c r="AA1899" s="28"/>
      <c r="AB1899" s="28"/>
      <c r="AC1899" s="28"/>
      <c r="AD1899" s="28"/>
      <c r="AE1899" s="28"/>
      <c r="AF1899" s="28"/>
      <c r="AG1899" s="28"/>
      <c r="AH1899" s="28"/>
      <c r="AI1899" s="28"/>
      <c r="AJ1899" s="28"/>
      <c r="AK1899" s="28"/>
      <c r="AL1899" s="28"/>
      <c r="AM1899" s="28"/>
      <c r="AN1899" s="28"/>
      <c r="AO1899" s="28"/>
      <c r="AP1899" s="28"/>
      <c r="AQ1899" s="28"/>
    </row>
    <row r="1900" spans="2:43" ht="15">
      <c r="B1900" s="28"/>
      <c r="C1900" s="28"/>
      <c r="D1900" s="28"/>
      <c r="E1900" s="28"/>
      <c r="F1900" s="28"/>
      <c r="G1900" s="28"/>
      <c r="H1900" s="28"/>
      <c r="I1900" s="28"/>
      <c r="J1900" s="28"/>
      <c r="K1900" s="28"/>
      <c r="L1900" s="28"/>
      <c r="M1900" s="28"/>
      <c r="N1900" s="28"/>
      <c r="O1900" s="28"/>
      <c r="P1900" s="28"/>
      <c r="Q1900" s="28"/>
      <c r="R1900" s="28"/>
      <c r="S1900" s="28"/>
      <c r="T1900" s="28"/>
      <c r="U1900" s="28"/>
      <c r="V1900" s="28"/>
      <c r="W1900" s="28"/>
      <c r="X1900" s="28"/>
      <c r="Y1900" s="28"/>
      <c r="Z1900" s="28"/>
      <c r="AA1900" s="28"/>
      <c r="AB1900" s="28"/>
      <c r="AC1900" s="28"/>
      <c r="AD1900" s="28"/>
      <c r="AE1900" s="28"/>
      <c r="AF1900" s="28"/>
      <c r="AG1900" s="28"/>
      <c r="AH1900" s="28"/>
      <c r="AI1900" s="28"/>
      <c r="AJ1900" s="28"/>
      <c r="AK1900" s="28"/>
      <c r="AL1900" s="28"/>
      <c r="AM1900" s="28"/>
      <c r="AN1900" s="28"/>
      <c r="AO1900" s="28"/>
      <c r="AP1900" s="28"/>
      <c r="AQ1900" s="28"/>
    </row>
    <row r="1901" spans="2:43" ht="15">
      <c r="B1901" s="28"/>
      <c r="C1901" s="28"/>
      <c r="D1901" s="28"/>
      <c r="E1901" s="28"/>
      <c r="F1901" s="28"/>
      <c r="G1901" s="28"/>
      <c r="H1901" s="28"/>
      <c r="I1901" s="28"/>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8"/>
      <c r="AG1901" s="28"/>
      <c r="AH1901" s="28"/>
      <c r="AI1901" s="28"/>
      <c r="AJ1901" s="28"/>
      <c r="AK1901" s="28"/>
      <c r="AL1901" s="28"/>
      <c r="AM1901" s="28"/>
      <c r="AN1901" s="28"/>
      <c r="AO1901" s="28"/>
      <c r="AP1901" s="28"/>
      <c r="AQ1901" s="28"/>
    </row>
    <row r="1902" spans="2:43" ht="15">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c r="AI1902" s="28"/>
      <c r="AJ1902" s="28"/>
      <c r="AK1902" s="28"/>
      <c r="AL1902" s="28"/>
      <c r="AM1902" s="28"/>
      <c r="AN1902" s="28"/>
      <c r="AO1902" s="28"/>
      <c r="AP1902" s="28"/>
      <c r="AQ1902" s="28"/>
    </row>
    <row r="1903" spans="2:43" ht="15">
      <c r="B1903" s="28"/>
      <c r="C1903" s="28"/>
      <c r="D1903" s="28"/>
      <c r="E1903" s="28"/>
      <c r="F1903" s="28"/>
      <c r="G1903" s="28"/>
      <c r="H1903" s="28"/>
      <c r="I1903" s="28"/>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8"/>
      <c r="AG1903" s="28"/>
      <c r="AH1903" s="28"/>
      <c r="AI1903" s="28"/>
      <c r="AJ1903" s="28"/>
      <c r="AK1903" s="28"/>
      <c r="AL1903" s="28"/>
      <c r="AM1903" s="28"/>
      <c r="AN1903" s="28"/>
      <c r="AO1903" s="28"/>
      <c r="AP1903" s="28"/>
      <c r="AQ1903" s="28"/>
    </row>
    <row r="1904" spans="2:43" ht="15">
      <c r="B1904" s="28"/>
      <c r="C1904" s="28"/>
      <c r="D1904" s="28"/>
      <c r="E1904" s="28"/>
      <c r="F1904" s="28"/>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c r="AI1904" s="28"/>
      <c r="AJ1904" s="28"/>
      <c r="AK1904" s="28"/>
      <c r="AL1904" s="28"/>
      <c r="AM1904" s="28"/>
      <c r="AN1904" s="28"/>
      <c r="AO1904" s="28"/>
      <c r="AP1904" s="28"/>
      <c r="AQ1904" s="28"/>
    </row>
    <row r="1905" spans="2:43" ht="15">
      <c r="B1905" s="28"/>
      <c r="C1905" s="28"/>
      <c r="D1905" s="28"/>
      <c r="E1905" s="28"/>
      <c r="F1905" s="28"/>
      <c r="G1905" s="28"/>
      <c r="H1905" s="28"/>
      <c r="I1905" s="28"/>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8"/>
      <c r="AG1905" s="28"/>
      <c r="AH1905" s="28"/>
      <c r="AI1905" s="28"/>
      <c r="AJ1905" s="28"/>
      <c r="AK1905" s="28"/>
      <c r="AL1905" s="28"/>
      <c r="AM1905" s="28"/>
      <c r="AN1905" s="28"/>
      <c r="AO1905" s="28"/>
      <c r="AP1905" s="28"/>
      <c r="AQ1905" s="28"/>
    </row>
    <row r="1906" spans="2:43" ht="15">
      <c r="B1906" s="28"/>
      <c r="C1906" s="28"/>
      <c r="D1906" s="28"/>
      <c r="E1906" s="28"/>
      <c r="F1906" s="28"/>
      <c r="G1906" s="28"/>
      <c r="H1906" s="28"/>
      <c r="I1906" s="28"/>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8"/>
      <c r="AG1906" s="28"/>
      <c r="AH1906" s="28"/>
      <c r="AI1906" s="28"/>
      <c r="AJ1906" s="28"/>
      <c r="AK1906" s="28"/>
      <c r="AL1906" s="28"/>
      <c r="AM1906" s="28"/>
      <c r="AN1906" s="28"/>
      <c r="AO1906" s="28"/>
      <c r="AP1906" s="28"/>
      <c r="AQ1906" s="28"/>
    </row>
    <row r="1907" spans="2:43" ht="15">
      <c r="B1907" s="28"/>
      <c r="C1907" s="28"/>
      <c r="D1907" s="28"/>
      <c r="E1907" s="28"/>
      <c r="F1907" s="28"/>
      <c r="G1907" s="28"/>
      <c r="H1907" s="28"/>
      <c r="I1907" s="28"/>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8"/>
      <c r="AG1907" s="28"/>
      <c r="AH1907" s="28"/>
      <c r="AI1907" s="28"/>
      <c r="AJ1907" s="28"/>
      <c r="AK1907" s="28"/>
      <c r="AL1907" s="28"/>
      <c r="AM1907" s="28"/>
      <c r="AN1907" s="28"/>
      <c r="AO1907" s="28"/>
      <c r="AP1907" s="28"/>
      <c r="AQ1907" s="28"/>
    </row>
    <row r="1908" spans="2:43" ht="15">
      <c r="B1908" s="28"/>
      <c r="C1908" s="28"/>
      <c r="D1908" s="28"/>
      <c r="E1908" s="28"/>
      <c r="F1908" s="28"/>
      <c r="G1908" s="28"/>
      <c r="H1908" s="28"/>
      <c r="I1908" s="28"/>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8"/>
      <c r="AG1908" s="28"/>
      <c r="AH1908" s="28"/>
      <c r="AI1908" s="28"/>
      <c r="AJ1908" s="28"/>
      <c r="AK1908" s="28"/>
      <c r="AL1908" s="28"/>
      <c r="AM1908" s="28"/>
      <c r="AN1908" s="28"/>
      <c r="AO1908" s="28"/>
      <c r="AP1908" s="28"/>
      <c r="AQ1908" s="28"/>
    </row>
    <row r="1909" spans="2:43" ht="15">
      <c r="B1909" s="28"/>
      <c r="C1909" s="28"/>
      <c r="D1909" s="28"/>
      <c r="E1909" s="28"/>
      <c r="F1909" s="28"/>
      <c r="G1909" s="28"/>
      <c r="H1909" s="28"/>
      <c r="I1909" s="28"/>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8"/>
      <c r="AG1909" s="28"/>
      <c r="AH1909" s="28"/>
      <c r="AI1909" s="28"/>
      <c r="AJ1909" s="28"/>
      <c r="AK1909" s="28"/>
      <c r="AL1909" s="28"/>
      <c r="AM1909" s="28"/>
      <c r="AN1909" s="28"/>
      <c r="AO1909" s="28"/>
      <c r="AP1909" s="28"/>
      <c r="AQ1909" s="28"/>
    </row>
    <row r="1910" spans="2:43" ht="15">
      <c r="B1910" s="28"/>
      <c r="C1910" s="28"/>
      <c r="D1910" s="28"/>
      <c r="E1910" s="28"/>
      <c r="F1910" s="28"/>
      <c r="G1910" s="28"/>
      <c r="H1910" s="28"/>
      <c r="I1910" s="28"/>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8"/>
      <c r="AG1910" s="28"/>
      <c r="AH1910" s="28"/>
      <c r="AI1910" s="28"/>
      <c r="AJ1910" s="28"/>
      <c r="AK1910" s="28"/>
      <c r="AL1910" s="28"/>
      <c r="AM1910" s="28"/>
      <c r="AN1910" s="28"/>
      <c r="AO1910" s="28"/>
      <c r="AP1910" s="28"/>
      <c r="AQ1910" s="28"/>
    </row>
    <row r="1911" spans="2:43" ht="15">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c r="AI1911" s="28"/>
      <c r="AJ1911" s="28"/>
      <c r="AK1911" s="28"/>
      <c r="AL1911" s="28"/>
      <c r="AM1911" s="28"/>
      <c r="AN1911" s="28"/>
      <c r="AO1911" s="28"/>
      <c r="AP1911" s="28"/>
      <c r="AQ1911" s="28"/>
    </row>
    <row r="1912" spans="2:43" ht="15">
      <c r="B1912" s="28"/>
      <c r="C1912" s="28"/>
      <c r="D1912" s="28"/>
      <c r="E1912" s="28"/>
      <c r="F1912" s="28"/>
      <c r="G1912" s="28"/>
      <c r="H1912" s="28"/>
      <c r="I1912" s="28"/>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8"/>
      <c r="AG1912" s="28"/>
      <c r="AH1912" s="28"/>
      <c r="AI1912" s="28"/>
      <c r="AJ1912" s="28"/>
      <c r="AK1912" s="28"/>
      <c r="AL1912" s="28"/>
      <c r="AM1912" s="28"/>
      <c r="AN1912" s="28"/>
      <c r="AO1912" s="28"/>
      <c r="AP1912" s="28"/>
      <c r="AQ1912" s="28"/>
    </row>
    <row r="1913" spans="2:43" ht="15">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8"/>
      <c r="AG1913" s="28"/>
      <c r="AH1913" s="28"/>
      <c r="AI1913" s="28"/>
      <c r="AJ1913" s="28"/>
      <c r="AK1913" s="28"/>
      <c r="AL1913" s="28"/>
      <c r="AM1913" s="28"/>
      <c r="AN1913" s="28"/>
      <c r="AO1913" s="28"/>
      <c r="AP1913" s="28"/>
      <c r="AQ1913" s="28"/>
    </row>
    <row r="1914" spans="2:43" ht="15">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8"/>
      <c r="AG1914" s="28"/>
      <c r="AH1914" s="28"/>
      <c r="AI1914" s="28"/>
      <c r="AJ1914" s="28"/>
      <c r="AK1914" s="28"/>
      <c r="AL1914" s="28"/>
      <c r="AM1914" s="28"/>
      <c r="AN1914" s="28"/>
      <c r="AO1914" s="28"/>
      <c r="AP1914" s="28"/>
      <c r="AQ1914" s="28"/>
    </row>
    <row r="1915" spans="2:43" ht="15">
      <c r="B1915" s="28"/>
      <c r="C1915" s="28"/>
      <c r="D1915" s="28"/>
      <c r="E1915" s="28"/>
      <c r="F1915" s="28"/>
      <c r="G1915" s="28"/>
      <c r="H1915" s="28"/>
      <c r="I1915" s="28"/>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8"/>
      <c r="AG1915" s="28"/>
      <c r="AH1915" s="28"/>
      <c r="AI1915" s="28"/>
      <c r="AJ1915" s="28"/>
      <c r="AK1915" s="28"/>
      <c r="AL1915" s="28"/>
      <c r="AM1915" s="28"/>
      <c r="AN1915" s="28"/>
      <c r="AO1915" s="28"/>
      <c r="AP1915" s="28"/>
      <c r="AQ1915" s="28"/>
    </row>
    <row r="1916" spans="2:43" ht="15">
      <c r="B1916" s="28"/>
      <c r="C1916" s="28"/>
      <c r="D1916" s="28"/>
      <c r="E1916" s="28"/>
      <c r="F1916" s="28"/>
      <c r="G1916" s="28"/>
      <c r="H1916" s="28"/>
      <c r="I1916" s="28"/>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8"/>
      <c r="AG1916" s="28"/>
      <c r="AH1916" s="28"/>
      <c r="AI1916" s="28"/>
      <c r="AJ1916" s="28"/>
      <c r="AK1916" s="28"/>
      <c r="AL1916" s="28"/>
      <c r="AM1916" s="28"/>
      <c r="AN1916" s="28"/>
      <c r="AO1916" s="28"/>
      <c r="AP1916" s="28"/>
      <c r="AQ1916" s="28"/>
    </row>
    <row r="1917" spans="2:43" ht="15">
      <c r="B1917" s="28"/>
      <c r="C1917" s="28"/>
      <c r="D1917" s="28"/>
      <c r="E1917" s="28"/>
      <c r="F1917" s="28"/>
      <c r="G1917" s="28"/>
      <c r="H1917" s="28"/>
      <c r="I1917" s="28"/>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8"/>
      <c r="AG1917" s="28"/>
      <c r="AH1917" s="28"/>
      <c r="AI1917" s="28"/>
      <c r="AJ1917" s="28"/>
      <c r="AK1917" s="28"/>
      <c r="AL1917" s="28"/>
      <c r="AM1917" s="28"/>
      <c r="AN1917" s="28"/>
      <c r="AO1917" s="28"/>
      <c r="AP1917" s="28"/>
      <c r="AQ1917" s="28"/>
    </row>
    <row r="1918" spans="2:43" ht="15">
      <c r="B1918" s="28"/>
      <c r="C1918" s="28"/>
      <c r="D1918" s="28"/>
      <c r="E1918" s="28"/>
      <c r="F1918" s="28"/>
      <c r="G1918" s="28"/>
      <c r="H1918" s="28"/>
      <c r="I1918" s="28"/>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8"/>
      <c r="AG1918" s="28"/>
      <c r="AH1918" s="28"/>
      <c r="AI1918" s="28"/>
      <c r="AJ1918" s="28"/>
      <c r="AK1918" s="28"/>
      <c r="AL1918" s="28"/>
      <c r="AM1918" s="28"/>
      <c r="AN1918" s="28"/>
      <c r="AO1918" s="28"/>
      <c r="AP1918" s="28"/>
      <c r="AQ1918" s="28"/>
    </row>
    <row r="1919" spans="2:43" ht="15">
      <c r="B1919" s="28"/>
      <c r="C1919" s="28"/>
      <c r="D1919" s="28"/>
      <c r="E1919" s="28"/>
      <c r="F1919" s="28"/>
      <c r="G1919" s="28"/>
      <c r="H1919" s="28"/>
      <c r="I1919" s="28"/>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8"/>
      <c r="AG1919" s="28"/>
      <c r="AH1919" s="28"/>
      <c r="AI1919" s="28"/>
      <c r="AJ1919" s="28"/>
      <c r="AK1919" s="28"/>
      <c r="AL1919" s="28"/>
      <c r="AM1919" s="28"/>
      <c r="AN1919" s="28"/>
      <c r="AO1919" s="28"/>
      <c r="AP1919" s="28"/>
      <c r="AQ1919" s="28"/>
    </row>
    <row r="1920" spans="2:43" ht="15">
      <c r="B1920" s="28"/>
      <c r="C1920" s="28"/>
      <c r="D1920" s="28"/>
      <c r="E1920" s="28"/>
      <c r="F1920" s="28"/>
      <c r="G1920" s="28"/>
      <c r="H1920" s="28"/>
      <c r="I1920" s="28"/>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8"/>
      <c r="AG1920" s="28"/>
      <c r="AH1920" s="28"/>
      <c r="AI1920" s="28"/>
      <c r="AJ1920" s="28"/>
      <c r="AK1920" s="28"/>
      <c r="AL1920" s="28"/>
      <c r="AM1920" s="28"/>
      <c r="AN1920" s="28"/>
      <c r="AO1920" s="28"/>
      <c r="AP1920" s="28"/>
      <c r="AQ1920" s="28"/>
    </row>
    <row r="1921" spans="2:43" ht="15">
      <c r="B1921" s="28"/>
      <c r="C1921" s="28"/>
      <c r="D1921" s="28"/>
      <c r="E1921" s="28"/>
      <c r="F1921" s="28"/>
      <c r="G1921" s="28"/>
      <c r="H1921" s="28"/>
      <c r="I1921" s="28"/>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8"/>
      <c r="AG1921" s="28"/>
      <c r="AH1921" s="28"/>
      <c r="AI1921" s="28"/>
      <c r="AJ1921" s="28"/>
      <c r="AK1921" s="28"/>
      <c r="AL1921" s="28"/>
      <c r="AM1921" s="28"/>
      <c r="AN1921" s="28"/>
      <c r="AO1921" s="28"/>
      <c r="AP1921" s="28"/>
      <c r="AQ1921" s="28"/>
    </row>
    <row r="1922" spans="2:43" ht="15">
      <c r="B1922" s="28"/>
      <c r="C1922" s="28"/>
      <c r="D1922" s="28"/>
      <c r="E1922" s="28"/>
      <c r="F1922" s="28"/>
      <c r="G1922" s="28"/>
      <c r="H1922" s="28"/>
      <c r="I1922" s="28"/>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8"/>
      <c r="AG1922" s="28"/>
      <c r="AH1922" s="28"/>
      <c r="AI1922" s="28"/>
      <c r="AJ1922" s="28"/>
      <c r="AK1922" s="28"/>
      <c r="AL1922" s="28"/>
      <c r="AM1922" s="28"/>
      <c r="AN1922" s="28"/>
      <c r="AO1922" s="28"/>
      <c r="AP1922" s="28"/>
      <c r="AQ1922" s="28"/>
    </row>
    <row r="1923" spans="2:43" ht="15">
      <c r="B1923" s="28"/>
      <c r="C1923" s="28"/>
      <c r="D1923" s="28"/>
      <c r="E1923" s="28"/>
      <c r="F1923" s="28"/>
      <c r="G1923" s="28"/>
      <c r="H1923" s="28"/>
      <c r="I1923" s="28"/>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8"/>
      <c r="AG1923" s="28"/>
      <c r="AH1923" s="28"/>
      <c r="AI1923" s="28"/>
      <c r="AJ1923" s="28"/>
      <c r="AK1923" s="28"/>
      <c r="AL1923" s="28"/>
      <c r="AM1923" s="28"/>
      <c r="AN1923" s="28"/>
      <c r="AO1923" s="28"/>
      <c r="AP1923" s="28"/>
      <c r="AQ1923" s="28"/>
    </row>
    <row r="1924" spans="2:43" ht="15">
      <c r="B1924" s="28"/>
      <c r="C1924" s="28"/>
      <c r="D1924" s="28"/>
      <c r="E1924" s="28"/>
      <c r="F1924" s="28"/>
      <c r="G1924" s="28"/>
      <c r="H1924" s="28"/>
      <c r="I1924" s="28"/>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8"/>
      <c r="AG1924" s="28"/>
      <c r="AH1924" s="28"/>
      <c r="AI1924" s="28"/>
      <c r="AJ1924" s="28"/>
      <c r="AK1924" s="28"/>
      <c r="AL1924" s="28"/>
      <c r="AM1924" s="28"/>
      <c r="AN1924" s="28"/>
      <c r="AO1924" s="28"/>
      <c r="AP1924" s="28"/>
      <c r="AQ1924" s="28"/>
    </row>
    <row r="1925" spans="2:43" ht="15">
      <c r="B1925" s="28"/>
      <c r="C1925" s="28"/>
      <c r="D1925" s="28"/>
      <c r="E1925" s="28"/>
      <c r="F1925" s="28"/>
      <c r="G1925" s="28"/>
      <c r="H1925" s="28"/>
      <c r="I1925" s="28"/>
      <c r="J1925" s="28"/>
      <c r="K1925" s="28"/>
      <c r="L1925" s="28"/>
      <c r="M1925" s="28"/>
      <c r="N1925" s="28"/>
      <c r="O1925" s="28"/>
      <c r="P1925" s="28"/>
      <c r="Q1925" s="28"/>
      <c r="R1925" s="28"/>
      <c r="S1925" s="28"/>
      <c r="T1925" s="28"/>
      <c r="U1925" s="28"/>
      <c r="V1925" s="28"/>
      <c r="W1925" s="28"/>
      <c r="X1925" s="28"/>
      <c r="Y1925" s="28"/>
      <c r="Z1925" s="28"/>
      <c r="AA1925" s="28"/>
      <c r="AB1925" s="28"/>
      <c r="AC1925" s="28"/>
      <c r="AD1925" s="28"/>
      <c r="AE1925" s="28"/>
      <c r="AF1925" s="28"/>
      <c r="AG1925" s="28"/>
      <c r="AH1925" s="28"/>
      <c r="AI1925" s="28"/>
      <c r="AJ1925" s="28"/>
      <c r="AK1925" s="28"/>
      <c r="AL1925" s="28"/>
      <c r="AM1925" s="28"/>
      <c r="AN1925" s="28"/>
      <c r="AO1925" s="28"/>
      <c r="AP1925" s="28"/>
      <c r="AQ1925" s="28"/>
    </row>
    <row r="1926" spans="2:43" ht="15">
      <c r="B1926" s="28"/>
      <c r="C1926" s="28"/>
      <c r="D1926" s="28"/>
      <c r="E1926" s="28"/>
      <c r="F1926" s="28"/>
      <c r="G1926" s="28"/>
      <c r="H1926" s="28"/>
      <c r="I1926" s="28"/>
      <c r="J1926" s="28"/>
      <c r="K1926" s="28"/>
      <c r="L1926" s="28"/>
      <c r="M1926" s="28"/>
      <c r="N1926" s="28"/>
      <c r="O1926" s="28"/>
      <c r="P1926" s="28"/>
      <c r="Q1926" s="28"/>
      <c r="R1926" s="28"/>
      <c r="S1926" s="28"/>
      <c r="T1926" s="28"/>
      <c r="U1926" s="28"/>
      <c r="V1926" s="28"/>
      <c r="W1926" s="28"/>
      <c r="X1926" s="28"/>
      <c r="Y1926" s="28"/>
      <c r="Z1926" s="28"/>
      <c r="AA1926" s="28"/>
      <c r="AB1926" s="28"/>
      <c r="AC1926" s="28"/>
      <c r="AD1926" s="28"/>
      <c r="AE1926" s="28"/>
      <c r="AF1926" s="28"/>
      <c r="AG1926" s="28"/>
      <c r="AH1926" s="28"/>
      <c r="AI1926" s="28"/>
      <c r="AJ1926" s="28"/>
      <c r="AK1926" s="28"/>
      <c r="AL1926" s="28"/>
      <c r="AM1926" s="28"/>
      <c r="AN1926" s="28"/>
      <c r="AO1926" s="28"/>
      <c r="AP1926" s="28"/>
      <c r="AQ1926" s="28"/>
    </row>
    <row r="1927" spans="2:43" ht="15">
      <c r="B1927" s="28"/>
      <c r="C1927" s="28"/>
      <c r="D1927" s="28"/>
      <c r="E1927" s="28"/>
      <c r="F1927" s="28"/>
      <c r="G1927" s="28"/>
      <c r="H1927" s="28"/>
      <c r="I1927" s="28"/>
      <c r="J1927" s="28"/>
      <c r="K1927" s="28"/>
      <c r="L1927" s="28"/>
      <c r="M1927" s="28"/>
      <c r="N1927" s="28"/>
      <c r="O1927" s="28"/>
      <c r="P1927" s="28"/>
      <c r="Q1927" s="28"/>
      <c r="R1927" s="28"/>
      <c r="S1927" s="28"/>
      <c r="T1927" s="28"/>
      <c r="U1927" s="28"/>
      <c r="V1927" s="28"/>
      <c r="W1927" s="28"/>
      <c r="X1927" s="28"/>
      <c r="Y1927" s="28"/>
      <c r="Z1927" s="28"/>
      <c r="AA1927" s="28"/>
      <c r="AB1927" s="28"/>
      <c r="AC1927" s="28"/>
      <c r="AD1927" s="28"/>
      <c r="AE1927" s="28"/>
      <c r="AF1927" s="28"/>
      <c r="AG1927" s="28"/>
      <c r="AH1927" s="28"/>
      <c r="AI1927" s="28"/>
      <c r="AJ1927" s="28"/>
      <c r="AK1927" s="28"/>
      <c r="AL1927" s="28"/>
      <c r="AM1927" s="28"/>
      <c r="AN1927" s="28"/>
      <c r="AO1927" s="28"/>
      <c r="AP1927" s="28"/>
      <c r="AQ1927" s="28"/>
    </row>
    <row r="1928" spans="2:43" ht="15">
      <c r="B1928" s="28"/>
      <c r="C1928" s="28"/>
      <c r="D1928" s="28"/>
      <c r="E1928" s="28"/>
      <c r="F1928" s="28"/>
      <c r="G1928" s="28"/>
      <c r="H1928" s="28"/>
      <c r="I1928" s="28"/>
      <c r="J1928" s="28"/>
      <c r="K1928" s="28"/>
      <c r="L1928" s="28"/>
      <c r="M1928" s="28"/>
      <c r="N1928" s="28"/>
      <c r="O1928" s="28"/>
      <c r="P1928" s="28"/>
      <c r="Q1928" s="28"/>
      <c r="R1928" s="28"/>
      <c r="S1928" s="28"/>
      <c r="T1928" s="28"/>
      <c r="U1928" s="28"/>
      <c r="V1928" s="28"/>
      <c r="W1928" s="28"/>
      <c r="X1928" s="28"/>
      <c r="Y1928" s="28"/>
      <c r="Z1928" s="28"/>
      <c r="AA1928" s="28"/>
      <c r="AB1928" s="28"/>
      <c r="AC1928" s="28"/>
      <c r="AD1928" s="28"/>
      <c r="AE1928" s="28"/>
      <c r="AF1928" s="28"/>
      <c r="AG1928" s="28"/>
      <c r="AH1928" s="28"/>
      <c r="AI1928" s="28"/>
      <c r="AJ1928" s="28"/>
      <c r="AK1928" s="28"/>
      <c r="AL1928" s="28"/>
      <c r="AM1928" s="28"/>
      <c r="AN1928" s="28"/>
      <c r="AO1928" s="28"/>
      <c r="AP1928" s="28"/>
      <c r="AQ1928" s="28"/>
    </row>
    <row r="1929" spans="2:43" ht="15">
      <c r="B1929" s="28"/>
      <c r="C1929" s="28"/>
      <c r="D1929" s="28"/>
      <c r="E1929" s="28"/>
      <c r="F1929" s="28"/>
      <c r="G1929" s="28"/>
      <c r="H1929" s="28"/>
      <c r="I1929" s="28"/>
      <c r="J1929" s="28"/>
      <c r="K1929" s="28"/>
      <c r="L1929" s="28"/>
      <c r="M1929" s="28"/>
      <c r="N1929" s="28"/>
      <c r="O1929" s="28"/>
      <c r="P1929" s="28"/>
      <c r="Q1929" s="28"/>
      <c r="R1929" s="28"/>
      <c r="S1929" s="28"/>
      <c r="T1929" s="28"/>
      <c r="U1929" s="28"/>
      <c r="V1929" s="28"/>
      <c r="W1929" s="28"/>
      <c r="X1929" s="28"/>
      <c r="Y1929" s="28"/>
      <c r="Z1929" s="28"/>
      <c r="AA1929" s="28"/>
      <c r="AB1929" s="28"/>
      <c r="AC1929" s="28"/>
      <c r="AD1929" s="28"/>
      <c r="AE1929" s="28"/>
      <c r="AF1929" s="28"/>
      <c r="AG1929" s="28"/>
      <c r="AH1929" s="28"/>
      <c r="AI1929" s="28"/>
      <c r="AJ1929" s="28"/>
      <c r="AK1929" s="28"/>
      <c r="AL1929" s="28"/>
      <c r="AM1929" s="28"/>
      <c r="AN1929" s="28"/>
      <c r="AO1929" s="28"/>
      <c r="AP1929" s="28"/>
      <c r="AQ1929" s="28"/>
    </row>
    <row r="1930" spans="2:43" ht="15">
      <c r="B1930" s="28"/>
      <c r="C1930" s="28"/>
      <c r="D1930" s="28"/>
      <c r="E1930" s="28"/>
      <c r="F1930" s="28"/>
      <c r="G1930" s="28"/>
      <c r="H1930" s="28"/>
      <c r="I1930" s="28"/>
      <c r="J1930" s="28"/>
      <c r="K1930" s="28"/>
      <c r="L1930" s="28"/>
      <c r="M1930" s="28"/>
      <c r="N1930" s="28"/>
      <c r="O1930" s="28"/>
      <c r="P1930" s="28"/>
      <c r="Q1930" s="28"/>
      <c r="R1930" s="28"/>
      <c r="S1930" s="28"/>
      <c r="T1930" s="28"/>
      <c r="U1930" s="28"/>
      <c r="V1930" s="28"/>
      <c r="W1930" s="28"/>
      <c r="X1930" s="28"/>
      <c r="Y1930" s="28"/>
      <c r="Z1930" s="28"/>
      <c r="AA1930" s="28"/>
      <c r="AB1930" s="28"/>
      <c r="AC1930" s="28"/>
      <c r="AD1930" s="28"/>
      <c r="AE1930" s="28"/>
      <c r="AF1930" s="28"/>
      <c r="AG1930" s="28"/>
      <c r="AH1930" s="28"/>
      <c r="AI1930" s="28"/>
      <c r="AJ1930" s="28"/>
      <c r="AK1930" s="28"/>
      <c r="AL1930" s="28"/>
      <c r="AM1930" s="28"/>
      <c r="AN1930" s="28"/>
      <c r="AO1930" s="28"/>
      <c r="AP1930" s="28"/>
      <c r="AQ1930" s="28"/>
    </row>
    <row r="1931" spans="2:43" ht="15">
      <c r="B1931" s="28"/>
      <c r="C1931" s="28"/>
      <c r="D1931" s="28"/>
      <c r="E1931" s="28"/>
      <c r="F1931" s="28"/>
      <c r="G1931" s="28"/>
      <c r="H1931" s="28"/>
      <c r="I1931" s="28"/>
      <c r="J1931" s="28"/>
      <c r="K1931" s="28"/>
      <c r="L1931" s="28"/>
      <c r="M1931" s="28"/>
      <c r="N1931" s="28"/>
      <c r="O1931" s="28"/>
      <c r="P1931" s="28"/>
      <c r="Q1931" s="28"/>
      <c r="R1931" s="28"/>
      <c r="S1931" s="28"/>
      <c r="T1931" s="28"/>
      <c r="U1931" s="28"/>
      <c r="V1931" s="28"/>
      <c r="W1931" s="28"/>
      <c r="X1931" s="28"/>
      <c r="Y1931" s="28"/>
      <c r="Z1931" s="28"/>
      <c r="AA1931" s="28"/>
      <c r="AB1931" s="28"/>
      <c r="AC1931" s="28"/>
      <c r="AD1931" s="28"/>
      <c r="AE1931" s="28"/>
      <c r="AF1931" s="28"/>
      <c r="AG1931" s="28"/>
      <c r="AH1931" s="28"/>
      <c r="AI1931" s="28"/>
      <c r="AJ1931" s="28"/>
      <c r="AK1931" s="28"/>
      <c r="AL1931" s="28"/>
      <c r="AM1931" s="28"/>
      <c r="AN1931" s="28"/>
      <c r="AO1931" s="28"/>
      <c r="AP1931" s="28"/>
      <c r="AQ1931" s="28"/>
    </row>
    <row r="1932" spans="2:43" ht="15">
      <c r="B1932" s="28"/>
      <c r="C1932" s="28"/>
      <c r="D1932" s="28"/>
      <c r="E1932" s="28"/>
      <c r="F1932" s="28"/>
      <c r="G1932" s="28"/>
      <c r="H1932" s="28"/>
      <c r="I1932" s="28"/>
      <c r="J1932" s="28"/>
      <c r="K1932" s="28"/>
      <c r="L1932" s="28"/>
      <c r="M1932" s="28"/>
      <c r="N1932" s="28"/>
      <c r="O1932" s="28"/>
      <c r="P1932" s="28"/>
      <c r="Q1932" s="28"/>
      <c r="R1932" s="28"/>
      <c r="S1932" s="28"/>
      <c r="T1932" s="28"/>
      <c r="U1932" s="28"/>
      <c r="V1932" s="28"/>
      <c r="W1932" s="28"/>
      <c r="X1932" s="28"/>
      <c r="Y1932" s="28"/>
      <c r="Z1932" s="28"/>
      <c r="AA1932" s="28"/>
      <c r="AB1932" s="28"/>
      <c r="AC1932" s="28"/>
      <c r="AD1932" s="28"/>
      <c r="AE1932" s="28"/>
      <c r="AF1932" s="28"/>
      <c r="AG1932" s="28"/>
      <c r="AH1932" s="28"/>
      <c r="AI1932" s="28"/>
      <c r="AJ1932" s="28"/>
      <c r="AK1932" s="28"/>
      <c r="AL1932" s="28"/>
      <c r="AM1932" s="28"/>
      <c r="AN1932" s="28"/>
      <c r="AO1932" s="28"/>
      <c r="AP1932" s="28"/>
      <c r="AQ1932" s="28"/>
    </row>
    <row r="1933" spans="2:43" ht="15">
      <c r="B1933" s="28"/>
      <c r="C1933" s="28"/>
      <c r="D1933" s="28"/>
      <c r="E1933" s="28"/>
      <c r="F1933" s="28"/>
      <c r="G1933" s="28"/>
      <c r="H1933" s="28"/>
      <c r="I1933" s="28"/>
      <c r="J1933" s="28"/>
      <c r="K1933" s="28"/>
      <c r="L1933" s="28"/>
      <c r="M1933" s="28"/>
      <c r="N1933" s="28"/>
      <c r="O1933" s="28"/>
      <c r="P1933" s="28"/>
      <c r="Q1933" s="28"/>
      <c r="R1933" s="28"/>
      <c r="S1933" s="28"/>
      <c r="T1933" s="28"/>
      <c r="U1933" s="28"/>
      <c r="V1933" s="28"/>
      <c r="W1933" s="28"/>
      <c r="X1933" s="28"/>
      <c r="Y1933" s="28"/>
      <c r="Z1933" s="28"/>
      <c r="AA1933" s="28"/>
      <c r="AB1933" s="28"/>
      <c r="AC1933" s="28"/>
      <c r="AD1933" s="28"/>
      <c r="AE1933" s="28"/>
      <c r="AF1933" s="28"/>
      <c r="AG1933" s="28"/>
      <c r="AH1933" s="28"/>
      <c r="AI1933" s="28"/>
      <c r="AJ1933" s="28"/>
      <c r="AK1933" s="28"/>
      <c r="AL1933" s="28"/>
      <c r="AM1933" s="28"/>
      <c r="AN1933" s="28"/>
      <c r="AO1933" s="28"/>
      <c r="AP1933" s="28"/>
      <c r="AQ1933" s="28"/>
    </row>
    <row r="1934" spans="2:43" ht="15">
      <c r="B1934" s="28"/>
      <c r="C1934" s="28"/>
      <c r="D1934" s="28"/>
      <c r="E1934" s="28"/>
      <c r="F1934" s="28"/>
      <c r="G1934" s="28"/>
      <c r="H1934" s="28"/>
      <c r="I1934" s="28"/>
      <c r="J1934" s="28"/>
      <c r="K1934" s="28"/>
      <c r="L1934" s="28"/>
      <c r="M1934" s="28"/>
      <c r="N1934" s="28"/>
      <c r="O1934" s="28"/>
      <c r="P1934" s="28"/>
      <c r="Q1934" s="28"/>
      <c r="R1934" s="28"/>
      <c r="S1934" s="28"/>
      <c r="T1934" s="28"/>
      <c r="U1934" s="28"/>
      <c r="V1934" s="28"/>
      <c r="W1934" s="28"/>
      <c r="X1934" s="28"/>
      <c r="Y1934" s="28"/>
      <c r="Z1934" s="28"/>
      <c r="AA1934" s="28"/>
      <c r="AB1934" s="28"/>
      <c r="AC1934" s="28"/>
      <c r="AD1934" s="28"/>
      <c r="AE1934" s="28"/>
      <c r="AF1934" s="28"/>
      <c r="AG1934" s="28"/>
      <c r="AH1934" s="28"/>
      <c r="AI1934" s="28"/>
      <c r="AJ1934" s="28"/>
      <c r="AK1934" s="28"/>
      <c r="AL1934" s="28"/>
      <c r="AM1934" s="28"/>
      <c r="AN1934" s="28"/>
      <c r="AO1934" s="28"/>
      <c r="AP1934" s="28"/>
      <c r="AQ1934" s="28"/>
    </row>
    <row r="1935" spans="2:43" ht="15">
      <c r="B1935" s="28"/>
      <c r="C1935" s="28"/>
      <c r="D1935" s="28"/>
      <c r="E1935" s="28"/>
      <c r="F1935" s="28"/>
      <c r="G1935" s="28"/>
      <c r="H1935" s="28"/>
      <c r="I1935" s="28"/>
      <c r="J1935" s="28"/>
      <c r="K1935" s="28"/>
      <c r="L1935" s="28"/>
      <c r="M1935" s="28"/>
      <c r="N1935" s="28"/>
      <c r="O1935" s="28"/>
      <c r="P1935" s="28"/>
      <c r="Q1935" s="28"/>
      <c r="R1935" s="28"/>
      <c r="S1935" s="28"/>
      <c r="T1935" s="28"/>
      <c r="U1935" s="28"/>
      <c r="V1935" s="28"/>
      <c r="W1935" s="28"/>
      <c r="X1935" s="28"/>
      <c r="Y1935" s="28"/>
      <c r="Z1935" s="28"/>
      <c r="AA1935" s="28"/>
      <c r="AB1935" s="28"/>
      <c r="AC1935" s="28"/>
      <c r="AD1935" s="28"/>
      <c r="AE1935" s="28"/>
      <c r="AF1935" s="28"/>
      <c r="AG1935" s="28"/>
      <c r="AH1935" s="28"/>
      <c r="AI1935" s="28"/>
      <c r="AJ1935" s="28"/>
      <c r="AK1935" s="28"/>
      <c r="AL1935" s="28"/>
      <c r="AM1935" s="28"/>
      <c r="AN1935" s="28"/>
      <c r="AO1935" s="28"/>
      <c r="AP1935" s="28"/>
      <c r="AQ1935" s="28"/>
    </row>
    <row r="1936" spans="2:43" ht="15">
      <c r="B1936" s="28"/>
      <c r="C1936" s="28"/>
      <c r="D1936" s="28"/>
      <c r="E1936" s="28"/>
      <c r="F1936" s="28"/>
      <c r="G1936" s="28"/>
      <c r="H1936" s="28"/>
      <c r="I1936" s="28"/>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8"/>
      <c r="AG1936" s="28"/>
      <c r="AH1936" s="28"/>
      <c r="AI1936" s="28"/>
      <c r="AJ1936" s="28"/>
      <c r="AK1936" s="28"/>
      <c r="AL1936" s="28"/>
      <c r="AM1936" s="28"/>
      <c r="AN1936" s="28"/>
      <c r="AO1936" s="28"/>
      <c r="AP1936" s="28"/>
      <c r="AQ1936" s="28"/>
    </row>
    <row r="1937" spans="2:43" ht="15">
      <c r="B1937" s="28"/>
      <c r="C1937" s="28"/>
      <c r="D1937" s="28"/>
      <c r="E1937" s="28"/>
      <c r="F1937" s="28"/>
      <c r="G1937" s="28"/>
      <c r="H1937" s="28"/>
      <c r="I1937" s="28"/>
      <c r="J1937" s="28"/>
      <c r="K1937" s="28"/>
      <c r="L1937" s="28"/>
      <c r="M1937" s="28"/>
      <c r="N1937" s="28"/>
      <c r="O1937" s="28"/>
      <c r="P1937" s="28"/>
      <c r="Q1937" s="28"/>
      <c r="R1937" s="28"/>
      <c r="S1937" s="28"/>
      <c r="T1937" s="28"/>
      <c r="U1937" s="28"/>
      <c r="V1937" s="28"/>
      <c r="W1937" s="28"/>
      <c r="X1937" s="28"/>
      <c r="Y1937" s="28"/>
      <c r="Z1937" s="28"/>
      <c r="AA1937" s="28"/>
      <c r="AB1937" s="28"/>
      <c r="AC1937" s="28"/>
      <c r="AD1937" s="28"/>
      <c r="AE1937" s="28"/>
      <c r="AF1937" s="28"/>
      <c r="AG1937" s="28"/>
      <c r="AH1937" s="28"/>
      <c r="AI1937" s="28"/>
      <c r="AJ1937" s="28"/>
      <c r="AK1937" s="28"/>
      <c r="AL1937" s="28"/>
      <c r="AM1937" s="28"/>
      <c r="AN1937" s="28"/>
      <c r="AO1937" s="28"/>
      <c r="AP1937" s="28"/>
      <c r="AQ1937" s="28"/>
    </row>
    <row r="1938" spans="2:43" ht="15">
      <c r="B1938" s="28"/>
      <c r="C1938" s="28"/>
      <c r="D1938" s="28"/>
      <c r="E1938" s="28"/>
      <c r="F1938" s="28"/>
      <c r="G1938" s="28"/>
      <c r="H1938" s="28"/>
      <c r="I1938" s="28"/>
      <c r="J1938" s="28"/>
      <c r="K1938" s="28"/>
      <c r="L1938" s="28"/>
      <c r="M1938" s="28"/>
      <c r="N1938" s="28"/>
      <c r="O1938" s="28"/>
      <c r="P1938" s="28"/>
      <c r="Q1938" s="28"/>
      <c r="R1938" s="28"/>
      <c r="S1938" s="28"/>
      <c r="T1938" s="28"/>
      <c r="U1938" s="28"/>
      <c r="V1938" s="28"/>
      <c r="W1938" s="28"/>
      <c r="X1938" s="28"/>
      <c r="Y1938" s="28"/>
      <c r="Z1938" s="28"/>
      <c r="AA1938" s="28"/>
      <c r="AB1938" s="28"/>
      <c r="AC1938" s="28"/>
      <c r="AD1938" s="28"/>
      <c r="AE1938" s="28"/>
      <c r="AF1938" s="28"/>
      <c r="AG1938" s="28"/>
      <c r="AH1938" s="28"/>
      <c r="AI1938" s="28"/>
      <c r="AJ1938" s="28"/>
      <c r="AK1938" s="28"/>
      <c r="AL1938" s="28"/>
      <c r="AM1938" s="28"/>
      <c r="AN1938" s="28"/>
      <c r="AO1938" s="28"/>
      <c r="AP1938" s="28"/>
      <c r="AQ1938" s="28"/>
    </row>
    <row r="1939" spans="2:43" ht="15">
      <c r="B1939" s="28"/>
      <c r="C1939" s="28"/>
      <c r="D1939" s="28"/>
      <c r="E1939" s="28"/>
      <c r="F1939" s="28"/>
      <c r="G1939" s="28"/>
      <c r="H1939" s="28"/>
      <c r="I1939" s="28"/>
      <c r="J1939" s="28"/>
      <c r="K1939" s="28"/>
      <c r="L1939" s="28"/>
      <c r="M1939" s="28"/>
      <c r="N1939" s="28"/>
      <c r="O1939" s="28"/>
      <c r="P1939" s="28"/>
      <c r="Q1939" s="28"/>
      <c r="R1939" s="28"/>
      <c r="S1939" s="28"/>
      <c r="T1939" s="28"/>
      <c r="U1939" s="28"/>
      <c r="V1939" s="28"/>
      <c r="W1939" s="28"/>
      <c r="X1939" s="28"/>
      <c r="Y1939" s="28"/>
      <c r="Z1939" s="28"/>
      <c r="AA1939" s="28"/>
      <c r="AB1939" s="28"/>
      <c r="AC1939" s="28"/>
      <c r="AD1939" s="28"/>
      <c r="AE1939" s="28"/>
      <c r="AF1939" s="28"/>
      <c r="AG1939" s="28"/>
      <c r="AH1939" s="28"/>
      <c r="AI1939" s="28"/>
      <c r="AJ1939" s="28"/>
      <c r="AK1939" s="28"/>
      <c r="AL1939" s="28"/>
      <c r="AM1939" s="28"/>
      <c r="AN1939" s="28"/>
      <c r="AO1939" s="28"/>
      <c r="AP1939" s="28"/>
      <c r="AQ1939" s="28"/>
    </row>
    <row r="1940" spans="2:43" ht="15">
      <c r="B1940" s="28"/>
      <c r="C1940" s="28"/>
      <c r="D1940" s="28"/>
      <c r="E1940" s="28"/>
      <c r="F1940" s="28"/>
      <c r="G1940" s="28"/>
      <c r="H1940" s="28"/>
      <c r="I1940" s="28"/>
      <c r="J1940" s="28"/>
      <c r="K1940" s="28"/>
      <c r="L1940" s="28"/>
      <c r="M1940" s="28"/>
      <c r="N1940" s="28"/>
      <c r="O1940" s="28"/>
      <c r="P1940" s="28"/>
      <c r="Q1940" s="28"/>
      <c r="R1940" s="28"/>
      <c r="S1940" s="28"/>
      <c r="T1940" s="28"/>
      <c r="U1940" s="28"/>
      <c r="V1940" s="28"/>
      <c r="W1940" s="28"/>
      <c r="X1940" s="28"/>
      <c r="Y1940" s="28"/>
      <c r="Z1940" s="28"/>
      <c r="AA1940" s="28"/>
      <c r="AB1940" s="28"/>
      <c r="AC1940" s="28"/>
      <c r="AD1940" s="28"/>
      <c r="AE1940" s="28"/>
      <c r="AF1940" s="28"/>
      <c r="AG1940" s="28"/>
      <c r="AH1940" s="28"/>
      <c r="AI1940" s="28"/>
      <c r="AJ1940" s="28"/>
      <c r="AK1940" s="28"/>
      <c r="AL1940" s="28"/>
      <c r="AM1940" s="28"/>
      <c r="AN1940" s="28"/>
      <c r="AO1940" s="28"/>
      <c r="AP1940" s="28"/>
      <c r="AQ1940" s="28"/>
    </row>
    <row r="1941" spans="2:43" ht="15">
      <c r="B1941" s="28"/>
      <c r="C1941" s="28"/>
      <c r="D1941" s="28"/>
      <c r="E1941" s="28"/>
      <c r="F1941" s="28"/>
      <c r="G1941" s="28"/>
      <c r="H1941" s="28"/>
      <c r="I1941" s="28"/>
      <c r="J1941" s="28"/>
      <c r="K1941" s="28"/>
      <c r="L1941" s="28"/>
      <c r="M1941" s="28"/>
      <c r="N1941" s="28"/>
      <c r="O1941" s="28"/>
      <c r="P1941" s="28"/>
      <c r="Q1941" s="28"/>
      <c r="R1941" s="28"/>
      <c r="S1941" s="28"/>
      <c r="T1941" s="28"/>
      <c r="U1941" s="28"/>
      <c r="V1941" s="28"/>
      <c r="W1941" s="28"/>
      <c r="X1941" s="28"/>
      <c r="Y1941" s="28"/>
      <c r="Z1941" s="28"/>
      <c r="AA1941" s="28"/>
      <c r="AB1941" s="28"/>
      <c r="AC1941" s="28"/>
      <c r="AD1941" s="28"/>
      <c r="AE1941" s="28"/>
      <c r="AF1941" s="28"/>
      <c r="AG1941" s="28"/>
      <c r="AH1941" s="28"/>
      <c r="AI1941" s="28"/>
      <c r="AJ1941" s="28"/>
      <c r="AK1941" s="28"/>
      <c r="AL1941" s="28"/>
      <c r="AM1941" s="28"/>
      <c r="AN1941" s="28"/>
      <c r="AO1941" s="28"/>
      <c r="AP1941" s="28"/>
      <c r="AQ1941" s="28"/>
    </row>
    <row r="1942" spans="2:43" ht="15">
      <c r="B1942" s="28"/>
      <c r="C1942" s="28"/>
      <c r="D1942" s="28"/>
      <c r="E1942" s="28"/>
      <c r="F1942" s="28"/>
      <c r="G1942" s="28"/>
      <c r="H1942" s="28"/>
      <c r="I1942" s="28"/>
      <c r="J1942" s="28"/>
      <c r="K1942" s="28"/>
      <c r="L1942" s="28"/>
      <c r="M1942" s="28"/>
      <c r="N1942" s="28"/>
      <c r="O1942" s="28"/>
      <c r="P1942" s="28"/>
      <c r="Q1942" s="28"/>
      <c r="R1942" s="28"/>
      <c r="S1942" s="28"/>
      <c r="T1942" s="28"/>
      <c r="U1942" s="28"/>
      <c r="V1942" s="28"/>
      <c r="W1942" s="28"/>
      <c r="X1942" s="28"/>
      <c r="Y1942" s="28"/>
      <c r="Z1942" s="28"/>
      <c r="AA1942" s="28"/>
      <c r="AB1942" s="28"/>
      <c r="AC1942" s="28"/>
      <c r="AD1942" s="28"/>
      <c r="AE1942" s="28"/>
      <c r="AF1942" s="28"/>
      <c r="AG1942" s="28"/>
      <c r="AH1942" s="28"/>
      <c r="AI1942" s="28"/>
      <c r="AJ1942" s="28"/>
      <c r="AK1942" s="28"/>
      <c r="AL1942" s="28"/>
      <c r="AM1942" s="28"/>
      <c r="AN1942" s="28"/>
      <c r="AO1942" s="28"/>
      <c r="AP1942" s="28"/>
      <c r="AQ1942" s="28"/>
    </row>
    <row r="1943" spans="2:43" ht="15">
      <c r="B1943" s="28"/>
      <c r="C1943" s="28"/>
      <c r="D1943" s="28"/>
      <c r="E1943" s="28"/>
      <c r="F1943" s="28"/>
      <c r="G1943" s="28"/>
      <c r="H1943" s="28"/>
      <c r="I1943" s="28"/>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8"/>
      <c r="AG1943" s="28"/>
      <c r="AH1943" s="28"/>
      <c r="AI1943" s="28"/>
      <c r="AJ1943" s="28"/>
      <c r="AK1943" s="28"/>
      <c r="AL1943" s="28"/>
      <c r="AM1943" s="28"/>
      <c r="AN1943" s="28"/>
      <c r="AO1943" s="28"/>
      <c r="AP1943" s="28"/>
      <c r="AQ1943" s="28"/>
    </row>
    <row r="1944" spans="2:43" ht="15">
      <c r="B1944" s="28"/>
      <c r="C1944" s="28"/>
      <c r="D1944" s="28"/>
      <c r="E1944" s="28"/>
      <c r="F1944" s="28"/>
      <c r="G1944" s="28"/>
      <c r="H1944" s="28"/>
      <c r="I1944" s="28"/>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8"/>
      <c r="AG1944" s="28"/>
      <c r="AH1944" s="28"/>
      <c r="AI1944" s="28"/>
      <c r="AJ1944" s="28"/>
      <c r="AK1944" s="28"/>
      <c r="AL1944" s="28"/>
      <c r="AM1944" s="28"/>
      <c r="AN1944" s="28"/>
      <c r="AO1944" s="28"/>
      <c r="AP1944" s="28"/>
      <c r="AQ1944" s="28"/>
    </row>
    <row r="1945" spans="2:43" ht="15">
      <c r="B1945" s="28"/>
      <c r="C1945" s="28"/>
      <c r="D1945" s="28"/>
      <c r="E1945" s="28"/>
      <c r="F1945" s="28"/>
      <c r="G1945" s="28"/>
      <c r="H1945" s="28"/>
      <c r="I1945" s="28"/>
      <c r="J1945" s="28"/>
      <c r="K1945" s="28"/>
      <c r="L1945" s="28"/>
      <c r="M1945" s="28"/>
      <c r="N1945" s="28"/>
      <c r="O1945" s="28"/>
      <c r="P1945" s="28"/>
      <c r="Q1945" s="28"/>
      <c r="R1945" s="28"/>
      <c r="S1945" s="28"/>
      <c r="T1945" s="28"/>
      <c r="U1945" s="28"/>
      <c r="V1945" s="28"/>
      <c r="W1945" s="28"/>
      <c r="X1945" s="28"/>
      <c r="Y1945" s="28"/>
      <c r="Z1945" s="28"/>
      <c r="AA1945" s="28"/>
      <c r="AB1945" s="28"/>
      <c r="AC1945" s="28"/>
      <c r="AD1945" s="28"/>
      <c r="AE1945" s="28"/>
      <c r="AF1945" s="28"/>
      <c r="AG1945" s="28"/>
      <c r="AH1945" s="28"/>
      <c r="AI1945" s="28"/>
      <c r="AJ1945" s="28"/>
      <c r="AK1945" s="28"/>
      <c r="AL1945" s="28"/>
      <c r="AM1945" s="28"/>
      <c r="AN1945" s="28"/>
      <c r="AO1945" s="28"/>
      <c r="AP1945" s="28"/>
      <c r="AQ1945" s="28"/>
    </row>
    <row r="1946" spans="2:43" ht="15">
      <c r="B1946" s="28"/>
      <c r="C1946" s="28"/>
      <c r="D1946" s="28"/>
      <c r="E1946" s="28"/>
      <c r="F1946" s="28"/>
      <c r="G1946" s="28"/>
      <c r="H1946" s="28"/>
      <c r="I1946" s="28"/>
      <c r="J1946" s="28"/>
      <c r="K1946" s="28"/>
      <c r="L1946" s="28"/>
      <c r="M1946" s="28"/>
      <c r="N1946" s="28"/>
      <c r="O1946" s="28"/>
      <c r="P1946" s="28"/>
      <c r="Q1946" s="28"/>
      <c r="R1946" s="28"/>
      <c r="S1946" s="28"/>
      <c r="T1946" s="28"/>
      <c r="U1946" s="28"/>
      <c r="V1946" s="28"/>
      <c r="W1946" s="28"/>
      <c r="X1946" s="28"/>
      <c r="Y1946" s="28"/>
      <c r="Z1946" s="28"/>
      <c r="AA1946" s="28"/>
      <c r="AB1946" s="28"/>
      <c r="AC1946" s="28"/>
      <c r="AD1946" s="28"/>
      <c r="AE1946" s="28"/>
      <c r="AF1946" s="28"/>
      <c r="AG1946" s="28"/>
      <c r="AH1946" s="28"/>
      <c r="AI1946" s="28"/>
      <c r="AJ1946" s="28"/>
      <c r="AK1946" s="28"/>
      <c r="AL1946" s="28"/>
      <c r="AM1946" s="28"/>
      <c r="AN1946" s="28"/>
      <c r="AO1946" s="28"/>
      <c r="AP1946" s="28"/>
      <c r="AQ1946" s="28"/>
    </row>
    <row r="1947" spans="2:43" ht="15">
      <c r="B1947" s="28"/>
      <c r="C1947" s="28"/>
      <c r="D1947" s="28"/>
      <c r="E1947" s="28"/>
      <c r="F1947" s="28"/>
      <c r="G1947" s="28"/>
      <c r="H1947" s="28"/>
      <c r="I1947" s="28"/>
      <c r="J1947" s="28"/>
      <c r="K1947" s="28"/>
      <c r="L1947" s="28"/>
      <c r="M1947" s="28"/>
      <c r="N1947" s="28"/>
      <c r="O1947" s="28"/>
      <c r="P1947" s="28"/>
      <c r="Q1947" s="28"/>
      <c r="R1947" s="28"/>
      <c r="S1947" s="28"/>
      <c r="T1947" s="28"/>
      <c r="U1947" s="28"/>
      <c r="V1947" s="28"/>
      <c r="W1947" s="28"/>
      <c r="X1947" s="28"/>
      <c r="Y1947" s="28"/>
      <c r="Z1947" s="28"/>
      <c r="AA1947" s="28"/>
      <c r="AB1947" s="28"/>
      <c r="AC1947" s="28"/>
      <c r="AD1947" s="28"/>
      <c r="AE1947" s="28"/>
      <c r="AF1947" s="28"/>
      <c r="AG1947" s="28"/>
      <c r="AH1947" s="28"/>
      <c r="AI1947" s="28"/>
      <c r="AJ1947" s="28"/>
      <c r="AK1947" s="28"/>
      <c r="AL1947" s="28"/>
      <c r="AM1947" s="28"/>
      <c r="AN1947" s="28"/>
      <c r="AO1947" s="28"/>
      <c r="AP1947" s="28"/>
      <c r="AQ1947" s="28"/>
    </row>
    <row r="1948" spans="2:43" ht="15">
      <c r="B1948" s="28"/>
      <c r="C1948" s="28"/>
      <c r="D1948" s="28"/>
      <c r="E1948" s="28"/>
      <c r="F1948" s="28"/>
      <c r="G1948" s="28"/>
      <c r="H1948" s="28"/>
      <c r="I1948" s="28"/>
      <c r="J1948" s="28"/>
      <c r="K1948" s="28"/>
      <c r="L1948" s="28"/>
      <c r="M1948" s="28"/>
      <c r="N1948" s="28"/>
      <c r="O1948" s="28"/>
      <c r="P1948" s="28"/>
      <c r="Q1948" s="28"/>
      <c r="R1948" s="28"/>
      <c r="S1948" s="28"/>
      <c r="T1948" s="28"/>
      <c r="U1948" s="28"/>
      <c r="V1948" s="28"/>
      <c r="W1948" s="28"/>
      <c r="X1948" s="28"/>
      <c r="Y1948" s="28"/>
      <c r="Z1948" s="28"/>
      <c r="AA1948" s="28"/>
      <c r="AB1948" s="28"/>
      <c r="AC1948" s="28"/>
      <c r="AD1948" s="28"/>
      <c r="AE1948" s="28"/>
      <c r="AF1948" s="28"/>
      <c r="AG1948" s="28"/>
      <c r="AH1948" s="28"/>
      <c r="AI1948" s="28"/>
      <c r="AJ1948" s="28"/>
      <c r="AK1948" s="28"/>
      <c r="AL1948" s="28"/>
      <c r="AM1948" s="28"/>
      <c r="AN1948" s="28"/>
      <c r="AO1948" s="28"/>
      <c r="AP1948" s="28"/>
      <c r="AQ1948" s="28"/>
    </row>
    <row r="1949" spans="2:43" ht="15">
      <c r="B1949" s="28"/>
      <c r="C1949" s="28"/>
      <c r="D1949" s="28"/>
      <c r="E1949" s="28"/>
      <c r="F1949" s="28"/>
      <c r="G1949" s="28"/>
      <c r="H1949" s="28"/>
      <c r="I1949" s="28"/>
      <c r="J1949" s="28"/>
      <c r="K1949" s="28"/>
      <c r="L1949" s="28"/>
      <c r="M1949" s="28"/>
      <c r="N1949" s="28"/>
      <c r="O1949" s="28"/>
      <c r="P1949" s="28"/>
      <c r="Q1949" s="28"/>
      <c r="R1949" s="28"/>
      <c r="S1949" s="28"/>
      <c r="T1949" s="28"/>
      <c r="U1949" s="28"/>
      <c r="V1949" s="28"/>
      <c r="W1949" s="28"/>
      <c r="X1949" s="28"/>
      <c r="Y1949" s="28"/>
      <c r="Z1949" s="28"/>
      <c r="AA1949" s="28"/>
      <c r="AB1949" s="28"/>
      <c r="AC1949" s="28"/>
      <c r="AD1949" s="28"/>
      <c r="AE1949" s="28"/>
      <c r="AF1949" s="28"/>
      <c r="AG1949" s="28"/>
      <c r="AH1949" s="28"/>
      <c r="AI1949" s="28"/>
      <c r="AJ1949" s="28"/>
      <c r="AK1949" s="28"/>
      <c r="AL1949" s="28"/>
      <c r="AM1949" s="28"/>
      <c r="AN1949" s="28"/>
      <c r="AO1949" s="28"/>
      <c r="AP1949" s="28"/>
      <c r="AQ1949" s="28"/>
    </row>
    <row r="1950" spans="2:43" ht="15">
      <c r="B1950" s="28"/>
      <c r="C1950" s="28"/>
      <c r="D1950" s="28"/>
      <c r="E1950" s="28"/>
      <c r="F1950" s="28"/>
      <c r="G1950" s="28"/>
      <c r="H1950" s="28"/>
      <c r="I1950" s="28"/>
      <c r="J1950" s="28"/>
      <c r="K1950" s="28"/>
      <c r="L1950" s="28"/>
      <c r="M1950" s="28"/>
      <c r="N1950" s="28"/>
      <c r="O1950" s="28"/>
      <c r="P1950" s="28"/>
      <c r="Q1950" s="28"/>
      <c r="R1950" s="28"/>
      <c r="S1950" s="28"/>
      <c r="T1950" s="28"/>
      <c r="U1950" s="28"/>
      <c r="V1950" s="28"/>
      <c r="W1950" s="28"/>
      <c r="X1950" s="28"/>
      <c r="Y1950" s="28"/>
      <c r="Z1950" s="28"/>
      <c r="AA1950" s="28"/>
      <c r="AB1950" s="28"/>
      <c r="AC1950" s="28"/>
      <c r="AD1950" s="28"/>
      <c r="AE1950" s="28"/>
      <c r="AF1950" s="28"/>
      <c r="AG1950" s="28"/>
      <c r="AH1950" s="28"/>
      <c r="AI1950" s="28"/>
      <c r="AJ1950" s="28"/>
      <c r="AK1950" s="28"/>
      <c r="AL1950" s="28"/>
      <c r="AM1950" s="28"/>
      <c r="AN1950" s="28"/>
      <c r="AO1950" s="28"/>
      <c r="AP1950" s="28"/>
      <c r="AQ1950" s="28"/>
    </row>
    <row r="1951" spans="2:43" ht="15">
      <c r="B1951" s="28"/>
      <c r="C1951" s="28"/>
      <c r="D1951" s="28"/>
      <c r="E1951" s="28"/>
      <c r="F1951" s="28"/>
      <c r="G1951" s="28"/>
      <c r="H1951" s="28"/>
      <c r="I1951" s="28"/>
      <c r="J1951" s="28"/>
      <c r="K1951" s="28"/>
      <c r="L1951" s="28"/>
      <c r="M1951" s="28"/>
      <c r="N1951" s="28"/>
      <c r="O1951" s="28"/>
      <c r="P1951" s="28"/>
      <c r="Q1951" s="28"/>
      <c r="R1951" s="28"/>
      <c r="S1951" s="28"/>
      <c r="T1951" s="28"/>
      <c r="U1951" s="28"/>
      <c r="V1951" s="28"/>
      <c r="W1951" s="28"/>
      <c r="X1951" s="28"/>
      <c r="Y1951" s="28"/>
      <c r="Z1951" s="28"/>
      <c r="AA1951" s="28"/>
      <c r="AB1951" s="28"/>
      <c r="AC1951" s="28"/>
      <c r="AD1951" s="28"/>
      <c r="AE1951" s="28"/>
      <c r="AF1951" s="28"/>
      <c r="AG1951" s="28"/>
      <c r="AH1951" s="28"/>
      <c r="AI1951" s="28"/>
      <c r="AJ1951" s="28"/>
      <c r="AK1951" s="28"/>
      <c r="AL1951" s="28"/>
      <c r="AM1951" s="28"/>
      <c r="AN1951" s="28"/>
      <c r="AO1951" s="28"/>
      <c r="AP1951" s="28"/>
      <c r="AQ1951" s="28"/>
    </row>
    <row r="1952" spans="2:43" ht="15">
      <c r="B1952" s="28"/>
      <c r="C1952" s="28"/>
      <c r="D1952" s="28"/>
      <c r="E1952" s="28"/>
      <c r="F1952" s="28"/>
      <c r="G1952" s="28"/>
      <c r="H1952" s="28"/>
      <c r="I1952" s="28"/>
      <c r="J1952" s="28"/>
      <c r="K1952" s="28"/>
      <c r="L1952" s="28"/>
      <c r="M1952" s="28"/>
      <c r="N1952" s="28"/>
      <c r="O1952" s="28"/>
      <c r="P1952" s="28"/>
      <c r="Q1952" s="28"/>
      <c r="R1952" s="28"/>
      <c r="S1952" s="28"/>
      <c r="T1952" s="28"/>
      <c r="U1952" s="28"/>
      <c r="V1952" s="28"/>
      <c r="W1952" s="28"/>
      <c r="X1952" s="28"/>
      <c r="Y1952" s="28"/>
      <c r="Z1952" s="28"/>
      <c r="AA1952" s="28"/>
      <c r="AB1952" s="28"/>
      <c r="AC1952" s="28"/>
      <c r="AD1952" s="28"/>
      <c r="AE1952" s="28"/>
      <c r="AF1952" s="28"/>
      <c r="AG1952" s="28"/>
      <c r="AH1952" s="28"/>
      <c r="AI1952" s="28"/>
      <c r="AJ1952" s="28"/>
      <c r="AK1952" s="28"/>
      <c r="AL1952" s="28"/>
      <c r="AM1952" s="28"/>
      <c r="AN1952" s="28"/>
      <c r="AO1952" s="28"/>
      <c r="AP1952" s="28"/>
      <c r="AQ1952" s="28"/>
    </row>
    <row r="1953" spans="2:43" ht="15">
      <c r="B1953" s="28"/>
      <c r="C1953" s="28"/>
      <c r="D1953" s="28"/>
      <c r="E1953" s="28"/>
      <c r="F1953" s="28"/>
      <c r="G1953" s="28"/>
      <c r="H1953" s="28"/>
      <c r="I1953" s="28"/>
      <c r="J1953" s="28"/>
      <c r="K1953" s="28"/>
      <c r="L1953" s="28"/>
      <c r="M1953" s="28"/>
      <c r="N1953" s="28"/>
      <c r="O1953" s="28"/>
      <c r="P1953" s="28"/>
      <c r="Q1953" s="28"/>
      <c r="R1953" s="28"/>
      <c r="S1953" s="28"/>
      <c r="T1953" s="28"/>
      <c r="U1953" s="28"/>
      <c r="V1953" s="28"/>
      <c r="W1953" s="28"/>
      <c r="X1953" s="28"/>
      <c r="Y1953" s="28"/>
      <c r="Z1953" s="28"/>
      <c r="AA1953" s="28"/>
      <c r="AB1953" s="28"/>
      <c r="AC1953" s="28"/>
      <c r="AD1953" s="28"/>
      <c r="AE1953" s="28"/>
      <c r="AF1953" s="28"/>
      <c r="AG1953" s="28"/>
      <c r="AH1953" s="28"/>
      <c r="AI1953" s="28"/>
      <c r="AJ1953" s="28"/>
      <c r="AK1953" s="28"/>
      <c r="AL1953" s="28"/>
      <c r="AM1953" s="28"/>
      <c r="AN1953" s="28"/>
      <c r="AO1953" s="28"/>
      <c r="AP1953" s="28"/>
      <c r="AQ1953" s="28"/>
    </row>
    <row r="1954" spans="2:43" ht="15">
      <c r="B1954" s="28"/>
      <c r="C1954" s="28"/>
      <c r="D1954" s="28"/>
      <c r="E1954" s="28"/>
      <c r="F1954" s="28"/>
      <c r="G1954" s="28"/>
      <c r="H1954" s="28"/>
      <c r="I1954" s="28"/>
      <c r="J1954" s="28"/>
      <c r="K1954" s="28"/>
      <c r="L1954" s="28"/>
      <c r="M1954" s="28"/>
      <c r="N1954" s="28"/>
      <c r="O1954" s="28"/>
      <c r="P1954" s="28"/>
      <c r="Q1954" s="28"/>
      <c r="R1954" s="28"/>
      <c r="S1954" s="28"/>
      <c r="T1954" s="28"/>
      <c r="U1954" s="28"/>
      <c r="V1954" s="28"/>
      <c r="W1954" s="28"/>
      <c r="X1954" s="28"/>
      <c r="Y1954" s="28"/>
      <c r="Z1954" s="28"/>
      <c r="AA1954" s="28"/>
      <c r="AB1954" s="28"/>
      <c r="AC1954" s="28"/>
      <c r="AD1954" s="28"/>
      <c r="AE1954" s="28"/>
      <c r="AF1954" s="28"/>
      <c r="AG1954" s="28"/>
      <c r="AH1954" s="28"/>
      <c r="AI1954" s="28"/>
      <c r="AJ1954" s="28"/>
      <c r="AK1954" s="28"/>
      <c r="AL1954" s="28"/>
      <c r="AM1954" s="28"/>
      <c r="AN1954" s="28"/>
      <c r="AO1954" s="28"/>
      <c r="AP1954" s="28"/>
      <c r="AQ1954" s="28"/>
    </row>
    <row r="1955" spans="2:43" ht="15">
      <c r="B1955" s="28"/>
      <c r="C1955" s="28"/>
      <c r="D1955" s="28"/>
      <c r="E1955" s="28"/>
      <c r="F1955" s="28"/>
      <c r="G1955" s="28"/>
      <c r="H1955" s="28"/>
      <c r="I1955" s="28"/>
      <c r="J1955" s="28"/>
      <c r="K1955" s="28"/>
      <c r="L1955" s="28"/>
      <c r="M1955" s="28"/>
      <c r="N1955" s="28"/>
      <c r="O1955" s="28"/>
      <c r="P1955" s="28"/>
      <c r="Q1955" s="28"/>
      <c r="R1955" s="28"/>
      <c r="S1955" s="28"/>
      <c r="T1955" s="28"/>
      <c r="U1955" s="28"/>
      <c r="V1955" s="28"/>
      <c r="W1955" s="28"/>
      <c r="X1955" s="28"/>
      <c r="Y1955" s="28"/>
      <c r="Z1955" s="28"/>
      <c r="AA1955" s="28"/>
      <c r="AB1955" s="28"/>
      <c r="AC1955" s="28"/>
      <c r="AD1955" s="28"/>
      <c r="AE1955" s="28"/>
      <c r="AF1955" s="28"/>
      <c r="AG1955" s="28"/>
      <c r="AH1955" s="28"/>
      <c r="AI1955" s="28"/>
      <c r="AJ1955" s="28"/>
      <c r="AK1955" s="28"/>
      <c r="AL1955" s="28"/>
      <c r="AM1955" s="28"/>
      <c r="AN1955" s="28"/>
      <c r="AO1955" s="28"/>
      <c r="AP1955" s="28"/>
      <c r="AQ1955" s="28"/>
    </row>
    <row r="1956" spans="2:43" ht="15">
      <c r="B1956" s="28"/>
      <c r="C1956" s="28"/>
      <c r="D1956" s="28"/>
      <c r="E1956" s="28"/>
      <c r="F1956" s="28"/>
      <c r="G1956" s="28"/>
      <c r="H1956" s="28"/>
      <c r="I1956" s="28"/>
      <c r="J1956" s="28"/>
      <c r="K1956" s="28"/>
      <c r="L1956" s="28"/>
      <c r="M1956" s="28"/>
      <c r="N1956" s="28"/>
      <c r="O1956" s="28"/>
      <c r="P1956" s="28"/>
      <c r="Q1956" s="28"/>
      <c r="R1956" s="28"/>
      <c r="S1956" s="28"/>
      <c r="T1956" s="28"/>
      <c r="U1956" s="28"/>
      <c r="V1956" s="28"/>
      <c r="W1956" s="28"/>
      <c r="X1956" s="28"/>
      <c r="Y1956" s="28"/>
      <c r="Z1956" s="28"/>
      <c r="AA1956" s="28"/>
      <c r="AB1956" s="28"/>
      <c r="AC1956" s="28"/>
      <c r="AD1956" s="28"/>
      <c r="AE1956" s="28"/>
      <c r="AF1956" s="28"/>
      <c r="AG1956" s="28"/>
      <c r="AH1956" s="28"/>
      <c r="AI1956" s="28"/>
      <c r="AJ1956" s="28"/>
      <c r="AK1956" s="28"/>
      <c r="AL1956" s="28"/>
      <c r="AM1956" s="28"/>
      <c r="AN1956" s="28"/>
      <c r="AO1956" s="28"/>
      <c r="AP1956" s="28"/>
      <c r="AQ1956" s="28"/>
    </row>
    <row r="1957" spans="2:43" ht="15">
      <c r="B1957" s="28"/>
      <c r="C1957" s="28"/>
      <c r="D1957" s="28"/>
      <c r="E1957" s="28"/>
      <c r="F1957" s="28"/>
      <c r="G1957" s="28"/>
      <c r="H1957" s="28"/>
      <c r="I1957" s="28"/>
      <c r="J1957" s="28"/>
      <c r="K1957" s="28"/>
      <c r="L1957" s="28"/>
      <c r="M1957" s="28"/>
      <c r="N1957" s="28"/>
      <c r="O1957" s="28"/>
      <c r="P1957" s="28"/>
      <c r="Q1957" s="28"/>
      <c r="R1957" s="28"/>
      <c r="S1957" s="28"/>
      <c r="T1957" s="28"/>
      <c r="U1957" s="28"/>
      <c r="V1957" s="28"/>
      <c r="W1957" s="28"/>
      <c r="X1957" s="28"/>
      <c r="Y1957" s="28"/>
      <c r="Z1957" s="28"/>
      <c r="AA1957" s="28"/>
      <c r="AB1957" s="28"/>
      <c r="AC1957" s="28"/>
      <c r="AD1957" s="28"/>
      <c r="AE1957" s="28"/>
      <c r="AF1957" s="28"/>
      <c r="AG1957" s="28"/>
      <c r="AH1957" s="28"/>
      <c r="AI1957" s="28"/>
      <c r="AJ1957" s="28"/>
      <c r="AK1957" s="28"/>
      <c r="AL1957" s="28"/>
      <c r="AM1957" s="28"/>
      <c r="AN1957" s="28"/>
      <c r="AO1957" s="28"/>
      <c r="AP1957" s="28"/>
      <c r="AQ1957" s="28"/>
    </row>
    <row r="1958" spans="2:43" ht="15">
      <c r="B1958" s="28"/>
      <c r="C1958" s="28"/>
      <c r="D1958" s="28"/>
      <c r="E1958" s="28"/>
      <c r="F1958" s="28"/>
      <c r="G1958" s="28"/>
      <c r="H1958" s="28"/>
      <c r="I1958" s="28"/>
      <c r="J1958" s="28"/>
      <c r="K1958" s="28"/>
      <c r="L1958" s="28"/>
      <c r="M1958" s="28"/>
      <c r="N1958" s="28"/>
      <c r="O1958" s="28"/>
      <c r="P1958" s="28"/>
      <c r="Q1958" s="28"/>
      <c r="R1958" s="28"/>
      <c r="S1958" s="28"/>
      <c r="T1958" s="28"/>
      <c r="U1958" s="28"/>
      <c r="V1958" s="28"/>
      <c r="W1958" s="28"/>
      <c r="X1958" s="28"/>
      <c r="Y1958" s="28"/>
      <c r="Z1958" s="28"/>
      <c r="AA1958" s="28"/>
      <c r="AB1958" s="28"/>
      <c r="AC1958" s="28"/>
      <c r="AD1958" s="28"/>
      <c r="AE1958" s="28"/>
      <c r="AF1958" s="28"/>
      <c r="AG1958" s="28"/>
      <c r="AH1958" s="28"/>
      <c r="AI1958" s="28"/>
      <c r="AJ1958" s="28"/>
      <c r="AK1958" s="28"/>
      <c r="AL1958" s="28"/>
      <c r="AM1958" s="28"/>
      <c r="AN1958" s="28"/>
      <c r="AO1958" s="28"/>
      <c r="AP1958" s="28"/>
      <c r="AQ1958" s="28"/>
    </row>
    <row r="1959" spans="2:43" ht="15">
      <c r="B1959" s="28"/>
      <c r="C1959" s="28"/>
      <c r="D1959" s="28"/>
      <c r="E1959" s="28"/>
      <c r="F1959" s="28"/>
      <c r="G1959" s="28"/>
      <c r="H1959" s="28"/>
      <c r="I1959" s="28"/>
      <c r="J1959" s="28"/>
      <c r="K1959" s="28"/>
      <c r="L1959" s="28"/>
      <c r="M1959" s="28"/>
      <c r="N1959" s="28"/>
      <c r="O1959" s="28"/>
      <c r="P1959" s="28"/>
      <c r="Q1959" s="28"/>
      <c r="R1959" s="28"/>
      <c r="S1959" s="28"/>
      <c r="T1959" s="28"/>
      <c r="U1959" s="28"/>
      <c r="V1959" s="28"/>
      <c r="W1959" s="28"/>
      <c r="X1959" s="28"/>
      <c r="Y1959" s="28"/>
      <c r="Z1959" s="28"/>
      <c r="AA1959" s="28"/>
      <c r="AB1959" s="28"/>
      <c r="AC1959" s="28"/>
      <c r="AD1959" s="28"/>
      <c r="AE1959" s="28"/>
      <c r="AF1959" s="28"/>
      <c r="AG1959" s="28"/>
      <c r="AH1959" s="28"/>
      <c r="AI1959" s="28"/>
      <c r="AJ1959" s="28"/>
      <c r="AK1959" s="28"/>
      <c r="AL1959" s="28"/>
      <c r="AM1959" s="28"/>
      <c r="AN1959" s="28"/>
      <c r="AO1959" s="28"/>
      <c r="AP1959" s="28"/>
      <c r="AQ1959" s="28"/>
    </row>
    <row r="1960" spans="2:43" ht="15">
      <c r="B1960" s="28"/>
      <c r="C1960" s="28"/>
      <c r="D1960" s="28"/>
      <c r="E1960" s="28"/>
      <c r="F1960" s="28"/>
      <c r="G1960" s="28"/>
      <c r="H1960" s="28"/>
      <c r="I1960" s="28"/>
      <c r="J1960" s="28"/>
      <c r="K1960" s="28"/>
      <c r="L1960" s="28"/>
      <c r="M1960" s="28"/>
      <c r="N1960" s="28"/>
      <c r="O1960" s="28"/>
      <c r="P1960" s="28"/>
      <c r="Q1960" s="28"/>
      <c r="R1960" s="28"/>
      <c r="S1960" s="28"/>
      <c r="T1960" s="28"/>
      <c r="U1960" s="28"/>
      <c r="V1960" s="28"/>
      <c r="W1960" s="28"/>
      <c r="X1960" s="28"/>
      <c r="Y1960" s="28"/>
      <c r="Z1960" s="28"/>
      <c r="AA1960" s="28"/>
      <c r="AB1960" s="28"/>
      <c r="AC1960" s="28"/>
      <c r="AD1960" s="28"/>
      <c r="AE1960" s="28"/>
      <c r="AF1960" s="28"/>
      <c r="AG1960" s="28"/>
      <c r="AH1960" s="28"/>
      <c r="AI1960" s="28"/>
      <c r="AJ1960" s="28"/>
      <c r="AK1960" s="28"/>
      <c r="AL1960" s="28"/>
      <c r="AM1960" s="28"/>
      <c r="AN1960" s="28"/>
      <c r="AO1960" s="28"/>
      <c r="AP1960" s="28"/>
      <c r="AQ1960" s="28"/>
    </row>
    <row r="1961" spans="2:43" ht="15">
      <c r="B1961" s="28"/>
      <c r="C1961" s="28"/>
      <c r="D1961" s="28"/>
      <c r="E1961" s="28"/>
      <c r="F1961" s="28"/>
      <c r="G1961" s="28"/>
      <c r="H1961" s="28"/>
      <c r="I1961" s="28"/>
      <c r="J1961" s="28"/>
      <c r="K1961" s="28"/>
      <c r="L1961" s="28"/>
      <c r="M1961" s="28"/>
      <c r="N1961" s="28"/>
      <c r="O1961" s="28"/>
      <c r="P1961" s="28"/>
      <c r="Q1961" s="28"/>
      <c r="R1961" s="28"/>
      <c r="S1961" s="28"/>
      <c r="T1961" s="28"/>
      <c r="U1961" s="28"/>
      <c r="V1961" s="28"/>
      <c r="W1961" s="28"/>
      <c r="X1961" s="28"/>
      <c r="Y1961" s="28"/>
      <c r="Z1961" s="28"/>
      <c r="AA1961" s="28"/>
      <c r="AB1961" s="28"/>
      <c r="AC1961" s="28"/>
      <c r="AD1961" s="28"/>
      <c r="AE1961" s="28"/>
      <c r="AF1961" s="28"/>
      <c r="AG1961" s="28"/>
      <c r="AH1961" s="28"/>
      <c r="AI1961" s="28"/>
      <c r="AJ1961" s="28"/>
      <c r="AK1961" s="28"/>
      <c r="AL1961" s="28"/>
      <c r="AM1961" s="28"/>
      <c r="AN1961" s="28"/>
      <c r="AO1961" s="28"/>
      <c r="AP1961" s="28"/>
      <c r="AQ1961" s="28"/>
    </row>
    <row r="1962" spans="2:43" ht="15">
      <c r="B1962" s="28"/>
      <c r="C1962" s="28"/>
      <c r="D1962" s="28"/>
      <c r="E1962" s="28"/>
      <c r="F1962" s="28"/>
      <c r="G1962" s="28"/>
      <c r="H1962" s="28"/>
      <c r="I1962" s="28"/>
      <c r="J1962" s="28"/>
      <c r="K1962" s="28"/>
      <c r="L1962" s="28"/>
      <c r="M1962" s="28"/>
      <c r="N1962" s="28"/>
      <c r="O1962" s="28"/>
      <c r="P1962" s="28"/>
      <c r="Q1962" s="28"/>
      <c r="R1962" s="28"/>
      <c r="S1962" s="28"/>
      <c r="T1962" s="28"/>
      <c r="U1962" s="28"/>
      <c r="V1962" s="28"/>
      <c r="W1962" s="28"/>
      <c r="X1962" s="28"/>
      <c r="Y1962" s="28"/>
      <c r="Z1962" s="28"/>
      <c r="AA1962" s="28"/>
      <c r="AB1962" s="28"/>
      <c r="AC1962" s="28"/>
      <c r="AD1962" s="28"/>
      <c r="AE1962" s="28"/>
      <c r="AF1962" s="28"/>
      <c r="AG1962" s="28"/>
      <c r="AH1962" s="28"/>
      <c r="AI1962" s="28"/>
      <c r="AJ1962" s="28"/>
      <c r="AK1962" s="28"/>
      <c r="AL1962" s="28"/>
      <c r="AM1962" s="28"/>
      <c r="AN1962" s="28"/>
      <c r="AO1962" s="28"/>
      <c r="AP1962" s="28"/>
      <c r="AQ1962" s="28"/>
    </row>
    <row r="1963" spans="2:43" ht="15">
      <c r="B1963" s="28"/>
      <c r="C1963" s="28"/>
      <c r="D1963" s="28"/>
      <c r="E1963" s="28"/>
      <c r="F1963" s="28"/>
      <c r="G1963" s="28"/>
      <c r="H1963" s="28"/>
      <c r="I1963" s="28"/>
      <c r="J1963" s="28"/>
      <c r="K1963" s="28"/>
      <c r="L1963" s="28"/>
      <c r="M1963" s="28"/>
      <c r="N1963" s="28"/>
      <c r="O1963" s="28"/>
      <c r="P1963" s="28"/>
      <c r="Q1963" s="28"/>
      <c r="R1963" s="28"/>
      <c r="S1963" s="28"/>
      <c r="T1963" s="28"/>
      <c r="U1963" s="28"/>
      <c r="V1963" s="28"/>
      <c r="W1963" s="28"/>
      <c r="X1963" s="28"/>
      <c r="Y1963" s="28"/>
      <c r="Z1963" s="28"/>
      <c r="AA1963" s="28"/>
      <c r="AB1963" s="28"/>
      <c r="AC1963" s="28"/>
      <c r="AD1963" s="28"/>
      <c r="AE1963" s="28"/>
      <c r="AF1963" s="28"/>
      <c r="AG1963" s="28"/>
      <c r="AH1963" s="28"/>
      <c r="AI1963" s="28"/>
      <c r="AJ1963" s="28"/>
      <c r="AK1963" s="28"/>
      <c r="AL1963" s="28"/>
      <c r="AM1963" s="28"/>
      <c r="AN1963" s="28"/>
      <c r="AO1963" s="28"/>
      <c r="AP1963" s="28"/>
      <c r="AQ1963" s="28"/>
    </row>
    <row r="1964" spans="2:43" ht="15">
      <c r="B1964" s="28"/>
      <c r="C1964" s="28"/>
      <c r="D1964" s="28"/>
      <c r="E1964" s="28"/>
      <c r="F1964" s="28"/>
      <c r="G1964" s="28"/>
      <c r="H1964" s="28"/>
      <c r="I1964" s="28"/>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8"/>
      <c r="AG1964" s="28"/>
      <c r="AH1964" s="28"/>
      <c r="AI1964" s="28"/>
      <c r="AJ1964" s="28"/>
      <c r="AK1964" s="28"/>
      <c r="AL1964" s="28"/>
      <c r="AM1964" s="28"/>
      <c r="AN1964" s="28"/>
      <c r="AO1964" s="28"/>
      <c r="AP1964" s="28"/>
      <c r="AQ1964" s="28"/>
    </row>
    <row r="1965" spans="2:43" ht="15">
      <c r="B1965" s="28"/>
      <c r="C1965" s="28"/>
      <c r="D1965" s="28"/>
      <c r="E1965" s="28"/>
      <c r="F1965" s="28"/>
      <c r="G1965" s="28"/>
      <c r="H1965" s="28"/>
      <c r="I1965" s="28"/>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8"/>
      <c r="AG1965" s="28"/>
      <c r="AH1965" s="28"/>
      <c r="AI1965" s="28"/>
      <c r="AJ1965" s="28"/>
      <c r="AK1965" s="28"/>
      <c r="AL1965" s="28"/>
      <c r="AM1965" s="28"/>
      <c r="AN1965" s="28"/>
      <c r="AO1965" s="28"/>
      <c r="AP1965" s="28"/>
      <c r="AQ1965" s="28"/>
    </row>
    <row r="1966" spans="2:43" ht="15">
      <c r="B1966" s="28"/>
      <c r="C1966" s="28"/>
      <c r="D1966" s="28"/>
      <c r="E1966" s="28"/>
      <c r="F1966" s="28"/>
      <c r="G1966" s="28"/>
      <c r="H1966" s="28"/>
      <c r="I1966" s="28"/>
      <c r="J1966" s="28"/>
      <c r="K1966" s="28"/>
      <c r="L1966" s="28"/>
      <c r="M1966" s="28"/>
      <c r="N1966" s="28"/>
      <c r="O1966" s="28"/>
      <c r="P1966" s="28"/>
      <c r="Q1966" s="28"/>
      <c r="R1966" s="28"/>
      <c r="S1966" s="28"/>
      <c r="T1966" s="28"/>
      <c r="U1966" s="28"/>
      <c r="V1966" s="28"/>
      <c r="W1966" s="28"/>
      <c r="X1966" s="28"/>
      <c r="Y1966" s="28"/>
      <c r="Z1966" s="28"/>
      <c r="AA1966" s="28"/>
      <c r="AB1966" s="28"/>
      <c r="AC1966" s="28"/>
      <c r="AD1966" s="28"/>
      <c r="AE1966" s="28"/>
      <c r="AF1966" s="28"/>
      <c r="AG1966" s="28"/>
      <c r="AH1966" s="28"/>
      <c r="AI1966" s="28"/>
      <c r="AJ1966" s="28"/>
      <c r="AK1966" s="28"/>
      <c r="AL1966" s="28"/>
      <c r="AM1966" s="28"/>
      <c r="AN1966" s="28"/>
      <c r="AO1966" s="28"/>
      <c r="AP1966" s="28"/>
      <c r="AQ1966" s="28"/>
    </row>
    <row r="1967" spans="2:43" ht="15">
      <c r="B1967" s="28"/>
      <c r="C1967" s="28"/>
      <c r="D1967" s="28"/>
      <c r="E1967" s="28"/>
      <c r="F1967" s="28"/>
      <c r="G1967" s="28"/>
      <c r="H1967" s="28"/>
      <c r="I1967" s="28"/>
      <c r="J1967" s="28"/>
      <c r="K1967" s="28"/>
      <c r="L1967" s="28"/>
      <c r="M1967" s="28"/>
      <c r="N1967" s="28"/>
      <c r="O1967" s="28"/>
      <c r="P1967" s="28"/>
      <c r="Q1967" s="28"/>
      <c r="R1967" s="28"/>
      <c r="S1967" s="28"/>
      <c r="T1967" s="28"/>
      <c r="U1967" s="28"/>
      <c r="V1967" s="28"/>
      <c r="W1967" s="28"/>
      <c r="X1967" s="28"/>
      <c r="Y1967" s="28"/>
      <c r="Z1967" s="28"/>
      <c r="AA1967" s="28"/>
      <c r="AB1967" s="28"/>
      <c r="AC1967" s="28"/>
      <c r="AD1967" s="28"/>
      <c r="AE1967" s="28"/>
      <c r="AF1967" s="28"/>
      <c r="AG1967" s="28"/>
      <c r="AH1967" s="28"/>
      <c r="AI1967" s="28"/>
      <c r="AJ1967" s="28"/>
      <c r="AK1967" s="28"/>
      <c r="AL1967" s="28"/>
      <c r="AM1967" s="28"/>
      <c r="AN1967" s="28"/>
      <c r="AO1967" s="28"/>
      <c r="AP1967" s="28"/>
      <c r="AQ1967" s="28"/>
    </row>
    <row r="1968" spans="2:43" ht="15">
      <c r="B1968" s="28"/>
      <c r="C1968" s="28"/>
      <c r="D1968" s="28"/>
      <c r="E1968" s="28"/>
      <c r="F1968" s="28"/>
      <c r="G1968" s="28"/>
      <c r="H1968" s="28"/>
      <c r="I1968" s="28"/>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8"/>
      <c r="AG1968" s="28"/>
      <c r="AH1968" s="28"/>
      <c r="AI1968" s="28"/>
      <c r="AJ1968" s="28"/>
      <c r="AK1968" s="28"/>
      <c r="AL1968" s="28"/>
      <c r="AM1968" s="28"/>
      <c r="AN1968" s="28"/>
      <c r="AO1968" s="28"/>
      <c r="AP1968" s="28"/>
      <c r="AQ1968" s="28"/>
    </row>
    <row r="1969" spans="2:43" ht="15">
      <c r="B1969" s="28"/>
      <c r="C1969" s="28"/>
      <c r="D1969" s="28"/>
      <c r="E1969" s="28"/>
      <c r="F1969" s="28"/>
      <c r="G1969" s="28"/>
      <c r="H1969" s="28"/>
      <c r="I1969" s="28"/>
      <c r="J1969" s="28"/>
      <c r="K1969" s="28"/>
      <c r="L1969" s="28"/>
      <c r="M1969" s="28"/>
      <c r="N1969" s="28"/>
      <c r="O1969" s="28"/>
      <c r="P1969" s="28"/>
      <c r="Q1969" s="28"/>
      <c r="R1969" s="28"/>
      <c r="S1969" s="28"/>
      <c r="T1969" s="28"/>
      <c r="U1969" s="28"/>
      <c r="V1969" s="28"/>
      <c r="W1969" s="28"/>
      <c r="X1969" s="28"/>
      <c r="Y1969" s="28"/>
      <c r="Z1969" s="28"/>
      <c r="AA1969" s="28"/>
      <c r="AB1969" s="28"/>
      <c r="AC1969" s="28"/>
      <c r="AD1969" s="28"/>
      <c r="AE1969" s="28"/>
      <c r="AF1969" s="28"/>
      <c r="AG1969" s="28"/>
      <c r="AH1969" s="28"/>
      <c r="AI1969" s="28"/>
      <c r="AJ1969" s="28"/>
      <c r="AK1969" s="28"/>
      <c r="AL1969" s="28"/>
      <c r="AM1969" s="28"/>
      <c r="AN1969" s="28"/>
      <c r="AO1969" s="28"/>
      <c r="AP1969" s="28"/>
      <c r="AQ1969" s="28"/>
    </row>
    <row r="1970" spans="2:43" ht="15">
      <c r="B1970" s="28"/>
      <c r="C1970" s="28"/>
      <c r="D1970" s="28"/>
      <c r="E1970" s="28"/>
      <c r="F1970" s="28"/>
      <c r="G1970" s="28"/>
      <c r="H1970" s="28"/>
      <c r="I1970" s="28"/>
      <c r="J1970" s="28"/>
      <c r="K1970" s="28"/>
      <c r="L1970" s="28"/>
      <c r="M1970" s="28"/>
      <c r="N1970" s="28"/>
      <c r="O1970" s="28"/>
      <c r="P1970" s="28"/>
      <c r="Q1970" s="28"/>
      <c r="R1970" s="28"/>
      <c r="S1970" s="28"/>
      <c r="T1970" s="28"/>
      <c r="U1970" s="28"/>
      <c r="V1970" s="28"/>
      <c r="W1970" s="28"/>
      <c r="X1970" s="28"/>
      <c r="Y1970" s="28"/>
      <c r="Z1970" s="28"/>
      <c r="AA1970" s="28"/>
      <c r="AB1970" s="28"/>
      <c r="AC1970" s="28"/>
      <c r="AD1970" s="28"/>
      <c r="AE1970" s="28"/>
      <c r="AF1970" s="28"/>
      <c r="AG1970" s="28"/>
      <c r="AH1970" s="28"/>
      <c r="AI1970" s="28"/>
      <c r="AJ1970" s="28"/>
      <c r="AK1970" s="28"/>
      <c r="AL1970" s="28"/>
      <c r="AM1970" s="28"/>
      <c r="AN1970" s="28"/>
      <c r="AO1970" s="28"/>
      <c r="AP1970" s="28"/>
      <c r="AQ1970" s="28"/>
    </row>
    <row r="1971" spans="2:43" ht="15">
      <c r="B1971" s="28"/>
      <c r="C1971" s="28"/>
      <c r="D1971" s="28"/>
      <c r="E1971" s="28"/>
      <c r="F1971" s="28"/>
      <c r="G1971" s="28"/>
      <c r="H1971" s="28"/>
      <c r="I1971" s="28"/>
      <c r="J1971" s="28"/>
      <c r="K1971" s="28"/>
      <c r="L1971" s="28"/>
      <c r="M1971" s="28"/>
      <c r="N1971" s="28"/>
      <c r="O1971" s="28"/>
      <c r="P1971" s="28"/>
      <c r="Q1971" s="28"/>
      <c r="R1971" s="28"/>
      <c r="S1971" s="28"/>
      <c r="T1971" s="28"/>
      <c r="U1971" s="28"/>
      <c r="V1971" s="28"/>
      <c r="W1971" s="28"/>
      <c r="X1971" s="28"/>
      <c r="Y1971" s="28"/>
      <c r="Z1971" s="28"/>
      <c r="AA1971" s="28"/>
      <c r="AB1971" s="28"/>
      <c r="AC1971" s="28"/>
      <c r="AD1971" s="28"/>
      <c r="AE1971" s="28"/>
      <c r="AF1971" s="28"/>
      <c r="AG1971" s="28"/>
      <c r="AH1971" s="28"/>
      <c r="AI1971" s="28"/>
      <c r="AJ1971" s="28"/>
      <c r="AK1971" s="28"/>
      <c r="AL1971" s="28"/>
      <c r="AM1971" s="28"/>
      <c r="AN1971" s="28"/>
      <c r="AO1971" s="28"/>
      <c r="AP1971" s="28"/>
      <c r="AQ1971" s="28"/>
    </row>
    <row r="1972" spans="2:43" ht="15">
      <c r="B1972" s="28"/>
      <c r="C1972" s="28"/>
      <c r="D1972" s="28"/>
      <c r="E1972" s="28"/>
      <c r="F1972" s="28"/>
      <c r="G1972" s="28"/>
      <c r="H1972" s="28"/>
      <c r="I1972" s="28"/>
      <c r="J1972" s="28"/>
      <c r="K1972" s="28"/>
      <c r="L1972" s="28"/>
      <c r="M1972" s="28"/>
      <c r="N1972" s="28"/>
      <c r="O1972" s="28"/>
      <c r="P1972" s="28"/>
      <c r="Q1972" s="28"/>
      <c r="R1972" s="28"/>
      <c r="S1972" s="28"/>
      <c r="T1972" s="28"/>
      <c r="U1972" s="28"/>
      <c r="V1972" s="28"/>
      <c r="W1972" s="28"/>
      <c r="X1972" s="28"/>
      <c r="Y1972" s="28"/>
      <c r="Z1972" s="28"/>
      <c r="AA1972" s="28"/>
      <c r="AB1972" s="28"/>
      <c r="AC1972" s="28"/>
      <c r="AD1972" s="28"/>
      <c r="AE1972" s="28"/>
      <c r="AF1972" s="28"/>
      <c r="AG1972" s="28"/>
      <c r="AH1972" s="28"/>
      <c r="AI1972" s="28"/>
      <c r="AJ1972" s="28"/>
      <c r="AK1972" s="28"/>
      <c r="AL1972" s="28"/>
      <c r="AM1972" s="28"/>
      <c r="AN1972" s="28"/>
      <c r="AO1972" s="28"/>
      <c r="AP1972" s="28"/>
      <c r="AQ1972" s="28"/>
    </row>
    <row r="1973" spans="2:43" ht="15">
      <c r="B1973" s="28"/>
      <c r="C1973" s="28"/>
      <c r="D1973" s="28"/>
      <c r="E1973" s="28"/>
      <c r="F1973" s="28"/>
      <c r="G1973" s="28"/>
      <c r="H1973" s="28"/>
      <c r="I1973" s="28"/>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8"/>
      <c r="AG1973" s="28"/>
      <c r="AH1973" s="28"/>
      <c r="AI1973" s="28"/>
      <c r="AJ1973" s="28"/>
      <c r="AK1973" s="28"/>
      <c r="AL1973" s="28"/>
      <c r="AM1973" s="28"/>
      <c r="AN1973" s="28"/>
      <c r="AO1973" s="28"/>
      <c r="AP1973" s="28"/>
      <c r="AQ1973" s="28"/>
    </row>
    <row r="1974" spans="2:43" ht="15">
      <c r="B1974" s="28"/>
      <c r="C1974" s="28"/>
      <c r="D1974" s="28"/>
      <c r="E1974" s="28"/>
      <c r="F1974" s="28"/>
      <c r="G1974" s="28"/>
      <c r="H1974" s="28"/>
      <c r="I1974" s="28"/>
      <c r="J1974" s="28"/>
      <c r="K1974" s="28"/>
      <c r="L1974" s="28"/>
      <c r="M1974" s="28"/>
      <c r="N1974" s="28"/>
      <c r="O1974" s="28"/>
      <c r="P1974" s="28"/>
      <c r="Q1974" s="28"/>
      <c r="R1974" s="28"/>
      <c r="S1974" s="28"/>
      <c r="T1974" s="28"/>
      <c r="U1974" s="28"/>
      <c r="V1974" s="28"/>
      <c r="W1974" s="28"/>
      <c r="X1974" s="28"/>
      <c r="Y1974" s="28"/>
      <c r="Z1974" s="28"/>
      <c r="AA1974" s="28"/>
      <c r="AB1974" s="28"/>
      <c r="AC1974" s="28"/>
      <c r="AD1974" s="28"/>
      <c r="AE1974" s="28"/>
      <c r="AF1974" s="28"/>
      <c r="AG1974" s="28"/>
      <c r="AH1974" s="28"/>
      <c r="AI1974" s="28"/>
      <c r="AJ1974" s="28"/>
      <c r="AK1974" s="28"/>
      <c r="AL1974" s="28"/>
      <c r="AM1974" s="28"/>
      <c r="AN1974" s="28"/>
      <c r="AO1974" s="28"/>
      <c r="AP1974" s="28"/>
      <c r="AQ1974" s="28"/>
    </row>
    <row r="1975" spans="2:43" ht="15">
      <c r="B1975" s="28"/>
      <c r="C1975" s="28"/>
      <c r="D1975" s="28"/>
      <c r="E1975" s="28"/>
      <c r="F1975" s="28"/>
      <c r="G1975" s="28"/>
      <c r="H1975" s="28"/>
      <c r="I1975" s="28"/>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8"/>
      <c r="AG1975" s="28"/>
      <c r="AH1975" s="28"/>
      <c r="AI1975" s="28"/>
      <c r="AJ1975" s="28"/>
      <c r="AK1975" s="28"/>
      <c r="AL1975" s="28"/>
      <c r="AM1975" s="28"/>
      <c r="AN1975" s="28"/>
      <c r="AO1975" s="28"/>
      <c r="AP1975" s="28"/>
      <c r="AQ1975" s="28"/>
    </row>
    <row r="1976" spans="2:43" ht="15">
      <c r="B1976" s="28"/>
      <c r="C1976" s="28"/>
      <c r="D1976" s="28"/>
      <c r="E1976" s="28"/>
      <c r="F1976" s="28"/>
      <c r="G1976" s="28"/>
      <c r="H1976" s="28"/>
      <c r="I1976" s="28"/>
      <c r="J1976" s="28"/>
      <c r="K1976" s="28"/>
      <c r="L1976" s="28"/>
      <c r="M1976" s="28"/>
      <c r="N1976" s="28"/>
      <c r="O1976" s="28"/>
      <c r="P1976" s="28"/>
      <c r="Q1976" s="28"/>
      <c r="R1976" s="28"/>
      <c r="S1976" s="28"/>
      <c r="T1976" s="28"/>
      <c r="U1976" s="28"/>
      <c r="V1976" s="28"/>
      <c r="W1976" s="28"/>
      <c r="X1976" s="28"/>
      <c r="Y1976" s="28"/>
      <c r="Z1976" s="28"/>
      <c r="AA1976" s="28"/>
      <c r="AB1976" s="28"/>
      <c r="AC1976" s="28"/>
      <c r="AD1976" s="28"/>
      <c r="AE1976" s="28"/>
      <c r="AF1976" s="28"/>
      <c r="AG1976" s="28"/>
      <c r="AH1976" s="28"/>
      <c r="AI1976" s="28"/>
      <c r="AJ1976" s="28"/>
      <c r="AK1976" s="28"/>
      <c r="AL1976" s="28"/>
      <c r="AM1976" s="28"/>
      <c r="AN1976" s="28"/>
      <c r="AO1976" s="28"/>
      <c r="AP1976" s="28"/>
      <c r="AQ1976" s="28"/>
    </row>
    <row r="1977" spans="2:43" ht="15">
      <c r="B1977" s="28"/>
      <c r="C1977" s="28"/>
      <c r="D1977" s="28"/>
      <c r="E1977" s="28"/>
      <c r="F1977" s="28"/>
      <c r="G1977" s="28"/>
      <c r="H1977" s="28"/>
      <c r="I1977" s="28"/>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8"/>
      <c r="AG1977" s="28"/>
      <c r="AH1977" s="28"/>
      <c r="AI1977" s="28"/>
      <c r="AJ1977" s="28"/>
      <c r="AK1977" s="28"/>
      <c r="AL1977" s="28"/>
      <c r="AM1977" s="28"/>
      <c r="AN1977" s="28"/>
      <c r="AO1977" s="28"/>
      <c r="AP1977" s="28"/>
      <c r="AQ1977" s="28"/>
    </row>
    <row r="1978" spans="2:43" ht="15">
      <c r="B1978" s="28"/>
      <c r="C1978" s="28"/>
      <c r="D1978" s="28"/>
      <c r="E1978" s="28"/>
      <c r="F1978" s="28"/>
      <c r="G1978" s="28"/>
      <c r="H1978" s="28"/>
      <c r="I1978" s="28"/>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8"/>
      <c r="AG1978" s="28"/>
      <c r="AH1978" s="28"/>
      <c r="AI1978" s="28"/>
      <c r="AJ1978" s="28"/>
      <c r="AK1978" s="28"/>
      <c r="AL1978" s="28"/>
      <c r="AM1978" s="28"/>
      <c r="AN1978" s="28"/>
      <c r="AO1978" s="28"/>
      <c r="AP1978" s="28"/>
      <c r="AQ1978" s="28"/>
    </row>
    <row r="1979" spans="2:43" ht="15">
      <c r="B1979" s="28"/>
      <c r="C1979" s="28"/>
      <c r="D1979" s="28"/>
      <c r="E1979" s="28"/>
      <c r="F1979" s="28"/>
      <c r="G1979" s="28"/>
      <c r="H1979" s="28"/>
      <c r="I1979" s="28"/>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8"/>
      <c r="AG1979" s="28"/>
      <c r="AH1979" s="28"/>
      <c r="AI1979" s="28"/>
      <c r="AJ1979" s="28"/>
      <c r="AK1979" s="28"/>
      <c r="AL1979" s="28"/>
      <c r="AM1979" s="28"/>
      <c r="AN1979" s="28"/>
      <c r="AO1979" s="28"/>
      <c r="AP1979" s="28"/>
      <c r="AQ1979" s="28"/>
    </row>
    <row r="1980" spans="2:43" ht="15">
      <c r="B1980" s="28"/>
      <c r="C1980" s="28"/>
      <c r="D1980" s="28"/>
      <c r="E1980" s="28"/>
      <c r="F1980" s="28"/>
      <c r="G1980" s="28"/>
      <c r="H1980" s="28"/>
      <c r="I1980" s="28"/>
      <c r="J1980" s="28"/>
      <c r="K1980" s="28"/>
      <c r="L1980" s="28"/>
      <c r="M1980" s="28"/>
      <c r="N1980" s="28"/>
      <c r="O1980" s="28"/>
      <c r="P1980" s="28"/>
      <c r="Q1980" s="28"/>
      <c r="R1980" s="28"/>
      <c r="S1980" s="28"/>
      <c r="T1980" s="28"/>
      <c r="U1980" s="28"/>
      <c r="V1980" s="28"/>
      <c r="W1980" s="28"/>
      <c r="X1980" s="28"/>
      <c r="Y1980" s="28"/>
      <c r="Z1980" s="28"/>
      <c r="AA1980" s="28"/>
      <c r="AB1980" s="28"/>
      <c r="AC1980" s="28"/>
      <c r="AD1980" s="28"/>
      <c r="AE1980" s="28"/>
      <c r="AF1980" s="28"/>
      <c r="AG1980" s="28"/>
      <c r="AH1980" s="28"/>
      <c r="AI1980" s="28"/>
      <c r="AJ1980" s="28"/>
      <c r="AK1980" s="28"/>
      <c r="AL1980" s="28"/>
      <c r="AM1980" s="28"/>
      <c r="AN1980" s="28"/>
      <c r="AO1980" s="28"/>
      <c r="AP1980" s="28"/>
      <c r="AQ1980" s="28"/>
    </row>
    <row r="1981" spans="2:43" ht="15">
      <c r="B1981" s="28"/>
      <c r="C1981" s="28"/>
      <c r="D1981" s="28"/>
      <c r="E1981" s="28"/>
      <c r="F1981" s="28"/>
      <c r="G1981" s="28"/>
      <c r="H1981" s="28"/>
      <c r="I1981" s="28"/>
      <c r="J1981" s="28"/>
      <c r="K1981" s="28"/>
      <c r="L1981" s="28"/>
      <c r="M1981" s="28"/>
      <c r="N1981" s="28"/>
      <c r="O1981" s="28"/>
      <c r="P1981" s="28"/>
      <c r="Q1981" s="28"/>
      <c r="R1981" s="28"/>
      <c r="S1981" s="28"/>
      <c r="T1981" s="28"/>
      <c r="U1981" s="28"/>
      <c r="V1981" s="28"/>
      <c r="W1981" s="28"/>
      <c r="X1981" s="28"/>
      <c r="Y1981" s="28"/>
      <c r="Z1981" s="28"/>
      <c r="AA1981" s="28"/>
      <c r="AB1981" s="28"/>
      <c r="AC1981" s="28"/>
      <c r="AD1981" s="28"/>
      <c r="AE1981" s="28"/>
      <c r="AF1981" s="28"/>
      <c r="AG1981" s="28"/>
      <c r="AH1981" s="28"/>
      <c r="AI1981" s="28"/>
      <c r="AJ1981" s="28"/>
      <c r="AK1981" s="28"/>
      <c r="AL1981" s="28"/>
      <c r="AM1981" s="28"/>
      <c r="AN1981" s="28"/>
      <c r="AO1981" s="28"/>
      <c r="AP1981" s="28"/>
      <c r="AQ1981" s="28"/>
    </row>
    <row r="1982" spans="2:43" ht="15">
      <c r="B1982" s="28"/>
      <c r="C1982" s="28"/>
      <c r="D1982" s="28"/>
      <c r="E1982" s="28"/>
      <c r="F1982" s="28"/>
      <c r="G1982" s="28"/>
      <c r="H1982" s="28"/>
      <c r="I1982" s="28"/>
      <c r="J1982" s="28"/>
      <c r="K1982" s="28"/>
      <c r="L1982" s="28"/>
      <c r="M1982" s="28"/>
      <c r="N1982" s="28"/>
      <c r="O1982" s="28"/>
      <c r="P1982" s="28"/>
      <c r="Q1982" s="28"/>
      <c r="R1982" s="28"/>
      <c r="S1982" s="28"/>
      <c r="T1982" s="28"/>
      <c r="U1982" s="28"/>
      <c r="V1982" s="28"/>
      <c r="W1982" s="28"/>
      <c r="X1982" s="28"/>
      <c r="Y1982" s="28"/>
      <c r="Z1982" s="28"/>
      <c r="AA1982" s="28"/>
      <c r="AB1982" s="28"/>
      <c r="AC1982" s="28"/>
      <c r="AD1982" s="28"/>
      <c r="AE1982" s="28"/>
      <c r="AF1982" s="28"/>
      <c r="AG1982" s="28"/>
      <c r="AH1982" s="28"/>
      <c r="AI1982" s="28"/>
      <c r="AJ1982" s="28"/>
      <c r="AK1982" s="28"/>
      <c r="AL1982" s="28"/>
      <c r="AM1982" s="28"/>
      <c r="AN1982" s="28"/>
      <c r="AO1982" s="28"/>
      <c r="AP1982" s="28"/>
      <c r="AQ1982" s="28"/>
    </row>
    <row r="1983" spans="2:43" ht="15">
      <c r="B1983" s="28"/>
      <c r="C1983" s="28"/>
      <c r="D1983" s="28"/>
      <c r="E1983" s="28"/>
      <c r="F1983" s="28"/>
      <c r="G1983" s="28"/>
      <c r="H1983" s="28"/>
      <c r="I1983" s="28"/>
      <c r="J1983" s="28"/>
      <c r="K1983" s="28"/>
      <c r="L1983" s="28"/>
      <c r="M1983" s="28"/>
      <c r="N1983" s="28"/>
      <c r="O1983" s="28"/>
      <c r="P1983" s="28"/>
      <c r="Q1983" s="28"/>
      <c r="R1983" s="28"/>
      <c r="S1983" s="28"/>
      <c r="T1983" s="28"/>
      <c r="U1983" s="28"/>
      <c r="V1983" s="28"/>
      <c r="W1983" s="28"/>
      <c r="X1983" s="28"/>
      <c r="Y1983" s="28"/>
      <c r="Z1983" s="28"/>
      <c r="AA1983" s="28"/>
      <c r="AB1983" s="28"/>
      <c r="AC1983" s="28"/>
      <c r="AD1983" s="28"/>
      <c r="AE1983" s="28"/>
      <c r="AF1983" s="28"/>
      <c r="AG1983" s="28"/>
      <c r="AH1983" s="28"/>
      <c r="AI1983" s="28"/>
      <c r="AJ1983" s="28"/>
      <c r="AK1983" s="28"/>
      <c r="AL1983" s="28"/>
      <c r="AM1983" s="28"/>
      <c r="AN1983" s="28"/>
      <c r="AO1983" s="28"/>
      <c r="AP1983" s="28"/>
      <c r="AQ1983" s="28"/>
    </row>
    <row r="1984" spans="2:43" ht="15">
      <c r="B1984" s="28"/>
      <c r="C1984" s="28"/>
      <c r="D1984" s="28"/>
      <c r="E1984" s="28"/>
      <c r="F1984" s="28"/>
      <c r="G1984" s="28"/>
      <c r="H1984" s="28"/>
      <c r="I1984" s="28"/>
      <c r="J1984" s="28"/>
      <c r="K1984" s="28"/>
      <c r="L1984" s="28"/>
      <c r="M1984" s="28"/>
      <c r="N1984" s="28"/>
      <c r="O1984" s="28"/>
      <c r="P1984" s="28"/>
      <c r="Q1984" s="28"/>
      <c r="R1984" s="28"/>
      <c r="S1984" s="28"/>
      <c r="T1984" s="28"/>
      <c r="U1984" s="28"/>
      <c r="V1984" s="28"/>
      <c r="W1984" s="28"/>
      <c r="X1984" s="28"/>
      <c r="Y1984" s="28"/>
      <c r="Z1984" s="28"/>
      <c r="AA1984" s="28"/>
      <c r="AB1984" s="28"/>
      <c r="AC1984" s="28"/>
      <c r="AD1984" s="28"/>
      <c r="AE1984" s="28"/>
      <c r="AF1984" s="28"/>
      <c r="AG1984" s="28"/>
      <c r="AH1984" s="28"/>
      <c r="AI1984" s="28"/>
      <c r="AJ1984" s="28"/>
      <c r="AK1984" s="28"/>
      <c r="AL1984" s="28"/>
      <c r="AM1984" s="28"/>
      <c r="AN1984" s="28"/>
      <c r="AO1984" s="28"/>
      <c r="AP1984" s="28"/>
      <c r="AQ1984" s="28"/>
    </row>
    <row r="1985" spans="2:43" ht="15">
      <c r="B1985" s="28"/>
      <c r="C1985" s="28"/>
      <c r="D1985" s="28"/>
      <c r="E1985" s="28"/>
      <c r="F1985" s="28"/>
      <c r="G1985" s="28"/>
      <c r="H1985" s="28"/>
      <c r="I1985" s="28"/>
      <c r="J1985" s="28"/>
      <c r="K1985" s="28"/>
      <c r="L1985" s="28"/>
      <c r="M1985" s="28"/>
      <c r="N1985" s="28"/>
      <c r="O1985" s="28"/>
      <c r="P1985" s="28"/>
      <c r="Q1985" s="28"/>
      <c r="R1985" s="28"/>
      <c r="S1985" s="28"/>
      <c r="T1985" s="28"/>
      <c r="U1985" s="28"/>
      <c r="V1985" s="28"/>
      <c r="W1985" s="28"/>
      <c r="X1985" s="28"/>
      <c r="Y1985" s="28"/>
      <c r="Z1985" s="28"/>
      <c r="AA1985" s="28"/>
      <c r="AB1985" s="28"/>
      <c r="AC1985" s="28"/>
      <c r="AD1985" s="28"/>
      <c r="AE1985" s="28"/>
      <c r="AF1985" s="28"/>
      <c r="AG1985" s="28"/>
      <c r="AH1985" s="28"/>
      <c r="AI1985" s="28"/>
      <c r="AJ1985" s="28"/>
      <c r="AK1985" s="28"/>
      <c r="AL1985" s="28"/>
      <c r="AM1985" s="28"/>
      <c r="AN1985" s="28"/>
      <c r="AO1985" s="28"/>
      <c r="AP1985" s="28"/>
      <c r="AQ1985" s="28"/>
    </row>
    <row r="1986" spans="2:43" ht="15">
      <c r="B1986" s="28"/>
      <c r="C1986" s="28"/>
      <c r="D1986" s="28"/>
      <c r="E1986" s="28"/>
      <c r="F1986" s="28"/>
      <c r="G1986" s="28"/>
      <c r="H1986" s="28"/>
      <c r="I1986" s="28"/>
      <c r="J1986" s="28"/>
      <c r="K1986" s="28"/>
      <c r="L1986" s="28"/>
      <c r="M1986" s="28"/>
      <c r="N1986" s="28"/>
      <c r="O1986" s="28"/>
      <c r="P1986" s="28"/>
      <c r="Q1986" s="28"/>
      <c r="R1986" s="28"/>
      <c r="S1986" s="28"/>
      <c r="T1986" s="28"/>
      <c r="U1986" s="28"/>
      <c r="V1986" s="28"/>
      <c r="W1986" s="28"/>
      <c r="X1986" s="28"/>
      <c r="Y1986" s="28"/>
      <c r="Z1986" s="28"/>
      <c r="AA1986" s="28"/>
      <c r="AB1986" s="28"/>
      <c r="AC1986" s="28"/>
      <c r="AD1986" s="28"/>
      <c r="AE1986" s="28"/>
      <c r="AF1986" s="28"/>
      <c r="AG1986" s="28"/>
      <c r="AH1986" s="28"/>
      <c r="AI1986" s="28"/>
      <c r="AJ1986" s="28"/>
      <c r="AK1986" s="28"/>
      <c r="AL1986" s="28"/>
      <c r="AM1986" s="28"/>
      <c r="AN1986" s="28"/>
      <c r="AO1986" s="28"/>
      <c r="AP1986" s="28"/>
      <c r="AQ1986" s="28"/>
    </row>
    <row r="1987" spans="2:43" ht="15">
      <c r="B1987" s="28"/>
      <c r="C1987" s="28"/>
      <c r="D1987" s="28"/>
      <c r="E1987" s="28"/>
      <c r="F1987" s="28"/>
      <c r="G1987" s="28"/>
      <c r="H1987" s="28"/>
      <c r="I1987" s="28"/>
      <c r="J1987" s="28"/>
      <c r="K1987" s="28"/>
      <c r="L1987" s="28"/>
      <c r="M1987" s="28"/>
      <c r="N1987" s="28"/>
      <c r="O1987" s="28"/>
      <c r="P1987" s="28"/>
      <c r="Q1987" s="28"/>
      <c r="R1987" s="28"/>
      <c r="S1987" s="28"/>
      <c r="T1987" s="28"/>
      <c r="U1987" s="28"/>
      <c r="V1987" s="28"/>
      <c r="W1987" s="28"/>
      <c r="X1987" s="28"/>
      <c r="Y1987" s="28"/>
      <c r="Z1987" s="28"/>
      <c r="AA1987" s="28"/>
      <c r="AB1987" s="28"/>
      <c r="AC1987" s="28"/>
      <c r="AD1987" s="28"/>
      <c r="AE1987" s="28"/>
      <c r="AF1987" s="28"/>
      <c r="AG1987" s="28"/>
      <c r="AH1987" s="28"/>
      <c r="AI1987" s="28"/>
      <c r="AJ1987" s="28"/>
      <c r="AK1987" s="28"/>
      <c r="AL1987" s="28"/>
      <c r="AM1987" s="28"/>
      <c r="AN1987" s="28"/>
      <c r="AO1987" s="28"/>
      <c r="AP1987" s="28"/>
      <c r="AQ1987" s="28"/>
    </row>
    <row r="1988" spans="2:43" ht="15">
      <c r="B1988" s="28"/>
      <c r="C1988" s="28"/>
      <c r="D1988" s="28"/>
      <c r="E1988" s="28"/>
      <c r="F1988" s="28"/>
      <c r="G1988" s="28"/>
      <c r="H1988" s="28"/>
      <c r="I1988" s="28"/>
      <c r="J1988" s="28"/>
      <c r="K1988" s="28"/>
      <c r="L1988" s="28"/>
      <c r="M1988" s="28"/>
      <c r="N1988" s="28"/>
      <c r="O1988" s="28"/>
      <c r="P1988" s="28"/>
      <c r="Q1988" s="28"/>
      <c r="R1988" s="28"/>
      <c r="S1988" s="28"/>
      <c r="T1988" s="28"/>
      <c r="U1988" s="28"/>
      <c r="V1988" s="28"/>
      <c r="W1988" s="28"/>
      <c r="X1988" s="28"/>
      <c r="Y1988" s="28"/>
      <c r="Z1988" s="28"/>
      <c r="AA1988" s="28"/>
      <c r="AB1988" s="28"/>
      <c r="AC1988" s="28"/>
      <c r="AD1988" s="28"/>
      <c r="AE1988" s="28"/>
      <c r="AF1988" s="28"/>
      <c r="AG1988" s="28"/>
      <c r="AH1988" s="28"/>
      <c r="AI1988" s="28"/>
      <c r="AJ1988" s="28"/>
      <c r="AK1988" s="28"/>
      <c r="AL1988" s="28"/>
      <c r="AM1988" s="28"/>
      <c r="AN1988" s="28"/>
      <c r="AO1988" s="28"/>
      <c r="AP1988" s="28"/>
      <c r="AQ1988" s="28"/>
    </row>
    <row r="1989" spans="2:43" ht="15">
      <c r="B1989" s="28"/>
      <c r="C1989" s="28"/>
      <c r="D1989" s="28"/>
      <c r="E1989" s="28"/>
      <c r="F1989" s="28"/>
      <c r="G1989" s="28"/>
      <c r="H1989" s="28"/>
      <c r="I1989" s="28"/>
      <c r="J1989" s="28"/>
      <c r="K1989" s="28"/>
      <c r="L1989" s="28"/>
      <c r="M1989" s="28"/>
      <c r="N1989" s="28"/>
      <c r="O1989" s="28"/>
      <c r="P1989" s="28"/>
      <c r="Q1989" s="28"/>
      <c r="R1989" s="28"/>
      <c r="S1989" s="28"/>
      <c r="T1989" s="28"/>
      <c r="U1989" s="28"/>
      <c r="V1989" s="28"/>
      <c r="W1989" s="28"/>
      <c r="X1989" s="28"/>
      <c r="Y1989" s="28"/>
      <c r="Z1989" s="28"/>
      <c r="AA1989" s="28"/>
      <c r="AB1989" s="28"/>
      <c r="AC1989" s="28"/>
      <c r="AD1989" s="28"/>
      <c r="AE1989" s="28"/>
      <c r="AF1989" s="28"/>
      <c r="AG1989" s="28"/>
      <c r="AH1989" s="28"/>
      <c r="AI1989" s="28"/>
      <c r="AJ1989" s="28"/>
      <c r="AK1989" s="28"/>
      <c r="AL1989" s="28"/>
      <c r="AM1989" s="28"/>
      <c r="AN1989" s="28"/>
      <c r="AO1989" s="28"/>
      <c r="AP1989" s="28"/>
      <c r="AQ1989" s="28"/>
    </row>
    <row r="1990" spans="2:43" ht="15">
      <c r="B1990" s="28"/>
      <c r="C1990" s="28"/>
      <c r="D1990" s="28"/>
      <c r="E1990" s="28"/>
      <c r="F1990" s="28"/>
      <c r="G1990" s="28"/>
      <c r="H1990" s="28"/>
      <c r="I1990" s="28"/>
      <c r="J1990" s="28"/>
      <c r="K1990" s="28"/>
      <c r="L1990" s="28"/>
      <c r="M1990" s="28"/>
      <c r="N1990" s="28"/>
      <c r="O1990" s="28"/>
      <c r="P1990" s="28"/>
      <c r="Q1990" s="28"/>
      <c r="R1990" s="28"/>
      <c r="S1990" s="28"/>
      <c r="T1990" s="28"/>
      <c r="U1990" s="28"/>
      <c r="V1990" s="28"/>
      <c r="W1990" s="28"/>
      <c r="X1990" s="28"/>
      <c r="Y1990" s="28"/>
      <c r="Z1990" s="28"/>
      <c r="AA1990" s="28"/>
      <c r="AB1990" s="28"/>
      <c r="AC1990" s="28"/>
      <c r="AD1990" s="28"/>
      <c r="AE1990" s="28"/>
      <c r="AF1990" s="28"/>
      <c r="AG1990" s="28"/>
      <c r="AH1990" s="28"/>
      <c r="AI1990" s="28"/>
      <c r="AJ1990" s="28"/>
      <c r="AK1990" s="28"/>
      <c r="AL1990" s="28"/>
      <c r="AM1990" s="28"/>
      <c r="AN1990" s="28"/>
      <c r="AO1990" s="28"/>
      <c r="AP1990" s="28"/>
      <c r="AQ1990" s="28"/>
    </row>
    <row r="1991" spans="2:43" ht="15">
      <c r="B1991" s="28"/>
      <c r="C1991" s="28"/>
      <c r="D1991" s="28"/>
      <c r="E1991" s="28"/>
      <c r="F1991" s="28"/>
      <c r="G1991" s="28"/>
      <c r="H1991" s="28"/>
      <c r="I1991" s="28"/>
      <c r="J1991" s="28"/>
      <c r="K1991" s="28"/>
      <c r="L1991" s="28"/>
      <c r="M1991" s="28"/>
      <c r="N1991" s="28"/>
      <c r="O1991" s="28"/>
      <c r="P1991" s="28"/>
      <c r="Q1991" s="28"/>
      <c r="R1991" s="28"/>
      <c r="S1991" s="28"/>
      <c r="T1991" s="28"/>
      <c r="U1991" s="28"/>
      <c r="V1991" s="28"/>
      <c r="W1991" s="28"/>
      <c r="X1991" s="28"/>
      <c r="Y1991" s="28"/>
      <c r="Z1991" s="28"/>
      <c r="AA1991" s="28"/>
      <c r="AB1991" s="28"/>
      <c r="AC1991" s="28"/>
      <c r="AD1991" s="28"/>
      <c r="AE1991" s="28"/>
      <c r="AF1991" s="28"/>
      <c r="AG1991" s="28"/>
      <c r="AH1991" s="28"/>
      <c r="AI1991" s="28"/>
      <c r="AJ1991" s="28"/>
      <c r="AK1991" s="28"/>
      <c r="AL1991" s="28"/>
      <c r="AM1991" s="28"/>
      <c r="AN1991" s="28"/>
      <c r="AO1991" s="28"/>
      <c r="AP1991" s="28"/>
      <c r="AQ1991" s="28"/>
    </row>
    <row r="1992" spans="2:43" ht="15">
      <c r="B1992" s="28"/>
      <c r="C1992" s="28"/>
      <c r="D1992" s="28"/>
      <c r="E1992" s="28"/>
      <c r="F1992" s="28"/>
      <c r="G1992" s="28"/>
      <c r="H1992" s="28"/>
      <c r="I1992" s="28"/>
      <c r="J1992" s="28"/>
      <c r="K1992" s="28"/>
      <c r="L1992" s="28"/>
      <c r="M1992" s="28"/>
      <c r="N1992" s="28"/>
      <c r="O1992" s="28"/>
      <c r="P1992" s="28"/>
      <c r="Q1992" s="28"/>
      <c r="R1992" s="28"/>
      <c r="S1992" s="28"/>
      <c r="T1992" s="28"/>
      <c r="U1992" s="28"/>
      <c r="V1992" s="28"/>
      <c r="W1992" s="28"/>
      <c r="X1992" s="28"/>
      <c r="Y1992" s="28"/>
      <c r="Z1992" s="28"/>
      <c r="AA1992" s="28"/>
      <c r="AB1992" s="28"/>
      <c r="AC1992" s="28"/>
      <c r="AD1992" s="28"/>
      <c r="AE1992" s="28"/>
      <c r="AF1992" s="28"/>
      <c r="AG1992" s="28"/>
      <c r="AH1992" s="28"/>
      <c r="AI1992" s="28"/>
      <c r="AJ1992" s="28"/>
      <c r="AK1992" s="28"/>
      <c r="AL1992" s="28"/>
      <c r="AM1992" s="28"/>
      <c r="AN1992" s="28"/>
      <c r="AO1992" s="28"/>
      <c r="AP1992" s="28"/>
      <c r="AQ1992" s="28"/>
    </row>
    <row r="1993" spans="2:43" ht="15">
      <c r="B1993" s="28"/>
      <c r="C1993" s="28"/>
      <c r="D1993" s="28"/>
      <c r="E1993" s="28"/>
      <c r="F1993" s="28"/>
      <c r="G1993" s="28"/>
      <c r="H1993" s="28"/>
      <c r="I1993" s="28"/>
      <c r="J1993" s="28"/>
      <c r="K1993" s="28"/>
      <c r="L1993" s="28"/>
      <c r="M1993" s="28"/>
      <c r="N1993" s="28"/>
      <c r="O1993" s="28"/>
      <c r="P1993" s="28"/>
      <c r="Q1993" s="28"/>
      <c r="R1993" s="28"/>
      <c r="S1993" s="28"/>
      <c r="T1993" s="28"/>
      <c r="U1993" s="28"/>
      <c r="V1993" s="28"/>
      <c r="W1993" s="28"/>
      <c r="X1993" s="28"/>
      <c r="Y1993" s="28"/>
      <c r="Z1993" s="28"/>
      <c r="AA1993" s="28"/>
      <c r="AB1993" s="28"/>
      <c r="AC1993" s="28"/>
      <c r="AD1993" s="28"/>
      <c r="AE1993" s="28"/>
      <c r="AF1993" s="28"/>
      <c r="AG1993" s="28"/>
      <c r="AH1993" s="28"/>
      <c r="AI1993" s="28"/>
      <c r="AJ1993" s="28"/>
      <c r="AK1993" s="28"/>
      <c r="AL1993" s="28"/>
      <c r="AM1993" s="28"/>
      <c r="AN1993" s="28"/>
      <c r="AO1993" s="28"/>
      <c r="AP1993" s="28"/>
      <c r="AQ1993" s="28"/>
    </row>
    <row r="1994" spans="2:43" ht="15">
      <c r="B1994" s="28"/>
      <c r="C1994" s="28"/>
      <c r="D1994" s="28"/>
      <c r="E1994" s="28"/>
      <c r="F1994" s="28"/>
      <c r="G1994" s="28"/>
      <c r="H1994" s="28"/>
      <c r="I1994" s="28"/>
      <c r="J1994" s="28"/>
      <c r="K1994" s="28"/>
      <c r="L1994" s="28"/>
      <c r="M1994" s="28"/>
      <c r="N1994" s="28"/>
      <c r="O1994" s="28"/>
      <c r="P1994" s="28"/>
      <c r="Q1994" s="28"/>
      <c r="R1994" s="28"/>
      <c r="S1994" s="28"/>
      <c r="T1994" s="28"/>
      <c r="U1994" s="28"/>
      <c r="V1994" s="28"/>
      <c r="W1994" s="28"/>
      <c r="X1994" s="28"/>
      <c r="Y1994" s="28"/>
      <c r="Z1994" s="28"/>
      <c r="AA1994" s="28"/>
      <c r="AB1994" s="28"/>
      <c r="AC1994" s="28"/>
      <c r="AD1994" s="28"/>
      <c r="AE1994" s="28"/>
      <c r="AF1994" s="28"/>
      <c r="AG1994" s="28"/>
      <c r="AH1994" s="28"/>
      <c r="AI1994" s="28"/>
      <c r="AJ1994" s="28"/>
      <c r="AK1994" s="28"/>
      <c r="AL1994" s="28"/>
      <c r="AM1994" s="28"/>
      <c r="AN1994" s="28"/>
      <c r="AO1994" s="28"/>
      <c r="AP1994" s="28"/>
      <c r="AQ1994" s="28"/>
    </row>
    <row r="1995" spans="2:43" ht="15">
      <c r="B1995" s="28"/>
      <c r="C1995" s="28"/>
      <c r="D1995" s="28"/>
      <c r="E1995" s="28"/>
      <c r="F1995" s="28"/>
      <c r="G1995" s="28"/>
      <c r="H1995" s="28"/>
      <c r="I1995" s="28"/>
      <c r="J1995" s="28"/>
      <c r="K1995" s="28"/>
      <c r="L1995" s="28"/>
      <c r="M1995" s="28"/>
      <c r="N1995" s="28"/>
      <c r="O1995" s="28"/>
      <c r="P1995" s="28"/>
      <c r="Q1995" s="28"/>
      <c r="R1995" s="28"/>
      <c r="S1995" s="28"/>
      <c r="T1995" s="28"/>
      <c r="U1995" s="28"/>
      <c r="V1995" s="28"/>
      <c r="W1995" s="28"/>
      <c r="X1995" s="28"/>
      <c r="Y1995" s="28"/>
      <c r="Z1995" s="28"/>
      <c r="AA1995" s="28"/>
      <c r="AB1995" s="28"/>
      <c r="AC1995" s="28"/>
      <c r="AD1995" s="28"/>
      <c r="AE1995" s="28"/>
      <c r="AF1995" s="28"/>
      <c r="AG1995" s="28"/>
      <c r="AH1995" s="28"/>
      <c r="AI1995" s="28"/>
      <c r="AJ1995" s="28"/>
      <c r="AK1995" s="28"/>
      <c r="AL1995" s="28"/>
      <c r="AM1995" s="28"/>
      <c r="AN1995" s="28"/>
      <c r="AO1995" s="28"/>
      <c r="AP1995" s="28"/>
      <c r="AQ1995" s="28"/>
    </row>
    <row r="1996" spans="2:43" ht="15">
      <c r="B1996" s="28"/>
      <c r="C1996" s="28"/>
      <c r="D1996" s="28"/>
      <c r="E1996" s="28"/>
      <c r="F1996" s="28"/>
      <c r="G1996" s="28"/>
      <c r="H1996" s="28"/>
      <c r="I1996" s="28"/>
      <c r="J1996" s="28"/>
      <c r="K1996" s="28"/>
      <c r="L1996" s="28"/>
      <c r="M1996" s="28"/>
      <c r="N1996" s="28"/>
      <c r="O1996" s="28"/>
      <c r="P1996" s="28"/>
      <c r="Q1996" s="28"/>
      <c r="R1996" s="28"/>
      <c r="S1996" s="28"/>
      <c r="T1996" s="28"/>
      <c r="U1996" s="28"/>
      <c r="V1996" s="28"/>
      <c r="W1996" s="28"/>
      <c r="X1996" s="28"/>
      <c r="Y1996" s="28"/>
      <c r="Z1996" s="28"/>
      <c r="AA1996" s="28"/>
      <c r="AB1996" s="28"/>
      <c r="AC1996" s="28"/>
      <c r="AD1996" s="28"/>
      <c r="AE1996" s="28"/>
      <c r="AF1996" s="28"/>
      <c r="AG1996" s="28"/>
      <c r="AH1996" s="28"/>
      <c r="AI1996" s="28"/>
      <c r="AJ1996" s="28"/>
      <c r="AK1996" s="28"/>
      <c r="AL1996" s="28"/>
      <c r="AM1996" s="28"/>
      <c r="AN1996" s="28"/>
      <c r="AO1996" s="28"/>
      <c r="AP1996" s="28"/>
      <c r="AQ1996" s="28"/>
    </row>
    <row r="1997" spans="2:43" ht="15">
      <c r="B1997" s="28"/>
      <c r="C1997" s="28"/>
      <c r="D1997" s="28"/>
      <c r="E1997" s="28"/>
      <c r="F1997" s="28"/>
      <c r="G1997" s="28"/>
      <c r="H1997" s="28"/>
      <c r="I1997" s="28"/>
      <c r="J1997" s="28"/>
      <c r="K1997" s="28"/>
      <c r="L1997" s="28"/>
      <c r="M1997" s="28"/>
      <c r="N1997" s="28"/>
      <c r="O1997" s="28"/>
      <c r="P1997" s="28"/>
      <c r="Q1997" s="28"/>
      <c r="R1997" s="28"/>
      <c r="S1997" s="28"/>
      <c r="T1997" s="28"/>
      <c r="U1997" s="28"/>
      <c r="V1997" s="28"/>
      <c r="W1997" s="28"/>
      <c r="X1997" s="28"/>
      <c r="Y1997" s="28"/>
      <c r="Z1997" s="28"/>
      <c r="AA1997" s="28"/>
      <c r="AB1997" s="28"/>
      <c r="AC1997" s="28"/>
      <c r="AD1997" s="28"/>
      <c r="AE1997" s="28"/>
      <c r="AF1997" s="28"/>
      <c r="AG1997" s="28"/>
      <c r="AH1997" s="28"/>
      <c r="AI1997" s="28"/>
      <c r="AJ1997" s="28"/>
      <c r="AK1997" s="28"/>
      <c r="AL1997" s="28"/>
      <c r="AM1997" s="28"/>
      <c r="AN1997" s="28"/>
      <c r="AO1997" s="28"/>
      <c r="AP1997" s="28"/>
      <c r="AQ1997" s="28"/>
    </row>
    <row r="1998" spans="2:43" ht="15">
      <c r="B1998" s="28"/>
      <c r="C1998" s="28"/>
      <c r="D1998" s="28"/>
      <c r="E1998" s="28"/>
      <c r="F1998" s="28"/>
      <c r="G1998" s="28"/>
      <c r="H1998" s="28"/>
      <c r="I1998" s="28"/>
      <c r="J1998" s="28"/>
      <c r="K1998" s="28"/>
      <c r="L1998" s="28"/>
      <c r="M1998" s="28"/>
      <c r="N1998" s="28"/>
      <c r="O1998" s="28"/>
      <c r="P1998" s="28"/>
      <c r="Q1998" s="28"/>
      <c r="R1998" s="28"/>
      <c r="S1998" s="28"/>
      <c r="T1998" s="28"/>
      <c r="U1998" s="28"/>
      <c r="V1998" s="28"/>
      <c r="W1998" s="28"/>
      <c r="X1998" s="28"/>
      <c r="Y1998" s="28"/>
      <c r="Z1998" s="28"/>
      <c r="AA1998" s="28"/>
      <c r="AB1998" s="28"/>
      <c r="AC1998" s="28"/>
      <c r="AD1998" s="28"/>
      <c r="AE1998" s="28"/>
      <c r="AF1998" s="28"/>
      <c r="AG1998" s="28"/>
      <c r="AH1998" s="28"/>
      <c r="AI1998" s="28"/>
      <c r="AJ1998" s="28"/>
      <c r="AK1998" s="28"/>
      <c r="AL1998" s="28"/>
      <c r="AM1998" s="28"/>
      <c r="AN1998" s="28"/>
      <c r="AO1998" s="28"/>
      <c r="AP1998" s="28"/>
      <c r="AQ1998" s="28"/>
    </row>
    <row r="1999" spans="2:43" ht="15">
      <c r="B1999" s="28"/>
      <c r="C1999" s="28"/>
      <c r="D1999" s="28"/>
      <c r="E1999" s="28"/>
      <c r="F1999" s="28"/>
      <c r="G1999" s="28"/>
      <c r="H1999" s="28"/>
      <c r="I1999" s="28"/>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8"/>
      <c r="AG1999" s="28"/>
      <c r="AH1999" s="28"/>
      <c r="AI1999" s="28"/>
      <c r="AJ1999" s="28"/>
      <c r="AK1999" s="28"/>
      <c r="AL1999" s="28"/>
      <c r="AM1999" s="28"/>
      <c r="AN1999" s="28"/>
      <c r="AO1999" s="28"/>
      <c r="AP1999" s="28"/>
      <c r="AQ1999" s="28"/>
    </row>
    <row r="2000" spans="2:43" ht="15">
      <c r="B2000" s="28"/>
      <c r="C2000" s="28"/>
      <c r="D2000" s="28"/>
      <c r="E2000" s="28"/>
      <c r="F2000" s="28"/>
      <c r="G2000" s="28"/>
      <c r="H2000" s="28"/>
      <c r="I2000" s="28"/>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8"/>
      <c r="AG2000" s="28"/>
      <c r="AH2000" s="28"/>
      <c r="AI2000" s="28"/>
      <c r="AJ2000" s="28"/>
      <c r="AK2000" s="28"/>
      <c r="AL2000" s="28"/>
      <c r="AM2000" s="28"/>
      <c r="AN2000" s="28"/>
      <c r="AO2000" s="28"/>
      <c r="AP2000" s="28"/>
      <c r="AQ2000" s="28"/>
    </row>
    <row r="2001" spans="2:43" ht="15">
      <c r="B2001" s="28"/>
      <c r="C2001" s="28"/>
      <c r="D2001" s="28"/>
      <c r="E2001" s="28"/>
      <c r="F2001" s="28"/>
      <c r="G2001" s="28"/>
      <c r="H2001" s="28"/>
      <c r="I2001" s="28"/>
      <c r="J2001" s="28"/>
      <c r="K2001" s="28"/>
      <c r="L2001" s="28"/>
      <c r="M2001" s="28"/>
      <c r="N2001" s="28"/>
      <c r="O2001" s="28"/>
      <c r="P2001" s="28"/>
      <c r="Q2001" s="28"/>
      <c r="R2001" s="28"/>
      <c r="S2001" s="28"/>
      <c r="T2001" s="28"/>
      <c r="U2001" s="28"/>
      <c r="V2001" s="28"/>
      <c r="W2001" s="28"/>
      <c r="X2001" s="28"/>
      <c r="Y2001" s="28"/>
      <c r="Z2001" s="28"/>
      <c r="AA2001" s="28"/>
      <c r="AB2001" s="28"/>
      <c r="AC2001" s="28"/>
      <c r="AD2001" s="28"/>
      <c r="AE2001" s="28"/>
      <c r="AF2001" s="28"/>
      <c r="AG2001" s="28"/>
      <c r="AH2001" s="28"/>
      <c r="AI2001" s="28"/>
      <c r="AJ2001" s="28"/>
      <c r="AK2001" s="28"/>
      <c r="AL2001" s="28"/>
      <c r="AM2001" s="28"/>
      <c r="AN2001" s="28"/>
      <c r="AO2001" s="28"/>
      <c r="AP2001" s="28"/>
      <c r="AQ2001" s="28"/>
    </row>
    <row r="2002" spans="2:43" ht="15">
      <c r="B2002" s="28"/>
      <c r="C2002" s="28"/>
      <c r="D2002" s="28"/>
      <c r="E2002" s="28"/>
      <c r="F2002" s="28"/>
      <c r="G2002" s="28"/>
      <c r="H2002" s="28"/>
      <c r="I2002" s="28"/>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8"/>
      <c r="AG2002" s="28"/>
      <c r="AH2002" s="28"/>
      <c r="AI2002" s="28"/>
      <c r="AJ2002" s="28"/>
      <c r="AK2002" s="28"/>
      <c r="AL2002" s="28"/>
      <c r="AM2002" s="28"/>
      <c r="AN2002" s="28"/>
      <c r="AO2002" s="28"/>
      <c r="AP2002" s="28"/>
      <c r="AQ2002" s="28"/>
    </row>
    <row r="2003" spans="2:43" ht="15">
      <c r="B2003" s="28"/>
      <c r="C2003" s="28"/>
      <c r="D2003" s="28"/>
      <c r="E2003" s="28"/>
      <c r="F2003" s="28"/>
      <c r="G2003" s="28"/>
      <c r="H2003" s="28"/>
      <c r="I2003" s="28"/>
      <c r="J2003" s="28"/>
      <c r="K2003" s="28"/>
      <c r="L2003" s="28"/>
      <c r="M2003" s="28"/>
      <c r="N2003" s="28"/>
      <c r="O2003" s="28"/>
      <c r="P2003" s="28"/>
      <c r="Q2003" s="28"/>
      <c r="R2003" s="28"/>
      <c r="S2003" s="28"/>
      <c r="T2003" s="28"/>
      <c r="U2003" s="28"/>
      <c r="V2003" s="28"/>
      <c r="W2003" s="28"/>
      <c r="X2003" s="28"/>
      <c r="Y2003" s="28"/>
      <c r="Z2003" s="28"/>
      <c r="AA2003" s="28"/>
      <c r="AB2003" s="28"/>
      <c r="AC2003" s="28"/>
      <c r="AD2003" s="28"/>
      <c r="AE2003" s="28"/>
      <c r="AF2003" s="28"/>
      <c r="AG2003" s="28"/>
      <c r="AH2003" s="28"/>
      <c r="AI2003" s="28"/>
      <c r="AJ2003" s="28"/>
      <c r="AK2003" s="28"/>
      <c r="AL2003" s="28"/>
      <c r="AM2003" s="28"/>
      <c r="AN2003" s="28"/>
      <c r="AO2003" s="28"/>
      <c r="AP2003" s="28"/>
      <c r="AQ2003" s="28"/>
    </row>
    <row r="2004" spans="2:43" ht="15">
      <c r="B2004" s="28"/>
      <c r="C2004" s="28"/>
      <c r="D2004" s="28"/>
      <c r="E2004" s="28"/>
      <c r="F2004" s="28"/>
      <c r="G2004" s="28"/>
      <c r="H2004" s="28"/>
      <c r="I2004" s="28"/>
      <c r="J2004" s="28"/>
      <c r="K2004" s="28"/>
      <c r="L2004" s="28"/>
      <c r="M2004" s="28"/>
      <c r="N2004" s="28"/>
      <c r="O2004" s="28"/>
      <c r="P2004" s="28"/>
      <c r="Q2004" s="28"/>
      <c r="R2004" s="28"/>
      <c r="S2004" s="28"/>
      <c r="T2004" s="28"/>
      <c r="U2004" s="28"/>
      <c r="V2004" s="28"/>
      <c r="W2004" s="28"/>
      <c r="X2004" s="28"/>
      <c r="Y2004" s="28"/>
      <c r="Z2004" s="28"/>
      <c r="AA2004" s="28"/>
      <c r="AB2004" s="28"/>
      <c r="AC2004" s="28"/>
      <c r="AD2004" s="28"/>
      <c r="AE2004" s="28"/>
      <c r="AF2004" s="28"/>
      <c r="AG2004" s="28"/>
      <c r="AH2004" s="28"/>
      <c r="AI2004" s="28"/>
      <c r="AJ2004" s="28"/>
      <c r="AK2004" s="28"/>
      <c r="AL2004" s="28"/>
      <c r="AM2004" s="28"/>
      <c r="AN2004" s="28"/>
      <c r="AO2004" s="28"/>
      <c r="AP2004" s="28"/>
      <c r="AQ2004" s="28"/>
    </row>
    <row r="2005" spans="2:43" ht="15">
      <c r="B2005" s="28"/>
      <c r="C2005" s="28"/>
      <c r="D2005" s="28"/>
      <c r="E2005" s="28"/>
      <c r="F2005" s="28"/>
      <c r="G2005" s="28"/>
      <c r="H2005" s="28"/>
      <c r="I2005" s="28"/>
      <c r="J2005" s="28"/>
      <c r="K2005" s="28"/>
      <c r="L2005" s="28"/>
      <c r="M2005" s="28"/>
      <c r="N2005" s="28"/>
      <c r="O2005" s="28"/>
      <c r="P2005" s="28"/>
      <c r="Q2005" s="28"/>
      <c r="R2005" s="28"/>
      <c r="S2005" s="28"/>
      <c r="T2005" s="28"/>
      <c r="U2005" s="28"/>
      <c r="V2005" s="28"/>
      <c r="W2005" s="28"/>
      <c r="X2005" s="28"/>
      <c r="Y2005" s="28"/>
      <c r="Z2005" s="28"/>
      <c r="AA2005" s="28"/>
      <c r="AB2005" s="28"/>
      <c r="AC2005" s="28"/>
      <c r="AD2005" s="28"/>
      <c r="AE2005" s="28"/>
      <c r="AF2005" s="28"/>
      <c r="AG2005" s="28"/>
      <c r="AH2005" s="28"/>
      <c r="AI2005" s="28"/>
      <c r="AJ2005" s="28"/>
      <c r="AK2005" s="28"/>
      <c r="AL2005" s="28"/>
      <c r="AM2005" s="28"/>
      <c r="AN2005" s="28"/>
      <c r="AO2005" s="28"/>
      <c r="AP2005" s="28"/>
      <c r="AQ2005" s="28"/>
    </row>
    <row r="2006" spans="2:43" ht="15">
      <c r="B2006" s="28"/>
      <c r="C2006" s="28"/>
      <c r="D2006" s="28"/>
      <c r="E2006" s="28"/>
      <c r="F2006" s="28"/>
      <c r="G2006" s="28"/>
      <c r="H2006" s="28"/>
      <c r="I2006" s="28"/>
      <c r="J2006" s="28"/>
      <c r="K2006" s="28"/>
      <c r="L2006" s="28"/>
      <c r="M2006" s="28"/>
      <c r="N2006" s="28"/>
      <c r="O2006" s="28"/>
      <c r="P2006" s="28"/>
      <c r="Q2006" s="28"/>
      <c r="R2006" s="28"/>
      <c r="S2006" s="28"/>
      <c r="T2006" s="28"/>
      <c r="U2006" s="28"/>
      <c r="V2006" s="28"/>
      <c r="W2006" s="28"/>
      <c r="X2006" s="28"/>
      <c r="Y2006" s="28"/>
      <c r="Z2006" s="28"/>
      <c r="AA2006" s="28"/>
      <c r="AB2006" s="28"/>
      <c r="AC2006" s="28"/>
      <c r="AD2006" s="28"/>
      <c r="AE2006" s="28"/>
      <c r="AF2006" s="28"/>
      <c r="AG2006" s="28"/>
      <c r="AH2006" s="28"/>
      <c r="AI2006" s="28"/>
      <c r="AJ2006" s="28"/>
      <c r="AK2006" s="28"/>
      <c r="AL2006" s="28"/>
      <c r="AM2006" s="28"/>
      <c r="AN2006" s="28"/>
      <c r="AO2006" s="28"/>
      <c r="AP2006" s="28"/>
      <c r="AQ2006" s="28"/>
    </row>
    <row r="2007" spans="2:43" ht="15">
      <c r="B2007" s="28"/>
      <c r="C2007" s="28"/>
      <c r="D2007" s="28"/>
      <c r="E2007" s="28"/>
      <c r="F2007" s="28"/>
      <c r="G2007" s="28"/>
      <c r="H2007" s="28"/>
      <c r="I2007" s="28"/>
      <c r="J2007" s="28"/>
      <c r="K2007" s="28"/>
      <c r="L2007" s="28"/>
      <c r="M2007" s="28"/>
      <c r="N2007" s="28"/>
      <c r="O2007" s="28"/>
      <c r="P2007" s="28"/>
      <c r="Q2007" s="28"/>
      <c r="R2007" s="28"/>
      <c r="S2007" s="28"/>
      <c r="T2007" s="28"/>
      <c r="U2007" s="28"/>
      <c r="V2007" s="28"/>
      <c r="W2007" s="28"/>
      <c r="X2007" s="28"/>
      <c r="Y2007" s="28"/>
      <c r="Z2007" s="28"/>
      <c r="AA2007" s="28"/>
      <c r="AB2007" s="28"/>
      <c r="AC2007" s="28"/>
      <c r="AD2007" s="28"/>
      <c r="AE2007" s="28"/>
      <c r="AF2007" s="28"/>
      <c r="AG2007" s="28"/>
      <c r="AH2007" s="28"/>
      <c r="AI2007" s="28"/>
      <c r="AJ2007" s="28"/>
      <c r="AK2007" s="28"/>
      <c r="AL2007" s="28"/>
      <c r="AM2007" s="28"/>
      <c r="AN2007" s="28"/>
      <c r="AO2007" s="28"/>
      <c r="AP2007" s="28"/>
      <c r="AQ2007" s="28"/>
    </row>
    <row r="2008" spans="2:43" ht="15">
      <c r="B2008" s="28"/>
      <c r="C2008" s="28"/>
      <c r="D2008" s="28"/>
      <c r="E2008" s="28"/>
      <c r="F2008" s="28"/>
      <c r="G2008" s="28"/>
      <c r="H2008" s="28"/>
      <c r="I2008" s="28"/>
      <c r="J2008" s="28"/>
      <c r="K2008" s="28"/>
      <c r="L2008" s="28"/>
      <c r="M2008" s="28"/>
      <c r="N2008" s="28"/>
      <c r="O2008" s="28"/>
      <c r="P2008" s="28"/>
      <c r="Q2008" s="28"/>
      <c r="R2008" s="28"/>
      <c r="S2008" s="28"/>
      <c r="T2008" s="28"/>
      <c r="U2008" s="28"/>
      <c r="V2008" s="28"/>
      <c r="W2008" s="28"/>
      <c r="X2008" s="28"/>
      <c r="Y2008" s="28"/>
      <c r="Z2008" s="28"/>
      <c r="AA2008" s="28"/>
      <c r="AB2008" s="28"/>
      <c r="AC2008" s="28"/>
      <c r="AD2008" s="28"/>
      <c r="AE2008" s="28"/>
      <c r="AF2008" s="28"/>
      <c r="AG2008" s="28"/>
      <c r="AH2008" s="28"/>
      <c r="AI2008" s="28"/>
      <c r="AJ2008" s="28"/>
      <c r="AK2008" s="28"/>
      <c r="AL2008" s="28"/>
      <c r="AM2008" s="28"/>
      <c r="AN2008" s="28"/>
      <c r="AO2008" s="28"/>
      <c r="AP2008" s="28"/>
      <c r="AQ2008" s="28"/>
    </row>
    <row r="2009" spans="2:43" ht="15">
      <c r="B2009" s="28"/>
      <c r="C2009" s="28"/>
      <c r="D2009" s="28"/>
      <c r="E2009" s="28"/>
      <c r="F2009" s="28"/>
      <c r="G2009" s="28"/>
      <c r="H2009" s="28"/>
      <c r="I2009" s="28"/>
      <c r="J2009" s="28"/>
      <c r="K2009" s="28"/>
      <c r="L2009" s="28"/>
      <c r="M2009" s="28"/>
      <c r="N2009" s="28"/>
      <c r="O2009" s="28"/>
      <c r="P2009" s="28"/>
      <c r="Q2009" s="28"/>
      <c r="R2009" s="28"/>
      <c r="S2009" s="28"/>
      <c r="T2009" s="28"/>
      <c r="U2009" s="28"/>
      <c r="V2009" s="28"/>
      <c r="W2009" s="28"/>
      <c r="X2009" s="28"/>
      <c r="Y2009" s="28"/>
      <c r="Z2009" s="28"/>
      <c r="AA2009" s="28"/>
      <c r="AB2009" s="28"/>
      <c r="AC2009" s="28"/>
      <c r="AD2009" s="28"/>
      <c r="AE2009" s="28"/>
      <c r="AF2009" s="28"/>
      <c r="AG2009" s="28"/>
      <c r="AH2009" s="28"/>
      <c r="AI2009" s="28"/>
      <c r="AJ2009" s="28"/>
      <c r="AK2009" s="28"/>
      <c r="AL2009" s="28"/>
      <c r="AM2009" s="28"/>
      <c r="AN2009" s="28"/>
      <c r="AO2009" s="28"/>
      <c r="AP2009" s="28"/>
      <c r="AQ2009" s="28"/>
    </row>
    <row r="2010" spans="2:43" ht="15">
      <c r="B2010" s="28"/>
      <c r="C2010" s="28"/>
      <c r="D2010" s="28"/>
      <c r="E2010" s="28"/>
      <c r="F2010" s="28"/>
      <c r="G2010" s="28"/>
      <c r="H2010" s="28"/>
      <c r="I2010" s="28"/>
      <c r="J2010" s="28"/>
      <c r="K2010" s="28"/>
      <c r="L2010" s="28"/>
      <c r="M2010" s="28"/>
      <c r="N2010" s="28"/>
      <c r="O2010" s="28"/>
      <c r="P2010" s="28"/>
      <c r="Q2010" s="28"/>
      <c r="R2010" s="28"/>
      <c r="S2010" s="28"/>
      <c r="T2010" s="28"/>
      <c r="U2010" s="28"/>
      <c r="V2010" s="28"/>
      <c r="W2010" s="28"/>
      <c r="X2010" s="28"/>
      <c r="Y2010" s="28"/>
      <c r="Z2010" s="28"/>
      <c r="AA2010" s="28"/>
      <c r="AB2010" s="28"/>
      <c r="AC2010" s="28"/>
      <c r="AD2010" s="28"/>
      <c r="AE2010" s="28"/>
      <c r="AF2010" s="28"/>
      <c r="AG2010" s="28"/>
      <c r="AH2010" s="28"/>
      <c r="AI2010" s="28"/>
      <c r="AJ2010" s="28"/>
      <c r="AK2010" s="28"/>
      <c r="AL2010" s="28"/>
      <c r="AM2010" s="28"/>
      <c r="AN2010" s="28"/>
      <c r="AO2010" s="28"/>
      <c r="AP2010" s="28"/>
      <c r="AQ2010" s="28"/>
    </row>
    <row r="2011" spans="2:43" ht="15">
      <c r="B2011" s="28"/>
      <c r="C2011" s="28"/>
      <c r="D2011" s="28"/>
      <c r="E2011" s="28"/>
      <c r="F2011" s="28"/>
      <c r="G2011" s="28"/>
      <c r="H2011" s="28"/>
      <c r="I2011" s="28"/>
      <c r="J2011" s="28"/>
      <c r="K2011" s="28"/>
      <c r="L2011" s="28"/>
      <c r="M2011" s="28"/>
      <c r="N2011" s="28"/>
      <c r="O2011" s="28"/>
      <c r="P2011" s="28"/>
      <c r="Q2011" s="28"/>
      <c r="R2011" s="28"/>
      <c r="S2011" s="28"/>
      <c r="T2011" s="28"/>
      <c r="U2011" s="28"/>
      <c r="V2011" s="28"/>
      <c r="W2011" s="28"/>
      <c r="X2011" s="28"/>
      <c r="Y2011" s="28"/>
      <c r="Z2011" s="28"/>
      <c r="AA2011" s="28"/>
      <c r="AB2011" s="28"/>
      <c r="AC2011" s="28"/>
      <c r="AD2011" s="28"/>
      <c r="AE2011" s="28"/>
      <c r="AF2011" s="28"/>
      <c r="AG2011" s="28"/>
      <c r="AH2011" s="28"/>
      <c r="AI2011" s="28"/>
      <c r="AJ2011" s="28"/>
      <c r="AK2011" s="28"/>
      <c r="AL2011" s="28"/>
      <c r="AM2011" s="28"/>
      <c r="AN2011" s="28"/>
      <c r="AO2011" s="28"/>
      <c r="AP2011" s="28"/>
      <c r="AQ2011" s="28"/>
    </row>
    <row r="2012" spans="2:43" ht="15">
      <c r="B2012" s="28"/>
      <c r="C2012" s="28"/>
      <c r="D2012" s="28"/>
      <c r="E2012" s="28"/>
      <c r="F2012" s="28"/>
      <c r="G2012" s="28"/>
      <c r="H2012" s="28"/>
      <c r="I2012" s="28"/>
      <c r="J2012" s="28"/>
      <c r="K2012" s="28"/>
      <c r="L2012" s="28"/>
      <c r="M2012" s="28"/>
      <c r="N2012" s="28"/>
      <c r="O2012" s="28"/>
      <c r="P2012" s="28"/>
      <c r="Q2012" s="28"/>
      <c r="R2012" s="28"/>
      <c r="S2012" s="28"/>
      <c r="T2012" s="28"/>
      <c r="U2012" s="28"/>
      <c r="V2012" s="28"/>
      <c r="W2012" s="28"/>
      <c r="X2012" s="28"/>
      <c r="Y2012" s="28"/>
      <c r="Z2012" s="28"/>
      <c r="AA2012" s="28"/>
      <c r="AB2012" s="28"/>
      <c r="AC2012" s="28"/>
      <c r="AD2012" s="28"/>
      <c r="AE2012" s="28"/>
      <c r="AF2012" s="28"/>
      <c r="AG2012" s="28"/>
      <c r="AH2012" s="28"/>
      <c r="AI2012" s="28"/>
      <c r="AJ2012" s="28"/>
      <c r="AK2012" s="28"/>
      <c r="AL2012" s="28"/>
      <c r="AM2012" s="28"/>
      <c r="AN2012" s="28"/>
      <c r="AO2012" s="28"/>
      <c r="AP2012" s="28"/>
      <c r="AQ2012" s="28"/>
    </row>
    <row r="2013" spans="2:43" ht="15">
      <c r="B2013" s="28"/>
      <c r="C2013" s="28"/>
      <c r="D2013" s="28"/>
      <c r="E2013" s="28"/>
      <c r="F2013" s="28"/>
      <c r="G2013" s="28"/>
      <c r="H2013" s="28"/>
      <c r="I2013" s="28"/>
      <c r="J2013" s="28"/>
      <c r="K2013" s="28"/>
      <c r="L2013" s="28"/>
      <c r="M2013" s="28"/>
      <c r="N2013" s="28"/>
      <c r="O2013" s="28"/>
      <c r="P2013" s="28"/>
      <c r="Q2013" s="28"/>
      <c r="R2013" s="28"/>
      <c r="S2013" s="28"/>
      <c r="T2013" s="28"/>
      <c r="U2013" s="28"/>
      <c r="V2013" s="28"/>
      <c r="W2013" s="28"/>
      <c r="X2013" s="28"/>
      <c r="Y2013" s="28"/>
      <c r="Z2013" s="28"/>
      <c r="AA2013" s="28"/>
      <c r="AB2013" s="28"/>
      <c r="AC2013" s="28"/>
      <c r="AD2013" s="28"/>
      <c r="AE2013" s="28"/>
      <c r="AF2013" s="28"/>
      <c r="AG2013" s="28"/>
      <c r="AH2013" s="28"/>
      <c r="AI2013" s="28"/>
      <c r="AJ2013" s="28"/>
      <c r="AK2013" s="28"/>
      <c r="AL2013" s="28"/>
      <c r="AM2013" s="28"/>
      <c r="AN2013" s="28"/>
      <c r="AO2013" s="28"/>
      <c r="AP2013" s="28"/>
      <c r="AQ2013" s="28"/>
    </row>
    <row r="2014" spans="2:43" ht="15">
      <c r="B2014" s="28"/>
      <c r="C2014" s="28"/>
      <c r="D2014" s="28"/>
      <c r="E2014" s="28"/>
      <c r="F2014" s="28"/>
      <c r="G2014" s="28"/>
      <c r="H2014" s="28"/>
      <c r="I2014" s="28"/>
      <c r="J2014" s="28"/>
      <c r="K2014" s="28"/>
      <c r="L2014" s="28"/>
      <c r="M2014" s="28"/>
      <c r="N2014" s="28"/>
      <c r="O2014" s="28"/>
      <c r="P2014" s="28"/>
      <c r="Q2014" s="28"/>
      <c r="R2014" s="28"/>
      <c r="S2014" s="28"/>
      <c r="T2014" s="28"/>
      <c r="U2014" s="28"/>
      <c r="V2014" s="28"/>
      <c r="W2014" s="28"/>
      <c r="X2014" s="28"/>
      <c r="Y2014" s="28"/>
      <c r="Z2014" s="28"/>
      <c r="AA2014" s="28"/>
      <c r="AB2014" s="28"/>
      <c r="AC2014" s="28"/>
      <c r="AD2014" s="28"/>
      <c r="AE2014" s="28"/>
      <c r="AF2014" s="28"/>
      <c r="AG2014" s="28"/>
      <c r="AH2014" s="28"/>
      <c r="AI2014" s="28"/>
      <c r="AJ2014" s="28"/>
      <c r="AK2014" s="28"/>
      <c r="AL2014" s="28"/>
      <c r="AM2014" s="28"/>
      <c r="AN2014" s="28"/>
      <c r="AO2014" s="28"/>
      <c r="AP2014" s="28"/>
      <c r="AQ2014" s="28"/>
    </row>
    <row r="2015" spans="2:43" ht="15">
      <c r="B2015" s="28"/>
      <c r="C2015" s="28"/>
      <c r="D2015" s="28"/>
      <c r="E2015" s="28"/>
      <c r="F2015" s="28"/>
      <c r="G2015" s="28"/>
      <c r="H2015" s="28"/>
      <c r="I2015" s="28"/>
      <c r="J2015" s="28"/>
      <c r="K2015" s="28"/>
      <c r="L2015" s="28"/>
      <c r="M2015" s="28"/>
      <c r="N2015" s="28"/>
      <c r="O2015" s="28"/>
      <c r="P2015" s="28"/>
      <c r="Q2015" s="28"/>
      <c r="R2015" s="28"/>
      <c r="S2015" s="28"/>
      <c r="T2015" s="28"/>
      <c r="U2015" s="28"/>
      <c r="V2015" s="28"/>
      <c r="W2015" s="28"/>
      <c r="X2015" s="28"/>
      <c r="Y2015" s="28"/>
      <c r="Z2015" s="28"/>
      <c r="AA2015" s="28"/>
      <c r="AB2015" s="28"/>
      <c r="AC2015" s="28"/>
      <c r="AD2015" s="28"/>
      <c r="AE2015" s="28"/>
      <c r="AF2015" s="28"/>
      <c r="AG2015" s="28"/>
      <c r="AH2015" s="28"/>
      <c r="AI2015" s="28"/>
      <c r="AJ2015" s="28"/>
      <c r="AK2015" s="28"/>
      <c r="AL2015" s="28"/>
      <c r="AM2015" s="28"/>
      <c r="AN2015" s="28"/>
      <c r="AO2015" s="28"/>
      <c r="AP2015" s="28"/>
      <c r="AQ2015" s="28"/>
    </row>
    <row r="2016" spans="2:43" ht="15">
      <c r="B2016" s="28"/>
      <c r="C2016" s="28"/>
      <c r="D2016" s="28"/>
      <c r="E2016" s="28"/>
      <c r="F2016" s="28"/>
      <c r="G2016" s="28"/>
      <c r="H2016" s="28"/>
      <c r="I2016" s="28"/>
      <c r="J2016" s="28"/>
      <c r="K2016" s="28"/>
      <c r="L2016" s="28"/>
      <c r="M2016" s="28"/>
      <c r="N2016" s="28"/>
      <c r="O2016" s="28"/>
      <c r="P2016" s="28"/>
      <c r="Q2016" s="28"/>
      <c r="R2016" s="28"/>
      <c r="S2016" s="28"/>
      <c r="T2016" s="28"/>
      <c r="U2016" s="28"/>
      <c r="V2016" s="28"/>
      <c r="W2016" s="28"/>
      <c r="X2016" s="28"/>
      <c r="Y2016" s="28"/>
      <c r="Z2016" s="28"/>
      <c r="AA2016" s="28"/>
      <c r="AB2016" s="28"/>
      <c r="AC2016" s="28"/>
      <c r="AD2016" s="28"/>
      <c r="AE2016" s="28"/>
      <c r="AF2016" s="28"/>
      <c r="AG2016" s="28"/>
      <c r="AH2016" s="28"/>
      <c r="AI2016" s="28"/>
      <c r="AJ2016" s="28"/>
      <c r="AK2016" s="28"/>
      <c r="AL2016" s="28"/>
      <c r="AM2016" s="28"/>
      <c r="AN2016" s="28"/>
      <c r="AO2016" s="28"/>
      <c r="AP2016" s="28"/>
      <c r="AQ2016" s="28"/>
    </row>
    <row r="2017" spans="2:43" ht="15">
      <c r="B2017" s="28"/>
      <c r="C2017" s="28"/>
      <c r="D2017" s="28"/>
      <c r="E2017" s="28"/>
      <c r="F2017" s="28"/>
      <c r="G2017" s="28"/>
      <c r="H2017" s="28"/>
      <c r="I2017" s="28"/>
      <c r="J2017" s="28"/>
      <c r="K2017" s="28"/>
      <c r="L2017" s="28"/>
      <c r="M2017" s="28"/>
      <c r="N2017" s="28"/>
      <c r="O2017" s="28"/>
      <c r="P2017" s="28"/>
      <c r="Q2017" s="28"/>
      <c r="R2017" s="28"/>
      <c r="S2017" s="28"/>
      <c r="T2017" s="28"/>
      <c r="U2017" s="28"/>
      <c r="V2017" s="28"/>
      <c r="W2017" s="28"/>
      <c r="X2017" s="28"/>
      <c r="Y2017" s="28"/>
      <c r="Z2017" s="28"/>
      <c r="AA2017" s="28"/>
      <c r="AB2017" s="28"/>
      <c r="AC2017" s="28"/>
      <c r="AD2017" s="28"/>
      <c r="AE2017" s="28"/>
      <c r="AF2017" s="28"/>
      <c r="AG2017" s="28"/>
      <c r="AH2017" s="28"/>
      <c r="AI2017" s="28"/>
      <c r="AJ2017" s="28"/>
      <c r="AK2017" s="28"/>
      <c r="AL2017" s="28"/>
      <c r="AM2017" s="28"/>
      <c r="AN2017" s="28"/>
      <c r="AO2017" s="28"/>
      <c r="AP2017" s="28"/>
      <c r="AQ2017" s="28"/>
    </row>
    <row r="2018" spans="2:43" ht="15">
      <c r="B2018" s="28"/>
      <c r="C2018" s="28"/>
      <c r="D2018" s="28"/>
      <c r="E2018" s="28"/>
      <c r="F2018" s="28"/>
      <c r="G2018" s="28"/>
      <c r="H2018" s="28"/>
      <c r="I2018" s="28"/>
      <c r="J2018" s="28"/>
      <c r="K2018" s="28"/>
      <c r="L2018" s="28"/>
      <c r="M2018" s="28"/>
      <c r="N2018" s="28"/>
      <c r="O2018" s="28"/>
      <c r="P2018" s="28"/>
      <c r="Q2018" s="28"/>
      <c r="R2018" s="28"/>
      <c r="S2018" s="28"/>
      <c r="T2018" s="28"/>
      <c r="U2018" s="28"/>
      <c r="V2018" s="28"/>
      <c r="W2018" s="28"/>
      <c r="X2018" s="28"/>
      <c r="Y2018" s="28"/>
      <c r="Z2018" s="28"/>
      <c r="AA2018" s="28"/>
      <c r="AB2018" s="28"/>
      <c r="AC2018" s="28"/>
      <c r="AD2018" s="28"/>
      <c r="AE2018" s="28"/>
      <c r="AF2018" s="28"/>
      <c r="AG2018" s="28"/>
      <c r="AH2018" s="28"/>
      <c r="AI2018" s="28"/>
      <c r="AJ2018" s="28"/>
      <c r="AK2018" s="28"/>
      <c r="AL2018" s="28"/>
      <c r="AM2018" s="28"/>
      <c r="AN2018" s="28"/>
      <c r="AO2018" s="28"/>
      <c r="AP2018" s="28"/>
      <c r="AQ2018" s="28"/>
    </row>
    <row r="2019" spans="2:43" ht="15">
      <c r="B2019" s="28"/>
      <c r="C2019" s="28"/>
      <c r="D2019" s="28"/>
      <c r="E2019" s="28"/>
      <c r="F2019" s="28"/>
      <c r="G2019" s="28"/>
      <c r="H2019" s="28"/>
      <c r="I2019" s="28"/>
      <c r="J2019" s="28"/>
      <c r="K2019" s="28"/>
      <c r="L2019" s="28"/>
      <c r="M2019" s="28"/>
      <c r="N2019" s="28"/>
      <c r="O2019" s="28"/>
      <c r="P2019" s="28"/>
      <c r="Q2019" s="28"/>
      <c r="R2019" s="28"/>
      <c r="S2019" s="28"/>
      <c r="T2019" s="28"/>
      <c r="U2019" s="28"/>
      <c r="V2019" s="28"/>
      <c r="W2019" s="28"/>
      <c r="X2019" s="28"/>
      <c r="Y2019" s="28"/>
      <c r="Z2019" s="28"/>
      <c r="AA2019" s="28"/>
      <c r="AB2019" s="28"/>
      <c r="AC2019" s="28"/>
      <c r="AD2019" s="28"/>
      <c r="AE2019" s="28"/>
      <c r="AF2019" s="28"/>
      <c r="AG2019" s="28"/>
      <c r="AH2019" s="28"/>
      <c r="AI2019" s="28"/>
      <c r="AJ2019" s="28"/>
      <c r="AK2019" s="28"/>
      <c r="AL2019" s="28"/>
      <c r="AM2019" s="28"/>
      <c r="AN2019" s="28"/>
      <c r="AO2019" s="28"/>
      <c r="AP2019" s="28"/>
      <c r="AQ2019" s="28"/>
    </row>
    <row r="2020" spans="2:43" ht="15">
      <c r="B2020" s="28"/>
      <c r="C2020" s="28"/>
      <c r="D2020" s="28"/>
      <c r="E2020" s="28"/>
      <c r="F2020" s="28"/>
      <c r="G2020" s="28"/>
      <c r="H2020" s="28"/>
      <c r="I2020" s="28"/>
      <c r="J2020" s="28"/>
      <c r="K2020" s="28"/>
      <c r="L2020" s="28"/>
      <c r="M2020" s="28"/>
      <c r="N2020" s="28"/>
      <c r="O2020" s="28"/>
      <c r="P2020" s="28"/>
      <c r="Q2020" s="28"/>
      <c r="R2020" s="28"/>
      <c r="S2020" s="28"/>
      <c r="T2020" s="28"/>
      <c r="U2020" s="28"/>
      <c r="V2020" s="28"/>
      <c r="W2020" s="28"/>
      <c r="X2020" s="28"/>
      <c r="Y2020" s="28"/>
      <c r="Z2020" s="28"/>
      <c r="AA2020" s="28"/>
      <c r="AB2020" s="28"/>
      <c r="AC2020" s="28"/>
      <c r="AD2020" s="28"/>
      <c r="AE2020" s="28"/>
      <c r="AF2020" s="28"/>
      <c r="AG2020" s="28"/>
      <c r="AH2020" s="28"/>
      <c r="AI2020" s="28"/>
      <c r="AJ2020" s="28"/>
      <c r="AK2020" s="28"/>
      <c r="AL2020" s="28"/>
      <c r="AM2020" s="28"/>
      <c r="AN2020" s="28"/>
      <c r="AO2020" s="28"/>
      <c r="AP2020" s="28"/>
      <c r="AQ2020" s="28"/>
    </row>
    <row r="2021" spans="2:43" ht="15">
      <c r="B2021" s="28"/>
      <c r="C2021" s="28"/>
      <c r="D2021" s="28"/>
      <c r="E2021" s="28"/>
      <c r="F2021" s="28"/>
      <c r="G2021" s="28"/>
      <c r="H2021" s="28"/>
      <c r="I2021" s="28"/>
      <c r="J2021" s="28"/>
      <c r="K2021" s="28"/>
      <c r="L2021" s="28"/>
      <c r="M2021" s="28"/>
      <c r="N2021" s="28"/>
      <c r="O2021" s="28"/>
      <c r="P2021" s="28"/>
      <c r="Q2021" s="28"/>
      <c r="R2021" s="28"/>
      <c r="S2021" s="28"/>
      <c r="T2021" s="28"/>
      <c r="U2021" s="28"/>
      <c r="V2021" s="28"/>
      <c r="W2021" s="28"/>
      <c r="X2021" s="28"/>
      <c r="Y2021" s="28"/>
      <c r="Z2021" s="28"/>
      <c r="AA2021" s="28"/>
      <c r="AB2021" s="28"/>
      <c r="AC2021" s="28"/>
      <c r="AD2021" s="28"/>
      <c r="AE2021" s="28"/>
      <c r="AF2021" s="28"/>
      <c r="AG2021" s="28"/>
      <c r="AH2021" s="28"/>
      <c r="AI2021" s="28"/>
      <c r="AJ2021" s="28"/>
      <c r="AK2021" s="28"/>
      <c r="AL2021" s="28"/>
      <c r="AM2021" s="28"/>
      <c r="AN2021" s="28"/>
      <c r="AO2021" s="28"/>
      <c r="AP2021" s="28"/>
      <c r="AQ2021" s="28"/>
    </row>
    <row r="2022" spans="2:43" ht="15">
      <c r="B2022" s="28"/>
      <c r="C2022" s="28"/>
      <c r="D2022" s="28"/>
      <c r="E2022" s="28"/>
      <c r="F2022" s="28"/>
      <c r="G2022" s="28"/>
      <c r="H2022" s="28"/>
      <c r="I2022" s="28"/>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8"/>
      <c r="AG2022" s="28"/>
      <c r="AH2022" s="28"/>
      <c r="AI2022" s="28"/>
      <c r="AJ2022" s="28"/>
      <c r="AK2022" s="28"/>
      <c r="AL2022" s="28"/>
      <c r="AM2022" s="28"/>
      <c r="AN2022" s="28"/>
      <c r="AO2022" s="28"/>
      <c r="AP2022" s="28"/>
      <c r="AQ2022" s="28"/>
    </row>
    <row r="2023" spans="2:43" ht="15">
      <c r="B2023" s="28"/>
      <c r="C2023" s="28"/>
      <c r="D2023" s="28"/>
      <c r="E2023" s="28"/>
      <c r="F2023" s="28"/>
      <c r="G2023" s="28"/>
      <c r="H2023" s="28"/>
      <c r="I2023" s="28"/>
      <c r="J2023" s="28"/>
      <c r="K2023" s="28"/>
      <c r="L2023" s="28"/>
      <c r="M2023" s="28"/>
      <c r="N2023" s="28"/>
      <c r="O2023" s="28"/>
      <c r="P2023" s="28"/>
      <c r="Q2023" s="28"/>
      <c r="R2023" s="28"/>
      <c r="S2023" s="28"/>
      <c r="T2023" s="28"/>
      <c r="U2023" s="28"/>
      <c r="V2023" s="28"/>
      <c r="W2023" s="28"/>
      <c r="X2023" s="28"/>
      <c r="Y2023" s="28"/>
      <c r="Z2023" s="28"/>
      <c r="AA2023" s="28"/>
      <c r="AB2023" s="28"/>
      <c r="AC2023" s="28"/>
      <c r="AD2023" s="28"/>
      <c r="AE2023" s="28"/>
      <c r="AF2023" s="28"/>
      <c r="AG2023" s="28"/>
      <c r="AH2023" s="28"/>
      <c r="AI2023" s="28"/>
      <c r="AJ2023" s="28"/>
      <c r="AK2023" s="28"/>
      <c r="AL2023" s="28"/>
      <c r="AM2023" s="28"/>
      <c r="AN2023" s="28"/>
      <c r="AO2023" s="28"/>
      <c r="AP2023" s="28"/>
      <c r="AQ2023" s="28"/>
    </row>
    <row r="2024" spans="2:43" ht="15">
      <c r="B2024" s="28"/>
      <c r="C2024" s="28"/>
      <c r="D2024" s="28"/>
      <c r="E2024" s="28"/>
      <c r="F2024" s="28"/>
      <c r="G2024" s="28"/>
      <c r="H2024" s="28"/>
      <c r="I2024" s="28"/>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8"/>
      <c r="AG2024" s="28"/>
      <c r="AH2024" s="28"/>
      <c r="AI2024" s="28"/>
      <c r="AJ2024" s="28"/>
      <c r="AK2024" s="28"/>
      <c r="AL2024" s="28"/>
      <c r="AM2024" s="28"/>
      <c r="AN2024" s="28"/>
      <c r="AO2024" s="28"/>
      <c r="AP2024" s="28"/>
      <c r="AQ2024" s="28"/>
    </row>
    <row r="2025" spans="2:43" ht="15">
      <c r="B2025" s="28"/>
      <c r="C2025" s="28"/>
      <c r="D2025" s="28"/>
      <c r="E2025" s="28"/>
      <c r="F2025" s="28"/>
      <c r="G2025" s="28"/>
      <c r="H2025" s="28"/>
      <c r="I2025" s="28"/>
      <c r="J2025" s="28"/>
      <c r="K2025" s="28"/>
      <c r="L2025" s="28"/>
      <c r="M2025" s="28"/>
      <c r="N2025" s="28"/>
      <c r="O2025" s="28"/>
      <c r="P2025" s="28"/>
      <c r="Q2025" s="28"/>
      <c r="R2025" s="28"/>
      <c r="S2025" s="28"/>
      <c r="T2025" s="28"/>
      <c r="U2025" s="28"/>
      <c r="V2025" s="28"/>
      <c r="W2025" s="28"/>
      <c r="X2025" s="28"/>
      <c r="Y2025" s="28"/>
      <c r="Z2025" s="28"/>
      <c r="AA2025" s="28"/>
      <c r="AB2025" s="28"/>
      <c r="AC2025" s="28"/>
      <c r="AD2025" s="28"/>
      <c r="AE2025" s="28"/>
      <c r="AF2025" s="28"/>
      <c r="AG2025" s="28"/>
      <c r="AH2025" s="28"/>
      <c r="AI2025" s="28"/>
      <c r="AJ2025" s="28"/>
      <c r="AK2025" s="28"/>
      <c r="AL2025" s="28"/>
      <c r="AM2025" s="28"/>
      <c r="AN2025" s="28"/>
      <c r="AO2025" s="28"/>
      <c r="AP2025" s="28"/>
      <c r="AQ2025" s="28"/>
    </row>
    <row r="2026" spans="2:43" ht="15">
      <c r="B2026" s="28"/>
      <c r="C2026" s="28"/>
      <c r="D2026" s="28"/>
      <c r="E2026" s="28"/>
      <c r="F2026" s="28"/>
      <c r="G2026" s="28"/>
      <c r="H2026" s="28"/>
      <c r="I2026" s="28"/>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8"/>
      <c r="AG2026" s="28"/>
      <c r="AH2026" s="28"/>
      <c r="AI2026" s="28"/>
      <c r="AJ2026" s="28"/>
      <c r="AK2026" s="28"/>
      <c r="AL2026" s="28"/>
      <c r="AM2026" s="28"/>
      <c r="AN2026" s="28"/>
      <c r="AO2026" s="28"/>
      <c r="AP2026" s="28"/>
      <c r="AQ2026" s="28"/>
    </row>
    <row r="2027" spans="2:43" ht="15">
      <c r="B2027" s="28"/>
      <c r="C2027" s="28"/>
      <c r="D2027" s="28"/>
      <c r="E2027" s="28"/>
      <c r="F2027" s="28"/>
      <c r="G2027" s="28"/>
      <c r="H2027" s="28"/>
      <c r="I2027" s="28"/>
      <c r="J2027" s="28"/>
      <c r="K2027" s="28"/>
      <c r="L2027" s="28"/>
      <c r="M2027" s="28"/>
      <c r="N2027" s="28"/>
      <c r="O2027" s="28"/>
      <c r="P2027" s="28"/>
      <c r="Q2027" s="28"/>
      <c r="R2027" s="28"/>
      <c r="S2027" s="28"/>
      <c r="T2027" s="28"/>
      <c r="U2027" s="28"/>
      <c r="V2027" s="28"/>
      <c r="W2027" s="28"/>
      <c r="X2027" s="28"/>
      <c r="Y2027" s="28"/>
      <c r="Z2027" s="28"/>
      <c r="AA2027" s="28"/>
      <c r="AB2027" s="28"/>
      <c r="AC2027" s="28"/>
      <c r="AD2027" s="28"/>
      <c r="AE2027" s="28"/>
      <c r="AF2027" s="28"/>
      <c r="AG2027" s="28"/>
      <c r="AH2027" s="28"/>
      <c r="AI2027" s="28"/>
      <c r="AJ2027" s="28"/>
      <c r="AK2027" s="28"/>
      <c r="AL2027" s="28"/>
      <c r="AM2027" s="28"/>
      <c r="AN2027" s="28"/>
      <c r="AO2027" s="28"/>
      <c r="AP2027" s="28"/>
      <c r="AQ2027" s="28"/>
    </row>
    <row r="2028" spans="2:43" ht="15">
      <c r="B2028" s="28"/>
      <c r="C2028" s="28"/>
      <c r="D2028" s="28"/>
      <c r="E2028" s="28"/>
      <c r="F2028" s="28"/>
      <c r="G2028" s="28"/>
      <c r="H2028" s="28"/>
      <c r="I2028" s="28"/>
      <c r="J2028" s="28"/>
      <c r="K2028" s="28"/>
      <c r="L2028" s="28"/>
      <c r="M2028" s="28"/>
      <c r="N2028" s="28"/>
      <c r="O2028" s="28"/>
      <c r="P2028" s="28"/>
      <c r="Q2028" s="28"/>
      <c r="R2028" s="28"/>
      <c r="S2028" s="28"/>
      <c r="T2028" s="28"/>
      <c r="U2028" s="28"/>
      <c r="V2028" s="28"/>
      <c r="W2028" s="28"/>
      <c r="X2028" s="28"/>
      <c r="Y2028" s="28"/>
      <c r="Z2028" s="28"/>
      <c r="AA2028" s="28"/>
      <c r="AB2028" s="28"/>
      <c r="AC2028" s="28"/>
      <c r="AD2028" s="28"/>
      <c r="AE2028" s="28"/>
      <c r="AF2028" s="28"/>
      <c r="AG2028" s="28"/>
      <c r="AH2028" s="28"/>
      <c r="AI2028" s="28"/>
      <c r="AJ2028" s="28"/>
      <c r="AK2028" s="28"/>
      <c r="AL2028" s="28"/>
      <c r="AM2028" s="28"/>
      <c r="AN2028" s="28"/>
      <c r="AO2028" s="28"/>
      <c r="AP2028" s="28"/>
      <c r="AQ2028" s="28"/>
    </row>
    <row r="2029" spans="2:43" ht="15">
      <c r="B2029" s="28"/>
      <c r="C2029" s="28"/>
      <c r="D2029" s="28"/>
      <c r="E2029" s="28"/>
      <c r="F2029" s="28"/>
      <c r="G2029" s="28"/>
      <c r="H2029" s="28"/>
      <c r="I2029" s="28"/>
      <c r="J2029" s="28"/>
      <c r="K2029" s="28"/>
      <c r="L2029" s="28"/>
      <c r="M2029" s="28"/>
      <c r="N2029" s="28"/>
      <c r="O2029" s="28"/>
      <c r="P2029" s="28"/>
      <c r="Q2029" s="28"/>
      <c r="R2029" s="28"/>
      <c r="S2029" s="28"/>
      <c r="T2029" s="28"/>
      <c r="U2029" s="28"/>
      <c r="V2029" s="28"/>
      <c r="W2029" s="28"/>
      <c r="X2029" s="28"/>
      <c r="Y2029" s="28"/>
      <c r="Z2029" s="28"/>
      <c r="AA2029" s="28"/>
      <c r="AB2029" s="28"/>
      <c r="AC2029" s="28"/>
      <c r="AD2029" s="28"/>
      <c r="AE2029" s="28"/>
      <c r="AF2029" s="28"/>
      <c r="AG2029" s="28"/>
      <c r="AH2029" s="28"/>
      <c r="AI2029" s="28"/>
      <c r="AJ2029" s="28"/>
      <c r="AK2029" s="28"/>
      <c r="AL2029" s="28"/>
      <c r="AM2029" s="28"/>
      <c r="AN2029" s="28"/>
      <c r="AO2029" s="28"/>
      <c r="AP2029" s="28"/>
      <c r="AQ2029" s="28"/>
    </row>
    <row r="2030" spans="2:43" ht="15">
      <c r="B2030" s="28"/>
      <c r="C2030" s="28"/>
      <c r="D2030" s="28"/>
      <c r="E2030" s="28"/>
      <c r="F2030" s="28"/>
      <c r="G2030" s="28"/>
      <c r="H2030" s="28"/>
      <c r="I2030" s="28"/>
      <c r="J2030" s="28"/>
      <c r="K2030" s="28"/>
      <c r="L2030" s="28"/>
      <c r="M2030" s="28"/>
      <c r="N2030" s="28"/>
      <c r="O2030" s="28"/>
      <c r="P2030" s="28"/>
      <c r="Q2030" s="28"/>
      <c r="R2030" s="28"/>
      <c r="S2030" s="28"/>
      <c r="T2030" s="28"/>
      <c r="U2030" s="28"/>
      <c r="V2030" s="28"/>
      <c r="W2030" s="28"/>
      <c r="X2030" s="28"/>
      <c r="Y2030" s="28"/>
      <c r="Z2030" s="28"/>
      <c r="AA2030" s="28"/>
      <c r="AB2030" s="28"/>
      <c r="AC2030" s="28"/>
      <c r="AD2030" s="28"/>
      <c r="AE2030" s="28"/>
      <c r="AF2030" s="28"/>
      <c r="AG2030" s="28"/>
      <c r="AH2030" s="28"/>
      <c r="AI2030" s="28"/>
      <c r="AJ2030" s="28"/>
      <c r="AK2030" s="28"/>
      <c r="AL2030" s="28"/>
      <c r="AM2030" s="28"/>
      <c r="AN2030" s="28"/>
      <c r="AO2030" s="28"/>
      <c r="AP2030" s="28"/>
      <c r="AQ2030" s="28"/>
    </row>
    <row r="2031" spans="2:43" ht="15">
      <c r="B2031" s="28"/>
      <c r="C2031" s="28"/>
      <c r="D2031" s="28"/>
      <c r="E2031" s="28"/>
      <c r="F2031" s="28"/>
      <c r="G2031" s="28"/>
      <c r="H2031" s="28"/>
      <c r="I2031" s="28"/>
      <c r="J2031" s="28"/>
      <c r="K2031" s="28"/>
      <c r="L2031" s="28"/>
      <c r="M2031" s="28"/>
      <c r="N2031" s="28"/>
      <c r="O2031" s="28"/>
      <c r="P2031" s="28"/>
      <c r="Q2031" s="28"/>
      <c r="R2031" s="28"/>
      <c r="S2031" s="28"/>
      <c r="T2031" s="28"/>
      <c r="U2031" s="28"/>
      <c r="V2031" s="28"/>
      <c r="W2031" s="28"/>
      <c r="X2031" s="28"/>
      <c r="Y2031" s="28"/>
      <c r="Z2031" s="28"/>
      <c r="AA2031" s="28"/>
      <c r="AB2031" s="28"/>
      <c r="AC2031" s="28"/>
      <c r="AD2031" s="28"/>
      <c r="AE2031" s="28"/>
      <c r="AF2031" s="28"/>
      <c r="AG2031" s="28"/>
      <c r="AH2031" s="28"/>
      <c r="AI2031" s="28"/>
      <c r="AJ2031" s="28"/>
      <c r="AK2031" s="28"/>
      <c r="AL2031" s="28"/>
      <c r="AM2031" s="28"/>
      <c r="AN2031" s="28"/>
      <c r="AO2031" s="28"/>
      <c r="AP2031" s="28"/>
      <c r="AQ2031" s="28"/>
    </row>
    <row r="2032" spans="2:43" ht="15">
      <c r="B2032" s="28"/>
      <c r="C2032" s="28"/>
      <c r="D2032" s="28"/>
      <c r="E2032" s="28"/>
      <c r="F2032" s="28"/>
      <c r="G2032" s="28"/>
      <c r="H2032" s="28"/>
      <c r="I2032" s="28"/>
      <c r="J2032" s="28"/>
      <c r="K2032" s="28"/>
      <c r="L2032" s="28"/>
      <c r="M2032" s="28"/>
      <c r="N2032" s="28"/>
      <c r="O2032" s="28"/>
      <c r="P2032" s="28"/>
      <c r="Q2032" s="28"/>
      <c r="R2032" s="28"/>
      <c r="S2032" s="28"/>
      <c r="T2032" s="28"/>
      <c r="U2032" s="28"/>
      <c r="V2032" s="28"/>
      <c r="W2032" s="28"/>
      <c r="X2032" s="28"/>
      <c r="Y2032" s="28"/>
      <c r="Z2032" s="28"/>
      <c r="AA2032" s="28"/>
      <c r="AB2032" s="28"/>
      <c r="AC2032" s="28"/>
      <c r="AD2032" s="28"/>
      <c r="AE2032" s="28"/>
      <c r="AF2032" s="28"/>
      <c r="AG2032" s="28"/>
      <c r="AH2032" s="28"/>
      <c r="AI2032" s="28"/>
      <c r="AJ2032" s="28"/>
      <c r="AK2032" s="28"/>
      <c r="AL2032" s="28"/>
      <c r="AM2032" s="28"/>
      <c r="AN2032" s="28"/>
      <c r="AO2032" s="28"/>
      <c r="AP2032" s="28"/>
      <c r="AQ2032" s="28"/>
    </row>
    <row r="2033" spans="2:43" ht="15">
      <c r="B2033" s="28"/>
      <c r="C2033" s="28"/>
      <c r="D2033" s="28"/>
      <c r="E2033" s="28"/>
      <c r="F2033" s="28"/>
      <c r="G2033" s="28"/>
      <c r="H2033" s="28"/>
      <c r="I2033" s="28"/>
      <c r="J2033" s="28"/>
      <c r="K2033" s="28"/>
      <c r="L2033" s="28"/>
      <c r="M2033" s="28"/>
      <c r="N2033" s="28"/>
      <c r="O2033" s="28"/>
      <c r="P2033" s="28"/>
      <c r="Q2033" s="28"/>
      <c r="R2033" s="28"/>
      <c r="S2033" s="28"/>
      <c r="T2033" s="28"/>
      <c r="U2033" s="28"/>
      <c r="V2033" s="28"/>
      <c r="W2033" s="28"/>
      <c r="X2033" s="28"/>
      <c r="Y2033" s="28"/>
      <c r="Z2033" s="28"/>
      <c r="AA2033" s="28"/>
      <c r="AB2033" s="28"/>
      <c r="AC2033" s="28"/>
      <c r="AD2033" s="28"/>
      <c r="AE2033" s="28"/>
      <c r="AF2033" s="28"/>
      <c r="AG2033" s="28"/>
      <c r="AH2033" s="28"/>
      <c r="AI2033" s="28"/>
      <c r="AJ2033" s="28"/>
      <c r="AK2033" s="28"/>
      <c r="AL2033" s="28"/>
      <c r="AM2033" s="28"/>
      <c r="AN2033" s="28"/>
      <c r="AO2033" s="28"/>
      <c r="AP2033" s="28"/>
      <c r="AQ2033" s="28"/>
    </row>
    <row r="2034" spans="2:43" ht="15">
      <c r="B2034" s="28"/>
      <c r="C2034" s="28"/>
      <c r="D2034" s="28"/>
      <c r="E2034" s="28"/>
      <c r="F2034" s="28"/>
      <c r="G2034" s="28"/>
      <c r="H2034" s="28"/>
      <c r="I2034" s="28"/>
      <c r="J2034" s="28"/>
      <c r="K2034" s="28"/>
      <c r="L2034" s="28"/>
      <c r="M2034" s="28"/>
      <c r="N2034" s="28"/>
      <c r="O2034" s="28"/>
      <c r="P2034" s="28"/>
      <c r="Q2034" s="28"/>
      <c r="R2034" s="28"/>
      <c r="S2034" s="28"/>
      <c r="T2034" s="28"/>
      <c r="U2034" s="28"/>
      <c r="V2034" s="28"/>
      <c r="W2034" s="28"/>
      <c r="X2034" s="28"/>
      <c r="Y2034" s="28"/>
      <c r="Z2034" s="28"/>
      <c r="AA2034" s="28"/>
      <c r="AB2034" s="28"/>
      <c r="AC2034" s="28"/>
      <c r="AD2034" s="28"/>
      <c r="AE2034" s="28"/>
      <c r="AF2034" s="28"/>
      <c r="AG2034" s="28"/>
      <c r="AH2034" s="28"/>
      <c r="AI2034" s="28"/>
      <c r="AJ2034" s="28"/>
      <c r="AK2034" s="28"/>
      <c r="AL2034" s="28"/>
      <c r="AM2034" s="28"/>
      <c r="AN2034" s="28"/>
      <c r="AO2034" s="28"/>
      <c r="AP2034" s="28"/>
      <c r="AQ2034" s="28"/>
    </row>
    <row r="2035" spans="2:43" ht="15">
      <c r="B2035" s="28"/>
      <c r="C2035" s="28"/>
      <c r="D2035" s="28"/>
      <c r="E2035" s="28"/>
      <c r="F2035" s="28"/>
      <c r="G2035" s="28"/>
      <c r="H2035" s="28"/>
      <c r="I2035" s="28"/>
      <c r="J2035" s="28"/>
      <c r="K2035" s="28"/>
      <c r="L2035" s="28"/>
      <c r="M2035" s="28"/>
      <c r="N2035" s="28"/>
      <c r="O2035" s="28"/>
      <c r="P2035" s="28"/>
      <c r="Q2035" s="28"/>
      <c r="R2035" s="28"/>
      <c r="S2035" s="28"/>
      <c r="T2035" s="28"/>
      <c r="U2035" s="28"/>
      <c r="V2035" s="28"/>
      <c r="W2035" s="28"/>
      <c r="X2035" s="28"/>
      <c r="Y2035" s="28"/>
      <c r="Z2035" s="28"/>
      <c r="AA2035" s="28"/>
      <c r="AB2035" s="28"/>
      <c r="AC2035" s="28"/>
      <c r="AD2035" s="28"/>
      <c r="AE2035" s="28"/>
      <c r="AF2035" s="28"/>
      <c r="AG2035" s="28"/>
      <c r="AH2035" s="28"/>
      <c r="AI2035" s="28"/>
      <c r="AJ2035" s="28"/>
      <c r="AK2035" s="28"/>
      <c r="AL2035" s="28"/>
      <c r="AM2035" s="28"/>
      <c r="AN2035" s="28"/>
      <c r="AO2035" s="28"/>
      <c r="AP2035" s="28"/>
      <c r="AQ2035" s="28"/>
    </row>
    <row r="2036" spans="2:43" ht="15">
      <c r="B2036" s="28"/>
      <c r="C2036" s="28"/>
      <c r="D2036" s="28"/>
      <c r="E2036" s="28"/>
      <c r="F2036" s="28"/>
      <c r="G2036" s="28"/>
      <c r="H2036" s="28"/>
      <c r="I2036" s="28"/>
      <c r="J2036" s="28"/>
      <c r="K2036" s="28"/>
      <c r="L2036" s="28"/>
      <c r="M2036" s="28"/>
      <c r="N2036" s="28"/>
      <c r="O2036" s="28"/>
      <c r="P2036" s="28"/>
      <c r="Q2036" s="28"/>
      <c r="R2036" s="28"/>
      <c r="S2036" s="28"/>
      <c r="T2036" s="28"/>
      <c r="U2036" s="28"/>
      <c r="V2036" s="28"/>
      <c r="W2036" s="28"/>
      <c r="X2036" s="28"/>
      <c r="Y2036" s="28"/>
      <c r="Z2036" s="28"/>
      <c r="AA2036" s="28"/>
      <c r="AB2036" s="28"/>
      <c r="AC2036" s="28"/>
      <c r="AD2036" s="28"/>
      <c r="AE2036" s="28"/>
      <c r="AF2036" s="28"/>
      <c r="AG2036" s="28"/>
      <c r="AH2036" s="28"/>
      <c r="AI2036" s="28"/>
      <c r="AJ2036" s="28"/>
      <c r="AK2036" s="28"/>
      <c r="AL2036" s="28"/>
      <c r="AM2036" s="28"/>
      <c r="AN2036" s="28"/>
      <c r="AO2036" s="28"/>
      <c r="AP2036" s="28"/>
      <c r="AQ2036" s="28"/>
    </row>
    <row r="2037" spans="2:43" ht="15">
      <c r="B2037" s="28"/>
      <c r="C2037" s="28"/>
      <c r="D2037" s="28"/>
      <c r="E2037" s="28"/>
      <c r="F2037" s="28"/>
      <c r="G2037" s="28"/>
      <c r="H2037" s="28"/>
      <c r="I2037" s="28"/>
      <c r="J2037" s="28"/>
      <c r="K2037" s="28"/>
      <c r="L2037" s="28"/>
      <c r="M2037" s="28"/>
      <c r="N2037" s="28"/>
      <c r="O2037" s="28"/>
      <c r="P2037" s="28"/>
      <c r="Q2037" s="28"/>
      <c r="R2037" s="28"/>
      <c r="S2037" s="28"/>
      <c r="T2037" s="28"/>
      <c r="U2037" s="28"/>
      <c r="V2037" s="28"/>
      <c r="W2037" s="28"/>
      <c r="X2037" s="28"/>
      <c r="Y2037" s="28"/>
      <c r="Z2037" s="28"/>
      <c r="AA2037" s="28"/>
      <c r="AB2037" s="28"/>
      <c r="AC2037" s="28"/>
      <c r="AD2037" s="28"/>
      <c r="AE2037" s="28"/>
      <c r="AF2037" s="28"/>
      <c r="AG2037" s="28"/>
      <c r="AH2037" s="28"/>
      <c r="AI2037" s="28"/>
      <c r="AJ2037" s="28"/>
      <c r="AK2037" s="28"/>
      <c r="AL2037" s="28"/>
      <c r="AM2037" s="28"/>
      <c r="AN2037" s="28"/>
      <c r="AO2037" s="28"/>
      <c r="AP2037" s="28"/>
      <c r="AQ2037" s="28"/>
    </row>
    <row r="2038" spans="2:43" ht="15">
      <c r="B2038" s="28"/>
      <c r="C2038" s="28"/>
      <c r="D2038" s="28"/>
      <c r="E2038" s="28"/>
      <c r="F2038" s="28"/>
      <c r="G2038" s="28"/>
      <c r="H2038" s="28"/>
      <c r="I2038" s="28"/>
      <c r="J2038" s="28"/>
      <c r="K2038" s="28"/>
      <c r="L2038" s="28"/>
      <c r="M2038" s="28"/>
      <c r="N2038" s="28"/>
      <c r="O2038" s="28"/>
      <c r="P2038" s="28"/>
      <c r="Q2038" s="28"/>
      <c r="R2038" s="28"/>
      <c r="S2038" s="28"/>
      <c r="T2038" s="28"/>
      <c r="U2038" s="28"/>
      <c r="V2038" s="28"/>
      <c r="W2038" s="28"/>
      <c r="X2038" s="28"/>
      <c r="Y2038" s="28"/>
      <c r="Z2038" s="28"/>
      <c r="AA2038" s="28"/>
      <c r="AB2038" s="28"/>
      <c r="AC2038" s="28"/>
      <c r="AD2038" s="28"/>
      <c r="AE2038" s="28"/>
      <c r="AF2038" s="28"/>
      <c r="AG2038" s="28"/>
      <c r="AH2038" s="28"/>
      <c r="AI2038" s="28"/>
      <c r="AJ2038" s="28"/>
      <c r="AK2038" s="28"/>
      <c r="AL2038" s="28"/>
      <c r="AM2038" s="28"/>
      <c r="AN2038" s="28"/>
      <c r="AO2038" s="28"/>
      <c r="AP2038" s="28"/>
      <c r="AQ2038" s="28"/>
    </row>
    <row r="2039" spans="2:43" ht="15">
      <c r="B2039" s="28"/>
      <c r="C2039" s="28"/>
      <c r="D2039" s="28"/>
      <c r="E2039" s="28"/>
      <c r="F2039" s="28"/>
      <c r="G2039" s="28"/>
      <c r="H2039" s="28"/>
      <c r="I2039" s="28"/>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8"/>
      <c r="AG2039" s="28"/>
      <c r="AH2039" s="28"/>
      <c r="AI2039" s="28"/>
      <c r="AJ2039" s="28"/>
      <c r="AK2039" s="28"/>
      <c r="AL2039" s="28"/>
      <c r="AM2039" s="28"/>
      <c r="AN2039" s="28"/>
      <c r="AO2039" s="28"/>
      <c r="AP2039" s="28"/>
      <c r="AQ2039" s="28"/>
    </row>
    <row r="2040" spans="2:43" ht="15">
      <c r="B2040" s="28"/>
      <c r="C2040" s="28"/>
      <c r="D2040" s="28"/>
      <c r="E2040" s="28"/>
      <c r="F2040" s="28"/>
      <c r="G2040" s="28"/>
      <c r="H2040" s="28"/>
      <c r="I2040" s="28"/>
      <c r="J2040" s="28"/>
      <c r="K2040" s="28"/>
      <c r="L2040" s="28"/>
      <c r="M2040" s="28"/>
      <c r="N2040" s="28"/>
      <c r="O2040" s="28"/>
      <c r="P2040" s="28"/>
      <c r="Q2040" s="28"/>
      <c r="R2040" s="28"/>
      <c r="S2040" s="28"/>
      <c r="T2040" s="28"/>
      <c r="U2040" s="28"/>
      <c r="V2040" s="28"/>
      <c r="W2040" s="28"/>
      <c r="X2040" s="28"/>
      <c r="Y2040" s="28"/>
      <c r="Z2040" s="28"/>
      <c r="AA2040" s="28"/>
      <c r="AB2040" s="28"/>
      <c r="AC2040" s="28"/>
      <c r="AD2040" s="28"/>
      <c r="AE2040" s="28"/>
      <c r="AF2040" s="28"/>
      <c r="AG2040" s="28"/>
      <c r="AH2040" s="28"/>
      <c r="AI2040" s="28"/>
      <c r="AJ2040" s="28"/>
      <c r="AK2040" s="28"/>
      <c r="AL2040" s="28"/>
      <c r="AM2040" s="28"/>
      <c r="AN2040" s="28"/>
      <c r="AO2040" s="28"/>
      <c r="AP2040" s="28"/>
      <c r="AQ2040" s="28"/>
    </row>
    <row r="2041" spans="2:43" ht="15">
      <c r="B2041" s="28"/>
      <c r="C2041" s="28"/>
      <c r="D2041" s="28"/>
      <c r="E2041" s="28"/>
      <c r="F2041" s="28"/>
      <c r="G2041" s="28"/>
      <c r="H2041" s="28"/>
      <c r="I2041" s="28"/>
      <c r="J2041" s="28"/>
      <c r="K2041" s="28"/>
      <c r="L2041" s="28"/>
      <c r="M2041" s="28"/>
      <c r="N2041" s="28"/>
      <c r="O2041" s="28"/>
      <c r="P2041" s="28"/>
      <c r="Q2041" s="28"/>
      <c r="R2041" s="28"/>
      <c r="S2041" s="28"/>
      <c r="T2041" s="28"/>
      <c r="U2041" s="28"/>
      <c r="V2041" s="28"/>
      <c r="W2041" s="28"/>
      <c r="X2041" s="28"/>
      <c r="Y2041" s="28"/>
      <c r="Z2041" s="28"/>
      <c r="AA2041" s="28"/>
      <c r="AB2041" s="28"/>
      <c r="AC2041" s="28"/>
      <c r="AD2041" s="28"/>
      <c r="AE2041" s="28"/>
      <c r="AF2041" s="28"/>
      <c r="AG2041" s="28"/>
      <c r="AH2041" s="28"/>
      <c r="AI2041" s="28"/>
      <c r="AJ2041" s="28"/>
      <c r="AK2041" s="28"/>
      <c r="AL2041" s="28"/>
      <c r="AM2041" s="28"/>
      <c r="AN2041" s="28"/>
      <c r="AO2041" s="28"/>
      <c r="AP2041" s="28"/>
      <c r="AQ2041" s="28"/>
    </row>
    <row r="2042" spans="2:43" ht="15">
      <c r="B2042" s="28"/>
      <c r="C2042" s="28"/>
      <c r="D2042" s="28"/>
      <c r="E2042" s="28"/>
      <c r="F2042" s="28"/>
      <c r="G2042" s="28"/>
      <c r="H2042" s="28"/>
      <c r="I2042" s="28"/>
      <c r="J2042" s="28"/>
      <c r="K2042" s="28"/>
      <c r="L2042" s="28"/>
      <c r="M2042" s="28"/>
      <c r="N2042" s="28"/>
      <c r="O2042" s="28"/>
      <c r="P2042" s="28"/>
      <c r="Q2042" s="28"/>
      <c r="R2042" s="28"/>
      <c r="S2042" s="28"/>
      <c r="T2042" s="28"/>
      <c r="U2042" s="28"/>
      <c r="V2042" s="28"/>
      <c r="W2042" s="28"/>
      <c r="X2042" s="28"/>
      <c r="Y2042" s="28"/>
      <c r="Z2042" s="28"/>
      <c r="AA2042" s="28"/>
      <c r="AB2042" s="28"/>
      <c r="AC2042" s="28"/>
      <c r="AD2042" s="28"/>
      <c r="AE2042" s="28"/>
      <c r="AF2042" s="28"/>
      <c r="AG2042" s="28"/>
      <c r="AH2042" s="28"/>
      <c r="AI2042" s="28"/>
      <c r="AJ2042" s="28"/>
      <c r="AK2042" s="28"/>
      <c r="AL2042" s="28"/>
      <c r="AM2042" s="28"/>
      <c r="AN2042" s="28"/>
      <c r="AO2042" s="28"/>
      <c r="AP2042" s="28"/>
      <c r="AQ2042" s="28"/>
    </row>
    <row r="2043" spans="2:43" ht="15">
      <c r="B2043" s="28"/>
      <c r="C2043" s="28"/>
      <c r="D2043" s="28"/>
      <c r="E2043" s="28"/>
      <c r="F2043" s="28"/>
      <c r="G2043" s="28"/>
      <c r="H2043" s="28"/>
      <c r="I2043" s="28"/>
      <c r="J2043" s="28"/>
      <c r="K2043" s="28"/>
      <c r="L2043" s="28"/>
      <c r="M2043" s="28"/>
      <c r="N2043" s="28"/>
      <c r="O2043" s="28"/>
      <c r="P2043" s="28"/>
      <c r="Q2043" s="28"/>
      <c r="R2043" s="28"/>
      <c r="S2043" s="28"/>
      <c r="T2043" s="28"/>
      <c r="U2043" s="28"/>
      <c r="V2043" s="28"/>
      <c r="W2043" s="28"/>
      <c r="X2043" s="28"/>
      <c r="Y2043" s="28"/>
      <c r="Z2043" s="28"/>
      <c r="AA2043" s="28"/>
      <c r="AB2043" s="28"/>
      <c r="AC2043" s="28"/>
      <c r="AD2043" s="28"/>
      <c r="AE2043" s="28"/>
      <c r="AF2043" s="28"/>
      <c r="AG2043" s="28"/>
      <c r="AH2043" s="28"/>
      <c r="AI2043" s="28"/>
      <c r="AJ2043" s="28"/>
      <c r="AK2043" s="28"/>
      <c r="AL2043" s="28"/>
      <c r="AM2043" s="28"/>
      <c r="AN2043" s="28"/>
      <c r="AO2043" s="28"/>
      <c r="AP2043" s="28"/>
      <c r="AQ2043" s="28"/>
    </row>
    <row r="2044" spans="2:43" ht="15">
      <c r="B2044" s="28"/>
      <c r="C2044" s="28"/>
      <c r="D2044" s="28"/>
      <c r="E2044" s="28"/>
      <c r="F2044" s="28"/>
      <c r="G2044" s="28"/>
      <c r="H2044" s="28"/>
      <c r="I2044" s="28"/>
      <c r="J2044" s="28"/>
      <c r="K2044" s="28"/>
      <c r="L2044" s="28"/>
      <c r="M2044" s="28"/>
      <c r="N2044" s="28"/>
      <c r="O2044" s="28"/>
      <c r="P2044" s="28"/>
      <c r="Q2044" s="28"/>
      <c r="R2044" s="28"/>
      <c r="S2044" s="28"/>
      <c r="T2044" s="28"/>
      <c r="U2044" s="28"/>
      <c r="V2044" s="28"/>
      <c r="W2044" s="28"/>
      <c r="X2044" s="28"/>
      <c r="Y2044" s="28"/>
      <c r="Z2044" s="28"/>
      <c r="AA2044" s="28"/>
      <c r="AB2044" s="28"/>
      <c r="AC2044" s="28"/>
      <c r="AD2044" s="28"/>
      <c r="AE2044" s="28"/>
      <c r="AF2044" s="28"/>
      <c r="AG2044" s="28"/>
      <c r="AH2044" s="28"/>
      <c r="AI2044" s="28"/>
      <c r="AJ2044" s="28"/>
      <c r="AK2044" s="28"/>
      <c r="AL2044" s="28"/>
      <c r="AM2044" s="28"/>
      <c r="AN2044" s="28"/>
      <c r="AO2044" s="28"/>
      <c r="AP2044" s="28"/>
      <c r="AQ2044" s="28"/>
    </row>
    <row r="2045" spans="2:43" ht="15">
      <c r="B2045" s="28"/>
      <c r="C2045" s="28"/>
      <c r="D2045" s="28"/>
      <c r="E2045" s="28"/>
      <c r="F2045" s="28"/>
      <c r="G2045" s="28"/>
      <c r="H2045" s="28"/>
      <c r="I2045" s="28"/>
      <c r="J2045" s="28"/>
      <c r="K2045" s="28"/>
      <c r="L2045" s="28"/>
      <c r="M2045" s="28"/>
      <c r="N2045" s="28"/>
      <c r="O2045" s="28"/>
      <c r="P2045" s="28"/>
      <c r="Q2045" s="28"/>
      <c r="R2045" s="28"/>
      <c r="S2045" s="28"/>
      <c r="T2045" s="28"/>
      <c r="U2045" s="28"/>
      <c r="V2045" s="28"/>
      <c r="W2045" s="28"/>
      <c r="X2045" s="28"/>
      <c r="Y2045" s="28"/>
      <c r="Z2045" s="28"/>
      <c r="AA2045" s="28"/>
      <c r="AB2045" s="28"/>
      <c r="AC2045" s="28"/>
      <c r="AD2045" s="28"/>
      <c r="AE2045" s="28"/>
      <c r="AF2045" s="28"/>
      <c r="AG2045" s="28"/>
      <c r="AH2045" s="28"/>
      <c r="AI2045" s="28"/>
      <c r="AJ2045" s="28"/>
      <c r="AK2045" s="28"/>
      <c r="AL2045" s="28"/>
      <c r="AM2045" s="28"/>
      <c r="AN2045" s="28"/>
      <c r="AO2045" s="28"/>
      <c r="AP2045" s="28"/>
      <c r="AQ2045" s="28"/>
    </row>
    <row r="2046" spans="2:43" ht="15">
      <c r="B2046" s="28"/>
      <c r="C2046" s="28"/>
      <c r="D2046" s="28"/>
      <c r="E2046" s="28"/>
      <c r="F2046" s="28"/>
      <c r="G2046" s="28"/>
      <c r="H2046" s="28"/>
      <c r="I2046" s="28"/>
      <c r="J2046" s="28"/>
      <c r="K2046" s="28"/>
      <c r="L2046" s="28"/>
      <c r="M2046" s="28"/>
      <c r="N2046" s="28"/>
      <c r="O2046" s="28"/>
      <c r="P2046" s="28"/>
      <c r="Q2046" s="28"/>
      <c r="R2046" s="28"/>
      <c r="S2046" s="28"/>
      <c r="T2046" s="28"/>
      <c r="U2046" s="28"/>
      <c r="V2046" s="28"/>
      <c r="W2046" s="28"/>
      <c r="X2046" s="28"/>
      <c r="Y2046" s="28"/>
      <c r="Z2046" s="28"/>
      <c r="AA2046" s="28"/>
      <c r="AB2046" s="28"/>
      <c r="AC2046" s="28"/>
      <c r="AD2046" s="28"/>
      <c r="AE2046" s="28"/>
      <c r="AF2046" s="28"/>
      <c r="AG2046" s="28"/>
      <c r="AH2046" s="28"/>
      <c r="AI2046" s="28"/>
      <c r="AJ2046" s="28"/>
      <c r="AK2046" s="28"/>
      <c r="AL2046" s="28"/>
      <c r="AM2046" s="28"/>
      <c r="AN2046" s="28"/>
      <c r="AO2046" s="28"/>
      <c r="AP2046" s="28"/>
      <c r="AQ2046" s="28"/>
    </row>
    <row r="2047" spans="2:43" ht="15">
      <c r="B2047" s="28"/>
      <c r="C2047" s="28"/>
      <c r="D2047" s="28"/>
      <c r="E2047" s="28"/>
      <c r="F2047" s="28"/>
      <c r="G2047" s="28"/>
      <c r="H2047" s="28"/>
      <c r="I2047" s="28"/>
      <c r="J2047" s="28"/>
      <c r="K2047" s="28"/>
      <c r="L2047" s="28"/>
      <c r="M2047" s="28"/>
      <c r="N2047" s="28"/>
      <c r="O2047" s="28"/>
      <c r="P2047" s="28"/>
      <c r="Q2047" s="28"/>
      <c r="R2047" s="28"/>
      <c r="S2047" s="28"/>
      <c r="T2047" s="28"/>
      <c r="U2047" s="28"/>
      <c r="V2047" s="28"/>
      <c r="W2047" s="28"/>
      <c r="X2047" s="28"/>
      <c r="Y2047" s="28"/>
      <c r="Z2047" s="28"/>
      <c r="AA2047" s="28"/>
      <c r="AB2047" s="28"/>
      <c r="AC2047" s="28"/>
      <c r="AD2047" s="28"/>
      <c r="AE2047" s="28"/>
      <c r="AF2047" s="28"/>
      <c r="AG2047" s="28"/>
      <c r="AH2047" s="28"/>
      <c r="AI2047" s="28"/>
      <c r="AJ2047" s="28"/>
      <c r="AK2047" s="28"/>
      <c r="AL2047" s="28"/>
      <c r="AM2047" s="28"/>
      <c r="AN2047" s="28"/>
      <c r="AO2047" s="28"/>
      <c r="AP2047" s="28"/>
      <c r="AQ2047" s="28"/>
    </row>
    <row r="2048" spans="2:43" ht="15">
      <c r="B2048" s="28"/>
      <c r="C2048" s="28"/>
      <c r="D2048" s="28"/>
      <c r="E2048" s="28"/>
      <c r="F2048" s="28"/>
      <c r="G2048" s="28"/>
      <c r="H2048" s="28"/>
      <c r="I2048" s="28"/>
      <c r="J2048" s="28"/>
      <c r="K2048" s="28"/>
      <c r="L2048" s="28"/>
      <c r="M2048" s="28"/>
      <c r="N2048" s="28"/>
      <c r="O2048" s="28"/>
      <c r="P2048" s="28"/>
      <c r="Q2048" s="28"/>
      <c r="R2048" s="28"/>
      <c r="S2048" s="28"/>
      <c r="T2048" s="28"/>
      <c r="U2048" s="28"/>
      <c r="V2048" s="28"/>
      <c r="W2048" s="28"/>
      <c r="X2048" s="28"/>
      <c r="Y2048" s="28"/>
      <c r="Z2048" s="28"/>
      <c r="AA2048" s="28"/>
      <c r="AB2048" s="28"/>
      <c r="AC2048" s="28"/>
      <c r="AD2048" s="28"/>
      <c r="AE2048" s="28"/>
      <c r="AF2048" s="28"/>
      <c r="AG2048" s="28"/>
      <c r="AH2048" s="28"/>
      <c r="AI2048" s="28"/>
      <c r="AJ2048" s="28"/>
      <c r="AK2048" s="28"/>
      <c r="AL2048" s="28"/>
      <c r="AM2048" s="28"/>
      <c r="AN2048" s="28"/>
      <c r="AO2048" s="28"/>
      <c r="AP2048" s="28"/>
      <c r="AQ2048" s="28"/>
    </row>
    <row r="2049" spans="2:43" ht="15">
      <c r="B2049" s="28"/>
      <c r="C2049" s="28"/>
      <c r="D2049" s="28"/>
      <c r="E2049" s="28"/>
      <c r="F2049" s="28"/>
      <c r="G2049" s="28"/>
      <c r="H2049" s="28"/>
      <c r="I2049" s="28"/>
      <c r="J2049" s="28"/>
      <c r="K2049" s="28"/>
      <c r="L2049" s="28"/>
      <c r="M2049" s="28"/>
      <c r="N2049" s="28"/>
      <c r="O2049" s="28"/>
      <c r="P2049" s="28"/>
      <c r="Q2049" s="28"/>
      <c r="R2049" s="28"/>
      <c r="S2049" s="28"/>
      <c r="T2049" s="28"/>
      <c r="U2049" s="28"/>
      <c r="V2049" s="28"/>
      <c r="W2049" s="28"/>
      <c r="X2049" s="28"/>
      <c r="Y2049" s="28"/>
      <c r="Z2049" s="28"/>
      <c r="AA2049" s="28"/>
      <c r="AB2049" s="28"/>
      <c r="AC2049" s="28"/>
      <c r="AD2049" s="28"/>
      <c r="AE2049" s="28"/>
      <c r="AF2049" s="28"/>
      <c r="AG2049" s="28"/>
      <c r="AH2049" s="28"/>
      <c r="AI2049" s="28"/>
      <c r="AJ2049" s="28"/>
      <c r="AK2049" s="28"/>
      <c r="AL2049" s="28"/>
      <c r="AM2049" s="28"/>
      <c r="AN2049" s="28"/>
      <c r="AO2049" s="28"/>
      <c r="AP2049" s="28"/>
      <c r="AQ2049" s="28"/>
    </row>
    <row r="2050" spans="2:43" ht="15">
      <c r="B2050" s="28"/>
      <c r="C2050" s="28"/>
      <c r="D2050" s="28"/>
      <c r="E2050" s="28"/>
      <c r="F2050" s="28"/>
      <c r="G2050" s="28"/>
      <c r="H2050" s="28"/>
      <c r="I2050" s="28"/>
      <c r="J2050" s="28"/>
      <c r="K2050" s="28"/>
      <c r="L2050" s="28"/>
      <c r="M2050" s="28"/>
      <c r="N2050" s="28"/>
      <c r="O2050" s="28"/>
      <c r="P2050" s="28"/>
      <c r="Q2050" s="28"/>
      <c r="R2050" s="28"/>
      <c r="S2050" s="28"/>
      <c r="T2050" s="28"/>
      <c r="U2050" s="28"/>
      <c r="V2050" s="28"/>
      <c r="W2050" s="28"/>
      <c r="X2050" s="28"/>
      <c r="Y2050" s="28"/>
      <c r="Z2050" s="28"/>
      <c r="AA2050" s="28"/>
      <c r="AB2050" s="28"/>
      <c r="AC2050" s="28"/>
      <c r="AD2050" s="28"/>
      <c r="AE2050" s="28"/>
      <c r="AF2050" s="28"/>
      <c r="AG2050" s="28"/>
      <c r="AH2050" s="28"/>
      <c r="AI2050" s="28"/>
      <c r="AJ2050" s="28"/>
      <c r="AK2050" s="28"/>
      <c r="AL2050" s="28"/>
      <c r="AM2050" s="28"/>
      <c r="AN2050" s="28"/>
      <c r="AO2050" s="28"/>
      <c r="AP2050" s="28"/>
      <c r="AQ2050" s="28"/>
    </row>
    <row r="2051" spans="2:43" ht="15">
      <c r="B2051" s="28"/>
      <c r="C2051" s="28"/>
      <c r="D2051" s="28"/>
      <c r="E2051" s="28"/>
      <c r="F2051" s="28"/>
      <c r="G2051" s="28"/>
      <c r="H2051" s="28"/>
      <c r="I2051" s="28"/>
      <c r="J2051" s="28"/>
      <c r="K2051" s="28"/>
      <c r="L2051" s="28"/>
      <c r="M2051" s="28"/>
      <c r="N2051" s="28"/>
      <c r="O2051" s="28"/>
      <c r="P2051" s="28"/>
      <c r="Q2051" s="28"/>
      <c r="R2051" s="28"/>
      <c r="S2051" s="28"/>
      <c r="T2051" s="28"/>
      <c r="U2051" s="28"/>
      <c r="V2051" s="28"/>
      <c r="W2051" s="28"/>
      <c r="X2051" s="28"/>
      <c r="Y2051" s="28"/>
      <c r="Z2051" s="28"/>
      <c r="AA2051" s="28"/>
      <c r="AB2051" s="28"/>
      <c r="AC2051" s="28"/>
      <c r="AD2051" s="28"/>
      <c r="AE2051" s="28"/>
      <c r="AF2051" s="28"/>
      <c r="AG2051" s="28"/>
      <c r="AH2051" s="28"/>
      <c r="AI2051" s="28"/>
      <c r="AJ2051" s="28"/>
      <c r="AK2051" s="28"/>
      <c r="AL2051" s="28"/>
      <c r="AM2051" s="28"/>
      <c r="AN2051" s="28"/>
      <c r="AO2051" s="28"/>
      <c r="AP2051" s="28"/>
      <c r="AQ2051" s="28"/>
    </row>
    <row r="2052" spans="2:43" ht="15">
      <c r="B2052" s="28"/>
      <c r="C2052" s="28"/>
      <c r="D2052" s="28"/>
      <c r="E2052" s="28"/>
      <c r="F2052" s="28"/>
      <c r="G2052" s="28"/>
      <c r="H2052" s="28"/>
      <c r="I2052" s="28"/>
      <c r="J2052" s="28"/>
      <c r="K2052" s="28"/>
      <c r="L2052" s="28"/>
      <c r="M2052" s="28"/>
      <c r="N2052" s="28"/>
      <c r="O2052" s="28"/>
      <c r="P2052" s="28"/>
      <c r="Q2052" s="28"/>
      <c r="R2052" s="28"/>
      <c r="S2052" s="28"/>
      <c r="T2052" s="28"/>
      <c r="U2052" s="28"/>
      <c r="V2052" s="28"/>
      <c r="W2052" s="28"/>
      <c r="X2052" s="28"/>
      <c r="Y2052" s="28"/>
      <c r="Z2052" s="28"/>
      <c r="AA2052" s="28"/>
      <c r="AB2052" s="28"/>
      <c r="AC2052" s="28"/>
      <c r="AD2052" s="28"/>
      <c r="AE2052" s="28"/>
      <c r="AF2052" s="28"/>
      <c r="AG2052" s="28"/>
      <c r="AH2052" s="28"/>
      <c r="AI2052" s="28"/>
      <c r="AJ2052" s="28"/>
      <c r="AK2052" s="28"/>
      <c r="AL2052" s="28"/>
      <c r="AM2052" s="28"/>
      <c r="AN2052" s="28"/>
      <c r="AO2052" s="28"/>
      <c r="AP2052" s="28"/>
      <c r="AQ2052" s="28"/>
    </row>
    <row r="2053" spans="2:43" ht="15">
      <c r="B2053" s="28"/>
      <c r="C2053" s="28"/>
      <c r="D2053" s="28"/>
      <c r="E2053" s="28"/>
      <c r="F2053" s="28"/>
      <c r="G2053" s="28"/>
      <c r="H2053" s="28"/>
      <c r="I2053" s="28"/>
      <c r="J2053" s="28"/>
      <c r="K2053" s="28"/>
      <c r="L2053" s="28"/>
      <c r="M2053" s="28"/>
      <c r="N2053" s="28"/>
      <c r="O2053" s="28"/>
      <c r="P2053" s="28"/>
      <c r="Q2053" s="28"/>
      <c r="R2053" s="28"/>
      <c r="S2053" s="28"/>
      <c r="T2053" s="28"/>
      <c r="U2053" s="28"/>
      <c r="V2053" s="28"/>
      <c r="W2053" s="28"/>
      <c r="X2053" s="28"/>
      <c r="Y2053" s="28"/>
      <c r="Z2053" s="28"/>
      <c r="AA2053" s="28"/>
      <c r="AB2053" s="28"/>
      <c r="AC2053" s="28"/>
      <c r="AD2053" s="28"/>
      <c r="AE2053" s="28"/>
      <c r="AF2053" s="28"/>
      <c r="AG2053" s="28"/>
      <c r="AH2053" s="28"/>
      <c r="AI2053" s="28"/>
      <c r="AJ2053" s="28"/>
      <c r="AK2053" s="28"/>
      <c r="AL2053" s="28"/>
      <c r="AM2053" s="28"/>
      <c r="AN2053" s="28"/>
      <c r="AO2053" s="28"/>
      <c r="AP2053" s="28"/>
      <c r="AQ2053" s="28"/>
    </row>
    <row r="2054" spans="2:43" ht="15">
      <c r="B2054" s="28"/>
      <c r="C2054" s="28"/>
      <c r="D2054" s="28"/>
      <c r="E2054" s="28"/>
      <c r="F2054" s="28"/>
      <c r="G2054" s="28"/>
      <c r="H2054" s="28"/>
      <c r="I2054" s="28"/>
      <c r="J2054" s="28"/>
      <c r="K2054" s="28"/>
      <c r="L2054" s="28"/>
      <c r="M2054" s="28"/>
      <c r="N2054" s="28"/>
      <c r="O2054" s="28"/>
      <c r="P2054" s="28"/>
      <c r="Q2054" s="28"/>
      <c r="R2054" s="28"/>
      <c r="S2054" s="28"/>
      <c r="T2054" s="28"/>
      <c r="U2054" s="28"/>
      <c r="V2054" s="28"/>
      <c r="W2054" s="28"/>
      <c r="X2054" s="28"/>
      <c r="Y2054" s="28"/>
      <c r="Z2054" s="28"/>
      <c r="AA2054" s="28"/>
      <c r="AB2054" s="28"/>
      <c r="AC2054" s="28"/>
      <c r="AD2054" s="28"/>
      <c r="AE2054" s="28"/>
      <c r="AF2054" s="28"/>
      <c r="AG2054" s="28"/>
      <c r="AH2054" s="28"/>
      <c r="AI2054" s="28"/>
      <c r="AJ2054" s="28"/>
      <c r="AK2054" s="28"/>
      <c r="AL2054" s="28"/>
      <c r="AM2054" s="28"/>
      <c r="AN2054" s="28"/>
      <c r="AO2054" s="28"/>
      <c r="AP2054" s="28"/>
      <c r="AQ2054" s="28"/>
    </row>
    <row r="2055" spans="2:43" ht="15">
      <c r="B2055" s="28"/>
      <c r="C2055" s="28"/>
      <c r="D2055" s="28"/>
      <c r="E2055" s="28"/>
      <c r="F2055" s="28"/>
      <c r="G2055" s="28"/>
      <c r="H2055" s="28"/>
      <c r="I2055" s="28"/>
      <c r="J2055" s="28"/>
      <c r="K2055" s="28"/>
      <c r="L2055" s="28"/>
      <c r="M2055" s="28"/>
      <c r="N2055" s="28"/>
      <c r="O2055" s="28"/>
      <c r="P2055" s="28"/>
      <c r="Q2055" s="28"/>
      <c r="R2055" s="28"/>
      <c r="S2055" s="28"/>
      <c r="T2055" s="28"/>
      <c r="U2055" s="28"/>
      <c r="V2055" s="28"/>
      <c r="W2055" s="28"/>
      <c r="X2055" s="28"/>
      <c r="Y2055" s="28"/>
      <c r="Z2055" s="28"/>
      <c r="AA2055" s="28"/>
      <c r="AB2055" s="28"/>
      <c r="AC2055" s="28"/>
      <c r="AD2055" s="28"/>
      <c r="AE2055" s="28"/>
      <c r="AF2055" s="28"/>
      <c r="AG2055" s="28"/>
      <c r="AH2055" s="28"/>
      <c r="AI2055" s="28"/>
      <c r="AJ2055" s="28"/>
      <c r="AK2055" s="28"/>
      <c r="AL2055" s="28"/>
      <c r="AM2055" s="28"/>
      <c r="AN2055" s="28"/>
      <c r="AO2055" s="28"/>
      <c r="AP2055" s="28"/>
      <c r="AQ2055" s="28"/>
    </row>
    <row r="2056" spans="2:43" ht="15">
      <c r="B2056" s="28"/>
      <c r="C2056" s="28"/>
      <c r="D2056" s="28"/>
      <c r="E2056" s="28"/>
      <c r="F2056" s="28"/>
      <c r="G2056" s="28"/>
      <c r="H2056" s="28"/>
      <c r="I2056" s="28"/>
      <c r="J2056" s="28"/>
      <c r="K2056" s="28"/>
      <c r="L2056" s="28"/>
      <c r="M2056" s="28"/>
      <c r="N2056" s="28"/>
      <c r="O2056" s="28"/>
      <c r="P2056" s="28"/>
      <c r="Q2056" s="28"/>
      <c r="R2056" s="28"/>
      <c r="S2056" s="28"/>
      <c r="T2056" s="28"/>
      <c r="U2056" s="28"/>
      <c r="V2056" s="28"/>
      <c r="W2056" s="28"/>
      <c r="X2056" s="28"/>
      <c r="Y2056" s="28"/>
      <c r="Z2056" s="28"/>
      <c r="AA2056" s="28"/>
      <c r="AB2056" s="28"/>
      <c r="AC2056" s="28"/>
      <c r="AD2056" s="28"/>
      <c r="AE2056" s="28"/>
      <c r="AF2056" s="28"/>
      <c r="AG2056" s="28"/>
      <c r="AH2056" s="28"/>
      <c r="AI2056" s="28"/>
      <c r="AJ2056" s="28"/>
      <c r="AK2056" s="28"/>
      <c r="AL2056" s="28"/>
      <c r="AM2056" s="28"/>
      <c r="AN2056" s="28"/>
      <c r="AO2056" s="28"/>
      <c r="AP2056" s="28"/>
      <c r="AQ2056" s="28"/>
    </row>
    <row r="2057" spans="2:43" ht="15">
      <c r="B2057" s="28"/>
      <c r="C2057" s="28"/>
      <c r="D2057" s="28"/>
      <c r="E2057" s="28"/>
      <c r="F2057" s="28"/>
      <c r="G2057" s="28"/>
      <c r="H2057" s="28"/>
      <c r="I2057" s="28"/>
      <c r="J2057" s="28"/>
      <c r="K2057" s="28"/>
      <c r="L2057" s="28"/>
      <c r="M2057" s="28"/>
      <c r="N2057" s="28"/>
      <c r="O2057" s="28"/>
      <c r="P2057" s="28"/>
      <c r="Q2057" s="28"/>
      <c r="R2057" s="28"/>
      <c r="S2057" s="28"/>
      <c r="T2057" s="28"/>
      <c r="U2057" s="28"/>
      <c r="V2057" s="28"/>
      <c r="W2057" s="28"/>
      <c r="X2057" s="28"/>
      <c r="Y2057" s="28"/>
      <c r="Z2057" s="28"/>
      <c r="AA2057" s="28"/>
      <c r="AB2057" s="28"/>
      <c r="AC2057" s="28"/>
      <c r="AD2057" s="28"/>
      <c r="AE2057" s="28"/>
      <c r="AF2057" s="28"/>
      <c r="AG2057" s="28"/>
      <c r="AH2057" s="28"/>
      <c r="AI2057" s="28"/>
      <c r="AJ2057" s="28"/>
      <c r="AK2057" s="28"/>
      <c r="AL2057" s="28"/>
      <c r="AM2057" s="28"/>
      <c r="AN2057" s="28"/>
      <c r="AO2057" s="28"/>
      <c r="AP2057" s="28"/>
      <c r="AQ2057" s="28"/>
    </row>
    <row r="2058" spans="2:43" ht="15">
      <c r="B2058" s="28"/>
      <c r="C2058" s="28"/>
      <c r="D2058" s="28"/>
      <c r="E2058" s="28"/>
      <c r="F2058" s="28"/>
      <c r="G2058" s="28"/>
      <c r="H2058" s="28"/>
      <c r="I2058" s="28"/>
      <c r="J2058" s="28"/>
      <c r="K2058" s="28"/>
      <c r="L2058" s="28"/>
      <c r="M2058" s="28"/>
      <c r="N2058" s="28"/>
      <c r="O2058" s="28"/>
      <c r="P2058" s="28"/>
      <c r="Q2058" s="28"/>
      <c r="R2058" s="28"/>
      <c r="S2058" s="28"/>
      <c r="T2058" s="28"/>
      <c r="U2058" s="28"/>
      <c r="V2058" s="28"/>
      <c r="W2058" s="28"/>
      <c r="X2058" s="28"/>
      <c r="Y2058" s="28"/>
      <c r="Z2058" s="28"/>
      <c r="AA2058" s="28"/>
      <c r="AB2058" s="28"/>
      <c r="AC2058" s="28"/>
      <c r="AD2058" s="28"/>
      <c r="AE2058" s="28"/>
      <c r="AF2058" s="28"/>
      <c r="AG2058" s="28"/>
      <c r="AH2058" s="28"/>
      <c r="AI2058" s="28"/>
      <c r="AJ2058" s="28"/>
      <c r="AK2058" s="28"/>
      <c r="AL2058" s="28"/>
      <c r="AM2058" s="28"/>
      <c r="AN2058" s="28"/>
      <c r="AO2058" s="28"/>
      <c r="AP2058" s="28"/>
      <c r="AQ2058" s="28"/>
    </row>
    <row r="2059" spans="2:43" ht="15">
      <c r="B2059" s="28"/>
      <c r="C2059" s="28"/>
      <c r="D2059" s="28"/>
      <c r="E2059" s="28"/>
      <c r="F2059" s="28"/>
      <c r="G2059" s="28"/>
      <c r="H2059" s="28"/>
      <c r="I2059" s="28"/>
      <c r="J2059" s="28"/>
      <c r="K2059" s="28"/>
      <c r="L2059" s="28"/>
      <c r="M2059" s="28"/>
      <c r="N2059" s="28"/>
      <c r="O2059" s="28"/>
      <c r="P2059" s="28"/>
      <c r="Q2059" s="28"/>
      <c r="R2059" s="28"/>
      <c r="S2059" s="28"/>
      <c r="T2059" s="28"/>
      <c r="U2059" s="28"/>
      <c r="V2059" s="28"/>
      <c r="W2059" s="28"/>
      <c r="X2059" s="28"/>
      <c r="Y2059" s="28"/>
      <c r="Z2059" s="28"/>
      <c r="AA2059" s="28"/>
      <c r="AB2059" s="28"/>
      <c r="AC2059" s="28"/>
      <c r="AD2059" s="28"/>
      <c r="AE2059" s="28"/>
      <c r="AF2059" s="28"/>
      <c r="AG2059" s="28"/>
      <c r="AH2059" s="28"/>
      <c r="AI2059" s="28"/>
      <c r="AJ2059" s="28"/>
      <c r="AK2059" s="28"/>
      <c r="AL2059" s="28"/>
      <c r="AM2059" s="28"/>
      <c r="AN2059" s="28"/>
      <c r="AO2059" s="28"/>
      <c r="AP2059" s="28"/>
      <c r="AQ2059" s="28"/>
    </row>
    <row r="2060" spans="2:43" ht="15">
      <c r="B2060" s="28"/>
      <c r="C2060" s="28"/>
      <c r="D2060" s="28"/>
      <c r="E2060" s="28"/>
      <c r="F2060" s="28"/>
      <c r="G2060" s="28"/>
      <c r="H2060" s="28"/>
      <c r="I2060" s="28"/>
      <c r="J2060" s="28"/>
      <c r="K2060" s="28"/>
      <c r="L2060" s="28"/>
      <c r="M2060" s="28"/>
      <c r="N2060" s="28"/>
      <c r="O2060" s="28"/>
      <c r="P2060" s="28"/>
      <c r="Q2060" s="28"/>
      <c r="R2060" s="28"/>
      <c r="S2060" s="28"/>
      <c r="T2060" s="28"/>
      <c r="U2060" s="28"/>
      <c r="V2060" s="28"/>
      <c r="W2060" s="28"/>
      <c r="X2060" s="28"/>
      <c r="Y2060" s="28"/>
      <c r="Z2060" s="28"/>
      <c r="AA2060" s="28"/>
      <c r="AB2060" s="28"/>
      <c r="AC2060" s="28"/>
      <c r="AD2060" s="28"/>
      <c r="AE2060" s="28"/>
      <c r="AF2060" s="28"/>
      <c r="AG2060" s="28"/>
      <c r="AH2060" s="28"/>
      <c r="AI2060" s="28"/>
      <c r="AJ2060" s="28"/>
      <c r="AK2060" s="28"/>
      <c r="AL2060" s="28"/>
      <c r="AM2060" s="28"/>
      <c r="AN2060" s="28"/>
      <c r="AO2060" s="28"/>
      <c r="AP2060" s="28"/>
      <c r="AQ2060" s="28"/>
    </row>
    <row r="2061" spans="2:43" ht="15">
      <c r="B2061" s="28"/>
      <c r="C2061" s="28"/>
      <c r="D2061" s="28"/>
      <c r="E2061" s="28"/>
      <c r="F2061" s="28"/>
      <c r="G2061" s="28"/>
      <c r="H2061" s="28"/>
      <c r="I2061" s="28"/>
      <c r="J2061" s="28"/>
      <c r="K2061" s="28"/>
      <c r="L2061" s="28"/>
      <c r="M2061" s="28"/>
      <c r="N2061" s="28"/>
      <c r="O2061" s="28"/>
      <c r="P2061" s="28"/>
      <c r="Q2061" s="28"/>
      <c r="R2061" s="28"/>
      <c r="S2061" s="28"/>
      <c r="T2061" s="28"/>
      <c r="U2061" s="28"/>
      <c r="V2061" s="28"/>
      <c r="W2061" s="28"/>
      <c r="X2061" s="28"/>
      <c r="Y2061" s="28"/>
      <c r="Z2061" s="28"/>
      <c r="AA2061" s="28"/>
      <c r="AB2061" s="28"/>
      <c r="AC2061" s="28"/>
      <c r="AD2061" s="28"/>
      <c r="AE2061" s="28"/>
      <c r="AF2061" s="28"/>
      <c r="AG2061" s="28"/>
      <c r="AH2061" s="28"/>
      <c r="AI2061" s="28"/>
      <c r="AJ2061" s="28"/>
      <c r="AK2061" s="28"/>
      <c r="AL2061" s="28"/>
      <c r="AM2061" s="28"/>
      <c r="AN2061" s="28"/>
      <c r="AO2061" s="28"/>
      <c r="AP2061" s="28"/>
      <c r="AQ2061" s="28"/>
    </row>
    <row r="2062" spans="2:43" ht="15">
      <c r="B2062" s="28"/>
      <c r="C2062" s="28"/>
      <c r="D2062" s="28"/>
      <c r="E2062" s="28"/>
      <c r="F2062" s="28"/>
      <c r="G2062" s="28"/>
      <c r="H2062" s="28"/>
      <c r="I2062" s="28"/>
      <c r="J2062" s="28"/>
      <c r="K2062" s="28"/>
      <c r="L2062" s="28"/>
      <c r="M2062" s="28"/>
      <c r="N2062" s="28"/>
      <c r="O2062" s="28"/>
      <c r="P2062" s="28"/>
      <c r="Q2062" s="28"/>
      <c r="R2062" s="28"/>
      <c r="S2062" s="28"/>
      <c r="T2062" s="28"/>
      <c r="U2062" s="28"/>
      <c r="V2062" s="28"/>
      <c r="W2062" s="28"/>
      <c r="X2062" s="28"/>
      <c r="Y2062" s="28"/>
      <c r="Z2062" s="28"/>
      <c r="AA2062" s="28"/>
      <c r="AB2062" s="28"/>
      <c r="AC2062" s="28"/>
      <c r="AD2062" s="28"/>
      <c r="AE2062" s="28"/>
      <c r="AF2062" s="28"/>
      <c r="AG2062" s="28"/>
      <c r="AH2062" s="28"/>
      <c r="AI2062" s="28"/>
      <c r="AJ2062" s="28"/>
      <c r="AK2062" s="28"/>
      <c r="AL2062" s="28"/>
      <c r="AM2062" s="28"/>
      <c r="AN2062" s="28"/>
      <c r="AO2062" s="28"/>
      <c r="AP2062" s="28"/>
      <c r="AQ2062" s="28"/>
    </row>
    <row r="2063" spans="2:43" ht="15">
      <c r="B2063" s="28"/>
      <c r="C2063" s="28"/>
      <c r="D2063" s="28"/>
      <c r="E2063" s="28"/>
      <c r="F2063" s="28"/>
      <c r="G2063" s="28"/>
      <c r="H2063" s="28"/>
      <c r="I2063" s="28"/>
      <c r="J2063" s="28"/>
      <c r="K2063" s="28"/>
      <c r="L2063" s="28"/>
      <c r="M2063" s="28"/>
      <c r="N2063" s="28"/>
      <c r="O2063" s="28"/>
      <c r="P2063" s="28"/>
      <c r="Q2063" s="28"/>
      <c r="R2063" s="28"/>
      <c r="S2063" s="28"/>
      <c r="T2063" s="28"/>
      <c r="U2063" s="28"/>
      <c r="V2063" s="28"/>
      <c r="W2063" s="28"/>
      <c r="X2063" s="28"/>
      <c r="Y2063" s="28"/>
      <c r="Z2063" s="28"/>
      <c r="AA2063" s="28"/>
      <c r="AB2063" s="28"/>
      <c r="AC2063" s="28"/>
      <c r="AD2063" s="28"/>
      <c r="AE2063" s="28"/>
      <c r="AF2063" s="28"/>
      <c r="AG2063" s="28"/>
      <c r="AH2063" s="28"/>
      <c r="AI2063" s="28"/>
      <c r="AJ2063" s="28"/>
      <c r="AK2063" s="28"/>
      <c r="AL2063" s="28"/>
      <c r="AM2063" s="28"/>
      <c r="AN2063" s="28"/>
      <c r="AO2063" s="28"/>
      <c r="AP2063" s="28"/>
      <c r="AQ2063" s="28"/>
    </row>
    <row r="2064" spans="2:43" ht="15">
      <c r="B2064" s="28"/>
      <c r="C2064" s="28"/>
      <c r="D2064" s="28"/>
      <c r="E2064" s="28"/>
      <c r="F2064" s="28"/>
      <c r="G2064" s="28"/>
      <c r="H2064" s="28"/>
      <c r="I2064" s="28"/>
      <c r="J2064" s="28"/>
      <c r="K2064" s="28"/>
      <c r="L2064" s="28"/>
      <c r="M2064" s="28"/>
      <c r="N2064" s="28"/>
      <c r="O2064" s="28"/>
      <c r="P2064" s="28"/>
      <c r="Q2064" s="28"/>
      <c r="R2064" s="28"/>
      <c r="S2064" s="28"/>
      <c r="T2064" s="28"/>
      <c r="U2064" s="28"/>
      <c r="V2064" s="28"/>
      <c r="W2064" s="28"/>
      <c r="X2064" s="28"/>
      <c r="Y2064" s="28"/>
      <c r="Z2064" s="28"/>
      <c r="AA2064" s="28"/>
      <c r="AB2064" s="28"/>
      <c r="AC2064" s="28"/>
      <c r="AD2064" s="28"/>
      <c r="AE2064" s="28"/>
      <c r="AF2064" s="28"/>
      <c r="AG2064" s="28"/>
      <c r="AH2064" s="28"/>
      <c r="AI2064" s="28"/>
      <c r="AJ2064" s="28"/>
      <c r="AK2064" s="28"/>
      <c r="AL2064" s="28"/>
      <c r="AM2064" s="28"/>
      <c r="AN2064" s="28"/>
      <c r="AO2064" s="28"/>
      <c r="AP2064" s="28"/>
      <c r="AQ2064" s="28"/>
    </row>
    <row r="2065" spans="2:43" ht="15">
      <c r="B2065" s="28"/>
      <c r="C2065" s="28"/>
      <c r="D2065" s="28"/>
      <c r="E2065" s="28"/>
      <c r="F2065" s="28"/>
      <c r="G2065" s="28"/>
      <c r="H2065" s="28"/>
      <c r="I2065" s="28"/>
      <c r="J2065" s="28"/>
      <c r="K2065" s="28"/>
      <c r="L2065" s="28"/>
      <c r="M2065" s="28"/>
      <c r="N2065" s="28"/>
      <c r="O2065" s="28"/>
      <c r="P2065" s="28"/>
      <c r="Q2065" s="28"/>
      <c r="R2065" s="28"/>
      <c r="S2065" s="28"/>
      <c r="T2065" s="28"/>
      <c r="U2065" s="28"/>
      <c r="V2065" s="28"/>
      <c r="W2065" s="28"/>
      <c r="X2065" s="28"/>
      <c r="Y2065" s="28"/>
      <c r="Z2065" s="28"/>
      <c r="AA2065" s="28"/>
      <c r="AB2065" s="28"/>
      <c r="AC2065" s="28"/>
      <c r="AD2065" s="28"/>
      <c r="AE2065" s="28"/>
      <c r="AF2065" s="28"/>
      <c r="AG2065" s="28"/>
      <c r="AH2065" s="28"/>
      <c r="AI2065" s="28"/>
      <c r="AJ2065" s="28"/>
      <c r="AK2065" s="28"/>
      <c r="AL2065" s="28"/>
      <c r="AM2065" s="28"/>
      <c r="AN2065" s="28"/>
      <c r="AO2065" s="28"/>
      <c r="AP2065" s="28"/>
      <c r="AQ2065" s="28"/>
    </row>
    <row r="2066" spans="2:43" ht="15">
      <c r="B2066" s="28"/>
      <c r="C2066" s="28"/>
      <c r="D2066" s="28"/>
      <c r="E2066" s="28"/>
      <c r="F2066" s="28"/>
      <c r="G2066" s="28"/>
      <c r="H2066" s="28"/>
      <c r="I2066" s="28"/>
      <c r="J2066" s="28"/>
      <c r="K2066" s="28"/>
      <c r="L2066" s="28"/>
      <c r="M2066" s="28"/>
      <c r="N2066" s="28"/>
      <c r="O2066" s="28"/>
      <c r="P2066" s="28"/>
      <c r="Q2066" s="28"/>
      <c r="R2066" s="28"/>
      <c r="S2066" s="28"/>
      <c r="T2066" s="28"/>
      <c r="U2066" s="28"/>
      <c r="V2066" s="28"/>
      <c r="W2066" s="28"/>
      <c r="X2066" s="28"/>
      <c r="Y2066" s="28"/>
      <c r="Z2066" s="28"/>
      <c r="AA2066" s="28"/>
      <c r="AB2066" s="28"/>
      <c r="AC2066" s="28"/>
      <c r="AD2066" s="28"/>
      <c r="AE2066" s="28"/>
      <c r="AF2066" s="28"/>
      <c r="AG2066" s="28"/>
      <c r="AH2066" s="28"/>
      <c r="AI2066" s="28"/>
      <c r="AJ2066" s="28"/>
      <c r="AK2066" s="28"/>
      <c r="AL2066" s="28"/>
      <c r="AM2066" s="28"/>
      <c r="AN2066" s="28"/>
      <c r="AO2066" s="28"/>
      <c r="AP2066" s="28"/>
      <c r="AQ2066" s="28"/>
    </row>
    <row r="2067" spans="2:43" ht="15">
      <c r="B2067" s="28"/>
      <c r="C2067" s="28"/>
      <c r="D2067" s="28"/>
      <c r="E2067" s="28"/>
      <c r="F2067" s="28"/>
      <c r="G2067" s="28"/>
      <c r="H2067" s="28"/>
      <c r="I2067" s="28"/>
      <c r="J2067" s="28"/>
      <c r="K2067" s="28"/>
      <c r="L2067" s="28"/>
      <c r="M2067" s="28"/>
      <c r="N2067" s="28"/>
      <c r="O2067" s="28"/>
      <c r="P2067" s="28"/>
      <c r="Q2067" s="28"/>
      <c r="R2067" s="28"/>
      <c r="S2067" s="28"/>
      <c r="T2067" s="28"/>
      <c r="U2067" s="28"/>
      <c r="V2067" s="28"/>
      <c r="W2067" s="28"/>
      <c r="X2067" s="28"/>
      <c r="Y2067" s="28"/>
      <c r="Z2067" s="28"/>
      <c r="AA2067" s="28"/>
      <c r="AB2067" s="28"/>
      <c r="AC2067" s="28"/>
      <c r="AD2067" s="28"/>
      <c r="AE2067" s="28"/>
      <c r="AF2067" s="28"/>
      <c r="AG2067" s="28"/>
      <c r="AH2067" s="28"/>
      <c r="AI2067" s="28"/>
      <c r="AJ2067" s="28"/>
      <c r="AK2067" s="28"/>
      <c r="AL2067" s="28"/>
      <c r="AM2067" s="28"/>
      <c r="AN2067" s="28"/>
      <c r="AO2067" s="28"/>
      <c r="AP2067" s="28"/>
      <c r="AQ2067" s="28"/>
    </row>
    <row r="2068" spans="2:43" ht="15">
      <c r="B2068" s="28"/>
      <c r="C2068" s="28"/>
      <c r="D2068" s="28"/>
      <c r="E2068" s="28"/>
      <c r="F2068" s="28"/>
      <c r="G2068" s="28"/>
      <c r="H2068" s="28"/>
      <c r="I2068" s="28"/>
      <c r="J2068" s="28"/>
      <c r="K2068" s="28"/>
      <c r="L2068" s="28"/>
      <c r="M2068" s="28"/>
      <c r="N2068" s="28"/>
      <c r="O2068" s="28"/>
      <c r="P2068" s="28"/>
      <c r="Q2068" s="28"/>
      <c r="R2068" s="28"/>
      <c r="S2068" s="28"/>
      <c r="T2068" s="28"/>
      <c r="U2068" s="28"/>
      <c r="V2068" s="28"/>
      <c r="W2068" s="28"/>
      <c r="X2068" s="28"/>
      <c r="Y2068" s="28"/>
      <c r="Z2068" s="28"/>
      <c r="AA2068" s="28"/>
      <c r="AB2068" s="28"/>
      <c r="AC2068" s="28"/>
      <c r="AD2068" s="28"/>
      <c r="AE2068" s="28"/>
      <c r="AF2068" s="28"/>
      <c r="AG2068" s="28"/>
      <c r="AH2068" s="28"/>
      <c r="AI2068" s="28"/>
      <c r="AJ2068" s="28"/>
      <c r="AK2068" s="28"/>
      <c r="AL2068" s="28"/>
      <c r="AM2068" s="28"/>
      <c r="AN2068" s="28"/>
      <c r="AO2068" s="28"/>
      <c r="AP2068" s="28"/>
      <c r="AQ2068" s="28"/>
    </row>
    <row r="2069" spans="2:43" ht="15">
      <c r="B2069" s="28"/>
      <c r="C2069" s="28"/>
      <c r="D2069" s="28"/>
      <c r="E2069" s="28"/>
      <c r="F2069" s="28"/>
      <c r="G2069" s="28"/>
      <c r="H2069" s="28"/>
      <c r="I2069" s="28"/>
      <c r="J2069" s="28"/>
      <c r="K2069" s="28"/>
      <c r="L2069" s="28"/>
      <c r="M2069" s="28"/>
      <c r="N2069" s="28"/>
      <c r="O2069" s="28"/>
      <c r="P2069" s="28"/>
      <c r="Q2069" s="28"/>
      <c r="R2069" s="28"/>
      <c r="S2069" s="28"/>
      <c r="T2069" s="28"/>
      <c r="U2069" s="28"/>
      <c r="V2069" s="28"/>
      <c r="W2069" s="28"/>
      <c r="X2069" s="28"/>
      <c r="Y2069" s="28"/>
      <c r="Z2069" s="28"/>
      <c r="AA2069" s="28"/>
      <c r="AB2069" s="28"/>
      <c r="AC2069" s="28"/>
      <c r="AD2069" s="28"/>
      <c r="AE2069" s="28"/>
      <c r="AF2069" s="28"/>
      <c r="AG2069" s="28"/>
      <c r="AH2069" s="28"/>
      <c r="AI2069" s="28"/>
      <c r="AJ2069" s="28"/>
      <c r="AK2069" s="28"/>
      <c r="AL2069" s="28"/>
      <c r="AM2069" s="28"/>
      <c r="AN2069" s="28"/>
      <c r="AO2069" s="28"/>
      <c r="AP2069" s="28"/>
      <c r="AQ2069" s="28"/>
    </row>
    <row r="2070" spans="2:43" ht="15">
      <c r="B2070" s="28"/>
      <c r="C2070" s="28"/>
      <c r="D2070" s="28"/>
      <c r="E2070" s="28"/>
      <c r="F2070" s="28"/>
      <c r="G2070" s="28"/>
      <c r="H2070" s="28"/>
      <c r="I2070" s="28"/>
      <c r="J2070" s="28"/>
      <c r="K2070" s="28"/>
      <c r="L2070" s="28"/>
      <c r="M2070" s="28"/>
      <c r="N2070" s="28"/>
      <c r="O2070" s="28"/>
      <c r="P2070" s="28"/>
      <c r="Q2070" s="28"/>
      <c r="R2070" s="28"/>
      <c r="S2070" s="28"/>
      <c r="T2070" s="28"/>
      <c r="U2070" s="28"/>
      <c r="V2070" s="28"/>
      <c r="W2070" s="28"/>
      <c r="X2070" s="28"/>
      <c r="Y2070" s="28"/>
      <c r="Z2070" s="28"/>
      <c r="AA2070" s="28"/>
      <c r="AB2070" s="28"/>
      <c r="AC2070" s="28"/>
      <c r="AD2070" s="28"/>
      <c r="AE2070" s="28"/>
      <c r="AF2070" s="28"/>
      <c r="AG2070" s="28"/>
      <c r="AH2070" s="28"/>
      <c r="AI2070" s="28"/>
      <c r="AJ2070" s="28"/>
      <c r="AK2070" s="28"/>
      <c r="AL2070" s="28"/>
      <c r="AM2070" s="28"/>
      <c r="AN2070" s="28"/>
      <c r="AO2070" s="28"/>
      <c r="AP2070" s="28"/>
      <c r="AQ2070" s="28"/>
    </row>
    <row r="2071" spans="2:43" ht="15">
      <c r="B2071" s="28"/>
      <c r="C2071" s="28"/>
      <c r="D2071" s="28"/>
      <c r="E2071" s="28"/>
      <c r="F2071" s="28"/>
      <c r="G2071" s="28"/>
      <c r="H2071" s="28"/>
      <c r="I2071" s="28"/>
      <c r="J2071" s="28"/>
      <c r="K2071" s="28"/>
      <c r="L2071" s="28"/>
      <c r="M2071" s="28"/>
      <c r="N2071" s="28"/>
      <c r="O2071" s="28"/>
      <c r="P2071" s="28"/>
      <c r="Q2071" s="28"/>
      <c r="R2071" s="28"/>
      <c r="S2071" s="28"/>
      <c r="T2071" s="28"/>
      <c r="U2071" s="28"/>
      <c r="V2071" s="28"/>
      <c r="W2071" s="28"/>
      <c r="X2071" s="28"/>
      <c r="Y2071" s="28"/>
      <c r="Z2071" s="28"/>
      <c r="AA2071" s="28"/>
      <c r="AB2071" s="28"/>
      <c r="AC2071" s="28"/>
      <c r="AD2071" s="28"/>
      <c r="AE2071" s="28"/>
      <c r="AF2071" s="28"/>
      <c r="AG2071" s="28"/>
      <c r="AH2071" s="28"/>
      <c r="AI2071" s="28"/>
      <c r="AJ2071" s="28"/>
      <c r="AK2071" s="28"/>
      <c r="AL2071" s="28"/>
      <c r="AM2071" s="28"/>
      <c r="AN2071" s="28"/>
      <c r="AO2071" s="28"/>
      <c r="AP2071" s="28"/>
      <c r="AQ2071" s="28"/>
    </row>
    <row r="2072" spans="2:43" ht="15">
      <c r="B2072" s="28"/>
      <c r="C2072" s="28"/>
      <c r="D2072" s="28"/>
      <c r="E2072" s="28"/>
      <c r="F2072" s="28"/>
      <c r="G2072" s="28"/>
      <c r="H2072" s="28"/>
      <c r="I2072" s="28"/>
      <c r="J2072" s="28"/>
      <c r="K2072" s="28"/>
      <c r="L2072" s="28"/>
      <c r="M2072" s="28"/>
      <c r="N2072" s="28"/>
      <c r="O2072" s="28"/>
      <c r="P2072" s="28"/>
      <c r="Q2072" s="28"/>
      <c r="R2072" s="28"/>
      <c r="S2072" s="28"/>
      <c r="T2072" s="28"/>
      <c r="U2072" s="28"/>
      <c r="V2072" s="28"/>
      <c r="W2072" s="28"/>
      <c r="X2072" s="28"/>
      <c r="Y2072" s="28"/>
      <c r="Z2072" s="28"/>
      <c r="AA2072" s="28"/>
      <c r="AB2072" s="28"/>
      <c r="AC2072" s="28"/>
      <c r="AD2072" s="28"/>
      <c r="AE2072" s="28"/>
      <c r="AF2072" s="28"/>
      <c r="AG2072" s="28"/>
      <c r="AH2072" s="28"/>
      <c r="AI2072" s="28"/>
      <c r="AJ2072" s="28"/>
      <c r="AK2072" s="28"/>
      <c r="AL2072" s="28"/>
      <c r="AM2072" s="28"/>
      <c r="AN2072" s="28"/>
      <c r="AO2072" s="28"/>
      <c r="AP2072" s="28"/>
      <c r="AQ2072" s="28"/>
    </row>
    <row r="2073" spans="2:43" ht="15">
      <c r="B2073" s="28"/>
      <c r="C2073" s="28"/>
      <c r="D2073" s="28"/>
      <c r="E2073" s="28"/>
      <c r="F2073" s="28"/>
      <c r="G2073" s="28"/>
      <c r="H2073" s="28"/>
      <c r="I2073" s="28"/>
      <c r="J2073" s="28"/>
      <c r="K2073" s="28"/>
      <c r="L2073" s="28"/>
      <c r="M2073" s="28"/>
      <c r="N2073" s="28"/>
      <c r="O2073" s="28"/>
      <c r="P2073" s="28"/>
      <c r="Q2073" s="28"/>
      <c r="R2073" s="28"/>
      <c r="S2073" s="28"/>
      <c r="T2073" s="28"/>
      <c r="U2073" s="28"/>
      <c r="V2073" s="28"/>
      <c r="W2073" s="28"/>
      <c r="X2073" s="28"/>
      <c r="Y2073" s="28"/>
      <c r="Z2073" s="28"/>
      <c r="AA2073" s="28"/>
      <c r="AB2073" s="28"/>
      <c r="AC2073" s="28"/>
      <c r="AD2073" s="28"/>
      <c r="AE2073" s="28"/>
      <c r="AF2073" s="28"/>
      <c r="AG2073" s="28"/>
      <c r="AH2073" s="28"/>
      <c r="AI2073" s="28"/>
      <c r="AJ2073" s="28"/>
      <c r="AK2073" s="28"/>
      <c r="AL2073" s="28"/>
      <c r="AM2073" s="28"/>
      <c r="AN2073" s="28"/>
      <c r="AO2073" s="28"/>
      <c r="AP2073" s="28"/>
      <c r="AQ2073" s="28"/>
    </row>
    <row r="2074" spans="2:43" ht="15">
      <c r="B2074" s="28"/>
      <c r="C2074" s="28"/>
      <c r="D2074" s="28"/>
      <c r="E2074" s="28"/>
      <c r="F2074" s="28"/>
      <c r="G2074" s="28"/>
      <c r="H2074" s="28"/>
      <c r="I2074" s="28"/>
      <c r="J2074" s="28"/>
      <c r="K2074" s="28"/>
      <c r="L2074" s="28"/>
      <c r="M2074" s="28"/>
      <c r="N2074" s="28"/>
      <c r="O2074" s="28"/>
      <c r="P2074" s="28"/>
      <c r="Q2074" s="28"/>
      <c r="R2074" s="28"/>
      <c r="S2074" s="28"/>
      <c r="T2074" s="28"/>
      <c r="U2074" s="28"/>
      <c r="V2074" s="28"/>
      <c r="W2074" s="28"/>
      <c r="X2074" s="28"/>
      <c r="Y2074" s="28"/>
      <c r="Z2074" s="28"/>
      <c r="AA2074" s="28"/>
      <c r="AB2074" s="28"/>
      <c r="AC2074" s="28"/>
      <c r="AD2074" s="28"/>
      <c r="AE2074" s="28"/>
      <c r="AF2074" s="28"/>
      <c r="AG2074" s="28"/>
      <c r="AH2074" s="28"/>
      <c r="AI2074" s="28"/>
      <c r="AJ2074" s="28"/>
      <c r="AK2074" s="28"/>
      <c r="AL2074" s="28"/>
      <c r="AM2074" s="28"/>
      <c r="AN2074" s="28"/>
      <c r="AO2074" s="28"/>
      <c r="AP2074" s="28"/>
      <c r="AQ2074" s="28"/>
    </row>
    <row r="2075" spans="2:43" ht="15">
      <c r="B2075" s="28"/>
      <c r="C2075" s="28"/>
      <c r="D2075" s="28"/>
      <c r="E2075" s="28"/>
      <c r="F2075" s="28"/>
      <c r="G2075" s="28"/>
      <c r="H2075" s="28"/>
      <c r="I2075" s="28"/>
      <c r="J2075" s="28"/>
      <c r="K2075" s="28"/>
      <c r="L2075" s="28"/>
      <c r="M2075" s="28"/>
      <c r="N2075" s="28"/>
      <c r="O2075" s="28"/>
      <c r="P2075" s="28"/>
      <c r="Q2075" s="28"/>
      <c r="R2075" s="28"/>
      <c r="S2075" s="28"/>
      <c r="T2075" s="28"/>
      <c r="U2075" s="28"/>
      <c r="V2075" s="28"/>
      <c r="W2075" s="28"/>
      <c r="X2075" s="28"/>
      <c r="Y2075" s="28"/>
      <c r="Z2075" s="28"/>
      <c r="AA2075" s="28"/>
      <c r="AB2075" s="28"/>
      <c r="AC2075" s="28"/>
      <c r="AD2075" s="28"/>
      <c r="AE2075" s="28"/>
      <c r="AF2075" s="28"/>
      <c r="AG2075" s="28"/>
      <c r="AH2075" s="28"/>
      <c r="AI2075" s="28"/>
      <c r="AJ2075" s="28"/>
      <c r="AK2075" s="28"/>
      <c r="AL2075" s="28"/>
      <c r="AM2075" s="28"/>
      <c r="AN2075" s="28"/>
      <c r="AO2075" s="28"/>
      <c r="AP2075" s="28"/>
      <c r="AQ2075" s="28"/>
    </row>
    <row r="2076" spans="2:43" ht="15">
      <c r="B2076" s="28"/>
      <c r="C2076" s="28"/>
      <c r="D2076" s="28"/>
      <c r="E2076" s="28"/>
      <c r="F2076" s="28"/>
      <c r="G2076" s="28"/>
      <c r="H2076" s="28"/>
      <c r="I2076" s="28"/>
      <c r="J2076" s="28"/>
      <c r="K2076" s="28"/>
      <c r="L2076" s="28"/>
      <c r="M2076" s="28"/>
      <c r="N2076" s="28"/>
      <c r="O2076" s="28"/>
      <c r="P2076" s="28"/>
      <c r="Q2076" s="28"/>
      <c r="R2076" s="28"/>
      <c r="S2076" s="28"/>
      <c r="T2076" s="28"/>
      <c r="U2076" s="28"/>
      <c r="V2076" s="28"/>
      <c r="W2076" s="28"/>
      <c r="X2076" s="28"/>
      <c r="Y2076" s="28"/>
      <c r="Z2076" s="28"/>
      <c r="AA2076" s="28"/>
      <c r="AB2076" s="28"/>
      <c r="AC2076" s="28"/>
      <c r="AD2076" s="28"/>
      <c r="AE2076" s="28"/>
      <c r="AF2076" s="28"/>
      <c r="AG2076" s="28"/>
      <c r="AH2076" s="28"/>
      <c r="AI2076" s="28"/>
      <c r="AJ2076" s="28"/>
      <c r="AK2076" s="28"/>
      <c r="AL2076" s="28"/>
      <c r="AM2076" s="28"/>
      <c r="AN2076" s="28"/>
      <c r="AO2076" s="28"/>
      <c r="AP2076" s="28"/>
      <c r="AQ2076" s="28"/>
    </row>
    <row r="2077" spans="2:43" ht="15">
      <c r="B2077" s="28"/>
      <c r="C2077" s="28"/>
      <c r="D2077" s="28"/>
      <c r="E2077" s="28"/>
      <c r="F2077" s="28"/>
      <c r="G2077" s="28"/>
      <c r="H2077" s="28"/>
      <c r="I2077" s="28"/>
      <c r="J2077" s="28"/>
      <c r="K2077" s="28"/>
      <c r="L2077" s="28"/>
      <c r="M2077" s="28"/>
      <c r="N2077" s="28"/>
      <c r="O2077" s="28"/>
      <c r="P2077" s="28"/>
      <c r="Q2077" s="28"/>
      <c r="R2077" s="28"/>
      <c r="S2077" s="28"/>
      <c r="T2077" s="28"/>
      <c r="U2077" s="28"/>
      <c r="V2077" s="28"/>
      <c r="W2077" s="28"/>
      <c r="X2077" s="28"/>
      <c r="Y2077" s="28"/>
      <c r="Z2077" s="28"/>
      <c r="AA2077" s="28"/>
      <c r="AB2077" s="28"/>
      <c r="AC2077" s="28"/>
      <c r="AD2077" s="28"/>
      <c r="AE2077" s="28"/>
      <c r="AF2077" s="28"/>
      <c r="AG2077" s="28"/>
      <c r="AH2077" s="28"/>
      <c r="AI2077" s="28"/>
      <c r="AJ2077" s="28"/>
      <c r="AK2077" s="28"/>
      <c r="AL2077" s="28"/>
      <c r="AM2077" s="28"/>
      <c r="AN2077" s="28"/>
      <c r="AO2077" s="28"/>
      <c r="AP2077" s="28"/>
      <c r="AQ2077" s="28"/>
    </row>
    <row r="2078" spans="2:43" ht="15">
      <c r="B2078" s="28"/>
      <c r="C2078" s="28"/>
      <c r="D2078" s="28"/>
      <c r="E2078" s="28"/>
      <c r="F2078" s="28"/>
      <c r="G2078" s="28"/>
      <c r="H2078" s="28"/>
      <c r="I2078" s="28"/>
      <c r="J2078" s="28"/>
      <c r="K2078" s="28"/>
      <c r="L2078" s="28"/>
      <c r="M2078" s="28"/>
      <c r="N2078" s="28"/>
      <c r="O2078" s="28"/>
      <c r="P2078" s="28"/>
      <c r="Q2078" s="28"/>
      <c r="R2078" s="28"/>
      <c r="S2078" s="28"/>
      <c r="T2078" s="28"/>
      <c r="U2078" s="28"/>
      <c r="V2078" s="28"/>
      <c r="W2078" s="28"/>
      <c r="X2078" s="28"/>
      <c r="Y2078" s="28"/>
      <c r="Z2078" s="28"/>
      <c r="AA2078" s="28"/>
      <c r="AB2078" s="28"/>
      <c r="AC2078" s="28"/>
      <c r="AD2078" s="28"/>
      <c r="AE2078" s="28"/>
      <c r="AF2078" s="28"/>
      <c r="AG2078" s="28"/>
      <c r="AH2078" s="28"/>
      <c r="AI2078" s="28"/>
      <c r="AJ2078" s="28"/>
      <c r="AK2078" s="28"/>
      <c r="AL2078" s="28"/>
      <c r="AM2078" s="28"/>
      <c r="AN2078" s="28"/>
      <c r="AO2078" s="28"/>
      <c r="AP2078" s="28"/>
      <c r="AQ2078" s="28"/>
    </row>
    <row r="2079" spans="2:43" ht="15">
      <c r="B2079" s="28"/>
      <c r="C2079" s="28"/>
      <c r="D2079" s="28"/>
      <c r="E2079" s="28"/>
      <c r="F2079" s="28"/>
      <c r="G2079" s="28"/>
      <c r="H2079" s="28"/>
      <c r="I2079" s="28"/>
      <c r="J2079" s="28"/>
      <c r="K2079" s="28"/>
      <c r="L2079" s="28"/>
      <c r="M2079" s="28"/>
      <c r="N2079" s="28"/>
      <c r="O2079" s="28"/>
      <c r="P2079" s="28"/>
      <c r="Q2079" s="28"/>
      <c r="R2079" s="28"/>
      <c r="S2079" s="28"/>
      <c r="T2079" s="28"/>
      <c r="U2079" s="28"/>
      <c r="V2079" s="28"/>
      <c r="W2079" s="28"/>
      <c r="X2079" s="28"/>
      <c r="Y2079" s="28"/>
      <c r="Z2079" s="28"/>
      <c r="AA2079" s="28"/>
      <c r="AB2079" s="28"/>
      <c r="AC2079" s="28"/>
      <c r="AD2079" s="28"/>
      <c r="AE2079" s="28"/>
      <c r="AF2079" s="28"/>
      <c r="AG2079" s="28"/>
      <c r="AH2079" s="28"/>
      <c r="AI2079" s="28"/>
      <c r="AJ2079" s="28"/>
      <c r="AK2079" s="28"/>
      <c r="AL2079" s="28"/>
      <c r="AM2079" s="28"/>
      <c r="AN2079" s="28"/>
      <c r="AO2079" s="28"/>
      <c r="AP2079" s="28"/>
      <c r="AQ2079" s="28"/>
    </row>
    <row r="2080" spans="2:43" ht="15">
      <c r="B2080" s="28"/>
      <c r="C2080" s="28"/>
      <c r="D2080" s="28"/>
      <c r="E2080" s="28"/>
      <c r="F2080" s="28"/>
      <c r="G2080" s="28"/>
      <c r="H2080" s="28"/>
      <c r="I2080" s="28"/>
      <c r="J2080" s="28"/>
      <c r="K2080" s="28"/>
      <c r="L2080" s="28"/>
      <c r="M2080" s="28"/>
      <c r="N2080" s="28"/>
      <c r="O2080" s="28"/>
      <c r="P2080" s="28"/>
      <c r="Q2080" s="28"/>
      <c r="R2080" s="28"/>
      <c r="S2080" s="28"/>
      <c r="T2080" s="28"/>
      <c r="U2080" s="28"/>
      <c r="V2080" s="28"/>
      <c r="W2080" s="28"/>
      <c r="X2080" s="28"/>
      <c r="Y2080" s="28"/>
      <c r="Z2080" s="28"/>
      <c r="AA2080" s="28"/>
      <c r="AB2080" s="28"/>
      <c r="AC2080" s="28"/>
      <c r="AD2080" s="28"/>
      <c r="AE2080" s="28"/>
      <c r="AF2080" s="28"/>
      <c r="AG2080" s="28"/>
      <c r="AH2080" s="28"/>
      <c r="AI2080" s="28"/>
      <c r="AJ2080" s="28"/>
      <c r="AK2080" s="28"/>
      <c r="AL2080" s="28"/>
      <c r="AM2080" s="28"/>
      <c r="AN2080" s="28"/>
      <c r="AO2080" s="28"/>
      <c r="AP2080" s="28"/>
      <c r="AQ2080" s="28"/>
    </row>
    <row r="2081" spans="2:43" ht="15">
      <c r="B2081" s="28"/>
      <c r="C2081" s="28"/>
      <c r="D2081" s="28"/>
      <c r="E2081" s="28"/>
      <c r="F2081" s="28"/>
      <c r="G2081" s="28"/>
      <c r="H2081" s="28"/>
      <c r="I2081" s="28"/>
      <c r="J2081" s="28"/>
      <c r="K2081" s="28"/>
      <c r="L2081" s="28"/>
      <c r="M2081" s="28"/>
      <c r="N2081" s="28"/>
      <c r="O2081" s="28"/>
      <c r="P2081" s="28"/>
      <c r="Q2081" s="28"/>
      <c r="R2081" s="28"/>
      <c r="S2081" s="28"/>
      <c r="T2081" s="28"/>
      <c r="U2081" s="28"/>
      <c r="V2081" s="28"/>
      <c r="W2081" s="28"/>
      <c r="X2081" s="28"/>
      <c r="Y2081" s="28"/>
      <c r="Z2081" s="28"/>
      <c r="AA2081" s="28"/>
      <c r="AB2081" s="28"/>
      <c r="AC2081" s="28"/>
      <c r="AD2081" s="28"/>
      <c r="AE2081" s="28"/>
      <c r="AF2081" s="28"/>
      <c r="AG2081" s="28"/>
      <c r="AH2081" s="28"/>
      <c r="AI2081" s="28"/>
      <c r="AJ2081" s="28"/>
      <c r="AK2081" s="28"/>
      <c r="AL2081" s="28"/>
      <c r="AM2081" s="28"/>
      <c r="AN2081" s="28"/>
      <c r="AO2081" s="28"/>
      <c r="AP2081" s="28"/>
      <c r="AQ2081" s="28"/>
    </row>
    <row r="2082" spans="2:43" ht="15">
      <c r="B2082" s="28"/>
      <c r="C2082" s="28"/>
      <c r="D2082" s="28"/>
      <c r="E2082" s="28"/>
      <c r="F2082" s="28"/>
      <c r="G2082" s="28"/>
      <c r="H2082" s="28"/>
      <c r="I2082" s="28"/>
      <c r="J2082" s="28"/>
      <c r="K2082" s="28"/>
      <c r="L2082" s="28"/>
      <c r="M2082" s="28"/>
      <c r="N2082" s="28"/>
      <c r="O2082" s="28"/>
      <c r="P2082" s="28"/>
      <c r="Q2082" s="28"/>
      <c r="R2082" s="28"/>
      <c r="S2082" s="28"/>
      <c r="T2082" s="28"/>
      <c r="U2082" s="28"/>
      <c r="V2082" s="28"/>
      <c r="W2082" s="28"/>
      <c r="X2082" s="28"/>
      <c r="Y2082" s="28"/>
      <c r="Z2082" s="28"/>
      <c r="AA2082" s="28"/>
      <c r="AB2082" s="28"/>
      <c r="AC2082" s="28"/>
      <c r="AD2082" s="28"/>
      <c r="AE2082" s="28"/>
      <c r="AF2082" s="28"/>
      <c r="AG2082" s="28"/>
      <c r="AH2082" s="28"/>
      <c r="AI2082" s="28"/>
      <c r="AJ2082" s="28"/>
      <c r="AK2082" s="28"/>
      <c r="AL2082" s="28"/>
      <c r="AM2082" s="28"/>
      <c r="AN2082" s="28"/>
      <c r="AO2082" s="28"/>
      <c r="AP2082" s="28"/>
      <c r="AQ2082" s="28"/>
    </row>
    <row r="2083" spans="2:43" ht="15">
      <c r="B2083" s="28"/>
      <c r="C2083" s="28"/>
      <c r="D2083" s="28"/>
      <c r="E2083" s="28"/>
      <c r="F2083" s="28"/>
      <c r="G2083" s="28"/>
      <c r="H2083" s="28"/>
      <c r="I2083" s="28"/>
      <c r="J2083" s="28"/>
      <c r="K2083" s="28"/>
      <c r="L2083" s="28"/>
      <c r="M2083" s="28"/>
      <c r="N2083" s="28"/>
      <c r="O2083" s="28"/>
      <c r="P2083" s="28"/>
      <c r="Q2083" s="28"/>
      <c r="R2083" s="28"/>
      <c r="S2083" s="28"/>
      <c r="T2083" s="28"/>
      <c r="U2083" s="28"/>
      <c r="V2083" s="28"/>
      <c r="W2083" s="28"/>
      <c r="X2083" s="28"/>
      <c r="Y2083" s="28"/>
      <c r="Z2083" s="28"/>
      <c r="AA2083" s="28"/>
      <c r="AB2083" s="28"/>
      <c r="AC2083" s="28"/>
      <c r="AD2083" s="28"/>
      <c r="AE2083" s="28"/>
      <c r="AF2083" s="28"/>
      <c r="AG2083" s="28"/>
      <c r="AH2083" s="28"/>
      <c r="AI2083" s="28"/>
      <c r="AJ2083" s="28"/>
      <c r="AK2083" s="28"/>
      <c r="AL2083" s="28"/>
      <c r="AM2083" s="28"/>
      <c r="AN2083" s="28"/>
      <c r="AO2083" s="28"/>
      <c r="AP2083" s="28"/>
      <c r="AQ2083" s="28"/>
    </row>
    <row r="2084" spans="2:43" ht="15">
      <c r="B2084" s="28"/>
      <c r="C2084" s="28"/>
      <c r="D2084" s="28"/>
      <c r="E2084" s="28"/>
      <c r="F2084" s="28"/>
      <c r="G2084" s="28"/>
      <c r="H2084" s="28"/>
      <c r="I2084" s="28"/>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8"/>
      <c r="AG2084" s="28"/>
      <c r="AH2084" s="28"/>
      <c r="AI2084" s="28"/>
      <c r="AJ2084" s="28"/>
      <c r="AK2084" s="28"/>
      <c r="AL2084" s="28"/>
      <c r="AM2084" s="28"/>
      <c r="AN2084" s="28"/>
      <c r="AO2084" s="28"/>
      <c r="AP2084" s="28"/>
      <c r="AQ2084" s="28"/>
    </row>
    <row r="2085" spans="2:43" ht="15">
      <c r="B2085" s="28"/>
      <c r="C2085" s="28"/>
      <c r="D2085" s="28"/>
      <c r="E2085" s="28"/>
      <c r="F2085" s="28"/>
      <c r="G2085" s="28"/>
      <c r="H2085" s="28"/>
      <c r="I2085" s="28"/>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8"/>
      <c r="AG2085" s="28"/>
      <c r="AH2085" s="28"/>
      <c r="AI2085" s="28"/>
      <c r="AJ2085" s="28"/>
      <c r="AK2085" s="28"/>
      <c r="AL2085" s="28"/>
      <c r="AM2085" s="28"/>
      <c r="AN2085" s="28"/>
      <c r="AO2085" s="28"/>
      <c r="AP2085" s="28"/>
      <c r="AQ2085" s="28"/>
    </row>
    <row r="2086" spans="2:43" ht="15">
      <c r="B2086" s="28"/>
      <c r="C2086" s="28"/>
      <c r="D2086" s="28"/>
      <c r="E2086" s="28"/>
      <c r="F2086" s="28"/>
      <c r="G2086" s="28"/>
      <c r="H2086" s="28"/>
      <c r="I2086" s="28"/>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8"/>
      <c r="AG2086" s="28"/>
      <c r="AH2086" s="28"/>
      <c r="AI2086" s="28"/>
      <c r="AJ2086" s="28"/>
      <c r="AK2086" s="28"/>
      <c r="AL2086" s="28"/>
      <c r="AM2086" s="28"/>
      <c r="AN2086" s="28"/>
      <c r="AO2086" s="28"/>
      <c r="AP2086" s="28"/>
      <c r="AQ2086" s="28"/>
    </row>
    <row r="2087" spans="2:43" ht="15">
      <c r="B2087" s="28"/>
      <c r="C2087" s="28"/>
      <c r="D2087" s="28"/>
      <c r="E2087" s="28"/>
      <c r="F2087" s="28"/>
      <c r="G2087" s="28"/>
      <c r="H2087" s="28"/>
      <c r="I2087" s="28"/>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8"/>
      <c r="AG2087" s="28"/>
      <c r="AH2087" s="28"/>
      <c r="AI2087" s="28"/>
      <c r="AJ2087" s="28"/>
      <c r="AK2087" s="28"/>
      <c r="AL2087" s="28"/>
      <c r="AM2087" s="28"/>
      <c r="AN2087" s="28"/>
      <c r="AO2087" s="28"/>
      <c r="AP2087" s="28"/>
      <c r="AQ2087" s="28"/>
    </row>
    <row r="2088" spans="2:43" ht="15">
      <c r="B2088" s="28"/>
      <c r="C2088" s="28"/>
      <c r="D2088" s="28"/>
      <c r="E2088" s="28"/>
      <c r="F2088" s="28"/>
      <c r="G2088" s="28"/>
      <c r="H2088" s="28"/>
      <c r="I2088" s="28"/>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8"/>
      <c r="AG2088" s="28"/>
      <c r="AH2088" s="28"/>
      <c r="AI2088" s="28"/>
      <c r="AJ2088" s="28"/>
      <c r="AK2088" s="28"/>
      <c r="AL2088" s="28"/>
      <c r="AM2088" s="28"/>
      <c r="AN2088" s="28"/>
      <c r="AO2088" s="28"/>
      <c r="AP2088" s="28"/>
      <c r="AQ2088" s="28"/>
    </row>
    <row r="2089" spans="2:43" ht="15">
      <c r="B2089" s="28"/>
      <c r="C2089" s="28"/>
      <c r="D2089" s="28"/>
      <c r="E2089" s="28"/>
      <c r="F2089" s="28"/>
      <c r="G2089" s="28"/>
      <c r="H2089" s="28"/>
      <c r="I2089" s="28"/>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8"/>
      <c r="AG2089" s="28"/>
      <c r="AH2089" s="28"/>
      <c r="AI2089" s="28"/>
      <c r="AJ2089" s="28"/>
      <c r="AK2089" s="28"/>
      <c r="AL2089" s="28"/>
      <c r="AM2089" s="28"/>
      <c r="AN2089" s="28"/>
      <c r="AO2089" s="28"/>
      <c r="AP2089" s="28"/>
      <c r="AQ2089" s="28"/>
    </row>
    <row r="2090" spans="2:43" ht="15">
      <c r="B2090" s="28"/>
      <c r="C2090" s="28"/>
      <c r="D2090" s="28"/>
      <c r="E2090" s="28"/>
      <c r="F2090" s="28"/>
      <c r="G2090" s="28"/>
      <c r="H2090" s="28"/>
      <c r="I2090" s="28"/>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8"/>
      <c r="AG2090" s="28"/>
      <c r="AH2090" s="28"/>
      <c r="AI2090" s="28"/>
      <c r="AJ2090" s="28"/>
      <c r="AK2090" s="28"/>
      <c r="AL2090" s="28"/>
      <c r="AM2090" s="28"/>
      <c r="AN2090" s="28"/>
      <c r="AO2090" s="28"/>
      <c r="AP2090" s="28"/>
      <c r="AQ2090" s="28"/>
    </row>
    <row r="2091" spans="2:43" ht="15">
      <c r="B2091" s="28"/>
      <c r="C2091" s="28"/>
      <c r="D2091" s="28"/>
      <c r="E2091" s="28"/>
      <c r="F2091" s="28"/>
      <c r="G2091" s="28"/>
      <c r="H2091" s="28"/>
      <c r="I2091" s="28"/>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8"/>
      <c r="AG2091" s="28"/>
      <c r="AH2091" s="28"/>
      <c r="AI2091" s="28"/>
      <c r="AJ2091" s="28"/>
      <c r="AK2091" s="28"/>
      <c r="AL2091" s="28"/>
      <c r="AM2091" s="28"/>
      <c r="AN2091" s="28"/>
      <c r="AO2091" s="28"/>
      <c r="AP2091" s="28"/>
      <c r="AQ2091" s="28"/>
    </row>
    <row r="2092" spans="2:43" ht="15">
      <c r="B2092" s="28"/>
      <c r="C2092" s="28"/>
      <c r="D2092" s="28"/>
      <c r="E2092" s="28"/>
      <c r="F2092" s="28"/>
      <c r="G2092" s="28"/>
      <c r="H2092" s="28"/>
      <c r="I2092" s="28"/>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8"/>
      <c r="AG2092" s="28"/>
      <c r="AH2092" s="28"/>
      <c r="AI2092" s="28"/>
      <c r="AJ2092" s="28"/>
      <c r="AK2092" s="28"/>
      <c r="AL2092" s="28"/>
      <c r="AM2092" s="28"/>
      <c r="AN2092" s="28"/>
      <c r="AO2092" s="28"/>
      <c r="AP2092" s="28"/>
      <c r="AQ2092" s="28"/>
    </row>
    <row r="2093" spans="2:43" ht="15">
      <c r="B2093" s="28"/>
      <c r="C2093" s="28"/>
      <c r="D2093" s="28"/>
      <c r="E2093" s="28"/>
      <c r="F2093" s="28"/>
      <c r="G2093" s="28"/>
      <c r="H2093" s="28"/>
      <c r="I2093" s="28"/>
      <c r="J2093" s="28"/>
      <c r="K2093" s="28"/>
      <c r="L2093" s="28"/>
      <c r="M2093" s="28"/>
      <c r="N2093" s="28"/>
      <c r="O2093" s="28"/>
      <c r="P2093" s="28"/>
      <c r="Q2093" s="28"/>
      <c r="R2093" s="28"/>
      <c r="S2093" s="28"/>
      <c r="T2093" s="28"/>
      <c r="U2093" s="28"/>
      <c r="V2093" s="28"/>
      <c r="W2093" s="28"/>
      <c r="X2093" s="28"/>
      <c r="Y2093" s="28"/>
      <c r="Z2093" s="28"/>
      <c r="AA2093" s="28"/>
      <c r="AB2093" s="28"/>
      <c r="AC2093" s="28"/>
      <c r="AD2093" s="28"/>
      <c r="AE2093" s="28"/>
      <c r="AF2093" s="28"/>
      <c r="AG2093" s="28"/>
      <c r="AH2093" s="28"/>
      <c r="AI2093" s="28"/>
      <c r="AJ2093" s="28"/>
      <c r="AK2093" s="28"/>
      <c r="AL2093" s="28"/>
      <c r="AM2093" s="28"/>
      <c r="AN2093" s="28"/>
      <c r="AO2093" s="28"/>
      <c r="AP2093" s="28"/>
      <c r="AQ2093" s="28"/>
    </row>
    <row r="2094" spans="2:43" ht="15">
      <c r="B2094" s="28"/>
      <c r="C2094" s="28"/>
      <c r="D2094" s="28"/>
      <c r="E2094" s="28"/>
      <c r="F2094" s="28"/>
      <c r="G2094" s="28"/>
      <c r="H2094" s="28"/>
      <c r="I2094" s="28"/>
      <c r="J2094" s="28"/>
      <c r="K2094" s="28"/>
      <c r="L2094" s="28"/>
      <c r="M2094" s="28"/>
      <c r="N2094" s="28"/>
      <c r="O2094" s="28"/>
      <c r="P2094" s="28"/>
      <c r="Q2094" s="28"/>
      <c r="R2094" s="28"/>
      <c r="S2094" s="28"/>
      <c r="T2094" s="28"/>
      <c r="U2094" s="28"/>
      <c r="V2094" s="28"/>
      <c r="W2094" s="28"/>
      <c r="X2094" s="28"/>
      <c r="Y2094" s="28"/>
      <c r="Z2094" s="28"/>
      <c r="AA2094" s="28"/>
      <c r="AB2094" s="28"/>
      <c r="AC2094" s="28"/>
      <c r="AD2094" s="28"/>
      <c r="AE2094" s="28"/>
      <c r="AF2094" s="28"/>
      <c r="AG2094" s="28"/>
      <c r="AH2094" s="28"/>
      <c r="AI2094" s="28"/>
      <c r="AJ2094" s="28"/>
      <c r="AK2094" s="28"/>
      <c r="AL2094" s="28"/>
      <c r="AM2094" s="28"/>
      <c r="AN2094" s="28"/>
      <c r="AO2094" s="28"/>
      <c r="AP2094" s="28"/>
      <c r="AQ2094" s="28"/>
    </row>
    <row r="2095" spans="2:43" ht="15">
      <c r="B2095" s="28"/>
      <c r="C2095" s="28"/>
      <c r="D2095" s="28"/>
      <c r="E2095" s="28"/>
      <c r="F2095" s="28"/>
      <c r="G2095" s="28"/>
      <c r="H2095" s="28"/>
      <c r="I2095" s="28"/>
      <c r="J2095" s="28"/>
      <c r="K2095" s="28"/>
      <c r="L2095" s="28"/>
      <c r="M2095" s="28"/>
      <c r="N2095" s="28"/>
      <c r="O2095" s="28"/>
      <c r="P2095" s="28"/>
      <c r="Q2095" s="28"/>
      <c r="R2095" s="28"/>
      <c r="S2095" s="28"/>
      <c r="T2095" s="28"/>
      <c r="U2095" s="28"/>
      <c r="V2095" s="28"/>
      <c r="W2095" s="28"/>
      <c r="X2095" s="28"/>
      <c r="Y2095" s="28"/>
      <c r="Z2095" s="28"/>
      <c r="AA2095" s="28"/>
      <c r="AB2095" s="28"/>
      <c r="AC2095" s="28"/>
      <c r="AD2095" s="28"/>
      <c r="AE2095" s="28"/>
      <c r="AF2095" s="28"/>
      <c r="AG2095" s="28"/>
      <c r="AH2095" s="28"/>
      <c r="AI2095" s="28"/>
      <c r="AJ2095" s="28"/>
      <c r="AK2095" s="28"/>
      <c r="AL2095" s="28"/>
      <c r="AM2095" s="28"/>
      <c r="AN2095" s="28"/>
      <c r="AO2095" s="28"/>
      <c r="AP2095" s="28"/>
      <c r="AQ2095" s="28"/>
    </row>
    <row r="2096" spans="2:43" ht="15">
      <c r="B2096" s="28"/>
      <c r="C2096" s="28"/>
      <c r="D2096" s="28"/>
      <c r="E2096" s="28"/>
      <c r="F2096" s="28"/>
      <c r="G2096" s="28"/>
      <c r="H2096" s="28"/>
      <c r="I2096" s="28"/>
      <c r="J2096" s="28"/>
      <c r="K2096" s="28"/>
      <c r="L2096" s="28"/>
      <c r="M2096" s="28"/>
      <c r="N2096" s="28"/>
      <c r="O2096" s="28"/>
      <c r="P2096" s="28"/>
      <c r="Q2096" s="28"/>
      <c r="R2096" s="28"/>
      <c r="S2096" s="28"/>
      <c r="T2096" s="28"/>
      <c r="U2096" s="28"/>
      <c r="V2096" s="28"/>
      <c r="W2096" s="28"/>
      <c r="X2096" s="28"/>
      <c r="Y2096" s="28"/>
      <c r="Z2096" s="28"/>
      <c r="AA2096" s="28"/>
      <c r="AB2096" s="28"/>
      <c r="AC2096" s="28"/>
      <c r="AD2096" s="28"/>
      <c r="AE2096" s="28"/>
      <c r="AF2096" s="28"/>
      <c r="AG2096" s="28"/>
      <c r="AH2096" s="28"/>
      <c r="AI2096" s="28"/>
      <c r="AJ2096" s="28"/>
      <c r="AK2096" s="28"/>
      <c r="AL2096" s="28"/>
      <c r="AM2096" s="28"/>
      <c r="AN2096" s="28"/>
      <c r="AO2096" s="28"/>
      <c r="AP2096" s="28"/>
      <c r="AQ2096" s="28"/>
    </row>
    <row r="2097" spans="2:43" ht="15">
      <c r="B2097" s="28"/>
      <c r="C2097" s="28"/>
      <c r="D2097" s="28"/>
      <c r="E2097" s="28"/>
      <c r="F2097" s="28"/>
      <c r="G2097" s="28"/>
      <c r="H2097" s="28"/>
      <c r="I2097" s="28"/>
      <c r="J2097" s="28"/>
      <c r="K2097" s="28"/>
      <c r="L2097" s="28"/>
      <c r="M2097" s="28"/>
      <c r="N2097" s="28"/>
      <c r="O2097" s="28"/>
      <c r="P2097" s="28"/>
      <c r="Q2097" s="28"/>
      <c r="R2097" s="28"/>
      <c r="S2097" s="28"/>
      <c r="T2097" s="28"/>
      <c r="U2097" s="28"/>
      <c r="V2097" s="28"/>
      <c r="W2097" s="28"/>
      <c r="X2097" s="28"/>
      <c r="Y2097" s="28"/>
      <c r="Z2097" s="28"/>
      <c r="AA2097" s="28"/>
      <c r="AB2097" s="28"/>
      <c r="AC2097" s="28"/>
      <c r="AD2097" s="28"/>
      <c r="AE2097" s="28"/>
      <c r="AF2097" s="28"/>
      <c r="AG2097" s="28"/>
      <c r="AH2097" s="28"/>
      <c r="AI2097" s="28"/>
      <c r="AJ2097" s="28"/>
      <c r="AK2097" s="28"/>
      <c r="AL2097" s="28"/>
      <c r="AM2097" s="28"/>
      <c r="AN2097" s="28"/>
      <c r="AO2097" s="28"/>
      <c r="AP2097" s="28"/>
      <c r="AQ2097" s="28"/>
    </row>
    <row r="2098" spans="2:43" ht="15">
      <c r="B2098" s="28"/>
      <c r="C2098" s="28"/>
      <c r="D2098" s="28"/>
      <c r="E2098" s="28"/>
      <c r="F2098" s="28"/>
      <c r="G2098" s="28"/>
      <c r="H2098" s="28"/>
      <c r="I2098" s="28"/>
      <c r="J2098" s="28"/>
      <c r="K2098" s="28"/>
      <c r="L2098" s="28"/>
      <c r="M2098" s="28"/>
      <c r="N2098" s="28"/>
      <c r="O2098" s="28"/>
      <c r="P2098" s="28"/>
      <c r="Q2098" s="28"/>
      <c r="R2098" s="28"/>
      <c r="S2098" s="28"/>
      <c r="T2098" s="28"/>
      <c r="U2098" s="28"/>
      <c r="V2098" s="28"/>
      <c r="W2098" s="28"/>
      <c r="X2098" s="28"/>
      <c r="Y2098" s="28"/>
      <c r="Z2098" s="28"/>
      <c r="AA2098" s="28"/>
      <c r="AB2098" s="28"/>
      <c r="AC2098" s="28"/>
      <c r="AD2098" s="28"/>
      <c r="AE2098" s="28"/>
      <c r="AF2098" s="28"/>
      <c r="AG2098" s="28"/>
      <c r="AH2098" s="28"/>
      <c r="AI2098" s="28"/>
      <c r="AJ2098" s="28"/>
      <c r="AK2098" s="28"/>
      <c r="AL2098" s="28"/>
      <c r="AM2098" s="28"/>
      <c r="AN2098" s="28"/>
      <c r="AO2098" s="28"/>
      <c r="AP2098" s="28"/>
      <c r="AQ2098" s="28"/>
    </row>
    <row r="2099" spans="2:43" ht="15">
      <c r="B2099" s="28"/>
      <c r="C2099" s="28"/>
      <c r="D2099" s="28"/>
      <c r="E2099" s="28"/>
      <c r="F2099" s="28"/>
      <c r="G2099" s="28"/>
      <c r="H2099" s="28"/>
      <c r="I2099" s="28"/>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8"/>
      <c r="AG2099" s="28"/>
      <c r="AH2099" s="28"/>
      <c r="AI2099" s="28"/>
      <c r="AJ2099" s="28"/>
      <c r="AK2099" s="28"/>
      <c r="AL2099" s="28"/>
      <c r="AM2099" s="28"/>
      <c r="AN2099" s="28"/>
      <c r="AO2099" s="28"/>
      <c r="AP2099" s="28"/>
      <c r="AQ2099" s="28"/>
    </row>
    <row r="2100" spans="2:43" ht="15">
      <c r="B2100" s="28"/>
      <c r="C2100" s="28"/>
      <c r="D2100" s="28"/>
      <c r="E2100" s="28"/>
      <c r="F2100" s="28"/>
      <c r="G2100" s="28"/>
      <c r="H2100" s="28"/>
      <c r="I2100" s="28"/>
      <c r="J2100" s="28"/>
      <c r="K2100" s="28"/>
      <c r="L2100" s="28"/>
      <c r="M2100" s="28"/>
      <c r="N2100" s="28"/>
      <c r="O2100" s="28"/>
      <c r="P2100" s="28"/>
      <c r="Q2100" s="28"/>
      <c r="R2100" s="28"/>
      <c r="S2100" s="28"/>
      <c r="T2100" s="28"/>
      <c r="U2100" s="28"/>
      <c r="V2100" s="28"/>
      <c r="W2100" s="28"/>
      <c r="X2100" s="28"/>
      <c r="Y2100" s="28"/>
      <c r="Z2100" s="28"/>
      <c r="AA2100" s="28"/>
      <c r="AB2100" s="28"/>
      <c r="AC2100" s="28"/>
      <c r="AD2100" s="28"/>
      <c r="AE2100" s="28"/>
      <c r="AF2100" s="28"/>
      <c r="AG2100" s="28"/>
      <c r="AH2100" s="28"/>
      <c r="AI2100" s="28"/>
      <c r="AJ2100" s="28"/>
      <c r="AK2100" s="28"/>
      <c r="AL2100" s="28"/>
      <c r="AM2100" s="28"/>
      <c r="AN2100" s="28"/>
      <c r="AO2100" s="28"/>
      <c r="AP2100" s="28"/>
      <c r="AQ2100" s="28"/>
    </row>
    <row r="2101" spans="2:43" ht="15">
      <c r="B2101" s="28"/>
      <c r="C2101" s="28"/>
      <c r="D2101" s="28"/>
      <c r="E2101" s="28"/>
      <c r="F2101" s="28"/>
      <c r="G2101" s="28"/>
      <c r="H2101" s="28"/>
      <c r="I2101" s="28"/>
      <c r="J2101" s="28"/>
      <c r="K2101" s="28"/>
      <c r="L2101" s="28"/>
      <c r="M2101" s="28"/>
      <c r="N2101" s="28"/>
      <c r="O2101" s="28"/>
      <c r="P2101" s="28"/>
      <c r="Q2101" s="28"/>
      <c r="R2101" s="28"/>
      <c r="S2101" s="28"/>
      <c r="T2101" s="28"/>
      <c r="U2101" s="28"/>
      <c r="V2101" s="28"/>
      <c r="W2101" s="28"/>
      <c r="X2101" s="28"/>
      <c r="Y2101" s="28"/>
      <c r="Z2101" s="28"/>
      <c r="AA2101" s="28"/>
      <c r="AB2101" s="28"/>
      <c r="AC2101" s="28"/>
      <c r="AD2101" s="28"/>
      <c r="AE2101" s="28"/>
      <c r="AF2101" s="28"/>
      <c r="AG2101" s="28"/>
      <c r="AH2101" s="28"/>
      <c r="AI2101" s="28"/>
      <c r="AJ2101" s="28"/>
      <c r="AK2101" s="28"/>
      <c r="AL2101" s="28"/>
      <c r="AM2101" s="28"/>
      <c r="AN2101" s="28"/>
      <c r="AO2101" s="28"/>
      <c r="AP2101" s="28"/>
      <c r="AQ2101" s="28"/>
    </row>
    <row r="2102" spans="2:43" ht="15">
      <c r="B2102" s="28"/>
      <c r="C2102" s="28"/>
      <c r="D2102" s="28"/>
      <c r="E2102" s="28"/>
      <c r="F2102" s="28"/>
      <c r="G2102" s="28"/>
      <c r="H2102" s="28"/>
      <c r="I2102" s="28"/>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8"/>
      <c r="AG2102" s="28"/>
      <c r="AH2102" s="28"/>
      <c r="AI2102" s="28"/>
      <c r="AJ2102" s="28"/>
      <c r="AK2102" s="28"/>
      <c r="AL2102" s="28"/>
      <c r="AM2102" s="28"/>
      <c r="AN2102" s="28"/>
      <c r="AO2102" s="28"/>
      <c r="AP2102" s="28"/>
      <c r="AQ2102" s="28"/>
    </row>
    <row r="2103" spans="2:43" ht="15">
      <c r="B2103" s="28"/>
      <c r="C2103" s="28"/>
      <c r="D2103" s="28"/>
      <c r="E2103" s="28"/>
      <c r="F2103" s="28"/>
      <c r="G2103" s="28"/>
      <c r="H2103" s="28"/>
      <c r="I2103" s="28"/>
      <c r="J2103" s="28"/>
      <c r="K2103" s="28"/>
      <c r="L2103" s="28"/>
      <c r="M2103" s="28"/>
      <c r="N2103" s="28"/>
      <c r="O2103" s="28"/>
      <c r="P2103" s="28"/>
      <c r="Q2103" s="28"/>
      <c r="R2103" s="28"/>
      <c r="S2103" s="28"/>
      <c r="T2103" s="28"/>
      <c r="U2103" s="28"/>
      <c r="V2103" s="28"/>
      <c r="W2103" s="28"/>
      <c r="X2103" s="28"/>
      <c r="Y2103" s="28"/>
      <c r="Z2103" s="28"/>
      <c r="AA2103" s="28"/>
      <c r="AB2103" s="28"/>
      <c r="AC2103" s="28"/>
      <c r="AD2103" s="28"/>
      <c r="AE2103" s="28"/>
      <c r="AF2103" s="28"/>
      <c r="AG2103" s="28"/>
      <c r="AH2103" s="28"/>
      <c r="AI2103" s="28"/>
      <c r="AJ2103" s="28"/>
      <c r="AK2103" s="28"/>
      <c r="AL2103" s="28"/>
      <c r="AM2103" s="28"/>
      <c r="AN2103" s="28"/>
      <c r="AO2103" s="28"/>
      <c r="AP2103" s="28"/>
      <c r="AQ2103" s="28"/>
    </row>
    <row r="2104" spans="2:43" ht="15">
      <c r="B2104" s="28"/>
      <c r="C2104" s="28"/>
      <c r="D2104" s="28"/>
      <c r="E2104" s="28"/>
      <c r="F2104" s="28"/>
      <c r="G2104" s="28"/>
      <c r="H2104" s="28"/>
      <c r="I2104" s="28"/>
      <c r="J2104" s="28"/>
      <c r="K2104" s="28"/>
      <c r="L2104" s="28"/>
      <c r="M2104" s="28"/>
      <c r="N2104" s="28"/>
      <c r="O2104" s="28"/>
      <c r="P2104" s="28"/>
      <c r="Q2104" s="28"/>
      <c r="R2104" s="28"/>
      <c r="S2104" s="28"/>
      <c r="T2104" s="28"/>
      <c r="U2104" s="28"/>
      <c r="V2104" s="28"/>
      <c r="W2104" s="28"/>
      <c r="X2104" s="28"/>
      <c r="Y2104" s="28"/>
      <c r="Z2104" s="28"/>
      <c r="AA2104" s="28"/>
      <c r="AB2104" s="28"/>
      <c r="AC2104" s="28"/>
      <c r="AD2104" s="28"/>
      <c r="AE2104" s="28"/>
      <c r="AF2104" s="28"/>
      <c r="AG2104" s="28"/>
      <c r="AH2104" s="28"/>
      <c r="AI2104" s="28"/>
      <c r="AJ2104" s="28"/>
      <c r="AK2104" s="28"/>
      <c r="AL2104" s="28"/>
      <c r="AM2104" s="28"/>
      <c r="AN2104" s="28"/>
      <c r="AO2104" s="28"/>
      <c r="AP2104" s="28"/>
      <c r="AQ2104" s="28"/>
    </row>
    <row r="2105" spans="2:43" ht="15">
      <c r="B2105" s="28"/>
      <c r="C2105" s="28"/>
      <c r="D2105" s="28"/>
      <c r="E2105" s="28"/>
      <c r="F2105" s="28"/>
      <c r="G2105" s="28"/>
      <c r="H2105" s="28"/>
      <c r="I2105" s="28"/>
      <c r="J2105" s="28"/>
      <c r="K2105" s="28"/>
      <c r="L2105" s="28"/>
      <c r="M2105" s="28"/>
      <c r="N2105" s="28"/>
      <c r="O2105" s="28"/>
      <c r="P2105" s="28"/>
      <c r="Q2105" s="28"/>
      <c r="R2105" s="28"/>
      <c r="S2105" s="28"/>
      <c r="T2105" s="28"/>
      <c r="U2105" s="28"/>
      <c r="V2105" s="28"/>
      <c r="W2105" s="28"/>
      <c r="X2105" s="28"/>
      <c r="Y2105" s="28"/>
      <c r="Z2105" s="28"/>
      <c r="AA2105" s="28"/>
      <c r="AB2105" s="28"/>
      <c r="AC2105" s="28"/>
      <c r="AD2105" s="28"/>
      <c r="AE2105" s="28"/>
      <c r="AF2105" s="28"/>
      <c r="AG2105" s="28"/>
      <c r="AH2105" s="28"/>
      <c r="AI2105" s="28"/>
      <c r="AJ2105" s="28"/>
      <c r="AK2105" s="28"/>
      <c r="AL2105" s="28"/>
      <c r="AM2105" s="28"/>
      <c r="AN2105" s="28"/>
      <c r="AO2105" s="28"/>
      <c r="AP2105" s="28"/>
      <c r="AQ2105" s="28"/>
    </row>
    <row r="2106" spans="2:43" ht="15">
      <c r="B2106" s="28"/>
      <c r="C2106" s="28"/>
      <c r="D2106" s="28"/>
      <c r="E2106" s="28"/>
      <c r="F2106" s="28"/>
      <c r="G2106" s="28"/>
      <c r="H2106" s="28"/>
      <c r="I2106" s="28"/>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8"/>
      <c r="AG2106" s="28"/>
      <c r="AH2106" s="28"/>
      <c r="AI2106" s="28"/>
      <c r="AJ2106" s="28"/>
      <c r="AK2106" s="28"/>
      <c r="AL2106" s="28"/>
      <c r="AM2106" s="28"/>
      <c r="AN2106" s="28"/>
      <c r="AO2106" s="28"/>
      <c r="AP2106" s="28"/>
      <c r="AQ2106" s="28"/>
    </row>
    <row r="2107" spans="2:43" ht="15">
      <c r="B2107" s="28"/>
      <c r="C2107" s="28"/>
      <c r="D2107" s="28"/>
      <c r="E2107" s="28"/>
      <c r="F2107" s="28"/>
      <c r="G2107" s="28"/>
      <c r="H2107" s="28"/>
      <c r="I2107" s="28"/>
      <c r="J2107" s="28"/>
      <c r="K2107" s="28"/>
      <c r="L2107" s="28"/>
      <c r="M2107" s="28"/>
      <c r="N2107" s="28"/>
      <c r="O2107" s="28"/>
      <c r="P2107" s="28"/>
      <c r="Q2107" s="28"/>
      <c r="R2107" s="28"/>
      <c r="S2107" s="28"/>
      <c r="T2107" s="28"/>
      <c r="U2107" s="28"/>
      <c r="V2107" s="28"/>
      <c r="W2107" s="28"/>
      <c r="X2107" s="28"/>
      <c r="Y2107" s="28"/>
      <c r="Z2107" s="28"/>
      <c r="AA2107" s="28"/>
      <c r="AB2107" s="28"/>
      <c r="AC2107" s="28"/>
      <c r="AD2107" s="28"/>
      <c r="AE2107" s="28"/>
      <c r="AF2107" s="28"/>
      <c r="AG2107" s="28"/>
      <c r="AH2107" s="28"/>
      <c r="AI2107" s="28"/>
      <c r="AJ2107" s="28"/>
      <c r="AK2107" s="28"/>
      <c r="AL2107" s="28"/>
      <c r="AM2107" s="28"/>
      <c r="AN2107" s="28"/>
      <c r="AO2107" s="28"/>
      <c r="AP2107" s="28"/>
      <c r="AQ2107" s="28"/>
    </row>
    <row r="2108" spans="2:43" ht="15">
      <c r="B2108" s="28"/>
      <c r="C2108" s="28"/>
      <c r="D2108" s="28"/>
      <c r="E2108" s="28"/>
      <c r="F2108" s="28"/>
      <c r="G2108" s="28"/>
      <c r="H2108" s="28"/>
      <c r="I2108" s="28"/>
      <c r="J2108" s="28"/>
      <c r="K2108" s="28"/>
      <c r="L2108" s="28"/>
      <c r="M2108" s="28"/>
      <c r="N2108" s="28"/>
      <c r="O2108" s="28"/>
      <c r="P2108" s="28"/>
      <c r="Q2108" s="28"/>
      <c r="R2108" s="28"/>
      <c r="S2108" s="28"/>
      <c r="T2108" s="28"/>
      <c r="U2108" s="28"/>
      <c r="V2108" s="28"/>
      <c r="W2108" s="28"/>
      <c r="X2108" s="28"/>
      <c r="Y2108" s="28"/>
      <c r="Z2108" s="28"/>
      <c r="AA2108" s="28"/>
      <c r="AB2108" s="28"/>
      <c r="AC2108" s="28"/>
      <c r="AD2108" s="28"/>
      <c r="AE2108" s="28"/>
      <c r="AF2108" s="28"/>
      <c r="AG2108" s="28"/>
      <c r="AH2108" s="28"/>
      <c r="AI2108" s="28"/>
      <c r="AJ2108" s="28"/>
      <c r="AK2108" s="28"/>
      <c r="AL2108" s="28"/>
      <c r="AM2108" s="28"/>
      <c r="AN2108" s="28"/>
      <c r="AO2108" s="28"/>
      <c r="AP2108" s="28"/>
      <c r="AQ2108" s="28"/>
    </row>
    <row r="2109" spans="2:43" ht="15">
      <c r="B2109" s="28"/>
      <c r="C2109" s="28"/>
      <c r="D2109" s="28"/>
      <c r="E2109" s="28"/>
      <c r="F2109" s="28"/>
      <c r="G2109" s="28"/>
      <c r="H2109" s="28"/>
      <c r="I2109" s="28"/>
      <c r="J2109" s="28"/>
      <c r="K2109" s="28"/>
      <c r="L2109" s="28"/>
      <c r="M2109" s="28"/>
      <c r="N2109" s="28"/>
      <c r="O2109" s="28"/>
      <c r="P2109" s="28"/>
      <c r="Q2109" s="28"/>
      <c r="R2109" s="28"/>
      <c r="S2109" s="28"/>
      <c r="T2109" s="28"/>
      <c r="U2109" s="28"/>
      <c r="V2109" s="28"/>
      <c r="W2109" s="28"/>
      <c r="X2109" s="28"/>
      <c r="Y2109" s="28"/>
      <c r="Z2109" s="28"/>
      <c r="AA2109" s="28"/>
      <c r="AB2109" s="28"/>
      <c r="AC2109" s="28"/>
      <c r="AD2109" s="28"/>
      <c r="AE2109" s="28"/>
      <c r="AF2109" s="28"/>
      <c r="AG2109" s="28"/>
      <c r="AH2109" s="28"/>
      <c r="AI2109" s="28"/>
      <c r="AJ2109" s="28"/>
      <c r="AK2109" s="28"/>
      <c r="AL2109" s="28"/>
      <c r="AM2109" s="28"/>
      <c r="AN2109" s="28"/>
      <c r="AO2109" s="28"/>
      <c r="AP2109" s="28"/>
      <c r="AQ2109" s="28"/>
    </row>
    <row r="2110" spans="2:43" ht="15">
      <c r="B2110" s="28"/>
      <c r="C2110" s="28"/>
      <c r="D2110" s="28"/>
      <c r="E2110" s="28"/>
      <c r="F2110" s="28"/>
      <c r="G2110" s="28"/>
      <c r="H2110" s="28"/>
      <c r="I2110" s="28"/>
      <c r="J2110" s="28"/>
      <c r="K2110" s="28"/>
      <c r="L2110" s="28"/>
      <c r="M2110" s="28"/>
      <c r="N2110" s="28"/>
      <c r="O2110" s="28"/>
      <c r="P2110" s="28"/>
      <c r="Q2110" s="28"/>
      <c r="R2110" s="28"/>
      <c r="S2110" s="28"/>
      <c r="T2110" s="28"/>
      <c r="U2110" s="28"/>
      <c r="V2110" s="28"/>
      <c r="W2110" s="28"/>
      <c r="X2110" s="28"/>
      <c r="Y2110" s="28"/>
      <c r="Z2110" s="28"/>
      <c r="AA2110" s="28"/>
      <c r="AB2110" s="28"/>
      <c r="AC2110" s="28"/>
      <c r="AD2110" s="28"/>
      <c r="AE2110" s="28"/>
      <c r="AF2110" s="28"/>
      <c r="AG2110" s="28"/>
      <c r="AH2110" s="28"/>
      <c r="AI2110" s="28"/>
      <c r="AJ2110" s="28"/>
      <c r="AK2110" s="28"/>
      <c r="AL2110" s="28"/>
      <c r="AM2110" s="28"/>
      <c r="AN2110" s="28"/>
      <c r="AO2110" s="28"/>
      <c r="AP2110" s="28"/>
      <c r="AQ2110" s="28"/>
    </row>
    <row r="2111" spans="2:43" ht="15">
      <c r="B2111" s="28"/>
      <c r="C2111" s="28"/>
      <c r="D2111" s="28"/>
      <c r="E2111" s="28"/>
      <c r="F2111" s="28"/>
      <c r="G2111" s="28"/>
      <c r="H2111" s="28"/>
      <c r="I2111" s="28"/>
      <c r="J2111" s="28"/>
      <c r="K2111" s="28"/>
      <c r="L2111" s="28"/>
      <c r="M2111" s="28"/>
      <c r="N2111" s="28"/>
      <c r="O2111" s="28"/>
      <c r="P2111" s="28"/>
      <c r="Q2111" s="28"/>
      <c r="R2111" s="28"/>
      <c r="S2111" s="28"/>
      <c r="T2111" s="28"/>
      <c r="U2111" s="28"/>
      <c r="V2111" s="28"/>
      <c r="W2111" s="28"/>
      <c r="X2111" s="28"/>
      <c r="Y2111" s="28"/>
      <c r="Z2111" s="28"/>
      <c r="AA2111" s="28"/>
      <c r="AB2111" s="28"/>
      <c r="AC2111" s="28"/>
      <c r="AD2111" s="28"/>
      <c r="AE2111" s="28"/>
      <c r="AF2111" s="28"/>
      <c r="AG2111" s="28"/>
      <c r="AH2111" s="28"/>
      <c r="AI2111" s="28"/>
      <c r="AJ2111" s="28"/>
      <c r="AK2111" s="28"/>
      <c r="AL2111" s="28"/>
      <c r="AM2111" s="28"/>
      <c r="AN2111" s="28"/>
      <c r="AO2111" s="28"/>
      <c r="AP2111" s="28"/>
      <c r="AQ2111" s="28"/>
    </row>
    <row r="2112" spans="2:43" ht="15">
      <c r="B2112" s="28"/>
      <c r="C2112" s="28"/>
      <c r="D2112" s="28"/>
      <c r="E2112" s="28"/>
      <c r="F2112" s="28"/>
      <c r="G2112" s="28"/>
      <c r="H2112" s="28"/>
      <c r="I2112" s="28"/>
      <c r="J2112" s="28"/>
      <c r="K2112" s="28"/>
      <c r="L2112" s="28"/>
      <c r="M2112" s="28"/>
      <c r="N2112" s="28"/>
      <c r="O2112" s="28"/>
      <c r="P2112" s="28"/>
      <c r="Q2112" s="28"/>
      <c r="R2112" s="28"/>
      <c r="S2112" s="28"/>
      <c r="T2112" s="28"/>
      <c r="U2112" s="28"/>
      <c r="V2112" s="28"/>
      <c r="W2112" s="28"/>
      <c r="X2112" s="28"/>
      <c r="Y2112" s="28"/>
      <c r="Z2112" s="28"/>
      <c r="AA2112" s="28"/>
      <c r="AB2112" s="28"/>
      <c r="AC2112" s="28"/>
      <c r="AD2112" s="28"/>
      <c r="AE2112" s="28"/>
      <c r="AF2112" s="28"/>
      <c r="AG2112" s="28"/>
      <c r="AH2112" s="28"/>
      <c r="AI2112" s="28"/>
      <c r="AJ2112" s="28"/>
      <c r="AK2112" s="28"/>
      <c r="AL2112" s="28"/>
      <c r="AM2112" s="28"/>
      <c r="AN2112" s="28"/>
      <c r="AO2112" s="28"/>
      <c r="AP2112" s="28"/>
      <c r="AQ2112" s="28"/>
    </row>
    <row r="2113" spans="2:43" ht="15">
      <c r="B2113" s="28"/>
      <c r="C2113" s="28"/>
      <c r="D2113" s="28"/>
      <c r="E2113" s="28"/>
      <c r="F2113" s="28"/>
      <c r="G2113" s="28"/>
      <c r="H2113" s="28"/>
      <c r="I2113" s="28"/>
      <c r="J2113" s="28"/>
      <c r="K2113" s="28"/>
      <c r="L2113" s="28"/>
      <c r="M2113" s="28"/>
      <c r="N2113" s="28"/>
      <c r="O2113" s="28"/>
      <c r="P2113" s="28"/>
      <c r="Q2113" s="28"/>
      <c r="R2113" s="28"/>
      <c r="S2113" s="28"/>
      <c r="T2113" s="28"/>
      <c r="U2113" s="28"/>
      <c r="V2113" s="28"/>
      <c r="W2113" s="28"/>
      <c r="X2113" s="28"/>
      <c r="Y2113" s="28"/>
      <c r="Z2113" s="28"/>
      <c r="AA2113" s="28"/>
      <c r="AB2113" s="28"/>
      <c r="AC2113" s="28"/>
      <c r="AD2113" s="28"/>
      <c r="AE2113" s="28"/>
      <c r="AF2113" s="28"/>
      <c r="AG2113" s="28"/>
      <c r="AH2113" s="28"/>
      <c r="AI2113" s="28"/>
      <c r="AJ2113" s="28"/>
      <c r="AK2113" s="28"/>
      <c r="AL2113" s="28"/>
      <c r="AM2113" s="28"/>
      <c r="AN2113" s="28"/>
      <c r="AO2113" s="28"/>
      <c r="AP2113" s="28"/>
      <c r="AQ2113" s="28"/>
    </row>
    <row r="2114" spans="2:43" ht="15">
      <c r="B2114" s="28"/>
      <c r="C2114" s="28"/>
      <c r="D2114" s="28"/>
      <c r="E2114" s="28"/>
      <c r="F2114" s="28"/>
      <c r="G2114" s="28"/>
      <c r="H2114" s="28"/>
      <c r="I2114" s="28"/>
      <c r="J2114" s="28"/>
      <c r="K2114" s="28"/>
      <c r="L2114" s="28"/>
      <c r="M2114" s="28"/>
      <c r="N2114" s="28"/>
      <c r="O2114" s="28"/>
      <c r="P2114" s="28"/>
      <c r="Q2114" s="28"/>
      <c r="R2114" s="28"/>
      <c r="S2114" s="28"/>
      <c r="T2114" s="28"/>
      <c r="U2114" s="28"/>
      <c r="V2114" s="28"/>
      <c r="W2114" s="28"/>
      <c r="X2114" s="28"/>
      <c r="Y2114" s="28"/>
      <c r="Z2114" s="28"/>
      <c r="AA2114" s="28"/>
      <c r="AB2114" s="28"/>
      <c r="AC2114" s="28"/>
      <c r="AD2114" s="28"/>
      <c r="AE2114" s="28"/>
      <c r="AF2114" s="28"/>
      <c r="AG2114" s="28"/>
      <c r="AH2114" s="28"/>
      <c r="AI2114" s="28"/>
      <c r="AJ2114" s="28"/>
      <c r="AK2114" s="28"/>
      <c r="AL2114" s="28"/>
      <c r="AM2114" s="28"/>
      <c r="AN2114" s="28"/>
      <c r="AO2114" s="28"/>
      <c r="AP2114" s="28"/>
      <c r="AQ2114" s="28"/>
    </row>
    <row r="2115" spans="2:43" ht="15">
      <c r="B2115" s="28"/>
      <c r="C2115" s="28"/>
      <c r="D2115" s="28"/>
      <c r="E2115" s="28"/>
      <c r="F2115" s="28"/>
      <c r="G2115" s="28"/>
      <c r="H2115" s="28"/>
      <c r="I2115" s="28"/>
      <c r="J2115" s="28"/>
      <c r="K2115" s="28"/>
      <c r="L2115" s="28"/>
      <c r="M2115" s="28"/>
      <c r="N2115" s="28"/>
      <c r="O2115" s="28"/>
      <c r="P2115" s="28"/>
      <c r="Q2115" s="28"/>
      <c r="R2115" s="28"/>
      <c r="S2115" s="28"/>
      <c r="T2115" s="28"/>
      <c r="U2115" s="28"/>
      <c r="V2115" s="28"/>
      <c r="W2115" s="28"/>
      <c r="X2115" s="28"/>
      <c r="Y2115" s="28"/>
      <c r="Z2115" s="28"/>
      <c r="AA2115" s="28"/>
      <c r="AB2115" s="28"/>
      <c r="AC2115" s="28"/>
      <c r="AD2115" s="28"/>
      <c r="AE2115" s="28"/>
      <c r="AF2115" s="28"/>
      <c r="AG2115" s="28"/>
      <c r="AH2115" s="28"/>
      <c r="AI2115" s="28"/>
      <c r="AJ2115" s="28"/>
      <c r="AK2115" s="28"/>
      <c r="AL2115" s="28"/>
      <c r="AM2115" s="28"/>
      <c r="AN2115" s="28"/>
      <c r="AO2115" s="28"/>
      <c r="AP2115" s="28"/>
      <c r="AQ2115" s="28"/>
    </row>
    <row r="2116" spans="2:43" ht="15">
      <c r="B2116" s="28"/>
      <c r="C2116" s="28"/>
      <c r="D2116" s="28"/>
      <c r="E2116" s="28"/>
      <c r="F2116" s="28"/>
      <c r="G2116" s="28"/>
      <c r="H2116" s="28"/>
      <c r="I2116" s="28"/>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8"/>
      <c r="AG2116" s="28"/>
      <c r="AH2116" s="28"/>
      <c r="AI2116" s="28"/>
      <c r="AJ2116" s="28"/>
      <c r="AK2116" s="28"/>
      <c r="AL2116" s="28"/>
      <c r="AM2116" s="28"/>
      <c r="AN2116" s="28"/>
      <c r="AO2116" s="28"/>
      <c r="AP2116" s="28"/>
      <c r="AQ2116" s="28"/>
    </row>
    <row r="2117" spans="2:43" ht="15">
      <c r="B2117" s="28"/>
      <c r="C2117" s="28"/>
      <c r="D2117" s="28"/>
      <c r="E2117" s="28"/>
      <c r="F2117" s="28"/>
      <c r="G2117" s="28"/>
      <c r="H2117" s="28"/>
      <c r="I2117" s="28"/>
      <c r="J2117" s="28"/>
      <c r="K2117" s="28"/>
      <c r="L2117" s="28"/>
      <c r="M2117" s="28"/>
      <c r="N2117" s="28"/>
      <c r="O2117" s="28"/>
      <c r="P2117" s="28"/>
      <c r="Q2117" s="28"/>
      <c r="R2117" s="28"/>
      <c r="S2117" s="28"/>
      <c r="T2117" s="28"/>
      <c r="U2117" s="28"/>
      <c r="V2117" s="28"/>
      <c r="W2117" s="28"/>
      <c r="X2117" s="28"/>
      <c r="Y2117" s="28"/>
      <c r="Z2117" s="28"/>
      <c r="AA2117" s="28"/>
      <c r="AB2117" s="28"/>
      <c r="AC2117" s="28"/>
      <c r="AD2117" s="28"/>
      <c r="AE2117" s="28"/>
      <c r="AF2117" s="28"/>
      <c r="AG2117" s="28"/>
      <c r="AH2117" s="28"/>
      <c r="AI2117" s="28"/>
      <c r="AJ2117" s="28"/>
      <c r="AK2117" s="28"/>
      <c r="AL2117" s="28"/>
      <c r="AM2117" s="28"/>
      <c r="AN2117" s="28"/>
      <c r="AO2117" s="28"/>
      <c r="AP2117" s="28"/>
      <c r="AQ2117" s="28"/>
    </row>
    <row r="2118" spans="2:43" ht="15">
      <c r="B2118" s="28"/>
      <c r="C2118" s="28"/>
      <c r="D2118" s="28"/>
      <c r="E2118" s="28"/>
      <c r="F2118" s="28"/>
      <c r="G2118" s="28"/>
      <c r="H2118" s="28"/>
      <c r="I2118" s="28"/>
      <c r="J2118" s="28"/>
      <c r="K2118" s="28"/>
      <c r="L2118" s="28"/>
      <c r="M2118" s="28"/>
      <c r="N2118" s="28"/>
      <c r="O2118" s="28"/>
      <c r="P2118" s="28"/>
      <c r="Q2118" s="28"/>
      <c r="R2118" s="28"/>
      <c r="S2118" s="28"/>
      <c r="T2118" s="28"/>
      <c r="U2118" s="28"/>
      <c r="V2118" s="28"/>
      <c r="W2118" s="28"/>
      <c r="X2118" s="28"/>
      <c r="Y2118" s="28"/>
      <c r="Z2118" s="28"/>
      <c r="AA2118" s="28"/>
      <c r="AB2118" s="28"/>
      <c r="AC2118" s="28"/>
      <c r="AD2118" s="28"/>
      <c r="AE2118" s="28"/>
      <c r="AF2118" s="28"/>
      <c r="AG2118" s="28"/>
      <c r="AH2118" s="28"/>
      <c r="AI2118" s="28"/>
      <c r="AJ2118" s="28"/>
      <c r="AK2118" s="28"/>
      <c r="AL2118" s="28"/>
      <c r="AM2118" s="28"/>
      <c r="AN2118" s="28"/>
      <c r="AO2118" s="28"/>
      <c r="AP2118" s="28"/>
      <c r="AQ2118" s="28"/>
    </row>
    <row r="2119" spans="2:43" ht="15">
      <c r="B2119" s="28"/>
      <c r="C2119" s="28"/>
      <c r="D2119" s="28"/>
      <c r="E2119" s="28"/>
      <c r="F2119" s="28"/>
      <c r="G2119" s="28"/>
      <c r="H2119" s="28"/>
      <c r="I2119" s="28"/>
      <c r="J2119" s="28"/>
      <c r="K2119" s="28"/>
      <c r="L2119" s="28"/>
      <c r="M2119" s="28"/>
      <c r="N2119" s="28"/>
      <c r="O2119" s="28"/>
      <c r="P2119" s="28"/>
      <c r="Q2119" s="28"/>
      <c r="R2119" s="28"/>
      <c r="S2119" s="28"/>
      <c r="T2119" s="28"/>
      <c r="U2119" s="28"/>
      <c r="V2119" s="28"/>
      <c r="W2119" s="28"/>
      <c r="X2119" s="28"/>
      <c r="Y2119" s="28"/>
      <c r="Z2119" s="28"/>
      <c r="AA2119" s="28"/>
      <c r="AB2119" s="28"/>
      <c r="AC2119" s="28"/>
      <c r="AD2119" s="28"/>
      <c r="AE2119" s="28"/>
      <c r="AF2119" s="28"/>
      <c r="AG2119" s="28"/>
      <c r="AH2119" s="28"/>
      <c r="AI2119" s="28"/>
      <c r="AJ2119" s="28"/>
      <c r="AK2119" s="28"/>
      <c r="AL2119" s="28"/>
      <c r="AM2119" s="28"/>
      <c r="AN2119" s="28"/>
      <c r="AO2119" s="28"/>
      <c r="AP2119" s="28"/>
      <c r="AQ2119" s="28"/>
    </row>
    <row r="2120" spans="2:43" ht="15">
      <c r="B2120" s="28"/>
      <c r="C2120" s="28"/>
      <c r="D2120" s="28"/>
      <c r="E2120" s="28"/>
      <c r="F2120" s="28"/>
      <c r="G2120" s="28"/>
      <c r="H2120" s="28"/>
      <c r="I2120" s="28"/>
      <c r="J2120" s="28"/>
      <c r="K2120" s="28"/>
      <c r="L2120" s="28"/>
      <c r="M2120" s="28"/>
      <c r="N2120" s="28"/>
      <c r="O2120" s="28"/>
      <c r="P2120" s="28"/>
      <c r="Q2120" s="28"/>
      <c r="R2120" s="28"/>
      <c r="S2120" s="28"/>
      <c r="T2120" s="28"/>
      <c r="U2120" s="28"/>
      <c r="V2120" s="28"/>
      <c r="W2120" s="28"/>
      <c r="X2120" s="28"/>
      <c r="Y2120" s="28"/>
      <c r="Z2120" s="28"/>
      <c r="AA2120" s="28"/>
      <c r="AB2120" s="28"/>
      <c r="AC2120" s="28"/>
      <c r="AD2120" s="28"/>
      <c r="AE2120" s="28"/>
      <c r="AF2120" s="28"/>
      <c r="AG2120" s="28"/>
      <c r="AH2120" s="28"/>
      <c r="AI2120" s="28"/>
      <c r="AJ2120" s="28"/>
      <c r="AK2120" s="28"/>
      <c r="AL2120" s="28"/>
      <c r="AM2120" s="28"/>
      <c r="AN2120" s="28"/>
      <c r="AO2120" s="28"/>
      <c r="AP2120" s="28"/>
      <c r="AQ2120" s="28"/>
    </row>
    <row r="2121" spans="2:43" ht="15">
      <c r="B2121" s="28"/>
      <c r="C2121" s="28"/>
      <c r="D2121" s="28"/>
      <c r="E2121" s="28"/>
      <c r="F2121" s="28"/>
      <c r="G2121" s="28"/>
      <c r="H2121" s="28"/>
      <c r="I2121" s="28"/>
      <c r="J2121" s="28"/>
      <c r="K2121" s="28"/>
      <c r="L2121" s="28"/>
      <c r="M2121" s="28"/>
      <c r="N2121" s="28"/>
      <c r="O2121" s="28"/>
      <c r="P2121" s="28"/>
      <c r="Q2121" s="28"/>
      <c r="R2121" s="28"/>
      <c r="S2121" s="28"/>
      <c r="T2121" s="28"/>
      <c r="U2121" s="28"/>
      <c r="V2121" s="28"/>
      <c r="W2121" s="28"/>
      <c r="X2121" s="28"/>
      <c r="Y2121" s="28"/>
      <c r="Z2121" s="28"/>
      <c r="AA2121" s="28"/>
      <c r="AB2121" s="28"/>
      <c r="AC2121" s="28"/>
      <c r="AD2121" s="28"/>
      <c r="AE2121" s="28"/>
      <c r="AF2121" s="28"/>
      <c r="AG2121" s="28"/>
      <c r="AH2121" s="28"/>
      <c r="AI2121" s="28"/>
      <c r="AJ2121" s="28"/>
      <c r="AK2121" s="28"/>
      <c r="AL2121" s="28"/>
      <c r="AM2121" s="28"/>
      <c r="AN2121" s="28"/>
      <c r="AO2121" s="28"/>
      <c r="AP2121" s="28"/>
      <c r="AQ2121" s="28"/>
    </row>
    <row r="2122" spans="2:43" ht="15">
      <c r="B2122" s="28"/>
      <c r="C2122" s="28"/>
      <c r="D2122" s="28"/>
      <c r="E2122" s="28"/>
      <c r="F2122" s="28"/>
      <c r="G2122" s="28"/>
      <c r="H2122" s="28"/>
      <c r="I2122" s="28"/>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8"/>
      <c r="AG2122" s="28"/>
      <c r="AH2122" s="28"/>
      <c r="AI2122" s="28"/>
      <c r="AJ2122" s="28"/>
      <c r="AK2122" s="28"/>
      <c r="AL2122" s="28"/>
      <c r="AM2122" s="28"/>
      <c r="AN2122" s="28"/>
      <c r="AO2122" s="28"/>
      <c r="AP2122" s="28"/>
      <c r="AQ2122" s="28"/>
    </row>
    <row r="2123" spans="2:43" ht="15">
      <c r="B2123" s="28"/>
      <c r="C2123" s="28"/>
      <c r="D2123" s="28"/>
      <c r="E2123" s="28"/>
      <c r="F2123" s="28"/>
      <c r="G2123" s="28"/>
      <c r="H2123" s="28"/>
      <c r="I2123" s="28"/>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8"/>
      <c r="AG2123" s="28"/>
      <c r="AH2123" s="28"/>
      <c r="AI2123" s="28"/>
      <c r="AJ2123" s="28"/>
      <c r="AK2123" s="28"/>
      <c r="AL2123" s="28"/>
      <c r="AM2123" s="28"/>
      <c r="AN2123" s="28"/>
      <c r="AO2123" s="28"/>
      <c r="AP2123" s="28"/>
      <c r="AQ2123" s="28"/>
    </row>
    <row r="2124" spans="2:43" ht="15">
      <c r="B2124" s="28"/>
      <c r="C2124" s="28"/>
      <c r="D2124" s="28"/>
      <c r="E2124" s="28"/>
      <c r="F2124" s="28"/>
      <c r="G2124" s="28"/>
      <c r="H2124" s="28"/>
      <c r="I2124" s="28"/>
      <c r="J2124" s="28"/>
      <c r="K2124" s="28"/>
      <c r="L2124" s="28"/>
      <c r="M2124" s="28"/>
      <c r="N2124" s="28"/>
      <c r="O2124" s="28"/>
      <c r="P2124" s="28"/>
      <c r="Q2124" s="28"/>
      <c r="R2124" s="28"/>
      <c r="S2124" s="28"/>
      <c r="T2124" s="28"/>
      <c r="U2124" s="28"/>
      <c r="V2124" s="28"/>
      <c r="W2124" s="28"/>
      <c r="X2124" s="28"/>
      <c r="Y2124" s="28"/>
      <c r="Z2124" s="28"/>
      <c r="AA2124" s="28"/>
      <c r="AB2124" s="28"/>
      <c r="AC2124" s="28"/>
      <c r="AD2124" s="28"/>
      <c r="AE2124" s="28"/>
      <c r="AF2124" s="28"/>
      <c r="AG2124" s="28"/>
      <c r="AH2124" s="28"/>
      <c r="AI2124" s="28"/>
      <c r="AJ2124" s="28"/>
      <c r="AK2124" s="28"/>
      <c r="AL2124" s="28"/>
      <c r="AM2124" s="28"/>
      <c r="AN2124" s="28"/>
      <c r="AO2124" s="28"/>
      <c r="AP2124" s="28"/>
      <c r="AQ2124" s="28"/>
    </row>
    <row r="2125" spans="2:43" ht="15">
      <c r="B2125" s="28"/>
      <c r="C2125" s="28"/>
      <c r="D2125" s="28"/>
      <c r="E2125" s="28"/>
      <c r="F2125" s="28"/>
      <c r="G2125" s="28"/>
      <c r="H2125" s="28"/>
      <c r="I2125" s="28"/>
      <c r="J2125" s="28"/>
      <c r="K2125" s="28"/>
      <c r="L2125" s="28"/>
      <c r="M2125" s="28"/>
      <c r="N2125" s="28"/>
      <c r="O2125" s="28"/>
      <c r="P2125" s="28"/>
      <c r="Q2125" s="28"/>
      <c r="R2125" s="28"/>
      <c r="S2125" s="28"/>
      <c r="T2125" s="28"/>
      <c r="U2125" s="28"/>
      <c r="V2125" s="28"/>
      <c r="W2125" s="28"/>
      <c r="X2125" s="28"/>
      <c r="Y2125" s="28"/>
      <c r="Z2125" s="28"/>
      <c r="AA2125" s="28"/>
      <c r="AB2125" s="28"/>
      <c r="AC2125" s="28"/>
      <c r="AD2125" s="28"/>
      <c r="AE2125" s="28"/>
      <c r="AF2125" s="28"/>
      <c r="AG2125" s="28"/>
      <c r="AH2125" s="28"/>
      <c r="AI2125" s="28"/>
      <c r="AJ2125" s="28"/>
      <c r="AK2125" s="28"/>
      <c r="AL2125" s="28"/>
      <c r="AM2125" s="28"/>
      <c r="AN2125" s="28"/>
      <c r="AO2125" s="28"/>
      <c r="AP2125" s="28"/>
      <c r="AQ2125" s="28"/>
    </row>
    <row r="2126" spans="2:43" ht="15">
      <c r="B2126" s="28"/>
      <c r="C2126" s="28"/>
      <c r="D2126" s="28"/>
      <c r="E2126" s="28"/>
      <c r="F2126" s="28"/>
      <c r="G2126" s="28"/>
      <c r="H2126" s="28"/>
      <c r="I2126" s="28"/>
      <c r="J2126" s="28"/>
      <c r="K2126" s="28"/>
      <c r="L2126" s="28"/>
      <c r="M2126" s="28"/>
      <c r="N2126" s="28"/>
      <c r="O2126" s="28"/>
      <c r="P2126" s="28"/>
      <c r="Q2126" s="28"/>
      <c r="R2126" s="28"/>
      <c r="S2126" s="28"/>
      <c r="T2126" s="28"/>
      <c r="U2126" s="28"/>
      <c r="V2126" s="28"/>
      <c r="W2126" s="28"/>
      <c r="X2126" s="28"/>
      <c r="Y2126" s="28"/>
      <c r="Z2126" s="28"/>
      <c r="AA2126" s="28"/>
      <c r="AB2126" s="28"/>
      <c r="AC2126" s="28"/>
      <c r="AD2126" s="28"/>
      <c r="AE2126" s="28"/>
      <c r="AF2126" s="28"/>
      <c r="AG2126" s="28"/>
      <c r="AH2126" s="28"/>
      <c r="AI2126" s="28"/>
      <c r="AJ2126" s="28"/>
      <c r="AK2126" s="28"/>
      <c r="AL2126" s="28"/>
      <c r="AM2126" s="28"/>
      <c r="AN2126" s="28"/>
      <c r="AO2126" s="28"/>
      <c r="AP2126" s="28"/>
      <c r="AQ2126" s="28"/>
    </row>
    <row r="2127" spans="2:43" ht="15">
      <c r="B2127" s="28"/>
      <c r="C2127" s="28"/>
      <c r="D2127" s="28"/>
      <c r="E2127" s="28"/>
      <c r="F2127" s="28"/>
      <c r="G2127" s="28"/>
      <c r="H2127" s="28"/>
      <c r="I2127" s="28"/>
      <c r="J2127" s="28"/>
      <c r="K2127" s="28"/>
      <c r="L2127" s="28"/>
      <c r="M2127" s="28"/>
      <c r="N2127" s="28"/>
      <c r="O2127" s="28"/>
      <c r="P2127" s="28"/>
      <c r="Q2127" s="28"/>
      <c r="R2127" s="28"/>
      <c r="S2127" s="28"/>
      <c r="T2127" s="28"/>
      <c r="U2127" s="28"/>
      <c r="V2127" s="28"/>
      <c r="W2127" s="28"/>
      <c r="X2127" s="28"/>
      <c r="Y2127" s="28"/>
      <c r="Z2127" s="28"/>
      <c r="AA2127" s="28"/>
      <c r="AB2127" s="28"/>
      <c r="AC2127" s="28"/>
      <c r="AD2127" s="28"/>
      <c r="AE2127" s="28"/>
      <c r="AF2127" s="28"/>
      <c r="AG2127" s="28"/>
      <c r="AH2127" s="28"/>
      <c r="AI2127" s="28"/>
      <c r="AJ2127" s="28"/>
      <c r="AK2127" s="28"/>
      <c r="AL2127" s="28"/>
      <c r="AM2127" s="28"/>
      <c r="AN2127" s="28"/>
      <c r="AO2127" s="28"/>
      <c r="AP2127" s="28"/>
      <c r="AQ2127" s="28"/>
    </row>
    <row r="2128" spans="2:43" ht="15">
      <c r="B2128" s="28"/>
      <c r="C2128" s="28"/>
      <c r="D2128" s="28"/>
      <c r="E2128" s="28"/>
      <c r="F2128" s="28"/>
      <c r="G2128" s="28"/>
      <c r="H2128" s="28"/>
      <c r="I2128" s="28"/>
      <c r="J2128" s="28"/>
      <c r="K2128" s="28"/>
      <c r="L2128" s="28"/>
      <c r="M2128" s="28"/>
      <c r="N2128" s="28"/>
      <c r="O2128" s="28"/>
      <c r="P2128" s="28"/>
      <c r="Q2128" s="28"/>
      <c r="R2128" s="28"/>
      <c r="S2128" s="28"/>
      <c r="T2128" s="28"/>
      <c r="U2128" s="28"/>
      <c r="V2128" s="28"/>
      <c r="W2128" s="28"/>
      <c r="X2128" s="28"/>
      <c r="Y2128" s="28"/>
      <c r="Z2128" s="28"/>
      <c r="AA2128" s="28"/>
      <c r="AB2128" s="28"/>
      <c r="AC2128" s="28"/>
      <c r="AD2128" s="28"/>
      <c r="AE2128" s="28"/>
      <c r="AF2128" s="28"/>
      <c r="AG2128" s="28"/>
      <c r="AH2128" s="28"/>
      <c r="AI2128" s="28"/>
      <c r="AJ2128" s="28"/>
      <c r="AK2128" s="28"/>
      <c r="AL2128" s="28"/>
      <c r="AM2128" s="28"/>
      <c r="AN2128" s="28"/>
      <c r="AO2128" s="28"/>
      <c r="AP2128" s="28"/>
      <c r="AQ2128" s="28"/>
    </row>
    <row r="2129" spans="2:43" ht="15">
      <c r="B2129" s="28"/>
      <c r="C2129" s="28"/>
      <c r="D2129" s="28"/>
      <c r="E2129" s="28"/>
      <c r="F2129" s="28"/>
      <c r="G2129" s="28"/>
      <c r="H2129" s="28"/>
      <c r="I2129" s="28"/>
      <c r="J2129" s="28"/>
      <c r="K2129" s="28"/>
      <c r="L2129" s="28"/>
      <c r="M2129" s="28"/>
      <c r="N2129" s="28"/>
      <c r="O2129" s="28"/>
      <c r="P2129" s="28"/>
      <c r="Q2129" s="28"/>
      <c r="R2129" s="28"/>
      <c r="S2129" s="28"/>
      <c r="T2129" s="28"/>
      <c r="U2129" s="28"/>
      <c r="V2129" s="28"/>
      <c r="W2129" s="28"/>
      <c r="X2129" s="28"/>
      <c r="Y2129" s="28"/>
      <c r="Z2129" s="28"/>
      <c r="AA2129" s="28"/>
      <c r="AB2129" s="28"/>
      <c r="AC2129" s="28"/>
      <c r="AD2129" s="28"/>
      <c r="AE2129" s="28"/>
      <c r="AF2129" s="28"/>
      <c r="AG2129" s="28"/>
      <c r="AH2129" s="28"/>
      <c r="AI2129" s="28"/>
      <c r="AJ2129" s="28"/>
      <c r="AK2129" s="28"/>
      <c r="AL2129" s="28"/>
      <c r="AM2129" s="28"/>
      <c r="AN2129" s="28"/>
      <c r="AO2129" s="28"/>
      <c r="AP2129" s="28"/>
      <c r="AQ2129" s="28"/>
    </row>
    <row r="2130" spans="2:43" ht="15">
      <c r="B2130" s="28"/>
      <c r="C2130" s="28"/>
      <c r="D2130" s="28"/>
      <c r="E2130" s="28"/>
      <c r="F2130" s="28"/>
      <c r="G2130" s="28"/>
      <c r="H2130" s="28"/>
      <c r="I2130" s="28"/>
      <c r="J2130" s="28"/>
      <c r="K2130" s="28"/>
      <c r="L2130" s="28"/>
      <c r="M2130" s="28"/>
      <c r="N2130" s="28"/>
      <c r="O2130" s="28"/>
      <c r="P2130" s="28"/>
      <c r="Q2130" s="28"/>
      <c r="R2130" s="28"/>
      <c r="S2130" s="28"/>
      <c r="T2130" s="28"/>
      <c r="U2130" s="28"/>
      <c r="V2130" s="28"/>
      <c r="W2130" s="28"/>
      <c r="X2130" s="28"/>
      <c r="Y2130" s="28"/>
      <c r="Z2130" s="28"/>
      <c r="AA2130" s="28"/>
      <c r="AB2130" s="28"/>
      <c r="AC2130" s="28"/>
      <c r="AD2130" s="28"/>
      <c r="AE2130" s="28"/>
      <c r="AF2130" s="28"/>
      <c r="AG2130" s="28"/>
      <c r="AH2130" s="28"/>
      <c r="AI2130" s="28"/>
      <c r="AJ2130" s="28"/>
      <c r="AK2130" s="28"/>
      <c r="AL2130" s="28"/>
      <c r="AM2130" s="28"/>
      <c r="AN2130" s="28"/>
      <c r="AO2130" s="28"/>
      <c r="AP2130" s="28"/>
      <c r="AQ2130" s="28"/>
    </row>
    <row r="2131" spans="2:43" ht="15">
      <c r="B2131" s="28"/>
      <c r="C2131" s="28"/>
      <c r="D2131" s="28"/>
      <c r="E2131" s="28"/>
      <c r="F2131" s="28"/>
      <c r="G2131" s="28"/>
      <c r="H2131" s="28"/>
      <c r="I2131" s="28"/>
      <c r="J2131" s="28"/>
      <c r="K2131" s="28"/>
      <c r="L2131" s="28"/>
      <c r="M2131" s="28"/>
      <c r="N2131" s="28"/>
      <c r="O2131" s="28"/>
      <c r="P2131" s="28"/>
      <c r="Q2131" s="28"/>
      <c r="R2131" s="28"/>
      <c r="S2131" s="28"/>
      <c r="T2131" s="28"/>
      <c r="U2131" s="28"/>
      <c r="V2131" s="28"/>
      <c r="W2131" s="28"/>
      <c r="X2131" s="28"/>
      <c r="Y2131" s="28"/>
      <c r="Z2131" s="28"/>
      <c r="AA2131" s="28"/>
      <c r="AB2131" s="28"/>
      <c r="AC2131" s="28"/>
      <c r="AD2131" s="28"/>
      <c r="AE2131" s="28"/>
      <c r="AF2131" s="28"/>
      <c r="AG2131" s="28"/>
      <c r="AH2131" s="28"/>
      <c r="AI2131" s="28"/>
      <c r="AJ2131" s="28"/>
      <c r="AK2131" s="28"/>
      <c r="AL2131" s="28"/>
      <c r="AM2131" s="28"/>
      <c r="AN2131" s="28"/>
      <c r="AO2131" s="28"/>
      <c r="AP2131" s="28"/>
      <c r="AQ2131" s="28"/>
    </row>
    <row r="2132" spans="2:43" ht="15">
      <c r="B2132" s="28"/>
      <c r="C2132" s="28"/>
      <c r="D2132" s="28"/>
      <c r="E2132" s="28"/>
      <c r="F2132" s="28"/>
      <c r="G2132" s="28"/>
      <c r="H2132" s="28"/>
      <c r="I2132" s="28"/>
      <c r="J2132" s="28"/>
      <c r="K2132" s="28"/>
      <c r="L2132" s="28"/>
      <c r="M2132" s="28"/>
      <c r="N2132" s="28"/>
      <c r="O2132" s="28"/>
      <c r="P2132" s="28"/>
      <c r="Q2132" s="28"/>
      <c r="R2132" s="28"/>
      <c r="S2132" s="28"/>
      <c r="T2132" s="28"/>
      <c r="U2132" s="28"/>
      <c r="V2132" s="28"/>
      <c r="W2132" s="28"/>
      <c r="X2132" s="28"/>
      <c r="Y2132" s="28"/>
      <c r="Z2132" s="28"/>
      <c r="AA2132" s="28"/>
      <c r="AB2132" s="28"/>
      <c r="AC2132" s="28"/>
      <c r="AD2132" s="28"/>
      <c r="AE2132" s="28"/>
      <c r="AF2132" s="28"/>
      <c r="AG2132" s="28"/>
      <c r="AH2132" s="28"/>
      <c r="AI2132" s="28"/>
      <c r="AJ2132" s="28"/>
      <c r="AK2132" s="28"/>
      <c r="AL2132" s="28"/>
      <c r="AM2132" s="28"/>
      <c r="AN2132" s="28"/>
      <c r="AO2132" s="28"/>
      <c r="AP2132" s="28"/>
      <c r="AQ2132" s="28"/>
    </row>
    <row r="2133" spans="2:43" ht="15">
      <c r="B2133" s="28"/>
      <c r="C2133" s="28"/>
      <c r="D2133" s="28"/>
      <c r="E2133" s="28"/>
      <c r="F2133" s="28"/>
      <c r="G2133" s="28"/>
      <c r="H2133" s="28"/>
      <c r="I2133" s="28"/>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8"/>
      <c r="AG2133" s="28"/>
      <c r="AH2133" s="28"/>
      <c r="AI2133" s="28"/>
      <c r="AJ2133" s="28"/>
      <c r="AK2133" s="28"/>
      <c r="AL2133" s="28"/>
      <c r="AM2133" s="28"/>
      <c r="AN2133" s="28"/>
      <c r="AO2133" s="28"/>
      <c r="AP2133" s="28"/>
      <c r="AQ2133" s="28"/>
    </row>
    <row r="2134" spans="2:43" ht="15">
      <c r="B2134" s="28"/>
      <c r="C2134" s="28"/>
      <c r="D2134" s="28"/>
      <c r="E2134" s="28"/>
      <c r="F2134" s="28"/>
      <c r="G2134" s="28"/>
      <c r="H2134" s="28"/>
      <c r="I2134" s="28"/>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8"/>
      <c r="AG2134" s="28"/>
      <c r="AH2134" s="28"/>
      <c r="AI2134" s="28"/>
      <c r="AJ2134" s="28"/>
      <c r="AK2134" s="28"/>
      <c r="AL2134" s="28"/>
      <c r="AM2134" s="28"/>
      <c r="AN2134" s="28"/>
      <c r="AO2134" s="28"/>
      <c r="AP2134" s="28"/>
      <c r="AQ2134" s="28"/>
    </row>
    <row r="2135" spans="2:43" ht="15">
      <c r="B2135" s="28"/>
      <c r="C2135" s="28"/>
      <c r="D2135" s="28"/>
      <c r="E2135" s="28"/>
      <c r="F2135" s="28"/>
      <c r="G2135" s="28"/>
      <c r="H2135" s="28"/>
      <c r="I2135" s="28"/>
      <c r="J2135" s="28"/>
      <c r="K2135" s="28"/>
      <c r="L2135" s="28"/>
      <c r="M2135" s="28"/>
      <c r="N2135" s="28"/>
      <c r="O2135" s="28"/>
      <c r="P2135" s="28"/>
      <c r="Q2135" s="28"/>
      <c r="R2135" s="28"/>
      <c r="S2135" s="28"/>
      <c r="T2135" s="28"/>
      <c r="U2135" s="28"/>
      <c r="V2135" s="28"/>
      <c r="W2135" s="28"/>
      <c r="X2135" s="28"/>
      <c r="Y2135" s="28"/>
      <c r="Z2135" s="28"/>
      <c r="AA2135" s="28"/>
      <c r="AB2135" s="28"/>
      <c r="AC2135" s="28"/>
      <c r="AD2135" s="28"/>
      <c r="AE2135" s="28"/>
      <c r="AF2135" s="28"/>
      <c r="AG2135" s="28"/>
      <c r="AH2135" s="28"/>
      <c r="AI2135" s="28"/>
      <c r="AJ2135" s="28"/>
      <c r="AK2135" s="28"/>
      <c r="AL2135" s="28"/>
      <c r="AM2135" s="28"/>
      <c r="AN2135" s="28"/>
      <c r="AO2135" s="28"/>
      <c r="AP2135" s="28"/>
      <c r="AQ2135" s="28"/>
    </row>
    <row r="2136" spans="2:43" ht="15">
      <c r="B2136" s="28"/>
      <c r="C2136" s="28"/>
      <c r="D2136" s="28"/>
      <c r="E2136" s="28"/>
      <c r="F2136" s="28"/>
      <c r="G2136" s="28"/>
      <c r="H2136" s="28"/>
      <c r="I2136" s="28"/>
      <c r="J2136" s="28"/>
      <c r="K2136" s="28"/>
      <c r="L2136" s="28"/>
      <c r="M2136" s="28"/>
      <c r="N2136" s="28"/>
      <c r="O2136" s="28"/>
      <c r="P2136" s="28"/>
      <c r="Q2136" s="28"/>
      <c r="R2136" s="28"/>
      <c r="S2136" s="28"/>
      <c r="T2136" s="28"/>
      <c r="U2136" s="28"/>
      <c r="V2136" s="28"/>
      <c r="W2136" s="28"/>
      <c r="X2136" s="28"/>
      <c r="Y2136" s="28"/>
      <c r="Z2136" s="28"/>
      <c r="AA2136" s="28"/>
      <c r="AB2136" s="28"/>
      <c r="AC2136" s="28"/>
      <c r="AD2136" s="28"/>
      <c r="AE2136" s="28"/>
      <c r="AF2136" s="28"/>
      <c r="AG2136" s="28"/>
      <c r="AH2136" s="28"/>
      <c r="AI2136" s="28"/>
      <c r="AJ2136" s="28"/>
      <c r="AK2136" s="28"/>
      <c r="AL2136" s="28"/>
      <c r="AM2136" s="28"/>
      <c r="AN2136" s="28"/>
      <c r="AO2136" s="28"/>
      <c r="AP2136" s="28"/>
      <c r="AQ2136" s="28"/>
    </row>
    <row r="2137" spans="2:43" ht="15">
      <c r="B2137" s="28"/>
      <c r="C2137" s="28"/>
      <c r="D2137" s="28"/>
      <c r="E2137" s="28"/>
      <c r="F2137" s="28"/>
      <c r="G2137" s="28"/>
      <c r="H2137" s="28"/>
      <c r="I2137" s="28"/>
      <c r="J2137" s="28"/>
      <c r="K2137" s="28"/>
      <c r="L2137" s="28"/>
      <c r="M2137" s="28"/>
      <c r="N2137" s="28"/>
      <c r="O2137" s="28"/>
      <c r="P2137" s="28"/>
      <c r="Q2137" s="28"/>
      <c r="R2137" s="28"/>
      <c r="S2137" s="28"/>
      <c r="T2137" s="28"/>
      <c r="U2137" s="28"/>
      <c r="V2137" s="28"/>
      <c r="W2137" s="28"/>
      <c r="X2137" s="28"/>
      <c r="Y2137" s="28"/>
      <c r="Z2137" s="28"/>
      <c r="AA2137" s="28"/>
      <c r="AB2137" s="28"/>
      <c r="AC2137" s="28"/>
      <c r="AD2137" s="28"/>
      <c r="AE2137" s="28"/>
      <c r="AF2137" s="28"/>
      <c r="AG2137" s="28"/>
      <c r="AH2137" s="28"/>
      <c r="AI2137" s="28"/>
      <c r="AJ2137" s="28"/>
      <c r="AK2137" s="28"/>
      <c r="AL2137" s="28"/>
      <c r="AM2137" s="28"/>
      <c r="AN2137" s="28"/>
      <c r="AO2137" s="28"/>
      <c r="AP2137" s="28"/>
      <c r="AQ2137" s="28"/>
    </row>
    <row r="2138" spans="2:43" ht="15">
      <c r="B2138" s="28"/>
      <c r="C2138" s="28"/>
      <c r="D2138" s="28"/>
      <c r="E2138" s="28"/>
      <c r="F2138" s="28"/>
      <c r="G2138" s="28"/>
      <c r="H2138" s="28"/>
      <c r="I2138" s="28"/>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8"/>
      <c r="AG2138" s="28"/>
      <c r="AH2138" s="28"/>
      <c r="AI2138" s="28"/>
      <c r="AJ2138" s="28"/>
      <c r="AK2138" s="28"/>
      <c r="AL2138" s="28"/>
      <c r="AM2138" s="28"/>
      <c r="AN2138" s="28"/>
      <c r="AO2138" s="28"/>
      <c r="AP2138" s="28"/>
      <c r="AQ2138" s="28"/>
    </row>
    <row r="2139" spans="2:43" ht="15">
      <c r="B2139" s="28"/>
      <c r="C2139" s="28"/>
      <c r="D2139" s="28"/>
      <c r="E2139" s="28"/>
      <c r="F2139" s="28"/>
      <c r="G2139" s="28"/>
      <c r="H2139" s="28"/>
      <c r="I2139" s="28"/>
      <c r="J2139" s="28"/>
      <c r="K2139" s="28"/>
      <c r="L2139" s="28"/>
      <c r="M2139" s="28"/>
      <c r="N2139" s="28"/>
      <c r="O2139" s="28"/>
      <c r="P2139" s="28"/>
      <c r="Q2139" s="28"/>
      <c r="R2139" s="28"/>
      <c r="S2139" s="28"/>
      <c r="T2139" s="28"/>
      <c r="U2139" s="28"/>
      <c r="V2139" s="28"/>
      <c r="W2139" s="28"/>
      <c r="X2139" s="28"/>
      <c r="Y2139" s="28"/>
      <c r="Z2139" s="28"/>
      <c r="AA2139" s="28"/>
      <c r="AB2139" s="28"/>
      <c r="AC2139" s="28"/>
      <c r="AD2139" s="28"/>
      <c r="AE2139" s="28"/>
      <c r="AF2139" s="28"/>
      <c r="AG2139" s="28"/>
      <c r="AH2139" s="28"/>
      <c r="AI2139" s="28"/>
      <c r="AJ2139" s="28"/>
      <c r="AK2139" s="28"/>
      <c r="AL2139" s="28"/>
      <c r="AM2139" s="28"/>
      <c r="AN2139" s="28"/>
      <c r="AO2139" s="28"/>
      <c r="AP2139" s="28"/>
      <c r="AQ2139" s="28"/>
    </row>
    <row r="2140" spans="2:43" ht="15">
      <c r="B2140" s="28"/>
      <c r="C2140" s="28"/>
      <c r="D2140" s="28"/>
      <c r="E2140" s="28"/>
      <c r="F2140" s="28"/>
      <c r="G2140" s="28"/>
      <c r="H2140" s="28"/>
      <c r="I2140" s="28"/>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8"/>
      <c r="AG2140" s="28"/>
      <c r="AH2140" s="28"/>
      <c r="AI2140" s="28"/>
      <c r="AJ2140" s="28"/>
      <c r="AK2140" s="28"/>
      <c r="AL2140" s="28"/>
      <c r="AM2140" s="28"/>
      <c r="AN2140" s="28"/>
      <c r="AO2140" s="28"/>
      <c r="AP2140" s="28"/>
      <c r="AQ2140" s="28"/>
    </row>
    <row r="2141" spans="2:43" ht="15">
      <c r="B2141" s="28"/>
      <c r="C2141" s="28"/>
      <c r="D2141" s="28"/>
      <c r="E2141" s="28"/>
      <c r="F2141" s="28"/>
      <c r="G2141" s="28"/>
      <c r="H2141" s="28"/>
      <c r="I2141" s="28"/>
      <c r="J2141" s="28"/>
      <c r="K2141" s="28"/>
      <c r="L2141" s="28"/>
      <c r="M2141" s="28"/>
      <c r="N2141" s="28"/>
      <c r="O2141" s="28"/>
      <c r="P2141" s="28"/>
      <c r="Q2141" s="28"/>
      <c r="R2141" s="28"/>
      <c r="S2141" s="28"/>
      <c r="T2141" s="28"/>
      <c r="U2141" s="28"/>
      <c r="V2141" s="28"/>
      <c r="W2141" s="28"/>
      <c r="X2141" s="28"/>
      <c r="Y2141" s="28"/>
      <c r="Z2141" s="28"/>
      <c r="AA2141" s="28"/>
      <c r="AB2141" s="28"/>
      <c r="AC2141" s="28"/>
      <c r="AD2141" s="28"/>
      <c r="AE2141" s="28"/>
      <c r="AF2141" s="28"/>
      <c r="AG2141" s="28"/>
      <c r="AH2141" s="28"/>
      <c r="AI2141" s="28"/>
      <c r="AJ2141" s="28"/>
      <c r="AK2141" s="28"/>
      <c r="AL2141" s="28"/>
      <c r="AM2141" s="28"/>
      <c r="AN2141" s="28"/>
      <c r="AO2141" s="28"/>
      <c r="AP2141" s="28"/>
      <c r="AQ2141" s="28"/>
    </row>
    <row r="2142" spans="2:43" ht="15">
      <c r="B2142" s="28"/>
      <c r="C2142" s="28"/>
      <c r="D2142" s="28"/>
      <c r="E2142" s="28"/>
      <c r="F2142" s="28"/>
      <c r="G2142" s="28"/>
      <c r="H2142" s="28"/>
      <c r="I2142" s="28"/>
      <c r="J2142" s="28"/>
      <c r="K2142" s="28"/>
      <c r="L2142" s="28"/>
      <c r="M2142" s="28"/>
      <c r="N2142" s="28"/>
      <c r="O2142" s="28"/>
      <c r="P2142" s="28"/>
      <c r="Q2142" s="28"/>
      <c r="R2142" s="28"/>
      <c r="S2142" s="28"/>
      <c r="T2142" s="28"/>
      <c r="U2142" s="28"/>
      <c r="V2142" s="28"/>
      <c r="W2142" s="28"/>
      <c r="X2142" s="28"/>
      <c r="Y2142" s="28"/>
      <c r="Z2142" s="28"/>
      <c r="AA2142" s="28"/>
      <c r="AB2142" s="28"/>
      <c r="AC2142" s="28"/>
      <c r="AD2142" s="28"/>
      <c r="AE2142" s="28"/>
      <c r="AF2142" s="28"/>
      <c r="AG2142" s="28"/>
      <c r="AH2142" s="28"/>
      <c r="AI2142" s="28"/>
      <c r="AJ2142" s="28"/>
      <c r="AK2142" s="28"/>
      <c r="AL2142" s="28"/>
      <c r="AM2142" s="28"/>
      <c r="AN2142" s="28"/>
      <c r="AO2142" s="28"/>
      <c r="AP2142" s="28"/>
      <c r="AQ2142" s="28"/>
    </row>
    <row r="2143" spans="2:43" ht="15">
      <c r="B2143" s="28"/>
      <c r="C2143" s="28"/>
      <c r="D2143" s="28"/>
      <c r="E2143" s="28"/>
      <c r="F2143" s="28"/>
      <c r="G2143" s="28"/>
      <c r="H2143" s="28"/>
      <c r="I2143" s="28"/>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8"/>
      <c r="AG2143" s="28"/>
      <c r="AH2143" s="28"/>
      <c r="AI2143" s="28"/>
      <c r="AJ2143" s="28"/>
      <c r="AK2143" s="28"/>
      <c r="AL2143" s="28"/>
      <c r="AM2143" s="28"/>
      <c r="AN2143" s="28"/>
      <c r="AO2143" s="28"/>
      <c r="AP2143" s="28"/>
      <c r="AQ2143" s="28"/>
    </row>
    <row r="2144" spans="2:43" ht="15">
      <c r="B2144" s="28"/>
      <c r="C2144" s="28"/>
      <c r="D2144" s="28"/>
      <c r="E2144" s="28"/>
      <c r="F2144" s="28"/>
      <c r="G2144" s="28"/>
      <c r="H2144" s="28"/>
      <c r="I2144" s="28"/>
      <c r="J2144" s="28"/>
      <c r="K2144" s="28"/>
      <c r="L2144" s="28"/>
      <c r="M2144" s="28"/>
      <c r="N2144" s="28"/>
      <c r="O2144" s="28"/>
      <c r="P2144" s="28"/>
      <c r="Q2144" s="28"/>
      <c r="R2144" s="28"/>
      <c r="S2144" s="28"/>
      <c r="T2144" s="28"/>
      <c r="U2144" s="28"/>
      <c r="V2144" s="28"/>
      <c r="W2144" s="28"/>
      <c r="X2144" s="28"/>
      <c r="Y2144" s="28"/>
      <c r="Z2144" s="28"/>
      <c r="AA2144" s="28"/>
      <c r="AB2144" s="28"/>
      <c r="AC2144" s="28"/>
      <c r="AD2144" s="28"/>
      <c r="AE2144" s="28"/>
      <c r="AF2144" s="28"/>
      <c r="AG2144" s="28"/>
      <c r="AH2144" s="28"/>
      <c r="AI2144" s="28"/>
      <c r="AJ2144" s="28"/>
      <c r="AK2144" s="28"/>
      <c r="AL2144" s="28"/>
      <c r="AM2144" s="28"/>
      <c r="AN2144" s="28"/>
      <c r="AO2144" s="28"/>
      <c r="AP2144" s="28"/>
      <c r="AQ2144" s="28"/>
    </row>
    <row r="2145" spans="2:43" ht="15">
      <c r="B2145" s="28"/>
      <c r="C2145" s="28"/>
      <c r="D2145" s="28"/>
      <c r="E2145" s="28"/>
      <c r="F2145" s="28"/>
      <c r="G2145" s="28"/>
      <c r="H2145" s="28"/>
      <c r="I2145" s="28"/>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8"/>
      <c r="AG2145" s="28"/>
      <c r="AH2145" s="28"/>
      <c r="AI2145" s="28"/>
      <c r="AJ2145" s="28"/>
      <c r="AK2145" s="28"/>
      <c r="AL2145" s="28"/>
      <c r="AM2145" s="28"/>
      <c r="AN2145" s="28"/>
      <c r="AO2145" s="28"/>
      <c r="AP2145" s="28"/>
      <c r="AQ2145" s="28"/>
    </row>
    <row r="2146" spans="2:43" ht="15">
      <c r="B2146" s="28"/>
      <c r="C2146" s="28"/>
      <c r="D2146" s="28"/>
      <c r="E2146" s="28"/>
      <c r="F2146" s="28"/>
      <c r="G2146" s="28"/>
      <c r="H2146" s="28"/>
      <c r="I2146" s="28"/>
      <c r="J2146" s="28"/>
      <c r="K2146" s="28"/>
      <c r="L2146" s="28"/>
      <c r="M2146" s="28"/>
      <c r="N2146" s="28"/>
      <c r="O2146" s="28"/>
      <c r="P2146" s="28"/>
      <c r="Q2146" s="28"/>
      <c r="R2146" s="28"/>
      <c r="S2146" s="28"/>
      <c r="T2146" s="28"/>
      <c r="U2146" s="28"/>
      <c r="V2146" s="28"/>
      <c r="W2146" s="28"/>
      <c r="X2146" s="28"/>
      <c r="Y2146" s="28"/>
      <c r="Z2146" s="28"/>
      <c r="AA2146" s="28"/>
      <c r="AB2146" s="28"/>
      <c r="AC2146" s="28"/>
      <c r="AD2146" s="28"/>
      <c r="AE2146" s="28"/>
      <c r="AF2146" s="28"/>
      <c r="AG2146" s="28"/>
      <c r="AH2146" s="28"/>
      <c r="AI2146" s="28"/>
      <c r="AJ2146" s="28"/>
      <c r="AK2146" s="28"/>
      <c r="AL2146" s="28"/>
      <c r="AM2146" s="28"/>
      <c r="AN2146" s="28"/>
      <c r="AO2146" s="28"/>
      <c r="AP2146" s="28"/>
      <c r="AQ2146" s="28"/>
    </row>
    <row r="2147" spans="2:43" ht="15">
      <c r="B2147" s="28"/>
      <c r="C2147" s="28"/>
      <c r="D2147" s="28"/>
      <c r="E2147" s="28"/>
      <c r="F2147" s="28"/>
      <c r="G2147" s="28"/>
      <c r="H2147" s="28"/>
      <c r="I2147" s="28"/>
      <c r="J2147" s="28"/>
      <c r="K2147" s="28"/>
      <c r="L2147" s="28"/>
      <c r="M2147" s="28"/>
      <c r="N2147" s="28"/>
      <c r="O2147" s="28"/>
      <c r="P2147" s="28"/>
      <c r="Q2147" s="28"/>
      <c r="R2147" s="28"/>
      <c r="S2147" s="28"/>
      <c r="T2147" s="28"/>
      <c r="U2147" s="28"/>
      <c r="V2147" s="28"/>
      <c r="W2147" s="28"/>
      <c r="X2147" s="28"/>
      <c r="Y2147" s="28"/>
      <c r="Z2147" s="28"/>
      <c r="AA2147" s="28"/>
      <c r="AB2147" s="28"/>
      <c r="AC2147" s="28"/>
      <c r="AD2147" s="28"/>
      <c r="AE2147" s="28"/>
      <c r="AF2147" s="28"/>
      <c r="AG2147" s="28"/>
      <c r="AH2147" s="28"/>
      <c r="AI2147" s="28"/>
      <c r="AJ2147" s="28"/>
      <c r="AK2147" s="28"/>
      <c r="AL2147" s="28"/>
      <c r="AM2147" s="28"/>
      <c r="AN2147" s="28"/>
      <c r="AO2147" s="28"/>
      <c r="AP2147" s="28"/>
      <c r="AQ2147" s="28"/>
    </row>
    <row r="2148" spans="2:43" ht="15">
      <c r="B2148" s="28"/>
      <c r="C2148" s="28"/>
      <c r="D2148" s="28"/>
      <c r="E2148" s="28"/>
      <c r="F2148" s="28"/>
      <c r="G2148" s="28"/>
      <c r="H2148" s="28"/>
      <c r="I2148" s="28"/>
      <c r="J2148" s="28"/>
      <c r="K2148" s="28"/>
      <c r="L2148" s="28"/>
      <c r="M2148" s="28"/>
      <c r="N2148" s="28"/>
      <c r="O2148" s="28"/>
      <c r="P2148" s="28"/>
      <c r="Q2148" s="28"/>
      <c r="R2148" s="28"/>
      <c r="S2148" s="28"/>
      <c r="T2148" s="28"/>
      <c r="U2148" s="28"/>
      <c r="V2148" s="28"/>
      <c r="W2148" s="28"/>
      <c r="X2148" s="28"/>
      <c r="Y2148" s="28"/>
      <c r="Z2148" s="28"/>
      <c r="AA2148" s="28"/>
      <c r="AB2148" s="28"/>
      <c r="AC2148" s="28"/>
      <c r="AD2148" s="28"/>
      <c r="AE2148" s="28"/>
      <c r="AF2148" s="28"/>
      <c r="AG2148" s="28"/>
      <c r="AH2148" s="28"/>
      <c r="AI2148" s="28"/>
      <c r="AJ2148" s="28"/>
      <c r="AK2148" s="28"/>
      <c r="AL2148" s="28"/>
      <c r="AM2148" s="28"/>
      <c r="AN2148" s="28"/>
      <c r="AO2148" s="28"/>
      <c r="AP2148" s="28"/>
      <c r="AQ2148" s="28"/>
    </row>
    <row r="2149" spans="2:43" ht="15">
      <c r="B2149" s="28"/>
      <c r="C2149" s="28"/>
      <c r="D2149" s="28"/>
      <c r="E2149" s="28"/>
      <c r="F2149" s="28"/>
      <c r="G2149" s="28"/>
      <c r="H2149" s="28"/>
      <c r="I2149" s="28"/>
      <c r="J2149" s="28"/>
      <c r="K2149" s="28"/>
      <c r="L2149" s="28"/>
      <c r="M2149" s="28"/>
      <c r="N2149" s="28"/>
      <c r="O2149" s="28"/>
      <c r="P2149" s="28"/>
      <c r="Q2149" s="28"/>
      <c r="R2149" s="28"/>
      <c r="S2149" s="28"/>
      <c r="T2149" s="28"/>
      <c r="U2149" s="28"/>
      <c r="V2149" s="28"/>
      <c r="W2149" s="28"/>
      <c r="X2149" s="28"/>
      <c r="Y2149" s="28"/>
      <c r="Z2149" s="28"/>
      <c r="AA2149" s="28"/>
      <c r="AB2149" s="28"/>
      <c r="AC2149" s="28"/>
      <c r="AD2149" s="28"/>
      <c r="AE2149" s="28"/>
      <c r="AF2149" s="28"/>
      <c r="AG2149" s="28"/>
      <c r="AH2149" s="28"/>
      <c r="AI2149" s="28"/>
      <c r="AJ2149" s="28"/>
      <c r="AK2149" s="28"/>
      <c r="AL2149" s="28"/>
      <c r="AM2149" s="28"/>
      <c r="AN2149" s="28"/>
      <c r="AO2149" s="28"/>
      <c r="AP2149" s="28"/>
      <c r="AQ2149" s="28"/>
    </row>
    <row r="2150" spans="2:43" ht="15">
      <c r="B2150" s="28"/>
      <c r="C2150" s="28"/>
      <c r="D2150" s="28"/>
      <c r="E2150" s="28"/>
      <c r="F2150" s="28"/>
      <c r="G2150" s="28"/>
      <c r="H2150" s="28"/>
      <c r="I2150" s="28"/>
      <c r="J2150" s="28"/>
      <c r="K2150" s="28"/>
      <c r="L2150" s="28"/>
      <c r="M2150" s="28"/>
      <c r="N2150" s="28"/>
      <c r="O2150" s="28"/>
      <c r="P2150" s="28"/>
      <c r="Q2150" s="28"/>
      <c r="R2150" s="28"/>
      <c r="S2150" s="28"/>
      <c r="T2150" s="28"/>
      <c r="U2150" s="28"/>
      <c r="V2150" s="28"/>
      <c r="W2150" s="28"/>
      <c r="X2150" s="28"/>
      <c r="Y2150" s="28"/>
      <c r="Z2150" s="28"/>
      <c r="AA2150" s="28"/>
      <c r="AB2150" s="28"/>
      <c r="AC2150" s="28"/>
      <c r="AD2150" s="28"/>
      <c r="AE2150" s="28"/>
      <c r="AF2150" s="28"/>
      <c r="AG2150" s="28"/>
      <c r="AH2150" s="28"/>
      <c r="AI2150" s="28"/>
      <c r="AJ2150" s="28"/>
      <c r="AK2150" s="28"/>
      <c r="AL2150" s="28"/>
      <c r="AM2150" s="28"/>
      <c r="AN2150" s="28"/>
      <c r="AO2150" s="28"/>
      <c r="AP2150" s="28"/>
      <c r="AQ2150" s="28"/>
    </row>
    <row r="2151" spans="2:43" ht="15">
      <c r="B2151" s="28"/>
      <c r="C2151" s="28"/>
      <c r="D2151" s="28"/>
      <c r="E2151" s="28"/>
      <c r="F2151" s="28"/>
      <c r="G2151" s="28"/>
      <c r="H2151" s="28"/>
      <c r="I2151" s="28"/>
      <c r="J2151" s="28"/>
      <c r="K2151" s="28"/>
      <c r="L2151" s="28"/>
      <c r="M2151" s="28"/>
      <c r="N2151" s="28"/>
      <c r="O2151" s="28"/>
      <c r="P2151" s="28"/>
      <c r="Q2151" s="28"/>
      <c r="R2151" s="28"/>
      <c r="S2151" s="28"/>
      <c r="T2151" s="28"/>
      <c r="U2151" s="28"/>
      <c r="V2151" s="28"/>
      <c r="W2151" s="28"/>
      <c r="X2151" s="28"/>
      <c r="Y2151" s="28"/>
      <c r="Z2151" s="28"/>
      <c r="AA2151" s="28"/>
      <c r="AB2151" s="28"/>
      <c r="AC2151" s="28"/>
      <c r="AD2151" s="28"/>
      <c r="AE2151" s="28"/>
      <c r="AF2151" s="28"/>
      <c r="AG2151" s="28"/>
      <c r="AH2151" s="28"/>
      <c r="AI2151" s="28"/>
      <c r="AJ2151" s="28"/>
      <c r="AK2151" s="28"/>
      <c r="AL2151" s="28"/>
      <c r="AM2151" s="28"/>
      <c r="AN2151" s="28"/>
      <c r="AO2151" s="28"/>
      <c r="AP2151" s="28"/>
      <c r="AQ2151" s="28"/>
    </row>
    <row r="2152" spans="2:43" ht="15">
      <c r="B2152" s="28"/>
      <c r="C2152" s="28"/>
      <c r="D2152" s="28"/>
      <c r="E2152" s="28"/>
      <c r="F2152" s="28"/>
      <c r="G2152" s="28"/>
      <c r="H2152" s="28"/>
      <c r="I2152" s="28"/>
      <c r="J2152" s="28"/>
      <c r="K2152" s="28"/>
      <c r="L2152" s="28"/>
      <c r="M2152" s="28"/>
      <c r="N2152" s="28"/>
      <c r="O2152" s="28"/>
      <c r="P2152" s="28"/>
      <c r="Q2152" s="28"/>
      <c r="R2152" s="28"/>
      <c r="S2152" s="28"/>
      <c r="T2152" s="28"/>
      <c r="U2152" s="28"/>
      <c r="V2152" s="28"/>
      <c r="W2152" s="28"/>
      <c r="X2152" s="28"/>
      <c r="Y2152" s="28"/>
      <c r="Z2152" s="28"/>
      <c r="AA2152" s="28"/>
      <c r="AB2152" s="28"/>
      <c r="AC2152" s="28"/>
      <c r="AD2152" s="28"/>
      <c r="AE2152" s="28"/>
      <c r="AF2152" s="28"/>
      <c r="AG2152" s="28"/>
      <c r="AH2152" s="28"/>
      <c r="AI2152" s="28"/>
      <c r="AJ2152" s="28"/>
      <c r="AK2152" s="28"/>
      <c r="AL2152" s="28"/>
      <c r="AM2152" s="28"/>
      <c r="AN2152" s="28"/>
      <c r="AO2152" s="28"/>
      <c r="AP2152" s="28"/>
      <c r="AQ2152" s="28"/>
    </row>
    <row r="2153" spans="2:43" ht="15">
      <c r="B2153" s="28"/>
      <c r="C2153" s="28"/>
      <c r="D2153" s="28"/>
      <c r="E2153" s="28"/>
      <c r="F2153" s="28"/>
      <c r="G2153" s="28"/>
      <c r="H2153" s="28"/>
      <c r="I2153" s="28"/>
      <c r="J2153" s="28"/>
      <c r="K2153" s="28"/>
      <c r="L2153" s="28"/>
      <c r="M2153" s="28"/>
      <c r="N2153" s="28"/>
      <c r="O2153" s="28"/>
      <c r="P2153" s="28"/>
      <c r="Q2153" s="28"/>
      <c r="R2153" s="28"/>
      <c r="S2153" s="28"/>
      <c r="T2153" s="28"/>
      <c r="U2153" s="28"/>
      <c r="V2153" s="28"/>
      <c r="W2153" s="28"/>
      <c r="X2153" s="28"/>
      <c r="Y2153" s="28"/>
      <c r="Z2153" s="28"/>
      <c r="AA2153" s="28"/>
      <c r="AB2153" s="28"/>
      <c r="AC2153" s="28"/>
      <c r="AD2153" s="28"/>
      <c r="AE2153" s="28"/>
      <c r="AF2153" s="28"/>
      <c r="AG2153" s="28"/>
      <c r="AH2153" s="28"/>
      <c r="AI2153" s="28"/>
      <c r="AJ2153" s="28"/>
      <c r="AK2153" s="28"/>
      <c r="AL2153" s="28"/>
      <c r="AM2153" s="28"/>
      <c r="AN2153" s="28"/>
      <c r="AO2153" s="28"/>
      <c r="AP2153" s="28"/>
      <c r="AQ2153" s="28"/>
    </row>
    <row r="2154" spans="2:43" ht="15">
      <c r="B2154" s="28"/>
      <c r="C2154" s="28"/>
      <c r="D2154" s="28"/>
      <c r="E2154" s="28"/>
      <c r="F2154" s="28"/>
      <c r="G2154" s="28"/>
      <c r="H2154" s="28"/>
      <c r="I2154" s="28"/>
      <c r="J2154" s="28"/>
      <c r="K2154" s="28"/>
      <c r="L2154" s="28"/>
      <c r="M2154" s="28"/>
      <c r="N2154" s="28"/>
      <c r="O2154" s="28"/>
      <c r="P2154" s="28"/>
      <c r="Q2154" s="28"/>
      <c r="R2154" s="28"/>
      <c r="S2154" s="28"/>
      <c r="T2154" s="28"/>
      <c r="U2154" s="28"/>
      <c r="V2154" s="28"/>
      <c r="W2154" s="28"/>
      <c r="X2154" s="28"/>
      <c r="Y2154" s="28"/>
      <c r="Z2154" s="28"/>
      <c r="AA2154" s="28"/>
      <c r="AB2154" s="28"/>
      <c r="AC2154" s="28"/>
      <c r="AD2154" s="28"/>
      <c r="AE2154" s="28"/>
      <c r="AF2154" s="28"/>
      <c r="AG2154" s="28"/>
      <c r="AH2154" s="28"/>
      <c r="AI2154" s="28"/>
      <c r="AJ2154" s="28"/>
      <c r="AK2154" s="28"/>
      <c r="AL2154" s="28"/>
      <c r="AM2154" s="28"/>
      <c r="AN2154" s="28"/>
      <c r="AO2154" s="28"/>
      <c r="AP2154" s="28"/>
      <c r="AQ2154" s="28"/>
    </row>
    <row r="2155" spans="2:43" ht="15">
      <c r="B2155" s="28"/>
      <c r="C2155" s="28"/>
      <c r="D2155" s="28"/>
      <c r="E2155" s="28"/>
      <c r="F2155" s="28"/>
      <c r="G2155" s="28"/>
      <c r="H2155" s="28"/>
      <c r="I2155" s="28"/>
      <c r="J2155" s="28"/>
      <c r="K2155" s="28"/>
      <c r="L2155" s="28"/>
      <c r="M2155" s="28"/>
      <c r="N2155" s="28"/>
      <c r="O2155" s="28"/>
      <c r="P2155" s="28"/>
      <c r="Q2155" s="28"/>
      <c r="R2155" s="28"/>
      <c r="S2155" s="28"/>
      <c r="T2155" s="28"/>
      <c r="U2155" s="28"/>
      <c r="V2155" s="28"/>
      <c r="W2155" s="28"/>
      <c r="X2155" s="28"/>
      <c r="Y2155" s="28"/>
      <c r="Z2155" s="28"/>
      <c r="AA2155" s="28"/>
      <c r="AB2155" s="28"/>
      <c r="AC2155" s="28"/>
      <c r="AD2155" s="28"/>
      <c r="AE2155" s="28"/>
      <c r="AF2155" s="28"/>
      <c r="AG2155" s="28"/>
      <c r="AH2155" s="28"/>
      <c r="AI2155" s="28"/>
      <c r="AJ2155" s="28"/>
      <c r="AK2155" s="28"/>
      <c r="AL2155" s="28"/>
      <c r="AM2155" s="28"/>
      <c r="AN2155" s="28"/>
      <c r="AO2155" s="28"/>
      <c r="AP2155" s="28"/>
      <c r="AQ2155" s="28"/>
    </row>
    <row r="2156" spans="2:43" ht="15">
      <c r="B2156" s="28"/>
      <c r="C2156" s="28"/>
      <c r="D2156" s="28"/>
      <c r="E2156" s="28"/>
      <c r="F2156" s="28"/>
      <c r="G2156" s="28"/>
      <c r="H2156" s="28"/>
      <c r="I2156" s="28"/>
      <c r="J2156" s="28"/>
      <c r="K2156" s="28"/>
      <c r="L2156" s="28"/>
      <c r="M2156" s="28"/>
      <c r="N2156" s="28"/>
      <c r="O2156" s="28"/>
      <c r="P2156" s="28"/>
      <c r="Q2156" s="28"/>
      <c r="R2156" s="28"/>
      <c r="S2156" s="28"/>
      <c r="T2156" s="28"/>
      <c r="U2156" s="28"/>
      <c r="V2156" s="28"/>
      <c r="W2156" s="28"/>
      <c r="X2156" s="28"/>
      <c r="Y2156" s="28"/>
      <c r="Z2156" s="28"/>
      <c r="AA2156" s="28"/>
      <c r="AB2156" s="28"/>
      <c r="AC2156" s="28"/>
      <c r="AD2156" s="28"/>
      <c r="AE2156" s="28"/>
      <c r="AF2156" s="28"/>
      <c r="AG2156" s="28"/>
      <c r="AH2156" s="28"/>
      <c r="AI2156" s="28"/>
      <c r="AJ2156" s="28"/>
      <c r="AK2156" s="28"/>
      <c r="AL2156" s="28"/>
      <c r="AM2156" s="28"/>
      <c r="AN2156" s="28"/>
      <c r="AO2156" s="28"/>
      <c r="AP2156" s="28"/>
      <c r="AQ2156" s="28"/>
    </row>
    <row r="2157" spans="2:43" ht="15">
      <c r="B2157" s="28"/>
      <c r="C2157" s="28"/>
      <c r="D2157" s="28"/>
      <c r="E2157" s="28"/>
      <c r="F2157" s="28"/>
      <c r="G2157" s="28"/>
      <c r="H2157" s="28"/>
      <c r="I2157" s="28"/>
      <c r="J2157" s="28"/>
      <c r="K2157" s="28"/>
      <c r="L2157" s="28"/>
      <c r="M2157" s="28"/>
      <c r="N2157" s="28"/>
      <c r="O2157" s="28"/>
      <c r="P2157" s="28"/>
      <c r="Q2157" s="28"/>
      <c r="R2157" s="28"/>
      <c r="S2157" s="28"/>
      <c r="T2157" s="28"/>
      <c r="U2157" s="28"/>
      <c r="V2157" s="28"/>
      <c r="W2157" s="28"/>
      <c r="X2157" s="28"/>
      <c r="Y2157" s="28"/>
      <c r="Z2157" s="28"/>
      <c r="AA2157" s="28"/>
      <c r="AB2157" s="28"/>
      <c r="AC2157" s="28"/>
      <c r="AD2157" s="28"/>
      <c r="AE2157" s="28"/>
      <c r="AF2157" s="28"/>
      <c r="AG2157" s="28"/>
      <c r="AH2157" s="28"/>
      <c r="AI2157" s="28"/>
      <c r="AJ2157" s="28"/>
      <c r="AK2157" s="28"/>
      <c r="AL2157" s="28"/>
      <c r="AM2157" s="28"/>
      <c r="AN2157" s="28"/>
      <c r="AO2157" s="28"/>
      <c r="AP2157" s="28"/>
      <c r="AQ2157" s="28"/>
    </row>
    <row r="2158" spans="2:43" ht="15">
      <c r="B2158" s="28"/>
      <c r="C2158" s="28"/>
      <c r="D2158" s="28"/>
      <c r="E2158" s="28"/>
      <c r="F2158" s="28"/>
      <c r="G2158" s="28"/>
      <c r="H2158" s="28"/>
      <c r="I2158" s="28"/>
      <c r="J2158" s="28"/>
      <c r="K2158" s="28"/>
      <c r="L2158" s="28"/>
      <c r="M2158" s="28"/>
      <c r="N2158" s="28"/>
      <c r="O2158" s="28"/>
      <c r="P2158" s="28"/>
      <c r="Q2158" s="28"/>
      <c r="R2158" s="28"/>
      <c r="S2158" s="28"/>
      <c r="T2158" s="28"/>
      <c r="U2158" s="28"/>
      <c r="V2158" s="28"/>
      <c r="W2158" s="28"/>
      <c r="X2158" s="28"/>
      <c r="Y2158" s="28"/>
      <c r="Z2158" s="28"/>
      <c r="AA2158" s="28"/>
      <c r="AB2158" s="28"/>
      <c r="AC2158" s="28"/>
      <c r="AD2158" s="28"/>
      <c r="AE2158" s="28"/>
      <c r="AF2158" s="28"/>
      <c r="AG2158" s="28"/>
      <c r="AH2158" s="28"/>
      <c r="AI2158" s="28"/>
      <c r="AJ2158" s="28"/>
      <c r="AK2158" s="28"/>
      <c r="AL2158" s="28"/>
      <c r="AM2158" s="28"/>
      <c r="AN2158" s="28"/>
      <c r="AO2158" s="28"/>
      <c r="AP2158" s="28"/>
      <c r="AQ2158" s="28"/>
    </row>
    <row r="2159" spans="2:43" ht="15">
      <c r="B2159" s="28"/>
      <c r="C2159" s="28"/>
      <c r="D2159" s="28"/>
      <c r="E2159" s="28"/>
      <c r="F2159" s="28"/>
      <c r="G2159" s="28"/>
      <c r="H2159" s="28"/>
      <c r="I2159" s="28"/>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8"/>
      <c r="AG2159" s="28"/>
      <c r="AH2159" s="28"/>
      <c r="AI2159" s="28"/>
      <c r="AJ2159" s="28"/>
      <c r="AK2159" s="28"/>
      <c r="AL2159" s="28"/>
      <c r="AM2159" s="28"/>
      <c r="AN2159" s="28"/>
      <c r="AO2159" s="28"/>
      <c r="AP2159" s="28"/>
      <c r="AQ2159" s="28"/>
    </row>
    <row r="2160" spans="2:43" ht="15">
      <c r="B2160" s="28"/>
      <c r="C2160" s="28"/>
      <c r="D2160" s="28"/>
      <c r="E2160" s="28"/>
      <c r="F2160" s="28"/>
      <c r="G2160" s="28"/>
      <c r="H2160" s="28"/>
      <c r="I2160" s="28"/>
      <c r="J2160" s="28"/>
      <c r="K2160" s="28"/>
      <c r="L2160" s="28"/>
      <c r="M2160" s="28"/>
      <c r="N2160" s="28"/>
      <c r="O2160" s="28"/>
      <c r="P2160" s="28"/>
      <c r="Q2160" s="28"/>
      <c r="R2160" s="28"/>
      <c r="S2160" s="28"/>
      <c r="T2160" s="28"/>
      <c r="U2160" s="28"/>
      <c r="V2160" s="28"/>
      <c r="W2160" s="28"/>
      <c r="X2160" s="28"/>
      <c r="Y2160" s="28"/>
      <c r="Z2160" s="28"/>
      <c r="AA2160" s="28"/>
      <c r="AB2160" s="28"/>
      <c r="AC2160" s="28"/>
      <c r="AD2160" s="28"/>
      <c r="AE2160" s="28"/>
      <c r="AF2160" s="28"/>
      <c r="AG2160" s="28"/>
      <c r="AH2160" s="28"/>
      <c r="AI2160" s="28"/>
      <c r="AJ2160" s="28"/>
      <c r="AK2160" s="28"/>
      <c r="AL2160" s="28"/>
      <c r="AM2160" s="28"/>
      <c r="AN2160" s="28"/>
      <c r="AO2160" s="28"/>
      <c r="AP2160" s="28"/>
      <c r="AQ2160" s="28"/>
    </row>
    <row r="2161" spans="2:43" ht="15">
      <c r="B2161" s="28"/>
      <c r="C2161" s="28"/>
      <c r="D2161" s="28"/>
      <c r="E2161" s="28"/>
      <c r="F2161" s="28"/>
      <c r="G2161" s="28"/>
      <c r="H2161" s="28"/>
      <c r="I2161" s="28"/>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8"/>
      <c r="AG2161" s="28"/>
      <c r="AH2161" s="28"/>
      <c r="AI2161" s="28"/>
      <c r="AJ2161" s="28"/>
      <c r="AK2161" s="28"/>
      <c r="AL2161" s="28"/>
      <c r="AM2161" s="28"/>
      <c r="AN2161" s="28"/>
      <c r="AO2161" s="28"/>
      <c r="AP2161" s="28"/>
      <c r="AQ2161" s="28"/>
    </row>
    <row r="2162" spans="2:43" ht="15">
      <c r="B2162" s="28"/>
      <c r="C2162" s="28"/>
      <c r="D2162" s="28"/>
      <c r="E2162" s="28"/>
      <c r="F2162" s="28"/>
      <c r="G2162" s="28"/>
      <c r="H2162" s="28"/>
      <c r="I2162" s="28"/>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8"/>
      <c r="AG2162" s="28"/>
      <c r="AH2162" s="28"/>
      <c r="AI2162" s="28"/>
      <c r="AJ2162" s="28"/>
      <c r="AK2162" s="28"/>
      <c r="AL2162" s="28"/>
      <c r="AM2162" s="28"/>
      <c r="AN2162" s="28"/>
      <c r="AO2162" s="28"/>
      <c r="AP2162" s="28"/>
      <c r="AQ2162" s="28"/>
    </row>
    <row r="2163" spans="2:43" ht="15">
      <c r="B2163" s="28"/>
      <c r="C2163" s="28"/>
      <c r="D2163" s="28"/>
      <c r="E2163" s="28"/>
      <c r="F2163" s="28"/>
      <c r="G2163" s="28"/>
      <c r="H2163" s="28"/>
      <c r="I2163" s="28"/>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8"/>
      <c r="AG2163" s="28"/>
      <c r="AH2163" s="28"/>
      <c r="AI2163" s="28"/>
      <c r="AJ2163" s="28"/>
      <c r="AK2163" s="28"/>
      <c r="AL2163" s="28"/>
      <c r="AM2163" s="28"/>
      <c r="AN2163" s="28"/>
      <c r="AO2163" s="28"/>
      <c r="AP2163" s="28"/>
      <c r="AQ2163" s="28"/>
    </row>
    <row r="2164" spans="2:43" ht="15">
      <c r="B2164" s="28"/>
      <c r="C2164" s="28"/>
      <c r="D2164" s="28"/>
      <c r="E2164" s="28"/>
      <c r="F2164" s="28"/>
      <c r="G2164" s="28"/>
      <c r="H2164" s="28"/>
      <c r="I2164" s="28"/>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8"/>
      <c r="AG2164" s="28"/>
      <c r="AH2164" s="28"/>
      <c r="AI2164" s="28"/>
      <c r="AJ2164" s="28"/>
      <c r="AK2164" s="28"/>
      <c r="AL2164" s="28"/>
      <c r="AM2164" s="28"/>
      <c r="AN2164" s="28"/>
      <c r="AO2164" s="28"/>
      <c r="AP2164" s="28"/>
      <c r="AQ2164" s="28"/>
    </row>
    <row r="2165" spans="2:43" ht="15">
      <c r="B2165" s="28"/>
      <c r="C2165" s="28"/>
      <c r="D2165" s="28"/>
      <c r="E2165" s="28"/>
      <c r="F2165" s="28"/>
      <c r="G2165" s="28"/>
      <c r="H2165" s="28"/>
      <c r="I2165" s="28"/>
      <c r="J2165" s="28"/>
      <c r="K2165" s="28"/>
      <c r="L2165" s="28"/>
      <c r="M2165" s="28"/>
      <c r="N2165" s="28"/>
      <c r="O2165" s="28"/>
      <c r="P2165" s="28"/>
      <c r="Q2165" s="28"/>
      <c r="R2165" s="28"/>
      <c r="S2165" s="28"/>
      <c r="T2165" s="28"/>
      <c r="U2165" s="28"/>
      <c r="V2165" s="28"/>
      <c r="W2165" s="28"/>
      <c r="X2165" s="28"/>
      <c r="Y2165" s="28"/>
      <c r="Z2165" s="28"/>
      <c r="AA2165" s="28"/>
      <c r="AB2165" s="28"/>
      <c r="AC2165" s="28"/>
      <c r="AD2165" s="28"/>
      <c r="AE2165" s="28"/>
      <c r="AF2165" s="28"/>
      <c r="AG2165" s="28"/>
      <c r="AH2165" s="28"/>
      <c r="AI2165" s="28"/>
      <c r="AJ2165" s="28"/>
      <c r="AK2165" s="28"/>
      <c r="AL2165" s="28"/>
      <c r="AM2165" s="28"/>
      <c r="AN2165" s="28"/>
      <c r="AO2165" s="28"/>
      <c r="AP2165" s="28"/>
      <c r="AQ2165" s="28"/>
    </row>
    <row r="2166" spans="2:43" ht="15">
      <c r="B2166" s="28"/>
      <c r="C2166" s="28"/>
      <c r="D2166" s="28"/>
      <c r="E2166" s="28"/>
      <c r="F2166" s="28"/>
      <c r="G2166" s="28"/>
      <c r="H2166" s="28"/>
      <c r="I2166" s="28"/>
      <c r="J2166" s="28"/>
      <c r="K2166" s="28"/>
      <c r="L2166" s="28"/>
      <c r="M2166" s="28"/>
      <c r="N2166" s="28"/>
      <c r="O2166" s="28"/>
      <c r="P2166" s="28"/>
      <c r="Q2166" s="28"/>
      <c r="R2166" s="28"/>
      <c r="S2166" s="28"/>
      <c r="T2166" s="28"/>
      <c r="U2166" s="28"/>
      <c r="V2166" s="28"/>
      <c r="W2166" s="28"/>
      <c r="X2166" s="28"/>
      <c r="Y2166" s="28"/>
      <c r="Z2166" s="28"/>
      <c r="AA2166" s="28"/>
      <c r="AB2166" s="28"/>
      <c r="AC2166" s="28"/>
      <c r="AD2166" s="28"/>
      <c r="AE2166" s="28"/>
      <c r="AF2166" s="28"/>
      <c r="AG2166" s="28"/>
      <c r="AH2166" s="28"/>
      <c r="AI2166" s="28"/>
      <c r="AJ2166" s="28"/>
      <c r="AK2166" s="28"/>
      <c r="AL2166" s="28"/>
      <c r="AM2166" s="28"/>
      <c r="AN2166" s="28"/>
      <c r="AO2166" s="28"/>
      <c r="AP2166" s="28"/>
      <c r="AQ2166" s="28"/>
    </row>
    <row r="2167" spans="2:43" ht="15">
      <c r="B2167" s="28"/>
      <c r="C2167" s="28"/>
      <c r="D2167" s="28"/>
      <c r="E2167" s="28"/>
      <c r="F2167" s="28"/>
      <c r="G2167" s="28"/>
      <c r="H2167" s="28"/>
      <c r="I2167" s="28"/>
      <c r="J2167" s="28"/>
      <c r="K2167" s="28"/>
      <c r="L2167" s="28"/>
      <c r="M2167" s="28"/>
      <c r="N2167" s="28"/>
      <c r="O2167" s="28"/>
      <c r="P2167" s="28"/>
      <c r="Q2167" s="28"/>
      <c r="R2167" s="28"/>
      <c r="S2167" s="28"/>
      <c r="T2167" s="28"/>
      <c r="U2167" s="28"/>
      <c r="V2167" s="28"/>
      <c r="W2167" s="28"/>
      <c r="X2167" s="28"/>
      <c r="Y2167" s="28"/>
      <c r="Z2167" s="28"/>
      <c r="AA2167" s="28"/>
      <c r="AB2167" s="28"/>
      <c r="AC2167" s="28"/>
      <c r="AD2167" s="28"/>
      <c r="AE2167" s="28"/>
      <c r="AF2167" s="28"/>
      <c r="AG2167" s="28"/>
      <c r="AH2167" s="28"/>
      <c r="AI2167" s="28"/>
      <c r="AJ2167" s="28"/>
      <c r="AK2167" s="28"/>
      <c r="AL2167" s="28"/>
      <c r="AM2167" s="28"/>
      <c r="AN2167" s="28"/>
      <c r="AO2167" s="28"/>
      <c r="AP2167" s="28"/>
      <c r="AQ2167" s="28"/>
    </row>
    <row r="2168" spans="2:43" ht="15">
      <c r="B2168" s="28"/>
      <c r="C2168" s="28"/>
      <c r="D2168" s="28"/>
      <c r="E2168" s="28"/>
      <c r="F2168" s="28"/>
      <c r="G2168" s="28"/>
      <c r="H2168" s="28"/>
      <c r="I2168" s="28"/>
      <c r="J2168" s="28"/>
      <c r="K2168" s="28"/>
      <c r="L2168" s="28"/>
      <c r="M2168" s="28"/>
      <c r="N2168" s="28"/>
      <c r="O2168" s="28"/>
      <c r="P2168" s="28"/>
      <c r="Q2168" s="28"/>
      <c r="R2168" s="28"/>
      <c r="S2168" s="28"/>
      <c r="T2168" s="28"/>
      <c r="U2168" s="28"/>
      <c r="V2168" s="28"/>
      <c r="W2168" s="28"/>
      <c r="X2168" s="28"/>
      <c r="Y2168" s="28"/>
      <c r="Z2168" s="28"/>
      <c r="AA2168" s="28"/>
      <c r="AB2168" s="28"/>
      <c r="AC2168" s="28"/>
      <c r="AD2168" s="28"/>
      <c r="AE2168" s="28"/>
      <c r="AF2168" s="28"/>
      <c r="AG2168" s="28"/>
      <c r="AH2168" s="28"/>
      <c r="AI2168" s="28"/>
      <c r="AJ2168" s="28"/>
      <c r="AK2168" s="28"/>
      <c r="AL2168" s="28"/>
      <c r="AM2168" s="28"/>
      <c r="AN2168" s="28"/>
      <c r="AO2168" s="28"/>
      <c r="AP2168" s="28"/>
      <c r="AQ2168" s="28"/>
    </row>
    <row r="2169" spans="2:43" ht="15">
      <c r="B2169" s="28"/>
      <c r="C2169" s="28"/>
      <c r="D2169" s="28"/>
      <c r="E2169" s="28"/>
      <c r="F2169" s="28"/>
      <c r="G2169" s="28"/>
      <c r="H2169" s="28"/>
      <c r="I2169" s="28"/>
      <c r="J2169" s="28"/>
      <c r="K2169" s="28"/>
      <c r="L2169" s="28"/>
      <c r="M2169" s="28"/>
      <c r="N2169" s="28"/>
      <c r="O2169" s="28"/>
      <c r="P2169" s="28"/>
      <c r="Q2169" s="28"/>
      <c r="R2169" s="28"/>
      <c r="S2169" s="28"/>
      <c r="T2169" s="28"/>
      <c r="U2169" s="28"/>
      <c r="V2169" s="28"/>
      <c r="W2169" s="28"/>
      <c r="X2169" s="28"/>
      <c r="Y2169" s="28"/>
      <c r="Z2169" s="28"/>
      <c r="AA2169" s="28"/>
      <c r="AB2169" s="28"/>
      <c r="AC2169" s="28"/>
      <c r="AD2169" s="28"/>
      <c r="AE2169" s="28"/>
      <c r="AF2169" s="28"/>
      <c r="AG2169" s="28"/>
      <c r="AH2169" s="28"/>
      <c r="AI2169" s="28"/>
      <c r="AJ2169" s="28"/>
      <c r="AK2169" s="28"/>
      <c r="AL2169" s="28"/>
      <c r="AM2169" s="28"/>
      <c r="AN2169" s="28"/>
      <c r="AO2169" s="28"/>
      <c r="AP2169" s="28"/>
      <c r="AQ2169" s="28"/>
    </row>
    <row r="2170" spans="2:43" ht="15">
      <c r="B2170" s="28"/>
      <c r="C2170" s="28"/>
      <c r="D2170" s="28"/>
      <c r="E2170" s="28"/>
      <c r="F2170" s="28"/>
      <c r="G2170" s="28"/>
      <c r="H2170" s="28"/>
      <c r="I2170" s="28"/>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8"/>
      <c r="AG2170" s="28"/>
      <c r="AH2170" s="28"/>
      <c r="AI2170" s="28"/>
      <c r="AJ2170" s="28"/>
      <c r="AK2170" s="28"/>
      <c r="AL2170" s="28"/>
      <c r="AM2170" s="28"/>
      <c r="AN2170" s="28"/>
      <c r="AO2170" s="28"/>
      <c r="AP2170" s="28"/>
      <c r="AQ2170" s="28"/>
    </row>
    <row r="2171" spans="2:43" ht="15">
      <c r="B2171" s="28"/>
      <c r="C2171" s="28"/>
      <c r="D2171" s="28"/>
      <c r="E2171" s="28"/>
      <c r="F2171" s="28"/>
      <c r="G2171" s="28"/>
      <c r="H2171" s="28"/>
      <c r="I2171" s="28"/>
      <c r="J2171" s="28"/>
      <c r="K2171" s="28"/>
      <c r="L2171" s="28"/>
      <c r="M2171" s="28"/>
      <c r="N2171" s="28"/>
      <c r="O2171" s="28"/>
      <c r="P2171" s="28"/>
      <c r="Q2171" s="28"/>
      <c r="R2171" s="28"/>
      <c r="S2171" s="28"/>
      <c r="T2171" s="28"/>
      <c r="U2171" s="28"/>
      <c r="V2171" s="28"/>
      <c r="W2171" s="28"/>
      <c r="X2171" s="28"/>
      <c r="Y2171" s="28"/>
      <c r="Z2171" s="28"/>
      <c r="AA2171" s="28"/>
      <c r="AB2171" s="28"/>
      <c r="AC2171" s="28"/>
      <c r="AD2171" s="28"/>
      <c r="AE2171" s="28"/>
      <c r="AF2171" s="28"/>
      <c r="AG2171" s="28"/>
      <c r="AH2171" s="28"/>
      <c r="AI2171" s="28"/>
      <c r="AJ2171" s="28"/>
      <c r="AK2171" s="28"/>
      <c r="AL2171" s="28"/>
      <c r="AM2171" s="28"/>
      <c r="AN2171" s="28"/>
      <c r="AO2171" s="28"/>
      <c r="AP2171" s="28"/>
      <c r="AQ2171" s="28"/>
    </row>
    <row r="2172" spans="2:43" ht="15">
      <c r="B2172" s="28"/>
      <c r="C2172" s="28"/>
      <c r="D2172" s="28"/>
      <c r="E2172" s="28"/>
      <c r="F2172" s="28"/>
      <c r="G2172" s="28"/>
      <c r="H2172" s="28"/>
      <c r="I2172" s="28"/>
      <c r="J2172" s="28"/>
      <c r="K2172" s="28"/>
      <c r="L2172" s="28"/>
      <c r="M2172" s="28"/>
      <c r="N2172" s="28"/>
      <c r="O2172" s="28"/>
      <c r="P2172" s="28"/>
      <c r="Q2172" s="28"/>
      <c r="R2172" s="28"/>
      <c r="S2172" s="28"/>
      <c r="T2172" s="28"/>
      <c r="U2172" s="28"/>
      <c r="V2172" s="28"/>
      <c r="W2172" s="28"/>
      <c r="X2172" s="28"/>
      <c r="Y2172" s="28"/>
      <c r="Z2172" s="28"/>
      <c r="AA2172" s="28"/>
      <c r="AB2172" s="28"/>
      <c r="AC2172" s="28"/>
      <c r="AD2172" s="28"/>
      <c r="AE2172" s="28"/>
      <c r="AF2172" s="28"/>
      <c r="AG2172" s="28"/>
      <c r="AH2172" s="28"/>
      <c r="AI2172" s="28"/>
      <c r="AJ2172" s="28"/>
      <c r="AK2172" s="28"/>
      <c r="AL2172" s="28"/>
      <c r="AM2172" s="28"/>
      <c r="AN2172" s="28"/>
      <c r="AO2172" s="28"/>
      <c r="AP2172" s="28"/>
      <c r="AQ2172" s="28"/>
    </row>
    <row r="2173" spans="2:43" ht="15">
      <c r="B2173" s="28"/>
      <c r="C2173" s="28"/>
      <c r="D2173" s="28"/>
      <c r="E2173" s="28"/>
      <c r="F2173" s="28"/>
      <c r="G2173" s="28"/>
      <c r="H2173" s="28"/>
      <c r="I2173" s="28"/>
      <c r="J2173" s="28"/>
      <c r="K2173" s="28"/>
      <c r="L2173" s="28"/>
      <c r="M2173" s="28"/>
      <c r="N2173" s="28"/>
      <c r="O2173" s="28"/>
      <c r="P2173" s="28"/>
      <c r="Q2173" s="28"/>
      <c r="R2173" s="28"/>
      <c r="S2173" s="28"/>
      <c r="T2173" s="28"/>
      <c r="U2173" s="28"/>
      <c r="V2173" s="28"/>
      <c r="W2173" s="28"/>
      <c r="X2173" s="28"/>
      <c r="Y2173" s="28"/>
      <c r="Z2173" s="28"/>
      <c r="AA2173" s="28"/>
      <c r="AB2173" s="28"/>
      <c r="AC2173" s="28"/>
      <c r="AD2173" s="28"/>
      <c r="AE2173" s="28"/>
      <c r="AF2173" s="28"/>
      <c r="AG2173" s="28"/>
      <c r="AH2173" s="28"/>
      <c r="AI2173" s="28"/>
      <c r="AJ2173" s="28"/>
      <c r="AK2173" s="28"/>
      <c r="AL2173" s="28"/>
      <c r="AM2173" s="28"/>
      <c r="AN2173" s="28"/>
      <c r="AO2173" s="28"/>
      <c r="AP2173" s="28"/>
      <c r="AQ2173" s="28"/>
    </row>
    <row r="2174" spans="2:43" ht="15">
      <c r="B2174" s="28"/>
      <c r="C2174" s="28"/>
      <c r="D2174" s="28"/>
      <c r="E2174" s="28"/>
      <c r="F2174" s="28"/>
      <c r="G2174" s="28"/>
      <c r="H2174" s="28"/>
      <c r="I2174" s="28"/>
      <c r="J2174" s="28"/>
      <c r="K2174" s="28"/>
      <c r="L2174" s="28"/>
      <c r="M2174" s="28"/>
      <c r="N2174" s="28"/>
      <c r="O2174" s="28"/>
      <c r="P2174" s="28"/>
      <c r="Q2174" s="28"/>
      <c r="R2174" s="28"/>
      <c r="S2174" s="28"/>
      <c r="T2174" s="28"/>
      <c r="U2174" s="28"/>
      <c r="V2174" s="28"/>
      <c r="W2174" s="28"/>
      <c r="X2174" s="28"/>
      <c r="Y2174" s="28"/>
      <c r="Z2174" s="28"/>
      <c r="AA2174" s="28"/>
      <c r="AB2174" s="28"/>
      <c r="AC2174" s="28"/>
      <c r="AD2174" s="28"/>
      <c r="AE2174" s="28"/>
      <c r="AF2174" s="28"/>
      <c r="AG2174" s="28"/>
      <c r="AH2174" s="28"/>
      <c r="AI2174" s="28"/>
      <c r="AJ2174" s="28"/>
      <c r="AK2174" s="28"/>
      <c r="AL2174" s="28"/>
      <c r="AM2174" s="28"/>
      <c r="AN2174" s="28"/>
      <c r="AO2174" s="28"/>
      <c r="AP2174" s="28"/>
      <c r="AQ2174" s="28"/>
    </row>
    <row r="2175" spans="2:43" ht="15">
      <c r="B2175" s="28"/>
      <c r="C2175" s="28"/>
      <c r="D2175" s="28"/>
      <c r="E2175" s="28"/>
      <c r="F2175" s="28"/>
      <c r="G2175" s="28"/>
      <c r="H2175" s="28"/>
      <c r="I2175" s="28"/>
      <c r="J2175" s="28"/>
      <c r="K2175" s="28"/>
      <c r="L2175" s="28"/>
      <c r="M2175" s="28"/>
      <c r="N2175" s="28"/>
      <c r="O2175" s="28"/>
      <c r="P2175" s="28"/>
      <c r="Q2175" s="28"/>
      <c r="R2175" s="28"/>
      <c r="S2175" s="28"/>
      <c r="T2175" s="28"/>
      <c r="U2175" s="28"/>
      <c r="V2175" s="28"/>
      <c r="W2175" s="28"/>
      <c r="X2175" s="28"/>
      <c r="Y2175" s="28"/>
      <c r="Z2175" s="28"/>
      <c r="AA2175" s="28"/>
      <c r="AB2175" s="28"/>
      <c r="AC2175" s="28"/>
      <c r="AD2175" s="28"/>
      <c r="AE2175" s="28"/>
      <c r="AF2175" s="28"/>
      <c r="AG2175" s="28"/>
      <c r="AH2175" s="28"/>
      <c r="AI2175" s="28"/>
      <c r="AJ2175" s="28"/>
      <c r="AK2175" s="28"/>
      <c r="AL2175" s="28"/>
      <c r="AM2175" s="28"/>
      <c r="AN2175" s="28"/>
      <c r="AO2175" s="28"/>
      <c r="AP2175" s="28"/>
      <c r="AQ2175" s="28"/>
    </row>
    <row r="2176" spans="2:43" ht="15">
      <c r="B2176" s="28"/>
      <c r="C2176" s="28"/>
      <c r="D2176" s="28"/>
      <c r="E2176" s="28"/>
      <c r="F2176" s="28"/>
      <c r="G2176" s="28"/>
      <c r="H2176" s="28"/>
      <c r="I2176" s="28"/>
      <c r="J2176" s="28"/>
      <c r="K2176" s="28"/>
      <c r="L2176" s="28"/>
      <c r="M2176" s="28"/>
      <c r="N2176" s="28"/>
      <c r="O2176" s="28"/>
      <c r="P2176" s="28"/>
      <c r="Q2176" s="28"/>
      <c r="R2176" s="28"/>
      <c r="S2176" s="28"/>
      <c r="T2176" s="28"/>
      <c r="U2176" s="28"/>
      <c r="V2176" s="28"/>
      <c r="W2176" s="28"/>
      <c r="X2176" s="28"/>
      <c r="Y2176" s="28"/>
      <c r="Z2176" s="28"/>
      <c r="AA2176" s="28"/>
      <c r="AB2176" s="28"/>
      <c r="AC2176" s="28"/>
      <c r="AD2176" s="28"/>
      <c r="AE2176" s="28"/>
      <c r="AF2176" s="28"/>
      <c r="AG2176" s="28"/>
      <c r="AH2176" s="28"/>
      <c r="AI2176" s="28"/>
      <c r="AJ2176" s="28"/>
      <c r="AK2176" s="28"/>
      <c r="AL2176" s="28"/>
      <c r="AM2176" s="28"/>
      <c r="AN2176" s="28"/>
      <c r="AO2176" s="28"/>
      <c r="AP2176" s="28"/>
      <c r="AQ2176" s="28"/>
    </row>
    <row r="2177" spans="2:43" ht="15">
      <c r="B2177" s="28"/>
      <c r="C2177" s="28"/>
      <c r="D2177" s="28"/>
      <c r="E2177" s="28"/>
      <c r="F2177" s="28"/>
      <c r="G2177" s="28"/>
      <c r="H2177" s="28"/>
      <c r="I2177" s="28"/>
      <c r="J2177" s="28"/>
      <c r="K2177" s="28"/>
      <c r="L2177" s="28"/>
      <c r="M2177" s="28"/>
      <c r="N2177" s="28"/>
      <c r="O2177" s="28"/>
      <c r="P2177" s="28"/>
      <c r="Q2177" s="28"/>
      <c r="R2177" s="28"/>
      <c r="S2177" s="28"/>
      <c r="T2177" s="28"/>
      <c r="U2177" s="28"/>
      <c r="V2177" s="28"/>
      <c r="W2177" s="28"/>
      <c r="X2177" s="28"/>
      <c r="Y2177" s="28"/>
      <c r="Z2177" s="28"/>
      <c r="AA2177" s="28"/>
      <c r="AB2177" s="28"/>
      <c r="AC2177" s="28"/>
      <c r="AD2177" s="28"/>
      <c r="AE2177" s="28"/>
      <c r="AF2177" s="28"/>
      <c r="AG2177" s="28"/>
      <c r="AH2177" s="28"/>
      <c r="AI2177" s="28"/>
      <c r="AJ2177" s="28"/>
      <c r="AK2177" s="28"/>
      <c r="AL2177" s="28"/>
      <c r="AM2177" s="28"/>
      <c r="AN2177" s="28"/>
      <c r="AO2177" s="28"/>
      <c r="AP2177" s="28"/>
      <c r="AQ2177" s="28"/>
    </row>
    <row r="2178" spans="2:43" ht="15">
      <c r="B2178" s="28"/>
      <c r="C2178" s="28"/>
      <c r="D2178" s="28"/>
      <c r="E2178" s="28"/>
      <c r="F2178" s="28"/>
      <c r="G2178" s="28"/>
      <c r="H2178" s="28"/>
      <c r="I2178" s="28"/>
      <c r="J2178" s="28"/>
      <c r="K2178" s="28"/>
      <c r="L2178" s="28"/>
      <c r="M2178" s="28"/>
      <c r="N2178" s="28"/>
      <c r="O2178" s="28"/>
      <c r="P2178" s="28"/>
      <c r="Q2178" s="28"/>
      <c r="R2178" s="28"/>
      <c r="S2178" s="28"/>
      <c r="T2178" s="28"/>
      <c r="U2178" s="28"/>
      <c r="V2178" s="28"/>
      <c r="W2178" s="28"/>
      <c r="X2178" s="28"/>
      <c r="Y2178" s="28"/>
      <c r="Z2178" s="28"/>
      <c r="AA2178" s="28"/>
      <c r="AB2178" s="28"/>
      <c r="AC2178" s="28"/>
      <c r="AD2178" s="28"/>
      <c r="AE2178" s="28"/>
      <c r="AF2178" s="28"/>
      <c r="AG2178" s="28"/>
      <c r="AH2178" s="28"/>
      <c r="AI2178" s="28"/>
      <c r="AJ2178" s="28"/>
      <c r="AK2178" s="28"/>
      <c r="AL2178" s="28"/>
      <c r="AM2178" s="28"/>
      <c r="AN2178" s="28"/>
      <c r="AO2178" s="28"/>
      <c r="AP2178" s="28"/>
      <c r="AQ2178" s="28"/>
    </row>
    <row r="2179" spans="2:43" ht="15">
      <c r="B2179" s="28"/>
      <c r="C2179" s="28"/>
      <c r="D2179" s="28"/>
      <c r="E2179" s="28"/>
      <c r="F2179" s="28"/>
      <c r="G2179" s="28"/>
      <c r="H2179" s="28"/>
      <c r="I2179" s="28"/>
      <c r="J2179" s="28"/>
      <c r="K2179" s="28"/>
      <c r="L2179" s="28"/>
      <c r="M2179" s="28"/>
      <c r="N2179" s="28"/>
      <c r="O2179" s="28"/>
      <c r="P2179" s="28"/>
      <c r="Q2179" s="28"/>
      <c r="R2179" s="28"/>
      <c r="S2179" s="28"/>
      <c r="T2179" s="28"/>
      <c r="U2179" s="28"/>
      <c r="V2179" s="28"/>
      <c r="W2179" s="28"/>
      <c r="X2179" s="28"/>
      <c r="Y2179" s="28"/>
      <c r="Z2179" s="28"/>
      <c r="AA2179" s="28"/>
      <c r="AB2179" s="28"/>
      <c r="AC2179" s="28"/>
      <c r="AD2179" s="28"/>
      <c r="AE2179" s="28"/>
      <c r="AF2179" s="28"/>
      <c r="AG2179" s="28"/>
      <c r="AH2179" s="28"/>
      <c r="AI2179" s="28"/>
      <c r="AJ2179" s="28"/>
      <c r="AK2179" s="28"/>
      <c r="AL2179" s="28"/>
      <c r="AM2179" s="28"/>
      <c r="AN2179" s="28"/>
      <c r="AO2179" s="28"/>
      <c r="AP2179" s="28"/>
      <c r="AQ2179" s="28"/>
    </row>
    <row r="2180" spans="2:43" ht="15">
      <c r="B2180" s="28"/>
      <c r="C2180" s="28"/>
      <c r="D2180" s="28"/>
      <c r="E2180" s="28"/>
      <c r="F2180" s="28"/>
      <c r="G2180" s="28"/>
      <c r="H2180" s="28"/>
      <c r="I2180" s="28"/>
      <c r="J2180" s="28"/>
      <c r="K2180" s="28"/>
      <c r="L2180" s="28"/>
      <c r="M2180" s="28"/>
      <c r="N2180" s="28"/>
      <c r="O2180" s="28"/>
      <c r="P2180" s="28"/>
      <c r="Q2180" s="28"/>
      <c r="R2180" s="28"/>
      <c r="S2180" s="28"/>
      <c r="T2180" s="28"/>
      <c r="U2180" s="28"/>
      <c r="V2180" s="28"/>
      <c r="W2180" s="28"/>
      <c r="X2180" s="28"/>
      <c r="Y2180" s="28"/>
      <c r="Z2180" s="28"/>
      <c r="AA2180" s="28"/>
      <c r="AB2180" s="28"/>
      <c r="AC2180" s="28"/>
      <c r="AD2180" s="28"/>
      <c r="AE2180" s="28"/>
      <c r="AF2180" s="28"/>
      <c r="AG2180" s="28"/>
      <c r="AH2180" s="28"/>
      <c r="AI2180" s="28"/>
      <c r="AJ2180" s="28"/>
      <c r="AK2180" s="28"/>
      <c r="AL2180" s="28"/>
      <c r="AM2180" s="28"/>
      <c r="AN2180" s="28"/>
      <c r="AO2180" s="28"/>
      <c r="AP2180" s="28"/>
      <c r="AQ2180" s="28"/>
    </row>
    <row r="2181" spans="2:43" ht="15">
      <c r="B2181" s="28"/>
      <c r="C2181" s="28"/>
      <c r="D2181" s="28"/>
      <c r="E2181" s="28"/>
      <c r="F2181" s="28"/>
      <c r="G2181" s="28"/>
      <c r="H2181" s="28"/>
      <c r="I2181" s="28"/>
      <c r="J2181" s="28"/>
      <c r="K2181" s="28"/>
      <c r="L2181" s="28"/>
      <c r="M2181" s="28"/>
      <c r="N2181" s="28"/>
      <c r="O2181" s="28"/>
      <c r="P2181" s="28"/>
      <c r="Q2181" s="28"/>
      <c r="R2181" s="28"/>
      <c r="S2181" s="28"/>
      <c r="T2181" s="28"/>
      <c r="U2181" s="28"/>
      <c r="V2181" s="28"/>
      <c r="W2181" s="28"/>
      <c r="X2181" s="28"/>
      <c r="Y2181" s="28"/>
      <c r="Z2181" s="28"/>
      <c r="AA2181" s="28"/>
      <c r="AB2181" s="28"/>
      <c r="AC2181" s="28"/>
      <c r="AD2181" s="28"/>
      <c r="AE2181" s="28"/>
      <c r="AF2181" s="28"/>
      <c r="AG2181" s="28"/>
      <c r="AH2181" s="28"/>
      <c r="AI2181" s="28"/>
      <c r="AJ2181" s="28"/>
      <c r="AK2181" s="28"/>
      <c r="AL2181" s="28"/>
      <c r="AM2181" s="28"/>
      <c r="AN2181" s="28"/>
      <c r="AO2181" s="28"/>
      <c r="AP2181" s="28"/>
      <c r="AQ2181" s="28"/>
    </row>
    <row r="2182" spans="2:43" ht="15">
      <c r="B2182" s="28"/>
      <c r="C2182" s="28"/>
      <c r="D2182" s="28"/>
      <c r="E2182" s="28"/>
      <c r="F2182" s="28"/>
      <c r="G2182" s="28"/>
      <c r="H2182" s="28"/>
      <c r="I2182" s="28"/>
      <c r="J2182" s="28"/>
      <c r="K2182" s="28"/>
      <c r="L2182" s="28"/>
      <c r="M2182" s="28"/>
      <c r="N2182" s="28"/>
      <c r="O2182" s="28"/>
      <c r="P2182" s="28"/>
      <c r="Q2182" s="28"/>
      <c r="R2182" s="28"/>
      <c r="S2182" s="28"/>
      <c r="T2182" s="28"/>
      <c r="U2182" s="28"/>
      <c r="V2182" s="28"/>
      <c r="W2182" s="28"/>
      <c r="X2182" s="28"/>
      <c r="Y2182" s="28"/>
      <c r="Z2182" s="28"/>
      <c r="AA2182" s="28"/>
      <c r="AB2182" s="28"/>
      <c r="AC2182" s="28"/>
      <c r="AD2182" s="28"/>
      <c r="AE2182" s="28"/>
      <c r="AF2182" s="28"/>
      <c r="AG2182" s="28"/>
      <c r="AH2182" s="28"/>
      <c r="AI2182" s="28"/>
      <c r="AJ2182" s="28"/>
      <c r="AK2182" s="28"/>
      <c r="AL2182" s="28"/>
      <c r="AM2182" s="28"/>
      <c r="AN2182" s="28"/>
      <c r="AO2182" s="28"/>
      <c r="AP2182" s="28"/>
      <c r="AQ2182" s="28"/>
    </row>
    <row r="2183" spans="2:43" ht="15">
      <c r="B2183" s="28"/>
      <c r="C2183" s="28"/>
      <c r="D2183" s="28"/>
      <c r="E2183" s="28"/>
      <c r="F2183" s="28"/>
      <c r="G2183" s="28"/>
      <c r="H2183" s="28"/>
      <c r="I2183" s="28"/>
      <c r="J2183" s="28"/>
      <c r="K2183" s="28"/>
      <c r="L2183" s="28"/>
      <c r="M2183" s="28"/>
      <c r="N2183" s="28"/>
      <c r="O2183" s="28"/>
      <c r="P2183" s="28"/>
      <c r="Q2183" s="28"/>
      <c r="R2183" s="28"/>
      <c r="S2183" s="28"/>
      <c r="T2183" s="28"/>
      <c r="U2183" s="28"/>
      <c r="V2183" s="28"/>
      <c r="W2183" s="28"/>
      <c r="X2183" s="28"/>
      <c r="Y2183" s="28"/>
      <c r="Z2183" s="28"/>
      <c r="AA2183" s="28"/>
      <c r="AB2183" s="28"/>
      <c r="AC2183" s="28"/>
      <c r="AD2183" s="28"/>
      <c r="AE2183" s="28"/>
      <c r="AF2183" s="28"/>
      <c r="AG2183" s="28"/>
      <c r="AH2183" s="28"/>
      <c r="AI2183" s="28"/>
      <c r="AJ2183" s="28"/>
      <c r="AK2183" s="28"/>
      <c r="AL2183" s="28"/>
      <c r="AM2183" s="28"/>
      <c r="AN2183" s="28"/>
      <c r="AO2183" s="28"/>
      <c r="AP2183" s="28"/>
      <c r="AQ2183" s="28"/>
    </row>
    <row r="2184" spans="2:43" ht="15">
      <c r="B2184" s="28"/>
      <c r="C2184" s="28"/>
      <c r="D2184" s="28"/>
      <c r="E2184" s="28"/>
      <c r="F2184" s="28"/>
      <c r="G2184" s="28"/>
      <c r="H2184" s="28"/>
      <c r="I2184" s="28"/>
      <c r="J2184" s="28"/>
      <c r="K2184" s="28"/>
      <c r="L2184" s="28"/>
      <c r="M2184" s="28"/>
      <c r="N2184" s="28"/>
      <c r="O2184" s="28"/>
      <c r="P2184" s="28"/>
      <c r="Q2184" s="28"/>
      <c r="R2184" s="28"/>
      <c r="S2184" s="28"/>
      <c r="T2184" s="28"/>
      <c r="U2184" s="28"/>
      <c r="V2184" s="28"/>
      <c r="W2184" s="28"/>
      <c r="X2184" s="28"/>
      <c r="Y2184" s="28"/>
      <c r="Z2184" s="28"/>
      <c r="AA2184" s="28"/>
      <c r="AB2184" s="28"/>
      <c r="AC2184" s="28"/>
      <c r="AD2184" s="28"/>
      <c r="AE2184" s="28"/>
      <c r="AF2184" s="28"/>
      <c r="AG2184" s="28"/>
      <c r="AH2184" s="28"/>
      <c r="AI2184" s="28"/>
      <c r="AJ2184" s="28"/>
      <c r="AK2184" s="28"/>
      <c r="AL2184" s="28"/>
      <c r="AM2184" s="28"/>
      <c r="AN2184" s="28"/>
      <c r="AO2184" s="28"/>
      <c r="AP2184" s="28"/>
      <c r="AQ2184" s="28"/>
    </row>
    <row r="2185" spans="2:43" ht="15">
      <c r="B2185" s="28"/>
      <c r="C2185" s="28"/>
      <c r="D2185" s="28"/>
      <c r="E2185" s="28"/>
      <c r="F2185" s="28"/>
      <c r="G2185" s="28"/>
      <c r="H2185" s="28"/>
      <c r="I2185" s="28"/>
      <c r="J2185" s="28"/>
      <c r="K2185" s="28"/>
      <c r="L2185" s="28"/>
      <c r="M2185" s="28"/>
      <c r="N2185" s="28"/>
      <c r="O2185" s="28"/>
      <c r="P2185" s="28"/>
      <c r="Q2185" s="28"/>
      <c r="R2185" s="28"/>
      <c r="S2185" s="28"/>
      <c r="T2185" s="28"/>
      <c r="U2185" s="28"/>
      <c r="V2185" s="28"/>
      <c r="W2185" s="28"/>
      <c r="X2185" s="28"/>
      <c r="Y2185" s="28"/>
      <c r="Z2185" s="28"/>
      <c r="AA2185" s="28"/>
      <c r="AB2185" s="28"/>
      <c r="AC2185" s="28"/>
      <c r="AD2185" s="28"/>
      <c r="AE2185" s="28"/>
      <c r="AF2185" s="28"/>
      <c r="AG2185" s="28"/>
      <c r="AH2185" s="28"/>
      <c r="AI2185" s="28"/>
      <c r="AJ2185" s="28"/>
      <c r="AK2185" s="28"/>
      <c r="AL2185" s="28"/>
      <c r="AM2185" s="28"/>
      <c r="AN2185" s="28"/>
      <c r="AO2185" s="28"/>
      <c r="AP2185" s="28"/>
      <c r="AQ2185" s="28"/>
    </row>
    <row r="2186" spans="2:43" ht="15">
      <c r="B2186" s="28"/>
      <c r="C2186" s="28"/>
      <c r="D2186" s="28"/>
      <c r="E2186" s="28"/>
      <c r="F2186" s="28"/>
      <c r="G2186" s="28"/>
      <c r="H2186" s="28"/>
      <c r="I2186" s="28"/>
      <c r="J2186" s="28"/>
      <c r="K2186" s="28"/>
      <c r="L2186" s="28"/>
      <c r="M2186" s="28"/>
      <c r="N2186" s="28"/>
      <c r="O2186" s="28"/>
      <c r="P2186" s="28"/>
      <c r="Q2186" s="28"/>
      <c r="R2186" s="28"/>
      <c r="S2186" s="28"/>
      <c r="T2186" s="28"/>
      <c r="U2186" s="28"/>
      <c r="V2186" s="28"/>
      <c r="W2186" s="28"/>
      <c r="X2186" s="28"/>
      <c r="Y2186" s="28"/>
      <c r="Z2186" s="28"/>
      <c r="AA2186" s="28"/>
      <c r="AB2186" s="28"/>
      <c r="AC2186" s="28"/>
      <c r="AD2186" s="28"/>
      <c r="AE2186" s="28"/>
      <c r="AF2186" s="28"/>
      <c r="AG2186" s="28"/>
      <c r="AH2186" s="28"/>
      <c r="AI2186" s="28"/>
      <c r="AJ2186" s="28"/>
      <c r="AK2186" s="28"/>
      <c r="AL2186" s="28"/>
      <c r="AM2186" s="28"/>
      <c r="AN2186" s="28"/>
      <c r="AO2186" s="28"/>
      <c r="AP2186" s="28"/>
      <c r="AQ2186" s="28"/>
    </row>
    <row r="2187" spans="2:43" ht="15">
      <c r="B2187" s="28"/>
      <c r="C2187" s="28"/>
      <c r="D2187" s="28"/>
      <c r="E2187" s="28"/>
      <c r="F2187" s="28"/>
      <c r="G2187" s="28"/>
      <c r="H2187" s="28"/>
      <c r="I2187" s="28"/>
      <c r="J2187" s="28"/>
      <c r="K2187" s="28"/>
      <c r="L2187" s="28"/>
      <c r="M2187" s="28"/>
      <c r="N2187" s="28"/>
      <c r="O2187" s="28"/>
      <c r="P2187" s="28"/>
      <c r="Q2187" s="28"/>
      <c r="R2187" s="28"/>
      <c r="S2187" s="28"/>
      <c r="T2187" s="28"/>
      <c r="U2187" s="28"/>
      <c r="V2187" s="28"/>
      <c r="W2187" s="28"/>
      <c r="X2187" s="28"/>
      <c r="Y2187" s="28"/>
      <c r="Z2187" s="28"/>
      <c r="AA2187" s="28"/>
      <c r="AB2187" s="28"/>
      <c r="AC2187" s="28"/>
      <c r="AD2187" s="28"/>
      <c r="AE2187" s="28"/>
      <c r="AF2187" s="28"/>
      <c r="AG2187" s="28"/>
      <c r="AH2187" s="28"/>
      <c r="AI2187" s="28"/>
      <c r="AJ2187" s="28"/>
      <c r="AK2187" s="28"/>
      <c r="AL2187" s="28"/>
      <c r="AM2187" s="28"/>
      <c r="AN2187" s="28"/>
      <c r="AO2187" s="28"/>
      <c r="AP2187" s="28"/>
      <c r="AQ2187" s="28"/>
    </row>
    <row r="2188" spans="2:43" ht="15">
      <c r="B2188" s="28"/>
      <c r="C2188" s="28"/>
      <c r="D2188" s="28"/>
      <c r="E2188" s="28"/>
      <c r="F2188" s="28"/>
      <c r="G2188" s="28"/>
      <c r="H2188" s="28"/>
      <c r="I2188" s="28"/>
      <c r="J2188" s="28"/>
      <c r="K2188" s="28"/>
      <c r="L2188" s="28"/>
      <c r="M2188" s="28"/>
      <c r="N2188" s="28"/>
      <c r="O2188" s="28"/>
      <c r="P2188" s="28"/>
      <c r="Q2188" s="28"/>
      <c r="R2188" s="28"/>
      <c r="S2188" s="28"/>
      <c r="T2188" s="28"/>
      <c r="U2188" s="28"/>
      <c r="V2188" s="28"/>
      <c r="W2188" s="28"/>
      <c r="X2188" s="28"/>
      <c r="Y2188" s="28"/>
      <c r="Z2188" s="28"/>
      <c r="AA2188" s="28"/>
      <c r="AB2188" s="28"/>
      <c r="AC2188" s="28"/>
      <c r="AD2188" s="28"/>
      <c r="AE2188" s="28"/>
      <c r="AF2188" s="28"/>
      <c r="AG2188" s="28"/>
      <c r="AH2188" s="28"/>
      <c r="AI2188" s="28"/>
      <c r="AJ2188" s="28"/>
      <c r="AK2188" s="28"/>
      <c r="AL2188" s="28"/>
      <c r="AM2188" s="28"/>
      <c r="AN2188" s="28"/>
      <c r="AO2188" s="28"/>
      <c r="AP2188" s="28"/>
      <c r="AQ2188" s="28"/>
    </row>
    <row r="2189" spans="2:43" ht="15">
      <c r="B2189" s="28"/>
      <c r="C2189" s="28"/>
      <c r="D2189" s="28"/>
      <c r="E2189" s="28"/>
      <c r="F2189" s="28"/>
      <c r="G2189" s="28"/>
      <c r="H2189" s="28"/>
      <c r="I2189" s="28"/>
      <c r="J2189" s="28"/>
      <c r="K2189" s="28"/>
      <c r="L2189" s="28"/>
      <c r="M2189" s="28"/>
      <c r="N2189" s="28"/>
      <c r="O2189" s="28"/>
      <c r="P2189" s="28"/>
      <c r="Q2189" s="28"/>
      <c r="R2189" s="28"/>
      <c r="S2189" s="28"/>
      <c r="T2189" s="28"/>
      <c r="U2189" s="28"/>
      <c r="V2189" s="28"/>
      <c r="W2189" s="28"/>
      <c r="X2189" s="28"/>
      <c r="Y2189" s="28"/>
      <c r="Z2189" s="28"/>
      <c r="AA2189" s="28"/>
      <c r="AB2189" s="28"/>
      <c r="AC2189" s="28"/>
      <c r="AD2189" s="28"/>
      <c r="AE2189" s="28"/>
      <c r="AF2189" s="28"/>
      <c r="AG2189" s="28"/>
      <c r="AH2189" s="28"/>
      <c r="AI2189" s="28"/>
      <c r="AJ2189" s="28"/>
      <c r="AK2189" s="28"/>
      <c r="AL2189" s="28"/>
      <c r="AM2189" s="28"/>
      <c r="AN2189" s="28"/>
      <c r="AO2189" s="28"/>
      <c r="AP2189" s="28"/>
      <c r="AQ2189" s="28"/>
    </row>
    <row r="2190" spans="2:43" ht="15">
      <c r="B2190" s="28"/>
      <c r="C2190" s="28"/>
      <c r="D2190" s="28"/>
      <c r="E2190" s="28"/>
      <c r="F2190" s="28"/>
      <c r="G2190" s="28"/>
      <c r="H2190" s="28"/>
      <c r="I2190" s="28"/>
      <c r="J2190" s="28"/>
      <c r="K2190" s="28"/>
      <c r="L2190" s="28"/>
      <c r="M2190" s="28"/>
      <c r="N2190" s="28"/>
      <c r="O2190" s="28"/>
      <c r="P2190" s="28"/>
      <c r="Q2190" s="28"/>
      <c r="R2190" s="28"/>
      <c r="S2190" s="28"/>
      <c r="T2190" s="28"/>
      <c r="U2190" s="28"/>
      <c r="V2190" s="28"/>
      <c r="W2190" s="28"/>
      <c r="X2190" s="28"/>
      <c r="Y2190" s="28"/>
      <c r="Z2190" s="28"/>
      <c r="AA2190" s="28"/>
      <c r="AB2190" s="28"/>
      <c r="AC2190" s="28"/>
      <c r="AD2190" s="28"/>
      <c r="AE2190" s="28"/>
      <c r="AF2190" s="28"/>
      <c r="AG2190" s="28"/>
      <c r="AH2190" s="28"/>
      <c r="AI2190" s="28"/>
      <c r="AJ2190" s="28"/>
      <c r="AK2190" s="28"/>
      <c r="AL2190" s="28"/>
      <c r="AM2190" s="28"/>
      <c r="AN2190" s="28"/>
      <c r="AO2190" s="28"/>
      <c r="AP2190" s="28"/>
      <c r="AQ2190" s="28"/>
    </row>
    <row r="2191" spans="2:43" ht="15">
      <c r="B2191" s="28"/>
      <c r="C2191" s="28"/>
      <c r="D2191" s="28"/>
      <c r="E2191" s="28"/>
      <c r="F2191" s="28"/>
      <c r="G2191" s="28"/>
      <c r="H2191" s="28"/>
      <c r="I2191" s="28"/>
      <c r="J2191" s="28"/>
      <c r="K2191" s="28"/>
      <c r="L2191" s="28"/>
      <c r="M2191" s="28"/>
      <c r="N2191" s="28"/>
      <c r="O2191" s="28"/>
      <c r="P2191" s="28"/>
      <c r="Q2191" s="28"/>
      <c r="R2191" s="28"/>
      <c r="S2191" s="28"/>
      <c r="T2191" s="28"/>
      <c r="U2191" s="28"/>
      <c r="V2191" s="28"/>
      <c r="W2191" s="28"/>
      <c r="X2191" s="28"/>
      <c r="Y2191" s="28"/>
      <c r="Z2191" s="28"/>
      <c r="AA2191" s="28"/>
      <c r="AB2191" s="28"/>
      <c r="AC2191" s="28"/>
      <c r="AD2191" s="28"/>
      <c r="AE2191" s="28"/>
      <c r="AF2191" s="28"/>
      <c r="AG2191" s="28"/>
      <c r="AH2191" s="28"/>
      <c r="AI2191" s="28"/>
      <c r="AJ2191" s="28"/>
      <c r="AK2191" s="28"/>
      <c r="AL2191" s="28"/>
      <c r="AM2191" s="28"/>
      <c r="AN2191" s="28"/>
      <c r="AO2191" s="28"/>
      <c r="AP2191" s="28"/>
      <c r="AQ2191" s="28"/>
    </row>
    <row r="2192" spans="2:43" ht="15">
      <c r="B2192" s="28"/>
      <c r="C2192" s="28"/>
      <c r="D2192" s="28"/>
      <c r="E2192" s="28"/>
      <c r="F2192" s="28"/>
      <c r="G2192" s="28"/>
      <c r="H2192" s="28"/>
      <c r="I2192" s="28"/>
      <c r="J2192" s="28"/>
      <c r="K2192" s="28"/>
      <c r="L2192" s="28"/>
      <c r="M2192" s="28"/>
      <c r="N2192" s="28"/>
      <c r="O2192" s="28"/>
      <c r="P2192" s="28"/>
      <c r="Q2192" s="28"/>
      <c r="R2192" s="28"/>
      <c r="S2192" s="28"/>
      <c r="T2192" s="28"/>
      <c r="U2192" s="28"/>
      <c r="V2192" s="28"/>
      <c r="W2192" s="28"/>
      <c r="X2192" s="28"/>
      <c r="Y2192" s="28"/>
      <c r="Z2192" s="28"/>
      <c r="AA2192" s="28"/>
      <c r="AB2192" s="28"/>
      <c r="AC2192" s="28"/>
      <c r="AD2192" s="28"/>
      <c r="AE2192" s="28"/>
      <c r="AF2192" s="28"/>
      <c r="AG2192" s="28"/>
      <c r="AH2192" s="28"/>
      <c r="AI2192" s="28"/>
      <c r="AJ2192" s="28"/>
      <c r="AK2192" s="28"/>
      <c r="AL2192" s="28"/>
      <c r="AM2192" s="28"/>
      <c r="AN2192" s="28"/>
      <c r="AO2192" s="28"/>
      <c r="AP2192" s="28"/>
      <c r="AQ2192" s="28"/>
    </row>
    <row r="2193" spans="2:43" ht="15">
      <c r="B2193" s="28"/>
      <c r="C2193" s="28"/>
      <c r="D2193" s="28"/>
      <c r="E2193" s="28"/>
      <c r="F2193" s="28"/>
      <c r="G2193" s="28"/>
      <c r="H2193" s="28"/>
      <c r="I2193" s="28"/>
      <c r="J2193" s="28"/>
      <c r="K2193" s="28"/>
      <c r="L2193" s="28"/>
      <c r="M2193" s="28"/>
      <c r="N2193" s="28"/>
      <c r="O2193" s="28"/>
      <c r="P2193" s="28"/>
      <c r="Q2193" s="28"/>
      <c r="R2193" s="28"/>
      <c r="S2193" s="28"/>
      <c r="T2193" s="28"/>
      <c r="U2193" s="28"/>
      <c r="V2193" s="28"/>
      <c r="W2193" s="28"/>
      <c r="X2193" s="28"/>
      <c r="Y2193" s="28"/>
      <c r="Z2193" s="28"/>
      <c r="AA2193" s="28"/>
      <c r="AB2193" s="28"/>
      <c r="AC2193" s="28"/>
      <c r="AD2193" s="28"/>
      <c r="AE2193" s="28"/>
      <c r="AF2193" s="28"/>
      <c r="AG2193" s="28"/>
      <c r="AH2193" s="28"/>
      <c r="AI2193" s="28"/>
      <c r="AJ2193" s="28"/>
      <c r="AK2193" s="28"/>
      <c r="AL2193" s="28"/>
      <c r="AM2193" s="28"/>
      <c r="AN2193" s="28"/>
      <c r="AO2193" s="28"/>
      <c r="AP2193" s="28"/>
      <c r="AQ2193" s="28"/>
    </row>
    <row r="2194" spans="2:43" ht="15">
      <c r="B2194" s="28"/>
      <c r="C2194" s="28"/>
      <c r="D2194" s="28"/>
      <c r="E2194" s="28"/>
      <c r="F2194" s="28"/>
      <c r="G2194" s="28"/>
      <c r="H2194" s="28"/>
      <c r="I2194" s="28"/>
      <c r="J2194" s="28"/>
      <c r="K2194" s="28"/>
      <c r="L2194" s="28"/>
      <c r="M2194" s="28"/>
      <c r="N2194" s="28"/>
      <c r="O2194" s="28"/>
      <c r="P2194" s="28"/>
      <c r="Q2194" s="28"/>
      <c r="R2194" s="28"/>
      <c r="S2194" s="28"/>
      <c r="T2194" s="28"/>
      <c r="U2194" s="28"/>
      <c r="V2194" s="28"/>
      <c r="W2194" s="28"/>
      <c r="X2194" s="28"/>
      <c r="Y2194" s="28"/>
      <c r="Z2194" s="28"/>
      <c r="AA2194" s="28"/>
      <c r="AB2194" s="28"/>
      <c r="AC2194" s="28"/>
      <c r="AD2194" s="28"/>
      <c r="AE2194" s="28"/>
      <c r="AF2194" s="28"/>
      <c r="AG2194" s="28"/>
      <c r="AH2194" s="28"/>
      <c r="AI2194" s="28"/>
      <c r="AJ2194" s="28"/>
      <c r="AK2194" s="28"/>
      <c r="AL2194" s="28"/>
      <c r="AM2194" s="28"/>
      <c r="AN2194" s="28"/>
      <c r="AO2194" s="28"/>
      <c r="AP2194" s="28"/>
      <c r="AQ2194" s="28"/>
    </row>
    <row r="2195" spans="2:43" ht="15">
      <c r="B2195" s="28"/>
      <c r="C2195" s="28"/>
      <c r="D2195" s="28"/>
      <c r="E2195" s="28"/>
      <c r="F2195" s="28"/>
      <c r="G2195" s="28"/>
      <c r="H2195" s="28"/>
      <c r="I2195" s="28"/>
      <c r="J2195" s="28"/>
      <c r="K2195" s="28"/>
      <c r="L2195" s="28"/>
      <c r="M2195" s="28"/>
      <c r="N2195" s="28"/>
      <c r="O2195" s="28"/>
      <c r="P2195" s="28"/>
      <c r="Q2195" s="28"/>
      <c r="R2195" s="28"/>
      <c r="S2195" s="28"/>
      <c r="T2195" s="28"/>
      <c r="U2195" s="28"/>
      <c r="V2195" s="28"/>
      <c r="W2195" s="28"/>
      <c r="X2195" s="28"/>
      <c r="Y2195" s="28"/>
      <c r="Z2195" s="28"/>
      <c r="AA2195" s="28"/>
      <c r="AB2195" s="28"/>
      <c r="AC2195" s="28"/>
      <c r="AD2195" s="28"/>
      <c r="AE2195" s="28"/>
      <c r="AF2195" s="28"/>
      <c r="AG2195" s="28"/>
      <c r="AH2195" s="28"/>
      <c r="AI2195" s="28"/>
      <c r="AJ2195" s="28"/>
      <c r="AK2195" s="28"/>
      <c r="AL2195" s="28"/>
      <c r="AM2195" s="28"/>
      <c r="AN2195" s="28"/>
      <c r="AO2195" s="28"/>
      <c r="AP2195" s="28"/>
      <c r="AQ2195" s="28"/>
    </row>
    <row r="2196" spans="2:43" ht="15">
      <c r="B2196" s="28"/>
      <c r="C2196" s="28"/>
      <c r="D2196" s="28"/>
      <c r="E2196" s="28"/>
      <c r="F2196" s="28"/>
      <c r="G2196" s="28"/>
      <c r="H2196" s="28"/>
      <c r="I2196" s="28"/>
      <c r="J2196" s="28"/>
      <c r="K2196" s="28"/>
      <c r="L2196" s="28"/>
      <c r="M2196" s="28"/>
      <c r="N2196" s="28"/>
      <c r="O2196" s="28"/>
      <c r="P2196" s="28"/>
      <c r="Q2196" s="28"/>
      <c r="R2196" s="28"/>
      <c r="S2196" s="28"/>
      <c r="T2196" s="28"/>
      <c r="U2196" s="28"/>
      <c r="V2196" s="28"/>
      <c r="W2196" s="28"/>
      <c r="X2196" s="28"/>
      <c r="Y2196" s="28"/>
      <c r="Z2196" s="28"/>
      <c r="AA2196" s="28"/>
      <c r="AB2196" s="28"/>
      <c r="AC2196" s="28"/>
      <c r="AD2196" s="28"/>
      <c r="AE2196" s="28"/>
      <c r="AF2196" s="28"/>
      <c r="AG2196" s="28"/>
      <c r="AH2196" s="28"/>
      <c r="AI2196" s="28"/>
      <c r="AJ2196" s="28"/>
      <c r="AK2196" s="28"/>
      <c r="AL2196" s="28"/>
      <c r="AM2196" s="28"/>
      <c r="AN2196" s="28"/>
      <c r="AO2196" s="28"/>
      <c r="AP2196" s="28"/>
      <c r="AQ2196" s="28"/>
    </row>
    <row r="2197" spans="2:43" ht="15">
      <c r="B2197" s="28"/>
      <c r="C2197" s="28"/>
      <c r="D2197" s="28"/>
      <c r="E2197" s="28"/>
      <c r="F2197" s="28"/>
      <c r="G2197" s="28"/>
      <c r="H2197" s="28"/>
      <c r="I2197" s="28"/>
      <c r="J2197" s="28"/>
      <c r="K2197" s="28"/>
      <c r="L2197" s="28"/>
      <c r="M2197" s="28"/>
      <c r="N2197" s="28"/>
      <c r="O2197" s="28"/>
      <c r="P2197" s="28"/>
      <c r="Q2197" s="28"/>
      <c r="R2197" s="28"/>
      <c r="S2197" s="28"/>
      <c r="T2197" s="28"/>
      <c r="U2197" s="28"/>
      <c r="V2197" s="28"/>
      <c r="W2197" s="28"/>
      <c r="X2197" s="28"/>
      <c r="Y2197" s="28"/>
      <c r="Z2197" s="28"/>
      <c r="AA2197" s="28"/>
      <c r="AB2197" s="28"/>
      <c r="AC2197" s="28"/>
      <c r="AD2197" s="28"/>
      <c r="AE2197" s="28"/>
      <c r="AF2197" s="28"/>
      <c r="AG2197" s="28"/>
      <c r="AH2197" s="28"/>
      <c r="AI2197" s="28"/>
      <c r="AJ2197" s="28"/>
      <c r="AK2197" s="28"/>
      <c r="AL2197" s="28"/>
      <c r="AM2197" s="28"/>
      <c r="AN2197" s="28"/>
      <c r="AO2197" s="28"/>
      <c r="AP2197" s="28"/>
      <c r="AQ2197" s="28"/>
    </row>
    <row r="2198" spans="2:43" ht="15">
      <c r="B2198" s="28"/>
      <c r="C2198" s="28"/>
      <c r="D2198" s="28"/>
      <c r="E2198" s="28"/>
      <c r="F2198" s="28"/>
      <c r="G2198" s="28"/>
      <c r="H2198" s="28"/>
      <c r="I2198" s="28"/>
      <c r="J2198" s="28"/>
      <c r="K2198" s="28"/>
      <c r="L2198" s="28"/>
      <c r="M2198" s="28"/>
      <c r="N2198" s="28"/>
      <c r="O2198" s="28"/>
      <c r="P2198" s="28"/>
      <c r="Q2198" s="28"/>
      <c r="R2198" s="28"/>
      <c r="S2198" s="28"/>
      <c r="T2198" s="28"/>
      <c r="U2198" s="28"/>
      <c r="V2198" s="28"/>
      <c r="W2198" s="28"/>
      <c r="X2198" s="28"/>
      <c r="Y2198" s="28"/>
      <c r="Z2198" s="28"/>
      <c r="AA2198" s="28"/>
      <c r="AB2198" s="28"/>
      <c r="AC2198" s="28"/>
      <c r="AD2198" s="28"/>
      <c r="AE2198" s="28"/>
      <c r="AF2198" s="28"/>
      <c r="AG2198" s="28"/>
      <c r="AH2198" s="28"/>
      <c r="AI2198" s="28"/>
      <c r="AJ2198" s="28"/>
      <c r="AK2198" s="28"/>
      <c r="AL2198" s="28"/>
      <c r="AM2198" s="28"/>
      <c r="AN2198" s="28"/>
      <c r="AO2198" s="28"/>
      <c r="AP2198" s="28"/>
      <c r="AQ2198" s="28"/>
    </row>
    <row r="2199" spans="2:43" ht="15">
      <c r="B2199" s="28"/>
      <c r="C2199" s="28"/>
      <c r="D2199" s="28"/>
      <c r="E2199" s="28"/>
      <c r="F2199" s="28"/>
      <c r="G2199" s="28"/>
      <c r="H2199" s="28"/>
      <c r="I2199" s="28"/>
      <c r="J2199" s="28"/>
      <c r="K2199" s="28"/>
      <c r="L2199" s="28"/>
      <c r="M2199" s="28"/>
      <c r="N2199" s="28"/>
      <c r="O2199" s="28"/>
      <c r="P2199" s="28"/>
      <c r="Q2199" s="28"/>
      <c r="R2199" s="28"/>
      <c r="S2199" s="28"/>
      <c r="T2199" s="28"/>
      <c r="U2199" s="28"/>
      <c r="V2199" s="28"/>
      <c r="W2199" s="28"/>
      <c r="X2199" s="28"/>
      <c r="Y2199" s="28"/>
      <c r="Z2199" s="28"/>
      <c r="AA2199" s="28"/>
      <c r="AB2199" s="28"/>
      <c r="AC2199" s="28"/>
      <c r="AD2199" s="28"/>
      <c r="AE2199" s="28"/>
      <c r="AF2199" s="28"/>
      <c r="AG2199" s="28"/>
      <c r="AH2199" s="28"/>
      <c r="AI2199" s="28"/>
      <c r="AJ2199" s="28"/>
      <c r="AK2199" s="28"/>
      <c r="AL2199" s="28"/>
      <c r="AM2199" s="28"/>
      <c r="AN2199" s="28"/>
      <c r="AO2199" s="28"/>
      <c r="AP2199" s="28"/>
      <c r="AQ2199" s="28"/>
    </row>
    <row r="2200" spans="2:43" ht="15">
      <c r="B2200" s="28"/>
      <c r="C2200" s="28"/>
      <c r="D2200" s="28"/>
      <c r="E2200" s="28"/>
      <c r="F2200" s="28"/>
      <c r="G2200" s="28"/>
      <c r="H2200" s="28"/>
      <c r="I2200" s="28"/>
      <c r="J2200" s="28"/>
      <c r="K2200" s="28"/>
      <c r="L2200" s="28"/>
      <c r="M2200" s="28"/>
      <c r="N2200" s="28"/>
      <c r="O2200" s="28"/>
      <c r="P2200" s="28"/>
      <c r="Q2200" s="28"/>
      <c r="R2200" s="28"/>
      <c r="S2200" s="28"/>
      <c r="T2200" s="28"/>
      <c r="U2200" s="28"/>
      <c r="V2200" s="28"/>
      <c r="W2200" s="28"/>
      <c r="X2200" s="28"/>
      <c r="Y2200" s="28"/>
      <c r="Z2200" s="28"/>
      <c r="AA2200" s="28"/>
      <c r="AB2200" s="28"/>
      <c r="AC2200" s="28"/>
      <c r="AD2200" s="28"/>
      <c r="AE2200" s="28"/>
      <c r="AF2200" s="28"/>
      <c r="AG2200" s="28"/>
      <c r="AH2200" s="28"/>
      <c r="AI2200" s="28"/>
      <c r="AJ2200" s="28"/>
      <c r="AK2200" s="28"/>
      <c r="AL2200" s="28"/>
      <c r="AM2200" s="28"/>
      <c r="AN2200" s="28"/>
      <c r="AO2200" s="28"/>
      <c r="AP2200" s="28"/>
      <c r="AQ2200" s="28"/>
    </row>
    <row r="2201" spans="2:43" ht="15">
      <c r="B2201" s="28"/>
      <c r="C2201" s="28"/>
      <c r="D2201" s="28"/>
      <c r="E2201" s="28"/>
      <c r="F2201" s="28"/>
      <c r="G2201" s="28"/>
      <c r="H2201" s="28"/>
      <c r="I2201" s="28"/>
      <c r="J2201" s="28"/>
      <c r="K2201" s="28"/>
      <c r="L2201" s="28"/>
      <c r="M2201" s="28"/>
      <c r="N2201" s="28"/>
      <c r="O2201" s="28"/>
      <c r="P2201" s="28"/>
      <c r="Q2201" s="28"/>
      <c r="R2201" s="28"/>
      <c r="S2201" s="28"/>
      <c r="T2201" s="28"/>
      <c r="U2201" s="28"/>
      <c r="V2201" s="28"/>
      <c r="W2201" s="28"/>
      <c r="X2201" s="28"/>
      <c r="Y2201" s="28"/>
      <c r="Z2201" s="28"/>
      <c r="AA2201" s="28"/>
      <c r="AB2201" s="28"/>
      <c r="AC2201" s="28"/>
      <c r="AD2201" s="28"/>
      <c r="AE2201" s="28"/>
      <c r="AF2201" s="28"/>
      <c r="AG2201" s="28"/>
      <c r="AH2201" s="28"/>
      <c r="AI2201" s="28"/>
      <c r="AJ2201" s="28"/>
      <c r="AK2201" s="28"/>
      <c r="AL2201" s="28"/>
      <c r="AM2201" s="28"/>
      <c r="AN2201" s="28"/>
      <c r="AO2201" s="28"/>
      <c r="AP2201" s="28"/>
      <c r="AQ2201" s="28"/>
    </row>
    <row r="2202" spans="2:43" ht="15">
      <c r="B2202" s="28"/>
      <c r="C2202" s="28"/>
      <c r="D2202" s="28"/>
      <c r="E2202" s="28"/>
      <c r="F2202" s="28"/>
      <c r="G2202" s="28"/>
      <c r="H2202" s="28"/>
      <c r="I2202" s="28"/>
      <c r="J2202" s="28"/>
      <c r="K2202" s="28"/>
      <c r="L2202" s="28"/>
      <c r="M2202" s="28"/>
      <c r="N2202" s="28"/>
      <c r="O2202" s="28"/>
      <c r="P2202" s="28"/>
      <c r="Q2202" s="28"/>
      <c r="R2202" s="28"/>
      <c r="S2202" s="28"/>
      <c r="T2202" s="28"/>
      <c r="U2202" s="28"/>
      <c r="V2202" s="28"/>
      <c r="W2202" s="28"/>
      <c r="X2202" s="28"/>
      <c r="Y2202" s="28"/>
      <c r="Z2202" s="28"/>
      <c r="AA2202" s="28"/>
      <c r="AB2202" s="28"/>
      <c r="AC2202" s="28"/>
      <c r="AD2202" s="28"/>
      <c r="AE2202" s="28"/>
      <c r="AF2202" s="28"/>
      <c r="AG2202" s="28"/>
      <c r="AH2202" s="28"/>
      <c r="AI2202" s="28"/>
      <c r="AJ2202" s="28"/>
      <c r="AK2202" s="28"/>
      <c r="AL2202" s="28"/>
      <c r="AM2202" s="28"/>
      <c r="AN2202" s="28"/>
      <c r="AO2202" s="28"/>
      <c r="AP2202" s="28"/>
      <c r="AQ2202" s="28"/>
    </row>
    <row r="2203" spans="2:43" ht="15">
      <c r="B2203" s="28"/>
      <c r="C2203" s="28"/>
      <c r="D2203" s="28"/>
      <c r="E2203" s="28"/>
      <c r="F2203" s="28"/>
      <c r="G2203" s="28"/>
      <c r="H2203" s="28"/>
      <c r="I2203" s="28"/>
      <c r="J2203" s="28"/>
      <c r="K2203" s="28"/>
      <c r="L2203" s="28"/>
      <c r="M2203" s="28"/>
      <c r="N2203" s="28"/>
      <c r="O2203" s="28"/>
      <c r="P2203" s="28"/>
      <c r="Q2203" s="28"/>
      <c r="R2203" s="28"/>
      <c r="S2203" s="28"/>
      <c r="T2203" s="28"/>
      <c r="U2203" s="28"/>
      <c r="V2203" s="28"/>
      <c r="W2203" s="28"/>
      <c r="X2203" s="28"/>
      <c r="Y2203" s="28"/>
      <c r="Z2203" s="28"/>
      <c r="AA2203" s="28"/>
      <c r="AB2203" s="28"/>
      <c r="AC2203" s="28"/>
      <c r="AD2203" s="28"/>
      <c r="AE2203" s="28"/>
      <c r="AF2203" s="28"/>
      <c r="AG2203" s="28"/>
      <c r="AH2203" s="28"/>
      <c r="AI2203" s="28"/>
      <c r="AJ2203" s="28"/>
      <c r="AK2203" s="28"/>
      <c r="AL2203" s="28"/>
      <c r="AM2203" s="28"/>
      <c r="AN2203" s="28"/>
      <c r="AO2203" s="28"/>
      <c r="AP2203" s="28"/>
      <c r="AQ2203" s="28"/>
    </row>
    <row r="2204" spans="2:43" ht="15">
      <c r="B2204" s="28"/>
      <c r="C2204" s="28"/>
      <c r="D2204" s="28"/>
      <c r="E2204" s="28"/>
      <c r="F2204" s="28"/>
      <c r="G2204" s="28"/>
      <c r="H2204" s="28"/>
      <c r="I2204" s="28"/>
      <c r="J2204" s="28"/>
      <c r="K2204" s="28"/>
      <c r="L2204" s="28"/>
      <c r="M2204" s="28"/>
      <c r="N2204" s="28"/>
      <c r="O2204" s="28"/>
      <c r="P2204" s="28"/>
      <c r="Q2204" s="28"/>
      <c r="R2204" s="28"/>
      <c r="S2204" s="28"/>
      <c r="T2204" s="28"/>
      <c r="U2204" s="28"/>
      <c r="V2204" s="28"/>
      <c r="W2204" s="28"/>
      <c r="X2204" s="28"/>
      <c r="Y2204" s="28"/>
      <c r="Z2204" s="28"/>
      <c r="AA2204" s="28"/>
      <c r="AB2204" s="28"/>
      <c r="AC2204" s="28"/>
      <c r="AD2204" s="28"/>
      <c r="AE2204" s="28"/>
      <c r="AF2204" s="28"/>
      <c r="AG2204" s="28"/>
      <c r="AH2204" s="28"/>
      <c r="AI2204" s="28"/>
      <c r="AJ2204" s="28"/>
      <c r="AK2204" s="28"/>
      <c r="AL2204" s="28"/>
      <c r="AM2204" s="28"/>
      <c r="AN2204" s="28"/>
      <c r="AO2204" s="28"/>
      <c r="AP2204" s="28"/>
      <c r="AQ2204" s="28"/>
    </row>
    <row r="2205" spans="2:43" ht="15">
      <c r="B2205" s="28"/>
      <c r="C2205" s="28"/>
      <c r="D2205" s="28"/>
      <c r="E2205" s="28"/>
      <c r="F2205" s="28"/>
      <c r="G2205" s="28"/>
      <c r="H2205" s="28"/>
      <c r="I2205" s="28"/>
      <c r="J2205" s="28"/>
      <c r="K2205" s="28"/>
      <c r="L2205" s="28"/>
      <c r="M2205" s="28"/>
      <c r="N2205" s="28"/>
      <c r="O2205" s="28"/>
      <c r="P2205" s="28"/>
      <c r="Q2205" s="28"/>
      <c r="R2205" s="28"/>
      <c r="S2205" s="28"/>
      <c r="T2205" s="28"/>
      <c r="U2205" s="28"/>
      <c r="V2205" s="28"/>
      <c r="W2205" s="28"/>
      <c r="X2205" s="28"/>
      <c r="Y2205" s="28"/>
      <c r="Z2205" s="28"/>
      <c r="AA2205" s="28"/>
      <c r="AB2205" s="28"/>
      <c r="AC2205" s="28"/>
      <c r="AD2205" s="28"/>
      <c r="AE2205" s="28"/>
      <c r="AF2205" s="28"/>
      <c r="AG2205" s="28"/>
      <c r="AH2205" s="28"/>
      <c r="AI2205" s="28"/>
      <c r="AJ2205" s="28"/>
      <c r="AK2205" s="28"/>
      <c r="AL2205" s="28"/>
      <c r="AM2205" s="28"/>
      <c r="AN2205" s="28"/>
      <c r="AO2205" s="28"/>
      <c r="AP2205" s="28"/>
      <c r="AQ2205" s="28"/>
    </row>
    <row r="2206" spans="2:43" ht="15">
      <c r="B2206" s="28"/>
      <c r="C2206" s="28"/>
      <c r="D2206" s="28"/>
      <c r="E2206" s="28"/>
      <c r="F2206" s="28"/>
      <c r="G2206" s="28"/>
      <c r="H2206" s="28"/>
      <c r="I2206" s="28"/>
      <c r="J2206" s="28"/>
      <c r="K2206" s="28"/>
      <c r="L2206" s="28"/>
      <c r="M2206" s="28"/>
      <c r="N2206" s="28"/>
      <c r="O2206" s="28"/>
      <c r="P2206" s="28"/>
      <c r="Q2206" s="28"/>
      <c r="R2206" s="28"/>
      <c r="S2206" s="28"/>
      <c r="T2206" s="28"/>
      <c r="U2206" s="28"/>
      <c r="V2206" s="28"/>
      <c r="W2206" s="28"/>
      <c r="X2206" s="28"/>
      <c r="Y2206" s="28"/>
      <c r="Z2206" s="28"/>
      <c r="AA2206" s="28"/>
      <c r="AB2206" s="28"/>
      <c r="AC2206" s="28"/>
      <c r="AD2206" s="28"/>
      <c r="AE2206" s="28"/>
      <c r="AF2206" s="28"/>
      <c r="AG2206" s="28"/>
      <c r="AH2206" s="28"/>
      <c r="AI2206" s="28"/>
      <c r="AJ2206" s="28"/>
      <c r="AK2206" s="28"/>
      <c r="AL2206" s="28"/>
      <c r="AM2206" s="28"/>
      <c r="AN2206" s="28"/>
      <c r="AO2206" s="28"/>
      <c r="AP2206" s="28"/>
      <c r="AQ2206" s="28"/>
    </row>
    <row r="2207" spans="2:43" ht="15">
      <c r="B2207" s="28"/>
      <c r="C2207" s="28"/>
      <c r="D2207" s="28"/>
      <c r="E2207" s="28"/>
      <c r="F2207" s="28"/>
      <c r="G2207" s="28"/>
      <c r="H2207" s="28"/>
      <c r="I2207" s="28"/>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8"/>
      <c r="AG2207" s="28"/>
      <c r="AH2207" s="28"/>
      <c r="AI2207" s="28"/>
      <c r="AJ2207" s="28"/>
      <c r="AK2207" s="28"/>
      <c r="AL2207" s="28"/>
      <c r="AM2207" s="28"/>
      <c r="AN2207" s="28"/>
      <c r="AO2207" s="28"/>
      <c r="AP2207" s="28"/>
      <c r="AQ2207" s="28"/>
    </row>
    <row r="2208" spans="2:43" ht="15">
      <c r="B2208" s="28"/>
      <c r="C2208" s="28"/>
      <c r="D2208" s="28"/>
      <c r="E2208" s="28"/>
      <c r="F2208" s="28"/>
      <c r="G2208" s="28"/>
      <c r="H2208" s="28"/>
      <c r="I2208" s="28"/>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8"/>
      <c r="AG2208" s="28"/>
      <c r="AH2208" s="28"/>
      <c r="AI2208" s="28"/>
      <c r="AJ2208" s="28"/>
      <c r="AK2208" s="28"/>
      <c r="AL2208" s="28"/>
      <c r="AM2208" s="28"/>
      <c r="AN2208" s="28"/>
      <c r="AO2208" s="28"/>
      <c r="AP2208" s="28"/>
      <c r="AQ2208" s="28"/>
    </row>
    <row r="2209" spans="2:43" ht="15">
      <c r="B2209" s="28"/>
      <c r="C2209" s="28"/>
      <c r="D2209" s="28"/>
      <c r="E2209" s="28"/>
      <c r="F2209" s="28"/>
      <c r="G2209" s="28"/>
      <c r="H2209" s="28"/>
      <c r="I2209" s="28"/>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8"/>
      <c r="AG2209" s="28"/>
      <c r="AH2209" s="28"/>
      <c r="AI2209" s="28"/>
      <c r="AJ2209" s="28"/>
      <c r="AK2209" s="28"/>
      <c r="AL2209" s="28"/>
      <c r="AM2209" s="28"/>
      <c r="AN2209" s="28"/>
      <c r="AO2209" s="28"/>
      <c r="AP2209" s="28"/>
      <c r="AQ2209" s="28"/>
    </row>
    <row r="2210" spans="2:43" ht="15">
      <c r="B2210" s="28"/>
      <c r="C2210" s="28"/>
      <c r="D2210" s="28"/>
      <c r="E2210" s="28"/>
      <c r="F2210" s="28"/>
      <c r="G2210" s="28"/>
      <c r="H2210" s="28"/>
      <c r="I2210" s="28"/>
      <c r="J2210" s="28"/>
      <c r="K2210" s="28"/>
      <c r="L2210" s="28"/>
      <c r="M2210" s="28"/>
      <c r="N2210" s="28"/>
      <c r="O2210" s="28"/>
      <c r="P2210" s="28"/>
      <c r="Q2210" s="28"/>
      <c r="R2210" s="28"/>
      <c r="S2210" s="28"/>
      <c r="T2210" s="28"/>
      <c r="U2210" s="28"/>
      <c r="V2210" s="28"/>
      <c r="W2210" s="28"/>
      <c r="X2210" s="28"/>
      <c r="Y2210" s="28"/>
      <c r="Z2210" s="28"/>
      <c r="AA2210" s="28"/>
      <c r="AB2210" s="28"/>
      <c r="AC2210" s="28"/>
      <c r="AD2210" s="28"/>
      <c r="AE2210" s="28"/>
      <c r="AF2210" s="28"/>
      <c r="AG2210" s="28"/>
      <c r="AH2210" s="28"/>
      <c r="AI2210" s="28"/>
      <c r="AJ2210" s="28"/>
      <c r="AK2210" s="28"/>
      <c r="AL2210" s="28"/>
      <c r="AM2210" s="28"/>
      <c r="AN2210" s="28"/>
      <c r="AO2210" s="28"/>
      <c r="AP2210" s="28"/>
      <c r="AQ2210" s="28"/>
    </row>
    <row r="2211" spans="2:43" ht="15">
      <c r="B2211" s="28"/>
      <c r="C2211" s="28"/>
      <c r="D2211" s="28"/>
      <c r="E2211" s="28"/>
      <c r="F2211" s="28"/>
      <c r="G2211" s="28"/>
      <c r="H2211" s="28"/>
      <c r="I2211" s="28"/>
      <c r="J2211" s="28"/>
      <c r="K2211" s="28"/>
      <c r="L2211" s="28"/>
      <c r="M2211" s="28"/>
      <c r="N2211" s="28"/>
      <c r="O2211" s="28"/>
      <c r="P2211" s="28"/>
      <c r="Q2211" s="28"/>
      <c r="R2211" s="28"/>
      <c r="S2211" s="28"/>
      <c r="T2211" s="28"/>
      <c r="U2211" s="28"/>
      <c r="V2211" s="28"/>
      <c r="W2211" s="28"/>
      <c r="X2211" s="28"/>
      <c r="Y2211" s="28"/>
      <c r="Z2211" s="28"/>
      <c r="AA2211" s="28"/>
      <c r="AB2211" s="28"/>
      <c r="AC2211" s="28"/>
      <c r="AD2211" s="28"/>
      <c r="AE2211" s="28"/>
      <c r="AF2211" s="28"/>
      <c r="AG2211" s="28"/>
      <c r="AH2211" s="28"/>
      <c r="AI2211" s="28"/>
      <c r="AJ2211" s="28"/>
      <c r="AK2211" s="28"/>
      <c r="AL2211" s="28"/>
      <c r="AM2211" s="28"/>
      <c r="AN2211" s="28"/>
      <c r="AO2211" s="28"/>
      <c r="AP2211" s="28"/>
      <c r="AQ2211" s="28"/>
    </row>
    <row r="2212" spans="2:43" ht="15">
      <c r="B2212" s="28"/>
      <c r="C2212" s="28"/>
      <c r="D2212" s="28"/>
      <c r="E2212" s="28"/>
      <c r="F2212" s="28"/>
      <c r="G2212" s="28"/>
      <c r="H2212" s="28"/>
      <c r="I2212" s="28"/>
      <c r="J2212" s="28"/>
      <c r="K2212" s="28"/>
      <c r="L2212" s="28"/>
      <c r="M2212" s="28"/>
      <c r="N2212" s="28"/>
      <c r="O2212" s="28"/>
      <c r="P2212" s="28"/>
      <c r="Q2212" s="28"/>
      <c r="R2212" s="28"/>
      <c r="S2212" s="28"/>
      <c r="T2212" s="28"/>
      <c r="U2212" s="28"/>
      <c r="V2212" s="28"/>
      <c r="W2212" s="28"/>
      <c r="X2212" s="28"/>
      <c r="Y2212" s="28"/>
      <c r="Z2212" s="28"/>
      <c r="AA2212" s="28"/>
      <c r="AB2212" s="28"/>
      <c r="AC2212" s="28"/>
      <c r="AD2212" s="28"/>
      <c r="AE2212" s="28"/>
      <c r="AF2212" s="28"/>
      <c r="AG2212" s="28"/>
      <c r="AH2212" s="28"/>
      <c r="AI2212" s="28"/>
      <c r="AJ2212" s="28"/>
      <c r="AK2212" s="28"/>
      <c r="AL2212" s="28"/>
      <c r="AM2212" s="28"/>
      <c r="AN2212" s="28"/>
      <c r="AO2212" s="28"/>
      <c r="AP2212" s="28"/>
      <c r="AQ2212" s="28"/>
    </row>
    <row r="2213" spans="2:43" ht="15">
      <c r="B2213" s="28"/>
      <c r="C2213" s="28"/>
      <c r="D2213" s="28"/>
      <c r="E2213" s="28"/>
      <c r="F2213" s="28"/>
      <c r="G2213" s="28"/>
      <c r="H2213" s="28"/>
      <c r="I2213" s="28"/>
      <c r="J2213" s="28"/>
      <c r="K2213" s="28"/>
      <c r="L2213" s="28"/>
      <c r="M2213" s="28"/>
      <c r="N2213" s="28"/>
      <c r="O2213" s="28"/>
      <c r="P2213" s="28"/>
      <c r="Q2213" s="28"/>
      <c r="R2213" s="28"/>
      <c r="S2213" s="28"/>
      <c r="T2213" s="28"/>
      <c r="U2213" s="28"/>
      <c r="V2213" s="28"/>
      <c r="W2213" s="28"/>
      <c r="X2213" s="28"/>
      <c r="Y2213" s="28"/>
      <c r="Z2213" s="28"/>
      <c r="AA2213" s="28"/>
      <c r="AB2213" s="28"/>
      <c r="AC2213" s="28"/>
      <c r="AD2213" s="28"/>
      <c r="AE2213" s="28"/>
      <c r="AF2213" s="28"/>
      <c r="AG2213" s="28"/>
      <c r="AH2213" s="28"/>
      <c r="AI2213" s="28"/>
      <c r="AJ2213" s="28"/>
      <c r="AK2213" s="28"/>
      <c r="AL2213" s="28"/>
      <c r="AM2213" s="28"/>
      <c r="AN2213" s="28"/>
      <c r="AO2213" s="28"/>
      <c r="AP2213" s="28"/>
      <c r="AQ2213" s="28"/>
    </row>
    <row r="2214" spans="2:43" ht="15">
      <c r="B2214" s="28"/>
      <c r="C2214" s="28"/>
      <c r="D2214" s="28"/>
      <c r="E2214" s="28"/>
      <c r="F2214" s="28"/>
      <c r="G2214" s="28"/>
      <c r="H2214" s="28"/>
      <c r="I2214" s="28"/>
      <c r="J2214" s="28"/>
      <c r="K2214" s="28"/>
      <c r="L2214" s="28"/>
      <c r="M2214" s="28"/>
      <c r="N2214" s="28"/>
      <c r="O2214" s="28"/>
      <c r="P2214" s="28"/>
      <c r="Q2214" s="28"/>
      <c r="R2214" s="28"/>
      <c r="S2214" s="28"/>
      <c r="T2214" s="28"/>
      <c r="U2214" s="28"/>
      <c r="V2214" s="28"/>
      <c r="W2214" s="28"/>
      <c r="X2214" s="28"/>
      <c r="Y2214" s="28"/>
      <c r="Z2214" s="28"/>
      <c r="AA2214" s="28"/>
      <c r="AB2214" s="28"/>
      <c r="AC2214" s="28"/>
      <c r="AD2214" s="28"/>
      <c r="AE2214" s="28"/>
      <c r="AF2214" s="28"/>
      <c r="AG2214" s="28"/>
      <c r="AH2214" s="28"/>
      <c r="AI2214" s="28"/>
      <c r="AJ2214" s="28"/>
      <c r="AK2214" s="28"/>
      <c r="AL2214" s="28"/>
      <c r="AM2214" s="28"/>
      <c r="AN2214" s="28"/>
      <c r="AO2214" s="28"/>
      <c r="AP2214" s="28"/>
      <c r="AQ2214" s="28"/>
    </row>
    <row r="2215" spans="2:43" ht="15">
      <c r="B2215" s="28"/>
      <c r="C2215" s="28"/>
      <c r="D2215" s="28"/>
      <c r="E2215" s="28"/>
      <c r="F2215" s="28"/>
      <c r="G2215" s="28"/>
      <c r="H2215" s="28"/>
      <c r="I2215" s="28"/>
      <c r="J2215" s="28"/>
      <c r="K2215" s="28"/>
      <c r="L2215" s="28"/>
      <c r="M2215" s="28"/>
      <c r="N2215" s="28"/>
      <c r="O2215" s="28"/>
      <c r="P2215" s="28"/>
      <c r="Q2215" s="28"/>
      <c r="R2215" s="28"/>
      <c r="S2215" s="28"/>
      <c r="T2215" s="28"/>
      <c r="U2215" s="28"/>
      <c r="V2215" s="28"/>
      <c r="W2215" s="28"/>
      <c r="X2215" s="28"/>
      <c r="Y2215" s="28"/>
      <c r="Z2215" s="28"/>
      <c r="AA2215" s="28"/>
      <c r="AB2215" s="28"/>
      <c r="AC2215" s="28"/>
      <c r="AD2215" s="28"/>
      <c r="AE2215" s="28"/>
      <c r="AF2215" s="28"/>
      <c r="AG2215" s="28"/>
      <c r="AH2215" s="28"/>
      <c r="AI2215" s="28"/>
      <c r="AJ2215" s="28"/>
      <c r="AK2215" s="28"/>
      <c r="AL2215" s="28"/>
      <c r="AM2215" s="28"/>
      <c r="AN2215" s="28"/>
      <c r="AO2215" s="28"/>
      <c r="AP2215" s="28"/>
      <c r="AQ2215" s="28"/>
    </row>
    <row r="2216" spans="2:43" ht="15">
      <c r="B2216" s="28"/>
      <c r="C2216" s="28"/>
      <c r="D2216" s="28"/>
      <c r="E2216" s="28"/>
      <c r="F2216" s="28"/>
      <c r="G2216" s="28"/>
      <c r="H2216" s="28"/>
      <c r="I2216" s="28"/>
      <c r="J2216" s="28"/>
      <c r="K2216" s="28"/>
      <c r="L2216" s="28"/>
      <c r="M2216" s="28"/>
      <c r="N2216" s="28"/>
      <c r="O2216" s="28"/>
      <c r="P2216" s="28"/>
      <c r="Q2216" s="28"/>
      <c r="R2216" s="28"/>
      <c r="S2216" s="28"/>
      <c r="T2216" s="28"/>
      <c r="U2216" s="28"/>
      <c r="V2216" s="28"/>
      <c r="W2216" s="28"/>
      <c r="X2216" s="28"/>
      <c r="Y2216" s="28"/>
      <c r="Z2216" s="28"/>
      <c r="AA2216" s="28"/>
      <c r="AB2216" s="28"/>
      <c r="AC2216" s="28"/>
      <c r="AD2216" s="28"/>
      <c r="AE2216" s="28"/>
      <c r="AF2216" s="28"/>
      <c r="AG2216" s="28"/>
      <c r="AH2216" s="28"/>
      <c r="AI2216" s="28"/>
      <c r="AJ2216" s="28"/>
      <c r="AK2216" s="28"/>
      <c r="AL2216" s="28"/>
      <c r="AM2216" s="28"/>
      <c r="AN2216" s="28"/>
      <c r="AO2216" s="28"/>
      <c r="AP2216" s="28"/>
      <c r="AQ2216" s="28"/>
    </row>
    <row r="2217" spans="2:43" ht="15">
      <c r="B2217" s="28"/>
      <c r="C2217" s="28"/>
      <c r="D2217" s="28"/>
      <c r="E2217" s="28"/>
      <c r="F2217" s="28"/>
      <c r="G2217" s="28"/>
      <c r="H2217" s="28"/>
      <c r="I2217" s="28"/>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8"/>
      <c r="AG2217" s="28"/>
      <c r="AH2217" s="28"/>
      <c r="AI2217" s="28"/>
      <c r="AJ2217" s="28"/>
      <c r="AK2217" s="28"/>
      <c r="AL2217" s="28"/>
      <c r="AM2217" s="28"/>
      <c r="AN2217" s="28"/>
      <c r="AO2217" s="28"/>
      <c r="AP2217" s="28"/>
      <c r="AQ2217" s="28"/>
    </row>
    <row r="2218" spans="2:43" ht="15">
      <c r="B2218" s="28"/>
      <c r="C2218" s="28"/>
      <c r="D2218" s="28"/>
      <c r="E2218" s="28"/>
      <c r="F2218" s="28"/>
      <c r="G2218" s="28"/>
      <c r="H2218" s="28"/>
      <c r="I2218" s="28"/>
      <c r="J2218" s="28"/>
      <c r="K2218" s="28"/>
      <c r="L2218" s="28"/>
      <c r="M2218" s="28"/>
      <c r="N2218" s="28"/>
      <c r="O2218" s="28"/>
      <c r="P2218" s="28"/>
      <c r="Q2218" s="28"/>
      <c r="R2218" s="28"/>
      <c r="S2218" s="28"/>
      <c r="T2218" s="28"/>
      <c r="U2218" s="28"/>
      <c r="V2218" s="28"/>
      <c r="W2218" s="28"/>
      <c r="X2218" s="28"/>
      <c r="Y2218" s="28"/>
      <c r="Z2218" s="28"/>
      <c r="AA2218" s="28"/>
      <c r="AB2218" s="28"/>
      <c r="AC2218" s="28"/>
      <c r="AD2218" s="28"/>
      <c r="AE2218" s="28"/>
      <c r="AF2218" s="28"/>
      <c r="AG2218" s="28"/>
      <c r="AH2218" s="28"/>
      <c r="AI2218" s="28"/>
      <c r="AJ2218" s="28"/>
      <c r="AK2218" s="28"/>
      <c r="AL2218" s="28"/>
      <c r="AM2218" s="28"/>
      <c r="AN2218" s="28"/>
      <c r="AO2218" s="28"/>
      <c r="AP2218" s="28"/>
      <c r="AQ2218" s="28"/>
    </row>
    <row r="2219" spans="2:43" ht="15">
      <c r="B2219" s="28"/>
      <c r="C2219" s="28"/>
      <c r="D2219" s="28"/>
      <c r="E2219" s="28"/>
      <c r="F2219" s="28"/>
      <c r="G2219" s="28"/>
      <c r="H2219" s="28"/>
      <c r="I2219" s="28"/>
      <c r="J2219" s="28"/>
      <c r="K2219" s="28"/>
      <c r="L2219" s="28"/>
      <c r="M2219" s="28"/>
      <c r="N2219" s="28"/>
      <c r="O2219" s="28"/>
      <c r="P2219" s="28"/>
      <c r="Q2219" s="28"/>
      <c r="R2219" s="28"/>
      <c r="S2219" s="28"/>
      <c r="T2219" s="28"/>
      <c r="U2219" s="28"/>
      <c r="V2219" s="28"/>
      <c r="W2219" s="28"/>
      <c r="X2219" s="28"/>
      <c r="Y2219" s="28"/>
      <c r="Z2219" s="28"/>
      <c r="AA2219" s="28"/>
      <c r="AB2219" s="28"/>
      <c r="AC2219" s="28"/>
      <c r="AD2219" s="28"/>
      <c r="AE2219" s="28"/>
      <c r="AF2219" s="28"/>
      <c r="AG2219" s="28"/>
      <c r="AH2219" s="28"/>
      <c r="AI2219" s="28"/>
      <c r="AJ2219" s="28"/>
      <c r="AK2219" s="28"/>
      <c r="AL2219" s="28"/>
      <c r="AM2219" s="28"/>
      <c r="AN2219" s="28"/>
      <c r="AO2219" s="28"/>
      <c r="AP2219" s="28"/>
      <c r="AQ2219" s="28"/>
    </row>
    <row r="2220" spans="2:43" ht="15">
      <c r="B2220" s="28"/>
      <c r="C2220" s="28"/>
      <c r="D2220" s="28"/>
      <c r="E2220" s="28"/>
      <c r="F2220" s="28"/>
      <c r="G2220" s="28"/>
      <c r="H2220" s="28"/>
      <c r="I2220" s="28"/>
      <c r="J2220" s="28"/>
      <c r="K2220" s="28"/>
      <c r="L2220" s="28"/>
      <c r="M2220" s="28"/>
      <c r="N2220" s="28"/>
      <c r="O2220" s="28"/>
      <c r="P2220" s="28"/>
      <c r="Q2220" s="28"/>
      <c r="R2220" s="28"/>
      <c r="S2220" s="28"/>
      <c r="T2220" s="28"/>
      <c r="U2220" s="28"/>
      <c r="V2220" s="28"/>
      <c r="W2220" s="28"/>
      <c r="X2220" s="28"/>
      <c r="Y2220" s="28"/>
      <c r="Z2220" s="28"/>
      <c r="AA2220" s="28"/>
      <c r="AB2220" s="28"/>
      <c r="AC2220" s="28"/>
      <c r="AD2220" s="28"/>
      <c r="AE2220" s="28"/>
      <c r="AF2220" s="28"/>
      <c r="AG2220" s="28"/>
      <c r="AH2220" s="28"/>
      <c r="AI2220" s="28"/>
      <c r="AJ2220" s="28"/>
      <c r="AK2220" s="28"/>
      <c r="AL2220" s="28"/>
      <c r="AM2220" s="28"/>
      <c r="AN2220" s="28"/>
      <c r="AO2220" s="28"/>
      <c r="AP2220" s="28"/>
      <c r="AQ2220" s="28"/>
    </row>
    <row r="2221" spans="2:43" ht="15">
      <c r="B2221" s="28"/>
      <c r="C2221" s="28"/>
      <c r="D2221" s="28"/>
      <c r="E2221" s="28"/>
      <c r="F2221" s="28"/>
      <c r="G2221" s="28"/>
      <c r="H2221" s="28"/>
      <c r="I2221" s="28"/>
      <c r="J2221" s="28"/>
      <c r="K2221" s="28"/>
      <c r="L2221" s="28"/>
      <c r="M2221" s="28"/>
      <c r="N2221" s="28"/>
      <c r="O2221" s="28"/>
      <c r="P2221" s="28"/>
      <c r="Q2221" s="28"/>
      <c r="R2221" s="28"/>
      <c r="S2221" s="28"/>
      <c r="T2221" s="28"/>
      <c r="U2221" s="28"/>
      <c r="V2221" s="28"/>
      <c r="W2221" s="28"/>
      <c r="X2221" s="28"/>
      <c r="Y2221" s="28"/>
      <c r="Z2221" s="28"/>
      <c r="AA2221" s="28"/>
      <c r="AB2221" s="28"/>
      <c r="AC2221" s="28"/>
      <c r="AD2221" s="28"/>
      <c r="AE2221" s="28"/>
      <c r="AF2221" s="28"/>
      <c r="AG2221" s="28"/>
      <c r="AH2221" s="28"/>
      <c r="AI2221" s="28"/>
      <c r="AJ2221" s="28"/>
      <c r="AK2221" s="28"/>
      <c r="AL2221" s="28"/>
      <c r="AM2221" s="28"/>
      <c r="AN2221" s="28"/>
      <c r="AO2221" s="28"/>
      <c r="AP2221" s="28"/>
      <c r="AQ2221" s="28"/>
    </row>
    <row r="2222" spans="2:43" ht="15">
      <c r="B2222" s="28"/>
      <c r="C2222" s="28"/>
      <c r="D2222" s="28"/>
      <c r="E2222" s="28"/>
      <c r="F2222" s="28"/>
      <c r="G2222" s="28"/>
      <c r="H2222" s="28"/>
      <c r="I2222" s="28"/>
      <c r="J2222" s="28"/>
      <c r="K2222" s="28"/>
      <c r="L2222" s="28"/>
      <c r="M2222" s="28"/>
      <c r="N2222" s="28"/>
      <c r="O2222" s="28"/>
      <c r="P2222" s="28"/>
      <c r="Q2222" s="28"/>
      <c r="R2222" s="28"/>
      <c r="S2222" s="28"/>
      <c r="T2222" s="28"/>
      <c r="U2222" s="28"/>
      <c r="V2222" s="28"/>
      <c r="W2222" s="28"/>
      <c r="X2222" s="28"/>
      <c r="Y2222" s="28"/>
      <c r="Z2222" s="28"/>
      <c r="AA2222" s="28"/>
      <c r="AB2222" s="28"/>
      <c r="AC2222" s="28"/>
      <c r="AD2222" s="28"/>
      <c r="AE2222" s="28"/>
      <c r="AF2222" s="28"/>
      <c r="AG2222" s="28"/>
      <c r="AH2222" s="28"/>
      <c r="AI2222" s="28"/>
      <c r="AJ2222" s="28"/>
      <c r="AK2222" s="28"/>
      <c r="AL2222" s="28"/>
      <c r="AM2222" s="28"/>
      <c r="AN2222" s="28"/>
      <c r="AO2222" s="28"/>
      <c r="AP2222" s="28"/>
      <c r="AQ2222" s="28"/>
    </row>
    <row r="2223" spans="2:43" ht="15">
      <c r="B2223" s="28"/>
      <c r="C2223" s="28"/>
      <c r="D2223" s="28"/>
      <c r="E2223" s="28"/>
      <c r="F2223" s="28"/>
      <c r="G2223" s="28"/>
      <c r="H2223" s="28"/>
      <c r="I2223" s="28"/>
      <c r="J2223" s="28"/>
      <c r="K2223" s="28"/>
      <c r="L2223" s="28"/>
      <c r="M2223" s="28"/>
      <c r="N2223" s="28"/>
      <c r="O2223" s="28"/>
      <c r="P2223" s="28"/>
      <c r="Q2223" s="28"/>
      <c r="R2223" s="28"/>
      <c r="S2223" s="28"/>
      <c r="T2223" s="28"/>
      <c r="U2223" s="28"/>
      <c r="V2223" s="28"/>
      <c r="W2223" s="28"/>
      <c r="X2223" s="28"/>
      <c r="Y2223" s="28"/>
      <c r="Z2223" s="28"/>
      <c r="AA2223" s="28"/>
      <c r="AB2223" s="28"/>
      <c r="AC2223" s="28"/>
      <c r="AD2223" s="28"/>
      <c r="AE2223" s="28"/>
      <c r="AF2223" s="28"/>
      <c r="AG2223" s="28"/>
      <c r="AH2223" s="28"/>
      <c r="AI2223" s="28"/>
      <c r="AJ2223" s="28"/>
      <c r="AK2223" s="28"/>
      <c r="AL2223" s="28"/>
      <c r="AM2223" s="28"/>
      <c r="AN2223" s="28"/>
      <c r="AO2223" s="28"/>
      <c r="AP2223" s="28"/>
      <c r="AQ2223" s="28"/>
    </row>
    <row r="2224" spans="2:43" ht="15">
      <c r="B2224" s="28"/>
      <c r="C2224" s="28"/>
      <c r="D2224" s="28"/>
      <c r="E2224" s="28"/>
      <c r="F2224" s="28"/>
      <c r="G2224" s="28"/>
      <c r="H2224" s="28"/>
      <c r="I2224" s="28"/>
      <c r="J2224" s="28"/>
      <c r="K2224" s="28"/>
      <c r="L2224" s="28"/>
      <c r="M2224" s="28"/>
      <c r="N2224" s="28"/>
      <c r="O2224" s="28"/>
      <c r="P2224" s="28"/>
      <c r="Q2224" s="28"/>
      <c r="R2224" s="28"/>
      <c r="S2224" s="28"/>
      <c r="T2224" s="28"/>
      <c r="U2224" s="28"/>
      <c r="V2224" s="28"/>
      <c r="W2224" s="28"/>
      <c r="X2224" s="28"/>
      <c r="Y2224" s="28"/>
      <c r="Z2224" s="28"/>
      <c r="AA2224" s="28"/>
      <c r="AB2224" s="28"/>
      <c r="AC2224" s="28"/>
      <c r="AD2224" s="28"/>
      <c r="AE2224" s="28"/>
      <c r="AF2224" s="28"/>
      <c r="AG2224" s="28"/>
      <c r="AH2224" s="28"/>
      <c r="AI2224" s="28"/>
      <c r="AJ2224" s="28"/>
      <c r="AK2224" s="28"/>
      <c r="AL2224" s="28"/>
      <c r="AM2224" s="28"/>
      <c r="AN2224" s="28"/>
      <c r="AO2224" s="28"/>
      <c r="AP2224" s="28"/>
      <c r="AQ2224" s="28"/>
    </row>
    <row r="2225" spans="2:43" ht="15">
      <c r="B2225" s="28"/>
      <c r="C2225" s="28"/>
      <c r="D2225" s="28"/>
      <c r="E2225" s="28"/>
      <c r="F2225" s="28"/>
      <c r="G2225" s="28"/>
      <c r="H2225" s="28"/>
      <c r="I2225" s="28"/>
      <c r="J2225" s="28"/>
      <c r="K2225" s="28"/>
      <c r="L2225" s="28"/>
      <c r="M2225" s="28"/>
      <c r="N2225" s="28"/>
      <c r="O2225" s="28"/>
      <c r="P2225" s="28"/>
      <c r="Q2225" s="28"/>
      <c r="R2225" s="28"/>
      <c r="S2225" s="28"/>
      <c r="T2225" s="28"/>
      <c r="U2225" s="28"/>
      <c r="V2225" s="28"/>
      <c r="W2225" s="28"/>
      <c r="X2225" s="28"/>
      <c r="Y2225" s="28"/>
      <c r="Z2225" s="28"/>
      <c r="AA2225" s="28"/>
      <c r="AB2225" s="28"/>
      <c r="AC2225" s="28"/>
      <c r="AD2225" s="28"/>
      <c r="AE2225" s="28"/>
      <c r="AF2225" s="28"/>
      <c r="AG2225" s="28"/>
      <c r="AH2225" s="28"/>
      <c r="AI2225" s="28"/>
      <c r="AJ2225" s="28"/>
      <c r="AK2225" s="28"/>
      <c r="AL2225" s="28"/>
      <c r="AM2225" s="28"/>
      <c r="AN2225" s="28"/>
      <c r="AO2225" s="28"/>
      <c r="AP2225" s="28"/>
      <c r="AQ2225" s="28"/>
    </row>
    <row r="2226" spans="2:43" ht="15">
      <c r="B2226" s="28"/>
      <c r="C2226" s="28"/>
      <c r="D2226" s="28"/>
      <c r="E2226" s="28"/>
      <c r="F2226" s="28"/>
      <c r="G2226" s="28"/>
      <c r="H2226" s="28"/>
      <c r="I2226" s="28"/>
      <c r="J2226" s="28"/>
      <c r="K2226" s="28"/>
      <c r="L2226" s="28"/>
      <c r="M2226" s="28"/>
      <c r="N2226" s="28"/>
      <c r="O2226" s="28"/>
      <c r="P2226" s="28"/>
      <c r="Q2226" s="28"/>
      <c r="R2226" s="28"/>
      <c r="S2226" s="28"/>
      <c r="T2226" s="28"/>
      <c r="U2226" s="28"/>
      <c r="V2226" s="28"/>
      <c r="W2226" s="28"/>
      <c r="X2226" s="28"/>
      <c r="Y2226" s="28"/>
      <c r="Z2226" s="28"/>
      <c r="AA2226" s="28"/>
      <c r="AB2226" s="28"/>
      <c r="AC2226" s="28"/>
      <c r="AD2226" s="28"/>
      <c r="AE2226" s="28"/>
      <c r="AF2226" s="28"/>
      <c r="AG2226" s="28"/>
      <c r="AH2226" s="28"/>
      <c r="AI2226" s="28"/>
      <c r="AJ2226" s="28"/>
      <c r="AK2226" s="28"/>
      <c r="AL2226" s="28"/>
      <c r="AM2226" s="28"/>
      <c r="AN2226" s="28"/>
      <c r="AO2226" s="28"/>
      <c r="AP2226" s="28"/>
      <c r="AQ2226" s="28"/>
    </row>
    <row r="2227" spans="2:43" ht="15">
      <c r="B2227" s="28"/>
      <c r="C2227" s="28"/>
      <c r="D2227" s="28"/>
      <c r="E2227" s="28"/>
      <c r="F2227" s="28"/>
      <c r="G2227" s="28"/>
      <c r="H2227" s="28"/>
      <c r="I2227" s="28"/>
      <c r="J2227" s="28"/>
      <c r="K2227" s="28"/>
      <c r="L2227" s="28"/>
      <c r="M2227" s="28"/>
      <c r="N2227" s="28"/>
      <c r="O2227" s="28"/>
      <c r="P2227" s="28"/>
      <c r="Q2227" s="28"/>
      <c r="R2227" s="28"/>
      <c r="S2227" s="28"/>
      <c r="T2227" s="28"/>
      <c r="U2227" s="28"/>
      <c r="V2227" s="28"/>
      <c r="W2227" s="28"/>
      <c r="X2227" s="28"/>
      <c r="Y2227" s="28"/>
      <c r="Z2227" s="28"/>
      <c r="AA2227" s="28"/>
      <c r="AB2227" s="28"/>
      <c r="AC2227" s="28"/>
      <c r="AD2227" s="28"/>
      <c r="AE2227" s="28"/>
      <c r="AF2227" s="28"/>
      <c r="AG2227" s="28"/>
      <c r="AH2227" s="28"/>
      <c r="AI2227" s="28"/>
      <c r="AJ2227" s="28"/>
      <c r="AK2227" s="28"/>
      <c r="AL2227" s="28"/>
      <c r="AM2227" s="28"/>
      <c r="AN2227" s="28"/>
      <c r="AO2227" s="28"/>
      <c r="AP2227" s="28"/>
      <c r="AQ2227" s="28"/>
    </row>
    <row r="2228" spans="2:43" ht="15">
      <c r="B2228" s="28"/>
      <c r="C2228" s="28"/>
      <c r="D2228" s="28"/>
      <c r="E2228" s="28"/>
      <c r="F2228" s="28"/>
      <c r="G2228" s="28"/>
      <c r="H2228" s="28"/>
      <c r="I2228" s="28"/>
      <c r="J2228" s="28"/>
      <c r="K2228" s="28"/>
      <c r="L2228" s="28"/>
      <c r="M2228" s="28"/>
      <c r="N2228" s="28"/>
      <c r="O2228" s="28"/>
      <c r="P2228" s="28"/>
      <c r="Q2228" s="28"/>
      <c r="R2228" s="28"/>
      <c r="S2228" s="28"/>
      <c r="T2228" s="28"/>
      <c r="U2228" s="28"/>
      <c r="V2228" s="28"/>
      <c r="W2228" s="28"/>
      <c r="X2228" s="28"/>
      <c r="Y2228" s="28"/>
      <c r="Z2228" s="28"/>
      <c r="AA2228" s="28"/>
      <c r="AB2228" s="28"/>
      <c r="AC2228" s="28"/>
      <c r="AD2228" s="28"/>
      <c r="AE2228" s="28"/>
      <c r="AF2228" s="28"/>
      <c r="AG2228" s="28"/>
      <c r="AH2228" s="28"/>
      <c r="AI2228" s="28"/>
      <c r="AJ2228" s="28"/>
      <c r="AK2228" s="28"/>
      <c r="AL2228" s="28"/>
      <c r="AM2228" s="28"/>
      <c r="AN2228" s="28"/>
      <c r="AO2228" s="28"/>
      <c r="AP2228" s="28"/>
      <c r="AQ2228" s="28"/>
    </row>
    <row r="2229" spans="2:43" ht="15">
      <c r="B2229" s="28"/>
      <c r="C2229" s="28"/>
      <c r="D2229" s="28"/>
      <c r="E2229" s="28"/>
      <c r="F2229" s="28"/>
      <c r="G2229" s="28"/>
      <c r="H2229" s="28"/>
      <c r="I2229" s="28"/>
      <c r="J2229" s="28"/>
      <c r="K2229" s="28"/>
      <c r="L2229" s="28"/>
      <c r="M2229" s="28"/>
      <c r="N2229" s="28"/>
      <c r="O2229" s="28"/>
      <c r="P2229" s="28"/>
      <c r="Q2229" s="28"/>
      <c r="R2229" s="28"/>
      <c r="S2229" s="28"/>
      <c r="T2229" s="28"/>
      <c r="U2229" s="28"/>
      <c r="V2229" s="28"/>
      <c r="W2229" s="28"/>
      <c r="X2229" s="28"/>
      <c r="Y2229" s="28"/>
      <c r="Z2229" s="28"/>
      <c r="AA2229" s="28"/>
      <c r="AB2229" s="28"/>
      <c r="AC2229" s="28"/>
      <c r="AD2229" s="28"/>
      <c r="AE2229" s="28"/>
      <c r="AF2229" s="28"/>
      <c r="AG2229" s="28"/>
      <c r="AH2229" s="28"/>
      <c r="AI2229" s="28"/>
      <c r="AJ2229" s="28"/>
      <c r="AK2229" s="28"/>
      <c r="AL2229" s="28"/>
      <c r="AM2229" s="28"/>
      <c r="AN2229" s="28"/>
      <c r="AO2229" s="28"/>
      <c r="AP2229" s="28"/>
      <c r="AQ2229" s="28"/>
    </row>
    <row r="2230" spans="2:43" ht="15">
      <c r="B2230" s="28"/>
      <c r="C2230" s="28"/>
      <c r="D2230" s="28"/>
      <c r="E2230" s="28"/>
      <c r="F2230" s="28"/>
      <c r="G2230" s="28"/>
      <c r="H2230" s="28"/>
      <c r="I2230" s="28"/>
      <c r="J2230" s="28"/>
      <c r="K2230" s="28"/>
      <c r="L2230" s="28"/>
      <c r="M2230" s="28"/>
      <c r="N2230" s="28"/>
      <c r="O2230" s="28"/>
      <c r="P2230" s="28"/>
      <c r="Q2230" s="28"/>
      <c r="R2230" s="28"/>
      <c r="S2230" s="28"/>
      <c r="T2230" s="28"/>
      <c r="U2230" s="28"/>
      <c r="V2230" s="28"/>
      <c r="W2230" s="28"/>
      <c r="X2230" s="28"/>
      <c r="Y2230" s="28"/>
      <c r="Z2230" s="28"/>
      <c r="AA2230" s="28"/>
      <c r="AB2230" s="28"/>
      <c r="AC2230" s="28"/>
      <c r="AD2230" s="28"/>
      <c r="AE2230" s="28"/>
      <c r="AF2230" s="28"/>
      <c r="AG2230" s="28"/>
      <c r="AH2230" s="28"/>
      <c r="AI2230" s="28"/>
      <c r="AJ2230" s="28"/>
      <c r="AK2230" s="28"/>
      <c r="AL2230" s="28"/>
      <c r="AM2230" s="28"/>
      <c r="AN2230" s="28"/>
      <c r="AO2230" s="28"/>
      <c r="AP2230" s="28"/>
      <c r="AQ2230" s="28"/>
    </row>
    <row r="2231" spans="2:43" ht="15">
      <c r="B2231" s="28"/>
      <c r="C2231" s="28"/>
      <c r="D2231" s="28"/>
      <c r="E2231" s="28"/>
      <c r="F2231" s="28"/>
      <c r="G2231" s="28"/>
      <c r="H2231" s="28"/>
      <c r="I2231" s="28"/>
      <c r="J2231" s="28"/>
      <c r="K2231" s="28"/>
      <c r="L2231" s="28"/>
      <c r="M2231" s="28"/>
      <c r="N2231" s="28"/>
      <c r="O2231" s="28"/>
      <c r="P2231" s="28"/>
      <c r="Q2231" s="28"/>
      <c r="R2231" s="28"/>
      <c r="S2231" s="28"/>
      <c r="T2231" s="28"/>
      <c r="U2231" s="28"/>
      <c r="V2231" s="28"/>
      <c r="W2231" s="28"/>
      <c r="X2231" s="28"/>
      <c r="Y2231" s="28"/>
      <c r="Z2231" s="28"/>
      <c r="AA2231" s="28"/>
      <c r="AB2231" s="28"/>
      <c r="AC2231" s="28"/>
      <c r="AD2231" s="28"/>
      <c r="AE2231" s="28"/>
      <c r="AF2231" s="28"/>
      <c r="AG2231" s="28"/>
      <c r="AH2231" s="28"/>
      <c r="AI2231" s="28"/>
      <c r="AJ2231" s="28"/>
      <c r="AK2231" s="28"/>
      <c r="AL2231" s="28"/>
      <c r="AM2231" s="28"/>
      <c r="AN2231" s="28"/>
      <c r="AO2231" s="28"/>
      <c r="AP2231" s="28"/>
      <c r="AQ2231" s="28"/>
    </row>
    <row r="2232" spans="2:43" ht="15">
      <c r="B2232" s="28"/>
      <c r="C2232" s="28"/>
      <c r="D2232" s="28"/>
      <c r="E2232" s="28"/>
      <c r="F2232" s="28"/>
      <c r="G2232" s="28"/>
      <c r="H2232" s="28"/>
      <c r="I2232" s="28"/>
      <c r="J2232" s="28"/>
      <c r="K2232" s="28"/>
      <c r="L2232" s="28"/>
      <c r="M2232" s="28"/>
      <c r="N2232" s="28"/>
      <c r="O2232" s="28"/>
      <c r="P2232" s="28"/>
      <c r="Q2232" s="28"/>
      <c r="R2232" s="28"/>
      <c r="S2232" s="28"/>
      <c r="T2232" s="28"/>
      <c r="U2232" s="28"/>
      <c r="V2232" s="28"/>
      <c r="W2232" s="28"/>
      <c r="X2232" s="28"/>
      <c r="Y2232" s="28"/>
      <c r="Z2232" s="28"/>
      <c r="AA2232" s="28"/>
      <c r="AB2232" s="28"/>
      <c r="AC2232" s="28"/>
      <c r="AD2232" s="28"/>
      <c r="AE2232" s="28"/>
      <c r="AF2232" s="28"/>
      <c r="AG2232" s="28"/>
      <c r="AH2232" s="28"/>
      <c r="AI2232" s="28"/>
      <c r="AJ2232" s="28"/>
      <c r="AK2232" s="28"/>
      <c r="AL2232" s="28"/>
      <c r="AM2232" s="28"/>
      <c r="AN2232" s="28"/>
      <c r="AO2232" s="28"/>
      <c r="AP2232" s="28"/>
      <c r="AQ2232" s="28"/>
    </row>
    <row r="2233" spans="2:43" ht="15">
      <c r="B2233" s="28"/>
      <c r="C2233" s="28"/>
      <c r="D2233" s="28"/>
      <c r="E2233" s="28"/>
      <c r="F2233" s="28"/>
      <c r="G2233" s="28"/>
      <c r="H2233" s="28"/>
      <c r="I2233" s="28"/>
      <c r="J2233" s="28"/>
      <c r="K2233" s="28"/>
      <c r="L2233" s="28"/>
      <c r="M2233" s="28"/>
      <c r="N2233" s="28"/>
      <c r="O2233" s="28"/>
      <c r="P2233" s="28"/>
      <c r="Q2233" s="28"/>
      <c r="R2233" s="28"/>
      <c r="S2233" s="28"/>
      <c r="T2233" s="28"/>
      <c r="U2233" s="28"/>
      <c r="V2233" s="28"/>
      <c r="W2233" s="28"/>
      <c r="X2233" s="28"/>
      <c r="Y2233" s="28"/>
      <c r="Z2233" s="28"/>
      <c r="AA2233" s="28"/>
      <c r="AB2233" s="28"/>
      <c r="AC2233" s="28"/>
      <c r="AD2233" s="28"/>
      <c r="AE2233" s="28"/>
      <c r="AF2233" s="28"/>
      <c r="AG2233" s="28"/>
      <c r="AH2233" s="28"/>
      <c r="AI2233" s="28"/>
      <c r="AJ2233" s="28"/>
      <c r="AK2233" s="28"/>
      <c r="AL2233" s="28"/>
      <c r="AM2233" s="28"/>
      <c r="AN2233" s="28"/>
      <c r="AO2233" s="28"/>
      <c r="AP2233" s="28"/>
      <c r="AQ2233" s="28"/>
    </row>
    <row r="2234" spans="2:43" ht="15">
      <c r="B2234" s="28"/>
      <c r="C2234" s="28"/>
      <c r="D2234" s="28"/>
      <c r="E2234" s="28"/>
      <c r="F2234" s="28"/>
      <c r="G2234" s="28"/>
      <c r="H2234" s="28"/>
      <c r="I2234" s="28"/>
      <c r="J2234" s="28"/>
      <c r="K2234" s="28"/>
      <c r="L2234" s="28"/>
      <c r="M2234" s="28"/>
      <c r="N2234" s="28"/>
      <c r="O2234" s="28"/>
      <c r="P2234" s="28"/>
      <c r="Q2234" s="28"/>
      <c r="R2234" s="28"/>
      <c r="S2234" s="28"/>
      <c r="T2234" s="28"/>
      <c r="U2234" s="28"/>
      <c r="V2234" s="28"/>
      <c r="W2234" s="28"/>
      <c r="X2234" s="28"/>
      <c r="Y2234" s="28"/>
      <c r="Z2234" s="28"/>
      <c r="AA2234" s="28"/>
      <c r="AB2234" s="28"/>
      <c r="AC2234" s="28"/>
      <c r="AD2234" s="28"/>
      <c r="AE2234" s="28"/>
      <c r="AF2234" s="28"/>
      <c r="AG2234" s="28"/>
      <c r="AH2234" s="28"/>
      <c r="AI2234" s="28"/>
      <c r="AJ2234" s="28"/>
      <c r="AK2234" s="28"/>
      <c r="AL2234" s="28"/>
      <c r="AM2234" s="28"/>
      <c r="AN2234" s="28"/>
      <c r="AO2234" s="28"/>
      <c r="AP2234" s="28"/>
      <c r="AQ2234" s="28"/>
    </row>
    <row r="2235" spans="2:43" ht="15">
      <c r="B2235" s="28"/>
      <c r="C2235" s="28"/>
      <c r="D2235" s="28"/>
      <c r="E2235" s="28"/>
      <c r="F2235" s="28"/>
      <c r="G2235" s="28"/>
      <c r="H2235" s="28"/>
      <c r="I2235" s="28"/>
      <c r="J2235" s="28"/>
      <c r="K2235" s="28"/>
      <c r="L2235" s="28"/>
      <c r="M2235" s="28"/>
      <c r="N2235" s="28"/>
      <c r="O2235" s="28"/>
      <c r="P2235" s="28"/>
      <c r="Q2235" s="28"/>
      <c r="R2235" s="28"/>
      <c r="S2235" s="28"/>
      <c r="T2235" s="28"/>
      <c r="U2235" s="28"/>
      <c r="V2235" s="28"/>
      <c r="W2235" s="28"/>
      <c r="X2235" s="28"/>
      <c r="Y2235" s="28"/>
      <c r="Z2235" s="28"/>
      <c r="AA2235" s="28"/>
      <c r="AB2235" s="28"/>
      <c r="AC2235" s="28"/>
      <c r="AD2235" s="28"/>
      <c r="AE2235" s="28"/>
      <c r="AF2235" s="28"/>
      <c r="AG2235" s="28"/>
      <c r="AH2235" s="28"/>
      <c r="AI2235" s="28"/>
      <c r="AJ2235" s="28"/>
      <c r="AK2235" s="28"/>
      <c r="AL2235" s="28"/>
      <c r="AM2235" s="28"/>
      <c r="AN2235" s="28"/>
      <c r="AO2235" s="28"/>
      <c r="AP2235" s="28"/>
      <c r="AQ2235" s="28"/>
    </row>
    <row r="2236" spans="2:43" ht="15">
      <c r="B2236" s="28"/>
      <c r="C2236" s="28"/>
      <c r="D2236" s="28"/>
      <c r="E2236" s="28"/>
      <c r="F2236" s="28"/>
      <c r="G2236" s="28"/>
      <c r="H2236" s="28"/>
      <c r="I2236" s="28"/>
      <c r="J2236" s="28"/>
      <c r="K2236" s="28"/>
      <c r="L2236" s="28"/>
      <c r="M2236" s="28"/>
      <c r="N2236" s="28"/>
      <c r="O2236" s="28"/>
      <c r="P2236" s="28"/>
      <c r="Q2236" s="28"/>
      <c r="R2236" s="28"/>
      <c r="S2236" s="28"/>
      <c r="T2236" s="28"/>
      <c r="U2236" s="28"/>
      <c r="V2236" s="28"/>
      <c r="W2236" s="28"/>
      <c r="X2236" s="28"/>
      <c r="Y2236" s="28"/>
      <c r="Z2236" s="28"/>
      <c r="AA2236" s="28"/>
      <c r="AB2236" s="28"/>
      <c r="AC2236" s="28"/>
      <c r="AD2236" s="28"/>
      <c r="AE2236" s="28"/>
      <c r="AF2236" s="28"/>
      <c r="AG2236" s="28"/>
      <c r="AH2236" s="28"/>
      <c r="AI2236" s="28"/>
      <c r="AJ2236" s="28"/>
      <c r="AK2236" s="28"/>
      <c r="AL2236" s="28"/>
      <c r="AM2236" s="28"/>
      <c r="AN2236" s="28"/>
      <c r="AO2236" s="28"/>
      <c r="AP2236" s="28"/>
      <c r="AQ2236" s="28"/>
    </row>
    <row r="2237" spans="2:43" ht="15">
      <c r="B2237" s="28"/>
      <c r="C2237" s="28"/>
      <c r="D2237" s="28"/>
      <c r="E2237" s="28"/>
      <c r="F2237" s="28"/>
      <c r="G2237" s="28"/>
      <c r="H2237" s="28"/>
      <c r="I2237" s="28"/>
      <c r="J2237" s="28"/>
      <c r="K2237" s="28"/>
      <c r="L2237" s="28"/>
      <c r="M2237" s="28"/>
      <c r="N2237" s="28"/>
      <c r="O2237" s="28"/>
      <c r="P2237" s="28"/>
      <c r="Q2237" s="28"/>
      <c r="R2237" s="28"/>
      <c r="S2237" s="28"/>
      <c r="T2237" s="28"/>
      <c r="U2237" s="28"/>
      <c r="V2237" s="28"/>
      <c r="W2237" s="28"/>
      <c r="X2237" s="28"/>
      <c r="Y2237" s="28"/>
      <c r="Z2237" s="28"/>
      <c r="AA2237" s="28"/>
      <c r="AB2237" s="28"/>
      <c r="AC2237" s="28"/>
      <c r="AD2237" s="28"/>
      <c r="AE2237" s="28"/>
      <c r="AF2237" s="28"/>
      <c r="AG2237" s="28"/>
      <c r="AH2237" s="28"/>
      <c r="AI2237" s="28"/>
      <c r="AJ2237" s="28"/>
      <c r="AK2237" s="28"/>
      <c r="AL2237" s="28"/>
      <c r="AM2237" s="28"/>
      <c r="AN2237" s="28"/>
      <c r="AO2237" s="28"/>
      <c r="AP2237" s="28"/>
      <c r="AQ2237" s="28"/>
    </row>
    <row r="2238" spans="2:43" ht="15">
      <c r="B2238" s="28"/>
      <c r="C2238" s="28"/>
      <c r="D2238" s="28"/>
      <c r="E2238" s="28"/>
      <c r="F2238" s="28"/>
      <c r="G2238" s="28"/>
      <c r="H2238" s="28"/>
      <c r="I2238" s="28"/>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8"/>
      <c r="AG2238" s="28"/>
      <c r="AH2238" s="28"/>
      <c r="AI2238" s="28"/>
      <c r="AJ2238" s="28"/>
      <c r="AK2238" s="28"/>
      <c r="AL2238" s="28"/>
      <c r="AM2238" s="28"/>
      <c r="AN2238" s="28"/>
      <c r="AO2238" s="28"/>
      <c r="AP2238" s="28"/>
      <c r="AQ2238" s="28"/>
    </row>
    <row r="2239" spans="2:43" ht="15">
      <c r="B2239" s="28"/>
      <c r="C2239" s="28"/>
      <c r="D2239" s="28"/>
      <c r="E2239" s="28"/>
      <c r="F2239" s="28"/>
      <c r="G2239" s="28"/>
      <c r="H2239" s="28"/>
      <c r="I2239" s="28"/>
      <c r="J2239" s="28"/>
      <c r="K2239" s="28"/>
      <c r="L2239" s="28"/>
      <c r="M2239" s="28"/>
      <c r="N2239" s="28"/>
      <c r="O2239" s="28"/>
      <c r="P2239" s="28"/>
      <c r="Q2239" s="28"/>
      <c r="R2239" s="28"/>
      <c r="S2239" s="28"/>
      <c r="T2239" s="28"/>
      <c r="U2239" s="28"/>
      <c r="V2239" s="28"/>
      <c r="W2239" s="28"/>
      <c r="X2239" s="28"/>
      <c r="Y2239" s="28"/>
      <c r="Z2239" s="28"/>
      <c r="AA2239" s="28"/>
      <c r="AB2239" s="28"/>
      <c r="AC2239" s="28"/>
      <c r="AD2239" s="28"/>
      <c r="AE2239" s="28"/>
      <c r="AF2239" s="28"/>
      <c r="AG2239" s="28"/>
      <c r="AH2239" s="28"/>
      <c r="AI2239" s="28"/>
      <c r="AJ2239" s="28"/>
      <c r="AK2239" s="28"/>
      <c r="AL2239" s="28"/>
      <c r="AM2239" s="28"/>
      <c r="AN2239" s="28"/>
      <c r="AO2239" s="28"/>
      <c r="AP2239" s="28"/>
      <c r="AQ2239" s="28"/>
    </row>
    <row r="2240" spans="2:43" ht="15">
      <c r="B2240" s="28"/>
      <c r="C2240" s="28"/>
      <c r="D2240" s="28"/>
      <c r="E2240" s="28"/>
      <c r="F2240" s="28"/>
      <c r="G2240" s="28"/>
      <c r="H2240" s="28"/>
      <c r="I2240" s="28"/>
      <c r="J2240" s="28"/>
      <c r="K2240" s="28"/>
      <c r="L2240" s="28"/>
      <c r="M2240" s="28"/>
      <c r="N2240" s="28"/>
      <c r="O2240" s="28"/>
      <c r="P2240" s="28"/>
      <c r="Q2240" s="28"/>
      <c r="R2240" s="28"/>
      <c r="S2240" s="28"/>
      <c r="T2240" s="28"/>
      <c r="U2240" s="28"/>
      <c r="V2240" s="28"/>
      <c r="W2240" s="28"/>
      <c r="X2240" s="28"/>
      <c r="Y2240" s="28"/>
      <c r="Z2240" s="28"/>
      <c r="AA2240" s="28"/>
      <c r="AB2240" s="28"/>
      <c r="AC2240" s="28"/>
      <c r="AD2240" s="28"/>
      <c r="AE2240" s="28"/>
      <c r="AF2240" s="28"/>
      <c r="AG2240" s="28"/>
      <c r="AH2240" s="28"/>
      <c r="AI2240" s="28"/>
      <c r="AJ2240" s="28"/>
      <c r="AK2240" s="28"/>
      <c r="AL2240" s="28"/>
      <c r="AM2240" s="28"/>
      <c r="AN2240" s="28"/>
      <c r="AO2240" s="28"/>
      <c r="AP2240" s="28"/>
      <c r="AQ2240" s="28"/>
    </row>
    <row r="2241" spans="2:43" ht="15">
      <c r="B2241" s="28"/>
      <c r="C2241" s="28"/>
      <c r="D2241" s="28"/>
      <c r="E2241" s="28"/>
      <c r="F2241" s="28"/>
      <c r="G2241" s="28"/>
      <c r="H2241" s="28"/>
      <c r="I2241" s="28"/>
      <c r="J2241" s="28"/>
      <c r="K2241" s="28"/>
      <c r="L2241" s="28"/>
      <c r="M2241" s="28"/>
      <c r="N2241" s="28"/>
      <c r="O2241" s="28"/>
      <c r="P2241" s="28"/>
      <c r="Q2241" s="28"/>
      <c r="R2241" s="28"/>
      <c r="S2241" s="28"/>
      <c r="T2241" s="28"/>
      <c r="U2241" s="28"/>
      <c r="V2241" s="28"/>
      <c r="W2241" s="28"/>
      <c r="X2241" s="28"/>
      <c r="Y2241" s="28"/>
      <c r="Z2241" s="28"/>
      <c r="AA2241" s="28"/>
      <c r="AB2241" s="28"/>
      <c r="AC2241" s="28"/>
      <c r="AD2241" s="28"/>
      <c r="AE2241" s="28"/>
      <c r="AF2241" s="28"/>
      <c r="AG2241" s="28"/>
      <c r="AH2241" s="28"/>
      <c r="AI2241" s="28"/>
      <c r="AJ2241" s="28"/>
      <c r="AK2241" s="28"/>
      <c r="AL2241" s="28"/>
      <c r="AM2241" s="28"/>
      <c r="AN2241" s="28"/>
      <c r="AO2241" s="28"/>
      <c r="AP2241" s="28"/>
      <c r="AQ2241" s="28"/>
    </row>
    <row r="2242" spans="2:43" ht="15">
      <c r="B2242" s="28"/>
      <c r="C2242" s="28"/>
      <c r="D2242" s="28"/>
      <c r="E2242" s="28"/>
      <c r="F2242" s="28"/>
      <c r="G2242" s="28"/>
      <c r="H2242" s="28"/>
      <c r="I2242" s="28"/>
      <c r="J2242" s="28"/>
      <c r="K2242" s="28"/>
      <c r="L2242" s="28"/>
      <c r="M2242" s="28"/>
      <c r="N2242" s="28"/>
      <c r="O2242" s="28"/>
      <c r="P2242" s="28"/>
      <c r="Q2242" s="28"/>
      <c r="R2242" s="28"/>
      <c r="S2242" s="28"/>
      <c r="T2242" s="28"/>
      <c r="U2242" s="28"/>
      <c r="V2242" s="28"/>
      <c r="W2242" s="28"/>
      <c r="X2242" s="28"/>
      <c r="Y2242" s="28"/>
      <c r="Z2242" s="28"/>
      <c r="AA2242" s="28"/>
      <c r="AB2242" s="28"/>
      <c r="AC2242" s="28"/>
      <c r="AD2242" s="28"/>
      <c r="AE2242" s="28"/>
      <c r="AF2242" s="28"/>
      <c r="AG2242" s="28"/>
      <c r="AH2242" s="28"/>
      <c r="AI2242" s="28"/>
      <c r="AJ2242" s="28"/>
      <c r="AK2242" s="28"/>
      <c r="AL2242" s="28"/>
      <c r="AM2242" s="28"/>
      <c r="AN2242" s="28"/>
      <c r="AO2242" s="28"/>
      <c r="AP2242" s="28"/>
      <c r="AQ2242" s="28"/>
    </row>
    <row r="2243" spans="2:43" ht="15">
      <c r="B2243" s="28"/>
      <c r="C2243" s="28"/>
      <c r="D2243" s="28"/>
      <c r="E2243" s="28"/>
      <c r="F2243" s="28"/>
      <c r="G2243" s="28"/>
      <c r="H2243" s="28"/>
      <c r="I2243" s="28"/>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8"/>
      <c r="AG2243" s="28"/>
      <c r="AH2243" s="28"/>
      <c r="AI2243" s="28"/>
      <c r="AJ2243" s="28"/>
      <c r="AK2243" s="28"/>
      <c r="AL2243" s="28"/>
      <c r="AM2243" s="28"/>
      <c r="AN2243" s="28"/>
      <c r="AO2243" s="28"/>
      <c r="AP2243" s="28"/>
      <c r="AQ2243" s="28"/>
    </row>
    <row r="2244" spans="2:43" ht="15">
      <c r="B2244" s="28"/>
      <c r="C2244" s="28"/>
      <c r="D2244" s="28"/>
      <c r="E2244" s="28"/>
      <c r="F2244" s="28"/>
      <c r="G2244" s="28"/>
      <c r="H2244" s="28"/>
      <c r="I2244" s="28"/>
      <c r="J2244" s="28"/>
      <c r="K2244" s="28"/>
      <c r="L2244" s="28"/>
      <c r="M2244" s="28"/>
      <c r="N2244" s="28"/>
      <c r="O2244" s="28"/>
      <c r="P2244" s="28"/>
      <c r="Q2244" s="28"/>
      <c r="R2244" s="28"/>
      <c r="S2244" s="28"/>
      <c r="T2244" s="28"/>
      <c r="U2244" s="28"/>
      <c r="V2244" s="28"/>
      <c r="W2244" s="28"/>
      <c r="X2244" s="28"/>
      <c r="Y2244" s="28"/>
      <c r="Z2244" s="28"/>
      <c r="AA2244" s="28"/>
      <c r="AB2244" s="28"/>
      <c r="AC2244" s="28"/>
      <c r="AD2244" s="28"/>
      <c r="AE2244" s="28"/>
      <c r="AF2244" s="28"/>
      <c r="AG2244" s="28"/>
      <c r="AH2244" s="28"/>
      <c r="AI2244" s="28"/>
      <c r="AJ2244" s="28"/>
      <c r="AK2244" s="28"/>
      <c r="AL2244" s="28"/>
      <c r="AM2244" s="28"/>
      <c r="AN2244" s="28"/>
      <c r="AO2244" s="28"/>
      <c r="AP2244" s="28"/>
      <c r="AQ2244" s="28"/>
    </row>
    <row r="2245" spans="2:43" ht="15">
      <c r="B2245" s="28"/>
      <c r="C2245" s="28"/>
      <c r="D2245" s="28"/>
      <c r="E2245" s="28"/>
      <c r="F2245" s="28"/>
      <c r="G2245" s="28"/>
      <c r="H2245" s="28"/>
      <c r="I2245" s="28"/>
      <c r="J2245" s="28"/>
      <c r="K2245" s="28"/>
      <c r="L2245" s="28"/>
      <c r="M2245" s="28"/>
      <c r="N2245" s="28"/>
      <c r="O2245" s="28"/>
      <c r="P2245" s="28"/>
      <c r="Q2245" s="28"/>
      <c r="R2245" s="28"/>
      <c r="S2245" s="28"/>
      <c r="T2245" s="28"/>
      <c r="U2245" s="28"/>
      <c r="V2245" s="28"/>
      <c r="W2245" s="28"/>
      <c r="X2245" s="28"/>
      <c r="Y2245" s="28"/>
      <c r="Z2245" s="28"/>
      <c r="AA2245" s="28"/>
      <c r="AB2245" s="28"/>
      <c r="AC2245" s="28"/>
      <c r="AD2245" s="28"/>
      <c r="AE2245" s="28"/>
      <c r="AF2245" s="28"/>
      <c r="AG2245" s="28"/>
      <c r="AH2245" s="28"/>
      <c r="AI2245" s="28"/>
      <c r="AJ2245" s="28"/>
      <c r="AK2245" s="28"/>
      <c r="AL2245" s="28"/>
      <c r="AM2245" s="28"/>
      <c r="AN2245" s="28"/>
      <c r="AO2245" s="28"/>
      <c r="AP2245" s="28"/>
      <c r="AQ2245" s="28"/>
    </row>
    <row r="2246" spans="2:43" ht="15">
      <c r="B2246" s="28"/>
      <c r="C2246" s="28"/>
      <c r="D2246" s="28"/>
      <c r="E2246" s="28"/>
      <c r="F2246" s="28"/>
      <c r="G2246" s="28"/>
      <c r="H2246" s="28"/>
      <c r="I2246" s="28"/>
      <c r="J2246" s="28"/>
      <c r="K2246" s="28"/>
      <c r="L2246" s="28"/>
      <c r="M2246" s="28"/>
      <c r="N2246" s="28"/>
      <c r="O2246" s="28"/>
      <c r="P2246" s="28"/>
      <c r="Q2246" s="28"/>
      <c r="R2246" s="28"/>
      <c r="S2246" s="28"/>
      <c r="T2246" s="28"/>
      <c r="U2246" s="28"/>
      <c r="V2246" s="28"/>
      <c r="W2246" s="28"/>
      <c r="X2246" s="28"/>
      <c r="Y2246" s="28"/>
      <c r="Z2246" s="28"/>
      <c r="AA2246" s="28"/>
      <c r="AB2246" s="28"/>
      <c r="AC2246" s="28"/>
      <c r="AD2246" s="28"/>
      <c r="AE2246" s="28"/>
      <c r="AF2246" s="28"/>
      <c r="AG2246" s="28"/>
      <c r="AH2246" s="28"/>
      <c r="AI2246" s="28"/>
      <c r="AJ2246" s="28"/>
      <c r="AK2246" s="28"/>
      <c r="AL2246" s="28"/>
      <c r="AM2246" s="28"/>
      <c r="AN2246" s="28"/>
      <c r="AO2246" s="28"/>
      <c r="AP2246" s="28"/>
      <c r="AQ2246" s="28"/>
    </row>
    <row r="2247" spans="2:43" ht="15">
      <c r="B2247" s="28"/>
      <c r="C2247" s="28"/>
      <c r="D2247" s="28"/>
      <c r="E2247" s="28"/>
      <c r="F2247" s="28"/>
      <c r="G2247" s="28"/>
      <c r="H2247" s="28"/>
      <c r="I2247" s="28"/>
      <c r="J2247" s="28"/>
      <c r="K2247" s="28"/>
      <c r="L2247" s="28"/>
      <c r="M2247" s="28"/>
      <c r="N2247" s="28"/>
      <c r="O2247" s="28"/>
      <c r="P2247" s="28"/>
      <c r="Q2247" s="28"/>
      <c r="R2247" s="28"/>
      <c r="S2247" s="28"/>
      <c r="T2247" s="28"/>
      <c r="U2247" s="28"/>
      <c r="V2247" s="28"/>
      <c r="W2247" s="28"/>
      <c r="X2247" s="28"/>
      <c r="Y2247" s="28"/>
      <c r="Z2247" s="28"/>
      <c r="AA2247" s="28"/>
      <c r="AB2247" s="28"/>
      <c r="AC2247" s="28"/>
      <c r="AD2247" s="28"/>
      <c r="AE2247" s="28"/>
      <c r="AF2247" s="28"/>
      <c r="AG2247" s="28"/>
      <c r="AH2247" s="28"/>
      <c r="AI2247" s="28"/>
      <c r="AJ2247" s="28"/>
      <c r="AK2247" s="28"/>
      <c r="AL2247" s="28"/>
      <c r="AM2247" s="28"/>
      <c r="AN2247" s="28"/>
      <c r="AO2247" s="28"/>
      <c r="AP2247" s="28"/>
      <c r="AQ2247" s="28"/>
    </row>
    <row r="2248" spans="2:43" ht="15">
      <c r="B2248" s="28"/>
      <c r="C2248" s="28"/>
      <c r="D2248" s="28"/>
      <c r="E2248" s="28"/>
      <c r="F2248" s="28"/>
      <c r="G2248" s="28"/>
      <c r="H2248" s="28"/>
      <c r="I2248" s="28"/>
      <c r="J2248" s="28"/>
      <c r="K2248" s="28"/>
      <c r="L2248" s="28"/>
      <c r="M2248" s="28"/>
      <c r="N2248" s="28"/>
      <c r="O2248" s="28"/>
      <c r="P2248" s="28"/>
      <c r="Q2248" s="28"/>
      <c r="R2248" s="28"/>
      <c r="S2248" s="28"/>
      <c r="T2248" s="28"/>
      <c r="U2248" s="28"/>
      <c r="V2248" s="28"/>
      <c r="W2248" s="28"/>
      <c r="X2248" s="28"/>
      <c r="Y2248" s="28"/>
      <c r="Z2248" s="28"/>
      <c r="AA2248" s="28"/>
      <c r="AB2248" s="28"/>
      <c r="AC2248" s="28"/>
      <c r="AD2248" s="28"/>
      <c r="AE2248" s="28"/>
      <c r="AF2248" s="28"/>
      <c r="AG2248" s="28"/>
      <c r="AH2248" s="28"/>
      <c r="AI2248" s="28"/>
      <c r="AJ2248" s="28"/>
      <c r="AK2248" s="28"/>
      <c r="AL2248" s="28"/>
      <c r="AM2248" s="28"/>
      <c r="AN2248" s="28"/>
      <c r="AO2248" s="28"/>
      <c r="AP2248" s="28"/>
      <c r="AQ2248" s="28"/>
    </row>
    <row r="2249" spans="2:43" ht="15">
      <c r="B2249" s="28"/>
      <c r="C2249" s="28"/>
      <c r="D2249" s="28"/>
      <c r="E2249" s="28"/>
      <c r="F2249" s="28"/>
      <c r="G2249" s="28"/>
      <c r="H2249" s="28"/>
      <c r="I2249" s="28"/>
      <c r="J2249" s="28"/>
      <c r="K2249" s="28"/>
      <c r="L2249" s="28"/>
      <c r="M2249" s="28"/>
      <c r="N2249" s="28"/>
      <c r="O2249" s="28"/>
      <c r="P2249" s="28"/>
      <c r="Q2249" s="28"/>
      <c r="R2249" s="28"/>
      <c r="S2249" s="28"/>
      <c r="T2249" s="28"/>
      <c r="U2249" s="28"/>
      <c r="V2249" s="28"/>
      <c r="W2249" s="28"/>
      <c r="X2249" s="28"/>
      <c r="Y2249" s="28"/>
      <c r="Z2249" s="28"/>
      <c r="AA2249" s="28"/>
      <c r="AB2249" s="28"/>
      <c r="AC2249" s="28"/>
      <c r="AD2249" s="28"/>
      <c r="AE2249" s="28"/>
      <c r="AF2249" s="28"/>
      <c r="AG2249" s="28"/>
      <c r="AH2249" s="28"/>
      <c r="AI2249" s="28"/>
      <c r="AJ2249" s="28"/>
      <c r="AK2249" s="28"/>
      <c r="AL2249" s="28"/>
      <c r="AM2249" s="28"/>
      <c r="AN2249" s="28"/>
      <c r="AO2249" s="28"/>
      <c r="AP2249" s="28"/>
      <c r="AQ2249" s="28"/>
    </row>
    <row r="2250" spans="2:43" ht="15">
      <c r="B2250" s="28"/>
      <c r="C2250" s="28"/>
      <c r="D2250" s="28"/>
      <c r="E2250" s="28"/>
      <c r="F2250" s="28"/>
      <c r="G2250" s="28"/>
      <c r="H2250" s="28"/>
      <c r="I2250" s="28"/>
      <c r="J2250" s="28"/>
      <c r="K2250" s="28"/>
      <c r="L2250" s="28"/>
      <c r="M2250" s="28"/>
      <c r="N2250" s="28"/>
      <c r="O2250" s="28"/>
      <c r="P2250" s="28"/>
      <c r="Q2250" s="28"/>
      <c r="R2250" s="28"/>
      <c r="S2250" s="28"/>
      <c r="T2250" s="28"/>
      <c r="U2250" s="28"/>
      <c r="V2250" s="28"/>
      <c r="W2250" s="28"/>
      <c r="X2250" s="28"/>
      <c r="Y2250" s="28"/>
      <c r="Z2250" s="28"/>
      <c r="AA2250" s="28"/>
      <c r="AB2250" s="28"/>
      <c r="AC2250" s="28"/>
      <c r="AD2250" s="28"/>
      <c r="AE2250" s="28"/>
      <c r="AF2250" s="28"/>
      <c r="AG2250" s="28"/>
      <c r="AH2250" s="28"/>
      <c r="AI2250" s="28"/>
      <c r="AJ2250" s="28"/>
      <c r="AK2250" s="28"/>
      <c r="AL2250" s="28"/>
      <c r="AM2250" s="28"/>
      <c r="AN2250" s="28"/>
      <c r="AO2250" s="28"/>
      <c r="AP2250" s="28"/>
      <c r="AQ2250" s="28"/>
    </row>
    <row r="2251" spans="2:43" ht="15">
      <c r="B2251" s="28"/>
      <c r="C2251" s="28"/>
      <c r="D2251" s="28"/>
      <c r="E2251" s="28"/>
      <c r="F2251" s="28"/>
      <c r="G2251" s="28"/>
      <c r="H2251" s="28"/>
      <c r="I2251" s="28"/>
      <c r="J2251" s="28"/>
      <c r="K2251" s="28"/>
      <c r="L2251" s="28"/>
      <c r="M2251" s="28"/>
      <c r="N2251" s="28"/>
      <c r="O2251" s="28"/>
      <c r="P2251" s="28"/>
      <c r="Q2251" s="28"/>
      <c r="R2251" s="28"/>
      <c r="S2251" s="28"/>
      <c r="T2251" s="28"/>
      <c r="U2251" s="28"/>
      <c r="V2251" s="28"/>
      <c r="W2251" s="28"/>
      <c r="X2251" s="28"/>
      <c r="Y2251" s="28"/>
      <c r="Z2251" s="28"/>
      <c r="AA2251" s="28"/>
      <c r="AB2251" s="28"/>
      <c r="AC2251" s="28"/>
      <c r="AD2251" s="28"/>
      <c r="AE2251" s="28"/>
      <c r="AF2251" s="28"/>
      <c r="AG2251" s="28"/>
      <c r="AH2251" s="28"/>
      <c r="AI2251" s="28"/>
      <c r="AJ2251" s="28"/>
      <c r="AK2251" s="28"/>
      <c r="AL2251" s="28"/>
      <c r="AM2251" s="28"/>
      <c r="AN2251" s="28"/>
      <c r="AO2251" s="28"/>
      <c r="AP2251" s="28"/>
      <c r="AQ2251" s="28"/>
    </row>
    <row r="2252" spans="2:43" ht="15">
      <c r="B2252" s="28"/>
      <c r="C2252" s="28"/>
      <c r="D2252" s="28"/>
      <c r="E2252" s="28"/>
      <c r="F2252" s="28"/>
      <c r="G2252" s="28"/>
      <c r="H2252" s="28"/>
      <c r="I2252" s="28"/>
      <c r="J2252" s="28"/>
      <c r="K2252" s="28"/>
      <c r="L2252" s="28"/>
      <c r="M2252" s="28"/>
      <c r="N2252" s="28"/>
      <c r="O2252" s="28"/>
      <c r="P2252" s="28"/>
      <c r="Q2252" s="28"/>
      <c r="R2252" s="28"/>
      <c r="S2252" s="28"/>
      <c r="T2252" s="28"/>
      <c r="U2252" s="28"/>
      <c r="V2252" s="28"/>
      <c r="W2252" s="28"/>
      <c r="X2252" s="28"/>
      <c r="Y2252" s="28"/>
      <c r="Z2252" s="28"/>
      <c r="AA2252" s="28"/>
      <c r="AB2252" s="28"/>
      <c r="AC2252" s="28"/>
      <c r="AD2252" s="28"/>
      <c r="AE2252" s="28"/>
      <c r="AF2252" s="28"/>
      <c r="AG2252" s="28"/>
      <c r="AH2252" s="28"/>
      <c r="AI2252" s="28"/>
      <c r="AJ2252" s="28"/>
      <c r="AK2252" s="28"/>
      <c r="AL2252" s="28"/>
      <c r="AM2252" s="28"/>
      <c r="AN2252" s="28"/>
      <c r="AO2252" s="28"/>
      <c r="AP2252" s="28"/>
      <c r="AQ2252" s="28"/>
    </row>
    <row r="2253" spans="2:43" ht="15">
      <c r="B2253" s="28"/>
      <c r="C2253" s="28"/>
      <c r="D2253" s="28"/>
      <c r="E2253" s="28"/>
      <c r="F2253" s="28"/>
      <c r="G2253" s="28"/>
      <c r="H2253" s="28"/>
      <c r="I2253" s="28"/>
      <c r="J2253" s="28"/>
      <c r="K2253" s="28"/>
      <c r="L2253" s="28"/>
      <c r="M2253" s="28"/>
      <c r="N2253" s="28"/>
      <c r="O2253" s="28"/>
      <c r="P2253" s="28"/>
      <c r="Q2253" s="28"/>
      <c r="R2253" s="28"/>
      <c r="S2253" s="28"/>
      <c r="T2253" s="28"/>
      <c r="U2253" s="28"/>
      <c r="V2253" s="28"/>
      <c r="W2253" s="28"/>
      <c r="X2253" s="28"/>
      <c r="Y2253" s="28"/>
      <c r="Z2253" s="28"/>
      <c r="AA2253" s="28"/>
      <c r="AB2253" s="28"/>
      <c r="AC2253" s="28"/>
      <c r="AD2253" s="28"/>
      <c r="AE2253" s="28"/>
      <c r="AF2253" s="28"/>
      <c r="AG2253" s="28"/>
      <c r="AH2253" s="28"/>
      <c r="AI2253" s="28"/>
      <c r="AJ2253" s="28"/>
      <c r="AK2253" s="28"/>
      <c r="AL2253" s="28"/>
      <c r="AM2253" s="28"/>
      <c r="AN2253" s="28"/>
      <c r="AO2253" s="28"/>
      <c r="AP2253" s="28"/>
      <c r="AQ2253" s="28"/>
    </row>
    <row r="2254" spans="2:43" ht="15">
      <c r="B2254" s="28"/>
      <c r="C2254" s="28"/>
      <c r="D2254" s="28"/>
      <c r="E2254" s="28"/>
      <c r="F2254" s="28"/>
      <c r="G2254" s="28"/>
      <c r="H2254" s="28"/>
      <c r="I2254" s="28"/>
      <c r="J2254" s="28"/>
      <c r="K2254" s="28"/>
      <c r="L2254" s="28"/>
      <c r="M2254" s="28"/>
      <c r="N2254" s="28"/>
      <c r="O2254" s="28"/>
      <c r="P2254" s="28"/>
      <c r="Q2254" s="28"/>
      <c r="R2254" s="28"/>
      <c r="S2254" s="28"/>
      <c r="T2254" s="28"/>
      <c r="U2254" s="28"/>
      <c r="V2254" s="28"/>
      <c r="W2254" s="28"/>
      <c r="X2254" s="28"/>
      <c r="Y2254" s="28"/>
      <c r="Z2254" s="28"/>
      <c r="AA2254" s="28"/>
      <c r="AB2254" s="28"/>
      <c r="AC2254" s="28"/>
      <c r="AD2254" s="28"/>
      <c r="AE2254" s="28"/>
      <c r="AF2254" s="28"/>
      <c r="AG2254" s="28"/>
      <c r="AH2254" s="28"/>
      <c r="AI2254" s="28"/>
      <c r="AJ2254" s="28"/>
      <c r="AK2254" s="28"/>
      <c r="AL2254" s="28"/>
      <c r="AM2254" s="28"/>
      <c r="AN2254" s="28"/>
      <c r="AO2254" s="28"/>
      <c r="AP2254" s="28"/>
      <c r="AQ2254" s="28"/>
    </row>
    <row r="2255" spans="2:43" ht="15">
      <c r="B2255" s="28"/>
      <c r="C2255" s="28"/>
      <c r="D2255" s="28"/>
      <c r="E2255" s="28"/>
      <c r="F2255" s="28"/>
      <c r="G2255" s="28"/>
      <c r="H2255" s="28"/>
      <c r="I2255" s="28"/>
      <c r="J2255" s="28"/>
      <c r="K2255" s="28"/>
      <c r="L2255" s="28"/>
      <c r="M2255" s="28"/>
      <c r="N2255" s="28"/>
      <c r="O2255" s="28"/>
      <c r="P2255" s="28"/>
      <c r="Q2255" s="28"/>
      <c r="R2255" s="28"/>
      <c r="S2255" s="28"/>
      <c r="T2255" s="28"/>
      <c r="U2255" s="28"/>
      <c r="V2255" s="28"/>
      <c r="W2255" s="28"/>
      <c r="X2255" s="28"/>
      <c r="Y2255" s="28"/>
      <c r="Z2255" s="28"/>
      <c r="AA2255" s="28"/>
      <c r="AB2255" s="28"/>
      <c r="AC2255" s="28"/>
      <c r="AD2255" s="28"/>
      <c r="AE2255" s="28"/>
      <c r="AF2255" s="28"/>
      <c r="AG2255" s="28"/>
      <c r="AH2255" s="28"/>
      <c r="AI2255" s="28"/>
      <c r="AJ2255" s="28"/>
      <c r="AK2255" s="28"/>
      <c r="AL2255" s="28"/>
      <c r="AM2255" s="28"/>
      <c r="AN2255" s="28"/>
      <c r="AO2255" s="28"/>
      <c r="AP2255" s="28"/>
      <c r="AQ2255" s="28"/>
    </row>
    <row r="2256" spans="2:43" ht="15">
      <c r="B2256" s="28"/>
      <c r="C2256" s="28"/>
      <c r="D2256" s="28"/>
      <c r="E2256" s="28"/>
      <c r="F2256" s="28"/>
      <c r="G2256" s="28"/>
      <c r="H2256" s="28"/>
      <c r="I2256" s="28"/>
      <c r="J2256" s="28"/>
      <c r="K2256" s="28"/>
      <c r="L2256" s="28"/>
      <c r="M2256" s="28"/>
      <c r="N2256" s="28"/>
      <c r="O2256" s="28"/>
      <c r="P2256" s="28"/>
      <c r="Q2256" s="28"/>
      <c r="R2256" s="28"/>
      <c r="S2256" s="28"/>
      <c r="T2256" s="28"/>
      <c r="U2256" s="28"/>
      <c r="V2256" s="28"/>
      <c r="W2256" s="28"/>
      <c r="X2256" s="28"/>
      <c r="Y2256" s="28"/>
      <c r="Z2256" s="28"/>
      <c r="AA2256" s="28"/>
      <c r="AB2256" s="28"/>
      <c r="AC2256" s="28"/>
      <c r="AD2256" s="28"/>
      <c r="AE2256" s="28"/>
      <c r="AF2256" s="28"/>
      <c r="AG2256" s="28"/>
      <c r="AH2256" s="28"/>
      <c r="AI2256" s="28"/>
      <c r="AJ2256" s="28"/>
      <c r="AK2256" s="28"/>
      <c r="AL2256" s="28"/>
      <c r="AM2256" s="28"/>
      <c r="AN2256" s="28"/>
      <c r="AO2256" s="28"/>
      <c r="AP2256" s="28"/>
      <c r="AQ2256" s="28"/>
    </row>
    <row r="2257" spans="2:43" ht="15">
      <c r="B2257" s="28"/>
      <c r="C2257" s="28"/>
      <c r="D2257" s="28"/>
      <c r="E2257" s="28"/>
      <c r="F2257" s="28"/>
      <c r="G2257" s="28"/>
      <c r="H2257" s="28"/>
      <c r="I2257" s="28"/>
      <c r="J2257" s="28"/>
      <c r="K2257" s="28"/>
      <c r="L2257" s="28"/>
      <c r="M2257" s="28"/>
      <c r="N2257" s="28"/>
      <c r="O2257" s="28"/>
      <c r="P2257" s="28"/>
      <c r="Q2257" s="28"/>
      <c r="R2257" s="28"/>
      <c r="S2257" s="28"/>
      <c r="T2257" s="28"/>
      <c r="U2257" s="28"/>
      <c r="V2257" s="28"/>
      <c r="W2257" s="28"/>
      <c r="X2257" s="28"/>
      <c r="Y2257" s="28"/>
      <c r="Z2257" s="28"/>
      <c r="AA2257" s="28"/>
      <c r="AB2257" s="28"/>
      <c r="AC2257" s="28"/>
      <c r="AD2257" s="28"/>
      <c r="AE2257" s="28"/>
      <c r="AF2257" s="28"/>
      <c r="AG2257" s="28"/>
      <c r="AH2257" s="28"/>
      <c r="AI2257" s="28"/>
      <c r="AJ2257" s="28"/>
      <c r="AK2257" s="28"/>
      <c r="AL2257" s="28"/>
      <c r="AM2257" s="28"/>
      <c r="AN2257" s="28"/>
      <c r="AO2257" s="28"/>
      <c r="AP2257" s="28"/>
      <c r="AQ2257" s="28"/>
    </row>
    <row r="2258" spans="2:43" ht="15">
      <c r="B2258" s="28"/>
      <c r="C2258" s="28"/>
      <c r="D2258" s="28"/>
      <c r="E2258" s="28"/>
      <c r="F2258" s="28"/>
      <c r="G2258" s="28"/>
      <c r="H2258" s="28"/>
      <c r="I2258" s="28"/>
      <c r="J2258" s="28"/>
      <c r="K2258" s="28"/>
      <c r="L2258" s="28"/>
      <c r="M2258" s="28"/>
      <c r="N2258" s="28"/>
      <c r="O2258" s="28"/>
      <c r="P2258" s="28"/>
      <c r="Q2258" s="28"/>
      <c r="R2258" s="28"/>
      <c r="S2258" s="28"/>
      <c r="T2258" s="28"/>
      <c r="U2258" s="28"/>
      <c r="V2258" s="28"/>
      <c r="W2258" s="28"/>
      <c r="X2258" s="28"/>
      <c r="Y2258" s="28"/>
      <c r="Z2258" s="28"/>
      <c r="AA2258" s="28"/>
      <c r="AB2258" s="28"/>
      <c r="AC2258" s="28"/>
      <c r="AD2258" s="28"/>
      <c r="AE2258" s="28"/>
      <c r="AF2258" s="28"/>
      <c r="AG2258" s="28"/>
      <c r="AH2258" s="28"/>
      <c r="AI2258" s="28"/>
      <c r="AJ2258" s="28"/>
      <c r="AK2258" s="28"/>
      <c r="AL2258" s="28"/>
      <c r="AM2258" s="28"/>
      <c r="AN2258" s="28"/>
      <c r="AO2258" s="28"/>
      <c r="AP2258" s="28"/>
      <c r="AQ2258" s="28"/>
    </row>
    <row r="2259" spans="2:43" ht="15">
      <c r="B2259" s="28"/>
      <c r="C2259" s="28"/>
      <c r="D2259" s="28"/>
      <c r="E2259" s="28"/>
      <c r="F2259" s="28"/>
      <c r="G2259" s="28"/>
      <c r="H2259" s="28"/>
      <c r="I2259" s="28"/>
      <c r="J2259" s="28"/>
      <c r="K2259" s="28"/>
      <c r="L2259" s="28"/>
      <c r="M2259" s="28"/>
      <c r="N2259" s="28"/>
      <c r="O2259" s="28"/>
      <c r="P2259" s="28"/>
      <c r="Q2259" s="28"/>
      <c r="R2259" s="28"/>
      <c r="S2259" s="28"/>
      <c r="T2259" s="28"/>
      <c r="U2259" s="28"/>
      <c r="V2259" s="28"/>
      <c r="W2259" s="28"/>
      <c r="X2259" s="28"/>
      <c r="Y2259" s="28"/>
      <c r="Z2259" s="28"/>
      <c r="AA2259" s="28"/>
      <c r="AB2259" s="28"/>
      <c r="AC2259" s="28"/>
      <c r="AD2259" s="28"/>
      <c r="AE2259" s="28"/>
      <c r="AF2259" s="28"/>
      <c r="AG2259" s="28"/>
      <c r="AH2259" s="28"/>
      <c r="AI2259" s="28"/>
      <c r="AJ2259" s="28"/>
      <c r="AK2259" s="28"/>
      <c r="AL2259" s="28"/>
      <c r="AM2259" s="28"/>
      <c r="AN2259" s="28"/>
      <c r="AO2259" s="28"/>
      <c r="AP2259" s="28"/>
      <c r="AQ2259" s="28"/>
    </row>
    <row r="2260" spans="2:43" ht="15">
      <c r="B2260" s="28"/>
      <c r="C2260" s="28"/>
      <c r="D2260" s="28"/>
      <c r="E2260" s="28"/>
      <c r="F2260" s="28"/>
      <c r="G2260" s="28"/>
      <c r="H2260" s="28"/>
      <c r="I2260" s="28"/>
      <c r="J2260" s="28"/>
      <c r="K2260" s="28"/>
      <c r="L2260" s="28"/>
      <c r="M2260" s="28"/>
      <c r="N2260" s="28"/>
      <c r="O2260" s="28"/>
      <c r="P2260" s="28"/>
      <c r="Q2260" s="28"/>
      <c r="R2260" s="28"/>
      <c r="S2260" s="28"/>
      <c r="T2260" s="28"/>
      <c r="U2260" s="28"/>
      <c r="V2260" s="28"/>
      <c r="W2260" s="28"/>
      <c r="X2260" s="28"/>
      <c r="Y2260" s="28"/>
      <c r="Z2260" s="28"/>
      <c r="AA2260" s="28"/>
      <c r="AB2260" s="28"/>
      <c r="AC2260" s="28"/>
      <c r="AD2260" s="28"/>
      <c r="AE2260" s="28"/>
      <c r="AF2260" s="28"/>
      <c r="AG2260" s="28"/>
      <c r="AH2260" s="28"/>
      <c r="AI2260" s="28"/>
      <c r="AJ2260" s="28"/>
      <c r="AK2260" s="28"/>
      <c r="AL2260" s="28"/>
      <c r="AM2260" s="28"/>
      <c r="AN2260" s="28"/>
      <c r="AO2260" s="28"/>
      <c r="AP2260" s="28"/>
      <c r="AQ2260" s="28"/>
    </row>
    <row r="2261" spans="2:43" ht="15">
      <c r="B2261" s="28"/>
      <c r="C2261" s="28"/>
      <c r="D2261" s="28"/>
      <c r="E2261" s="28"/>
      <c r="F2261" s="28"/>
      <c r="G2261" s="28"/>
      <c r="H2261" s="28"/>
      <c r="I2261" s="28"/>
      <c r="J2261" s="28"/>
      <c r="K2261" s="28"/>
      <c r="L2261" s="28"/>
      <c r="M2261" s="28"/>
      <c r="N2261" s="28"/>
      <c r="O2261" s="28"/>
      <c r="P2261" s="28"/>
      <c r="Q2261" s="28"/>
      <c r="R2261" s="28"/>
      <c r="S2261" s="28"/>
      <c r="T2261" s="28"/>
      <c r="U2261" s="28"/>
      <c r="V2261" s="28"/>
      <c r="W2261" s="28"/>
      <c r="X2261" s="28"/>
      <c r="Y2261" s="28"/>
      <c r="Z2261" s="28"/>
      <c r="AA2261" s="28"/>
      <c r="AB2261" s="28"/>
      <c r="AC2261" s="28"/>
      <c r="AD2261" s="28"/>
      <c r="AE2261" s="28"/>
      <c r="AF2261" s="28"/>
      <c r="AG2261" s="28"/>
      <c r="AH2261" s="28"/>
      <c r="AI2261" s="28"/>
      <c r="AJ2261" s="28"/>
      <c r="AK2261" s="28"/>
      <c r="AL2261" s="28"/>
      <c r="AM2261" s="28"/>
      <c r="AN2261" s="28"/>
      <c r="AO2261" s="28"/>
      <c r="AP2261" s="28"/>
      <c r="AQ2261" s="28"/>
    </row>
    <row r="2262" spans="2:43" ht="15">
      <c r="B2262" s="28"/>
      <c r="C2262" s="28"/>
      <c r="D2262" s="28"/>
      <c r="E2262" s="28"/>
      <c r="F2262" s="28"/>
      <c r="G2262" s="28"/>
      <c r="H2262" s="28"/>
      <c r="I2262" s="28"/>
      <c r="J2262" s="28"/>
      <c r="K2262" s="28"/>
      <c r="L2262" s="28"/>
      <c r="M2262" s="28"/>
      <c r="N2262" s="28"/>
      <c r="O2262" s="28"/>
      <c r="P2262" s="28"/>
      <c r="Q2262" s="28"/>
      <c r="R2262" s="28"/>
      <c r="S2262" s="28"/>
      <c r="T2262" s="28"/>
      <c r="U2262" s="28"/>
      <c r="V2262" s="28"/>
      <c r="W2262" s="28"/>
      <c r="X2262" s="28"/>
      <c r="Y2262" s="28"/>
      <c r="Z2262" s="28"/>
      <c r="AA2262" s="28"/>
      <c r="AB2262" s="28"/>
      <c r="AC2262" s="28"/>
      <c r="AD2262" s="28"/>
      <c r="AE2262" s="28"/>
      <c r="AF2262" s="28"/>
      <c r="AG2262" s="28"/>
      <c r="AH2262" s="28"/>
      <c r="AI2262" s="28"/>
      <c r="AJ2262" s="28"/>
      <c r="AK2262" s="28"/>
      <c r="AL2262" s="28"/>
      <c r="AM2262" s="28"/>
      <c r="AN2262" s="28"/>
      <c r="AO2262" s="28"/>
      <c r="AP2262" s="28"/>
      <c r="AQ2262" s="28"/>
    </row>
    <row r="2263" spans="2:43" ht="15">
      <c r="B2263" s="28"/>
      <c r="C2263" s="28"/>
      <c r="D2263" s="28"/>
      <c r="E2263" s="28"/>
      <c r="F2263" s="28"/>
      <c r="G2263" s="28"/>
      <c r="H2263" s="28"/>
      <c r="I2263" s="28"/>
      <c r="J2263" s="28"/>
      <c r="K2263" s="28"/>
      <c r="L2263" s="28"/>
      <c r="M2263" s="28"/>
      <c r="N2263" s="28"/>
      <c r="O2263" s="28"/>
      <c r="P2263" s="28"/>
      <c r="Q2263" s="28"/>
      <c r="R2263" s="28"/>
      <c r="S2263" s="28"/>
      <c r="T2263" s="28"/>
      <c r="U2263" s="28"/>
      <c r="V2263" s="28"/>
      <c r="W2263" s="28"/>
      <c r="X2263" s="28"/>
      <c r="Y2263" s="28"/>
      <c r="Z2263" s="28"/>
      <c r="AA2263" s="28"/>
      <c r="AB2263" s="28"/>
      <c r="AC2263" s="28"/>
      <c r="AD2263" s="28"/>
      <c r="AE2263" s="28"/>
      <c r="AF2263" s="28"/>
      <c r="AG2263" s="28"/>
      <c r="AH2263" s="28"/>
      <c r="AI2263" s="28"/>
      <c r="AJ2263" s="28"/>
      <c r="AK2263" s="28"/>
      <c r="AL2263" s="28"/>
      <c r="AM2263" s="28"/>
      <c r="AN2263" s="28"/>
      <c r="AO2263" s="28"/>
      <c r="AP2263" s="28"/>
      <c r="AQ2263" s="28"/>
    </row>
    <row r="2264" spans="2:43" ht="15">
      <c r="B2264" s="28"/>
      <c r="C2264" s="28"/>
      <c r="D2264" s="28"/>
      <c r="E2264" s="28"/>
      <c r="F2264" s="28"/>
      <c r="G2264" s="28"/>
      <c r="H2264" s="28"/>
      <c r="I2264" s="28"/>
      <c r="J2264" s="28"/>
      <c r="K2264" s="28"/>
      <c r="L2264" s="28"/>
      <c r="M2264" s="28"/>
      <c r="N2264" s="28"/>
      <c r="O2264" s="28"/>
      <c r="P2264" s="28"/>
      <c r="Q2264" s="28"/>
      <c r="R2264" s="28"/>
      <c r="S2264" s="28"/>
      <c r="T2264" s="28"/>
      <c r="U2264" s="28"/>
      <c r="V2264" s="28"/>
      <c r="W2264" s="28"/>
      <c r="X2264" s="28"/>
      <c r="Y2264" s="28"/>
      <c r="Z2264" s="28"/>
      <c r="AA2264" s="28"/>
      <c r="AB2264" s="28"/>
      <c r="AC2264" s="28"/>
      <c r="AD2264" s="28"/>
      <c r="AE2264" s="28"/>
      <c r="AF2264" s="28"/>
      <c r="AG2264" s="28"/>
      <c r="AH2264" s="28"/>
      <c r="AI2264" s="28"/>
      <c r="AJ2264" s="28"/>
      <c r="AK2264" s="28"/>
      <c r="AL2264" s="28"/>
      <c r="AM2264" s="28"/>
      <c r="AN2264" s="28"/>
      <c r="AO2264" s="28"/>
      <c r="AP2264" s="28"/>
      <c r="AQ2264" s="28"/>
    </row>
    <row r="2265" spans="2:43" ht="15">
      <c r="B2265" s="28"/>
      <c r="C2265" s="28"/>
      <c r="D2265" s="28"/>
      <c r="E2265" s="28"/>
      <c r="F2265" s="28"/>
      <c r="G2265" s="28"/>
      <c r="H2265" s="28"/>
      <c r="I2265" s="28"/>
      <c r="J2265" s="28"/>
      <c r="K2265" s="28"/>
      <c r="L2265" s="28"/>
      <c r="M2265" s="28"/>
      <c r="N2265" s="28"/>
      <c r="O2265" s="28"/>
      <c r="P2265" s="28"/>
      <c r="Q2265" s="28"/>
      <c r="R2265" s="28"/>
      <c r="S2265" s="28"/>
      <c r="T2265" s="28"/>
      <c r="U2265" s="28"/>
      <c r="V2265" s="28"/>
      <c r="W2265" s="28"/>
      <c r="X2265" s="28"/>
      <c r="Y2265" s="28"/>
      <c r="Z2265" s="28"/>
      <c r="AA2265" s="28"/>
      <c r="AB2265" s="28"/>
      <c r="AC2265" s="28"/>
      <c r="AD2265" s="28"/>
      <c r="AE2265" s="28"/>
      <c r="AF2265" s="28"/>
      <c r="AG2265" s="28"/>
      <c r="AH2265" s="28"/>
      <c r="AI2265" s="28"/>
      <c r="AJ2265" s="28"/>
      <c r="AK2265" s="28"/>
      <c r="AL2265" s="28"/>
      <c r="AM2265" s="28"/>
      <c r="AN2265" s="28"/>
      <c r="AO2265" s="28"/>
      <c r="AP2265" s="28"/>
      <c r="AQ2265" s="28"/>
    </row>
    <row r="2266" spans="2:43" ht="15">
      <c r="B2266" s="28"/>
      <c r="C2266" s="28"/>
      <c r="D2266" s="28"/>
      <c r="E2266" s="28"/>
      <c r="F2266" s="28"/>
      <c r="G2266" s="28"/>
      <c r="H2266" s="28"/>
      <c r="I2266" s="28"/>
      <c r="J2266" s="28"/>
      <c r="K2266" s="28"/>
      <c r="L2266" s="28"/>
      <c r="M2266" s="28"/>
      <c r="N2266" s="28"/>
      <c r="O2266" s="28"/>
      <c r="P2266" s="28"/>
      <c r="Q2266" s="28"/>
      <c r="R2266" s="28"/>
      <c r="S2266" s="28"/>
      <c r="T2266" s="28"/>
      <c r="U2266" s="28"/>
      <c r="V2266" s="28"/>
      <c r="W2266" s="28"/>
      <c r="X2266" s="28"/>
      <c r="Y2266" s="28"/>
      <c r="Z2266" s="28"/>
      <c r="AA2266" s="28"/>
      <c r="AB2266" s="28"/>
      <c r="AC2266" s="28"/>
      <c r="AD2266" s="28"/>
      <c r="AE2266" s="28"/>
      <c r="AF2266" s="28"/>
      <c r="AG2266" s="28"/>
      <c r="AH2266" s="28"/>
      <c r="AI2266" s="28"/>
      <c r="AJ2266" s="28"/>
      <c r="AK2266" s="28"/>
      <c r="AL2266" s="28"/>
      <c r="AM2266" s="28"/>
      <c r="AN2266" s="28"/>
      <c r="AO2266" s="28"/>
      <c r="AP2266" s="28"/>
      <c r="AQ2266" s="28"/>
    </row>
    <row r="2267" spans="2:43" ht="15">
      <c r="B2267" s="28"/>
      <c r="C2267" s="28"/>
      <c r="D2267" s="28"/>
      <c r="E2267" s="28"/>
      <c r="F2267" s="28"/>
      <c r="G2267" s="28"/>
      <c r="H2267" s="28"/>
      <c r="I2267" s="28"/>
      <c r="J2267" s="28"/>
      <c r="K2267" s="28"/>
      <c r="L2267" s="28"/>
      <c r="M2267" s="28"/>
      <c r="N2267" s="28"/>
      <c r="O2267" s="28"/>
      <c r="P2267" s="28"/>
      <c r="Q2267" s="28"/>
      <c r="R2267" s="28"/>
      <c r="S2267" s="28"/>
      <c r="T2267" s="28"/>
      <c r="U2267" s="28"/>
      <c r="V2267" s="28"/>
      <c r="W2267" s="28"/>
      <c r="X2267" s="28"/>
      <c r="Y2267" s="28"/>
      <c r="Z2267" s="28"/>
      <c r="AA2267" s="28"/>
      <c r="AB2267" s="28"/>
      <c r="AC2267" s="28"/>
      <c r="AD2267" s="28"/>
      <c r="AE2267" s="28"/>
      <c r="AF2267" s="28"/>
      <c r="AG2267" s="28"/>
      <c r="AH2267" s="28"/>
      <c r="AI2267" s="28"/>
      <c r="AJ2267" s="28"/>
      <c r="AK2267" s="28"/>
      <c r="AL2267" s="28"/>
      <c r="AM2267" s="28"/>
      <c r="AN2267" s="28"/>
      <c r="AO2267" s="28"/>
      <c r="AP2267" s="28"/>
      <c r="AQ2267" s="28"/>
    </row>
    <row r="2268" spans="2:43" ht="15">
      <c r="B2268" s="28"/>
      <c r="C2268" s="28"/>
      <c r="D2268" s="28"/>
      <c r="E2268" s="28"/>
      <c r="F2268" s="28"/>
      <c r="G2268" s="28"/>
      <c r="H2268" s="28"/>
      <c r="I2268" s="28"/>
      <c r="J2268" s="28"/>
      <c r="K2268" s="28"/>
      <c r="L2268" s="28"/>
      <c r="M2268" s="28"/>
      <c r="N2268" s="28"/>
      <c r="O2268" s="28"/>
      <c r="P2268" s="28"/>
      <c r="Q2268" s="28"/>
      <c r="R2268" s="28"/>
      <c r="S2268" s="28"/>
      <c r="T2268" s="28"/>
      <c r="U2268" s="28"/>
      <c r="V2268" s="28"/>
      <c r="W2268" s="28"/>
      <c r="X2268" s="28"/>
      <c r="Y2268" s="28"/>
      <c r="Z2268" s="28"/>
      <c r="AA2268" s="28"/>
      <c r="AB2268" s="28"/>
      <c r="AC2268" s="28"/>
      <c r="AD2268" s="28"/>
      <c r="AE2268" s="28"/>
      <c r="AF2268" s="28"/>
      <c r="AG2268" s="28"/>
      <c r="AH2268" s="28"/>
      <c r="AI2268" s="28"/>
      <c r="AJ2268" s="28"/>
      <c r="AK2268" s="28"/>
      <c r="AL2268" s="28"/>
      <c r="AM2268" s="28"/>
      <c r="AN2268" s="28"/>
      <c r="AO2268" s="28"/>
      <c r="AP2268" s="28"/>
      <c r="AQ2268" s="28"/>
    </row>
    <row r="2269" spans="2:43" ht="15">
      <c r="B2269" s="28"/>
      <c r="C2269" s="28"/>
      <c r="D2269" s="28"/>
      <c r="E2269" s="28"/>
      <c r="F2269" s="28"/>
      <c r="G2269" s="28"/>
      <c r="H2269" s="28"/>
      <c r="I2269" s="28"/>
      <c r="J2269" s="28"/>
      <c r="K2269" s="28"/>
      <c r="L2269" s="28"/>
      <c r="M2269" s="28"/>
      <c r="N2269" s="28"/>
      <c r="O2269" s="28"/>
      <c r="P2269" s="28"/>
      <c r="Q2269" s="28"/>
      <c r="R2269" s="28"/>
      <c r="S2269" s="28"/>
      <c r="T2269" s="28"/>
      <c r="U2269" s="28"/>
      <c r="V2269" s="28"/>
      <c r="W2269" s="28"/>
      <c r="X2269" s="28"/>
      <c r="Y2269" s="28"/>
      <c r="Z2269" s="28"/>
      <c r="AA2269" s="28"/>
      <c r="AB2269" s="28"/>
      <c r="AC2269" s="28"/>
      <c r="AD2269" s="28"/>
      <c r="AE2269" s="28"/>
      <c r="AF2269" s="28"/>
      <c r="AG2269" s="28"/>
      <c r="AH2269" s="28"/>
      <c r="AI2269" s="28"/>
      <c r="AJ2269" s="28"/>
      <c r="AK2269" s="28"/>
      <c r="AL2269" s="28"/>
      <c r="AM2269" s="28"/>
      <c r="AN2269" s="28"/>
      <c r="AO2269" s="28"/>
      <c r="AP2269" s="28"/>
      <c r="AQ2269" s="28"/>
    </row>
    <row r="2270" spans="2:43" ht="15">
      <c r="B2270" s="28"/>
      <c r="C2270" s="28"/>
      <c r="D2270" s="28"/>
      <c r="E2270" s="28"/>
      <c r="F2270" s="28"/>
      <c r="G2270" s="28"/>
      <c r="H2270" s="28"/>
      <c r="I2270" s="28"/>
      <c r="J2270" s="28"/>
      <c r="K2270" s="28"/>
      <c r="L2270" s="28"/>
      <c r="M2270" s="28"/>
      <c r="N2270" s="28"/>
      <c r="O2270" s="28"/>
      <c r="P2270" s="28"/>
      <c r="Q2270" s="28"/>
      <c r="R2270" s="28"/>
      <c r="S2270" s="28"/>
      <c r="T2270" s="28"/>
      <c r="U2270" s="28"/>
      <c r="V2270" s="28"/>
      <c r="W2270" s="28"/>
      <c r="X2270" s="28"/>
      <c r="Y2270" s="28"/>
      <c r="Z2270" s="28"/>
      <c r="AA2270" s="28"/>
      <c r="AB2270" s="28"/>
      <c r="AC2270" s="28"/>
      <c r="AD2270" s="28"/>
      <c r="AE2270" s="28"/>
      <c r="AF2270" s="28"/>
      <c r="AG2270" s="28"/>
      <c r="AH2270" s="28"/>
      <c r="AI2270" s="28"/>
      <c r="AJ2270" s="28"/>
      <c r="AK2270" s="28"/>
      <c r="AL2270" s="28"/>
      <c r="AM2270" s="28"/>
      <c r="AN2270" s="28"/>
      <c r="AO2270" s="28"/>
      <c r="AP2270" s="28"/>
      <c r="AQ2270" s="28"/>
    </row>
    <row r="2271" spans="2:43" ht="15">
      <c r="B2271" s="28"/>
      <c r="C2271" s="28"/>
      <c r="D2271" s="28"/>
      <c r="E2271" s="28"/>
      <c r="F2271" s="28"/>
      <c r="G2271" s="28"/>
      <c r="H2271" s="28"/>
      <c r="I2271" s="28"/>
      <c r="J2271" s="28"/>
      <c r="K2271" s="28"/>
      <c r="L2271" s="28"/>
      <c r="M2271" s="28"/>
      <c r="N2271" s="28"/>
      <c r="O2271" s="28"/>
      <c r="P2271" s="28"/>
      <c r="Q2271" s="28"/>
      <c r="R2271" s="28"/>
      <c r="S2271" s="28"/>
      <c r="T2271" s="28"/>
      <c r="U2271" s="28"/>
      <c r="V2271" s="28"/>
      <c r="W2271" s="28"/>
      <c r="X2271" s="28"/>
      <c r="Y2271" s="28"/>
      <c r="Z2271" s="28"/>
      <c r="AA2271" s="28"/>
      <c r="AB2271" s="28"/>
      <c r="AC2271" s="28"/>
      <c r="AD2271" s="28"/>
      <c r="AE2271" s="28"/>
      <c r="AF2271" s="28"/>
      <c r="AG2271" s="28"/>
      <c r="AH2271" s="28"/>
      <c r="AI2271" s="28"/>
      <c r="AJ2271" s="28"/>
      <c r="AK2271" s="28"/>
      <c r="AL2271" s="28"/>
      <c r="AM2271" s="28"/>
      <c r="AN2271" s="28"/>
      <c r="AO2271" s="28"/>
      <c r="AP2271" s="28"/>
      <c r="AQ2271" s="28"/>
    </row>
    <row r="2272" spans="2:43" ht="15">
      <c r="B2272" s="28"/>
      <c r="C2272" s="28"/>
      <c r="D2272" s="28"/>
      <c r="E2272" s="28"/>
      <c r="F2272" s="28"/>
      <c r="G2272" s="28"/>
      <c r="H2272" s="28"/>
      <c r="I2272" s="28"/>
      <c r="J2272" s="28"/>
      <c r="K2272" s="28"/>
      <c r="L2272" s="28"/>
      <c r="M2272" s="28"/>
      <c r="N2272" s="28"/>
      <c r="O2272" s="28"/>
      <c r="P2272" s="28"/>
      <c r="Q2272" s="28"/>
      <c r="R2272" s="28"/>
      <c r="S2272" s="28"/>
      <c r="T2272" s="28"/>
      <c r="U2272" s="28"/>
      <c r="V2272" s="28"/>
      <c r="W2272" s="28"/>
      <c r="X2272" s="28"/>
      <c r="Y2272" s="28"/>
      <c r="Z2272" s="28"/>
      <c r="AA2272" s="28"/>
      <c r="AB2272" s="28"/>
      <c r="AC2272" s="28"/>
      <c r="AD2272" s="28"/>
      <c r="AE2272" s="28"/>
      <c r="AF2272" s="28"/>
      <c r="AG2272" s="28"/>
      <c r="AH2272" s="28"/>
      <c r="AI2272" s="28"/>
      <c r="AJ2272" s="28"/>
      <c r="AK2272" s="28"/>
      <c r="AL2272" s="28"/>
      <c r="AM2272" s="28"/>
      <c r="AN2272" s="28"/>
      <c r="AO2272" s="28"/>
      <c r="AP2272" s="28"/>
      <c r="AQ2272" s="28"/>
    </row>
    <row r="2273" spans="2:43" ht="15">
      <c r="B2273" s="28"/>
      <c r="C2273" s="28"/>
      <c r="D2273" s="28"/>
      <c r="E2273" s="28"/>
      <c r="F2273" s="28"/>
      <c r="G2273" s="28"/>
      <c r="H2273" s="28"/>
      <c r="I2273" s="28"/>
      <c r="J2273" s="28"/>
      <c r="K2273" s="28"/>
      <c r="L2273" s="28"/>
      <c r="M2273" s="28"/>
      <c r="N2273" s="28"/>
      <c r="O2273" s="28"/>
      <c r="P2273" s="28"/>
      <c r="Q2273" s="28"/>
      <c r="R2273" s="28"/>
      <c r="S2273" s="28"/>
      <c r="T2273" s="28"/>
      <c r="U2273" s="28"/>
      <c r="V2273" s="28"/>
      <c r="W2273" s="28"/>
      <c r="X2273" s="28"/>
      <c r="Y2273" s="28"/>
      <c r="Z2273" s="28"/>
      <c r="AA2273" s="28"/>
      <c r="AB2273" s="28"/>
      <c r="AC2273" s="28"/>
      <c r="AD2273" s="28"/>
      <c r="AE2273" s="28"/>
      <c r="AF2273" s="28"/>
      <c r="AG2273" s="28"/>
      <c r="AH2273" s="28"/>
      <c r="AI2273" s="28"/>
      <c r="AJ2273" s="28"/>
      <c r="AK2273" s="28"/>
      <c r="AL2273" s="28"/>
      <c r="AM2273" s="28"/>
      <c r="AN2273" s="28"/>
      <c r="AO2273" s="28"/>
      <c r="AP2273" s="28"/>
      <c r="AQ2273" s="28"/>
    </row>
    <row r="2274" spans="2:43" ht="15">
      <c r="B2274" s="28"/>
      <c r="C2274" s="28"/>
      <c r="D2274" s="28"/>
      <c r="E2274" s="28"/>
      <c r="F2274" s="28"/>
      <c r="G2274" s="28"/>
      <c r="H2274" s="28"/>
      <c r="I2274" s="28"/>
      <c r="J2274" s="28"/>
      <c r="K2274" s="28"/>
      <c r="L2274" s="28"/>
      <c r="M2274" s="28"/>
      <c r="N2274" s="28"/>
      <c r="O2274" s="28"/>
      <c r="P2274" s="28"/>
      <c r="Q2274" s="28"/>
      <c r="R2274" s="28"/>
      <c r="S2274" s="28"/>
      <c r="T2274" s="28"/>
      <c r="U2274" s="28"/>
      <c r="V2274" s="28"/>
      <c r="W2274" s="28"/>
      <c r="X2274" s="28"/>
      <c r="Y2274" s="28"/>
      <c r="Z2274" s="28"/>
      <c r="AA2274" s="28"/>
      <c r="AB2274" s="28"/>
      <c r="AC2274" s="28"/>
      <c r="AD2274" s="28"/>
      <c r="AE2274" s="28"/>
      <c r="AF2274" s="28"/>
      <c r="AG2274" s="28"/>
      <c r="AH2274" s="28"/>
      <c r="AI2274" s="28"/>
      <c r="AJ2274" s="28"/>
      <c r="AK2274" s="28"/>
      <c r="AL2274" s="28"/>
      <c r="AM2274" s="28"/>
      <c r="AN2274" s="28"/>
      <c r="AO2274" s="28"/>
      <c r="AP2274" s="28"/>
      <c r="AQ2274" s="28"/>
    </row>
    <row r="2275" spans="2:43" ht="15">
      <c r="B2275" s="28"/>
      <c r="C2275" s="28"/>
      <c r="D2275" s="28"/>
      <c r="E2275" s="28"/>
      <c r="F2275" s="28"/>
      <c r="G2275" s="28"/>
      <c r="H2275" s="28"/>
      <c r="I2275" s="28"/>
      <c r="J2275" s="28"/>
      <c r="K2275" s="28"/>
      <c r="L2275" s="28"/>
      <c r="M2275" s="28"/>
      <c r="N2275" s="28"/>
      <c r="O2275" s="28"/>
      <c r="P2275" s="28"/>
      <c r="Q2275" s="28"/>
      <c r="R2275" s="28"/>
      <c r="S2275" s="28"/>
      <c r="T2275" s="28"/>
      <c r="U2275" s="28"/>
      <c r="V2275" s="28"/>
      <c r="W2275" s="28"/>
      <c r="X2275" s="28"/>
      <c r="Y2275" s="28"/>
      <c r="Z2275" s="28"/>
      <c r="AA2275" s="28"/>
      <c r="AB2275" s="28"/>
      <c r="AC2275" s="28"/>
      <c r="AD2275" s="28"/>
      <c r="AE2275" s="28"/>
      <c r="AF2275" s="28"/>
      <c r="AG2275" s="28"/>
      <c r="AH2275" s="28"/>
      <c r="AI2275" s="28"/>
      <c r="AJ2275" s="28"/>
      <c r="AK2275" s="28"/>
      <c r="AL2275" s="28"/>
      <c r="AM2275" s="28"/>
      <c r="AN2275" s="28"/>
      <c r="AO2275" s="28"/>
      <c r="AP2275" s="28"/>
      <c r="AQ2275" s="28"/>
    </row>
    <row r="2276" spans="2:43" ht="15">
      <c r="B2276" s="28"/>
      <c r="C2276" s="28"/>
      <c r="D2276" s="28"/>
      <c r="E2276" s="28"/>
      <c r="F2276" s="28"/>
      <c r="G2276" s="28"/>
      <c r="H2276" s="28"/>
      <c r="I2276" s="28"/>
      <c r="J2276" s="28"/>
      <c r="K2276" s="28"/>
      <c r="L2276" s="28"/>
      <c r="M2276" s="28"/>
      <c r="N2276" s="28"/>
      <c r="O2276" s="28"/>
      <c r="P2276" s="28"/>
      <c r="Q2276" s="28"/>
      <c r="R2276" s="28"/>
      <c r="S2276" s="28"/>
      <c r="T2276" s="28"/>
      <c r="U2276" s="28"/>
      <c r="V2276" s="28"/>
      <c r="W2276" s="28"/>
      <c r="X2276" s="28"/>
      <c r="Y2276" s="28"/>
      <c r="Z2276" s="28"/>
      <c r="AA2276" s="28"/>
      <c r="AB2276" s="28"/>
      <c r="AC2276" s="28"/>
      <c r="AD2276" s="28"/>
      <c r="AE2276" s="28"/>
      <c r="AF2276" s="28"/>
      <c r="AG2276" s="28"/>
      <c r="AH2276" s="28"/>
      <c r="AI2276" s="28"/>
      <c r="AJ2276" s="28"/>
      <c r="AK2276" s="28"/>
      <c r="AL2276" s="28"/>
      <c r="AM2276" s="28"/>
      <c r="AN2276" s="28"/>
      <c r="AO2276" s="28"/>
      <c r="AP2276" s="28"/>
      <c r="AQ2276" s="28"/>
    </row>
    <row r="2277" spans="2:43" ht="15">
      <c r="B2277" s="28"/>
      <c r="C2277" s="28"/>
      <c r="D2277" s="28"/>
      <c r="E2277" s="28"/>
      <c r="F2277" s="28"/>
      <c r="G2277" s="28"/>
      <c r="H2277" s="28"/>
      <c r="I2277" s="28"/>
      <c r="J2277" s="28"/>
      <c r="K2277" s="28"/>
      <c r="L2277" s="28"/>
      <c r="M2277" s="28"/>
      <c r="N2277" s="28"/>
      <c r="O2277" s="28"/>
      <c r="P2277" s="28"/>
      <c r="Q2277" s="28"/>
      <c r="R2277" s="28"/>
      <c r="S2277" s="28"/>
      <c r="T2277" s="28"/>
      <c r="U2277" s="28"/>
      <c r="V2277" s="28"/>
      <c r="W2277" s="28"/>
      <c r="X2277" s="28"/>
      <c r="Y2277" s="28"/>
      <c r="Z2277" s="28"/>
      <c r="AA2277" s="28"/>
      <c r="AB2277" s="28"/>
      <c r="AC2277" s="28"/>
      <c r="AD2277" s="28"/>
      <c r="AE2277" s="28"/>
      <c r="AF2277" s="28"/>
      <c r="AG2277" s="28"/>
      <c r="AH2277" s="28"/>
      <c r="AI2277" s="28"/>
      <c r="AJ2277" s="28"/>
      <c r="AK2277" s="28"/>
      <c r="AL2277" s="28"/>
      <c r="AM2277" s="28"/>
      <c r="AN2277" s="28"/>
      <c r="AO2277" s="28"/>
      <c r="AP2277" s="28"/>
      <c r="AQ2277" s="28"/>
    </row>
    <row r="2278" spans="2:43" ht="15">
      <c r="B2278" s="28"/>
      <c r="C2278" s="28"/>
      <c r="D2278" s="28"/>
      <c r="E2278" s="28"/>
      <c r="F2278" s="28"/>
      <c r="G2278" s="28"/>
      <c r="H2278" s="28"/>
      <c r="I2278" s="28"/>
      <c r="J2278" s="28"/>
      <c r="K2278" s="28"/>
      <c r="L2278" s="28"/>
      <c r="M2278" s="28"/>
      <c r="N2278" s="28"/>
      <c r="O2278" s="28"/>
      <c r="P2278" s="28"/>
      <c r="Q2278" s="28"/>
      <c r="R2278" s="28"/>
      <c r="S2278" s="28"/>
      <c r="T2278" s="28"/>
      <c r="U2278" s="28"/>
      <c r="V2278" s="28"/>
      <c r="W2278" s="28"/>
      <c r="X2278" s="28"/>
      <c r="Y2278" s="28"/>
      <c r="Z2278" s="28"/>
      <c r="AA2278" s="28"/>
      <c r="AB2278" s="28"/>
      <c r="AC2278" s="28"/>
      <c r="AD2278" s="28"/>
      <c r="AE2278" s="28"/>
      <c r="AF2278" s="28"/>
      <c r="AG2278" s="28"/>
      <c r="AH2278" s="28"/>
      <c r="AI2278" s="28"/>
      <c r="AJ2278" s="28"/>
      <c r="AK2278" s="28"/>
      <c r="AL2278" s="28"/>
      <c r="AM2278" s="28"/>
      <c r="AN2278" s="28"/>
      <c r="AO2278" s="28"/>
      <c r="AP2278" s="28"/>
      <c r="AQ2278" s="28"/>
    </row>
    <row r="2279" spans="2:43" ht="15">
      <c r="B2279" s="28"/>
      <c r="C2279" s="28"/>
      <c r="D2279" s="28"/>
      <c r="E2279" s="28"/>
      <c r="F2279" s="28"/>
      <c r="G2279" s="28"/>
      <c r="H2279" s="28"/>
      <c r="I2279" s="28"/>
      <c r="J2279" s="28"/>
      <c r="K2279" s="28"/>
      <c r="L2279" s="28"/>
      <c r="M2279" s="28"/>
      <c r="N2279" s="28"/>
      <c r="O2279" s="28"/>
      <c r="P2279" s="28"/>
      <c r="Q2279" s="28"/>
      <c r="R2279" s="28"/>
      <c r="S2279" s="28"/>
      <c r="T2279" s="28"/>
      <c r="U2279" s="28"/>
      <c r="V2279" s="28"/>
      <c r="W2279" s="28"/>
      <c r="X2279" s="28"/>
      <c r="Y2279" s="28"/>
      <c r="Z2279" s="28"/>
      <c r="AA2279" s="28"/>
      <c r="AB2279" s="28"/>
      <c r="AC2279" s="28"/>
      <c r="AD2279" s="28"/>
      <c r="AE2279" s="28"/>
      <c r="AF2279" s="28"/>
      <c r="AG2279" s="28"/>
      <c r="AH2279" s="28"/>
      <c r="AI2279" s="28"/>
      <c r="AJ2279" s="28"/>
      <c r="AK2279" s="28"/>
      <c r="AL2279" s="28"/>
      <c r="AM2279" s="28"/>
      <c r="AN2279" s="28"/>
      <c r="AO2279" s="28"/>
      <c r="AP2279" s="28"/>
      <c r="AQ2279" s="28"/>
    </row>
    <row r="2280" spans="2:43" ht="15">
      <c r="B2280" s="28"/>
      <c r="C2280" s="28"/>
      <c r="D2280" s="28"/>
      <c r="E2280" s="28"/>
      <c r="F2280" s="28"/>
      <c r="G2280" s="28"/>
      <c r="H2280" s="28"/>
      <c r="I2280" s="28"/>
      <c r="J2280" s="28"/>
      <c r="K2280" s="28"/>
      <c r="L2280" s="28"/>
      <c r="M2280" s="28"/>
      <c r="N2280" s="28"/>
      <c r="O2280" s="28"/>
      <c r="P2280" s="28"/>
      <c r="Q2280" s="28"/>
      <c r="R2280" s="28"/>
      <c r="S2280" s="28"/>
      <c r="T2280" s="28"/>
      <c r="U2280" s="28"/>
      <c r="V2280" s="28"/>
      <c r="W2280" s="28"/>
      <c r="X2280" s="28"/>
      <c r="Y2280" s="28"/>
      <c r="Z2280" s="28"/>
      <c r="AA2280" s="28"/>
      <c r="AB2280" s="28"/>
      <c r="AC2280" s="28"/>
      <c r="AD2280" s="28"/>
      <c r="AE2280" s="28"/>
      <c r="AF2280" s="28"/>
      <c r="AG2280" s="28"/>
      <c r="AH2280" s="28"/>
      <c r="AI2280" s="28"/>
      <c r="AJ2280" s="28"/>
      <c r="AK2280" s="28"/>
      <c r="AL2280" s="28"/>
      <c r="AM2280" s="28"/>
      <c r="AN2280" s="28"/>
      <c r="AO2280" s="28"/>
      <c r="AP2280" s="28"/>
      <c r="AQ2280" s="28"/>
    </row>
    <row r="2281" spans="2:43" ht="15">
      <c r="B2281" s="28"/>
      <c r="C2281" s="28"/>
      <c r="D2281" s="28"/>
      <c r="E2281" s="28"/>
      <c r="F2281" s="28"/>
      <c r="G2281" s="28"/>
      <c r="H2281" s="28"/>
      <c r="I2281" s="28"/>
      <c r="J2281" s="28"/>
      <c r="K2281" s="28"/>
      <c r="L2281" s="28"/>
      <c r="M2281" s="28"/>
      <c r="N2281" s="28"/>
      <c r="O2281" s="28"/>
      <c r="P2281" s="28"/>
      <c r="Q2281" s="28"/>
      <c r="R2281" s="28"/>
      <c r="S2281" s="28"/>
      <c r="T2281" s="28"/>
      <c r="U2281" s="28"/>
      <c r="V2281" s="28"/>
      <c r="W2281" s="28"/>
      <c r="X2281" s="28"/>
      <c r="Y2281" s="28"/>
      <c r="Z2281" s="28"/>
      <c r="AA2281" s="28"/>
      <c r="AB2281" s="28"/>
      <c r="AC2281" s="28"/>
      <c r="AD2281" s="28"/>
      <c r="AE2281" s="28"/>
      <c r="AF2281" s="28"/>
      <c r="AG2281" s="28"/>
      <c r="AH2281" s="28"/>
      <c r="AI2281" s="28"/>
      <c r="AJ2281" s="28"/>
      <c r="AK2281" s="28"/>
      <c r="AL2281" s="28"/>
      <c r="AM2281" s="28"/>
      <c r="AN2281" s="28"/>
      <c r="AO2281" s="28"/>
      <c r="AP2281" s="28"/>
      <c r="AQ2281" s="28"/>
    </row>
    <row r="2282" spans="2:43" ht="15">
      <c r="B2282" s="28"/>
      <c r="C2282" s="28"/>
      <c r="D2282" s="28"/>
      <c r="E2282" s="28"/>
      <c r="F2282" s="28"/>
      <c r="G2282" s="28"/>
      <c r="H2282" s="28"/>
      <c r="I2282" s="28"/>
      <c r="J2282" s="28"/>
      <c r="K2282" s="28"/>
      <c r="L2282" s="28"/>
      <c r="M2282" s="28"/>
      <c r="N2282" s="28"/>
      <c r="O2282" s="28"/>
      <c r="P2282" s="28"/>
      <c r="Q2282" s="28"/>
      <c r="R2282" s="28"/>
      <c r="S2282" s="28"/>
      <c r="T2282" s="28"/>
      <c r="U2282" s="28"/>
      <c r="V2282" s="28"/>
      <c r="W2282" s="28"/>
      <c r="X2282" s="28"/>
      <c r="Y2282" s="28"/>
      <c r="Z2282" s="28"/>
      <c r="AA2282" s="28"/>
      <c r="AB2282" s="28"/>
      <c r="AC2282" s="28"/>
      <c r="AD2282" s="28"/>
      <c r="AE2282" s="28"/>
      <c r="AF2282" s="28"/>
      <c r="AG2282" s="28"/>
      <c r="AH2282" s="28"/>
      <c r="AI2282" s="28"/>
      <c r="AJ2282" s="28"/>
      <c r="AK2282" s="28"/>
      <c r="AL2282" s="28"/>
      <c r="AM2282" s="28"/>
      <c r="AN2282" s="28"/>
      <c r="AO2282" s="28"/>
      <c r="AP2282" s="28"/>
      <c r="AQ2282" s="28"/>
    </row>
    <row r="2283" spans="2:43" ht="15">
      <c r="B2283" s="28"/>
      <c r="C2283" s="28"/>
      <c r="D2283" s="28"/>
      <c r="E2283" s="28"/>
      <c r="F2283" s="28"/>
      <c r="G2283" s="28"/>
      <c r="H2283" s="28"/>
      <c r="I2283" s="28"/>
      <c r="J2283" s="28"/>
      <c r="K2283" s="28"/>
      <c r="L2283" s="28"/>
      <c r="M2283" s="28"/>
      <c r="N2283" s="28"/>
      <c r="O2283" s="28"/>
      <c r="P2283" s="28"/>
      <c r="Q2283" s="28"/>
      <c r="R2283" s="28"/>
      <c r="S2283" s="28"/>
      <c r="T2283" s="28"/>
      <c r="U2283" s="28"/>
      <c r="V2283" s="28"/>
      <c r="W2283" s="28"/>
      <c r="X2283" s="28"/>
      <c r="Y2283" s="28"/>
      <c r="Z2283" s="28"/>
      <c r="AA2283" s="28"/>
      <c r="AB2283" s="28"/>
      <c r="AC2283" s="28"/>
      <c r="AD2283" s="28"/>
      <c r="AE2283" s="28"/>
      <c r="AF2283" s="28"/>
      <c r="AG2283" s="28"/>
      <c r="AH2283" s="28"/>
      <c r="AI2283" s="28"/>
      <c r="AJ2283" s="28"/>
      <c r="AK2283" s="28"/>
      <c r="AL2283" s="28"/>
      <c r="AM2283" s="28"/>
      <c r="AN2283" s="28"/>
      <c r="AO2283" s="28"/>
      <c r="AP2283" s="28"/>
      <c r="AQ2283" s="28"/>
    </row>
    <row r="2284" spans="2:43" ht="15">
      <c r="B2284" s="28"/>
      <c r="C2284" s="28"/>
      <c r="D2284" s="28"/>
      <c r="E2284" s="28"/>
      <c r="F2284" s="28"/>
      <c r="G2284" s="28"/>
      <c r="H2284" s="28"/>
      <c r="I2284" s="28"/>
      <c r="J2284" s="28"/>
      <c r="K2284" s="28"/>
      <c r="L2284" s="28"/>
      <c r="M2284" s="28"/>
      <c r="N2284" s="28"/>
      <c r="O2284" s="28"/>
      <c r="P2284" s="28"/>
      <c r="Q2284" s="28"/>
      <c r="R2284" s="28"/>
      <c r="S2284" s="28"/>
      <c r="T2284" s="28"/>
      <c r="U2284" s="28"/>
      <c r="V2284" s="28"/>
      <c r="W2284" s="28"/>
      <c r="X2284" s="28"/>
      <c r="Y2284" s="28"/>
      <c r="Z2284" s="28"/>
      <c r="AA2284" s="28"/>
      <c r="AB2284" s="28"/>
      <c r="AC2284" s="28"/>
      <c r="AD2284" s="28"/>
      <c r="AE2284" s="28"/>
      <c r="AF2284" s="28"/>
      <c r="AG2284" s="28"/>
      <c r="AH2284" s="28"/>
      <c r="AI2284" s="28"/>
      <c r="AJ2284" s="28"/>
      <c r="AK2284" s="28"/>
      <c r="AL2284" s="28"/>
      <c r="AM2284" s="28"/>
      <c r="AN2284" s="28"/>
      <c r="AO2284" s="28"/>
      <c r="AP2284" s="28"/>
      <c r="AQ2284" s="28"/>
    </row>
    <row r="2285" spans="2:43" ht="15">
      <c r="B2285" s="28"/>
      <c r="C2285" s="28"/>
      <c r="D2285" s="28"/>
      <c r="E2285" s="28"/>
      <c r="F2285" s="28"/>
      <c r="G2285" s="28"/>
      <c r="H2285" s="28"/>
      <c r="I2285" s="28"/>
      <c r="J2285" s="28"/>
      <c r="K2285" s="28"/>
      <c r="L2285" s="28"/>
      <c r="M2285" s="28"/>
      <c r="N2285" s="28"/>
      <c r="O2285" s="28"/>
      <c r="P2285" s="28"/>
      <c r="Q2285" s="28"/>
      <c r="R2285" s="28"/>
      <c r="S2285" s="28"/>
      <c r="T2285" s="28"/>
      <c r="U2285" s="28"/>
      <c r="V2285" s="28"/>
      <c r="W2285" s="28"/>
      <c r="X2285" s="28"/>
      <c r="Y2285" s="28"/>
      <c r="Z2285" s="28"/>
      <c r="AA2285" s="28"/>
      <c r="AB2285" s="28"/>
      <c r="AC2285" s="28"/>
      <c r="AD2285" s="28"/>
      <c r="AE2285" s="28"/>
      <c r="AF2285" s="28"/>
      <c r="AG2285" s="28"/>
      <c r="AH2285" s="28"/>
      <c r="AI2285" s="28"/>
      <c r="AJ2285" s="28"/>
      <c r="AK2285" s="28"/>
      <c r="AL2285" s="28"/>
      <c r="AM2285" s="28"/>
      <c r="AN2285" s="28"/>
      <c r="AO2285" s="28"/>
      <c r="AP2285" s="28"/>
      <c r="AQ2285" s="28"/>
    </row>
    <row r="2286" spans="2:43" ht="15">
      <c r="B2286" s="28"/>
      <c r="C2286" s="28"/>
      <c r="D2286" s="28"/>
      <c r="E2286" s="28"/>
      <c r="F2286" s="28"/>
      <c r="G2286" s="28"/>
      <c r="H2286" s="28"/>
      <c r="I2286" s="28"/>
      <c r="J2286" s="28"/>
      <c r="K2286" s="28"/>
      <c r="L2286" s="28"/>
      <c r="M2286" s="28"/>
      <c r="N2286" s="28"/>
      <c r="O2286" s="28"/>
      <c r="P2286" s="28"/>
      <c r="Q2286" s="28"/>
      <c r="R2286" s="28"/>
      <c r="S2286" s="28"/>
      <c r="T2286" s="28"/>
      <c r="U2286" s="28"/>
      <c r="V2286" s="28"/>
      <c r="W2286" s="28"/>
      <c r="X2286" s="28"/>
      <c r="Y2286" s="28"/>
      <c r="Z2286" s="28"/>
      <c r="AA2286" s="28"/>
      <c r="AB2286" s="28"/>
      <c r="AC2286" s="28"/>
      <c r="AD2286" s="28"/>
      <c r="AE2286" s="28"/>
      <c r="AF2286" s="28"/>
      <c r="AG2286" s="28"/>
      <c r="AH2286" s="28"/>
      <c r="AI2286" s="28"/>
      <c r="AJ2286" s="28"/>
      <c r="AK2286" s="28"/>
      <c r="AL2286" s="28"/>
      <c r="AM2286" s="28"/>
      <c r="AN2286" s="28"/>
      <c r="AO2286" s="28"/>
      <c r="AP2286" s="28"/>
      <c r="AQ2286" s="28"/>
    </row>
    <row r="2287" spans="2:43" ht="15">
      <c r="B2287" s="28"/>
      <c r="C2287" s="28"/>
      <c r="D2287" s="28"/>
      <c r="E2287" s="28"/>
      <c r="F2287" s="28"/>
      <c r="G2287" s="28"/>
      <c r="H2287" s="28"/>
      <c r="I2287" s="28"/>
      <c r="J2287" s="28"/>
      <c r="K2287" s="28"/>
      <c r="L2287" s="28"/>
      <c r="M2287" s="28"/>
      <c r="N2287" s="28"/>
      <c r="O2287" s="28"/>
      <c r="P2287" s="28"/>
      <c r="Q2287" s="28"/>
      <c r="R2287" s="28"/>
      <c r="S2287" s="28"/>
      <c r="T2287" s="28"/>
      <c r="U2287" s="28"/>
      <c r="V2287" s="28"/>
      <c r="W2287" s="28"/>
      <c r="X2287" s="28"/>
      <c r="Y2287" s="28"/>
      <c r="Z2287" s="28"/>
      <c r="AA2287" s="28"/>
      <c r="AB2287" s="28"/>
      <c r="AC2287" s="28"/>
      <c r="AD2287" s="28"/>
      <c r="AE2287" s="28"/>
      <c r="AF2287" s="28"/>
      <c r="AG2287" s="28"/>
      <c r="AH2287" s="28"/>
      <c r="AI2287" s="28"/>
      <c r="AJ2287" s="28"/>
      <c r="AK2287" s="28"/>
      <c r="AL2287" s="28"/>
      <c r="AM2287" s="28"/>
      <c r="AN2287" s="28"/>
      <c r="AO2287" s="28"/>
      <c r="AP2287" s="28"/>
      <c r="AQ2287" s="28"/>
    </row>
    <row r="2288" spans="2:43" ht="15">
      <c r="B2288" s="28"/>
      <c r="C2288" s="28"/>
      <c r="D2288" s="28"/>
      <c r="E2288" s="28"/>
      <c r="F2288" s="28"/>
      <c r="G2288" s="28"/>
      <c r="H2288" s="28"/>
      <c r="I2288" s="28"/>
      <c r="J2288" s="28"/>
      <c r="K2288" s="28"/>
      <c r="L2288" s="28"/>
      <c r="M2288" s="28"/>
      <c r="N2288" s="28"/>
      <c r="O2288" s="28"/>
      <c r="P2288" s="28"/>
      <c r="Q2288" s="28"/>
      <c r="R2288" s="28"/>
      <c r="S2288" s="28"/>
      <c r="T2288" s="28"/>
      <c r="U2288" s="28"/>
      <c r="V2288" s="28"/>
      <c r="W2288" s="28"/>
      <c r="X2288" s="28"/>
      <c r="Y2288" s="28"/>
      <c r="Z2288" s="28"/>
      <c r="AA2288" s="28"/>
      <c r="AB2288" s="28"/>
      <c r="AC2288" s="28"/>
      <c r="AD2288" s="28"/>
      <c r="AE2288" s="28"/>
      <c r="AF2288" s="28"/>
      <c r="AG2288" s="28"/>
      <c r="AH2288" s="28"/>
      <c r="AI2288" s="28"/>
      <c r="AJ2288" s="28"/>
      <c r="AK2288" s="28"/>
      <c r="AL2288" s="28"/>
      <c r="AM2288" s="28"/>
      <c r="AN2288" s="28"/>
      <c r="AO2288" s="28"/>
      <c r="AP2288" s="28"/>
      <c r="AQ2288" s="28"/>
    </row>
    <row r="2289" spans="2:43" ht="15">
      <c r="B2289" s="28"/>
      <c r="C2289" s="28"/>
      <c r="D2289" s="28"/>
      <c r="E2289" s="28"/>
      <c r="F2289" s="28"/>
      <c r="G2289" s="28"/>
      <c r="H2289" s="28"/>
      <c r="I2289" s="28"/>
      <c r="J2289" s="28"/>
      <c r="K2289" s="28"/>
      <c r="L2289" s="28"/>
      <c r="M2289" s="28"/>
      <c r="N2289" s="28"/>
      <c r="O2289" s="28"/>
      <c r="P2289" s="28"/>
      <c r="Q2289" s="28"/>
      <c r="R2289" s="28"/>
      <c r="S2289" s="28"/>
      <c r="T2289" s="28"/>
      <c r="U2289" s="28"/>
      <c r="V2289" s="28"/>
      <c r="W2289" s="28"/>
      <c r="X2289" s="28"/>
      <c r="Y2289" s="28"/>
      <c r="Z2289" s="28"/>
      <c r="AA2289" s="28"/>
      <c r="AB2289" s="28"/>
      <c r="AC2289" s="28"/>
      <c r="AD2289" s="28"/>
      <c r="AE2289" s="28"/>
      <c r="AF2289" s="28"/>
      <c r="AG2289" s="28"/>
      <c r="AH2289" s="28"/>
      <c r="AI2289" s="28"/>
      <c r="AJ2289" s="28"/>
      <c r="AK2289" s="28"/>
      <c r="AL2289" s="28"/>
      <c r="AM2289" s="28"/>
      <c r="AN2289" s="28"/>
      <c r="AO2289" s="28"/>
      <c r="AP2289" s="28"/>
      <c r="AQ2289" s="28"/>
    </row>
    <row r="2290" spans="2:43" ht="15">
      <c r="B2290" s="28"/>
      <c r="C2290" s="28"/>
      <c r="D2290" s="28"/>
      <c r="E2290" s="28"/>
      <c r="F2290" s="28"/>
      <c r="G2290" s="28"/>
      <c r="H2290" s="28"/>
      <c r="I2290" s="28"/>
      <c r="J2290" s="28"/>
      <c r="K2290" s="28"/>
      <c r="L2290" s="28"/>
      <c r="M2290" s="28"/>
      <c r="N2290" s="28"/>
      <c r="O2290" s="28"/>
      <c r="P2290" s="28"/>
      <c r="Q2290" s="28"/>
      <c r="R2290" s="28"/>
      <c r="S2290" s="28"/>
      <c r="T2290" s="28"/>
      <c r="U2290" s="28"/>
      <c r="V2290" s="28"/>
      <c r="W2290" s="28"/>
      <c r="X2290" s="28"/>
      <c r="Y2290" s="28"/>
      <c r="Z2290" s="28"/>
      <c r="AA2290" s="28"/>
      <c r="AB2290" s="28"/>
      <c r="AC2290" s="28"/>
      <c r="AD2290" s="28"/>
      <c r="AE2290" s="28"/>
      <c r="AF2290" s="28"/>
      <c r="AG2290" s="28"/>
      <c r="AH2290" s="28"/>
      <c r="AI2290" s="28"/>
      <c r="AJ2290" s="28"/>
      <c r="AK2290" s="28"/>
      <c r="AL2290" s="28"/>
      <c r="AM2290" s="28"/>
      <c r="AN2290" s="28"/>
      <c r="AO2290" s="28"/>
      <c r="AP2290" s="28"/>
      <c r="AQ2290" s="28"/>
    </row>
    <row r="2291" spans="2:43" ht="15">
      <c r="B2291" s="28"/>
      <c r="C2291" s="28"/>
      <c r="D2291" s="28"/>
      <c r="E2291" s="28"/>
      <c r="F2291" s="28"/>
      <c r="G2291" s="28"/>
      <c r="H2291" s="28"/>
      <c r="I2291" s="28"/>
      <c r="J2291" s="28"/>
      <c r="K2291" s="28"/>
      <c r="L2291" s="28"/>
      <c r="M2291" s="28"/>
      <c r="N2291" s="28"/>
      <c r="O2291" s="28"/>
      <c r="P2291" s="28"/>
      <c r="Q2291" s="28"/>
      <c r="R2291" s="28"/>
      <c r="S2291" s="28"/>
      <c r="T2291" s="28"/>
      <c r="U2291" s="28"/>
      <c r="V2291" s="28"/>
      <c r="W2291" s="28"/>
      <c r="X2291" s="28"/>
      <c r="Y2291" s="28"/>
      <c r="Z2291" s="28"/>
      <c r="AA2291" s="28"/>
      <c r="AB2291" s="28"/>
      <c r="AC2291" s="28"/>
      <c r="AD2291" s="28"/>
      <c r="AE2291" s="28"/>
      <c r="AF2291" s="28"/>
      <c r="AG2291" s="28"/>
      <c r="AH2291" s="28"/>
      <c r="AI2291" s="28"/>
      <c r="AJ2291" s="28"/>
      <c r="AK2291" s="28"/>
      <c r="AL2291" s="28"/>
      <c r="AM2291" s="28"/>
      <c r="AN2291" s="28"/>
      <c r="AO2291" s="28"/>
      <c r="AP2291" s="28"/>
      <c r="AQ2291" s="28"/>
    </row>
    <row r="2292" spans="2:43" ht="15">
      <c r="B2292" s="28"/>
      <c r="C2292" s="28"/>
      <c r="D2292" s="28"/>
      <c r="E2292" s="28"/>
      <c r="F2292" s="28"/>
      <c r="G2292" s="28"/>
      <c r="H2292" s="28"/>
      <c r="I2292" s="28"/>
      <c r="J2292" s="28"/>
      <c r="K2292" s="28"/>
      <c r="L2292" s="28"/>
      <c r="M2292" s="28"/>
      <c r="N2292" s="28"/>
      <c r="O2292" s="28"/>
      <c r="P2292" s="28"/>
      <c r="Q2292" s="28"/>
      <c r="R2292" s="28"/>
      <c r="S2292" s="28"/>
      <c r="T2292" s="28"/>
      <c r="U2292" s="28"/>
      <c r="V2292" s="28"/>
      <c r="W2292" s="28"/>
      <c r="X2292" s="28"/>
      <c r="Y2292" s="28"/>
      <c r="Z2292" s="28"/>
      <c r="AA2292" s="28"/>
      <c r="AB2292" s="28"/>
      <c r="AC2292" s="28"/>
      <c r="AD2292" s="28"/>
      <c r="AE2292" s="28"/>
      <c r="AF2292" s="28"/>
      <c r="AG2292" s="28"/>
      <c r="AH2292" s="28"/>
      <c r="AI2292" s="28"/>
      <c r="AJ2292" s="28"/>
      <c r="AK2292" s="28"/>
      <c r="AL2292" s="28"/>
      <c r="AM2292" s="28"/>
      <c r="AN2292" s="28"/>
      <c r="AO2292" s="28"/>
      <c r="AP2292" s="28"/>
      <c r="AQ2292" s="28"/>
    </row>
    <row r="2293" spans="2:43" ht="15">
      <c r="B2293" s="28"/>
      <c r="C2293" s="28"/>
      <c r="D2293" s="28"/>
      <c r="E2293" s="28"/>
      <c r="F2293" s="28"/>
      <c r="G2293" s="28"/>
      <c r="H2293" s="28"/>
      <c r="I2293" s="28"/>
      <c r="J2293" s="28"/>
      <c r="K2293" s="28"/>
      <c r="L2293" s="28"/>
      <c r="M2293" s="28"/>
      <c r="N2293" s="28"/>
      <c r="O2293" s="28"/>
      <c r="P2293" s="28"/>
      <c r="Q2293" s="28"/>
      <c r="R2293" s="28"/>
      <c r="S2293" s="28"/>
      <c r="T2293" s="28"/>
      <c r="U2293" s="28"/>
      <c r="V2293" s="28"/>
      <c r="W2293" s="28"/>
      <c r="X2293" s="28"/>
      <c r="Y2293" s="28"/>
      <c r="Z2293" s="28"/>
      <c r="AA2293" s="28"/>
      <c r="AB2293" s="28"/>
      <c r="AC2293" s="28"/>
      <c r="AD2293" s="28"/>
      <c r="AE2293" s="28"/>
      <c r="AF2293" s="28"/>
      <c r="AG2293" s="28"/>
      <c r="AH2293" s="28"/>
      <c r="AI2293" s="28"/>
      <c r="AJ2293" s="28"/>
      <c r="AK2293" s="28"/>
      <c r="AL2293" s="28"/>
      <c r="AM2293" s="28"/>
      <c r="AN2293" s="28"/>
      <c r="AO2293" s="28"/>
      <c r="AP2293" s="28"/>
      <c r="AQ2293" s="28"/>
    </row>
    <row r="2294" spans="2:43" ht="15">
      <c r="B2294" s="28"/>
      <c r="C2294" s="28"/>
      <c r="D2294" s="28"/>
      <c r="E2294" s="28"/>
      <c r="F2294" s="28"/>
      <c r="G2294" s="28"/>
      <c r="H2294" s="28"/>
      <c r="I2294" s="28"/>
      <c r="J2294" s="28"/>
      <c r="K2294" s="28"/>
      <c r="L2294" s="28"/>
      <c r="M2294" s="28"/>
      <c r="N2294" s="28"/>
      <c r="O2294" s="28"/>
      <c r="P2294" s="28"/>
      <c r="Q2294" s="28"/>
      <c r="R2294" s="28"/>
      <c r="S2294" s="28"/>
      <c r="T2294" s="28"/>
      <c r="U2294" s="28"/>
      <c r="V2294" s="28"/>
      <c r="W2294" s="28"/>
      <c r="X2294" s="28"/>
      <c r="Y2294" s="28"/>
      <c r="Z2294" s="28"/>
      <c r="AA2294" s="28"/>
      <c r="AB2294" s="28"/>
      <c r="AC2294" s="28"/>
      <c r="AD2294" s="28"/>
      <c r="AE2294" s="28"/>
      <c r="AF2294" s="28"/>
      <c r="AG2294" s="28"/>
      <c r="AH2294" s="28"/>
      <c r="AI2294" s="28"/>
      <c r="AJ2294" s="28"/>
      <c r="AK2294" s="28"/>
      <c r="AL2294" s="28"/>
      <c r="AM2294" s="28"/>
      <c r="AN2294" s="28"/>
      <c r="AO2294" s="28"/>
      <c r="AP2294" s="28"/>
      <c r="AQ2294" s="28"/>
    </row>
    <row r="2295" spans="2:43" ht="15">
      <c r="B2295" s="28"/>
      <c r="C2295" s="28"/>
      <c r="D2295" s="28"/>
      <c r="E2295" s="28"/>
      <c r="F2295" s="28"/>
      <c r="G2295" s="28"/>
      <c r="H2295" s="28"/>
      <c r="I2295" s="28"/>
      <c r="J2295" s="28"/>
      <c r="K2295" s="28"/>
      <c r="L2295" s="28"/>
      <c r="M2295" s="28"/>
      <c r="N2295" s="28"/>
      <c r="O2295" s="28"/>
      <c r="P2295" s="28"/>
      <c r="Q2295" s="28"/>
      <c r="R2295" s="28"/>
      <c r="S2295" s="28"/>
      <c r="T2295" s="28"/>
      <c r="U2295" s="28"/>
      <c r="V2295" s="28"/>
      <c r="W2295" s="28"/>
      <c r="X2295" s="28"/>
      <c r="Y2295" s="28"/>
      <c r="Z2295" s="28"/>
      <c r="AA2295" s="28"/>
      <c r="AB2295" s="28"/>
      <c r="AC2295" s="28"/>
      <c r="AD2295" s="28"/>
      <c r="AE2295" s="28"/>
      <c r="AF2295" s="28"/>
      <c r="AG2295" s="28"/>
      <c r="AH2295" s="28"/>
      <c r="AI2295" s="28"/>
      <c r="AJ2295" s="28"/>
      <c r="AK2295" s="28"/>
      <c r="AL2295" s="28"/>
      <c r="AM2295" s="28"/>
      <c r="AN2295" s="28"/>
      <c r="AO2295" s="28"/>
      <c r="AP2295" s="28"/>
      <c r="AQ2295" s="28"/>
    </row>
    <row r="2296" spans="2:43" ht="15">
      <c r="B2296" s="28"/>
      <c r="C2296" s="28"/>
      <c r="D2296" s="28"/>
      <c r="E2296" s="28"/>
      <c r="F2296" s="28"/>
      <c r="G2296" s="28"/>
      <c r="H2296" s="28"/>
      <c r="I2296" s="28"/>
      <c r="J2296" s="28"/>
      <c r="K2296" s="28"/>
      <c r="L2296" s="28"/>
      <c r="M2296" s="28"/>
      <c r="N2296" s="28"/>
      <c r="O2296" s="28"/>
      <c r="P2296" s="28"/>
      <c r="Q2296" s="28"/>
      <c r="R2296" s="28"/>
      <c r="S2296" s="28"/>
      <c r="T2296" s="28"/>
      <c r="U2296" s="28"/>
      <c r="V2296" s="28"/>
      <c r="W2296" s="28"/>
      <c r="X2296" s="28"/>
      <c r="Y2296" s="28"/>
      <c r="Z2296" s="28"/>
      <c r="AA2296" s="28"/>
      <c r="AB2296" s="28"/>
      <c r="AC2296" s="28"/>
      <c r="AD2296" s="28"/>
      <c r="AE2296" s="28"/>
      <c r="AF2296" s="28"/>
      <c r="AG2296" s="28"/>
      <c r="AH2296" s="28"/>
      <c r="AI2296" s="28"/>
      <c r="AJ2296" s="28"/>
      <c r="AK2296" s="28"/>
      <c r="AL2296" s="28"/>
      <c r="AM2296" s="28"/>
      <c r="AN2296" s="28"/>
      <c r="AO2296" s="28"/>
      <c r="AP2296" s="28"/>
      <c r="AQ2296" s="28"/>
    </row>
    <row r="2297" spans="2:43" ht="15">
      <c r="B2297" s="28"/>
      <c r="C2297" s="28"/>
      <c r="D2297" s="28"/>
      <c r="E2297" s="28"/>
      <c r="F2297" s="28"/>
      <c r="G2297" s="28"/>
      <c r="H2297" s="28"/>
      <c r="I2297" s="28"/>
      <c r="J2297" s="28"/>
      <c r="K2297" s="28"/>
      <c r="L2297" s="28"/>
      <c r="M2297" s="28"/>
      <c r="N2297" s="28"/>
      <c r="O2297" s="28"/>
      <c r="P2297" s="28"/>
      <c r="Q2297" s="28"/>
      <c r="R2297" s="28"/>
      <c r="S2297" s="28"/>
      <c r="T2297" s="28"/>
      <c r="U2297" s="28"/>
      <c r="V2297" s="28"/>
      <c r="W2297" s="28"/>
      <c r="X2297" s="28"/>
      <c r="Y2297" s="28"/>
      <c r="Z2297" s="28"/>
      <c r="AA2297" s="28"/>
      <c r="AB2297" s="28"/>
      <c r="AC2297" s="28"/>
      <c r="AD2297" s="28"/>
      <c r="AE2297" s="28"/>
      <c r="AF2297" s="28"/>
      <c r="AG2297" s="28"/>
      <c r="AH2297" s="28"/>
      <c r="AI2297" s="28"/>
      <c r="AJ2297" s="28"/>
      <c r="AK2297" s="28"/>
      <c r="AL2297" s="28"/>
      <c r="AM2297" s="28"/>
      <c r="AN2297" s="28"/>
      <c r="AO2297" s="28"/>
      <c r="AP2297" s="28"/>
      <c r="AQ2297" s="28"/>
    </row>
    <row r="2298" spans="2:43" ht="15">
      <c r="B2298" s="28"/>
      <c r="C2298" s="28"/>
      <c r="D2298" s="28"/>
      <c r="E2298" s="28"/>
      <c r="F2298" s="28"/>
      <c r="G2298" s="28"/>
      <c r="H2298" s="28"/>
      <c r="I2298" s="28"/>
      <c r="J2298" s="28"/>
      <c r="K2298" s="28"/>
      <c r="L2298" s="28"/>
      <c r="M2298" s="28"/>
      <c r="N2298" s="28"/>
      <c r="O2298" s="28"/>
      <c r="P2298" s="28"/>
      <c r="Q2298" s="28"/>
      <c r="R2298" s="28"/>
      <c r="S2298" s="28"/>
      <c r="T2298" s="28"/>
      <c r="U2298" s="28"/>
      <c r="V2298" s="28"/>
      <c r="W2298" s="28"/>
      <c r="X2298" s="28"/>
      <c r="Y2298" s="28"/>
      <c r="Z2298" s="28"/>
      <c r="AA2298" s="28"/>
      <c r="AB2298" s="28"/>
      <c r="AC2298" s="28"/>
      <c r="AD2298" s="28"/>
      <c r="AE2298" s="28"/>
      <c r="AF2298" s="28"/>
      <c r="AG2298" s="28"/>
      <c r="AH2298" s="28"/>
      <c r="AI2298" s="28"/>
      <c r="AJ2298" s="28"/>
      <c r="AK2298" s="28"/>
      <c r="AL2298" s="28"/>
      <c r="AM2298" s="28"/>
      <c r="AN2298" s="28"/>
      <c r="AO2298" s="28"/>
      <c r="AP2298" s="28"/>
      <c r="AQ2298" s="28"/>
    </row>
    <row r="2299" spans="2:43" ht="15">
      <c r="B2299" s="28"/>
      <c r="C2299" s="28"/>
      <c r="D2299" s="28"/>
      <c r="E2299" s="28"/>
      <c r="F2299" s="28"/>
      <c r="G2299" s="28"/>
      <c r="H2299" s="28"/>
      <c r="I2299" s="28"/>
      <c r="J2299" s="28"/>
      <c r="K2299" s="28"/>
      <c r="L2299" s="28"/>
      <c r="M2299" s="28"/>
      <c r="N2299" s="28"/>
      <c r="O2299" s="28"/>
      <c r="P2299" s="28"/>
      <c r="Q2299" s="28"/>
      <c r="R2299" s="28"/>
      <c r="S2299" s="28"/>
      <c r="T2299" s="28"/>
      <c r="U2299" s="28"/>
      <c r="V2299" s="28"/>
      <c r="W2299" s="28"/>
      <c r="X2299" s="28"/>
      <c r="Y2299" s="28"/>
      <c r="Z2299" s="28"/>
      <c r="AA2299" s="28"/>
      <c r="AB2299" s="28"/>
      <c r="AC2299" s="28"/>
      <c r="AD2299" s="28"/>
      <c r="AE2299" s="28"/>
      <c r="AF2299" s="28"/>
      <c r="AG2299" s="28"/>
      <c r="AH2299" s="28"/>
      <c r="AI2299" s="28"/>
      <c r="AJ2299" s="28"/>
      <c r="AK2299" s="28"/>
      <c r="AL2299" s="28"/>
      <c r="AM2299" s="28"/>
      <c r="AN2299" s="28"/>
      <c r="AO2299" s="28"/>
      <c r="AP2299" s="28"/>
      <c r="AQ2299" s="28"/>
    </row>
    <row r="2300" spans="2:43" ht="15">
      <c r="B2300" s="28"/>
      <c r="C2300" s="28"/>
      <c r="D2300" s="28"/>
      <c r="E2300" s="28"/>
      <c r="F2300" s="28"/>
      <c r="G2300" s="28"/>
      <c r="H2300" s="28"/>
      <c r="I2300" s="28"/>
      <c r="J2300" s="28"/>
      <c r="K2300" s="28"/>
      <c r="L2300" s="28"/>
      <c r="M2300" s="28"/>
      <c r="N2300" s="28"/>
      <c r="O2300" s="28"/>
      <c r="P2300" s="28"/>
      <c r="Q2300" s="28"/>
      <c r="R2300" s="28"/>
      <c r="S2300" s="28"/>
      <c r="T2300" s="28"/>
      <c r="U2300" s="28"/>
      <c r="V2300" s="28"/>
      <c r="W2300" s="28"/>
      <c r="X2300" s="28"/>
      <c r="Y2300" s="28"/>
      <c r="Z2300" s="28"/>
      <c r="AA2300" s="28"/>
      <c r="AB2300" s="28"/>
      <c r="AC2300" s="28"/>
      <c r="AD2300" s="28"/>
      <c r="AE2300" s="28"/>
      <c r="AF2300" s="28"/>
      <c r="AG2300" s="28"/>
      <c r="AH2300" s="28"/>
      <c r="AI2300" s="28"/>
      <c r="AJ2300" s="28"/>
      <c r="AK2300" s="28"/>
      <c r="AL2300" s="28"/>
      <c r="AM2300" s="28"/>
      <c r="AN2300" s="28"/>
      <c r="AO2300" s="28"/>
      <c r="AP2300" s="28"/>
      <c r="AQ2300" s="28"/>
    </row>
    <row r="2301" spans="2:43" ht="15">
      <c r="B2301" s="28"/>
      <c r="C2301" s="28"/>
      <c r="D2301" s="28"/>
      <c r="E2301" s="28"/>
      <c r="F2301" s="28"/>
      <c r="G2301" s="28"/>
      <c r="H2301" s="28"/>
      <c r="I2301" s="28"/>
      <c r="J2301" s="28"/>
      <c r="K2301" s="28"/>
      <c r="L2301" s="28"/>
      <c r="M2301" s="28"/>
      <c r="N2301" s="28"/>
      <c r="O2301" s="28"/>
      <c r="P2301" s="28"/>
      <c r="Q2301" s="28"/>
      <c r="R2301" s="28"/>
      <c r="S2301" s="28"/>
      <c r="T2301" s="28"/>
      <c r="U2301" s="28"/>
      <c r="V2301" s="28"/>
      <c r="W2301" s="28"/>
      <c r="X2301" s="28"/>
      <c r="Y2301" s="28"/>
      <c r="Z2301" s="28"/>
      <c r="AA2301" s="28"/>
      <c r="AB2301" s="28"/>
      <c r="AC2301" s="28"/>
      <c r="AD2301" s="28"/>
      <c r="AE2301" s="28"/>
      <c r="AF2301" s="28"/>
      <c r="AG2301" s="28"/>
      <c r="AH2301" s="28"/>
      <c r="AI2301" s="28"/>
      <c r="AJ2301" s="28"/>
      <c r="AK2301" s="28"/>
      <c r="AL2301" s="28"/>
      <c r="AM2301" s="28"/>
      <c r="AN2301" s="28"/>
      <c r="AO2301" s="28"/>
      <c r="AP2301" s="28"/>
      <c r="AQ2301" s="28"/>
    </row>
    <row r="2302" spans="2:43" ht="15">
      <c r="B2302" s="28"/>
      <c r="C2302" s="28"/>
      <c r="D2302" s="28"/>
      <c r="E2302" s="28"/>
      <c r="F2302" s="28"/>
      <c r="G2302" s="28"/>
      <c r="H2302" s="28"/>
      <c r="I2302" s="28"/>
      <c r="J2302" s="28"/>
      <c r="K2302" s="28"/>
      <c r="L2302" s="28"/>
      <c r="M2302" s="28"/>
      <c r="N2302" s="28"/>
      <c r="O2302" s="28"/>
      <c r="P2302" s="28"/>
      <c r="Q2302" s="28"/>
      <c r="R2302" s="28"/>
      <c r="S2302" s="28"/>
      <c r="T2302" s="28"/>
      <c r="U2302" s="28"/>
      <c r="V2302" s="28"/>
      <c r="W2302" s="28"/>
      <c r="X2302" s="28"/>
      <c r="Y2302" s="28"/>
      <c r="Z2302" s="28"/>
      <c r="AA2302" s="28"/>
      <c r="AB2302" s="28"/>
      <c r="AC2302" s="28"/>
      <c r="AD2302" s="28"/>
      <c r="AE2302" s="28"/>
      <c r="AF2302" s="28"/>
      <c r="AG2302" s="28"/>
      <c r="AH2302" s="28"/>
      <c r="AI2302" s="28"/>
      <c r="AJ2302" s="28"/>
      <c r="AK2302" s="28"/>
      <c r="AL2302" s="28"/>
      <c r="AM2302" s="28"/>
      <c r="AN2302" s="28"/>
      <c r="AO2302" s="28"/>
      <c r="AP2302" s="28"/>
      <c r="AQ2302" s="28"/>
    </row>
    <row r="2303" spans="2:43" ht="15">
      <c r="B2303" s="28"/>
      <c r="C2303" s="28"/>
      <c r="D2303" s="28"/>
      <c r="E2303" s="28"/>
      <c r="F2303" s="28"/>
      <c r="G2303" s="28"/>
      <c r="H2303" s="28"/>
      <c r="I2303" s="28"/>
      <c r="J2303" s="28"/>
      <c r="K2303" s="28"/>
      <c r="L2303" s="28"/>
      <c r="M2303" s="28"/>
      <c r="N2303" s="28"/>
      <c r="O2303" s="28"/>
      <c r="P2303" s="28"/>
      <c r="Q2303" s="28"/>
      <c r="R2303" s="28"/>
      <c r="S2303" s="28"/>
      <c r="T2303" s="28"/>
      <c r="U2303" s="28"/>
      <c r="V2303" s="28"/>
      <c r="W2303" s="28"/>
      <c r="X2303" s="28"/>
      <c r="Y2303" s="28"/>
      <c r="Z2303" s="28"/>
      <c r="AA2303" s="28"/>
      <c r="AB2303" s="28"/>
      <c r="AC2303" s="28"/>
      <c r="AD2303" s="28"/>
      <c r="AE2303" s="28"/>
      <c r="AF2303" s="28"/>
      <c r="AG2303" s="28"/>
      <c r="AH2303" s="28"/>
      <c r="AI2303" s="28"/>
      <c r="AJ2303" s="28"/>
      <c r="AK2303" s="28"/>
      <c r="AL2303" s="28"/>
      <c r="AM2303" s="28"/>
      <c r="AN2303" s="28"/>
      <c r="AO2303" s="28"/>
      <c r="AP2303" s="28"/>
      <c r="AQ2303" s="28"/>
    </row>
    <row r="2304" spans="2:43" ht="15">
      <c r="B2304" s="28"/>
      <c r="C2304" s="28"/>
      <c r="D2304" s="28"/>
      <c r="E2304" s="28"/>
      <c r="F2304" s="28"/>
      <c r="G2304" s="28"/>
      <c r="H2304" s="28"/>
      <c r="I2304" s="28"/>
      <c r="J2304" s="28"/>
      <c r="K2304" s="28"/>
      <c r="L2304" s="28"/>
      <c r="M2304" s="28"/>
      <c r="N2304" s="28"/>
      <c r="O2304" s="28"/>
      <c r="P2304" s="28"/>
      <c r="Q2304" s="28"/>
      <c r="R2304" s="28"/>
      <c r="S2304" s="28"/>
      <c r="T2304" s="28"/>
      <c r="U2304" s="28"/>
      <c r="V2304" s="28"/>
      <c r="W2304" s="28"/>
      <c r="X2304" s="28"/>
      <c r="Y2304" s="28"/>
      <c r="Z2304" s="28"/>
      <c r="AA2304" s="28"/>
      <c r="AB2304" s="28"/>
      <c r="AC2304" s="28"/>
      <c r="AD2304" s="28"/>
      <c r="AE2304" s="28"/>
      <c r="AF2304" s="28"/>
      <c r="AG2304" s="28"/>
      <c r="AH2304" s="28"/>
      <c r="AI2304" s="28"/>
      <c r="AJ2304" s="28"/>
      <c r="AK2304" s="28"/>
      <c r="AL2304" s="28"/>
      <c r="AM2304" s="28"/>
      <c r="AN2304" s="28"/>
      <c r="AO2304" s="28"/>
      <c r="AP2304" s="28"/>
      <c r="AQ2304" s="28"/>
    </row>
    <row r="2305" spans="2:43" ht="15">
      <c r="B2305" s="28"/>
      <c r="C2305" s="28"/>
      <c r="D2305" s="28"/>
      <c r="E2305" s="28"/>
      <c r="F2305" s="28"/>
      <c r="G2305" s="28"/>
      <c r="H2305" s="28"/>
      <c r="I2305" s="28"/>
      <c r="J2305" s="28"/>
      <c r="K2305" s="28"/>
      <c r="L2305" s="28"/>
      <c r="M2305" s="28"/>
      <c r="N2305" s="28"/>
      <c r="O2305" s="28"/>
      <c r="P2305" s="28"/>
      <c r="Q2305" s="28"/>
      <c r="R2305" s="28"/>
      <c r="S2305" s="28"/>
      <c r="T2305" s="28"/>
      <c r="U2305" s="28"/>
      <c r="V2305" s="28"/>
      <c r="W2305" s="28"/>
      <c r="X2305" s="28"/>
      <c r="Y2305" s="28"/>
      <c r="Z2305" s="28"/>
      <c r="AA2305" s="28"/>
      <c r="AB2305" s="28"/>
      <c r="AC2305" s="28"/>
      <c r="AD2305" s="28"/>
      <c r="AE2305" s="28"/>
      <c r="AF2305" s="28"/>
      <c r="AG2305" s="28"/>
      <c r="AH2305" s="28"/>
      <c r="AI2305" s="28"/>
      <c r="AJ2305" s="28"/>
      <c r="AK2305" s="28"/>
      <c r="AL2305" s="28"/>
      <c r="AM2305" s="28"/>
      <c r="AN2305" s="28"/>
      <c r="AO2305" s="28"/>
      <c r="AP2305" s="28"/>
      <c r="AQ2305" s="28"/>
    </row>
    <row r="2306" spans="2:43" ht="15">
      <c r="B2306" s="28"/>
      <c r="C2306" s="28"/>
      <c r="D2306" s="28"/>
      <c r="E2306" s="28"/>
      <c r="F2306" s="28"/>
      <c r="G2306" s="28"/>
      <c r="H2306" s="28"/>
      <c r="I2306" s="28"/>
      <c r="J2306" s="28"/>
      <c r="K2306" s="28"/>
      <c r="L2306" s="28"/>
      <c r="M2306" s="28"/>
      <c r="N2306" s="28"/>
      <c r="O2306" s="28"/>
      <c r="P2306" s="28"/>
      <c r="Q2306" s="28"/>
      <c r="R2306" s="28"/>
      <c r="S2306" s="28"/>
      <c r="T2306" s="28"/>
      <c r="U2306" s="28"/>
      <c r="V2306" s="28"/>
      <c r="W2306" s="28"/>
      <c r="X2306" s="28"/>
      <c r="Y2306" s="28"/>
      <c r="Z2306" s="28"/>
      <c r="AA2306" s="28"/>
      <c r="AB2306" s="28"/>
      <c r="AC2306" s="28"/>
      <c r="AD2306" s="28"/>
      <c r="AE2306" s="28"/>
      <c r="AF2306" s="28"/>
      <c r="AG2306" s="28"/>
      <c r="AH2306" s="28"/>
      <c r="AI2306" s="28"/>
      <c r="AJ2306" s="28"/>
      <c r="AK2306" s="28"/>
      <c r="AL2306" s="28"/>
      <c r="AM2306" s="28"/>
      <c r="AN2306" s="28"/>
      <c r="AO2306" s="28"/>
      <c r="AP2306" s="28"/>
      <c r="AQ2306" s="28"/>
    </row>
    <row r="2307" spans="2:43" ht="15">
      <c r="B2307" s="28"/>
      <c r="C2307" s="28"/>
      <c r="D2307" s="28"/>
      <c r="E2307" s="28"/>
      <c r="F2307" s="28"/>
      <c r="G2307" s="28"/>
      <c r="H2307" s="28"/>
      <c r="I2307" s="28"/>
      <c r="J2307" s="28"/>
      <c r="K2307" s="28"/>
      <c r="L2307" s="28"/>
      <c r="M2307" s="28"/>
      <c r="N2307" s="28"/>
      <c r="O2307" s="28"/>
      <c r="P2307" s="28"/>
      <c r="Q2307" s="28"/>
      <c r="R2307" s="28"/>
      <c r="S2307" s="28"/>
      <c r="T2307" s="28"/>
      <c r="U2307" s="28"/>
      <c r="V2307" s="28"/>
      <c r="W2307" s="28"/>
      <c r="X2307" s="28"/>
      <c r="Y2307" s="28"/>
      <c r="Z2307" s="28"/>
      <c r="AA2307" s="28"/>
      <c r="AB2307" s="28"/>
      <c r="AC2307" s="28"/>
      <c r="AD2307" s="28"/>
      <c r="AE2307" s="28"/>
      <c r="AF2307" s="28"/>
      <c r="AG2307" s="28"/>
      <c r="AH2307" s="28"/>
      <c r="AI2307" s="28"/>
      <c r="AJ2307" s="28"/>
      <c r="AK2307" s="28"/>
      <c r="AL2307" s="28"/>
      <c r="AM2307" s="28"/>
      <c r="AN2307" s="28"/>
      <c r="AO2307" s="28"/>
      <c r="AP2307" s="28"/>
      <c r="AQ2307" s="28"/>
    </row>
    <row r="2308" spans="2:43" ht="15">
      <c r="B2308" s="28"/>
      <c r="C2308" s="28"/>
      <c r="D2308" s="28"/>
      <c r="E2308" s="28"/>
      <c r="F2308" s="28"/>
      <c r="G2308" s="28"/>
      <c r="H2308" s="28"/>
      <c r="I2308" s="28"/>
      <c r="J2308" s="28"/>
      <c r="K2308" s="28"/>
      <c r="L2308" s="28"/>
      <c r="M2308" s="28"/>
      <c r="N2308" s="28"/>
      <c r="O2308" s="28"/>
      <c r="P2308" s="28"/>
      <c r="Q2308" s="28"/>
      <c r="R2308" s="28"/>
      <c r="S2308" s="28"/>
      <c r="T2308" s="28"/>
      <c r="U2308" s="28"/>
      <c r="V2308" s="28"/>
      <c r="W2308" s="28"/>
      <c r="X2308" s="28"/>
      <c r="Y2308" s="28"/>
      <c r="Z2308" s="28"/>
      <c r="AA2308" s="28"/>
      <c r="AB2308" s="28"/>
      <c r="AC2308" s="28"/>
      <c r="AD2308" s="28"/>
      <c r="AE2308" s="28"/>
      <c r="AF2308" s="28"/>
      <c r="AG2308" s="28"/>
      <c r="AH2308" s="28"/>
      <c r="AI2308" s="28"/>
      <c r="AJ2308" s="28"/>
      <c r="AK2308" s="28"/>
      <c r="AL2308" s="28"/>
      <c r="AM2308" s="28"/>
      <c r="AN2308" s="28"/>
      <c r="AO2308" s="28"/>
      <c r="AP2308" s="28"/>
      <c r="AQ2308" s="28"/>
    </row>
    <row r="2309" spans="2:43" ht="15">
      <c r="B2309" s="28"/>
      <c r="C2309" s="28"/>
      <c r="D2309" s="28"/>
      <c r="E2309" s="28"/>
      <c r="F2309" s="28"/>
      <c r="G2309" s="28"/>
      <c r="H2309" s="28"/>
      <c r="I2309" s="28"/>
      <c r="J2309" s="28"/>
      <c r="K2309" s="28"/>
      <c r="L2309" s="28"/>
      <c r="M2309" s="28"/>
      <c r="N2309" s="28"/>
      <c r="O2309" s="28"/>
      <c r="P2309" s="28"/>
      <c r="Q2309" s="28"/>
      <c r="R2309" s="28"/>
      <c r="S2309" s="28"/>
      <c r="T2309" s="28"/>
      <c r="U2309" s="28"/>
      <c r="V2309" s="28"/>
      <c r="W2309" s="28"/>
      <c r="X2309" s="28"/>
      <c r="Y2309" s="28"/>
      <c r="Z2309" s="28"/>
      <c r="AA2309" s="28"/>
      <c r="AB2309" s="28"/>
      <c r="AC2309" s="28"/>
      <c r="AD2309" s="28"/>
      <c r="AE2309" s="28"/>
      <c r="AF2309" s="28"/>
      <c r="AG2309" s="28"/>
      <c r="AH2309" s="28"/>
      <c r="AI2309" s="28"/>
      <c r="AJ2309" s="28"/>
      <c r="AK2309" s="28"/>
      <c r="AL2309" s="28"/>
      <c r="AM2309" s="28"/>
      <c r="AN2309" s="28"/>
      <c r="AO2309" s="28"/>
      <c r="AP2309" s="28"/>
      <c r="AQ2309" s="28"/>
    </row>
    <row r="2310" spans="2:43" ht="15">
      <c r="B2310" s="28"/>
      <c r="C2310" s="28"/>
      <c r="D2310" s="28"/>
      <c r="E2310" s="28"/>
      <c r="F2310" s="28"/>
      <c r="G2310" s="28"/>
      <c r="H2310" s="28"/>
      <c r="I2310" s="28"/>
      <c r="J2310" s="28"/>
      <c r="K2310" s="28"/>
      <c r="L2310" s="28"/>
      <c r="M2310" s="28"/>
      <c r="N2310" s="28"/>
      <c r="O2310" s="28"/>
      <c r="P2310" s="28"/>
      <c r="Q2310" s="28"/>
      <c r="R2310" s="28"/>
      <c r="S2310" s="28"/>
      <c r="T2310" s="28"/>
      <c r="U2310" s="28"/>
      <c r="V2310" s="28"/>
      <c r="W2310" s="28"/>
      <c r="X2310" s="28"/>
      <c r="Y2310" s="28"/>
      <c r="Z2310" s="28"/>
      <c r="AA2310" s="28"/>
      <c r="AB2310" s="28"/>
      <c r="AC2310" s="28"/>
      <c r="AD2310" s="28"/>
      <c r="AE2310" s="28"/>
      <c r="AF2310" s="28"/>
      <c r="AG2310" s="28"/>
      <c r="AH2310" s="28"/>
      <c r="AI2310" s="28"/>
      <c r="AJ2310" s="28"/>
      <c r="AK2310" s="28"/>
      <c r="AL2310" s="28"/>
      <c r="AM2310" s="28"/>
      <c r="AN2310" s="28"/>
      <c r="AO2310" s="28"/>
      <c r="AP2310" s="28"/>
      <c r="AQ2310" s="28"/>
    </row>
    <row r="2311" spans="2:43" ht="15">
      <c r="B2311" s="28"/>
      <c r="C2311" s="28"/>
      <c r="D2311" s="28"/>
      <c r="E2311" s="28"/>
      <c r="F2311" s="28"/>
      <c r="G2311" s="28"/>
      <c r="H2311" s="28"/>
      <c r="I2311" s="28"/>
      <c r="J2311" s="28"/>
      <c r="K2311" s="28"/>
      <c r="L2311" s="28"/>
      <c r="M2311" s="28"/>
      <c r="N2311" s="28"/>
      <c r="O2311" s="28"/>
      <c r="P2311" s="28"/>
      <c r="Q2311" s="28"/>
      <c r="R2311" s="28"/>
      <c r="S2311" s="28"/>
      <c r="T2311" s="28"/>
      <c r="U2311" s="28"/>
      <c r="V2311" s="28"/>
      <c r="W2311" s="28"/>
      <c r="X2311" s="28"/>
      <c r="Y2311" s="28"/>
      <c r="Z2311" s="28"/>
      <c r="AA2311" s="28"/>
      <c r="AB2311" s="28"/>
      <c r="AC2311" s="28"/>
      <c r="AD2311" s="28"/>
      <c r="AE2311" s="28"/>
      <c r="AF2311" s="28"/>
      <c r="AG2311" s="28"/>
      <c r="AH2311" s="28"/>
      <c r="AI2311" s="28"/>
      <c r="AJ2311" s="28"/>
      <c r="AK2311" s="28"/>
      <c r="AL2311" s="28"/>
      <c r="AM2311" s="28"/>
      <c r="AN2311" s="28"/>
      <c r="AO2311" s="28"/>
      <c r="AP2311" s="28"/>
      <c r="AQ2311" s="28"/>
    </row>
    <row r="2312" spans="2:43" ht="15">
      <c r="B2312" s="28"/>
      <c r="C2312" s="28"/>
      <c r="D2312" s="28"/>
      <c r="E2312" s="28"/>
      <c r="F2312" s="28"/>
      <c r="G2312" s="28"/>
      <c r="H2312" s="28"/>
      <c r="I2312" s="28"/>
      <c r="J2312" s="28"/>
      <c r="K2312" s="28"/>
      <c r="L2312" s="28"/>
      <c r="M2312" s="28"/>
      <c r="N2312" s="28"/>
      <c r="O2312" s="28"/>
      <c r="P2312" s="28"/>
      <c r="Q2312" s="28"/>
      <c r="R2312" s="28"/>
      <c r="S2312" s="28"/>
      <c r="T2312" s="28"/>
      <c r="U2312" s="28"/>
      <c r="V2312" s="28"/>
      <c r="W2312" s="28"/>
      <c r="X2312" s="28"/>
      <c r="Y2312" s="28"/>
      <c r="Z2312" s="28"/>
      <c r="AA2312" s="28"/>
      <c r="AB2312" s="28"/>
      <c r="AC2312" s="28"/>
      <c r="AD2312" s="28"/>
      <c r="AE2312" s="28"/>
      <c r="AF2312" s="28"/>
      <c r="AG2312" s="28"/>
      <c r="AH2312" s="28"/>
      <c r="AI2312" s="28"/>
      <c r="AJ2312" s="28"/>
      <c r="AK2312" s="28"/>
      <c r="AL2312" s="28"/>
      <c r="AM2312" s="28"/>
      <c r="AN2312" s="28"/>
      <c r="AO2312" s="28"/>
      <c r="AP2312" s="28"/>
      <c r="AQ2312" s="28"/>
    </row>
    <row r="2313" spans="2:43" ht="15">
      <c r="B2313" s="28"/>
      <c r="C2313" s="28"/>
      <c r="D2313" s="28"/>
      <c r="E2313" s="28"/>
      <c r="F2313" s="28"/>
      <c r="G2313" s="28"/>
      <c r="H2313" s="28"/>
      <c r="I2313" s="28"/>
      <c r="J2313" s="28"/>
      <c r="K2313" s="28"/>
      <c r="L2313" s="28"/>
      <c r="M2313" s="28"/>
      <c r="N2313" s="28"/>
      <c r="O2313" s="28"/>
      <c r="P2313" s="28"/>
      <c r="Q2313" s="28"/>
      <c r="R2313" s="28"/>
      <c r="S2313" s="28"/>
      <c r="T2313" s="28"/>
      <c r="U2313" s="28"/>
      <c r="V2313" s="28"/>
      <c r="W2313" s="28"/>
      <c r="X2313" s="28"/>
      <c r="Y2313" s="28"/>
      <c r="Z2313" s="28"/>
      <c r="AA2313" s="28"/>
      <c r="AB2313" s="28"/>
      <c r="AC2313" s="28"/>
      <c r="AD2313" s="28"/>
      <c r="AE2313" s="28"/>
      <c r="AF2313" s="28"/>
      <c r="AG2313" s="28"/>
      <c r="AH2313" s="28"/>
      <c r="AI2313" s="28"/>
      <c r="AJ2313" s="28"/>
      <c r="AK2313" s="28"/>
      <c r="AL2313" s="28"/>
      <c r="AM2313" s="28"/>
      <c r="AN2313" s="28"/>
      <c r="AO2313" s="28"/>
      <c r="AP2313" s="28"/>
      <c r="AQ2313" s="28"/>
    </row>
    <row r="2314" spans="2:43" ht="15">
      <c r="B2314" s="28"/>
      <c r="C2314" s="28"/>
      <c r="D2314" s="28"/>
      <c r="E2314" s="28"/>
      <c r="F2314" s="28"/>
      <c r="G2314" s="28"/>
      <c r="H2314" s="28"/>
      <c r="I2314" s="28"/>
      <c r="J2314" s="28"/>
      <c r="K2314" s="28"/>
      <c r="L2314" s="28"/>
      <c r="M2314" s="28"/>
      <c r="N2314" s="28"/>
      <c r="O2314" s="28"/>
      <c r="P2314" s="28"/>
      <c r="Q2314" s="28"/>
      <c r="R2314" s="28"/>
      <c r="S2314" s="28"/>
      <c r="T2314" s="28"/>
      <c r="U2314" s="28"/>
      <c r="V2314" s="28"/>
      <c r="W2314" s="28"/>
      <c r="X2314" s="28"/>
      <c r="Y2314" s="28"/>
      <c r="Z2314" s="28"/>
      <c r="AA2314" s="28"/>
      <c r="AB2314" s="28"/>
      <c r="AC2314" s="28"/>
      <c r="AD2314" s="28"/>
      <c r="AE2314" s="28"/>
      <c r="AF2314" s="28"/>
      <c r="AG2314" s="28"/>
      <c r="AH2314" s="28"/>
      <c r="AI2314" s="28"/>
      <c r="AJ2314" s="28"/>
      <c r="AK2314" s="28"/>
      <c r="AL2314" s="28"/>
      <c r="AM2314" s="28"/>
      <c r="AN2314" s="28"/>
      <c r="AO2314" s="28"/>
      <c r="AP2314" s="28"/>
      <c r="AQ2314" s="28"/>
    </row>
    <row r="2315" spans="2:43" ht="15">
      <c r="B2315" s="28"/>
      <c r="C2315" s="28"/>
      <c r="D2315" s="28"/>
      <c r="E2315" s="28"/>
      <c r="F2315" s="28"/>
      <c r="G2315" s="28"/>
      <c r="H2315" s="28"/>
      <c r="I2315" s="28"/>
      <c r="J2315" s="28"/>
      <c r="K2315" s="28"/>
      <c r="L2315" s="28"/>
      <c r="M2315" s="28"/>
      <c r="N2315" s="28"/>
      <c r="O2315" s="28"/>
      <c r="P2315" s="28"/>
      <c r="Q2315" s="28"/>
      <c r="R2315" s="28"/>
      <c r="S2315" s="28"/>
      <c r="T2315" s="28"/>
      <c r="U2315" s="28"/>
      <c r="V2315" s="28"/>
      <c r="W2315" s="28"/>
      <c r="X2315" s="28"/>
      <c r="Y2315" s="28"/>
      <c r="Z2315" s="28"/>
      <c r="AA2315" s="28"/>
      <c r="AB2315" s="28"/>
      <c r="AC2315" s="28"/>
      <c r="AD2315" s="28"/>
      <c r="AE2315" s="28"/>
      <c r="AF2315" s="28"/>
      <c r="AG2315" s="28"/>
      <c r="AH2315" s="28"/>
      <c r="AI2315" s="28"/>
      <c r="AJ2315" s="28"/>
      <c r="AK2315" s="28"/>
      <c r="AL2315" s="28"/>
      <c r="AM2315" s="28"/>
      <c r="AN2315" s="28"/>
      <c r="AO2315" s="28"/>
      <c r="AP2315" s="28"/>
      <c r="AQ2315" s="28"/>
    </row>
    <row r="2316" spans="2:43" ht="15">
      <c r="B2316" s="28"/>
      <c r="C2316" s="28"/>
      <c r="D2316" s="28"/>
      <c r="E2316" s="28"/>
      <c r="F2316" s="28"/>
      <c r="G2316" s="28"/>
      <c r="H2316" s="28"/>
      <c r="I2316" s="28"/>
      <c r="J2316" s="28"/>
      <c r="K2316" s="28"/>
      <c r="L2316" s="28"/>
      <c r="M2316" s="28"/>
      <c r="N2316" s="28"/>
      <c r="O2316" s="28"/>
      <c r="P2316" s="28"/>
      <c r="Q2316" s="28"/>
      <c r="R2316" s="28"/>
      <c r="S2316" s="28"/>
      <c r="T2316" s="28"/>
      <c r="U2316" s="28"/>
      <c r="V2316" s="28"/>
      <c r="W2316" s="28"/>
      <c r="X2316" s="28"/>
      <c r="Y2316" s="28"/>
      <c r="Z2316" s="28"/>
      <c r="AA2316" s="28"/>
      <c r="AB2316" s="28"/>
      <c r="AC2316" s="28"/>
      <c r="AD2316" s="28"/>
      <c r="AE2316" s="28"/>
      <c r="AF2316" s="28"/>
      <c r="AG2316" s="28"/>
      <c r="AH2316" s="28"/>
      <c r="AI2316" s="28"/>
      <c r="AJ2316" s="28"/>
      <c r="AK2316" s="28"/>
      <c r="AL2316" s="28"/>
      <c r="AM2316" s="28"/>
      <c r="AN2316" s="28"/>
      <c r="AO2316" s="28"/>
      <c r="AP2316" s="28"/>
      <c r="AQ2316" s="28"/>
    </row>
    <row r="2317" spans="2:43" ht="15">
      <c r="B2317" s="28"/>
      <c r="C2317" s="28"/>
      <c r="D2317" s="28"/>
      <c r="E2317" s="28"/>
      <c r="F2317" s="28"/>
      <c r="G2317" s="28"/>
      <c r="H2317" s="28"/>
      <c r="I2317" s="28"/>
      <c r="J2317" s="28"/>
      <c r="K2317" s="28"/>
      <c r="L2317" s="28"/>
      <c r="M2317" s="28"/>
      <c r="N2317" s="28"/>
      <c r="O2317" s="28"/>
      <c r="P2317" s="28"/>
      <c r="Q2317" s="28"/>
      <c r="R2317" s="28"/>
      <c r="S2317" s="28"/>
      <c r="T2317" s="28"/>
      <c r="U2317" s="28"/>
      <c r="V2317" s="28"/>
      <c r="W2317" s="28"/>
      <c r="X2317" s="28"/>
      <c r="Y2317" s="28"/>
      <c r="Z2317" s="28"/>
      <c r="AA2317" s="28"/>
      <c r="AB2317" s="28"/>
      <c r="AC2317" s="28"/>
      <c r="AD2317" s="28"/>
      <c r="AE2317" s="28"/>
      <c r="AF2317" s="28"/>
      <c r="AG2317" s="28"/>
      <c r="AH2317" s="28"/>
      <c r="AI2317" s="28"/>
      <c r="AJ2317" s="28"/>
      <c r="AK2317" s="28"/>
      <c r="AL2317" s="28"/>
      <c r="AM2317" s="28"/>
      <c r="AN2317" s="28"/>
      <c r="AO2317" s="28"/>
      <c r="AP2317" s="28"/>
      <c r="AQ2317" s="28"/>
    </row>
    <row r="2318" spans="2:43" ht="15">
      <c r="B2318" s="28"/>
      <c r="C2318" s="28"/>
      <c r="D2318" s="28"/>
      <c r="E2318" s="28"/>
      <c r="F2318" s="28"/>
      <c r="G2318" s="28"/>
      <c r="H2318" s="28"/>
      <c r="I2318" s="28"/>
      <c r="J2318" s="28"/>
      <c r="K2318" s="28"/>
      <c r="L2318" s="28"/>
      <c r="M2318" s="28"/>
      <c r="N2318" s="28"/>
      <c r="O2318" s="28"/>
      <c r="P2318" s="28"/>
      <c r="Q2318" s="28"/>
      <c r="R2318" s="28"/>
      <c r="S2318" s="28"/>
      <c r="T2318" s="28"/>
      <c r="U2318" s="28"/>
      <c r="V2318" s="28"/>
      <c r="W2318" s="28"/>
      <c r="X2318" s="28"/>
      <c r="Y2318" s="28"/>
      <c r="Z2318" s="28"/>
      <c r="AA2318" s="28"/>
      <c r="AB2318" s="28"/>
      <c r="AC2318" s="28"/>
      <c r="AD2318" s="28"/>
      <c r="AE2318" s="28"/>
      <c r="AF2318" s="28"/>
      <c r="AG2318" s="28"/>
      <c r="AH2318" s="28"/>
      <c r="AI2318" s="28"/>
      <c r="AJ2318" s="28"/>
      <c r="AK2318" s="28"/>
      <c r="AL2318" s="28"/>
      <c r="AM2318" s="28"/>
      <c r="AN2318" s="28"/>
      <c r="AO2318" s="28"/>
      <c r="AP2318" s="28"/>
      <c r="AQ2318" s="28"/>
    </row>
    <row r="2319" spans="2:43" ht="15">
      <c r="B2319" s="28"/>
      <c r="C2319" s="28"/>
      <c r="D2319" s="28"/>
      <c r="E2319" s="28"/>
      <c r="F2319" s="28"/>
      <c r="G2319" s="28"/>
      <c r="H2319" s="28"/>
      <c r="I2319" s="28"/>
      <c r="J2319" s="28"/>
      <c r="K2319" s="28"/>
      <c r="L2319" s="28"/>
      <c r="M2319" s="28"/>
      <c r="N2319" s="28"/>
      <c r="O2319" s="28"/>
      <c r="P2319" s="28"/>
      <c r="Q2319" s="28"/>
      <c r="R2319" s="28"/>
      <c r="S2319" s="28"/>
      <c r="T2319" s="28"/>
      <c r="U2319" s="28"/>
      <c r="V2319" s="28"/>
      <c r="W2319" s="28"/>
      <c r="X2319" s="28"/>
      <c r="Y2319" s="28"/>
      <c r="Z2319" s="28"/>
      <c r="AA2319" s="28"/>
      <c r="AB2319" s="28"/>
      <c r="AC2319" s="28"/>
      <c r="AD2319" s="28"/>
      <c r="AE2319" s="28"/>
      <c r="AF2319" s="28"/>
      <c r="AG2319" s="28"/>
      <c r="AH2319" s="28"/>
      <c r="AI2319" s="28"/>
      <c r="AJ2319" s="28"/>
      <c r="AK2319" s="28"/>
      <c r="AL2319" s="28"/>
      <c r="AM2319" s="28"/>
      <c r="AN2319" s="28"/>
      <c r="AO2319" s="28"/>
      <c r="AP2319" s="28"/>
      <c r="AQ2319" s="28"/>
    </row>
    <row r="2320" spans="2:43" ht="15">
      <c r="B2320" s="28"/>
      <c r="C2320" s="28"/>
      <c r="D2320" s="28"/>
      <c r="E2320" s="28"/>
      <c r="F2320" s="28"/>
      <c r="G2320" s="28"/>
      <c r="H2320" s="28"/>
      <c r="I2320" s="28"/>
      <c r="J2320" s="28"/>
      <c r="K2320" s="28"/>
      <c r="L2320" s="28"/>
      <c r="M2320" s="28"/>
      <c r="N2320" s="28"/>
      <c r="O2320" s="28"/>
      <c r="P2320" s="28"/>
      <c r="Q2320" s="28"/>
      <c r="R2320" s="28"/>
      <c r="S2320" s="28"/>
      <c r="T2320" s="28"/>
      <c r="U2320" s="28"/>
      <c r="V2320" s="28"/>
      <c r="W2320" s="28"/>
      <c r="X2320" s="28"/>
      <c r="Y2320" s="28"/>
      <c r="Z2320" s="28"/>
      <c r="AA2320" s="28"/>
      <c r="AB2320" s="28"/>
      <c r="AC2320" s="28"/>
      <c r="AD2320" s="28"/>
      <c r="AE2320" s="28"/>
      <c r="AF2320" s="28"/>
      <c r="AG2320" s="28"/>
      <c r="AH2320" s="28"/>
      <c r="AI2320" s="28"/>
      <c r="AJ2320" s="28"/>
      <c r="AK2320" s="28"/>
      <c r="AL2320" s="28"/>
      <c r="AM2320" s="28"/>
      <c r="AN2320" s="28"/>
      <c r="AO2320" s="28"/>
      <c r="AP2320" s="28"/>
      <c r="AQ2320" s="28"/>
    </row>
    <row r="2321" spans="2:43" ht="15">
      <c r="B2321" s="28"/>
      <c r="C2321" s="28"/>
      <c r="D2321" s="28"/>
      <c r="E2321" s="28"/>
      <c r="F2321" s="28"/>
      <c r="G2321" s="28"/>
      <c r="H2321" s="28"/>
      <c r="I2321" s="28"/>
      <c r="J2321" s="28"/>
      <c r="K2321" s="28"/>
      <c r="L2321" s="28"/>
      <c r="M2321" s="28"/>
      <c r="N2321" s="28"/>
      <c r="O2321" s="28"/>
      <c r="P2321" s="28"/>
      <c r="Q2321" s="28"/>
      <c r="R2321" s="28"/>
      <c r="S2321" s="28"/>
      <c r="T2321" s="28"/>
      <c r="U2321" s="28"/>
      <c r="V2321" s="28"/>
      <c r="W2321" s="28"/>
      <c r="X2321" s="28"/>
      <c r="Y2321" s="28"/>
      <c r="Z2321" s="28"/>
      <c r="AA2321" s="28"/>
      <c r="AB2321" s="28"/>
      <c r="AC2321" s="28"/>
      <c r="AD2321" s="28"/>
      <c r="AE2321" s="28"/>
      <c r="AF2321" s="28"/>
      <c r="AG2321" s="28"/>
      <c r="AH2321" s="28"/>
      <c r="AI2321" s="28"/>
      <c r="AJ2321" s="28"/>
      <c r="AK2321" s="28"/>
      <c r="AL2321" s="28"/>
      <c r="AM2321" s="28"/>
      <c r="AN2321" s="28"/>
      <c r="AO2321" s="28"/>
      <c r="AP2321" s="28"/>
      <c r="AQ2321" s="28"/>
    </row>
    <row r="2322" spans="2:43" ht="15">
      <c r="B2322" s="28"/>
      <c r="C2322" s="28"/>
      <c r="D2322" s="28"/>
      <c r="E2322" s="28"/>
      <c r="F2322" s="28"/>
      <c r="G2322" s="28"/>
      <c r="H2322" s="28"/>
      <c r="I2322" s="28"/>
      <c r="J2322" s="28"/>
      <c r="K2322" s="28"/>
      <c r="L2322" s="28"/>
      <c r="M2322" s="28"/>
      <c r="N2322" s="28"/>
      <c r="O2322" s="28"/>
      <c r="P2322" s="28"/>
      <c r="Q2322" s="28"/>
      <c r="R2322" s="28"/>
      <c r="S2322" s="28"/>
      <c r="T2322" s="28"/>
      <c r="U2322" s="28"/>
      <c r="V2322" s="28"/>
      <c r="W2322" s="28"/>
      <c r="X2322" s="28"/>
      <c r="Y2322" s="28"/>
      <c r="Z2322" s="28"/>
      <c r="AA2322" s="28"/>
      <c r="AB2322" s="28"/>
      <c r="AC2322" s="28"/>
      <c r="AD2322" s="28"/>
      <c r="AE2322" s="28"/>
      <c r="AF2322" s="28"/>
      <c r="AG2322" s="28"/>
      <c r="AH2322" s="28"/>
      <c r="AI2322" s="28"/>
      <c r="AJ2322" s="28"/>
      <c r="AK2322" s="28"/>
      <c r="AL2322" s="28"/>
      <c r="AM2322" s="28"/>
      <c r="AN2322" s="28"/>
      <c r="AO2322" s="28"/>
      <c r="AP2322" s="28"/>
      <c r="AQ2322" s="28"/>
    </row>
    <row r="2323" spans="2:43" ht="15">
      <c r="B2323" s="28"/>
      <c r="C2323" s="28"/>
      <c r="D2323" s="28"/>
      <c r="E2323" s="28"/>
      <c r="F2323" s="28"/>
      <c r="G2323" s="28"/>
      <c r="H2323" s="28"/>
      <c r="I2323" s="28"/>
      <c r="J2323" s="28"/>
      <c r="K2323" s="28"/>
      <c r="L2323" s="28"/>
      <c r="M2323" s="28"/>
      <c r="N2323" s="28"/>
      <c r="O2323" s="28"/>
      <c r="P2323" s="28"/>
      <c r="Q2323" s="28"/>
      <c r="R2323" s="28"/>
      <c r="S2323" s="28"/>
      <c r="T2323" s="28"/>
      <c r="U2323" s="28"/>
      <c r="V2323" s="28"/>
      <c r="W2323" s="28"/>
      <c r="X2323" s="28"/>
      <c r="Y2323" s="28"/>
      <c r="Z2323" s="28"/>
      <c r="AA2323" s="28"/>
      <c r="AB2323" s="28"/>
      <c r="AC2323" s="28"/>
      <c r="AD2323" s="28"/>
      <c r="AE2323" s="28"/>
      <c r="AF2323" s="28"/>
      <c r="AG2323" s="28"/>
      <c r="AH2323" s="28"/>
      <c r="AI2323" s="28"/>
      <c r="AJ2323" s="28"/>
      <c r="AK2323" s="28"/>
      <c r="AL2323" s="28"/>
      <c r="AM2323" s="28"/>
      <c r="AN2323" s="28"/>
      <c r="AO2323" s="28"/>
      <c r="AP2323" s="28"/>
      <c r="AQ2323" s="28"/>
    </row>
    <row r="2324" spans="2:43" ht="15">
      <c r="B2324" s="28"/>
      <c r="C2324" s="28"/>
      <c r="D2324" s="28"/>
      <c r="E2324" s="28"/>
      <c r="F2324" s="28"/>
      <c r="G2324" s="28"/>
      <c r="H2324" s="28"/>
      <c r="I2324" s="28"/>
      <c r="J2324" s="28"/>
      <c r="K2324" s="28"/>
      <c r="L2324" s="28"/>
      <c r="M2324" s="28"/>
      <c r="N2324" s="28"/>
      <c r="O2324" s="28"/>
      <c r="P2324" s="28"/>
      <c r="Q2324" s="28"/>
      <c r="R2324" s="28"/>
      <c r="S2324" s="28"/>
      <c r="T2324" s="28"/>
      <c r="U2324" s="28"/>
      <c r="V2324" s="28"/>
      <c r="W2324" s="28"/>
      <c r="X2324" s="28"/>
      <c r="Y2324" s="28"/>
      <c r="Z2324" s="28"/>
      <c r="AA2324" s="28"/>
      <c r="AB2324" s="28"/>
      <c r="AC2324" s="28"/>
      <c r="AD2324" s="28"/>
      <c r="AE2324" s="28"/>
      <c r="AF2324" s="28"/>
      <c r="AG2324" s="28"/>
      <c r="AH2324" s="28"/>
      <c r="AI2324" s="28"/>
      <c r="AJ2324" s="28"/>
      <c r="AK2324" s="28"/>
      <c r="AL2324" s="28"/>
      <c r="AM2324" s="28"/>
      <c r="AN2324" s="28"/>
      <c r="AO2324" s="28"/>
      <c r="AP2324" s="28"/>
      <c r="AQ2324" s="28"/>
    </row>
    <row r="2325" spans="2:43" ht="15">
      <c r="B2325" s="28"/>
      <c r="C2325" s="28"/>
      <c r="D2325" s="28"/>
      <c r="E2325" s="28"/>
      <c r="F2325" s="28"/>
      <c r="G2325" s="28"/>
      <c r="H2325" s="28"/>
      <c r="I2325" s="28"/>
      <c r="J2325" s="28"/>
      <c r="K2325" s="28"/>
      <c r="L2325" s="28"/>
      <c r="M2325" s="28"/>
      <c r="N2325" s="28"/>
      <c r="O2325" s="28"/>
      <c r="P2325" s="28"/>
      <c r="Q2325" s="28"/>
      <c r="R2325" s="28"/>
      <c r="S2325" s="28"/>
      <c r="T2325" s="28"/>
      <c r="U2325" s="28"/>
      <c r="V2325" s="28"/>
      <c r="W2325" s="28"/>
      <c r="X2325" s="28"/>
      <c r="Y2325" s="28"/>
      <c r="Z2325" s="28"/>
      <c r="AA2325" s="28"/>
      <c r="AB2325" s="28"/>
      <c r="AC2325" s="28"/>
      <c r="AD2325" s="28"/>
      <c r="AE2325" s="28"/>
      <c r="AF2325" s="28"/>
      <c r="AG2325" s="28"/>
      <c r="AH2325" s="28"/>
      <c r="AI2325" s="28"/>
      <c r="AJ2325" s="28"/>
      <c r="AK2325" s="28"/>
      <c r="AL2325" s="28"/>
      <c r="AM2325" s="28"/>
      <c r="AN2325" s="28"/>
      <c r="AO2325" s="28"/>
      <c r="AP2325" s="28"/>
      <c r="AQ2325" s="28"/>
    </row>
    <row r="2326" spans="2:43" ht="15">
      <c r="B2326" s="28"/>
      <c r="C2326" s="28"/>
      <c r="D2326" s="28"/>
      <c r="E2326" s="28"/>
      <c r="F2326" s="28"/>
      <c r="G2326" s="28"/>
      <c r="H2326" s="28"/>
      <c r="I2326" s="28"/>
      <c r="J2326" s="28"/>
      <c r="K2326" s="28"/>
      <c r="L2326" s="28"/>
      <c r="M2326" s="28"/>
      <c r="N2326" s="28"/>
      <c r="O2326" s="28"/>
      <c r="P2326" s="28"/>
      <c r="Q2326" s="28"/>
      <c r="R2326" s="28"/>
      <c r="S2326" s="28"/>
      <c r="T2326" s="28"/>
      <c r="U2326" s="28"/>
      <c r="V2326" s="28"/>
      <c r="W2326" s="28"/>
      <c r="X2326" s="28"/>
      <c r="Y2326" s="28"/>
      <c r="Z2326" s="28"/>
      <c r="AA2326" s="28"/>
      <c r="AB2326" s="28"/>
      <c r="AC2326" s="28"/>
      <c r="AD2326" s="28"/>
      <c r="AE2326" s="28"/>
      <c r="AF2326" s="28"/>
      <c r="AG2326" s="28"/>
      <c r="AH2326" s="28"/>
      <c r="AI2326" s="28"/>
      <c r="AJ2326" s="28"/>
      <c r="AK2326" s="28"/>
      <c r="AL2326" s="28"/>
      <c r="AM2326" s="28"/>
      <c r="AN2326" s="28"/>
      <c r="AO2326" s="28"/>
      <c r="AP2326" s="28"/>
      <c r="AQ2326" s="28"/>
    </row>
    <row r="2327" spans="2:43" ht="15">
      <c r="B2327" s="28"/>
      <c r="C2327" s="28"/>
      <c r="D2327" s="28"/>
      <c r="E2327" s="28"/>
      <c r="F2327" s="28"/>
      <c r="G2327" s="28"/>
      <c r="H2327" s="28"/>
      <c r="I2327" s="28"/>
      <c r="J2327" s="28"/>
      <c r="K2327" s="28"/>
      <c r="L2327" s="28"/>
      <c r="M2327" s="28"/>
      <c r="N2327" s="28"/>
      <c r="O2327" s="28"/>
      <c r="P2327" s="28"/>
      <c r="Q2327" s="28"/>
      <c r="R2327" s="28"/>
      <c r="S2327" s="28"/>
      <c r="T2327" s="28"/>
      <c r="U2327" s="28"/>
      <c r="V2327" s="28"/>
      <c r="W2327" s="28"/>
      <c r="X2327" s="28"/>
      <c r="Y2327" s="28"/>
      <c r="Z2327" s="28"/>
      <c r="AA2327" s="28"/>
      <c r="AB2327" s="28"/>
      <c r="AC2327" s="28"/>
      <c r="AD2327" s="28"/>
      <c r="AE2327" s="28"/>
      <c r="AF2327" s="28"/>
      <c r="AG2327" s="28"/>
      <c r="AH2327" s="28"/>
      <c r="AI2327" s="28"/>
      <c r="AJ2327" s="28"/>
      <c r="AK2327" s="28"/>
      <c r="AL2327" s="28"/>
      <c r="AM2327" s="28"/>
      <c r="AN2327" s="28"/>
      <c r="AO2327" s="28"/>
      <c r="AP2327" s="28"/>
      <c r="AQ2327" s="28"/>
    </row>
    <row r="2328" spans="2:43" ht="15">
      <c r="B2328" s="28"/>
      <c r="C2328" s="28"/>
      <c r="D2328" s="28"/>
      <c r="E2328" s="28"/>
      <c r="F2328" s="28"/>
      <c r="G2328" s="28"/>
      <c r="H2328" s="28"/>
      <c r="I2328" s="28"/>
      <c r="J2328" s="28"/>
      <c r="K2328" s="28"/>
      <c r="L2328" s="28"/>
      <c r="M2328" s="28"/>
      <c r="N2328" s="28"/>
      <c r="O2328" s="28"/>
      <c r="P2328" s="28"/>
      <c r="Q2328" s="28"/>
      <c r="R2328" s="28"/>
      <c r="S2328" s="28"/>
      <c r="T2328" s="28"/>
      <c r="U2328" s="28"/>
      <c r="V2328" s="28"/>
      <c r="W2328" s="28"/>
      <c r="X2328" s="28"/>
      <c r="Y2328" s="28"/>
      <c r="Z2328" s="28"/>
      <c r="AA2328" s="28"/>
      <c r="AB2328" s="28"/>
      <c r="AC2328" s="28"/>
      <c r="AD2328" s="28"/>
      <c r="AE2328" s="28"/>
      <c r="AF2328" s="28"/>
      <c r="AG2328" s="28"/>
      <c r="AH2328" s="28"/>
      <c r="AI2328" s="28"/>
      <c r="AJ2328" s="28"/>
      <c r="AK2328" s="28"/>
      <c r="AL2328" s="28"/>
      <c r="AM2328" s="28"/>
      <c r="AN2328" s="28"/>
      <c r="AO2328" s="28"/>
      <c r="AP2328" s="28"/>
      <c r="AQ2328" s="28"/>
    </row>
    <row r="2329" spans="2:43" ht="15">
      <c r="B2329" s="28"/>
      <c r="C2329" s="28"/>
      <c r="D2329" s="28"/>
      <c r="E2329" s="28"/>
      <c r="F2329" s="28"/>
      <c r="G2329" s="28"/>
      <c r="H2329" s="28"/>
      <c r="I2329" s="28"/>
      <c r="J2329" s="28"/>
      <c r="K2329" s="28"/>
      <c r="L2329" s="28"/>
      <c r="M2329" s="28"/>
      <c r="N2329" s="28"/>
      <c r="O2329" s="28"/>
      <c r="P2329" s="28"/>
      <c r="Q2329" s="28"/>
      <c r="R2329" s="28"/>
      <c r="S2329" s="28"/>
      <c r="T2329" s="28"/>
      <c r="U2329" s="28"/>
      <c r="V2329" s="28"/>
      <c r="W2329" s="28"/>
      <c r="X2329" s="28"/>
      <c r="Y2329" s="28"/>
      <c r="Z2329" s="28"/>
      <c r="AA2329" s="28"/>
      <c r="AB2329" s="28"/>
      <c r="AC2329" s="28"/>
      <c r="AD2329" s="28"/>
      <c r="AE2329" s="28"/>
      <c r="AF2329" s="28"/>
      <c r="AG2329" s="28"/>
      <c r="AH2329" s="28"/>
      <c r="AI2329" s="28"/>
      <c r="AJ2329" s="28"/>
      <c r="AK2329" s="28"/>
      <c r="AL2329" s="28"/>
      <c r="AM2329" s="28"/>
      <c r="AN2329" s="28"/>
      <c r="AO2329" s="28"/>
      <c r="AP2329" s="28"/>
      <c r="AQ2329" s="28"/>
    </row>
    <row r="2330" spans="2:43" ht="15">
      <c r="B2330" s="28"/>
      <c r="C2330" s="28"/>
      <c r="D2330" s="28"/>
      <c r="E2330" s="28"/>
      <c r="F2330" s="28"/>
      <c r="G2330" s="28"/>
      <c r="H2330" s="28"/>
      <c r="I2330" s="28"/>
      <c r="J2330" s="28"/>
      <c r="K2330" s="28"/>
      <c r="L2330" s="28"/>
      <c r="M2330" s="28"/>
      <c r="N2330" s="28"/>
      <c r="O2330" s="28"/>
      <c r="P2330" s="28"/>
      <c r="Q2330" s="28"/>
      <c r="R2330" s="28"/>
      <c r="S2330" s="28"/>
      <c r="T2330" s="28"/>
      <c r="U2330" s="28"/>
      <c r="V2330" s="28"/>
      <c r="W2330" s="28"/>
      <c r="X2330" s="28"/>
      <c r="Y2330" s="28"/>
      <c r="Z2330" s="28"/>
      <c r="AA2330" s="28"/>
      <c r="AB2330" s="28"/>
      <c r="AC2330" s="28"/>
      <c r="AD2330" s="28"/>
      <c r="AE2330" s="28"/>
      <c r="AF2330" s="28"/>
      <c r="AG2330" s="28"/>
      <c r="AH2330" s="28"/>
      <c r="AI2330" s="28"/>
      <c r="AJ2330" s="28"/>
      <c r="AK2330" s="28"/>
      <c r="AL2330" s="28"/>
      <c r="AM2330" s="28"/>
      <c r="AN2330" s="28"/>
      <c r="AO2330" s="28"/>
      <c r="AP2330" s="28"/>
      <c r="AQ2330" s="28"/>
    </row>
    <row r="2331" spans="2:43" ht="15">
      <c r="B2331" s="28"/>
      <c r="C2331" s="28"/>
      <c r="D2331" s="28"/>
      <c r="E2331" s="28"/>
      <c r="F2331" s="28"/>
      <c r="G2331" s="28"/>
      <c r="H2331" s="28"/>
      <c r="I2331" s="28"/>
      <c r="J2331" s="28"/>
      <c r="K2331" s="28"/>
      <c r="L2331" s="28"/>
      <c r="M2331" s="28"/>
      <c r="N2331" s="28"/>
      <c r="O2331" s="28"/>
      <c r="P2331" s="28"/>
      <c r="Q2331" s="28"/>
      <c r="R2331" s="28"/>
      <c r="S2331" s="28"/>
      <c r="T2331" s="28"/>
      <c r="U2331" s="28"/>
      <c r="V2331" s="28"/>
      <c r="W2331" s="28"/>
      <c r="X2331" s="28"/>
      <c r="Y2331" s="28"/>
      <c r="Z2331" s="28"/>
      <c r="AA2331" s="28"/>
      <c r="AB2331" s="28"/>
      <c r="AC2331" s="28"/>
      <c r="AD2331" s="28"/>
      <c r="AE2331" s="28"/>
      <c r="AF2331" s="28"/>
      <c r="AG2331" s="28"/>
      <c r="AH2331" s="28"/>
      <c r="AI2331" s="28"/>
      <c r="AJ2331" s="28"/>
      <c r="AK2331" s="28"/>
      <c r="AL2331" s="28"/>
      <c r="AM2331" s="28"/>
      <c r="AN2331" s="28"/>
      <c r="AO2331" s="28"/>
      <c r="AP2331" s="28"/>
      <c r="AQ2331" s="28"/>
    </row>
    <row r="2332" spans="2:43" ht="15">
      <c r="B2332" s="28"/>
      <c r="C2332" s="28"/>
      <c r="D2332" s="28"/>
      <c r="E2332" s="28"/>
      <c r="F2332" s="28"/>
      <c r="G2332" s="28"/>
      <c r="H2332" s="28"/>
      <c r="I2332" s="28"/>
      <c r="J2332" s="28"/>
      <c r="K2332" s="28"/>
      <c r="L2332" s="28"/>
      <c r="M2332" s="28"/>
      <c r="N2332" s="28"/>
      <c r="O2332" s="28"/>
      <c r="P2332" s="28"/>
      <c r="Q2332" s="28"/>
      <c r="R2332" s="28"/>
      <c r="S2332" s="28"/>
      <c r="T2332" s="28"/>
      <c r="U2332" s="28"/>
      <c r="V2332" s="28"/>
      <c r="W2332" s="28"/>
      <c r="X2332" s="28"/>
      <c r="Y2332" s="28"/>
      <c r="Z2332" s="28"/>
      <c r="AA2332" s="28"/>
      <c r="AB2332" s="28"/>
      <c r="AC2332" s="28"/>
      <c r="AD2332" s="28"/>
      <c r="AE2332" s="28"/>
      <c r="AF2332" s="28"/>
      <c r="AG2332" s="28"/>
      <c r="AH2332" s="28"/>
      <c r="AI2332" s="28"/>
      <c r="AJ2332" s="28"/>
      <c r="AK2332" s="28"/>
      <c r="AL2332" s="28"/>
      <c r="AM2332" s="28"/>
      <c r="AN2332" s="28"/>
      <c r="AO2332" s="28"/>
      <c r="AP2332" s="28"/>
      <c r="AQ2332" s="28"/>
    </row>
    <row r="2333" spans="2:43" ht="15">
      <c r="B2333" s="28"/>
      <c r="C2333" s="28"/>
      <c r="D2333" s="28"/>
      <c r="E2333" s="28"/>
      <c r="F2333" s="28"/>
      <c r="G2333" s="28"/>
      <c r="H2333" s="28"/>
      <c r="I2333" s="28"/>
      <c r="J2333" s="28"/>
      <c r="K2333" s="28"/>
      <c r="L2333" s="28"/>
      <c r="M2333" s="28"/>
      <c r="N2333" s="28"/>
      <c r="O2333" s="28"/>
      <c r="P2333" s="28"/>
      <c r="Q2333" s="28"/>
      <c r="R2333" s="28"/>
      <c r="S2333" s="28"/>
      <c r="T2333" s="28"/>
      <c r="U2333" s="28"/>
      <c r="V2333" s="28"/>
      <c r="W2333" s="28"/>
      <c r="X2333" s="28"/>
      <c r="Y2333" s="28"/>
      <c r="Z2333" s="28"/>
      <c r="AA2333" s="28"/>
      <c r="AB2333" s="28"/>
      <c r="AC2333" s="28"/>
      <c r="AD2333" s="28"/>
      <c r="AE2333" s="28"/>
      <c r="AF2333" s="28"/>
      <c r="AG2333" s="28"/>
      <c r="AH2333" s="28"/>
      <c r="AI2333" s="28"/>
      <c r="AJ2333" s="28"/>
      <c r="AK2333" s="28"/>
      <c r="AL2333" s="28"/>
      <c r="AM2333" s="28"/>
      <c r="AN2333" s="28"/>
      <c r="AO2333" s="28"/>
      <c r="AP2333" s="28"/>
      <c r="AQ2333" s="28"/>
    </row>
    <row r="2334" spans="2:43" ht="15">
      <c r="B2334" s="28"/>
      <c r="C2334" s="28"/>
      <c r="D2334" s="28"/>
      <c r="E2334" s="28"/>
      <c r="F2334" s="28"/>
      <c r="G2334" s="28"/>
      <c r="H2334" s="28"/>
      <c r="I2334" s="28"/>
      <c r="J2334" s="28"/>
      <c r="K2334" s="28"/>
      <c r="L2334" s="28"/>
      <c r="M2334" s="28"/>
      <c r="N2334" s="28"/>
      <c r="O2334" s="28"/>
      <c r="P2334" s="28"/>
      <c r="Q2334" s="28"/>
      <c r="R2334" s="28"/>
      <c r="S2334" s="28"/>
      <c r="T2334" s="28"/>
      <c r="U2334" s="28"/>
      <c r="V2334" s="28"/>
      <c r="W2334" s="28"/>
      <c r="X2334" s="28"/>
      <c r="Y2334" s="28"/>
      <c r="Z2334" s="28"/>
      <c r="AA2334" s="28"/>
      <c r="AB2334" s="28"/>
      <c r="AC2334" s="28"/>
      <c r="AD2334" s="28"/>
      <c r="AE2334" s="28"/>
      <c r="AF2334" s="28"/>
      <c r="AG2334" s="28"/>
      <c r="AH2334" s="28"/>
      <c r="AI2334" s="28"/>
      <c r="AJ2334" s="28"/>
      <c r="AK2334" s="28"/>
      <c r="AL2334" s="28"/>
      <c r="AM2334" s="28"/>
      <c r="AN2334" s="28"/>
      <c r="AO2334" s="28"/>
      <c r="AP2334" s="28"/>
      <c r="AQ2334" s="28"/>
    </row>
    <row r="2335" spans="2:43" ht="15">
      <c r="B2335" s="28"/>
      <c r="C2335" s="28"/>
      <c r="D2335" s="28"/>
      <c r="E2335" s="28"/>
      <c r="F2335" s="28"/>
      <c r="G2335" s="28"/>
      <c r="H2335" s="28"/>
      <c r="I2335" s="28"/>
      <c r="J2335" s="28"/>
      <c r="K2335" s="28"/>
      <c r="L2335" s="28"/>
      <c r="M2335" s="28"/>
      <c r="N2335" s="28"/>
      <c r="O2335" s="28"/>
      <c r="P2335" s="28"/>
      <c r="Q2335" s="28"/>
      <c r="R2335" s="28"/>
      <c r="S2335" s="28"/>
      <c r="T2335" s="28"/>
      <c r="U2335" s="28"/>
      <c r="V2335" s="28"/>
      <c r="W2335" s="28"/>
      <c r="X2335" s="28"/>
      <c r="Y2335" s="28"/>
      <c r="Z2335" s="28"/>
      <c r="AA2335" s="28"/>
      <c r="AB2335" s="28"/>
      <c r="AC2335" s="28"/>
      <c r="AD2335" s="28"/>
      <c r="AE2335" s="28"/>
      <c r="AF2335" s="28"/>
      <c r="AG2335" s="28"/>
      <c r="AH2335" s="28"/>
      <c r="AI2335" s="28"/>
      <c r="AJ2335" s="28"/>
      <c r="AK2335" s="28"/>
      <c r="AL2335" s="28"/>
      <c r="AM2335" s="28"/>
      <c r="AN2335" s="28"/>
      <c r="AO2335" s="28"/>
      <c r="AP2335" s="28"/>
      <c r="AQ2335" s="28"/>
    </row>
    <row r="2336" spans="2:43" ht="15">
      <c r="B2336" s="28"/>
      <c r="C2336" s="28"/>
      <c r="D2336" s="28"/>
      <c r="E2336" s="28"/>
      <c r="F2336" s="28"/>
      <c r="G2336" s="28"/>
      <c r="H2336" s="28"/>
      <c r="I2336" s="28"/>
      <c r="J2336" s="28"/>
      <c r="K2336" s="28"/>
      <c r="L2336" s="28"/>
      <c r="M2336" s="28"/>
      <c r="N2336" s="28"/>
      <c r="O2336" s="28"/>
      <c r="P2336" s="28"/>
      <c r="Q2336" s="28"/>
      <c r="R2336" s="28"/>
      <c r="S2336" s="28"/>
      <c r="T2336" s="28"/>
      <c r="U2336" s="28"/>
      <c r="V2336" s="28"/>
      <c r="W2336" s="28"/>
      <c r="X2336" s="28"/>
      <c r="Y2336" s="28"/>
      <c r="Z2336" s="28"/>
      <c r="AA2336" s="28"/>
      <c r="AB2336" s="28"/>
      <c r="AC2336" s="28"/>
      <c r="AD2336" s="28"/>
      <c r="AE2336" s="28"/>
      <c r="AF2336" s="28"/>
      <c r="AG2336" s="28"/>
      <c r="AH2336" s="28"/>
      <c r="AI2336" s="28"/>
      <c r="AJ2336" s="28"/>
      <c r="AK2336" s="28"/>
      <c r="AL2336" s="28"/>
      <c r="AM2336" s="28"/>
      <c r="AN2336" s="28"/>
      <c r="AO2336" s="28"/>
      <c r="AP2336" s="28"/>
      <c r="AQ2336" s="28"/>
    </row>
    <row r="2337" spans="2:43" ht="15">
      <c r="B2337" s="28"/>
      <c r="C2337" s="28"/>
      <c r="D2337" s="28"/>
      <c r="E2337" s="28"/>
      <c r="F2337" s="28"/>
      <c r="G2337" s="28"/>
      <c r="H2337" s="28"/>
      <c r="I2337" s="28"/>
      <c r="J2337" s="28"/>
      <c r="K2337" s="28"/>
      <c r="L2337" s="28"/>
      <c r="M2337" s="28"/>
      <c r="N2337" s="28"/>
      <c r="O2337" s="28"/>
      <c r="P2337" s="28"/>
      <c r="Q2337" s="28"/>
      <c r="R2337" s="28"/>
      <c r="S2337" s="28"/>
      <c r="T2337" s="28"/>
      <c r="U2337" s="28"/>
      <c r="V2337" s="28"/>
      <c r="W2337" s="28"/>
      <c r="X2337" s="28"/>
      <c r="Y2337" s="28"/>
      <c r="Z2337" s="28"/>
      <c r="AA2337" s="28"/>
      <c r="AB2337" s="28"/>
      <c r="AC2337" s="28"/>
      <c r="AD2337" s="28"/>
      <c r="AE2337" s="28"/>
      <c r="AF2337" s="28"/>
      <c r="AG2337" s="28"/>
      <c r="AH2337" s="28"/>
      <c r="AI2337" s="28"/>
      <c r="AJ2337" s="28"/>
      <c r="AK2337" s="28"/>
      <c r="AL2337" s="28"/>
      <c r="AM2337" s="28"/>
      <c r="AN2337" s="28"/>
      <c r="AO2337" s="28"/>
      <c r="AP2337" s="28"/>
      <c r="AQ2337" s="28"/>
    </row>
    <row r="2338" spans="2:43" ht="15">
      <c r="B2338" s="28"/>
      <c r="C2338" s="28"/>
      <c r="D2338" s="28"/>
      <c r="E2338" s="28"/>
      <c r="F2338" s="28"/>
      <c r="G2338" s="28"/>
      <c r="H2338" s="28"/>
      <c r="I2338" s="28"/>
      <c r="J2338" s="28"/>
      <c r="K2338" s="28"/>
      <c r="L2338" s="28"/>
      <c r="M2338" s="28"/>
      <c r="N2338" s="28"/>
      <c r="O2338" s="28"/>
      <c r="P2338" s="28"/>
      <c r="Q2338" s="28"/>
      <c r="R2338" s="28"/>
      <c r="S2338" s="28"/>
      <c r="T2338" s="28"/>
      <c r="U2338" s="28"/>
      <c r="V2338" s="28"/>
      <c r="W2338" s="28"/>
      <c r="X2338" s="28"/>
      <c r="Y2338" s="28"/>
      <c r="Z2338" s="28"/>
      <c r="AA2338" s="28"/>
      <c r="AB2338" s="28"/>
      <c r="AC2338" s="28"/>
      <c r="AD2338" s="28"/>
      <c r="AE2338" s="28"/>
      <c r="AF2338" s="28"/>
      <c r="AG2338" s="28"/>
      <c r="AH2338" s="28"/>
      <c r="AI2338" s="28"/>
      <c r="AJ2338" s="28"/>
      <c r="AK2338" s="28"/>
      <c r="AL2338" s="28"/>
      <c r="AM2338" s="28"/>
      <c r="AN2338" s="28"/>
      <c r="AO2338" s="28"/>
      <c r="AP2338" s="28"/>
      <c r="AQ2338" s="28"/>
    </row>
    <row r="2339" spans="2:43" ht="15">
      <c r="B2339" s="28"/>
      <c r="C2339" s="28"/>
      <c r="D2339" s="28"/>
      <c r="E2339" s="28"/>
      <c r="F2339" s="28"/>
      <c r="G2339" s="28"/>
      <c r="H2339" s="28"/>
      <c r="I2339" s="28"/>
      <c r="J2339" s="28"/>
      <c r="K2339" s="28"/>
      <c r="L2339" s="28"/>
      <c r="M2339" s="28"/>
      <c r="N2339" s="28"/>
      <c r="O2339" s="28"/>
      <c r="P2339" s="28"/>
      <c r="Q2339" s="28"/>
      <c r="R2339" s="28"/>
      <c r="S2339" s="28"/>
      <c r="T2339" s="28"/>
      <c r="U2339" s="28"/>
      <c r="V2339" s="28"/>
      <c r="W2339" s="28"/>
      <c r="X2339" s="28"/>
      <c r="Y2339" s="28"/>
      <c r="Z2339" s="28"/>
      <c r="AA2339" s="28"/>
      <c r="AB2339" s="28"/>
      <c r="AC2339" s="28"/>
      <c r="AD2339" s="28"/>
      <c r="AE2339" s="28"/>
      <c r="AF2339" s="28"/>
      <c r="AG2339" s="28"/>
      <c r="AH2339" s="28"/>
      <c r="AI2339" s="28"/>
      <c r="AJ2339" s="28"/>
      <c r="AK2339" s="28"/>
      <c r="AL2339" s="28"/>
      <c r="AM2339" s="28"/>
      <c r="AN2339" s="28"/>
      <c r="AO2339" s="28"/>
      <c r="AP2339" s="28"/>
      <c r="AQ2339" s="28"/>
    </row>
    <row r="2340" spans="2:43" ht="15">
      <c r="B2340" s="28"/>
      <c r="C2340" s="28"/>
      <c r="D2340" s="28"/>
      <c r="E2340" s="28"/>
      <c r="F2340" s="28"/>
      <c r="G2340" s="28"/>
      <c r="H2340" s="28"/>
      <c r="I2340" s="28"/>
      <c r="J2340" s="28"/>
      <c r="K2340" s="28"/>
      <c r="L2340" s="28"/>
      <c r="M2340" s="28"/>
      <c r="N2340" s="28"/>
      <c r="O2340" s="28"/>
      <c r="P2340" s="28"/>
      <c r="Q2340" s="28"/>
      <c r="R2340" s="28"/>
      <c r="S2340" s="28"/>
      <c r="T2340" s="28"/>
      <c r="U2340" s="28"/>
      <c r="V2340" s="28"/>
      <c r="W2340" s="28"/>
      <c r="X2340" s="28"/>
      <c r="Y2340" s="28"/>
      <c r="Z2340" s="28"/>
      <c r="AA2340" s="28"/>
      <c r="AB2340" s="28"/>
      <c r="AC2340" s="28"/>
      <c r="AD2340" s="28"/>
      <c r="AE2340" s="28"/>
      <c r="AF2340" s="28"/>
      <c r="AG2340" s="28"/>
      <c r="AH2340" s="28"/>
      <c r="AI2340" s="28"/>
      <c r="AJ2340" s="28"/>
      <c r="AK2340" s="28"/>
      <c r="AL2340" s="28"/>
      <c r="AM2340" s="28"/>
      <c r="AN2340" s="28"/>
      <c r="AO2340" s="28"/>
      <c r="AP2340" s="28"/>
      <c r="AQ2340" s="28"/>
    </row>
    <row r="2341" spans="2:43" ht="15">
      <c r="B2341" s="28"/>
      <c r="C2341" s="28"/>
      <c r="D2341" s="28"/>
      <c r="E2341" s="28"/>
      <c r="F2341" s="28"/>
      <c r="G2341" s="28"/>
      <c r="H2341" s="28"/>
      <c r="I2341" s="28"/>
      <c r="J2341" s="28"/>
      <c r="K2341" s="28"/>
      <c r="L2341" s="28"/>
      <c r="M2341" s="28"/>
      <c r="N2341" s="28"/>
      <c r="O2341" s="28"/>
      <c r="P2341" s="28"/>
      <c r="Q2341" s="28"/>
      <c r="R2341" s="28"/>
      <c r="S2341" s="28"/>
      <c r="T2341" s="28"/>
      <c r="U2341" s="28"/>
      <c r="V2341" s="28"/>
      <c r="W2341" s="28"/>
      <c r="X2341" s="28"/>
      <c r="Y2341" s="28"/>
      <c r="Z2341" s="28"/>
      <c r="AA2341" s="28"/>
      <c r="AB2341" s="28"/>
      <c r="AC2341" s="28"/>
      <c r="AD2341" s="28"/>
      <c r="AE2341" s="28"/>
      <c r="AF2341" s="28"/>
      <c r="AG2341" s="28"/>
      <c r="AH2341" s="28"/>
      <c r="AI2341" s="28"/>
      <c r="AJ2341" s="28"/>
      <c r="AK2341" s="28"/>
      <c r="AL2341" s="28"/>
      <c r="AM2341" s="28"/>
      <c r="AN2341" s="28"/>
      <c r="AO2341" s="28"/>
      <c r="AP2341" s="28"/>
      <c r="AQ2341" s="28"/>
    </row>
    <row r="2342" spans="2:43" ht="15">
      <c r="B2342" s="28"/>
      <c r="C2342" s="28"/>
      <c r="D2342" s="28"/>
      <c r="E2342" s="28"/>
      <c r="F2342" s="28"/>
      <c r="G2342" s="28"/>
      <c r="H2342" s="28"/>
      <c r="I2342" s="28"/>
      <c r="J2342" s="28"/>
      <c r="K2342" s="28"/>
      <c r="L2342" s="28"/>
      <c r="M2342" s="28"/>
      <c r="N2342" s="28"/>
      <c r="O2342" s="28"/>
      <c r="P2342" s="28"/>
      <c r="Q2342" s="28"/>
      <c r="R2342" s="28"/>
      <c r="S2342" s="28"/>
      <c r="T2342" s="28"/>
      <c r="U2342" s="28"/>
      <c r="V2342" s="28"/>
      <c r="W2342" s="28"/>
      <c r="X2342" s="28"/>
      <c r="Y2342" s="28"/>
      <c r="Z2342" s="28"/>
      <c r="AA2342" s="28"/>
      <c r="AB2342" s="28"/>
      <c r="AC2342" s="28"/>
      <c r="AD2342" s="28"/>
      <c r="AE2342" s="28"/>
      <c r="AF2342" s="28"/>
      <c r="AG2342" s="28"/>
      <c r="AH2342" s="28"/>
      <c r="AI2342" s="28"/>
      <c r="AJ2342" s="28"/>
      <c r="AK2342" s="28"/>
      <c r="AL2342" s="28"/>
      <c r="AM2342" s="28"/>
      <c r="AN2342" s="28"/>
      <c r="AO2342" s="28"/>
      <c r="AP2342" s="28"/>
      <c r="AQ2342" s="28"/>
    </row>
    <row r="2343" spans="2:43" ht="15">
      <c r="B2343" s="28"/>
      <c r="C2343" s="28"/>
      <c r="D2343" s="28"/>
      <c r="E2343" s="28"/>
      <c r="F2343" s="28"/>
      <c r="G2343" s="28"/>
      <c r="H2343" s="28"/>
      <c r="I2343" s="28"/>
      <c r="J2343" s="28"/>
      <c r="K2343" s="28"/>
      <c r="L2343" s="28"/>
      <c r="M2343" s="28"/>
      <c r="N2343" s="28"/>
      <c r="O2343" s="28"/>
      <c r="P2343" s="28"/>
      <c r="Q2343" s="28"/>
      <c r="R2343" s="28"/>
      <c r="S2343" s="28"/>
      <c r="T2343" s="28"/>
      <c r="U2343" s="28"/>
      <c r="V2343" s="28"/>
      <c r="W2343" s="28"/>
      <c r="X2343" s="28"/>
      <c r="Y2343" s="28"/>
      <c r="Z2343" s="28"/>
      <c r="AA2343" s="28"/>
      <c r="AB2343" s="28"/>
      <c r="AC2343" s="28"/>
      <c r="AD2343" s="28"/>
      <c r="AE2343" s="28"/>
      <c r="AF2343" s="28"/>
      <c r="AG2343" s="28"/>
      <c r="AH2343" s="28"/>
      <c r="AI2343" s="28"/>
      <c r="AJ2343" s="28"/>
      <c r="AK2343" s="28"/>
      <c r="AL2343" s="28"/>
      <c r="AM2343" s="28"/>
      <c r="AN2343" s="28"/>
      <c r="AO2343" s="28"/>
      <c r="AP2343" s="28"/>
      <c r="AQ2343" s="28"/>
    </row>
    <row r="2344" spans="2:43" ht="15">
      <c r="B2344" s="28"/>
      <c r="C2344" s="28"/>
      <c r="D2344" s="28"/>
      <c r="E2344" s="28"/>
      <c r="F2344" s="28"/>
      <c r="G2344" s="28"/>
      <c r="H2344" s="28"/>
      <c r="I2344" s="28"/>
      <c r="J2344" s="28"/>
      <c r="K2344" s="28"/>
      <c r="L2344" s="28"/>
      <c r="M2344" s="28"/>
      <c r="N2344" s="28"/>
      <c r="O2344" s="28"/>
      <c r="P2344" s="28"/>
      <c r="Q2344" s="28"/>
      <c r="R2344" s="28"/>
      <c r="S2344" s="28"/>
      <c r="T2344" s="28"/>
      <c r="U2344" s="28"/>
      <c r="V2344" s="28"/>
      <c r="W2344" s="28"/>
      <c r="X2344" s="28"/>
      <c r="Y2344" s="28"/>
      <c r="Z2344" s="28"/>
      <c r="AA2344" s="28"/>
      <c r="AB2344" s="28"/>
      <c r="AC2344" s="28"/>
      <c r="AD2344" s="28"/>
      <c r="AE2344" s="28"/>
      <c r="AF2344" s="28"/>
      <c r="AG2344" s="28"/>
      <c r="AH2344" s="28"/>
      <c r="AI2344" s="28"/>
      <c r="AJ2344" s="28"/>
      <c r="AK2344" s="28"/>
      <c r="AL2344" s="28"/>
      <c r="AM2344" s="28"/>
      <c r="AN2344" s="28"/>
      <c r="AO2344" s="28"/>
      <c r="AP2344" s="28"/>
      <c r="AQ2344" s="28"/>
    </row>
    <row r="2345" spans="2:43" ht="15">
      <c r="B2345" s="28"/>
      <c r="C2345" s="28"/>
      <c r="D2345" s="28"/>
      <c r="E2345" s="28"/>
      <c r="F2345" s="28"/>
      <c r="G2345" s="28"/>
      <c r="H2345" s="28"/>
      <c r="I2345" s="28"/>
      <c r="J2345" s="28"/>
      <c r="K2345" s="28"/>
      <c r="L2345" s="28"/>
      <c r="M2345" s="28"/>
      <c r="N2345" s="28"/>
      <c r="O2345" s="28"/>
      <c r="P2345" s="28"/>
      <c r="Q2345" s="28"/>
      <c r="R2345" s="28"/>
      <c r="S2345" s="28"/>
      <c r="T2345" s="28"/>
      <c r="U2345" s="28"/>
      <c r="V2345" s="28"/>
      <c r="W2345" s="28"/>
      <c r="X2345" s="28"/>
      <c r="Y2345" s="28"/>
      <c r="Z2345" s="28"/>
      <c r="AA2345" s="28"/>
      <c r="AB2345" s="28"/>
      <c r="AC2345" s="28"/>
      <c r="AD2345" s="28"/>
      <c r="AE2345" s="28"/>
      <c r="AF2345" s="28"/>
      <c r="AG2345" s="28"/>
      <c r="AH2345" s="28"/>
      <c r="AI2345" s="28"/>
      <c r="AJ2345" s="28"/>
      <c r="AK2345" s="28"/>
      <c r="AL2345" s="28"/>
      <c r="AM2345" s="28"/>
      <c r="AN2345" s="28"/>
      <c r="AO2345" s="28"/>
      <c r="AP2345" s="28"/>
      <c r="AQ2345" s="28"/>
    </row>
    <row r="2346" spans="2:43" ht="15">
      <c r="B2346" s="28"/>
      <c r="C2346" s="28"/>
      <c r="D2346" s="28"/>
      <c r="E2346" s="28"/>
      <c r="F2346" s="28"/>
      <c r="G2346" s="28"/>
      <c r="H2346" s="28"/>
      <c r="I2346" s="28"/>
      <c r="J2346" s="28"/>
      <c r="K2346" s="28"/>
      <c r="L2346" s="28"/>
      <c r="M2346" s="28"/>
      <c r="N2346" s="28"/>
      <c r="O2346" s="28"/>
      <c r="P2346" s="28"/>
      <c r="Q2346" s="28"/>
      <c r="R2346" s="28"/>
      <c r="S2346" s="28"/>
      <c r="T2346" s="28"/>
      <c r="U2346" s="28"/>
      <c r="V2346" s="28"/>
      <c r="W2346" s="28"/>
      <c r="X2346" s="28"/>
      <c r="Y2346" s="28"/>
      <c r="Z2346" s="28"/>
      <c r="AA2346" s="28"/>
      <c r="AB2346" s="28"/>
      <c r="AC2346" s="28"/>
      <c r="AD2346" s="28"/>
      <c r="AE2346" s="28"/>
      <c r="AF2346" s="28"/>
      <c r="AG2346" s="28"/>
      <c r="AH2346" s="28"/>
      <c r="AI2346" s="28"/>
      <c r="AJ2346" s="28"/>
      <c r="AK2346" s="28"/>
      <c r="AL2346" s="28"/>
      <c r="AM2346" s="28"/>
      <c r="AN2346" s="28"/>
      <c r="AO2346" s="28"/>
      <c r="AP2346" s="28"/>
      <c r="AQ2346" s="28"/>
    </row>
    <row r="2347" spans="2:43" ht="15">
      <c r="B2347" s="28"/>
      <c r="C2347" s="28"/>
      <c r="D2347" s="28"/>
      <c r="E2347" s="28"/>
      <c r="F2347" s="28"/>
      <c r="G2347" s="28"/>
      <c r="H2347" s="28"/>
      <c r="I2347" s="28"/>
      <c r="J2347" s="28"/>
      <c r="K2347" s="28"/>
      <c r="L2347" s="28"/>
      <c r="M2347" s="28"/>
      <c r="N2347" s="28"/>
      <c r="O2347" s="28"/>
      <c r="P2347" s="28"/>
      <c r="Q2347" s="28"/>
      <c r="R2347" s="28"/>
      <c r="S2347" s="28"/>
      <c r="T2347" s="28"/>
      <c r="U2347" s="28"/>
      <c r="V2347" s="28"/>
      <c r="W2347" s="28"/>
      <c r="X2347" s="28"/>
      <c r="Y2347" s="28"/>
      <c r="Z2347" s="28"/>
      <c r="AA2347" s="28"/>
      <c r="AB2347" s="28"/>
      <c r="AC2347" s="28"/>
      <c r="AD2347" s="28"/>
      <c r="AE2347" s="28"/>
      <c r="AF2347" s="28"/>
      <c r="AG2347" s="28"/>
      <c r="AH2347" s="28"/>
      <c r="AI2347" s="28"/>
      <c r="AJ2347" s="28"/>
      <c r="AK2347" s="28"/>
      <c r="AL2347" s="28"/>
      <c r="AM2347" s="28"/>
      <c r="AN2347" s="28"/>
      <c r="AO2347" s="28"/>
      <c r="AP2347" s="28"/>
      <c r="AQ2347" s="28"/>
    </row>
    <row r="2348" spans="2:43" ht="15">
      <c r="B2348" s="28"/>
      <c r="C2348" s="28"/>
      <c r="D2348" s="28"/>
      <c r="E2348" s="28"/>
      <c r="F2348" s="28"/>
      <c r="G2348" s="28"/>
      <c r="H2348" s="28"/>
      <c r="I2348" s="28"/>
      <c r="J2348" s="28"/>
      <c r="K2348" s="28"/>
      <c r="L2348" s="28"/>
      <c r="M2348" s="28"/>
      <c r="N2348" s="28"/>
      <c r="O2348" s="28"/>
      <c r="P2348" s="28"/>
      <c r="Q2348" s="28"/>
      <c r="R2348" s="28"/>
      <c r="S2348" s="28"/>
      <c r="T2348" s="28"/>
      <c r="U2348" s="28"/>
      <c r="V2348" s="28"/>
      <c r="W2348" s="28"/>
      <c r="X2348" s="28"/>
      <c r="Y2348" s="28"/>
      <c r="Z2348" s="28"/>
      <c r="AA2348" s="28"/>
      <c r="AB2348" s="28"/>
      <c r="AC2348" s="28"/>
      <c r="AD2348" s="28"/>
      <c r="AE2348" s="28"/>
      <c r="AF2348" s="28"/>
      <c r="AG2348" s="28"/>
      <c r="AH2348" s="28"/>
      <c r="AI2348" s="28"/>
      <c r="AJ2348" s="28"/>
      <c r="AK2348" s="28"/>
      <c r="AL2348" s="28"/>
      <c r="AM2348" s="28"/>
      <c r="AN2348" s="28"/>
      <c r="AO2348" s="28"/>
      <c r="AP2348" s="28"/>
      <c r="AQ2348" s="28"/>
    </row>
    <row r="2349" spans="2:43" ht="15">
      <c r="B2349" s="28"/>
      <c r="C2349" s="28"/>
      <c r="D2349" s="28"/>
      <c r="E2349" s="28"/>
      <c r="F2349" s="28"/>
      <c r="G2349" s="28"/>
      <c r="H2349" s="28"/>
      <c r="I2349" s="28"/>
      <c r="J2349" s="28"/>
      <c r="K2349" s="28"/>
      <c r="L2349" s="28"/>
      <c r="M2349" s="28"/>
      <c r="N2349" s="28"/>
      <c r="O2349" s="28"/>
      <c r="P2349" s="28"/>
      <c r="Q2349" s="28"/>
      <c r="R2349" s="28"/>
      <c r="S2349" s="28"/>
      <c r="T2349" s="28"/>
      <c r="U2349" s="28"/>
      <c r="V2349" s="28"/>
      <c r="W2349" s="28"/>
      <c r="X2349" s="28"/>
      <c r="Y2349" s="28"/>
      <c r="Z2349" s="28"/>
      <c r="AA2349" s="28"/>
      <c r="AB2349" s="28"/>
      <c r="AC2349" s="28"/>
      <c r="AD2349" s="28"/>
      <c r="AE2349" s="28"/>
      <c r="AF2349" s="28"/>
      <c r="AG2349" s="28"/>
      <c r="AH2349" s="28"/>
      <c r="AI2349" s="28"/>
      <c r="AJ2349" s="28"/>
      <c r="AK2349" s="28"/>
      <c r="AL2349" s="28"/>
      <c r="AM2349" s="28"/>
      <c r="AN2349" s="28"/>
      <c r="AO2349" s="28"/>
      <c r="AP2349" s="28"/>
      <c r="AQ2349" s="28"/>
    </row>
    <row r="2350" spans="2:43" ht="15">
      <c r="B2350" s="28"/>
      <c r="C2350" s="28"/>
      <c r="D2350" s="28"/>
      <c r="E2350" s="28"/>
      <c r="F2350" s="28"/>
      <c r="G2350" s="28"/>
      <c r="H2350" s="28"/>
      <c r="I2350" s="28"/>
      <c r="J2350" s="28"/>
      <c r="K2350" s="28"/>
      <c r="L2350" s="28"/>
      <c r="M2350" s="28"/>
      <c r="N2350" s="28"/>
      <c r="O2350" s="28"/>
      <c r="P2350" s="28"/>
      <c r="Q2350" s="28"/>
      <c r="R2350" s="28"/>
      <c r="S2350" s="28"/>
      <c r="T2350" s="28"/>
      <c r="U2350" s="28"/>
      <c r="V2350" s="28"/>
      <c r="W2350" s="28"/>
      <c r="X2350" s="28"/>
      <c r="Y2350" s="28"/>
      <c r="Z2350" s="28"/>
      <c r="AA2350" s="28"/>
      <c r="AB2350" s="28"/>
      <c r="AC2350" s="28"/>
      <c r="AD2350" s="28"/>
      <c r="AE2350" s="28"/>
      <c r="AF2350" s="28"/>
      <c r="AG2350" s="28"/>
      <c r="AH2350" s="28"/>
      <c r="AI2350" s="28"/>
      <c r="AJ2350" s="28"/>
      <c r="AK2350" s="28"/>
      <c r="AL2350" s="28"/>
      <c r="AM2350" s="28"/>
      <c r="AN2350" s="28"/>
      <c r="AO2350" s="28"/>
      <c r="AP2350" s="28"/>
      <c r="AQ2350" s="28"/>
    </row>
    <row r="2351" spans="2:43" ht="15">
      <c r="B2351" s="28"/>
      <c r="C2351" s="28"/>
      <c r="D2351" s="28"/>
      <c r="E2351" s="28"/>
      <c r="F2351" s="28"/>
      <c r="G2351" s="28"/>
      <c r="H2351" s="28"/>
      <c r="I2351" s="28"/>
      <c r="J2351" s="28"/>
      <c r="K2351" s="28"/>
      <c r="L2351" s="28"/>
      <c r="M2351" s="28"/>
      <c r="N2351" s="28"/>
      <c r="O2351" s="28"/>
      <c r="P2351" s="28"/>
      <c r="Q2351" s="28"/>
      <c r="R2351" s="28"/>
      <c r="S2351" s="28"/>
      <c r="T2351" s="28"/>
      <c r="U2351" s="28"/>
      <c r="V2351" s="28"/>
      <c r="W2351" s="28"/>
      <c r="X2351" s="28"/>
      <c r="Y2351" s="28"/>
      <c r="Z2351" s="28"/>
      <c r="AA2351" s="28"/>
      <c r="AB2351" s="28"/>
      <c r="AC2351" s="28"/>
      <c r="AD2351" s="28"/>
      <c r="AE2351" s="28"/>
      <c r="AF2351" s="28"/>
      <c r="AG2351" s="28"/>
      <c r="AH2351" s="28"/>
      <c r="AI2351" s="28"/>
      <c r="AJ2351" s="28"/>
      <c r="AK2351" s="28"/>
      <c r="AL2351" s="28"/>
      <c r="AM2351" s="28"/>
      <c r="AN2351" s="28"/>
      <c r="AO2351" s="28"/>
      <c r="AP2351" s="28"/>
      <c r="AQ2351" s="28"/>
    </row>
    <row r="2352" spans="2:43" ht="15">
      <c r="B2352" s="28"/>
      <c r="C2352" s="28"/>
      <c r="D2352" s="28"/>
      <c r="E2352" s="28"/>
      <c r="F2352" s="28"/>
      <c r="G2352" s="28"/>
      <c r="H2352" s="28"/>
      <c r="I2352" s="28"/>
      <c r="J2352" s="28"/>
      <c r="K2352" s="28"/>
      <c r="L2352" s="28"/>
      <c r="M2352" s="28"/>
      <c r="N2352" s="28"/>
      <c r="O2352" s="28"/>
      <c r="P2352" s="28"/>
      <c r="Q2352" s="28"/>
      <c r="R2352" s="28"/>
      <c r="S2352" s="28"/>
      <c r="T2352" s="28"/>
      <c r="U2352" s="28"/>
      <c r="V2352" s="28"/>
      <c r="W2352" s="28"/>
      <c r="X2352" s="28"/>
      <c r="Y2352" s="28"/>
      <c r="Z2352" s="28"/>
      <c r="AA2352" s="28"/>
      <c r="AB2352" s="28"/>
      <c r="AC2352" s="28"/>
      <c r="AD2352" s="28"/>
      <c r="AE2352" s="28"/>
      <c r="AF2352" s="28"/>
      <c r="AG2352" s="28"/>
      <c r="AH2352" s="28"/>
      <c r="AI2352" s="28"/>
      <c r="AJ2352" s="28"/>
      <c r="AK2352" s="28"/>
      <c r="AL2352" s="28"/>
      <c r="AM2352" s="28"/>
      <c r="AN2352" s="28"/>
      <c r="AO2352" s="28"/>
      <c r="AP2352" s="28"/>
      <c r="AQ2352" s="28"/>
    </row>
    <row r="2353" spans="2:43" ht="15">
      <c r="B2353" s="28"/>
      <c r="C2353" s="28"/>
      <c r="D2353" s="28"/>
      <c r="E2353" s="28"/>
      <c r="F2353" s="28"/>
      <c r="G2353" s="28"/>
      <c r="H2353" s="28"/>
      <c r="I2353" s="28"/>
      <c r="J2353" s="28"/>
      <c r="K2353" s="28"/>
      <c r="L2353" s="28"/>
      <c r="M2353" s="28"/>
      <c r="N2353" s="28"/>
      <c r="O2353" s="28"/>
      <c r="P2353" s="28"/>
      <c r="Q2353" s="28"/>
      <c r="R2353" s="28"/>
      <c r="S2353" s="28"/>
      <c r="T2353" s="28"/>
      <c r="U2353" s="28"/>
      <c r="V2353" s="28"/>
      <c r="W2353" s="28"/>
      <c r="X2353" s="28"/>
      <c r="Y2353" s="28"/>
      <c r="Z2353" s="28"/>
      <c r="AA2353" s="28"/>
      <c r="AB2353" s="28"/>
      <c r="AC2353" s="28"/>
      <c r="AD2353" s="28"/>
      <c r="AE2353" s="28"/>
      <c r="AF2353" s="28"/>
      <c r="AG2353" s="28"/>
      <c r="AH2353" s="28"/>
      <c r="AI2353" s="28"/>
      <c r="AJ2353" s="28"/>
      <c r="AK2353" s="28"/>
      <c r="AL2353" s="28"/>
      <c r="AM2353" s="28"/>
      <c r="AN2353" s="28"/>
      <c r="AO2353" s="28"/>
      <c r="AP2353" s="28"/>
      <c r="AQ2353" s="28"/>
    </row>
    <row r="2354" spans="2:43" ht="15">
      <c r="B2354" s="28"/>
      <c r="C2354" s="28"/>
      <c r="D2354" s="28"/>
      <c r="E2354" s="28"/>
      <c r="F2354" s="28"/>
      <c r="G2354" s="28"/>
      <c r="H2354" s="28"/>
      <c r="I2354" s="28"/>
      <c r="J2354" s="28"/>
      <c r="K2354" s="28"/>
      <c r="L2354" s="28"/>
      <c r="M2354" s="28"/>
      <c r="N2354" s="28"/>
      <c r="O2354" s="28"/>
      <c r="P2354" s="28"/>
      <c r="Q2354" s="28"/>
      <c r="R2354" s="28"/>
      <c r="S2354" s="28"/>
      <c r="T2354" s="28"/>
      <c r="U2354" s="28"/>
      <c r="V2354" s="28"/>
      <c r="W2354" s="28"/>
      <c r="X2354" s="28"/>
      <c r="Y2354" s="28"/>
      <c r="Z2354" s="28"/>
      <c r="AA2354" s="28"/>
      <c r="AB2354" s="28"/>
      <c r="AC2354" s="28"/>
      <c r="AD2354" s="28"/>
      <c r="AE2354" s="28"/>
      <c r="AF2354" s="28"/>
      <c r="AG2354" s="28"/>
      <c r="AH2354" s="28"/>
      <c r="AI2354" s="28"/>
      <c r="AJ2354" s="28"/>
      <c r="AK2354" s="28"/>
      <c r="AL2354" s="28"/>
      <c r="AM2354" s="28"/>
      <c r="AN2354" s="28"/>
      <c r="AO2354" s="28"/>
      <c r="AP2354" s="28"/>
      <c r="AQ2354" s="28"/>
    </row>
    <row r="2355" spans="2:43" ht="15">
      <c r="B2355" s="28"/>
      <c r="C2355" s="28"/>
      <c r="D2355" s="28"/>
      <c r="E2355" s="28"/>
      <c r="F2355" s="28"/>
      <c r="G2355" s="28"/>
      <c r="H2355" s="28"/>
      <c r="I2355" s="28"/>
      <c r="J2355" s="28"/>
      <c r="K2355" s="28"/>
      <c r="L2355" s="28"/>
      <c r="M2355" s="28"/>
      <c r="N2355" s="28"/>
      <c r="O2355" s="28"/>
      <c r="P2355" s="28"/>
      <c r="Q2355" s="28"/>
      <c r="R2355" s="28"/>
      <c r="S2355" s="28"/>
      <c r="T2355" s="28"/>
      <c r="U2355" s="28"/>
      <c r="V2355" s="28"/>
      <c r="W2355" s="28"/>
      <c r="X2355" s="28"/>
      <c r="Y2355" s="28"/>
      <c r="Z2355" s="28"/>
      <c r="AA2355" s="28"/>
      <c r="AB2355" s="28"/>
      <c r="AC2355" s="28"/>
      <c r="AD2355" s="28"/>
      <c r="AE2355" s="28"/>
      <c r="AF2355" s="28"/>
      <c r="AG2355" s="28"/>
      <c r="AH2355" s="28"/>
      <c r="AI2355" s="28"/>
      <c r="AJ2355" s="28"/>
      <c r="AK2355" s="28"/>
      <c r="AL2355" s="28"/>
      <c r="AM2355" s="28"/>
      <c r="AN2355" s="28"/>
      <c r="AO2355" s="28"/>
      <c r="AP2355" s="28"/>
      <c r="AQ2355" s="28"/>
    </row>
    <row r="2356" spans="2:43" ht="15">
      <c r="B2356" s="28"/>
      <c r="C2356" s="28"/>
      <c r="D2356" s="28"/>
      <c r="E2356" s="28"/>
      <c r="F2356" s="28"/>
      <c r="G2356" s="28"/>
      <c r="H2356" s="28"/>
      <c r="I2356" s="28"/>
      <c r="J2356" s="28"/>
      <c r="K2356" s="28"/>
      <c r="L2356" s="28"/>
      <c r="M2356" s="28"/>
      <c r="N2356" s="28"/>
      <c r="O2356" s="28"/>
      <c r="P2356" s="28"/>
      <c r="Q2356" s="28"/>
      <c r="R2356" s="28"/>
      <c r="S2356" s="28"/>
      <c r="T2356" s="28"/>
      <c r="U2356" s="28"/>
      <c r="V2356" s="28"/>
      <c r="W2356" s="28"/>
      <c r="X2356" s="28"/>
      <c r="Y2356" s="28"/>
      <c r="Z2356" s="28"/>
      <c r="AA2356" s="28"/>
      <c r="AB2356" s="28"/>
      <c r="AC2356" s="28"/>
      <c r="AD2356" s="28"/>
      <c r="AE2356" s="28"/>
      <c r="AF2356" s="28"/>
      <c r="AG2356" s="28"/>
      <c r="AH2356" s="28"/>
      <c r="AI2356" s="28"/>
      <c r="AJ2356" s="28"/>
      <c r="AK2356" s="28"/>
      <c r="AL2356" s="28"/>
      <c r="AM2356" s="28"/>
      <c r="AN2356" s="28"/>
      <c r="AO2356" s="28"/>
      <c r="AP2356" s="28"/>
      <c r="AQ2356" s="28"/>
    </row>
    <row r="2357" spans="2:43" ht="15">
      <c r="B2357" s="28"/>
      <c r="C2357" s="28"/>
      <c r="D2357" s="28"/>
      <c r="E2357" s="28"/>
      <c r="F2357" s="28"/>
      <c r="G2357" s="28"/>
      <c r="H2357" s="28"/>
      <c r="I2357" s="28"/>
      <c r="J2357" s="28"/>
      <c r="K2357" s="28"/>
      <c r="L2357" s="28"/>
      <c r="M2357" s="28"/>
      <c r="N2357" s="28"/>
      <c r="O2357" s="28"/>
      <c r="P2357" s="28"/>
      <c r="Q2357" s="28"/>
      <c r="R2357" s="28"/>
      <c r="S2357" s="28"/>
      <c r="T2357" s="28"/>
      <c r="U2357" s="28"/>
      <c r="V2357" s="28"/>
      <c r="W2357" s="28"/>
      <c r="X2357" s="28"/>
      <c r="Y2357" s="28"/>
      <c r="Z2357" s="28"/>
      <c r="AA2357" s="28"/>
      <c r="AB2357" s="28"/>
      <c r="AC2357" s="28"/>
      <c r="AD2357" s="28"/>
      <c r="AE2357" s="28"/>
      <c r="AF2357" s="28"/>
      <c r="AG2357" s="28"/>
      <c r="AH2357" s="28"/>
      <c r="AI2357" s="28"/>
      <c r="AJ2357" s="28"/>
      <c r="AK2357" s="28"/>
      <c r="AL2357" s="28"/>
      <c r="AM2357" s="28"/>
      <c r="AN2357" s="28"/>
      <c r="AO2357" s="28"/>
      <c r="AP2357" s="28"/>
      <c r="AQ2357" s="28"/>
    </row>
    <row r="2358" spans="2:43" ht="15">
      <c r="B2358" s="28"/>
      <c r="C2358" s="28"/>
      <c r="D2358" s="28"/>
      <c r="E2358" s="28"/>
      <c r="F2358" s="28"/>
      <c r="G2358" s="28"/>
      <c r="H2358" s="28"/>
      <c r="I2358" s="28"/>
      <c r="J2358" s="28"/>
      <c r="K2358" s="28"/>
      <c r="L2358" s="28"/>
      <c r="M2358" s="28"/>
      <c r="N2358" s="28"/>
      <c r="O2358" s="28"/>
      <c r="P2358" s="28"/>
      <c r="Q2358" s="28"/>
      <c r="R2358" s="28"/>
      <c r="S2358" s="28"/>
      <c r="T2358" s="28"/>
      <c r="U2358" s="28"/>
      <c r="V2358" s="28"/>
      <c r="W2358" s="28"/>
      <c r="X2358" s="28"/>
      <c r="Y2358" s="28"/>
      <c r="Z2358" s="28"/>
      <c r="AA2358" s="28"/>
      <c r="AB2358" s="28"/>
      <c r="AC2358" s="28"/>
      <c r="AD2358" s="28"/>
      <c r="AE2358" s="28"/>
      <c r="AF2358" s="28"/>
      <c r="AG2358" s="28"/>
      <c r="AH2358" s="28"/>
      <c r="AI2358" s="28"/>
      <c r="AJ2358" s="28"/>
      <c r="AK2358" s="28"/>
      <c r="AL2358" s="28"/>
      <c r="AM2358" s="28"/>
      <c r="AN2358" s="28"/>
      <c r="AO2358" s="28"/>
      <c r="AP2358" s="28"/>
      <c r="AQ2358" s="28"/>
    </row>
    <row r="2359" spans="2:43" ht="15">
      <c r="B2359" s="28"/>
      <c r="C2359" s="28"/>
      <c r="D2359" s="28"/>
      <c r="E2359" s="28"/>
      <c r="F2359" s="28"/>
      <c r="G2359" s="28"/>
      <c r="H2359" s="28"/>
      <c r="I2359" s="28"/>
      <c r="J2359" s="28"/>
      <c r="K2359" s="28"/>
      <c r="L2359" s="28"/>
      <c r="M2359" s="28"/>
      <c r="N2359" s="28"/>
      <c r="O2359" s="28"/>
      <c r="P2359" s="28"/>
      <c r="Q2359" s="28"/>
      <c r="R2359" s="28"/>
      <c r="S2359" s="28"/>
      <c r="T2359" s="28"/>
      <c r="U2359" s="28"/>
      <c r="V2359" s="28"/>
      <c r="W2359" s="28"/>
      <c r="X2359" s="28"/>
      <c r="Y2359" s="28"/>
      <c r="Z2359" s="28"/>
      <c r="AA2359" s="28"/>
      <c r="AB2359" s="28"/>
      <c r="AC2359" s="28"/>
      <c r="AD2359" s="28"/>
      <c r="AE2359" s="28"/>
      <c r="AF2359" s="28"/>
      <c r="AG2359" s="28"/>
      <c r="AH2359" s="28"/>
      <c r="AI2359" s="28"/>
      <c r="AJ2359" s="28"/>
      <c r="AK2359" s="28"/>
      <c r="AL2359" s="28"/>
      <c r="AM2359" s="28"/>
      <c r="AN2359" s="28"/>
      <c r="AO2359" s="28"/>
      <c r="AP2359" s="28"/>
      <c r="AQ2359" s="28"/>
    </row>
    <row r="2360" spans="2:43" ht="15">
      <c r="B2360" s="28"/>
      <c r="C2360" s="28"/>
      <c r="D2360" s="28"/>
      <c r="E2360" s="28"/>
      <c r="F2360" s="28"/>
      <c r="G2360" s="28"/>
      <c r="H2360" s="28"/>
      <c r="I2360" s="28"/>
      <c r="J2360" s="28"/>
      <c r="K2360" s="28"/>
      <c r="L2360" s="28"/>
      <c r="M2360" s="28"/>
      <c r="N2360" s="28"/>
      <c r="O2360" s="28"/>
      <c r="P2360" s="28"/>
      <c r="Q2360" s="28"/>
      <c r="R2360" s="28"/>
      <c r="S2360" s="28"/>
      <c r="T2360" s="28"/>
      <c r="U2360" s="28"/>
      <c r="V2360" s="28"/>
      <c r="W2360" s="28"/>
      <c r="X2360" s="28"/>
      <c r="Y2360" s="28"/>
      <c r="Z2360" s="28"/>
      <c r="AA2360" s="28"/>
      <c r="AB2360" s="28"/>
      <c r="AC2360" s="28"/>
      <c r="AD2360" s="28"/>
      <c r="AE2360" s="28"/>
      <c r="AF2360" s="28"/>
      <c r="AG2360" s="28"/>
      <c r="AH2360" s="28"/>
      <c r="AI2360" s="28"/>
      <c r="AJ2360" s="28"/>
      <c r="AK2360" s="28"/>
      <c r="AL2360" s="28"/>
      <c r="AM2360" s="28"/>
      <c r="AN2360" s="28"/>
      <c r="AO2360" s="28"/>
      <c r="AP2360" s="28"/>
      <c r="AQ2360" s="28"/>
    </row>
    <row r="2361" spans="2:43" ht="15">
      <c r="B2361" s="28"/>
      <c r="C2361" s="28"/>
      <c r="D2361" s="28"/>
      <c r="E2361" s="28"/>
      <c r="F2361" s="28"/>
      <c r="G2361" s="28"/>
      <c r="H2361" s="28"/>
      <c r="I2361" s="28"/>
      <c r="J2361" s="28"/>
      <c r="K2361" s="28"/>
      <c r="L2361" s="28"/>
      <c r="M2361" s="28"/>
      <c r="N2361" s="28"/>
      <c r="O2361" s="28"/>
      <c r="P2361" s="28"/>
      <c r="Q2361" s="28"/>
      <c r="R2361" s="28"/>
      <c r="S2361" s="28"/>
      <c r="T2361" s="28"/>
      <c r="U2361" s="28"/>
      <c r="V2361" s="28"/>
      <c r="W2361" s="28"/>
      <c r="X2361" s="28"/>
      <c r="Y2361" s="28"/>
      <c r="Z2361" s="28"/>
      <c r="AA2361" s="28"/>
      <c r="AB2361" s="28"/>
      <c r="AC2361" s="28"/>
      <c r="AD2361" s="28"/>
      <c r="AE2361" s="28"/>
      <c r="AF2361" s="28"/>
      <c r="AG2361" s="28"/>
      <c r="AH2361" s="28"/>
      <c r="AI2361" s="28"/>
      <c r="AJ2361" s="28"/>
      <c r="AK2361" s="28"/>
      <c r="AL2361" s="28"/>
      <c r="AM2361" s="28"/>
      <c r="AN2361" s="28"/>
      <c r="AO2361" s="28"/>
      <c r="AP2361" s="28"/>
      <c r="AQ2361" s="28"/>
    </row>
    <row r="2362" spans="2:43" ht="15">
      <c r="B2362" s="28"/>
      <c r="C2362" s="28"/>
      <c r="D2362" s="28"/>
      <c r="E2362" s="28"/>
      <c r="F2362" s="28"/>
      <c r="G2362" s="28"/>
      <c r="H2362" s="28"/>
      <c r="I2362" s="28"/>
      <c r="J2362" s="28"/>
      <c r="K2362" s="28"/>
      <c r="L2362" s="28"/>
      <c r="M2362" s="28"/>
      <c r="N2362" s="28"/>
      <c r="O2362" s="28"/>
      <c r="P2362" s="28"/>
      <c r="Q2362" s="28"/>
      <c r="R2362" s="28"/>
      <c r="S2362" s="28"/>
      <c r="T2362" s="28"/>
      <c r="U2362" s="28"/>
      <c r="V2362" s="28"/>
      <c r="W2362" s="28"/>
      <c r="X2362" s="28"/>
      <c r="Y2362" s="28"/>
      <c r="Z2362" s="28"/>
      <c r="AA2362" s="28"/>
      <c r="AB2362" s="28"/>
      <c r="AC2362" s="28"/>
      <c r="AD2362" s="28"/>
      <c r="AE2362" s="28"/>
      <c r="AF2362" s="28"/>
      <c r="AG2362" s="28"/>
      <c r="AH2362" s="28"/>
      <c r="AI2362" s="28"/>
      <c r="AJ2362" s="28"/>
      <c r="AK2362" s="28"/>
      <c r="AL2362" s="28"/>
      <c r="AM2362" s="28"/>
      <c r="AN2362" s="28"/>
      <c r="AO2362" s="28"/>
      <c r="AP2362" s="28"/>
      <c r="AQ2362" s="28"/>
    </row>
    <row r="2363" spans="2:43" ht="15">
      <c r="B2363" s="28"/>
      <c r="C2363" s="28"/>
      <c r="D2363" s="28"/>
      <c r="E2363" s="28"/>
      <c r="F2363" s="28"/>
      <c r="G2363" s="28"/>
      <c r="H2363" s="28"/>
      <c r="I2363" s="28"/>
      <c r="J2363" s="28"/>
      <c r="K2363" s="28"/>
      <c r="L2363" s="28"/>
      <c r="M2363" s="28"/>
      <c r="N2363" s="28"/>
      <c r="O2363" s="28"/>
      <c r="P2363" s="28"/>
      <c r="Q2363" s="28"/>
      <c r="R2363" s="28"/>
      <c r="S2363" s="28"/>
      <c r="T2363" s="28"/>
      <c r="U2363" s="28"/>
      <c r="V2363" s="28"/>
      <c r="W2363" s="28"/>
      <c r="X2363" s="28"/>
      <c r="Y2363" s="28"/>
      <c r="Z2363" s="28"/>
      <c r="AA2363" s="28"/>
      <c r="AB2363" s="28"/>
      <c r="AC2363" s="28"/>
      <c r="AD2363" s="28"/>
      <c r="AE2363" s="28"/>
      <c r="AF2363" s="28"/>
      <c r="AG2363" s="28"/>
      <c r="AH2363" s="28"/>
      <c r="AI2363" s="28"/>
      <c r="AJ2363" s="28"/>
      <c r="AK2363" s="28"/>
      <c r="AL2363" s="28"/>
      <c r="AM2363" s="28"/>
      <c r="AN2363" s="28"/>
      <c r="AO2363" s="28"/>
      <c r="AP2363" s="28"/>
      <c r="AQ2363" s="28"/>
    </row>
    <row r="2364" spans="2:43" ht="15">
      <c r="B2364" s="28"/>
      <c r="C2364" s="28"/>
      <c r="D2364" s="28"/>
      <c r="E2364" s="28"/>
      <c r="F2364" s="28"/>
      <c r="G2364" s="28"/>
      <c r="H2364" s="28"/>
      <c r="I2364" s="28"/>
      <c r="J2364" s="28"/>
      <c r="K2364" s="28"/>
      <c r="L2364" s="28"/>
      <c r="M2364" s="28"/>
      <c r="N2364" s="28"/>
      <c r="O2364" s="28"/>
      <c r="P2364" s="28"/>
      <c r="Q2364" s="28"/>
      <c r="R2364" s="28"/>
      <c r="S2364" s="28"/>
      <c r="T2364" s="28"/>
      <c r="U2364" s="28"/>
      <c r="V2364" s="28"/>
      <c r="W2364" s="28"/>
      <c r="X2364" s="28"/>
      <c r="Y2364" s="28"/>
      <c r="Z2364" s="28"/>
      <c r="AA2364" s="28"/>
      <c r="AB2364" s="28"/>
      <c r="AC2364" s="28"/>
      <c r="AD2364" s="28"/>
      <c r="AE2364" s="28"/>
      <c r="AF2364" s="28"/>
      <c r="AG2364" s="28"/>
      <c r="AH2364" s="28"/>
      <c r="AI2364" s="28"/>
      <c r="AJ2364" s="28"/>
      <c r="AK2364" s="28"/>
      <c r="AL2364" s="28"/>
      <c r="AM2364" s="28"/>
      <c r="AN2364" s="28"/>
      <c r="AO2364" s="28"/>
      <c r="AP2364" s="28"/>
      <c r="AQ2364" s="28"/>
    </row>
    <row r="2365" spans="2:43" ht="15">
      <c r="B2365" s="28"/>
      <c r="C2365" s="28"/>
      <c r="D2365" s="28"/>
      <c r="E2365" s="28"/>
      <c r="F2365" s="28"/>
      <c r="G2365" s="28"/>
      <c r="H2365" s="28"/>
      <c r="I2365" s="28"/>
      <c r="J2365" s="28"/>
      <c r="K2365" s="28"/>
      <c r="L2365" s="28"/>
      <c r="M2365" s="28"/>
      <c r="N2365" s="28"/>
      <c r="O2365" s="28"/>
      <c r="P2365" s="28"/>
      <c r="Q2365" s="28"/>
      <c r="R2365" s="28"/>
      <c r="S2365" s="28"/>
      <c r="T2365" s="28"/>
      <c r="U2365" s="28"/>
      <c r="V2365" s="28"/>
      <c r="W2365" s="28"/>
      <c r="X2365" s="28"/>
      <c r="Y2365" s="28"/>
      <c r="Z2365" s="28"/>
      <c r="AA2365" s="28"/>
      <c r="AB2365" s="28"/>
      <c r="AC2365" s="28"/>
      <c r="AD2365" s="28"/>
      <c r="AE2365" s="28"/>
      <c r="AF2365" s="28"/>
      <c r="AG2365" s="28"/>
      <c r="AH2365" s="28"/>
      <c r="AI2365" s="28"/>
      <c r="AJ2365" s="28"/>
      <c r="AK2365" s="28"/>
      <c r="AL2365" s="28"/>
      <c r="AM2365" s="28"/>
      <c r="AN2365" s="28"/>
      <c r="AO2365" s="28"/>
      <c r="AP2365" s="28"/>
      <c r="AQ2365" s="28"/>
    </row>
    <row r="2366" spans="2:43" ht="15">
      <c r="B2366" s="28"/>
      <c r="C2366" s="28"/>
      <c r="D2366" s="28"/>
      <c r="E2366" s="28"/>
      <c r="F2366" s="28"/>
      <c r="G2366" s="28"/>
      <c r="H2366" s="28"/>
      <c r="I2366" s="28"/>
      <c r="J2366" s="28"/>
      <c r="K2366" s="28"/>
      <c r="L2366" s="28"/>
      <c r="M2366" s="28"/>
      <c r="N2366" s="28"/>
      <c r="O2366" s="28"/>
      <c r="P2366" s="28"/>
      <c r="Q2366" s="28"/>
      <c r="R2366" s="28"/>
      <c r="S2366" s="28"/>
      <c r="T2366" s="28"/>
      <c r="U2366" s="28"/>
      <c r="V2366" s="28"/>
      <c r="W2366" s="28"/>
      <c r="X2366" s="28"/>
      <c r="Y2366" s="28"/>
      <c r="Z2366" s="28"/>
      <c r="AA2366" s="28"/>
      <c r="AB2366" s="28"/>
      <c r="AC2366" s="28"/>
      <c r="AD2366" s="28"/>
      <c r="AE2366" s="28"/>
      <c r="AF2366" s="28"/>
      <c r="AG2366" s="28"/>
      <c r="AH2366" s="28"/>
      <c r="AI2366" s="28"/>
      <c r="AJ2366" s="28"/>
      <c r="AK2366" s="28"/>
      <c r="AL2366" s="28"/>
      <c r="AM2366" s="28"/>
      <c r="AN2366" s="28"/>
      <c r="AO2366" s="28"/>
      <c r="AP2366" s="28"/>
      <c r="AQ2366" s="28"/>
    </row>
    <row r="2367" spans="2:43" ht="15">
      <c r="B2367" s="28"/>
      <c r="C2367" s="28"/>
      <c r="D2367" s="28"/>
      <c r="E2367" s="28"/>
      <c r="F2367" s="28"/>
      <c r="G2367" s="28"/>
      <c r="H2367" s="28"/>
      <c r="I2367" s="28"/>
      <c r="J2367" s="28"/>
      <c r="K2367" s="28"/>
      <c r="L2367" s="28"/>
      <c r="M2367" s="28"/>
      <c r="N2367" s="28"/>
      <c r="O2367" s="28"/>
      <c r="P2367" s="28"/>
      <c r="Q2367" s="28"/>
      <c r="R2367" s="28"/>
      <c r="S2367" s="28"/>
      <c r="T2367" s="28"/>
      <c r="U2367" s="28"/>
      <c r="V2367" s="28"/>
      <c r="W2367" s="28"/>
      <c r="X2367" s="28"/>
      <c r="Y2367" s="28"/>
      <c r="Z2367" s="28"/>
      <c r="AA2367" s="28"/>
      <c r="AB2367" s="28"/>
      <c r="AC2367" s="28"/>
      <c r="AD2367" s="28"/>
      <c r="AE2367" s="28"/>
      <c r="AF2367" s="28"/>
      <c r="AG2367" s="28"/>
      <c r="AH2367" s="28"/>
      <c r="AI2367" s="28"/>
      <c r="AJ2367" s="28"/>
      <c r="AK2367" s="28"/>
      <c r="AL2367" s="28"/>
      <c r="AM2367" s="28"/>
      <c r="AN2367" s="28"/>
      <c r="AO2367" s="28"/>
      <c r="AP2367" s="28"/>
      <c r="AQ2367" s="28"/>
    </row>
    <row r="2368" spans="2:43" ht="15">
      <c r="B2368" s="28"/>
      <c r="C2368" s="28"/>
      <c r="D2368" s="28"/>
      <c r="E2368" s="28"/>
      <c r="F2368" s="28"/>
      <c r="G2368" s="28"/>
      <c r="H2368" s="28"/>
      <c r="I2368" s="28"/>
      <c r="J2368" s="28"/>
      <c r="K2368" s="28"/>
      <c r="L2368" s="28"/>
      <c r="M2368" s="28"/>
      <c r="N2368" s="28"/>
      <c r="O2368" s="28"/>
      <c r="P2368" s="28"/>
      <c r="Q2368" s="28"/>
      <c r="R2368" s="28"/>
      <c r="S2368" s="28"/>
      <c r="T2368" s="28"/>
      <c r="U2368" s="28"/>
      <c r="V2368" s="28"/>
      <c r="W2368" s="28"/>
      <c r="X2368" s="28"/>
      <c r="Y2368" s="28"/>
      <c r="Z2368" s="28"/>
      <c r="AA2368" s="28"/>
      <c r="AB2368" s="28"/>
      <c r="AC2368" s="28"/>
      <c r="AD2368" s="28"/>
      <c r="AE2368" s="28"/>
      <c r="AF2368" s="28"/>
      <c r="AG2368" s="28"/>
      <c r="AH2368" s="28"/>
      <c r="AI2368" s="28"/>
      <c r="AJ2368" s="28"/>
      <c r="AK2368" s="28"/>
      <c r="AL2368" s="28"/>
      <c r="AM2368" s="28"/>
      <c r="AN2368" s="28"/>
      <c r="AO2368" s="28"/>
      <c r="AP2368" s="28"/>
      <c r="AQ2368" s="28"/>
    </row>
    <row r="2369" spans="2:43" ht="15">
      <c r="B2369" s="28"/>
      <c r="C2369" s="28"/>
      <c r="D2369" s="28"/>
      <c r="E2369" s="28"/>
      <c r="F2369" s="28"/>
      <c r="G2369" s="28"/>
      <c r="H2369" s="28"/>
      <c r="I2369" s="28"/>
      <c r="J2369" s="28"/>
      <c r="K2369" s="28"/>
      <c r="L2369" s="28"/>
      <c r="M2369" s="28"/>
      <c r="N2369" s="28"/>
      <c r="O2369" s="28"/>
      <c r="P2369" s="28"/>
      <c r="Q2369" s="28"/>
      <c r="R2369" s="28"/>
      <c r="S2369" s="28"/>
      <c r="T2369" s="28"/>
      <c r="U2369" s="28"/>
      <c r="V2369" s="28"/>
      <c r="W2369" s="28"/>
      <c r="X2369" s="28"/>
      <c r="Y2369" s="28"/>
      <c r="Z2369" s="28"/>
      <c r="AA2369" s="28"/>
      <c r="AB2369" s="28"/>
      <c r="AC2369" s="28"/>
      <c r="AD2369" s="28"/>
      <c r="AE2369" s="28"/>
      <c r="AF2369" s="28"/>
      <c r="AG2369" s="28"/>
      <c r="AH2369" s="28"/>
      <c r="AI2369" s="28"/>
      <c r="AJ2369" s="28"/>
      <c r="AK2369" s="28"/>
      <c r="AL2369" s="28"/>
      <c r="AM2369" s="28"/>
      <c r="AN2369" s="28"/>
      <c r="AO2369" s="28"/>
      <c r="AP2369" s="28"/>
      <c r="AQ2369" s="28"/>
    </row>
    <row r="2370" spans="2:43" ht="15">
      <c r="B2370" s="28"/>
      <c r="C2370" s="28"/>
      <c r="D2370" s="28"/>
      <c r="E2370" s="28"/>
      <c r="F2370" s="28"/>
      <c r="G2370" s="28"/>
      <c r="H2370" s="28"/>
      <c r="I2370" s="28"/>
      <c r="J2370" s="28"/>
      <c r="K2370" s="28"/>
      <c r="L2370" s="28"/>
      <c r="M2370" s="28"/>
      <c r="N2370" s="28"/>
      <c r="O2370" s="28"/>
      <c r="P2370" s="28"/>
      <c r="Q2370" s="28"/>
      <c r="R2370" s="28"/>
      <c r="S2370" s="28"/>
      <c r="T2370" s="28"/>
      <c r="U2370" s="28"/>
      <c r="V2370" s="28"/>
      <c r="W2370" s="28"/>
      <c r="X2370" s="28"/>
      <c r="Y2370" s="28"/>
      <c r="Z2370" s="28"/>
      <c r="AA2370" s="28"/>
      <c r="AB2370" s="28"/>
      <c r="AC2370" s="28"/>
      <c r="AD2370" s="28"/>
      <c r="AE2370" s="28"/>
      <c r="AF2370" s="28"/>
      <c r="AG2370" s="28"/>
      <c r="AH2370" s="28"/>
      <c r="AI2370" s="28"/>
      <c r="AJ2370" s="28"/>
      <c r="AK2370" s="28"/>
      <c r="AL2370" s="28"/>
      <c r="AM2370" s="28"/>
      <c r="AN2370" s="28"/>
      <c r="AO2370" s="28"/>
      <c r="AP2370" s="28"/>
      <c r="AQ2370" s="28"/>
    </row>
    <row r="2371" spans="2:43" ht="15">
      <c r="B2371" s="28"/>
      <c r="C2371" s="28"/>
      <c r="D2371" s="28"/>
      <c r="E2371" s="28"/>
      <c r="F2371" s="28"/>
      <c r="G2371" s="28"/>
      <c r="H2371" s="28"/>
      <c r="I2371" s="28"/>
      <c r="J2371" s="28"/>
      <c r="K2371" s="28"/>
      <c r="L2371" s="28"/>
      <c r="M2371" s="28"/>
      <c r="N2371" s="28"/>
      <c r="O2371" s="28"/>
      <c r="P2371" s="28"/>
      <c r="Q2371" s="28"/>
      <c r="R2371" s="28"/>
      <c r="S2371" s="28"/>
      <c r="T2371" s="28"/>
      <c r="U2371" s="28"/>
      <c r="V2371" s="28"/>
      <c r="W2371" s="28"/>
      <c r="X2371" s="28"/>
      <c r="Y2371" s="28"/>
      <c r="Z2371" s="28"/>
      <c r="AA2371" s="28"/>
      <c r="AB2371" s="28"/>
      <c r="AC2371" s="28"/>
      <c r="AD2371" s="28"/>
      <c r="AE2371" s="28"/>
      <c r="AF2371" s="28"/>
      <c r="AG2371" s="28"/>
      <c r="AH2371" s="28"/>
      <c r="AI2371" s="28"/>
      <c r="AJ2371" s="28"/>
      <c r="AK2371" s="28"/>
      <c r="AL2371" s="28"/>
      <c r="AM2371" s="28"/>
      <c r="AN2371" s="28"/>
      <c r="AO2371" s="28"/>
      <c r="AP2371" s="28"/>
      <c r="AQ2371" s="28"/>
    </row>
    <row r="2372" spans="2:43" ht="15">
      <c r="B2372" s="28"/>
      <c r="C2372" s="28"/>
      <c r="D2372" s="28"/>
      <c r="E2372" s="28"/>
      <c r="F2372" s="28"/>
      <c r="G2372" s="28"/>
      <c r="H2372" s="28"/>
      <c r="I2372" s="28"/>
      <c r="J2372" s="28"/>
      <c r="K2372" s="28"/>
      <c r="L2372" s="28"/>
      <c r="M2372" s="28"/>
      <c r="N2372" s="28"/>
      <c r="O2372" s="28"/>
      <c r="P2372" s="28"/>
      <c r="Q2372" s="28"/>
      <c r="R2372" s="28"/>
      <c r="S2372" s="28"/>
      <c r="T2372" s="28"/>
      <c r="U2372" s="28"/>
      <c r="V2372" s="28"/>
      <c r="W2372" s="28"/>
      <c r="X2372" s="28"/>
      <c r="Y2372" s="28"/>
      <c r="Z2372" s="28"/>
      <c r="AA2372" s="28"/>
      <c r="AB2372" s="28"/>
      <c r="AC2372" s="28"/>
      <c r="AD2372" s="28"/>
      <c r="AE2372" s="28"/>
      <c r="AF2372" s="28"/>
      <c r="AG2372" s="28"/>
      <c r="AH2372" s="28"/>
      <c r="AI2372" s="28"/>
      <c r="AJ2372" s="28"/>
      <c r="AK2372" s="28"/>
      <c r="AL2372" s="28"/>
      <c r="AM2372" s="28"/>
      <c r="AN2372" s="28"/>
      <c r="AO2372" s="28"/>
      <c r="AP2372" s="28"/>
      <c r="AQ2372" s="28"/>
    </row>
    <row r="2373" spans="2:43" ht="15">
      <c r="B2373" s="28"/>
      <c r="C2373" s="28"/>
      <c r="D2373" s="28"/>
      <c r="E2373" s="28"/>
      <c r="F2373" s="28"/>
      <c r="G2373" s="28"/>
      <c r="H2373" s="28"/>
      <c r="I2373" s="28"/>
      <c r="J2373" s="28"/>
      <c r="K2373" s="28"/>
      <c r="L2373" s="28"/>
      <c r="M2373" s="28"/>
      <c r="N2373" s="28"/>
      <c r="O2373" s="28"/>
      <c r="P2373" s="28"/>
      <c r="Q2373" s="28"/>
      <c r="R2373" s="28"/>
      <c r="S2373" s="28"/>
      <c r="T2373" s="28"/>
      <c r="U2373" s="28"/>
      <c r="V2373" s="28"/>
      <c r="W2373" s="28"/>
      <c r="X2373" s="28"/>
      <c r="Y2373" s="28"/>
      <c r="Z2373" s="28"/>
      <c r="AA2373" s="28"/>
      <c r="AB2373" s="28"/>
      <c r="AC2373" s="28"/>
      <c r="AD2373" s="28"/>
      <c r="AE2373" s="28"/>
      <c r="AF2373" s="28"/>
      <c r="AG2373" s="28"/>
      <c r="AH2373" s="28"/>
      <c r="AI2373" s="28"/>
      <c r="AJ2373" s="28"/>
      <c r="AK2373" s="28"/>
      <c r="AL2373" s="28"/>
      <c r="AM2373" s="28"/>
      <c r="AN2373" s="28"/>
      <c r="AO2373" s="28"/>
      <c r="AP2373" s="28"/>
      <c r="AQ2373" s="28"/>
    </row>
    <row r="2374" spans="2:43" ht="15">
      <c r="B2374" s="28"/>
      <c r="C2374" s="28"/>
      <c r="D2374" s="28"/>
      <c r="E2374" s="28"/>
      <c r="F2374" s="28"/>
      <c r="G2374" s="28"/>
      <c r="H2374" s="28"/>
      <c r="I2374" s="28"/>
      <c r="J2374" s="28"/>
      <c r="K2374" s="28"/>
      <c r="L2374" s="28"/>
      <c r="M2374" s="28"/>
      <c r="N2374" s="28"/>
      <c r="O2374" s="28"/>
      <c r="P2374" s="28"/>
      <c r="Q2374" s="28"/>
      <c r="R2374" s="28"/>
      <c r="S2374" s="28"/>
      <c r="T2374" s="28"/>
      <c r="U2374" s="28"/>
      <c r="V2374" s="28"/>
      <c r="W2374" s="28"/>
      <c r="X2374" s="28"/>
      <c r="Y2374" s="28"/>
      <c r="Z2374" s="28"/>
      <c r="AA2374" s="28"/>
      <c r="AB2374" s="28"/>
      <c r="AC2374" s="28"/>
      <c r="AD2374" s="28"/>
      <c r="AE2374" s="28"/>
      <c r="AF2374" s="28"/>
      <c r="AG2374" s="28"/>
      <c r="AH2374" s="28"/>
      <c r="AI2374" s="28"/>
      <c r="AJ2374" s="28"/>
      <c r="AK2374" s="28"/>
      <c r="AL2374" s="28"/>
      <c r="AM2374" s="28"/>
      <c r="AN2374" s="28"/>
      <c r="AO2374" s="28"/>
      <c r="AP2374" s="28"/>
      <c r="AQ2374" s="28"/>
    </row>
    <row r="2375" spans="2:43" ht="15">
      <c r="B2375" s="28"/>
      <c r="C2375" s="28"/>
      <c r="D2375" s="28"/>
      <c r="E2375" s="28"/>
      <c r="F2375" s="28"/>
      <c r="G2375" s="28"/>
      <c r="H2375" s="28"/>
      <c r="I2375" s="28"/>
      <c r="J2375" s="28"/>
      <c r="K2375" s="28"/>
      <c r="L2375" s="28"/>
      <c r="M2375" s="28"/>
      <c r="N2375" s="28"/>
      <c r="O2375" s="28"/>
      <c r="P2375" s="28"/>
      <c r="Q2375" s="28"/>
      <c r="R2375" s="28"/>
      <c r="S2375" s="28"/>
      <c r="T2375" s="28"/>
      <c r="U2375" s="28"/>
      <c r="V2375" s="28"/>
      <c r="W2375" s="28"/>
      <c r="X2375" s="28"/>
      <c r="Y2375" s="28"/>
      <c r="Z2375" s="28"/>
      <c r="AA2375" s="28"/>
      <c r="AB2375" s="28"/>
      <c r="AC2375" s="28"/>
      <c r="AD2375" s="28"/>
      <c r="AE2375" s="28"/>
      <c r="AF2375" s="28"/>
      <c r="AG2375" s="28"/>
      <c r="AH2375" s="28"/>
      <c r="AI2375" s="28"/>
      <c r="AJ2375" s="28"/>
      <c r="AK2375" s="28"/>
      <c r="AL2375" s="28"/>
      <c r="AM2375" s="28"/>
      <c r="AN2375" s="28"/>
      <c r="AO2375" s="28"/>
      <c r="AP2375" s="28"/>
      <c r="AQ2375" s="28"/>
    </row>
    <row r="2376" spans="2:43" ht="15">
      <c r="B2376" s="28"/>
      <c r="C2376" s="28"/>
      <c r="D2376" s="28"/>
      <c r="E2376" s="28"/>
      <c r="F2376" s="28"/>
      <c r="G2376" s="28"/>
      <c r="H2376" s="28"/>
      <c r="I2376" s="28"/>
      <c r="J2376" s="28"/>
      <c r="K2376" s="28"/>
      <c r="L2376" s="28"/>
      <c r="M2376" s="28"/>
      <c r="N2376" s="28"/>
      <c r="O2376" s="28"/>
      <c r="P2376" s="28"/>
      <c r="Q2376" s="28"/>
      <c r="R2376" s="28"/>
      <c r="S2376" s="28"/>
      <c r="T2376" s="28"/>
      <c r="U2376" s="28"/>
      <c r="V2376" s="28"/>
      <c r="W2376" s="28"/>
      <c r="X2376" s="28"/>
      <c r="Y2376" s="28"/>
      <c r="Z2376" s="28"/>
      <c r="AA2376" s="28"/>
      <c r="AB2376" s="28"/>
      <c r="AC2376" s="28"/>
      <c r="AD2376" s="28"/>
      <c r="AE2376" s="28"/>
      <c r="AF2376" s="28"/>
      <c r="AG2376" s="28"/>
      <c r="AH2376" s="28"/>
      <c r="AI2376" s="28"/>
      <c r="AJ2376" s="28"/>
      <c r="AK2376" s="28"/>
      <c r="AL2376" s="28"/>
      <c r="AM2376" s="28"/>
      <c r="AN2376" s="28"/>
      <c r="AO2376" s="28"/>
      <c r="AP2376" s="28"/>
      <c r="AQ2376" s="28"/>
    </row>
    <row r="2377" spans="2:43" ht="15">
      <c r="B2377" s="28"/>
      <c r="C2377" s="28"/>
      <c r="D2377" s="28"/>
      <c r="E2377" s="28"/>
      <c r="F2377" s="28"/>
      <c r="G2377" s="28"/>
      <c r="H2377" s="28"/>
      <c r="I2377" s="28"/>
      <c r="J2377" s="28"/>
      <c r="K2377" s="28"/>
      <c r="L2377" s="28"/>
      <c r="M2377" s="28"/>
      <c r="N2377" s="28"/>
      <c r="O2377" s="28"/>
      <c r="P2377" s="28"/>
      <c r="Q2377" s="28"/>
      <c r="R2377" s="28"/>
      <c r="S2377" s="28"/>
      <c r="T2377" s="28"/>
      <c r="U2377" s="28"/>
      <c r="V2377" s="28"/>
      <c r="W2377" s="28"/>
      <c r="X2377" s="28"/>
      <c r="Y2377" s="28"/>
      <c r="Z2377" s="28"/>
      <c r="AA2377" s="28"/>
      <c r="AB2377" s="28"/>
      <c r="AC2377" s="28"/>
      <c r="AD2377" s="28"/>
      <c r="AE2377" s="28"/>
      <c r="AF2377" s="28"/>
      <c r="AG2377" s="28"/>
      <c r="AH2377" s="28"/>
      <c r="AI2377" s="28"/>
      <c r="AJ2377" s="28"/>
      <c r="AK2377" s="28"/>
      <c r="AL2377" s="28"/>
      <c r="AM2377" s="28"/>
      <c r="AN2377" s="28"/>
      <c r="AO2377" s="28"/>
      <c r="AP2377" s="28"/>
      <c r="AQ2377" s="28"/>
    </row>
    <row r="2378" spans="2:43" ht="15">
      <c r="B2378" s="28"/>
      <c r="C2378" s="28"/>
      <c r="D2378" s="28"/>
      <c r="E2378" s="28"/>
      <c r="F2378" s="28"/>
      <c r="G2378" s="28"/>
      <c r="H2378" s="28"/>
      <c r="I2378" s="28"/>
      <c r="J2378" s="28"/>
      <c r="K2378" s="28"/>
      <c r="L2378" s="28"/>
      <c r="M2378" s="28"/>
      <c r="N2378" s="28"/>
      <c r="O2378" s="28"/>
      <c r="P2378" s="28"/>
      <c r="Q2378" s="28"/>
      <c r="R2378" s="28"/>
      <c r="S2378" s="28"/>
      <c r="T2378" s="28"/>
      <c r="U2378" s="28"/>
      <c r="V2378" s="28"/>
      <c r="W2378" s="28"/>
      <c r="X2378" s="28"/>
      <c r="Y2378" s="28"/>
      <c r="Z2378" s="28"/>
      <c r="AA2378" s="28"/>
      <c r="AB2378" s="28"/>
      <c r="AC2378" s="28"/>
      <c r="AD2378" s="28"/>
      <c r="AE2378" s="28"/>
      <c r="AF2378" s="28"/>
      <c r="AG2378" s="28"/>
      <c r="AH2378" s="28"/>
      <c r="AI2378" s="28"/>
      <c r="AJ2378" s="28"/>
      <c r="AK2378" s="28"/>
      <c r="AL2378" s="28"/>
      <c r="AM2378" s="28"/>
      <c r="AN2378" s="28"/>
      <c r="AO2378" s="28"/>
      <c r="AP2378" s="28"/>
      <c r="AQ2378" s="28"/>
    </row>
    <row r="2379" spans="2:43" ht="15">
      <c r="B2379" s="28"/>
      <c r="C2379" s="28"/>
      <c r="D2379" s="28"/>
      <c r="E2379" s="28"/>
      <c r="F2379" s="28"/>
      <c r="G2379" s="28"/>
      <c r="H2379" s="28"/>
      <c r="I2379" s="28"/>
      <c r="J2379" s="28"/>
      <c r="K2379" s="28"/>
      <c r="L2379" s="28"/>
      <c r="M2379" s="28"/>
      <c r="N2379" s="28"/>
      <c r="O2379" s="28"/>
      <c r="P2379" s="28"/>
      <c r="Q2379" s="28"/>
      <c r="R2379" s="28"/>
      <c r="S2379" s="28"/>
      <c r="T2379" s="28"/>
      <c r="U2379" s="28"/>
      <c r="V2379" s="28"/>
      <c r="W2379" s="28"/>
      <c r="X2379" s="28"/>
      <c r="Y2379" s="28"/>
      <c r="Z2379" s="28"/>
      <c r="AA2379" s="28"/>
      <c r="AB2379" s="28"/>
      <c r="AC2379" s="28"/>
      <c r="AD2379" s="28"/>
      <c r="AE2379" s="28"/>
      <c r="AF2379" s="28"/>
      <c r="AG2379" s="28"/>
      <c r="AH2379" s="28"/>
      <c r="AI2379" s="28"/>
      <c r="AJ2379" s="28"/>
      <c r="AK2379" s="28"/>
      <c r="AL2379" s="28"/>
      <c r="AM2379" s="28"/>
      <c r="AN2379" s="28"/>
      <c r="AO2379" s="28"/>
      <c r="AP2379" s="28"/>
      <c r="AQ2379" s="28"/>
    </row>
    <row r="2380" spans="2:43" ht="15">
      <c r="B2380" s="28"/>
      <c r="C2380" s="28"/>
      <c r="D2380" s="28"/>
      <c r="E2380" s="28"/>
      <c r="F2380" s="28"/>
      <c r="G2380" s="28"/>
      <c r="H2380" s="28"/>
      <c r="I2380" s="28"/>
      <c r="J2380" s="28"/>
      <c r="K2380" s="28"/>
      <c r="L2380" s="28"/>
      <c r="M2380" s="28"/>
      <c r="N2380" s="28"/>
      <c r="O2380" s="28"/>
      <c r="P2380" s="28"/>
      <c r="Q2380" s="28"/>
      <c r="R2380" s="28"/>
      <c r="S2380" s="28"/>
      <c r="T2380" s="28"/>
      <c r="U2380" s="28"/>
      <c r="V2380" s="28"/>
      <c r="W2380" s="28"/>
      <c r="X2380" s="28"/>
      <c r="Y2380" s="28"/>
      <c r="Z2380" s="28"/>
      <c r="AA2380" s="28"/>
      <c r="AB2380" s="28"/>
      <c r="AC2380" s="28"/>
      <c r="AD2380" s="28"/>
      <c r="AE2380" s="28"/>
      <c r="AF2380" s="28"/>
      <c r="AG2380" s="28"/>
      <c r="AH2380" s="28"/>
      <c r="AI2380" s="28"/>
      <c r="AJ2380" s="28"/>
      <c r="AK2380" s="28"/>
      <c r="AL2380" s="28"/>
      <c r="AM2380" s="28"/>
      <c r="AN2380" s="28"/>
      <c r="AO2380" s="28"/>
      <c r="AP2380" s="28"/>
      <c r="AQ2380" s="28"/>
    </row>
    <row r="2381" spans="2:43" ht="15">
      <c r="B2381" s="28"/>
      <c r="C2381" s="28"/>
      <c r="D2381" s="28"/>
      <c r="E2381" s="28"/>
      <c r="F2381" s="28"/>
      <c r="G2381" s="28"/>
      <c r="H2381" s="28"/>
      <c r="I2381" s="28"/>
      <c r="J2381" s="28"/>
      <c r="K2381" s="28"/>
      <c r="L2381" s="28"/>
      <c r="M2381" s="28"/>
      <c r="N2381" s="28"/>
      <c r="O2381" s="28"/>
      <c r="P2381" s="28"/>
      <c r="Q2381" s="28"/>
      <c r="R2381" s="28"/>
      <c r="S2381" s="28"/>
      <c r="T2381" s="28"/>
      <c r="U2381" s="28"/>
      <c r="V2381" s="28"/>
      <c r="W2381" s="28"/>
      <c r="X2381" s="28"/>
      <c r="Y2381" s="28"/>
      <c r="Z2381" s="28"/>
      <c r="AA2381" s="28"/>
      <c r="AB2381" s="28"/>
      <c r="AC2381" s="28"/>
      <c r="AD2381" s="28"/>
      <c r="AE2381" s="28"/>
      <c r="AF2381" s="28"/>
      <c r="AG2381" s="28"/>
      <c r="AH2381" s="28"/>
      <c r="AI2381" s="28"/>
      <c r="AJ2381" s="28"/>
      <c r="AK2381" s="28"/>
      <c r="AL2381" s="28"/>
      <c r="AM2381" s="28"/>
      <c r="AN2381" s="28"/>
      <c r="AO2381" s="28"/>
      <c r="AP2381" s="28"/>
      <c r="AQ2381" s="28"/>
    </row>
    <row r="2382" spans="2:43" ht="15">
      <c r="B2382" s="28"/>
      <c r="C2382" s="28"/>
      <c r="D2382" s="28"/>
      <c r="E2382" s="28"/>
      <c r="F2382" s="28"/>
      <c r="G2382" s="28"/>
      <c r="H2382" s="28"/>
      <c r="I2382" s="28"/>
      <c r="J2382" s="28"/>
      <c r="K2382" s="28"/>
      <c r="L2382" s="28"/>
      <c r="M2382" s="28"/>
      <c r="N2382" s="28"/>
      <c r="O2382" s="28"/>
      <c r="P2382" s="28"/>
      <c r="Q2382" s="28"/>
      <c r="R2382" s="28"/>
      <c r="S2382" s="28"/>
      <c r="T2382" s="28"/>
      <c r="U2382" s="28"/>
      <c r="V2382" s="28"/>
      <c r="W2382" s="28"/>
      <c r="X2382" s="28"/>
      <c r="Y2382" s="28"/>
      <c r="Z2382" s="28"/>
      <c r="AA2382" s="28"/>
      <c r="AB2382" s="28"/>
      <c r="AC2382" s="28"/>
      <c r="AD2382" s="28"/>
      <c r="AE2382" s="28"/>
      <c r="AF2382" s="28"/>
      <c r="AG2382" s="28"/>
      <c r="AH2382" s="28"/>
      <c r="AI2382" s="28"/>
      <c r="AJ2382" s="28"/>
      <c r="AK2382" s="28"/>
      <c r="AL2382" s="28"/>
      <c r="AM2382" s="28"/>
      <c r="AN2382" s="28"/>
      <c r="AO2382" s="28"/>
      <c r="AP2382" s="28"/>
      <c r="AQ2382" s="28"/>
    </row>
    <row r="2383" spans="2:43" ht="15">
      <c r="B2383" s="28"/>
      <c r="C2383" s="28"/>
      <c r="D2383" s="28"/>
      <c r="E2383" s="28"/>
      <c r="F2383" s="28"/>
      <c r="G2383" s="28"/>
      <c r="H2383" s="28"/>
      <c r="I2383" s="28"/>
      <c r="J2383" s="28"/>
      <c r="K2383" s="28"/>
      <c r="L2383" s="28"/>
      <c r="M2383" s="28"/>
      <c r="N2383" s="28"/>
      <c r="O2383" s="28"/>
      <c r="P2383" s="28"/>
      <c r="Q2383" s="28"/>
      <c r="R2383" s="28"/>
      <c r="S2383" s="28"/>
      <c r="T2383" s="28"/>
      <c r="U2383" s="28"/>
      <c r="V2383" s="28"/>
      <c r="W2383" s="28"/>
      <c r="X2383" s="28"/>
      <c r="Y2383" s="28"/>
      <c r="Z2383" s="28"/>
      <c r="AA2383" s="28"/>
      <c r="AB2383" s="28"/>
      <c r="AC2383" s="28"/>
      <c r="AD2383" s="28"/>
      <c r="AE2383" s="28"/>
      <c r="AF2383" s="28"/>
      <c r="AG2383" s="28"/>
      <c r="AH2383" s="28"/>
      <c r="AI2383" s="28"/>
      <c r="AJ2383" s="28"/>
      <c r="AK2383" s="28"/>
      <c r="AL2383" s="28"/>
      <c r="AM2383" s="28"/>
      <c r="AN2383" s="28"/>
      <c r="AO2383" s="28"/>
      <c r="AP2383" s="28"/>
      <c r="AQ2383" s="28"/>
    </row>
    <row r="2384" spans="2:43" ht="15">
      <c r="B2384" s="28"/>
      <c r="C2384" s="28"/>
      <c r="D2384" s="28"/>
      <c r="E2384" s="28"/>
      <c r="F2384" s="28"/>
      <c r="G2384" s="28"/>
      <c r="H2384" s="28"/>
      <c r="I2384" s="28"/>
      <c r="J2384" s="28"/>
      <c r="K2384" s="28"/>
      <c r="L2384" s="28"/>
      <c r="M2384" s="28"/>
      <c r="N2384" s="28"/>
      <c r="O2384" s="28"/>
      <c r="P2384" s="28"/>
      <c r="Q2384" s="28"/>
      <c r="R2384" s="28"/>
      <c r="S2384" s="28"/>
      <c r="T2384" s="28"/>
      <c r="U2384" s="28"/>
      <c r="V2384" s="28"/>
      <c r="W2384" s="28"/>
      <c r="X2384" s="28"/>
      <c r="Y2384" s="28"/>
      <c r="Z2384" s="28"/>
      <c r="AA2384" s="28"/>
      <c r="AB2384" s="28"/>
      <c r="AC2384" s="28"/>
      <c r="AD2384" s="28"/>
      <c r="AE2384" s="28"/>
      <c r="AF2384" s="28"/>
      <c r="AG2384" s="28"/>
      <c r="AH2384" s="28"/>
      <c r="AI2384" s="28"/>
      <c r="AJ2384" s="28"/>
      <c r="AK2384" s="28"/>
      <c r="AL2384" s="28"/>
      <c r="AM2384" s="28"/>
      <c r="AN2384" s="28"/>
      <c r="AO2384" s="28"/>
      <c r="AP2384" s="28"/>
      <c r="AQ2384" s="28"/>
    </row>
    <row r="2385" spans="2:43" ht="15">
      <c r="B2385" s="28"/>
      <c r="C2385" s="28"/>
      <c r="D2385" s="28"/>
      <c r="E2385" s="28"/>
      <c r="F2385" s="28"/>
      <c r="G2385" s="28"/>
      <c r="H2385" s="28"/>
      <c r="I2385" s="28"/>
      <c r="J2385" s="28"/>
      <c r="K2385" s="28"/>
      <c r="L2385" s="28"/>
      <c r="M2385" s="28"/>
      <c r="N2385" s="28"/>
      <c r="O2385" s="28"/>
      <c r="P2385" s="28"/>
      <c r="Q2385" s="28"/>
      <c r="R2385" s="28"/>
      <c r="S2385" s="28"/>
      <c r="T2385" s="28"/>
      <c r="U2385" s="28"/>
      <c r="V2385" s="28"/>
      <c r="W2385" s="28"/>
      <c r="X2385" s="28"/>
      <c r="Y2385" s="28"/>
      <c r="Z2385" s="28"/>
      <c r="AA2385" s="28"/>
      <c r="AB2385" s="28"/>
      <c r="AC2385" s="28"/>
      <c r="AD2385" s="28"/>
      <c r="AE2385" s="28"/>
      <c r="AF2385" s="28"/>
      <c r="AG2385" s="28"/>
      <c r="AH2385" s="28"/>
      <c r="AI2385" s="28"/>
      <c r="AJ2385" s="28"/>
      <c r="AK2385" s="28"/>
      <c r="AL2385" s="28"/>
      <c r="AM2385" s="28"/>
      <c r="AN2385" s="28"/>
      <c r="AO2385" s="28"/>
      <c r="AP2385" s="28"/>
      <c r="AQ2385" s="28"/>
    </row>
    <row r="2386" spans="2:43" ht="15">
      <c r="B2386" s="28"/>
      <c r="C2386" s="28"/>
      <c r="D2386" s="28"/>
      <c r="E2386" s="28"/>
      <c r="F2386" s="28"/>
      <c r="G2386" s="28"/>
      <c r="H2386" s="28"/>
      <c r="I2386" s="28"/>
      <c r="J2386" s="28"/>
      <c r="K2386" s="28"/>
      <c r="L2386" s="28"/>
      <c r="M2386" s="28"/>
      <c r="N2386" s="28"/>
      <c r="O2386" s="28"/>
      <c r="P2386" s="28"/>
      <c r="Q2386" s="28"/>
      <c r="R2386" s="28"/>
      <c r="S2386" s="28"/>
      <c r="T2386" s="28"/>
      <c r="U2386" s="28"/>
      <c r="V2386" s="28"/>
      <c r="W2386" s="28"/>
      <c r="X2386" s="28"/>
      <c r="Y2386" s="28"/>
      <c r="Z2386" s="28"/>
      <c r="AA2386" s="28"/>
      <c r="AB2386" s="28"/>
      <c r="AC2386" s="28"/>
      <c r="AD2386" s="28"/>
      <c r="AE2386" s="28"/>
      <c r="AF2386" s="28"/>
      <c r="AG2386" s="28"/>
      <c r="AH2386" s="28"/>
      <c r="AI2386" s="28"/>
      <c r="AJ2386" s="28"/>
      <c r="AK2386" s="28"/>
      <c r="AL2386" s="28"/>
      <c r="AM2386" s="28"/>
      <c r="AN2386" s="28"/>
      <c r="AO2386" s="28"/>
      <c r="AP2386" s="28"/>
      <c r="AQ2386" s="28"/>
    </row>
    <row r="2387" spans="2:43" ht="15">
      <c r="B2387" s="28"/>
      <c r="C2387" s="28"/>
      <c r="D2387" s="28"/>
      <c r="E2387" s="28"/>
      <c r="F2387" s="28"/>
      <c r="G2387" s="28"/>
      <c r="H2387" s="28"/>
      <c r="I2387" s="28"/>
      <c r="J2387" s="28"/>
      <c r="K2387" s="28"/>
      <c r="L2387" s="28"/>
      <c r="M2387" s="28"/>
      <c r="N2387" s="28"/>
      <c r="O2387" s="28"/>
      <c r="P2387" s="28"/>
      <c r="Q2387" s="28"/>
      <c r="R2387" s="28"/>
      <c r="S2387" s="28"/>
      <c r="T2387" s="28"/>
      <c r="U2387" s="28"/>
      <c r="V2387" s="28"/>
      <c r="W2387" s="28"/>
      <c r="X2387" s="28"/>
      <c r="Y2387" s="28"/>
      <c r="Z2387" s="28"/>
      <c r="AA2387" s="28"/>
      <c r="AB2387" s="28"/>
      <c r="AC2387" s="28"/>
      <c r="AD2387" s="28"/>
      <c r="AE2387" s="28"/>
      <c r="AF2387" s="28"/>
      <c r="AG2387" s="28"/>
      <c r="AH2387" s="28"/>
      <c r="AI2387" s="28"/>
      <c r="AJ2387" s="28"/>
      <c r="AK2387" s="28"/>
      <c r="AL2387" s="28"/>
      <c r="AM2387" s="28"/>
      <c r="AN2387" s="28"/>
      <c r="AO2387" s="28"/>
      <c r="AP2387" s="28"/>
      <c r="AQ2387" s="28"/>
    </row>
    <row r="2388" spans="2:43" ht="15">
      <c r="B2388" s="28"/>
      <c r="C2388" s="28"/>
      <c r="D2388" s="28"/>
      <c r="E2388" s="28"/>
      <c r="F2388" s="28"/>
      <c r="G2388" s="28"/>
      <c r="H2388" s="28"/>
      <c r="I2388" s="28"/>
      <c r="J2388" s="28"/>
      <c r="K2388" s="28"/>
      <c r="L2388" s="28"/>
      <c r="M2388" s="28"/>
      <c r="N2388" s="28"/>
      <c r="O2388" s="28"/>
      <c r="P2388" s="28"/>
      <c r="Q2388" s="28"/>
      <c r="R2388" s="28"/>
      <c r="S2388" s="28"/>
      <c r="T2388" s="28"/>
      <c r="U2388" s="28"/>
      <c r="V2388" s="28"/>
      <c r="W2388" s="28"/>
      <c r="X2388" s="28"/>
      <c r="Y2388" s="28"/>
      <c r="Z2388" s="28"/>
      <c r="AA2388" s="28"/>
      <c r="AB2388" s="28"/>
      <c r="AC2388" s="28"/>
      <c r="AD2388" s="28"/>
      <c r="AE2388" s="28"/>
      <c r="AF2388" s="28"/>
      <c r="AG2388" s="28"/>
      <c r="AH2388" s="28"/>
      <c r="AI2388" s="28"/>
      <c r="AJ2388" s="28"/>
      <c r="AK2388" s="28"/>
      <c r="AL2388" s="28"/>
      <c r="AM2388" s="28"/>
      <c r="AN2388" s="28"/>
      <c r="AO2388" s="28"/>
      <c r="AP2388" s="28"/>
      <c r="AQ2388" s="28"/>
    </row>
    <row r="2389" spans="2:43" ht="15">
      <c r="B2389" s="28"/>
      <c r="C2389" s="28"/>
      <c r="D2389" s="28"/>
      <c r="E2389" s="28"/>
      <c r="F2389" s="28"/>
      <c r="G2389" s="28"/>
      <c r="H2389" s="28"/>
      <c r="I2389" s="28"/>
      <c r="J2389" s="28"/>
      <c r="K2389" s="28"/>
      <c r="L2389" s="28"/>
      <c r="M2389" s="28"/>
      <c r="N2389" s="28"/>
      <c r="O2389" s="28"/>
      <c r="P2389" s="28"/>
      <c r="Q2389" s="28"/>
      <c r="R2389" s="28"/>
      <c r="S2389" s="28"/>
      <c r="T2389" s="28"/>
      <c r="U2389" s="28"/>
      <c r="V2389" s="28"/>
      <c r="W2389" s="28"/>
      <c r="X2389" s="28"/>
      <c r="Y2389" s="28"/>
      <c r="Z2389" s="28"/>
      <c r="AA2389" s="28"/>
      <c r="AB2389" s="28"/>
      <c r="AC2389" s="28"/>
      <c r="AD2389" s="28"/>
      <c r="AE2389" s="28"/>
      <c r="AF2389" s="28"/>
      <c r="AG2389" s="28"/>
      <c r="AH2389" s="28"/>
      <c r="AI2389" s="28"/>
      <c r="AJ2389" s="28"/>
      <c r="AK2389" s="28"/>
      <c r="AL2389" s="28"/>
      <c r="AM2389" s="28"/>
      <c r="AN2389" s="28"/>
      <c r="AO2389" s="28"/>
      <c r="AP2389" s="28"/>
      <c r="AQ2389" s="28"/>
    </row>
    <row r="2390" spans="2:43" ht="15">
      <c r="B2390" s="28"/>
      <c r="C2390" s="28"/>
      <c r="D2390" s="28"/>
      <c r="E2390" s="28"/>
      <c r="F2390" s="28"/>
      <c r="G2390" s="28"/>
      <c r="H2390" s="28"/>
      <c r="I2390" s="28"/>
      <c r="J2390" s="28"/>
      <c r="K2390" s="28"/>
      <c r="L2390" s="28"/>
      <c r="M2390" s="28"/>
      <c r="N2390" s="28"/>
      <c r="O2390" s="28"/>
      <c r="P2390" s="28"/>
      <c r="Q2390" s="28"/>
      <c r="R2390" s="28"/>
      <c r="S2390" s="28"/>
      <c r="T2390" s="28"/>
      <c r="U2390" s="28"/>
      <c r="V2390" s="28"/>
      <c r="W2390" s="28"/>
      <c r="X2390" s="28"/>
      <c r="Y2390" s="28"/>
      <c r="Z2390" s="28"/>
      <c r="AA2390" s="28"/>
      <c r="AB2390" s="28"/>
      <c r="AC2390" s="28"/>
      <c r="AD2390" s="28"/>
      <c r="AE2390" s="28"/>
      <c r="AF2390" s="28"/>
      <c r="AG2390" s="28"/>
      <c r="AH2390" s="28"/>
      <c r="AI2390" s="28"/>
      <c r="AJ2390" s="28"/>
      <c r="AK2390" s="28"/>
      <c r="AL2390" s="28"/>
      <c r="AM2390" s="28"/>
      <c r="AN2390" s="28"/>
      <c r="AO2390" s="28"/>
      <c r="AP2390" s="28"/>
      <c r="AQ2390" s="28"/>
    </row>
    <row r="2391" spans="2:43" ht="15">
      <c r="B2391" s="28"/>
      <c r="C2391" s="28"/>
      <c r="D2391" s="28"/>
      <c r="E2391" s="28"/>
      <c r="F2391" s="28"/>
      <c r="G2391" s="28"/>
      <c r="H2391" s="28"/>
      <c r="I2391" s="28"/>
      <c r="J2391" s="28"/>
      <c r="K2391" s="28"/>
      <c r="L2391" s="28"/>
      <c r="M2391" s="28"/>
      <c r="N2391" s="28"/>
      <c r="O2391" s="28"/>
      <c r="P2391" s="28"/>
      <c r="Q2391" s="28"/>
      <c r="R2391" s="28"/>
      <c r="S2391" s="28"/>
      <c r="T2391" s="28"/>
      <c r="U2391" s="28"/>
      <c r="V2391" s="28"/>
      <c r="W2391" s="28"/>
      <c r="X2391" s="28"/>
      <c r="Y2391" s="28"/>
      <c r="Z2391" s="28"/>
      <c r="AA2391" s="28"/>
      <c r="AB2391" s="28"/>
      <c r="AC2391" s="28"/>
      <c r="AD2391" s="28"/>
      <c r="AE2391" s="28"/>
      <c r="AF2391" s="28"/>
      <c r="AG2391" s="28"/>
      <c r="AH2391" s="28"/>
      <c r="AI2391" s="28"/>
      <c r="AJ2391" s="28"/>
      <c r="AK2391" s="28"/>
      <c r="AL2391" s="28"/>
      <c r="AM2391" s="28"/>
      <c r="AN2391" s="28"/>
      <c r="AO2391" s="28"/>
      <c r="AP2391" s="28"/>
      <c r="AQ2391" s="28"/>
    </row>
    <row r="2392" spans="2:43" ht="15">
      <c r="B2392" s="28"/>
      <c r="C2392" s="28"/>
      <c r="D2392" s="28"/>
      <c r="E2392" s="28"/>
      <c r="F2392" s="28"/>
      <c r="G2392" s="28"/>
      <c r="H2392" s="28"/>
      <c r="I2392" s="28"/>
      <c r="J2392" s="28"/>
      <c r="K2392" s="28"/>
      <c r="L2392" s="28"/>
      <c r="M2392" s="28"/>
      <c r="N2392" s="28"/>
      <c r="O2392" s="28"/>
      <c r="P2392" s="28"/>
      <c r="Q2392" s="28"/>
      <c r="R2392" s="28"/>
      <c r="S2392" s="28"/>
      <c r="T2392" s="28"/>
      <c r="U2392" s="28"/>
      <c r="V2392" s="28"/>
      <c r="W2392" s="28"/>
      <c r="X2392" s="28"/>
      <c r="Y2392" s="28"/>
      <c r="Z2392" s="28"/>
      <c r="AA2392" s="28"/>
      <c r="AB2392" s="28"/>
      <c r="AC2392" s="28"/>
      <c r="AD2392" s="28"/>
      <c r="AE2392" s="28"/>
      <c r="AF2392" s="28"/>
      <c r="AG2392" s="28"/>
      <c r="AH2392" s="28"/>
      <c r="AI2392" s="28"/>
      <c r="AJ2392" s="28"/>
      <c r="AK2392" s="28"/>
      <c r="AL2392" s="28"/>
      <c r="AM2392" s="28"/>
      <c r="AN2392" s="28"/>
      <c r="AO2392" s="28"/>
      <c r="AP2392" s="28"/>
      <c r="AQ2392" s="28"/>
    </row>
    <row r="2393" spans="2:43" ht="15">
      <c r="B2393" s="28"/>
      <c r="C2393" s="28"/>
      <c r="D2393" s="28"/>
      <c r="E2393" s="28"/>
      <c r="F2393" s="28"/>
      <c r="G2393" s="28"/>
      <c r="H2393" s="28"/>
      <c r="I2393" s="28"/>
      <c r="J2393" s="28"/>
      <c r="K2393" s="28"/>
      <c r="L2393" s="28"/>
      <c r="M2393" s="28"/>
      <c r="N2393" s="28"/>
      <c r="O2393" s="28"/>
      <c r="P2393" s="28"/>
      <c r="Q2393" s="28"/>
      <c r="R2393" s="28"/>
      <c r="S2393" s="28"/>
      <c r="T2393" s="28"/>
      <c r="U2393" s="28"/>
      <c r="V2393" s="28"/>
      <c r="W2393" s="28"/>
      <c r="X2393" s="28"/>
      <c r="Y2393" s="28"/>
      <c r="Z2393" s="28"/>
      <c r="AA2393" s="28"/>
      <c r="AB2393" s="28"/>
      <c r="AC2393" s="28"/>
      <c r="AD2393" s="28"/>
      <c r="AE2393" s="28"/>
      <c r="AF2393" s="28"/>
      <c r="AG2393" s="28"/>
      <c r="AH2393" s="28"/>
      <c r="AI2393" s="28"/>
      <c r="AJ2393" s="28"/>
      <c r="AK2393" s="28"/>
      <c r="AL2393" s="28"/>
      <c r="AM2393" s="28"/>
      <c r="AN2393" s="28"/>
      <c r="AO2393" s="28"/>
      <c r="AP2393" s="28"/>
      <c r="AQ2393" s="28"/>
    </row>
    <row r="2394" spans="2:43" ht="15">
      <c r="B2394" s="28"/>
      <c r="C2394" s="28"/>
      <c r="D2394" s="28"/>
      <c r="E2394" s="28"/>
      <c r="F2394" s="28"/>
      <c r="G2394" s="28"/>
      <c r="H2394" s="28"/>
      <c r="I2394" s="28"/>
      <c r="J2394" s="28"/>
      <c r="K2394" s="28"/>
      <c r="L2394" s="28"/>
      <c r="M2394" s="28"/>
      <c r="N2394" s="28"/>
      <c r="O2394" s="28"/>
      <c r="P2394" s="28"/>
      <c r="Q2394" s="28"/>
      <c r="R2394" s="28"/>
      <c r="S2394" s="28"/>
      <c r="T2394" s="28"/>
      <c r="U2394" s="28"/>
      <c r="V2394" s="28"/>
      <c r="W2394" s="28"/>
      <c r="X2394" s="28"/>
      <c r="Y2394" s="28"/>
      <c r="Z2394" s="28"/>
      <c r="AA2394" s="28"/>
      <c r="AB2394" s="28"/>
      <c r="AC2394" s="28"/>
      <c r="AD2394" s="28"/>
      <c r="AE2394" s="28"/>
      <c r="AF2394" s="28"/>
      <c r="AG2394" s="28"/>
      <c r="AH2394" s="28"/>
      <c r="AI2394" s="28"/>
      <c r="AJ2394" s="28"/>
      <c r="AK2394" s="28"/>
      <c r="AL2394" s="28"/>
      <c r="AM2394" s="28"/>
      <c r="AN2394" s="28"/>
      <c r="AO2394" s="28"/>
      <c r="AP2394" s="28"/>
      <c r="AQ2394" s="28"/>
    </row>
    <row r="2395" spans="2:43" ht="15">
      <c r="B2395" s="28"/>
      <c r="C2395" s="28"/>
      <c r="D2395" s="28"/>
      <c r="E2395" s="28"/>
      <c r="F2395" s="28"/>
      <c r="G2395" s="28"/>
      <c r="H2395" s="28"/>
      <c r="I2395" s="28"/>
      <c r="J2395" s="28"/>
      <c r="K2395" s="28"/>
      <c r="L2395" s="28"/>
      <c r="M2395" s="28"/>
      <c r="N2395" s="28"/>
      <c r="O2395" s="28"/>
      <c r="P2395" s="28"/>
      <c r="Q2395" s="28"/>
      <c r="R2395" s="28"/>
      <c r="S2395" s="28"/>
      <c r="T2395" s="28"/>
      <c r="U2395" s="28"/>
      <c r="V2395" s="28"/>
      <c r="W2395" s="28"/>
      <c r="X2395" s="28"/>
      <c r="Y2395" s="28"/>
      <c r="Z2395" s="28"/>
      <c r="AA2395" s="28"/>
      <c r="AB2395" s="28"/>
      <c r="AC2395" s="28"/>
      <c r="AD2395" s="28"/>
      <c r="AE2395" s="28"/>
      <c r="AF2395" s="28"/>
      <c r="AG2395" s="28"/>
      <c r="AH2395" s="28"/>
      <c r="AI2395" s="28"/>
      <c r="AJ2395" s="28"/>
      <c r="AK2395" s="28"/>
      <c r="AL2395" s="28"/>
      <c r="AM2395" s="28"/>
      <c r="AN2395" s="28"/>
      <c r="AO2395" s="28"/>
      <c r="AP2395" s="28"/>
      <c r="AQ2395" s="28"/>
    </row>
    <row r="2396" spans="2:43" ht="15">
      <c r="B2396" s="28"/>
      <c r="C2396" s="28"/>
      <c r="D2396" s="28"/>
      <c r="E2396" s="28"/>
      <c r="F2396" s="28"/>
      <c r="G2396" s="28"/>
      <c r="H2396" s="28"/>
      <c r="I2396" s="28"/>
      <c r="J2396" s="28"/>
      <c r="K2396" s="28"/>
      <c r="L2396" s="28"/>
      <c r="M2396" s="28"/>
      <c r="N2396" s="28"/>
      <c r="O2396" s="28"/>
      <c r="P2396" s="28"/>
      <c r="Q2396" s="28"/>
      <c r="R2396" s="28"/>
      <c r="S2396" s="28"/>
      <c r="T2396" s="28"/>
      <c r="U2396" s="28"/>
      <c r="V2396" s="28"/>
      <c r="W2396" s="28"/>
      <c r="X2396" s="28"/>
      <c r="Y2396" s="28"/>
      <c r="Z2396" s="28"/>
      <c r="AA2396" s="28"/>
      <c r="AB2396" s="28"/>
      <c r="AC2396" s="28"/>
      <c r="AD2396" s="28"/>
      <c r="AE2396" s="28"/>
      <c r="AF2396" s="28"/>
      <c r="AG2396" s="28"/>
      <c r="AH2396" s="28"/>
      <c r="AI2396" s="28"/>
      <c r="AJ2396" s="28"/>
      <c r="AK2396" s="28"/>
      <c r="AL2396" s="28"/>
      <c r="AM2396" s="28"/>
      <c r="AN2396" s="28"/>
      <c r="AO2396" s="28"/>
      <c r="AP2396" s="28"/>
      <c r="AQ2396" s="28"/>
    </row>
    <row r="2397" spans="2:43" ht="15">
      <c r="B2397" s="28"/>
      <c r="C2397" s="28"/>
      <c r="D2397" s="28"/>
      <c r="E2397" s="28"/>
      <c r="F2397" s="28"/>
      <c r="G2397" s="28"/>
      <c r="H2397" s="28"/>
      <c r="I2397" s="28"/>
      <c r="J2397" s="28"/>
      <c r="K2397" s="28"/>
      <c r="L2397" s="28"/>
      <c r="M2397" s="28"/>
      <c r="N2397" s="28"/>
      <c r="O2397" s="28"/>
      <c r="P2397" s="28"/>
      <c r="Q2397" s="28"/>
      <c r="R2397" s="28"/>
      <c r="S2397" s="28"/>
      <c r="T2397" s="28"/>
      <c r="U2397" s="28"/>
      <c r="V2397" s="28"/>
      <c r="W2397" s="28"/>
      <c r="X2397" s="28"/>
      <c r="Y2397" s="28"/>
      <c r="Z2397" s="28"/>
      <c r="AA2397" s="28"/>
      <c r="AB2397" s="28"/>
      <c r="AC2397" s="28"/>
      <c r="AD2397" s="28"/>
      <c r="AE2397" s="28"/>
      <c r="AF2397" s="28"/>
      <c r="AG2397" s="28"/>
      <c r="AH2397" s="28"/>
      <c r="AI2397" s="28"/>
      <c r="AJ2397" s="28"/>
      <c r="AK2397" s="28"/>
      <c r="AL2397" s="28"/>
      <c r="AM2397" s="28"/>
      <c r="AN2397" s="28"/>
      <c r="AO2397" s="28"/>
      <c r="AP2397" s="28"/>
      <c r="AQ2397" s="28"/>
    </row>
    <row r="2398" spans="2:43" ht="15">
      <c r="B2398" s="28"/>
      <c r="C2398" s="28"/>
      <c r="D2398" s="28"/>
      <c r="E2398" s="28"/>
      <c r="F2398" s="28"/>
      <c r="G2398" s="28"/>
      <c r="H2398" s="28"/>
      <c r="I2398" s="28"/>
      <c r="J2398" s="28"/>
      <c r="K2398" s="28"/>
      <c r="L2398" s="28"/>
      <c r="M2398" s="28"/>
      <c r="N2398" s="28"/>
      <c r="O2398" s="28"/>
      <c r="P2398" s="28"/>
      <c r="Q2398" s="28"/>
      <c r="R2398" s="28"/>
      <c r="S2398" s="28"/>
      <c r="T2398" s="28"/>
      <c r="U2398" s="28"/>
      <c r="V2398" s="28"/>
      <c r="W2398" s="28"/>
      <c r="X2398" s="28"/>
      <c r="Y2398" s="28"/>
      <c r="Z2398" s="28"/>
      <c r="AA2398" s="28"/>
      <c r="AB2398" s="28"/>
      <c r="AC2398" s="28"/>
      <c r="AD2398" s="28"/>
      <c r="AE2398" s="28"/>
      <c r="AF2398" s="28"/>
      <c r="AG2398" s="28"/>
      <c r="AH2398" s="28"/>
      <c r="AI2398" s="28"/>
      <c r="AJ2398" s="28"/>
      <c r="AK2398" s="28"/>
      <c r="AL2398" s="28"/>
      <c r="AM2398" s="28"/>
      <c r="AN2398" s="28"/>
      <c r="AO2398" s="28"/>
      <c r="AP2398" s="28"/>
      <c r="AQ2398" s="28"/>
    </row>
    <row r="2399" spans="2:43" ht="15">
      <c r="B2399" s="28"/>
      <c r="C2399" s="28"/>
      <c r="D2399" s="28"/>
      <c r="E2399" s="28"/>
      <c r="F2399" s="28"/>
      <c r="G2399" s="28"/>
      <c r="H2399" s="28"/>
      <c r="I2399" s="28"/>
      <c r="J2399" s="28"/>
      <c r="K2399" s="28"/>
      <c r="L2399" s="28"/>
      <c r="M2399" s="28"/>
      <c r="N2399" s="28"/>
      <c r="O2399" s="28"/>
      <c r="P2399" s="28"/>
      <c r="Q2399" s="28"/>
      <c r="R2399" s="28"/>
      <c r="S2399" s="28"/>
      <c r="T2399" s="28"/>
      <c r="U2399" s="28"/>
      <c r="V2399" s="28"/>
      <c r="W2399" s="28"/>
      <c r="X2399" s="28"/>
      <c r="Y2399" s="28"/>
      <c r="Z2399" s="28"/>
      <c r="AA2399" s="28"/>
      <c r="AB2399" s="28"/>
      <c r="AC2399" s="28"/>
      <c r="AD2399" s="28"/>
      <c r="AE2399" s="28"/>
      <c r="AF2399" s="28"/>
      <c r="AG2399" s="28"/>
      <c r="AH2399" s="28"/>
      <c r="AI2399" s="28"/>
      <c r="AJ2399" s="28"/>
      <c r="AK2399" s="28"/>
      <c r="AL2399" s="28"/>
      <c r="AM2399" s="28"/>
      <c r="AN2399" s="28"/>
      <c r="AO2399" s="28"/>
      <c r="AP2399" s="28"/>
      <c r="AQ2399" s="28"/>
    </row>
    <row r="2400" spans="2:43" ht="15">
      <c r="B2400" s="28"/>
      <c r="C2400" s="28"/>
      <c r="D2400" s="28"/>
      <c r="E2400" s="28"/>
      <c r="F2400" s="28"/>
      <c r="G2400" s="28"/>
      <c r="H2400" s="28"/>
      <c r="I2400" s="28"/>
      <c r="J2400" s="28"/>
      <c r="K2400" s="28"/>
      <c r="L2400" s="28"/>
      <c r="M2400" s="28"/>
      <c r="N2400" s="28"/>
      <c r="O2400" s="28"/>
      <c r="P2400" s="28"/>
      <c r="Q2400" s="28"/>
      <c r="R2400" s="28"/>
      <c r="S2400" s="28"/>
      <c r="T2400" s="28"/>
      <c r="U2400" s="28"/>
      <c r="V2400" s="28"/>
      <c r="W2400" s="28"/>
      <c r="X2400" s="28"/>
      <c r="Y2400" s="28"/>
      <c r="Z2400" s="28"/>
      <c r="AA2400" s="28"/>
      <c r="AB2400" s="28"/>
      <c r="AC2400" s="28"/>
      <c r="AD2400" s="28"/>
      <c r="AE2400" s="28"/>
      <c r="AF2400" s="28"/>
      <c r="AG2400" s="28"/>
      <c r="AH2400" s="28"/>
      <c r="AI2400" s="28"/>
      <c r="AJ2400" s="28"/>
      <c r="AK2400" s="28"/>
      <c r="AL2400" s="28"/>
      <c r="AM2400" s="28"/>
      <c r="AN2400" s="28"/>
      <c r="AO2400" s="28"/>
      <c r="AP2400" s="28"/>
      <c r="AQ2400" s="28"/>
    </row>
    <row r="2401" spans="2:43" ht="15">
      <c r="B2401" s="28"/>
      <c r="C2401" s="28"/>
      <c r="D2401" s="28"/>
      <c r="E2401" s="28"/>
      <c r="F2401" s="28"/>
      <c r="G2401" s="28"/>
      <c r="H2401" s="28"/>
      <c r="I2401" s="28"/>
      <c r="J2401" s="28"/>
      <c r="K2401" s="28"/>
      <c r="L2401" s="28"/>
      <c r="M2401" s="28"/>
      <c r="N2401" s="28"/>
      <c r="O2401" s="28"/>
      <c r="P2401" s="28"/>
      <c r="Q2401" s="28"/>
      <c r="R2401" s="28"/>
      <c r="S2401" s="28"/>
      <c r="T2401" s="28"/>
      <c r="U2401" s="28"/>
      <c r="V2401" s="28"/>
      <c r="W2401" s="28"/>
      <c r="X2401" s="28"/>
      <c r="Y2401" s="28"/>
      <c r="Z2401" s="28"/>
      <c r="AA2401" s="28"/>
      <c r="AB2401" s="28"/>
      <c r="AC2401" s="28"/>
      <c r="AD2401" s="28"/>
      <c r="AE2401" s="28"/>
      <c r="AF2401" s="28"/>
      <c r="AG2401" s="28"/>
      <c r="AH2401" s="28"/>
      <c r="AI2401" s="28"/>
      <c r="AJ2401" s="28"/>
      <c r="AK2401" s="28"/>
      <c r="AL2401" s="28"/>
      <c r="AM2401" s="28"/>
      <c r="AN2401" s="28"/>
      <c r="AO2401" s="28"/>
      <c r="AP2401" s="28"/>
      <c r="AQ2401" s="28"/>
    </row>
    <row r="2402" spans="2:43" ht="15">
      <c r="B2402" s="28"/>
      <c r="C2402" s="28"/>
      <c r="D2402" s="28"/>
      <c r="E2402" s="28"/>
      <c r="F2402" s="28"/>
      <c r="G2402" s="28"/>
      <c r="H2402" s="28"/>
      <c r="I2402" s="28"/>
      <c r="J2402" s="28"/>
      <c r="K2402" s="28"/>
      <c r="L2402" s="28"/>
      <c r="M2402" s="28"/>
      <c r="N2402" s="28"/>
      <c r="O2402" s="28"/>
      <c r="P2402" s="28"/>
      <c r="Q2402" s="28"/>
      <c r="R2402" s="28"/>
      <c r="S2402" s="28"/>
      <c r="T2402" s="28"/>
      <c r="U2402" s="28"/>
      <c r="V2402" s="28"/>
      <c r="W2402" s="28"/>
      <c r="X2402" s="28"/>
      <c r="Y2402" s="28"/>
      <c r="Z2402" s="28"/>
      <c r="AA2402" s="28"/>
      <c r="AB2402" s="28"/>
      <c r="AC2402" s="28"/>
      <c r="AD2402" s="28"/>
      <c r="AE2402" s="28"/>
      <c r="AF2402" s="28"/>
      <c r="AG2402" s="28"/>
      <c r="AH2402" s="28"/>
      <c r="AI2402" s="28"/>
      <c r="AJ2402" s="28"/>
      <c r="AK2402" s="28"/>
      <c r="AL2402" s="28"/>
      <c r="AM2402" s="28"/>
      <c r="AN2402" s="28"/>
      <c r="AO2402" s="28"/>
      <c r="AP2402" s="28"/>
      <c r="AQ2402" s="28"/>
    </row>
    <row r="2403" spans="2:43" ht="15">
      <c r="B2403" s="28"/>
      <c r="C2403" s="28"/>
      <c r="D2403" s="28"/>
      <c r="E2403" s="28"/>
      <c r="F2403" s="28"/>
      <c r="G2403" s="28"/>
      <c r="H2403" s="28"/>
      <c r="I2403" s="28"/>
      <c r="J2403" s="28"/>
      <c r="K2403" s="28"/>
      <c r="L2403" s="28"/>
      <c r="M2403" s="28"/>
      <c r="N2403" s="28"/>
      <c r="O2403" s="28"/>
      <c r="P2403" s="28"/>
      <c r="Q2403" s="28"/>
      <c r="R2403" s="28"/>
      <c r="S2403" s="28"/>
      <c r="T2403" s="28"/>
      <c r="U2403" s="28"/>
      <c r="V2403" s="28"/>
      <c r="W2403" s="28"/>
      <c r="X2403" s="28"/>
      <c r="Y2403" s="28"/>
      <c r="Z2403" s="28"/>
      <c r="AA2403" s="28"/>
      <c r="AB2403" s="28"/>
      <c r="AC2403" s="28"/>
      <c r="AD2403" s="28"/>
      <c r="AE2403" s="28"/>
      <c r="AF2403" s="28"/>
      <c r="AG2403" s="28"/>
      <c r="AH2403" s="28"/>
      <c r="AI2403" s="28"/>
      <c r="AJ2403" s="28"/>
      <c r="AK2403" s="28"/>
      <c r="AL2403" s="28"/>
      <c r="AM2403" s="28"/>
      <c r="AN2403" s="28"/>
      <c r="AO2403" s="28"/>
      <c r="AP2403" s="28"/>
      <c r="AQ2403" s="28"/>
    </row>
    <row r="2404" spans="2:43" ht="15">
      <c r="B2404" s="28"/>
      <c r="C2404" s="28"/>
      <c r="D2404" s="28"/>
      <c r="E2404" s="28"/>
      <c r="F2404" s="28"/>
      <c r="G2404" s="28"/>
      <c r="H2404" s="28"/>
      <c r="I2404" s="28"/>
      <c r="J2404" s="28"/>
      <c r="K2404" s="28"/>
      <c r="L2404" s="28"/>
      <c r="M2404" s="28"/>
      <c r="N2404" s="28"/>
      <c r="O2404" s="28"/>
      <c r="P2404" s="28"/>
      <c r="Q2404" s="28"/>
      <c r="R2404" s="28"/>
      <c r="S2404" s="28"/>
      <c r="T2404" s="28"/>
      <c r="U2404" s="28"/>
      <c r="V2404" s="28"/>
      <c r="W2404" s="28"/>
      <c r="X2404" s="28"/>
      <c r="Y2404" s="28"/>
      <c r="Z2404" s="28"/>
      <c r="AA2404" s="28"/>
      <c r="AB2404" s="28"/>
      <c r="AC2404" s="28"/>
      <c r="AD2404" s="28"/>
      <c r="AE2404" s="28"/>
      <c r="AF2404" s="28"/>
      <c r="AG2404" s="28"/>
      <c r="AH2404" s="28"/>
      <c r="AI2404" s="28"/>
      <c r="AJ2404" s="28"/>
      <c r="AK2404" s="28"/>
      <c r="AL2404" s="28"/>
      <c r="AM2404" s="28"/>
      <c r="AN2404" s="28"/>
      <c r="AO2404" s="28"/>
      <c r="AP2404" s="28"/>
      <c r="AQ2404" s="28"/>
    </row>
    <row r="2405" spans="2:43" ht="15">
      <c r="B2405" s="28"/>
      <c r="C2405" s="28"/>
      <c r="D2405" s="28"/>
      <c r="E2405" s="28"/>
      <c r="F2405" s="28"/>
      <c r="G2405" s="28"/>
      <c r="H2405" s="28"/>
      <c r="I2405" s="28"/>
      <c r="J2405" s="28"/>
      <c r="K2405" s="28"/>
      <c r="L2405" s="28"/>
      <c r="M2405" s="28"/>
      <c r="N2405" s="28"/>
      <c r="O2405" s="28"/>
      <c r="P2405" s="28"/>
      <c r="Q2405" s="28"/>
      <c r="R2405" s="28"/>
      <c r="S2405" s="28"/>
      <c r="T2405" s="28"/>
      <c r="U2405" s="28"/>
      <c r="V2405" s="28"/>
      <c r="W2405" s="28"/>
      <c r="X2405" s="28"/>
      <c r="Y2405" s="28"/>
      <c r="Z2405" s="28"/>
      <c r="AA2405" s="28"/>
      <c r="AB2405" s="28"/>
      <c r="AC2405" s="28"/>
      <c r="AD2405" s="28"/>
      <c r="AE2405" s="28"/>
      <c r="AF2405" s="28"/>
      <c r="AG2405" s="28"/>
      <c r="AH2405" s="28"/>
      <c r="AI2405" s="28"/>
      <c r="AJ2405" s="28"/>
      <c r="AK2405" s="28"/>
      <c r="AL2405" s="28"/>
      <c r="AM2405" s="28"/>
      <c r="AN2405" s="28"/>
      <c r="AO2405" s="28"/>
      <c r="AP2405" s="28"/>
      <c r="AQ2405" s="28"/>
    </row>
    <row r="2406" spans="2:43" ht="15">
      <c r="B2406" s="28"/>
      <c r="C2406" s="28"/>
      <c r="D2406" s="28"/>
      <c r="E2406" s="28"/>
      <c r="F2406" s="28"/>
      <c r="G2406" s="28"/>
      <c r="H2406" s="28"/>
      <c r="I2406" s="28"/>
      <c r="J2406" s="28"/>
      <c r="K2406" s="28"/>
      <c r="L2406" s="28"/>
      <c r="M2406" s="28"/>
      <c r="N2406" s="28"/>
      <c r="O2406" s="28"/>
      <c r="P2406" s="28"/>
      <c r="Q2406" s="28"/>
      <c r="R2406" s="28"/>
      <c r="S2406" s="28"/>
      <c r="T2406" s="28"/>
      <c r="U2406" s="28"/>
      <c r="V2406" s="28"/>
      <c r="W2406" s="28"/>
      <c r="X2406" s="28"/>
      <c r="Y2406" s="28"/>
      <c r="Z2406" s="28"/>
      <c r="AA2406" s="28"/>
      <c r="AB2406" s="28"/>
      <c r="AC2406" s="28"/>
      <c r="AD2406" s="28"/>
      <c r="AE2406" s="28"/>
      <c r="AF2406" s="28"/>
      <c r="AG2406" s="28"/>
      <c r="AH2406" s="28"/>
      <c r="AI2406" s="28"/>
      <c r="AJ2406" s="28"/>
      <c r="AK2406" s="28"/>
      <c r="AL2406" s="28"/>
      <c r="AM2406" s="28"/>
      <c r="AN2406" s="28"/>
      <c r="AO2406" s="28"/>
      <c r="AP2406" s="28"/>
      <c r="AQ2406" s="28"/>
    </row>
    <row r="2407" spans="2:43" ht="15">
      <c r="B2407" s="28"/>
      <c r="C2407" s="28"/>
      <c r="D2407" s="28"/>
      <c r="E2407" s="28"/>
      <c r="F2407" s="28"/>
      <c r="G2407" s="28"/>
      <c r="H2407" s="28"/>
      <c r="I2407" s="28"/>
      <c r="J2407" s="28"/>
      <c r="K2407" s="28"/>
      <c r="L2407" s="28"/>
      <c r="M2407" s="28"/>
      <c r="N2407" s="28"/>
      <c r="O2407" s="28"/>
      <c r="P2407" s="28"/>
      <c r="Q2407" s="28"/>
      <c r="R2407" s="28"/>
      <c r="S2407" s="28"/>
      <c r="T2407" s="28"/>
      <c r="U2407" s="28"/>
      <c r="V2407" s="28"/>
      <c r="W2407" s="28"/>
      <c r="X2407" s="28"/>
      <c r="Y2407" s="28"/>
      <c r="Z2407" s="28"/>
      <c r="AA2407" s="28"/>
      <c r="AB2407" s="28"/>
      <c r="AC2407" s="28"/>
      <c r="AD2407" s="28"/>
      <c r="AE2407" s="28"/>
      <c r="AF2407" s="28"/>
      <c r="AG2407" s="28"/>
      <c r="AH2407" s="28"/>
      <c r="AI2407" s="28"/>
      <c r="AJ2407" s="28"/>
      <c r="AK2407" s="28"/>
      <c r="AL2407" s="28"/>
      <c r="AM2407" s="28"/>
      <c r="AN2407" s="28"/>
      <c r="AO2407" s="28"/>
      <c r="AP2407" s="28"/>
      <c r="AQ2407" s="28"/>
    </row>
    <row r="2408" spans="2:43" ht="15">
      <c r="B2408" s="28"/>
      <c r="C2408" s="28"/>
      <c r="D2408" s="28"/>
      <c r="E2408" s="28"/>
      <c r="F2408" s="28"/>
      <c r="G2408" s="28"/>
      <c r="H2408" s="28"/>
      <c r="I2408" s="28"/>
      <c r="J2408" s="28"/>
      <c r="K2408" s="28"/>
      <c r="L2408" s="28"/>
      <c r="M2408" s="28"/>
      <c r="N2408" s="28"/>
      <c r="O2408" s="28"/>
      <c r="P2408" s="28"/>
      <c r="Q2408" s="28"/>
      <c r="R2408" s="28"/>
      <c r="S2408" s="28"/>
      <c r="T2408" s="28"/>
      <c r="U2408" s="28"/>
      <c r="V2408" s="28"/>
      <c r="W2408" s="28"/>
      <c r="X2408" s="28"/>
      <c r="Y2408" s="28"/>
      <c r="Z2408" s="28"/>
      <c r="AA2408" s="28"/>
      <c r="AB2408" s="28"/>
      <c r="AC2408" s="28"/>
      <c r="AD2408" s="28"/>
      <c r="AE2408" s="28"/>
      <c r="AF2408" s="28"/>
      <c r="AG2408" s="28"/>
      <c r="AH2408" s="28"/>
      <c r="AI2408" s="28"/>
      <c r="AJ2408" s="28"/>
      <c r="AK2408" s="28"/>
      <c r="AL2408" s="28"/>
      <c r="AM2408" s="28"/>
      <c r="AN2408" s="28"/>
      <c r="AO2408" s="28"/>
      <c r="AP2408" s="28"/>
      <c r="AQ2408" s="28"/>
    </row>
    <row r="2409" spans="2:43" ht="15">
      <c r="B2409" s="28"/>
      <c r="C2409" s="28"/>
      <c r="D2409" s="28"/>
      <c r="E2409" s="28"/>
      <c r="F2409" s="28"/>
      <c r="G2409" s="28"/>
      <c r="H2409" s="28"/>
      <c r="I2409" s="28"/>
      <c r="J2409" s="28"/>
      <c r="K2409" s="28"/>
      <c r="L2409" s="28"/>
      <c r="M2409" s="28"/>
      <c r="N2409" s="28"/>
      <c r="O2409" s="28"/>
      <c r="P2409" s="28"/>
      <c r="Q2409" s="28"/>
      <c r="R2409" s="28"/>
      <c r="S2409" s="28"/>
      <c r="T2409" s="28"/>
      <c r="U2409" s="28"/>
      <c r="V2409" s="28"/>
      <c r="W2409" s="28"/>
      <c r="X2409" s="28"/>
      <c r="Y2409" s="28"/>
      <c r="Z2409" s="28"/>
      <c r="AA2409" s="28"/>
      <c r="AB2409" s="28"/>
      <c r="AC2409" s="28"/>
      <c r="AD2409" s="28"/>
      <c r="AE2409" s="28"/>
      <c r="AF2409" s="28"/>
      <c r="AG2409" s="28"/>
      <c r="AH2409" s="28"/>
      <c r="AI2409" s="28"/>
      <c r="AJ2409" s="28"/>
      <c r="AK2409" s="28"/>
      <c r="AL2409" s="28"/>
      <c r="AM2409" s="28"/>
      <c r="AN2409" s="28"/>
      <c r="AO2409" s="28"/>
      <c r="AP2409" s="28"/>
      <c r="AQ2409" s="28"/>
    </row>
    <row r="2410" spans="2:43" ht="15">
      <c r="B2410" s="28"/>
      <c r="C2410" s="28"/>
      <c r="D2410" s="28"/>
      <c r="E2410" s="28"/>
      <c r="F2410" s="28"/>
      <c r="G2410" s="28"/>
      <c r="H2410" s="28"/>
      <c r="I2410" s="28"/>
      <c r="J2410" s="28"/>
      <c r="K2410" s="28"/>
      <c r="L2410" s="28"/>
      <c r="M2410" s="28"/>
      <c r="N2410" s="28"/>
      <c r="O2410" s="28"/>
      <c r="P2410" s="28"/>
      <c r="Q2410" s="28"/>
      <c r="R2410" s="28"/>
      <c r="S2410" s="28"/>
      <c r="T2410" s="28"/>
      <c r="U2410" s="28"/>
      <c r="V2410" s="28"/>
      <c r="W2410" s="28"/>
      <c r="X2410" s="28"/>
      <c r="Y2410" s="28"/>
      <c r="Z2410" s="28"/>
      <c r="AA2410" s="28"/>
      <c r="AB2410" s="28"/>
      <c r="AC2410" s="28"/>
      <c r="AD2410" s="28"/>
      <c r="AE2410" s="28"/>
      <c r="AF2410" s="28"/>
      <c r="AG2410" s="28"/>
      <c r="AH2410" s="28"/>
      <c r="AI2410" s="28"/>
      <c r="AJ2410" s="28"/>
      <c r="AK2410" s="28"/>
      <c r="AL2410" s="28"/>
      <c r="AM2410" s="28"/>
      <c r="AN2410" s="28"/>
      <c r="AO2410" s="28"/>
      <c r="AP2410" s="28"/>
      <c r="AQ2410" s="28"/>
    </row>
    <row r="2411" spans="2:43" ht="15">
      <c r="B2411" s="28"/>
      <c r="C2411" s="28"/>
      <c r="D2411" s="28"/>
      <c r="E2411" s="28"/>
      <c r="F2411" s="28"/>
      <c r="G2411" s="28"/>
      <c r="H2411" s="28"/>
      <c r="I2411" s="28"/>
      <c r="J2411" s="28"/>
      <c r="K2411" s="28"/>
      <c r="L2411" s="28"/>
      <c r="M2411" s="28"/>
      <c r="N2411" s="28"/>
      <c r="O2411" s="28"/>
      <c r="P2411" s="28"/>
      <c r="Q2411" s="28"/>
      <c r="R2411" s="28"/>
      <c r="S2411" s="28"/>
      <c r="T2411" s="28"/>
      <c r="U2411" s="28"/>
      <c r="V2411" s="28"/>
      <c r="W2411" s="28"/>
      <c r="X2411" s="28"/>
      <c r="Y2411" s="28"/>
      <c r="Z2411" s="28"/>
      <c r="AA2411" s="28"/>
      <c r="AB2411" s="28"/>
      <c r="AC2411" s="28"/>
      <c r="AD2411" s="28"/>
      <c r="AE2411" s="28"/>
      <c r="AF2411" s="28"/>
      <c r="AG2411" s="28"/>
      <c r="AH2411" s="28"/>
      <c r="AI2411" s="28"/>
      <c r="AJ2411" s="28"/>
      <c r="AK2411" s="28"/>
      <c r="AL2411" s="28"/>
      <c r="AM2411" s="28"/>
      <c r="AN2411" s="28"/>
      <c r="AO2411" s="28"/>
      <c r="AP2411" s="28"/>
      <c r="AQ2411" s="28"/>
    </row>
    <row r="2412" spans="2:43" ht="15">
      <c r="B2412" s="28"/>
      <c r="C2412" s="28"/>
      <c r="D2412" s="28"/>
      <c r="E2412" s="28"/>
      <c r="F2412" s="28"/>
      <c r="G2412" s="28"/>
      <c r="H2412" s="28"/>
      <c r="I2412" s="28"/>
      <c r="J2412" s="28"/>
      <c r="K2412" s="28"/>
      <c r="L2412" s="28"/>
      <c r="M2412" s="28"/>
      <c r="N2412" s="28"/>
      <c r="O2412" s="28"/>
      <c r="P2412" s="28"/>
      <c r="Q2412" s="28"/>
      <c r="R2412" s="28"/>
      <c r="S2412" s="28"/>
      <c r="T2412" s="28"/>
      <c r="U2412" s="28"/>
      <c r="V2412" s="28"/>
      <c r="W2412" s="28"/>
      <c r="X2412" s="28"/>
      <c r="Y2412" s="28"/>
      <c r="Z2412" s="28"/>
      <c r="AA2412" s="28"/>
      <c r="AB2412" s="28"/>
      <c r="AC2412" s="28"/>
      <c r="AD2412" s="28"/>
      <c r="AE2412" s="28"/>
      <c r="AF2412" s="28"/>
      <c r="AG2412" s="28"/>
      <c r="AH2412" s="28"/>
      <c r="AI2412" s="28"/>
      <c r="AJ2412" s="28"/>
      <c r="AK2412" s="28"/>
      <c r="AL2412" s="28"/>
      <c r="AM2412" s="28"/>
      <c r="AN2412" s="28"/>
      <c r="AO2412" s="28"/>
      <c r="AP2412" s="28"/>
      <c r="AQ2412" s="28"/>
    </row>
    <row r="2413" spans="2:43" ht="15">
      <c r="B2413" s="28"/>
      <c r="C2413" s="28"/>
      <c r="D2413" s="28"/>
      <c r="E2413" s="28"/>
      <c r="F2413" s="28"/>
      <c r="G2413" s="28"/>
      <c r="H2413" s="28"/>
      <c r="I2413" s="28"/>
      <c r="J2413" s="28"/>
      <c r="K2413" s="28"/>
      <c r="L2413" s="28"/>
      <c r="M2413" s="28"/>
      <c r="N2413" s="28"/>
      <c r="O2413" s="28"/>
      <c r="P2413" s="28"/>
      <c r="Q2413" s="28"/>
      <c r="R2413" s="28"/>
      <c r="S2413" s="28"/>
      <c r="T2413" s="28"/>
      <c r="U2413" s="28"/>
      <c r="V2413" s="28"/>
      <c r="W2413" s="28"/>
      <c r="X2413" s="28"/>
      <c r="Y2413" s="28"/>
      <c r="Z2413" s="28"/>
      <c r="AA2413" s="28"/>
      <c r="AB2413" s="28"/>
      <c r="AC2413" s="28"/>
      <c r="AD2413" s="28"/>
      <c r="AE2413" s="28"/>
      <c r="AF2413" s="28"/>
      <c r="AG2413" s="28"/>
      <c r="AH2413" s="28"/>
      <c r="AI2413" s="28"/>
      <c r="AJ2413" s="28"/>
      <c r="AK2413" s="28"/>
      <c r="AL2413" s="28"/>
      <c r="AM2413" s="28"/>
      <c r="AN2413" s="28"/>
      <c r="AO2413" s="28"/>
      <c r="AP2413" s="28"/>
      <c r="AQ2413" s="28"/>
    </row>
    <row r="2414" spans="2:43" ht="15">
      <c r="B2414" s="28"/>
      <c r="C2414" s="28"/>
      <c r="D2414" s="28"/>
      <c r="E2414" s="28"/>
      <c r="F2414" s="28"/>
      <c r="G2414" s="28"/>
      <c r="H2414" s="28"/>
      <c r="I2414" s="28"/>
      <c r="J2414" s="28"/>
      <c r="K2414" s="28"/>
      <c r="L2414" s="28"/>
      <c r="M2414" s="28"/>
      <c r="N2414" s="28"/>
      <c r="O2414" s="28"/>
      <c r="P2414" s="28"/>
      <c r="Q2414" s="28"/>
      <c r="R2414" s="28"/>
      <c r="S2414" s="28"/>
      <c r="T2414" s="28"/>
      <c r="U2414" s="28"/>
      <c r="V2414" s="28"/>
      <c r="W2414" s="28"/>
      <c r="X2414" s="28"/>
      <c r="Y2414" s="28"/>
      <c r="Z2414" s="28"/>
      <c r="AA2414" s="28"/>
      <c r="AB2414" s="28"/>
      <c r="AC2414" s="28"/>
      <c r="AD2414" s="28"/>
      <c r="AE2414" s="28"/>
      <c r="AF2414" s="28"/>
      <c r="AG2414" s="28"/>
      <c r="AH2414" s="28"/>
      <c r="AI2414" s="28"/>
      <c r="AJ2414" s="28"/>
      <c r="AK2414" s="28"/>
      <c r="AL2414" s="28"/>
      <c r="AM2414" s="28"/>
      <c r="AN2414" s="28"/>
      <c r="AO2414" s="28"/>
      <c r="AP2414" s="28"/>
      <c r="AQ2414" s="28"/>
    </row>
    <row r="2415" spans="2:43" ht="15">
      <c r="B2415" s="28"/>
      <c r="C2415" s="28"/>
      <c r="D2415" s="28"/>
      <c r="E2415" s="28"/>
      <c r="F2415" s="28"/>
      <c r="G2415" s="28"/>
      <c r="H2415" s="28"/>
      <c r="I2415" s="28"/>
      <c r="J2415" s="28"/>
      <c r="K2415" s="28"/>
      <c r="L2415" s="28"/>
      <c r="M2415" s="28"/>
      <c r="N2415" s="28"/>
      <c r="O2415" s="28"/>
      <c r="P2415" s="28"/>
      <c r="Q2415" s="28"/>
      <c r="R2415" s="28"/>
      <c r="S2415" s="28"/>
      <c r="T2415" s="28"/>
      <c r="U2415" s="28"/>
      <c r="V2415" s="28"/>
      <c r="W2415" s="28"/>
      <c r="X2415" s="28"/>
      <c r="Y2415" s="28"/>
      <c r="Z2415" s="28"/>
      <c r="AA2415" s="28"/>
      <c r="AB2415" s="28"/>
      <c r="AC2415" s="28"/>
      <c r="AD2415" s="28"/>
      <c r="AE2415" s="28"/>
      <c r="AF2415" s="28"/>
      <c r="AG2415" s="28"/>
      <c r="AH2415" s="28"/>
      <c r="AI2415" s="28"/>
      <c r="AJ2415" s="28"/>
      <c r="AK2415" s="28"/>
      <c r="AL2415" s="28"/>
      <c r="AM2415" s="28"/>
      <c r="AN2415" s="28"/>
      <c r="AO2415" s="28"/>
      <c r="AP2415" s="28"/>
      <c r="AQ2415" s="28"/>
    </row>
    <row r="2416" spans="2:43" ht="15">
      <c r="B2416" s="28"/>
      <c r="C2416" s="28"/>
      <c r="D2416" s="28"/>
      <c r="E2416" s="28"/>
      <c r="F2416" s="28"/>
      <c r="G2416" s="28"/>
      <c r="H2416" s="28"/>
      <c r="I2416" s="28"/>
      <c r="J2416" s="28"/>
      <c r="K2416" s="28"/>
      <c r="L2416" s="28"/>
      <c r="M2416" s="28"/>
      <c r="N2416" s="28"/>
      <c r="O2416" s="28"/>
      <c r="P2416" s="28"/>
      <c r="Q2416" s="28"/>
      <c r="R2416" s="28"/>
      <c r="S2416" s="28"/>
      <c r="T2416" s="28"/>
      <c r="U2416" s="28"/>
      <c r="V2416" s="28"/>
      <c r="W2416" s="28"/>
      <c r="X2416" s="28"/>
      <c r="Y2416" s="28"/>
      <c r="Z2416" s="28"/>
      <c r="AA2416" s="28"/>
      <c r="AB2416" s="28"/>
      <c r="AC2416" s="28"/>
      <c r="AD2416" s="28"/>
      <c r="AE2416" s="28"/>
      <c r="AF2416" s="28"/>
      <c r="AG2416" s="28"/>
      <c r="AH2416" s="28"/>
      <c r="AI2416" s="28"/>
      <c r="AJ2416" s="28"/>
      <c r="AK2416" s="28"/>
      <c r="AL2416" s="28"/>
      <c r="AM2416" s="28"/>
      <c r="AN2416" s="28"/>
      <c r="AO2416" s="28"/>
      <c r="AP2416" s="28"/>
      <c r="AQ2416" s="28"/>
    </row>
    <row r="2417" spans="2:43" ht="15">
      <c r="B2417" s="28"/>
      <c r="C2417" s="28"/>
      <c r="D2417" s="28"/>
      <c r="E2417" s="28"/>
      <c r="F2417" s="28"/>
      <c r="G2417" s="28"/>
      <c r="H2417" s="28"/>
      <c r="I2417" s="28"/>
      <c r="J2417" s="28"/>
      <c r="K2417" s="28"/>
      <c r="L2417" s="28"/>
      <c r="M2417" s="28"/>
      <c r="N2417" s="28"/>
      <c r="O2417" s="28"/>
      <c r="P2417" s="28"/>
      <c r="Q2417" s="28"/>
      <c r="R2417" s="28"/>
      <c r="S2417" s="28"/>
      <c r="T2417" s="28"/>
      <c r="U2417" s="28"/>
      <c r="V2417" s="28"/>
      <c r="W2417" s="28"/>
      <c r="X2417" s="28"/>
      <c r="Y2417" s="28"/>
      <c r="Z2417" s="28"/>
      <c r="AA2417" s="28"/>
      <c r="AB2417" s="28"/>
      <c r="AC2417" s="28"/>
      <c r="AD2417" s="28"/>
      <c r="AE2417" s="28"/>
      <c r="AF2417" s="28"/>
      <c r="AG2417" s="28"/>
      <c r="AH2417" s="28"/>
      <c r="AI2417" s="28"/>
      <c r="AJ2417" s="28"/>
      <c r="AK2417" s="28"/>
      <c r="AL2417" s="28"/>
      <c r="AM2417" s="28"/>
      <c r="AN2417" s="28"/>
      <c r="AO2417" s="28"/>
      <c r="AP2417" s="28"/>
      <c r="AQ2417" s="28"/>
    </row>
    <row r="2418" spans="2:43" ht="15">
      <c r="B2418" s="28"/>
      <c r="C2418" s="28"/>
      <c r="D2418" s="28"/>
      <c r="E2418" s="28"/>
      <c r="F2418" s="28"/>
      <c r="G2418" s="28"/>
      <c r="H2418" s="28"/>
      <c r="I2418" s="28"/>
      <c r="J2418" s="28"/>
      <c r="K2418" s="28"/>
      <c r="L2418" s="28"/>
      <c r="M2418" s="28"/>
      <c r="N2418" s="28"/>
      <c r="O2418" s="28"/>
      <c r="P2418" s="28"/>
      <c r="Q2418" s="28"/>
      <c r="R2418" s="28"/>
      <c r="S2418" s="28"/>
      <c r="T2418" s="28"/>
      <c r="U2418" s="28"/>
      <c r="V2418" s="28"/>
      <c r="W2418" s="28"/>
      <c r="X2418" s="28"/>
      <c r="Y2418" s="28"/>
      <c r="Z2418" s="28"/>
      <c r="AA2418" s="28"/>
      <c r="AB2418" s="28"/>
      <c r="AC2418" s="28"/>
      <c r="AD2418" s="28"/>
      <c r="AE2418" s="28"/>
      <c r="AF2418" s="28"/>
      <c r="AG2418" s="28"/>
      <c r="AH2418" s="28"/>
      <c r="AI2418" s="28"/>
      <c r="AJ2418" s="28"/>
      <c r="AK2418" s="28"/>
      <c r="AL2418" s="28"/>
      <c r="AM2418" s="28"/>
      <c r="AN2418" s="28"/>
      <c r="AO2418" s="28"/>
      <c r="AP2418" s="28"/>
      <c r="AQ2418" s="28"/>
    </row>
    <row r="2419" spans="2:43" ht="15">
      <c r="B2419" s="28"/>
      <c r="C2419" s="28"/>
      <c r="D2419" s="28"/>
      <c r="E2419" s="28"/>
      <c r="F2419" s="28"/>
      <c r="G2419" s="28"/>
      <c r="H2419" s="28"/>
      <c r="I2419" s="28"/>
      <c r="J2419" s="28"/>
      <c r="K2419" s="28"/>
      <c r="L2419" s="28"/>
      <c r="M2419" s="28"/>
      <c r="N2419" s="28"/>
      <c r="O2419" s="28"/>
      <c r="P2419" s="28"/>
      <c r="Q2419" s="28"/>
      <c r="R2419" s="28"/>
      <c r="S2419" s="28"/>
      <c r="T2419" s="28"/>
      <c r="U2419" s="28"/>
      <c r="V2419" s="28"/>
      <c r="W2419" s="28"/>
      <c r="X2419" s="28"/>
      <c r="Y2419" s="28"/>
      <c r="Z2419" s="28"/>
      <c r="AA2419" s="28"/>
      <c r="AB2419" s="28"/>
      <c r="AC2419" s="28"/>
      <c r="AD2419" s="28"/>
      <c r="AE2419" s="28"/>
      <c r="AF2419" s="28"/>
      <c r="AG2419" s="28"/>
      <c r="AH2419" s="28"/>
      <c r="AI2419" s="28"/>
      <c r="AJ2419" s="28"/>
      <c r="AK2419" s="28"/>
      <c r="AL2419" s="28"/>
      <c r="AM2419" s="28"/>
      <c r="AN2419" s="28"/>
      <c r="AO2419" s="28"/>
      <c r="AP2419" s="28"/>
      <c r="AQ2419" s="28"/>
    </row>
    <row r="2420" spans="2:43" ht="15">
      <c r="B2420" s="28"/>
      <c r="C2420" s="28"/>
      <c r="D2420" s="28"/>
      <c r="E2420" s="28"/>
      <c r="F2420" s="28"/>
      <c r="G2420" s="28"/>
      <c r="H2420" s="28"/>
      <c r="I2420" s="28"/>
      <c r="J2420" s="28"/>
      <c r="K2420" s="28"/>
      <c r="L2420" s="28"/>
      <c r="M2420" s="28"/>
      <c r="N2420" s="28"/>
      <c r="O2420" s="28"/>
      <c r="P2420" s="28"/>
      <c r="Q2420" s="28"/>
      <c r="R2420" s="28"/>
      <c r="S2420" s="28"/>
      <c r="T2420" s="28"/>
      <c r="U2420" s="28"/>
      <c r="V2420" s="28"/>
      <c r="W2420" s="28"/>
      <c r="X2420" s="28"/>
      <c r="Y2420" s="28"/>
      <c r="Z2420" s="28"/>
      <c r="AA2420" s="28"/>
      <c r="AB2420" s="28"/>
      <c r="AC2420" s="28"/>
      <c r="AD2420" s="28"/>
      <c r="AE2420" s="28"/>
      <c r="AF2420" s="28"/>
      <c r="AG2420" s="28"/>
      <c r="AH2420" s="28"/>
      <c r="AI2420" s="28"/>
      <c r="AJ2420" s="28"/>
      <c r="AK2420" s="28"/>
      <c r="AL2420" s="28"/>
      <c r="AM2420" s="28"/>
      <c r="AN2420" s="28"/>
      <c r="AO2420" s="28"/>
      <c r="AP2420" s="28"/>
      <c r="AQ2420" s="28"/>
    </row>
    <row r="2421" spans="2:43" ht="15">
      <c r="B2421" s="28"/>
      <c r="C2421" s="28"/>
      <c r="D2421" s="28"/>
      <c r="E2421" s="28"/>
      <c r="F2421" s="28"/>
      <c r="G2421" s="28"/>
      <c r="H2421" s="28"/>
      <c r="I2421" s="28"/>
      <c r="J2421" s="28"/>
      <c r="K2421" s="28"/>
      <c r="L2421" s="28"/>
      <c r="M2421" s="28"/>
      <c r="N2421" s="28"/>
      <c r="O2421" s="28"/>
      <c r="P2421" s="28"/>
      <c r="Q2421" s="28"/>
      <c r="R2421" s="28"/>
      <c r="S2421" s="28"/>
      <c r="T2421" s="28"/>
      <c r="U2421" s="28"/>
      <c r="V2421" s="28"/>
      <c r="W2421" s="28"/>
      <c r="X2421" s="28"/>
      <c r="Y2421" s="28"/>
      <c r="Z2421" s="28"/>
      <c r="AA2421" s="28"/>
      <c r="AB2421" s="28"/>
      <c r="AC2421" s="28"/>
      <c r="AD2421" s="28"/>
      <c r="AE2421" s="28"/>
      <c r="AF2421" s="28"/>
      <c r="AG2421" s="28"/>
      <c r="AH2421" s="28"/>
      <c r="AI2421" s="28"/>
      <c r="AJ2421" s="28"/>
      <c r="AK2421" s="28"/>
      <c r="AL2421" s="28"/>
      <c r="AM2421" s="28"/>
      <c r="AN2421" s="28"/>
      <c r="AO2421" s="28"/>
      <c r="AP2421" s="28"/>
      <c r="AQ2421" s="28"/>
    </row>
    <row r="2422" spans="2:43" ht="15">
      <c r="B2422" s="28"/>
      <c r="C2422" s="28"/>
      <c r="D2422" s="28"/>
      <c r="E2422" s="28"/>
      <c r="F2422" s="28"/>
      <c r="G2422" s="28"/>
      <c r="H2422" s="28"/>
      <c r="I2422" s="28"/>
      <c r="J2422" s="28"/>
      <c r="K2422" s="28"/>
      <c r="L2422" s="28"/>
      <c r="M2422" s="28"/>
      <c r="N2422" s="28"/>
      <c r="O2422" s="28"/>
      <c r="P2422" s="28"/>
      <c r="Q2422" s="28"/>
      <c r="R2422" s="28"/>
      <c r="S2422" s="28"/>
      <c r="T2422" s="28"/>
      <c r="U2422" s="28"/>
      <c r="V2422" s="28"/>
      <c r="W2422" s="28"/>
      <c r="X2422" s="28"/>
      <c r="Y2422" s="28"/>
      <c r="Z2422" s="28"/>
      <c r="AA2422" s="28"/>
      <c r="AB2422" s="28"/>
      <c r="AC2422" s="28"/>
      <c r="AD2422" s="28"/>
      <c r="AE2422" s="28"/>
      <c r="AF2422" s="28"/>
      <c r="AG2422" s="28"/>
      <c r="AH2422" s="28"/>
      <c r="AI2422" s="28"/>
      <c r="AJ2422" s="28"/>
      <c r="AK2422" s="28"/>
      <c r="AL2422" s="28"/>
      <c r="AM2422" s="28"/>
      <c r="AN2422" s="28"/>
      <c r="AO2422" s="28"/>
      <c r="AP2422" s="28"/>
      <c r="AQ2422" s="28"/>
    </row>
    <row r="2423" spans="2:43" ht="15">
      <c r="B2423" s="28"/>
      <c r="C2423" s="28"/>
      <c r="D2423" s="28"/>
      <c r="E2423" s="28"/>
      <c r="F2423" s="28"/>
      <c r="G2423" s="28"/>
      <c r="H2423" s="28"/>
      <c r="I2423" s="28"/>
      <c r="J2423" s="28"/>
      <c r="K2423" s="28"/>
      <c r="L2423" s="28"/>
      <c r="M2423" s="28"/>
      <c r="N2423" s="28"/>
      <c r="O2423" s="28"/>
      <c r="P2423" s="28"/>
      <c r="Q2423" s="28"/>
      <c r="R2423" s="28"/>
      <c r="S2423" s="28"/>
      <c r="T2423" s="28"/>
      <c r="U2423" s="28"/>
      <c r="V2423" s="28"/>
      <c r="W2423" s="28"/>
      <c r="X2423" s="28"/>
      <c r="Y2423" s="28"/>
      <c r="Z2423" s="28"/>
      <c r="AA2423" s="28"/>
      <c r="AB2423" s="28"/>
      <c r="AC2423" s="28"/>
      <c r="AD2423" s="28"/>
      <c r="AE2423" s="28"/>
      <c r="AF2423" s="28"/>
      <c r="AG2423" s="28"/>
      <c r="AH2423" s="28"/>
      <c r="AI2423" s="28"/>
      <c r="AJ2423" s="28"/>
      <c r="AK2423" s="28"/>
      <c r="AL2423" s="28"/>
      <c r="AM2423" s="28"/>
      <c r="AN2423" s="28"/>
      <c r="AO2423" s="28"/>
      <c r="AP2423" s="28"/>
      <c r="AQ2423" s="28"/>
    </row>
    <row r="2424" spans="2:43" ht="15">
      <c r="B2424" s="28"/>
      <c r="C2424" s="28"/>
      <c r="D2424" s="28"/>
      <c r="E2424" s="28"/>
      <c r="F2424" s="28"/>
      <c r="G2424" s="28"/>
      <c r="H2424" s="28"/>
      <c r="I2424" s="28"/>
      <c r="J2424" s="28"/>
      <c r="K2424" s="28"/>
      <c r="L2424" s="28"/>
      <c r="M2424" s="28"/>
      <c r="N2424" s="28"/>
      <c r="O2424" s="28"/>
      <c r="P2424" s="28"/>
      <c r="Q2424" s="28"/>
      <c r="R2424" s="28"/>
      <c r="S2424" s="28"/>
      <c r="T2424" s="28"/>
      <c r="U2424" s="28"/>
      <c r="V2424" s="28"/>
      <c r="W2424" s="28"/>
      <c r="X2424" s="28"/>
      <c r="Y2424" s="28"/>
      <c r="Z2424" s="28"/>
      <c r="AA2424" s="28"/>
      <c r="AB2424" s="28"/>
      <c r="AC2424" s="28"/>
      <c r="AD2424" s="28"/>
      <c r="AE2424" s="28"/>
      <c r="AF2424" s="28"/>
      <c r="AG2424" s="28"/>
      <c r="AH2424" s="28"/>
      <c r="AI2424" s="28"/>
      <c r="AJ2424" s="28"/>
      <c r="AK2424" s="28"/>
      <c r="AL2424" s="28"/>
      <c r="AM2424" s="28"/>
      <c r="AN2424" s="28"/>
      <c r="AO2424" s="28"/>
      <c r="AP2424" s="28"/>
      <c r="AQ2424" s="28"/>
    </row>
    <row r="2425" spans="2:43" ht="15">
      <c r="B2425" s="28"/>
      <c r="C2425" s="28"/>
      <c r="D2425" s="28"/>
      <c r="E2425" s="28"/>
      <c r="F2425" s="28"/>
      <c r="G2425" s="28"/>
      <c r="H2425" s="28"/>
      <c r="I2425" s="28"/>
      <c r="J2425" s="28"/>
      <c r="K2425" s="28"/>
      <c r="L2425" s="28"/>
      <c r="M2425" s="28"/>
      <c r="N2425" s="28"/>
      <c r="O2425" s="28"/>
      <c r="P2425" s="28"/>
      <c r="Q2425" s="28"/>
      <c r="R2425" s="28"/>
      <c r="S2425" s="28"/>
      <c r="T2425" s="28"/>
      <c r="U2425" s="28"/>
      <c r="V2425" s="28"/>
      <c r="W2425" s="28"/>
      <c r="X2425" s="28"/>
      <c r="Y2425" s="28"/>
      <c r="Z2425" s="28"/>
      <c r="AA2425" s="28"/>
      <c r="AB2425" s="28"/>
      <c r="AC2425" s="28"/>
      <c r="AD2425" s="28"/>
      <c r="AE2425" s="28"/>
      <c r="AF2425" s="28"/>
      <c r="AG2425" s="28"/>
      <c r="AH2425" s="28"/>
      <c r="AI2425" s="28"/>
      <c r="AJ2425" s="28"/>
      <c r="AK2425" s="28"/>
      <c r="AL2425" s="28"/>
      <c r="AM2425" s="28"/>
      <c r="AN2425" s="28"/>
      <c r="AO2425" s="28"/>
      <c r="AP2425" s="28"/>
      <c r="AQ2425" s="28"/>
    </row>
    <row r="2426" spans="2:43" ht="15">
      <c r="B2426" s="28"/>
      <c r="C2426" s="28"/>
      <c r="D2426" s="28"/>
      <c r="E2426" s="28"/>
      <c r="F2426" s="28"/>
      <c r="G2426" s="28"/>
      <c r="H2426" s="28"/>
      <c r="I2426" s="28"/>
      <c r="J2426" s="28"/>
      <c r="K2426" s="28"/>
      <c r="L2426" s="28"/>
      <c r="M2426" s="28"/>
      <c r="N2426" s="28"/>
      <c r="O2426" s="28"/>
      <c r="P2426" s="28"/>
      <c r="Q2426" s="28"/>
      <c r="R2426" s="28"/>
      <c r="S2426" s="28"/>
      <c r="T2426" s="28"/>
      <c r="U2426" s="28"/>
      <c r="V2426" s="28"/>
      <c r="W2426" s="28"/>
      <c r="X2426" s="28"/>
      <c r="Y2426" s="28"/>
      <c r="Z2426" s="28"/>
      <c r="AA2426" s="28"/>
      <c r="AB2426" s="28"/>
      <c r="AC2426" s="28"/>
      <c r="AD2426" s="28"/>
      <c r="AE2426" s="28"/>
      <c r="AF2426" s="28"/>
      <c r="AG2426" s="28"/>
      <c r="AH2426" s="28"/>
      <c r="AI2426" s="28"/>
      <c r="AJ2426" s="28"/>
      <c r="AK2426" s="28"/>
      <c r="AL2426" s="28"/>
      <c r="AM2426" s="28"/>
      <c r="AN2426" s="28"/>
      <c r="AO2426" s="28"/>
      <c r="AP2426" s="28"/>
      <c r="AQ2426" s="28"/>
    </row>
    <row r="2427" spans="2:43" ht="15">
      <c r="B2427" s="28"/>
      <c r="C2427" s="28"/>
      <c r="D2427" s="28"/>
      <c r="E2427" s="28"/>
      <c r="F2427" s="28"/>
      <c r="G2427" s="28"/>
      <c r="H2427" s="28"/>
      <c r="I2427" s="28"/>
      <c r="J2427" s="28"/>
      <c r="K2427" s="28"/>
      <c r="L2427" s="28"/>
      <c r="M2427" s="28"/>
      <c r="N2427" s="28"/>
      <c r="O2427" s="28"/>
      <c r="P2427" s="28"/>
      <c r="Q2427" s="28"/>
      <c r="R2427" s="28"/>
      <c r="S2427" s="28"/>
      <c r="T2427" s="28"/>
      <c r="U2427" s="28"/>
      <c r="V2427" s="28"/>
      <c r="W2427" s="28"/>
      <c r="X2427" s="28"/>
      <c r="Y2427" s="28"/>
      <c r="Z2427" s="28"/>
      <c r="AA2427" s="28"/>
      <c r="AB2427" s="28"/>
      <c r="AC2427" s="28"/>
      <c r="AD2427" s="28"/>
      <c r="AE2427" s="28"/>
      <c r="AF2427" s="28"/>
      <c r="AG2427" s="28"/>
      <c r="AH2427" s="28"/>
      <c r="AI2427" s="28"/>
      <c r="AJ2427" s="28"/>
      <c r="AK2427" s="28"/>
      <c r="AL2427" s="28"/>
      <c r="AM2427" s="28"/>
      <c r="AN2427" s="28"/>
      <c r="AO2427" s="28"/>
      <c r="AP2427" s="28"/>
      <c r="AQ2427" s="28"/>
    </row>
    <row r="2428" spans="2:43" ht="15">
      <c r="B2428" s="28"/>
      <c r="C2428" s="28"/>
      <c r="D2428" s="28"/>
      <c r="E2428" s="28"/>
      <c r="F2428" s="28"/>
      <c r="G2428" s="28"/>
      <c r="H2428" s="28"/>
      <c r="I2428" s="28"/>
      <c r="J2428" s="28"/>
      <c r="K2428" s="28"/>
      <c r="L2428" s="28"/>
      <c r="M2428" s="28"/>
      <c r="N2428" s="28"/>
      <c r="O2428" s="28"/>
      <c r="P2428" s="28"/>
      <c r="Q2428" s="28"/>
      <c r="R2428" s="28"/>
      <c r="S2428" s="28"/>
      <c r="T2428" s="28"/>
      <c r="U2428" s="28"/>
      <c r="V2428" s="28"/>
      <c r="W2428" s="28"/>
      <c r="X2428" s="28"/>
      <c r="Y2428" s="28"/>
      <c r="Z2428" s="28"/>
      <c r="AA2428" s="28"/>
      <c r="AB2428" s="28"/>
      <c r="AC2428" s="28"/>
      <c r="AD2428" s="28"/>
      <c r="AE2428" s="28"/>
      <c r="AF2428" s="28"/>
      <c r="AG2428" s="28"/>
      <c r="AH2428" s="28"/>
      <c r="AI2428" s="28"/>
      <c r="AJ2428" s="28"/>
      <c r="AK2428" s="28"/>
      <c r="AL2428" s="28"/>
      <c r="AM2428" s="28"/>
      <c r="AN2428" s="28"/>
      <c r="AO2428" s="28"/>
      <c r="AP2428" s="28"/>
      <c r="AQ2428" s="28"/>
    </row>
    <row r="2429" spans="2:43" ht="15">
      <c r="B2429" s="28"/>
      <c r="C2429" s="28"/>
      <c r="D2429" s="28"/>
      <c r="E2429" s="28"/>
      <c r="F2429" s="28"/>
      <c r="G2429" s="28"/>
      <c r="H2429" s="28"/>
      <c r="I2429" s="28"/>
      <c r="J2429" s="28"/>
      <c r="K2429" s="28"/>
      <c r="L2429" s="28"/>
      <c r="M2429" s="28"/>
      <c r="N2429" s="28"/>
      <c r="O2429" s="28"/>
      <c r="P2429" s="28"/>
      <c r="Q2429" s="28"/>
      <c r="R2429" s="28"/>
      <c r="S2429" s="28"/>
      <c r="T2429" s="28"/>
      <c r="U2429" s="28"/>
      <c r="V2429" s="28"/>
      <c r="W2429" s="28"/>
      <c r="X2429" s="28"/>
      <c r="Y2429" s="28"/>
      <c r="Z2429" s="28"/>
      <c r="AA2429" s="28"/>
      <c r="AB2429" s="28"/>
      <c r="AC2429" s="28"/>
      <c r="AD2429" s="28"/>
      <c r="AE2429" s="28"/>
      <c r="AF2429" s="28"/>
      <c r="AG2429" s="28"/>
      <c r="AH2429" s="28"/>
      <c r="AI2429" s="28"/>
      <c r="AJ2429" s="28"/>
      <c r="AK2429" s="28"/>
      <c r="AL2429" s="28"/>
      <c r="AM2429" s="28"/>
      <c r="AN2429" s="28"/>
      <c r="AO2429" s="28"/>
      <c r="AP2429" s="28"/>
      <c r="AQ2429" s="28"/>
    </row>
    <row r="2430" spans="2:43" ht="15">
      <c r="B2430" s="28"/>
      <c r="C2430" s="28"/>
      <c r="D2430" s="28"/>
      <c r="E2430" s="28"/>
      <c r="F2430" s="28"/>
      <c r="G2430" s="28"/>
      <c r="H2430" s="28"/>
      <c r="I2430" s="28"/>
      <c r="J2430" s="28"/>
      <c r="K2430" s="28"/>
      <c r="L2430" s="28"/>
      <c r="M2430" s="28"/>
      <c r="N2430" s="28"/>
      <c r="O2430" s="28"/>
      <c r="P2430" s="28"/>
      <c r="Q2430" s="28"/>
      <c r="R2430" s="28"/>
      <c r="S2430" s="28"/>
      <c r="T2430" s="28"/>
      <c r="U2430" s="28"/>
      <c r="V2430" s="28"/>
      <c r="W2430" s="28"/>
      <c r="X2430" s="28"/>
      <c r="Y2430" s="28"/>
      <c r="Z2430" s="28"/>
      <c r="AA2430" s="28"/>
      <c r="AB2430" s="28"/>
      <c r="AC2430" s="28"/>
      <c r="AD2430" s="28"/>
      <c r="AE2430" s="28"/>
      <c r="AF2430" s="28"/>
      <c r="AG2430" s="28"/>
      <c r="AH2430" s="28"/>
      <c r="AI2430" s="28"/>
      <c r="AJ2430" s="28"/>
      <c r="AK2430" s="28"/>
      <c r="AL2430" s="28"/>
      <c r="AM2430" s="28"/>
      <c r="AN2430" s="28"/>
      <c r="AO2430" s="28"/>
      <c r="AP2430" s="28"/>
      <c r="AQ2430" s="28"/>
    </row>
    <row r="2431" spans="2:43" ht="15">
      <c r="B2431" s="28"/>
      <c r="C2431" s="28"/>
      <c r="D2431" s="28"/>
      <c r="E2431" s="28"/>
      <c r="F2431" s="28"/>
      <c r="G2431" s="28"/>
      <c r="H2431" s="28"/>
      <c r="I2431" s="28"/>
      <c r="J2431" s="28"/>
      <c r="K2431" s="28"/>
      <c r="L2431" s="28"/>
      <c r="M2431" s="28"/>
      <c r="N2431" s="28"/>
      <c r="O2431" s="28"/>
      <c r="P2431" s="28"/>
      <c r="Q2431" s="28"/>
      <c r="R2431" s="28"/>
      <c r="S2431" s="28"/>
      <c r="T2431" s="28"/>
      <c r="U2431" s="28"/>
      <c r="V2431" s="28"/>
      <c r="W2431" s="28"/>
      <c r="X2431" s="28"/>
      <c r="Y2431" s="28"/>
      <c r="Z2431" s="28"/>
      <c r="AA2431" s="28"/>
      <c r="AB2431" s="28"/>
      <c r="AC2431" s="28"/>
      <c r="AD2431" s="28"/>
      <c r="AE2431" s="28"/>
      <c r="AF2431" s="28"/>
      <c r="AG2431" s="28"/>
      <c r="AH2431" s="28"/>
      <c r="AI2431" s="28"/>
      <c r="AJ2431" s="28"/>
      <c r="AK2431" s="28"/>
      <c r="AL2431" s="28"/>
      <c r="AM2431" s="28"/>
      <c r="AN2431" s="28"/>
      <c r="AO2431" s="28"/>
      <c r="AP2431" s="28"/>
      <c r="AQ2431" s="28"/>
    </row>
    <row r="2432" spans="2:43" ht="15">
      <c r="B2432" s="28"/>
      <c r="C2432" s="28"/>
      <c r="D2432" s="28"/>
      <c r="E2432" s="28"/>
      <c r="F2432" s="28"/>
      <c r="G2432" s="28"/>
      <c r="H2432" s="28"/>
      <c r="I2432" s="28"/>
      <c r="J2432" s="28"/>
      <c r="K2432" s="28"/>
      <c r="L2432" s="28"/>
      <c r="M2432" s="28"/>
      <c r="N2432" s="28"/>
      <c r="O2432" s="28"/>
      <c r="P2432" s="28"/>
      <c r="Q2432" s="28"/>
      <c r="R2432" s="28"/>
      <c r="S2432" s="28"/>
      <c r="T2432" s="28"/>
      <c r="U2432" s="28"/>
      <c r="V2432" s="28"/>
      <c r="W2432" s="28"/>
      <c r="X2432" s="28"/>
      <c r="Y2432" s="28"/>
      <c r="Z2432" s="28"/>
      <c r="AA2432" s="28"/>
      <c r="AB2432" s="28"/>
      <c r="AC2432" s="28"/>
      <c r="AD2432" s="28"/>
      <c r="AE2432" s="28"/>
      <c r="AF2432" s="28"/>
      <c r="AG2432" s="28"/>
      <c r="AH2432" s="28"/>
      <c r="AI2432" s="28"/>
      <c r="AJ2432" s="28"/>
      <c r="AK2432" s="28"/>
      <c r="AL2432" s="28"/>
      <c r="AM2432" s="28"/>
      <c r="AN2432" s="28"/>
      <c r="AO2432" s="28"/>
      <c r="AP2432" s="28"/>
      <c r="AQ2432" s="28"/>
    </row>
    <row r="2433" spans="2:43" ht="15">
      <c r="B2433" s="28"/>
      <c r="C2433" s="28"/>
      <c r="D2433" s="28"/>
      <c r="E2433" s="28"/>
      <c r="F2433" s="28"/>
      <c r="G2433" s="28"/>
      <c r="H2433" s="28"/>
      <c r="I2433" s="28"/>
      <c r="J2433" s="28"/>
      <c r="K2433" s="28"/>
      <c r="L2433" s="28"/>
      <c r="M2433" s="28"/>
      <c r="N2433" s="28"/>
      <c r="O2433" s="28"/>
      <c r="P2433" s="28"/>
      <c r="Q2433" s="28"/>
      <c r="R2433" s="28"/>
      <c r="S2433" s="28"/>
      <c r="T2433" s="28"/>
      <c r="U2433" s="28"/>
      <c r="V2433" s="28"/>
      <c r="W2433" s="28"/>
      <c r="X2433" s="28"/>
      <c r="Y2433" s="28"/>
      <c r="Z2433" s="28"/>
      <c r="AA2433" s="28"/>
      <c r="AB2433" s="28"/>
      <c r="AC2433" s="28"/>
      <c r="AD2433" s="28"/>
      <c r="AE2433" s="28"/>
      <c r="AF2433" s="28"/>
      <c r="AG2433" s="28"/>
      <c r="AH2433" s="28"/>
      <c r="AI2433" s="28"/>
      <c r="AJ2433" s="28"/>
      <c r="AK2433" s="28"/>
      <c r="AL2433" s="28"/>
      <c r="AM2433" s="28"/>
      <c r="AN2433" s="28"/>
      <c r="AO2433" s="28"/>
      <c r="AP2433" s="28"/>
      <c r="AQ2433" s="28"/>
    </row>
    <row r="2434" spans="2:43" ht="15">
      <c r="B2434" s="28"/>
      <c r="C2434" s="28"/>
      <c r="D2434" s="28"/>
      <c r="E2434" s="28"/>
      <c r="F2434" s="28"/>
      <c r="G2434" s="28"/>
      <c r="H2434" s="28"/>
      <c r="I2434" s="28"/>
      <c r="J2434" s="28"/>
      <c r="K2434" s="28"/>
      <c r="L2434" s="28"/>
      <c r="M2434" s="28"/>
      <c r="N2434" s="28"/>
      <c r="O2434" s="28"/>
      <c r="P2434" s="28"/>
      <c r="Q2434" s="28"/>
      <c r="R2434" s="28"/>
      <c r="S2434" s="28"/>
      <c r="T2434" s="28"/>
      <c r="U2434" s="28"/>
      <c r="V2434" s="28"/>
      <c r="W2434" s="28"/>
      <c r="X2434" s="28"/>
      <c r="Y2434" s="28"/>
      <c r="Z2434" s="28"/>
      <c r="AA2434" s="28"/>
      <c r="AB2434" s="28"/>
      <c r="AC2434" s="28"/>
      <c r="AD2434" s="28"/>
      <c r="AE2434" s="28"/>
      <c r="AF2434" s="28"/>
      <c r="AG2434" s="28"/>
      <c r="AH2434" s="28"/>
      <c r="AI2434" s="28"/>
      <c r="AJ2434" s="28"/>
      <c r="AK2434" s="28"/>
      <c r="AL2434" s="28"/>
      <c r="AM2434" s="28"/>
      <c r="AN2434" s="28"/>
      <c r="AO2434" s="28"/>
      <c r="AP2434" s="28"/>
      <c r="AQ2434" s="28"/>
    </row>
    <row r="2435" spans="2:43" ht="15">
      <c r="B2435" s="28"/>
      <c r="C2435" s="28"/>
      <c r="D2435" s="28"/>
      <c r="E2435" s="28"/>
      <c r="F2435" s="28"/>
      <c r="G2435" s="28"/>
      <c r="H2435" s="28"/>
      <c r="I2435" s="28"/>
      <c r="J2435" s="28"/>
      <c r="K2435" s="28"/>
      <c r="L2435" s="28"/>
      <c r="M2435" s="28"/>
      <c r="N2435" s="28"/>
      <c r="O2435" s="28"/>
      <c r="P2435" s="28"/>
      <c r="Q2435" s="28"/>
      <c r="R2435" s="28"/>
      <c r="S2435" s="28"/>
      <c r="T2435" s="28"/>
      <c r="U2435" s="28"/>
      <c r="V2435" s="28"/>
      <c r="W2435" s="28"/>
      <c r="X2435" s="28"/>
      <c r="Y2435" s="28"/>
      <c r="Z2435" s="28"/>
      <c r="AA2435" s="28"/>
      <c r="AB2435" s="28"/>
      <c r="AC2435" s="28"/>
      <c r="AD2435" s="28"/>
      <c r="AE2435" s="28"/>
      <c r="AF2435" s="28"/>
      <c r="AG2435" s="28"/>
      <c r="AH2435" s="28"/>
      <c r="AI2435" s="28"/>
      <c r="AJ2435" s="28"/>
      <c r="AK2435" s="28"/>
      <c r="AL2435" s="28"/>
      <c r="AM2435" s="28"/>
      <c r="AN2435" s="28"/>
      <c r="AO2435" s="28"/>
      <c r="AP2435" s="28"/>
      <c r="AQ2435" s="28"/>
    </row>
    <row r="2436" spans="2:43" ht="15">
      <c r="B2436" s="28"/>
      <c r="C2436" s="28"/>
      <c r="D2436" s="28"/>
      <c r="E2436" s="28"/>
      <c r="F2436" s="28"/>
      <c r="G2436" s="28"/>
      <c r="H2436" s="28"/>
      <c r="I2436" s="28"/>
      <c r="J2436" s="28"/>
      <c r="K2436" s="28"/>
      <c r="L2436" s="28"/>
      <c r="M2436" s="28"/>
      <c r="N2436" s="28"/>
      <c r="O2436" s="28"/>
      <c r="P2436" s="28"/>
      <c r="Q2436" s="28"/>
      <c r="R2436" s="28"/>
      <c r="S2436" s="28"/>
      <c r="T2436" s="28"/>
      <c r="U2436" s="28"/>
      <c r="V2436" s="28"/>
      <c r="W2436" s="28"/>
      <c r="X2436" s="28"/>
      <c r="Y2436" s="28"/>
      <c r="Z2436" s="28"/>
      <c r="AA2436" s="28"/>
      <c r="AB2436" s="28"/>
      <c r="AC2436" s="28"/>
      <c r="AD2436" s="28"/>
      <c r="AE2436" s="28"/>
      <c r="AF2436" s="28"/>
      <c r="AG2436" s="28"/>
      <c r="AH2436" s="28"/>
      <c r="AI2436" s="28"/>
      <c r="AJ2436" s="28"/>
      <c r="AK2436" s="28"/>
      <c r="AL2436" s="28"/>
      <c r="AM2436" s="28"/>
      <c r="AN2436" s="28"/>
      <c r="AO2436" s="28"/>
      <c r="AP2436" s="28"/>
      <c r="AQ2436" s="28"/>
    </row>
    <row r="2437" spans="2:43" ht="15">
      <c r="B2437" s="28"/>
      <c r="C2437" s="28"/>
      <c r="D2437" s="28"/>
      <c r="E2437" s="28"/>
      <c r="F2437" s="28"/>
      <c r="G2437" s="28"/>
      <c r="H2437" s="28"/>
      <c r="I2437" s="28"/>
      <c r="J2437" s="28"/>
      <c r="K2437" s="28"/>
      <c r="L2437" s="28"/>
      <c r="M2437" s="28"/>
      <c r="N2437" s="28"/>
      <c r="O2437" s="28"/>
      <c r="P2437" s="28"/>
      <c r="Q2437" s="28"/>
      <c r="R2437" s="28"/>
      <c r="S2437" s="28"/>
      <c r="T2437" s="28"/>
      <c r="U2437" s="28"/>
      <c r="V2437" s="28"/>
      <c r="W2437" s="28"/>
      <c r="X2437" s="28"/>
      <c r="Y2437" s="28"/>
      <c r="Z2437" s="28"/>
      <c r="AA2437" s="28"/>
      <c r="AB2437" s="28"/>
      <c r="AC2437" s="28"/>
      <c r="AD2437" s="28"/>
      <c r="AE2437" s="28"/>
      <c r="AF2437" s="28"/>
      <c r="AG2437" s="28"/>
      <c r="AH2437" s="28"/>
      <c r="AI2437" s="28"/>
      <c r="AJ2437" s="28"/>
      <c r="AK2437" s="28"/>
      <c r="AL2437" s="28"/>
      <c r="AM2437" s="28"/>
      <c r="AN2437" s="28"/>
      <c r="AO2437" s="28"/>
      <c r="AP2437" s="28"/>
      <c r="AQ2437" s="28"/>
    </row>
    <row r="2438" spans="2:43" ht="15">
      <c r="B2438" s="28"/>
      <c r="C2438" s="28"/>
      <c r="D2438" s="28"/>
      <c r="E2438" s="28"/>
      <c r="F2438" s="28"/>
      <c r="G2438" s="28"/>
      <c r="H2438" s="28"/>
      <c r="I2438" s="28"/>
      <c r="J2438" s="28"/>
      <c r="K2438" s="28"/>
      <c r="L2438" s="28"/>
      <c r="M2438" s="28"/>
      <c r="N2438" s="28"/>
      <c r="O2438" s="28"/>
      <c r="P2438" s="28"/>
      <c r="Q2438" s="28"/>
      <c r="R2438" s="28"/>
      <c r="S2438" s="28"/>
      <c r="T2438" s="28"/>
      <c r="U2438" s="28"/>
      <c r="V2438" s="28"/>
      <c r="W2438" s="28"/>
      <c r="X2438" s="28"/>
      <c r="Y2438" s="28"/>
      <c r="Z2438" s="28"/>
      <c r="AA2438" s="28"/>
      <c r="AB2438" s="28"/>
      <c r="AC2438" s="28"/>
      <c r="AD2438" s="28"/>
      <c r="AE2438" s="28"/>
      <c r="AF2438" s="28"/>
      <c r="AG2438" s="28"/>
      <c r="AH2438" s="28"/>
      <c r="AI2438" s="28"/>
      <c r="AJ2438" s="28"/>
      <c r="AK2438" s="28"/>
      <c r="AL2438" s="28"/>
      <c r="AM2438" s="28"/>
      <c r="AN2438" s="28"/>
      <c r="AO2438" s="28"/>
      <c r="AP2438" s="28"/>
      <c r="AQ2438" s="28"/>
    </row>
    <row r="2439" spans="2:43" ht="15">
      <c r="B2439" s="28"/>
      <c r="C2439" s="28"/>
      <c r="D2439" s="28"/>
      <c r="E2439" s="28"/>
      <c r="F2439" s="28"/>
      <c r="G2439" s="28"/>
      <c r="H2439" s="28"/>
      <c r="I2439" s="28"/>
      <c r="J2439" s="28"/>
      <c r="K2439" s="28"/>
      <c r="L2439" s="28"/>
      <c r="M2439" s="28"/>
      <c r="N2439" s="28"/>
      <c r="O2439" s="28"/>
      <c r="P2439" s="28"/>
      <c r="Q2439" s="28"/>
      <c r="R2439" s="28"/>
      <c r="S2439" s="28"/>
      <c r="T2439" s="28"/>
      <c r="U2439" s="28"/>
      <c r="V2439" s="28"/>
      <c r="W2439" s="28"/>
      <c r="X2439" s="28"/>
      <c r="Y2439" s="28"/>
      <c r="Z2439" s="28"/>
      <c r="AA2439" s="28"/>
      <c r="AB2439" s="28"/>
      <c r="AC2439" s="28"/>
      <c r="AD2439" s="28"/>
      <c r="AE2439" s="28"/>
      <c r="AF2439" s="28"/>
      <c r="AG2439" s="28"/>
      <c r="AH2439" s="28"/>
      <c r="AI2439" s="28"/>
      <c r="AJ2439" s="28"/>
      <c r="AK2439" s="28"/>
      <c r="AL2439" s="28"/>
      <c r="AM2439" s="28"/>
      <c r="AN2439" s="28"/>
      <c r="AO2439" s="28"/>
      <c r="AP2439" s="28"/>
      <c r="AQ2439" s="28"/>
    </row>
    <row r="2440" spans="2:43" ht="15">
      <c r="B2440" s="28"/>
      <c r="C2440" s="28"/>
      <c r="D2440" s="28"/>
      <c r="E2440" s="28"/>
      <c r="F2440" s="28"/>
      <c r="G2440" s="28"/>
      <c r="H2440" s="28"/>
      <c r="I2440" s="28"/>
      <c r="J2440" s="28"/>
      <c r="K2440" s="28"/>
      <c r="L2440" s="28"/>
      <c r="M2440" s="28"/>
      <c r="N2440" s="28"/>
      <c r="O2440" s="28"/>
      <c r="P2440" s="28"/>
      <c r="Q2440" s="28"/>
      <c r="R2440" s="28"/>
      <c r="S2440" s="28"/>
      <c r="T2440" s="28"/>
      <c r="U2440" s="28"/>
      <c r="V2440" s="28"/>
      <c r="W2440" s="28"/>
      <c r="X2440" s="28"/>
      <c r="Y2440" s="28"/>
      <c r="Z2440" s="28"/>
      <c r="AA2440" s="28"/>
      <c r="AB2440" s="28"/>
      <c r="AC2440" s="28"/>
      <c r="AD2440" s="28"/>
      <c r="AE2440" s="28"/>
      <c r="AF2440" s="28"/>
      <c r="AG2440" s="28"/>
      <c r="AH2440" s="28"/>
      <c r="AI2440" s="28"/>
      <c r="AJ2440" s="28"/>
      <c r="AK2440" s="28"/>
      <c r="AL2440" s="28"/>
      <c r="AM2440" s="28"/>
      <c r="AN2440" s="28"/>
      <c r="AO2440" s="28"/>
      <c r="AP2440" s="28"/>
      <c r="AQ2440" s="28"/>
    </row>
    <row r="2441" spans="2:43" ht="15">
      <c r="B2441" s="28"/>
      <c r="C2441" s="28"/>
      <c r="D2441" s="28"/>
      <c r="E2441" s="28"/>
      <c r="F2441" s="28"/>
      <c r="G2441" s="28"/>
      <c r="H2441" s="28"/>
      <c r="I2441" s="28"/>
      <c r="J2441" s="28"/>
      <c r="K2441" s="28"/>
      <c r="L2441" s="28"/>
      <c r="M2441" s="28"/>
      <c r="N2441" s="28"/>
      <c r="O2441" s="28"/>
      <c r="P2441" s="28"/>
      <c r="Q2441" s="28"/>
      <c r="R2441" s="28"/>
      <c r="S2441" s="28"/>
      <c r="T2441" s="28"/>
      <c r="U2441" s="28"/>
      <c r="V2441" s="28"/>
      <c r="W2441" s="28"/>
      <c r="X2441" s="28"/>
      <c r="Y2441" s="28"/>
      <c r="Z2441" s="28"/>
      <c r="AA2441" s="28"/>
      <c r="AB2441" s="28"/>
      <c r="AC2441" s="28"/>
      <c r="AD2441" s="28"/>
      <c r="AE2441" s="28"/>
      <c r="AF2441" s="28"/>
      <c r="AG2441" s="28"/>
      <c r="AH2441" s="28"/>
      <c r="AI2441" s="28"/>
      <c r="AJ2441" s="28"/>
      <c r="AK2441" s="28"/>
      <c r="AL2441" s="28"/>
      <c r="AM2441" s="28"/>
      <c r="AN2441" s="28"/>
      <c r="AO2441" s="28"/>
      <c r="AP2441" s="28"/>
      <c r="AQ2441" s="28"/>
    </row>
    <row r="2442" spans="2:43" ht="15">
      <c r="B2442" s="28"/>
      <c r="C2442" s="28"/>
      <c r="D2442" s="28"/>
      <c r="E2442" s="28"/>
      <c r="F2442" s="28"/>
      <c r="G2442" s="28"/>
      <c r="H2442" s="28"/>
      <c r="I2442" s="28"/>
      <c r="J2442" s="28"/>
      <c r="K2442" s="28"/>
      <c r="L2442" s="28"/>
      <c r="M2442" s="28"/>
      <c r="N2442" s="28"/>
      <c r="O2442" s="28"/>
      <c r="P2442" s="28"/>
      <c r="Q2442" s="28"/>
      <c r="R2442" s="28"/>
      <c r="S2442" s="28"/>
      <c r="T2442" s="28"/>
      <c r="U2442" s="28"/>
      <c r="V2442" s="28"/>
      <c r="W2442" s="28"/>
      <c r="X2442" s="28"/>
      <c r="Y2442" s="28"/>
      <c r="Z2442" s="28"/>
      <c r="AA2442" s="28"/>
      <c r="AB2442" s="28"/>
      <c r="AC2442" s="28"/>
      <c r="AD2442" s="28"/>
      <c r="AE2442" s="28"/>
      <c r="AF2442" s="28"/>
      <c r="AG2442" s="28"/>
      <c r="AH2442" s="28"/>
      <c r="AI2442" s="28"/>
      <c r="AJ2442" s="28"/>
      <c r="AK2442" s="28"/>
      <c r="AL2442" s="28"/>
      <c r="AM2442" s="28"/>
      <c r="AN2442" s="28"/>
      <c r="AO2442" s="28"/>
      <c r="AP2442" s="28"/>
      <c r="AQ2442" s="28"/>
    </row>
    <row r="2443" spans="2:43" ht="15">
      <c r="B2443" s="28"/>
      <c r="C2443" s="28"/>
      <c r="D2443" s="28"/>
      <c r="E2443" s="28"/>
      <c r="F2443" s="28"/>
      <c r="G2443" s="28"/>
      <c r="H2443" s="28"/>
      <c r="I2443" s="28"/>
      <c r="J2443" s="28"/>
      <c r="K2443" s="28"/>
      <c r="L2443" s="28"/>
      <c r="M2443" s="28"/>
      <c r="N2443" s="28"/>
      <c r="O2443" s="28"/>
      <c r="P2443" s="28"/>
      <c r="Q2443" s="28"/>
      <c r="R2443" s="28"/>
      <c r="S2443" s="28"/>
      <c r="T2443" s="28"/>
      <c r="U2443" s="28"/>
      <c r="V2443" s="28"/>
      <c r="W2443" s="28"/>
      <c r="X2443" s="28"/>
      <c r="Y2443" s="28"/>
      <c r="Z2443" s="28"/>
      <c r="AA2443" s="28"/>
      <c r="AB2443" s="28"/>
      <c r="AC2443" s="28"/>
      <c r="AD2443" s="28"/>
      <c r="AE2443" s="28"/>
      <c r="AF2443" s="28"/>
      <c r="AG2443" s="28"/>
      <c r="AH2443" s="28"/>
      <c r="AI2443" s="28"/>
      <c r="AJ2443" s="28"/>
      <c r="AK2443" s="28"/>
      <c r="AL2443" s="28"/>
      <c r="AM2443" s="28"/>
      <c r="AN2443" s="28"/>
      <c r="AO2443" s="28"/>
      <c r="AP2443" s="28"/>
      <c r="AQ2443" s="28"/>
    </row>
    <row r="2444" spans="2:43" ht="15">
      <c r="B2444" s="28"/>
      <c r="C2444" s="28"/>
      <c r="D2444" s="28"/>
      <c r="E2444" s="28"/>
      <c r="F2444" s="28"/>
      <c r="G2444" s="28"/>
      <c r="H2444" s="28"/>
      <c r="I2444" s="28"/>
      <c r="J2444" s="28"/>
      <c r="K2444" s="28"/>
      <c r="L2444" s="28"/>
      <c r="M2444" s="28"/>
      <c r="N2444" s="28"/>
      <c r="O2444" s="28"/>
      <c r="P2444" s="28"/>
      <c r="Q2444" s="28"/>
      <c r="R2444" s="28"/>
      <c r="S2444" s="28"/>
      <c r="T2444" s="28"/>
      <c r="U2444" s="28"/>
      <c r="V2444" s="28"/>
      <c r="W2444" s="28"/>
      <c r="X2444" s="28"/>
      <c r="Y2444" s="28"/>
      <c r="Z2444" s="28"/>
      <c r="AA2444" s="28"/>
      <c r="AB2444" s="28"/>
      <c r="AC2444" s="28"/>
      <c r="AD2444" s="28"/>
      <c r="AE2444" s="28"/>
      <c r="AF2444" s="28"/>
      <c r="AG2444" s="28"/>
      <c r="AH2444" s="28"/>
      <c r="AI2444" s="28"/>
      <c r="AJ2444" s="28"/>
      <c r="AK2444" s="28"/>
      <c r="AL2444" s="28"/>
      <c r="AM2444" s="28"/>
      <c r="AN2444" s="28"/>
      <c r="AO2444" s="28"/>
      <c r="AP2444" s="28"/>
      <c r="AQ2444" s="28"/>
    </row>
    <row r="2445" spans="2:43" ht="15">
      <c r="B2445" s="28"/>
      <c r="C2445" s="28"/>
      <c r="D2445" s="28"/>
      <c r="E2445" s="28"/>
      <c r="F2445" s="28"/>
      <c r="G2445" s="28"/>
      <c r="H2445" s="28"/>
      <c r="I2445" s="28"/>
      <c r="J2445" s="28"/>
      <c r="K2445" s="28"/>
      <c r="L2445" s="28"/>
      <c r="M2445" s="28"/>
      <c r="N2445" s="28"/>
      <c r="O2445" s="28"/>
      <c r="P2445" s="28"/>
      <c r="Q2445" s="28"/>
      <c r="R2445" s="28"/>
      <c r="S2445" s="28"/>
      <c r="T2445" s="28"/>
      <c r="U2445" s="28"/>
      <c r="V2445" s="28"/>
      <c r="W2445" s="28"/>
      <c r="X2445" s="28"/>
      <c r="Y2445" s="28"/>
      <c r="Z2445" s="28"/>
      <c r="AA2445" s="28"/>
      <c r="AB2445" s="28"/>
      <c r="AC2445" s="28"/>
      <c r="AD2445" s="28"/>
      <c r="AE2445" s="28"/>
      <c r="AF2445" s="28"/>
      <c r="AG2445" s="28"/>
      <c r="AH2445" s="28"/>
      <c r="AI2445" s="28"/>
      <c r="AJ2445" s="28"/>
      <c r="AK2445" s="28"/>
      <c r="AL2445" s="28"/>
      <c r="AM2445" s="28"/>
      <c r="AN2445" s="28"/>
      <c r="AO2445" s="28"/>
      <c r="AP2445" s="28"/>
      <c r="AQ2445" s="28"/>
    </row>
    <row r="2446" spans="2:43" ht="15">
      <c r="B2446" s="28"/>
      <c r="C2446" s="28"/>
      <c r="D2446" s="28"/>
      <c r="E2446" s="28"/>
      <c r="F2446" s="28"/>
      <c r="G2446" s="28"/>
      <c r="H2446" s="28"/>
      <c r="I2446" s="28"/>
      <c r="J2446" s="28"/>
      <c r="K2446" s="28"/>
      <c r="L2446" s="28"/>
      <c r="M2446" s="28"/>
      <c r="N2446" s="28"/>
      <c r="O2446" s="28"/>
      <c r="P2446" s="28"/>
      <c r="Q2446" s="28"/>
      <c r="R2446" s="28"/>
      <c r="S2446" s="28"/>
      <c r="T2446" s="28"/>
      <c r="U2446" s="28"/>
      <c r="V2446" s="28"/>
      <c r="W2446" s="28"/>
      <c r="X2446" s="28"/>
      <c r="Y2446" s="28"/>
      <c r="Z2446" s="28"/>
      <c r="AA2446" s="28"/>
      <c r="AB2446" s="28"/>
      <c r="AC2446" s="28"/>
      <c r="AD2446" s="28"/>
      <c r="AE2446" s="28"/>
      <c r="AF2446" s="28"/>
      <c r="AG2446" s="28"/>
      <c r="AH2446" s="28"/>
      <c r="AI2446" s="28"/>
      <c r="AJ2446" s="28"/>
      <c r="AK2446" s="28"/>
      <c r="AL2446" s="28"/>
      <c r="AM2446" s="28"/>
      <c r="AN2446" s="28"/>
      <c r="AO2446" s="28"/>
      <c r="AP2446" s="28"/>
      <c r="AQ2446" s="28"/>
    </row>
    <row r="2447" spans="2:43" ht="15">
      <c r="B2447" s="28"/>
      <c r="C2447" s="28"/>
      <c r="D2447" s="28"/>
      <c r="E2447" s="28"/>
      <c r="F2447" s="28"/>
      <c r="G2447" s="28"/>
      <c r="H2447" s="28"/>
      <c r="I2447" s="28"/>
      <c r="J2447" s="28"/>
      <c r="K2447" s="28"/>
      <c r="L2447" s="28"/>
      <c r="M2447" s="28"/>
      <c r="N2447" s="28"/>
      <c r="O2447" s="28"/>
      <c r="P2447" s="28"/>
      <c r="Q2447" s="28"/>
      <c r="R2447" s="28"/>
      <c r="S2447" s="28"/>
      <c r="T2447" s="28"/>
      <c r="U2447" s="28"/>
      <c r="V2447" s="28"/>
      <c r="W2447" s="28"/>
      <c r="X2447" s="28"/>
      <c r="Y2447" s="28"/>
      <c r="Z2447" s="28"/>
      <c r="AA2447" s="28"/>
      <c r="AB2447" s="28"/>
      <c r="AC2447" s="28"/>
      <c r="AD2447" s="28"/>
      <c r="AE2447" s="28"/>
      <c r="AF2447" s="28"/>
      <c r="AG2447" s="28"/>
      <c r="AH2447" s="28"/>
      <c r="AI2447" s="28"/>
      <c r="AJ2447" s="28"/>
      <c r="AK2447" s="28"/>
      <c r="AL2447" s="28"/>
      <c r="AM2447" s="28"/>
      <c r="AN2447" s="28"/>
      <c r="AO2447" s="28"/>
      <c r="AP2447" s="28"/>
      <c r="AQ2447" s="28"/>
    </row>
    <row r="2448" spans="2:43" ht="15">
      <c r="B2448" s="28"/>
      <c r="C2448" s="28"/>
      <c r="D2448" s="28"/>
      <c r="E2448" s="28"/>
      <c r="F2448" s="28"/>
      <c r="G2448" s="28"/>
      <c r="H2448" s="28"/>
      <c r="I2448" s="28"/>
      <c r="J2448" s="28"/>
      <c r="K2448" s="28"/>
      <c r="L2448" s="28"/>
      <c r="M2448" s="28"/>
      <c r="N2448" s="28"/>
      <c r="O2448" s="28"/>
      <c r="P2448" s="28"/>
      <c r="Q2448" s="28"/>
      <c r="R2448" s="28"/>
      <c r="S2448" s="28"/>
      <c r="T2448" s="28"/>
      <c r="U2448" s="28"/>
      <c r="V2448" s="28"/>
      <c r="W2448" s="28"/>
      <c r="X2448" s="28"/>
      <c r="Y2448" s="28"/>
      <c r="Z2448" s="28"/>
      <c r="AA2448" s="28"/>
      <c r="AB2448" s="28"/>
      <c r="AC2448" s="28"/>
      <c r="AD2448" s="28"/>
      <c r="AE2448" s="28"/>
      <c r="AF2448" s="28"/>
      <c r="AG2448" s="28"/>
      <c r="AH2448" s="28"/>
      <c r="AI2448" s="28"/>
      <c r="AJ2448" s="28"/>
      <c r="AK2448" s="28"/>
      <c r="AL2448" s="28"/>
      <c r="AM2448" s="28"/>
      <c r="AN2448" s="28"/>
      <c r="AO2448" s="28"/>
      <c r="AP2448" s="28"/>
      <c r="AQ2448" s="28"/>
    </row>
    <row r="2449" spans="2:43" ht="15">
      <c r="B2449" s="28"/>
      <c r="C2449" s="28"/>
      <c r="D2449" s="28"/>
      <c r="E2449" s="28"/>
      <c r="F2449" s="28"/>
      <c r="G2449" s="28"/>
      <c r="H2449" s="28"/>
      <c r="I2449" s="28"/>
      <c r="J2449" s="28"/>
      <c r="K2449" s="28"/>
      <c r="L2449" s="28"/>
      <c r="M2449" s="28"/>
      <c r="N2449" s="28"/>
      <c r="O2449" s="28"/>
      <c r="P2449" s="28"/>
      <c r="Q2449" s="28"/>
      <c r="R2449" s="28"/>
      <c r="S2449" s="28"/>
      <c r="T2449" s="28"/>
      <c r="U2449" s="28"/>
      <c r="V2449" s="28"/>
      <c r="W2449" s="28"/>
      <c r="X2449" s="28"/>
      <c r="Y2449" s="28"/>
      <c r="Z2449" s="28"/>
      <c r="AA2449" s="28"/>
      <c r="AB2449" s="28"/>
      <c r="AC2449" s="28"/>
      <c r="AD2449" s="28"/>
      <c r="AE2449" s="28"/>
      <c r="AF2449" s="28"/>
      <c r="AG2449" s="28"/>
      <c r="AH2449" s="28"/>
      <c r="AI2449" s="28"/>
      <c r="AJ2449" s="28"/>
      <c r="AK2449" s="28"/>
      <c r="AL2449" s="28"/>
      <c r="AM2449" s="28"/>
      <c r="AN2449" s="28"/>
      <c r="AO2449" s="28"/>
      <c r="AP2449" s="28"/>
      <c r="AQ2449" s="28"/>
    </row>
    <row r="2450" spans="2:43" ht="15">
      <c r="B2450" s="28"/>
      <c r="C2450" s="28"/>
      <c r="D2450" s="28"/>
      <c r="E2450" s="28"/>
      <c r="F2450" s="28"/>
      <c r="G2450" s="28"/>
      <c r="H2450" s="28"/>
      <c r="I2450" s="28"/>
      <c r="J2450" s="28"/>
      <c r="K2450" s="28"/>
      <c r="L2450" s="28"/>
      <c r="M2450" s="28"/>
      <c r="N2450" s="28"/>
      <c r="O2450" s="28"/>
      <c r="P2450" s="28"/>
      <c r="Q2450" s="28"/>
      <c r="R2450" s="28"/>
      <c r="S2450" s="28"/>
      <c r="T2450" s="28"/>
      <c r="U2450" s="28"/>
      <c r="V2450" s="28"/>
      <c r="W2450" s="28"/>
      <c r="X2450" s="28"/>
      <c r="Y2450" s="28"/>
      <c r="Z2450" s="28"/>
      <c r="AA2450" s="28"/>
      <c r="AB2450" s="28"/>
      <c r="AC2450" s="28"/>
      <c r="AD2450" s="28"/>
      <c r="AE2450" s="28"/>
      <c r="AF2450" s="28"/>
      <c r="AG2450" s="28"/>
      <c r="AH2450" s="28"/>
      <c r="AI2450" s="28"/>
      <c r="AJ2450" s="28"/>
      <c r="AK2450" s="28"/>
      <c r="AL2450" s="28"/>
      <c r="AM2450" s="28"/>
      <c r="AN2450" s="28"/>
      <c r="AO2450" s="28"/>
      <c r="AP2450" s="28"/>
      <c r="AQ2450" s="28"/>
    </row>
    <row r="2451" spans="2:43" ht="15">
      <c r="B2451" s="28"/>
      <c r="C2451" s="28"/>
      <c r="D2451" s="28"/>
      <c r="E2451" s="28"/>
      <c r="F2451" s="28"/>
      <c r="G2451" s="28"/>
      <c r="H2451" s="28"/>
      <c r="I2451" s="28"/>
      <c r="J2451" s="28"/>
      <c r="K2451" s="28"/>
      <c r="L2451" s="28"/>
      <c r="M2451" s="28"/>
      <c r="N2451" s="28"/>
      <c r="O2451" s="28"/>
      <c r="P2451" s="28"/>
      <c r="Q2451" s="28"/>
      <c r="R2451" s="28"/>
      <c r="S2451" s="28"/>
      <c r="T2451" s="28"/>
      <c r="U2451" s="28"/>
      <c r="V2451" s="28"/>
      <c r="W2451" s="28"/>
      <c r="X2451" s="28"/>
      <c r="Y2451" s="28"/>
      <c r="Z2451" s="28"/>
      <c r="AA2451" s="28"/>
      <c r="AB2451" s="28"/>
      <c r="AC2451" s="28"/>
      <c r="AD2451" s="28"/>
      <c r="AE2451" s="28"/>
      <c r="AF2451" s="28"/>
      <c r="AG2451" s="28"/>
      <c r="AH2451" s="28"/>
      <c r="AI2451" s="28"/>
      <c r="AJ2451" s="28"/>
      <c r="AK2451" s="28"/>
      <c r="AL2451" s="28"/>
      <c r="AM2451" s="28"/>
      <c r="AN2451" s="28"/>
      <c r="AO2451" s="28"/>
      <c r="AP2451" s="28"/>
      <c r="AQ2451" s="28"/>
    </row>
    <row r="2452" spans="2:43" ht="15">
      <c r="B2452" s="28"/>
      <c r="C2452" s="28"/>
      <c r="D2452" s="28"/>
      <c r="E2452" s="28"/>
      <c r="F2452" s="28"/>
      <c r="G2452" s="28"/>
      <c r="H2452" s="28"/>
      <c r="I2452" s="28"/>
      <c r="J2452" s="28"/>
      <c r="K2452" s="28"/>
      <c r="L2452" s="28"/>
      <c r="M2452" s="28"/>
      <c r="N2452" s="28"/>
      <c r="O2452" s="28"/>
      <c r="P2452" s="28"/>
      <c r="Q2452" s="28"/>
      <c r="R2452" s="28"/>
      <c r="S2452" s="28"/>
      <c r="T2452" s="28"/>
      <c r="U2452" s="28"/>
      <c r="V2452" s="28"/>
      <c r="W2452" s="28"/>
      <c r="X2452" s="28"/>
      <c r="Y2452" s="28"/>
      <c r="Z2452" s="28"/>
      <c r="AA2452" s="28"/>
      <c r="AB2452" s="28"/>
      <c r="AC2452" s="28"/>
      <c r="AD2452" s="28"/>
      <c r="AE2452" s="28"/>
      <c r="AF2452" s="28"/>
      <c r="AG2452" s="28"/>
      <c r="AH2452" s="28"/>
      <c r="AI2452" s="28"/>
      <c r="AJ2452" s="28"/>
      <c r="AK2452" s="28"/>
      <c r="AL2452" s="28"/>
      <c r="AM2452" s="28"/>
      <c r="AN2452" s="28"/>
      <c r="AO2452" s="28"/>
      <c r="AP2452" s="28"/>
      <c r="AQ2452" s="28"/>
    </row>
  </sheetData>
  <mergeCells count="16">
    <mergeCell ref="A394:N394"/>
    <mergeCell ref="A395:N395"/>
    <mergeCell ref="A396:N396"/>
    <mergeCell ref="A397:N397"/>
    <mergeCell ref="A490:N490"/>
    <mergeCell ref="A491:N491"/>
    <mergeCell ref="A492:N492"/>
    <mergeCell ref="A493:N493"/>
    <mergeCell ref="A362:N362"/>
    <mergeCell ref="A363:N363"/>
    <mergeCell ref="A364:N364"/>
    <mergeCell ref="A365:N365"/>
    <mergeCell ref="A286:N286"/>
    <mergeCell ref="A287:N287"/>
    <mergeCell ref="A288:N288"/>
    <mergeCell ref="A289:N289"/>
  </mergeCells>
  <printOptions/>
  <pageMargins left="0.25" right="0.25" top="0.45" bottom="0.1" header="0.5" footer="0.5"/>
  <pageSetup fitToHeight="8" horizontalDpi="600" verticalDpi="600" orientation="landscape" scale="54" r:id="rId1"/>
  <headerFooter alignWithMargins="0">
    <oddFooter>&amp;C
&amp;R&amp;P</oddFooter>
  </headerFooter>
  <rowBreaks count="11" manualBreakCount="11">
    <brk id="42" max="13" man="1"/>
    <brk id="105" max="13" man="1"/>
    <brk id="149" max="13" man="1"/>
    <brk id="187" max="13" man="1"/>
    <brk id="227" max="13" man="1"/>
    <brk id="283" max="13" man="1"/>
    <brk id="315" max="13" man="1"/>
    <brk id="359" max="13" man="1"/>
    <brk id="391" max="13" man="1"/>
    <brk id="439" max="13" man="1"/>
    <brk id="487" max="13" man="1"/>
  </rowBreaks>
</worksheet>
</file>

<file path=xl/worksheets/sheet3.xml><?xml version="1.0" encoding="utf-8"?>
<worksheet xmlns="http://schemas.openxmlformats.org/spreadsheetml/2006/main" xmlns:r="http://schemas.openxmlformats.org/officeDocument/2006/relationships">
  <dimension ref="A1:R539"/>
  <sheetViews>
    <sheetView zoomScale="75" zoomScaleNormal="75" workbookViewId="0" topLeftCell="A1">
      <selection activeCell="A1" sqref="A1"/>
    </sheetView>
  </sheetViews>
  <sheetFormatPr defaultColWidth="8.88671875" defaultRowHeight="15"/>
  <cols>
    <col min="1" max="1" width="50.77734375" style="0" customWidth="1"/>
    <col min="2" max="9" width="11.77734375" style="0" hidden="1" customWidth="1"/>
    <col min="10" max="22" width="11.77734375" style="0" customWidth="1"/>
  </cols>
  <sheetData>
    <row r="1" ht="15">
      <c r="A1" s="29" t="s">
        <v>270</v>
      </c>
    </row>
    <row r="2" spans="1:14" ht="15">
      <c r="A2" s="35" t="s">
        <v>282</v>
      </c>
      <c r="B2" s="1"/>
      <c r="C2" s="1"/>
      <c r="D2" s="1"/>
      <c r="E2" s="1"/>
      <c r="F2" s="1"/>
      <c r="G2" s="1"/>
      <c r="H2" s="1"/>
      <c r="I2" s="1"/>
      <c r="J2" s="1"/>
      <c r="K2" s="1"/>
      <c r="L2" s="1"/>
      <c r="M2" s="1"/>
      <c r="N2" s="1"/>
    </row>
    <row r="3" spans="1:14" ht="15">
      <c r="A3" s="2" t="s">
        <v>2</v>
      </c>
      <c r="B3" s="2"/>
      <c r="C3" s="2"/>
      <c r="D3" s="2"/>
      <c r="E3" s="2"/>
      <c r="F3" s="2"/>
      <c r="G3" s="2"/>
      <c r="H3" s="2"/>
      <c r="I3" s="2"/>
      <c r="J3" s="2"/>
      <c r="K3" s="2"/>
      <c r="L3" s="2"/>
      <c r="M3" s="2"/>
      <c r="N3" s="2"/>
    </row>
    <row r="4" spans="1:14" ht="15">
      <c r="A4" s="2" t="s">
        <v>100</v>
      </c>
      <c r="B4" s="2"/>
      <c r="C4" s="2"/>
      <c r="D4" s="2"/>
      <c r="E4" s="2"/>
      <c r="F4" s="2"/>
      <c r="G4" s="2"/>
      <c r="H4" s="2"/>
      <c r="I4" s="2"/>
      <c r="J4" s="2"/>
      <c r="K4" s="2"/>
      <c r="L4" s="2"/>
      <c r="M4" s="2"/>
      <c r="N4" s="2"/>
    </row>
    <row r="5" spans="1:14" ht="15">
      <c r="A5" s="2" t="s">
        <v>67</v>
      </c>
      <c r="B5" s="2"/>
      <c r="C5" s="2"/>
      <c r="D5" s="2"/>
      <c r="E5" s="2"/>
      <c r="F5" s="2"/>
      <c r="G5" s="2"/>
      <c r="H5" s="2"/>
      <c r="I5" s="2"/>
      <c r="J5" s="2"/>
      <c r="K5" s="2"/>
      <c r="L5" s="2"/>
      <c r="M5" s="2"/>
      <c r="N5" s="2"/>
    </row>
    <row r="6" spans="1:14" ht="15">
      <c r="A6" s="2" t="s">
        <v>3</v>
      </c>
      <c r="B6" s="2"/>
      <c r="C6" s="2"/>
      <c r="D6" s="2"/>
      <c r="E6" s="2"/>
      <c r="F6" s="2"/>
      <c r="G6" s="2"/>
      <c r="H6" s="2"/>
      <c r="I6" s="2"/>
      <c r="J6" s="2"/>
      <c r="K6" s="2"/>
      <c r="L6" s="2"/>
      <c r="M6" s="2"/>
      <c r="N6" s="2"/>
    </row>
    <row r="7" spans="1:14" ht="15.75" thickBot="1">
      <c r="A7" s="1"/>
      <c r="B7" s="1"/>
      <c r="C7" s="1"/>
      <c r="D7" s="1"/>
      <c r="E7" s="1"/>
      <c r="F7" s="1"/>
      <c r="G7" s="1"/>
      <c r="H7" s="1"/>
      <c r="I7" s="1"/>
      <c r="J7" s="1"/>
      <c r="K7" s="1"/>
      <c r="L7" s="1"/>
      <c r="M7" s="1"/>
      <c r="N7" s="1"/>
    </row>
    <row r="8" spans="1:14" ht="17.25" thickBot="1" thickTop="1">
      <c r="A8" s="3"/>
      <c r="B8" s="4"/>
      <c r="C8" s="4"/>
      <c r="D8" s="5" t="s">
        <v>262</v>
      </c>
      <c r="E8" s="6"/>
      <c r="F8" s="7"/>
      <c r="G8" s="5" t="s">
        <v>255</v>
      </c>
      <c r="H8" s="6"/>
      <c r="I8" s="7"/>
      <c r="J8" s="5" t="s">
        <v>283</v>
      </c>
      <c r="K8" s="6"/>
      <c r="L8" s="6"/>
      <c r="M8" s="6"/>
      <c r="N8" s="7"/>
    </row>
    <row r="9" spans="1:14" ht="16.5" thickTop="1">
      <c r="A9" s="8"/>
      <c r="B9" s="54"/>
      <c r="C9" s="10" t="s">
        <v>211</v>
      </c>
      <c r="D9" s="67"/>
      <c r="E9" s="66"/>
      <c r="F9" s="66"/>
      <c r="G9" s="65"/>
      <c r="H9" s="66"/>
      <c r="I9" s="66"/>
      <c r="J9" s="55"/>
      <c r="K9" s="10"/>
      <c r="L9" s="56"/>
      <c r="M9" s="56"/>
      <c r="N9" s="56"/>
    </row>
    <row r="10" spans="1:14" ht="15.75">
      <c r="A10" s="8"/>
      <c r="B10" s="9"/>
      <c r="C10" s="10" t="s">
        <v>101</v>
      </c>
      <c r="D10" s="10" t="s">
        <v>58</v>
      </c>
      <c r="E10" s="10" t="s">
        <v>6</v>
      </c>
      <c r="F10" s="10" t="s">
        <v>6</v>
      </c>
      <c r="G10" s="10" t="s">
        <v>59</v>
      </c>
      <c r="H10" s="10" t="s">
        <v>6</v>
      </c>
      <c r="I10" s="10" t="s">
        <v>6</v>
      </c>
      <c r="J10" s="10" t="s">
        <v>7</v>
      </c>
      <c r="K10" s="10" t="s">
        <v>275</v>
      </c>
      <c r="L10" s="10"/>
      <c r="M10" s="10"/>
      <c r="N10" s="10"/>
    </row>
    <row r="11" spans="1:14" ht="15.75">
      <c r="A11" s="11" t="s">
        <v>71</v>
      </c>
      <c r="B11" s="9" t="s">
        <v>70</v>
      </c>
      <c r="C11" s="10" t="s">
        <v>61</v>
      </c>
      <c r="D11" s="10" t="s">
        <v>263</v>
      </c>
      <c r="E11" s="10" t="s">
        <v>9</v>
      </c>
      <c r="F11" s="10" t="s">
        <v>9</v>
      </c>
      <c r="G11" s="10" t="s">
        <v>248</v>
      </c>
      <c r="H11" s="10" t="s">
        <v>9</v>
      </c>
      <c r="I11" s="10" t="s">
        <v>9</v>
      </c>
      <c r="J11" s="10" t="s">
        <v>10</v>
      </c>
      <c r="K11" s="10" t="s">
        <v>276</v>
      </c>
      <c r="L11" s="10"/>
      <c r="M11" s="10" t="s">
        <v>278</v>
      </c>
      <c r="N11" s="10" t="s">
        <v>211</v>
      </c>
    </row>
    <row r="12" spans="1:14" ht="16.5" thickBot="1">
      <c r="A12" s="11" t="s">
        <v>72</v>
      </c>
      <c r="B12" s="9" t="s">
        <v>225</v>
      </c>
      <c r="C12" s="10" t="s">
        <v>11</v>
      </c>
      <c r="D12" s="10" t="s">
        <v>12</v>
      </c>
      <c r="E12" s="10" t="s">
        <v>70</v>
      </c>
      <c r="F12" s="10" t="s">
        <v>8</v>
      </c>
      <c r="G12" s="10" t="s">
        <v>12</v>
      </c>
      <c r="H12" s="10" t="s">
        <v>70</v>
      </c>
      <c r="I12" s="10" t="s">
        <v>8</v>
      </c>
      <c r="J12" s="10" t="s">
        <v>12</v>
      </c>
      <c r="K12" s="10" t="s">
        <v>277</v>
      </c>
      <c r="L12" s="10"/>
      <c r="M12" s="10">
        <v>-0.0156</v>
      </c>
      <c r="N12" s="10" t="s">
        <v>279</v>
      </c>
    </row>
    <row r="13" spans="1:14" ht="17.25" thickBot="1" thickTop="1">
      <c r="A13" s="12" t="s">
        <v>48</v>
      </c>
      <c r="B13" s="18">
        <v>63264</v>
      </c>
      <c r="C13" s="19">
        <f>B13+SUM(C15:C16)+SUM(C20:C22)</f>
        <v>61441</v>
      </c>
      <c r="D13" s="19">
        <f>B13+SUM(D15:D16)+SUM(D20:D22)</f>
        <v>63441</v>
      </c>
      <c r="E13" s="19">
        <f>SUM(E15:E22)</f>
        <v>177</v>
      </c>
      <c r="F13" s="19">
        <f>SUM(F15:F22)</f>
        <v>2000</v>
      </c>
      <c r="G13" s="19">
        <f>B13+SUM(G15:G16)+SUM(G20:G22)</f>
        <v>61441</v>
      </c>
      <c r="H13" s="19">
        <f>SUM(H15:H22)</f>
        <v>-1823</v>
      </c>
      <c r="I13" s="19">
        <f>SUM(I15:I22)</f>
        <v>0</v>
      </c>
      <c r="J13" s="19">
        <v>62431</v>
      </c>
      <c r="K13" s="19"/>
      <c r="L13" s="19"/>
      <c r="M13" s="19">
        <f>ROUND(J13*$M$12,0)</f>
        <v>-974</v>
      </c>
      <c r="N13" s="19">
        <f>SUM(J13,M13)</f>
        <v>61457</v>
      </c>
    </row>
    <row r="14" spans="1:14" ht="15.75" thickTop="1">
      <c r="A14" s="8"/>
      <c r="B14" s="21"/>
      <c r="C14" s="22"/>
      <c r="D14" s="22"/>
      <c r="E14" s="22"/>
      <c r="F14" s="22"/>
      <c r="G14" s="22"/>
      <c r="H14" s="22"/>
      <c r="I14" s="22"/>
      <c r="J14" s="22"/>
      <c r="K14" s="22"/>
      <c r="L14" s="22"/>
      <c r="M14" s="22"/>
      <c r="N14" s="22"/>
    </row>
    <row r="15" spans="1:14" ht="15">
      <c r="A15" s="8" t="s">
        <v>104</v>
      </c>
      <c r="B15" s="21"/>
      <c r="C15" s="22">
        <v>195</v>
      </c>
      <c r="D15" s="22">
        <f>+C15</f>
        <v>195</v>
      </c>
      <c r="E15" s="22">
        <f>+D15</f>
        <v>195</v>
      </c>
      <c r="F15" s="22">
        <f>+D15-C15</f>
        <v>0</v>
      </c>
      <c r="G15" s="22">
        <f>+C15</f>
        <v>195</v>
      </c>
      <c r="H15" s="22">
        <f>+G15</f>
        <v>195</v>
      </c>
      <c r="I15" s="22">
        <f>+G15-C15</f>
        <v>0</v>
      </c>
      <c r="J15" s="22">
        <f>+D15</f>
        <v>195</v>
      </c>
      <c r="K15" s="22">
        <f>+J15</f>
        <v>195</v>
      </c>
      <c r="L15" s="22"/>
      <c r="M15" s="22">
        <f>ROUND($M$12*K15,0)</f>
        <v>-3</v>
      </c>
      <c r="N15" s="22">
        <f>SUM(M15,K15)</f>
        <v>192</v>
      </c>
    </row>
    <row r="16" spans="1:14" ht="15">
      <c r="A16" s="8" t="s">
        <v>105</v>
      </c>
      <c r="B16" s="21"/>
      <c r="C16" s="22">
        <v>527</v>
      </c>
      <c r="D16" s="22">
        <f>+C16</f>
        <v>527</v>
      </c>
      <c r="E16" s="22">
        <f>+D16</f>
        <v>527</v>
      </c>
      <c r="F16" s="22">
        <f>+D16-C16</f>
        <v>0</v>
      </c>
      <c r="G16" s="22">
        <f>+C16</f>
        <v>527</v>
      </c>
      <c r="H16" s="22">
        <f>+G16</f>
        <v>527</v>
      </c>
      <c r="I16" s="22">
        <f>+G16-C16</f>
        <v>0</v>
      </c>
      <c r="J16" s="22">
        <f>+D16</f>
        <v>527</v>
      </c>
      <c r="K16" s="22">
        <f>+J16</f>
        <v>527</v>
      </c>
      <c r="L16" s="22"/>
      <c r="M16" s="22">
        <f>ROUND($M$12*K16,0)</f>
        <v>-8</v>
      </c>
      <c r="N16" s="22">
        <f>SUM(M16,K16)</f>
        <v>519</v>
      </c>
    </row>
    <row r="17" spans="1:14" ht="15">
      <c r="A17" s="8" t="s">
        <v>232</v>
      </c>
      <c r="B17" s="21"/>
      <c r="C17" s="22"/>
      <c r="D17" s="22"/>
      <c r="E17" s="22"/>
      <c r="F17" s="22"/>
      <c r="G17" s="22"/>
      <c r="H17" s="22"/>
      <c r="I17" s="22"/>
      <c r="J17" s="22">
        <v>-10</v>
      </c>
      <c r="K17" s="22"/>
      <c r="L17" s="22"/>
      <c r="M17" s="22"/>
      <c r="N17" s="22"/>
    </row>
    <row r="18" spans="1:14" ht="15">
      <c r="A18" s="8"/>
      <c r="B18" s="21"/>
      <c r="C18" s="22"/>
      <c r="D18" s="22"/>
      <c r="E18" s="22"/>
      <c r="F18" s="22"/>
      <c r="G18" s="22"/>
      <c r="H18" s="22"/>
      <c r="I18" s="22"/>
      <c r="J18" s="22"/>
      <c r="K18" s="22"/>
      <c r="L18" s="22"/>
      <c r="M18" s="22"/>
      <c r="N18" s="22"/>
    </row>
    <row r="19" spans="1:14" ht="15">
      <c r="A19" s="8" t="s">
        <v>108</v>
      </c>
      <c r="B19" s="21"/>
      <c r="C19" s="22"/>
      <c r="D19" s="22"/>
      <c r="E19" s="22"/>
      <c r="F19" s="22"/>
      <c r="G19" s="22"/>
      <c r="H19" s="22"/>
      <c r="I19" s="22"/>
      <c r="J19" s="22"/>
      <c r="K19" s="22"/>
      <c r="L19" s="22"/>
      <c r="M19" s="22"/>
      <c r="N19" s="22"/>
    </row>
    <row r="20" spans="1:14" ht="15">
      <c r="A20" s="8" t="s">
        <v>269</v>
      </c>
      <c r="B20" s="21">
        <v>1645</v>
      </c>
      <c r="C20" s="22">
        <f>-2970+1325</f>
        <v>-1645</v>
      </c>
      <c r="D20" s="22">
        <v>355</v>
      </c>
      <c r="E20" s="22">
        <f>+D20</f>
        <v>355</v>
      </c>
      <c r="F20" s="22">
        <f>+D20-C20</f>
        <v>2000</v>
      </c>
      <c r="G20" s="22">
        <v>-1645</v>
      </c>
      <c r="H20" s="22">
        <f>+G20</f>
        <v>-1645</v>
      </c>
      <c r="I20" s="22">
        <f>+G20-C20</f>
        <v>0</v>
      </c>
      <c r="J20" s="70">
        <v>-645</v>
      </c>
      <c r="K20" s="22">
        <v>1000</v>
      </c>
      <c r="L20" s="22"/>
      <c r="M20" s="22">
        <f>ROUND($M$12*K20,0)</f>
        <v>-16</v>
      </c>
      <c r="N20" s="22">
        <f>SUM(M20,K20)</f>
        <v>984</v>
      </c>
    </row>
    <row r="21" spans="1:14" ht="15">
      <c r="A21" s="8" t="s">
        <v>106</v>
      </c>
      <c r="B21" s="21">
        <v>24200</v>
      </c>
      <c r="C21" s="22">
        <v>-50</v>
      </c>
      <c r="D21" s="22">
        <v>-50</v>
      </c>
      <c r="E21" s="22">
        <f>+D21</f>
        <v>-50</v>
      </c>
      <c r="F21" s="22">
        <f>+D21-C21</f>
        <v>0</v>
      </c>
      <c r="G21" s="22">
        <v>-50</v>
      </c>
      <c r="H21" s="22">
        <f>+G21</f>
        <v>-50</v>
      </c>
      <c r="I21" s="22">
        <f>+G21-C21</f>
        <v>0</v>
      </c>
      <c r="J21" s="22">
        <f>+D21</f>
        <v>-50</v>
      </c>
      <c r="K21" s="22"/>
      <c r="L21" s="22"/>
      <c r="M21" s="22"/>
      <c r="N21" s="22"/>
    </row>
    <row r="22" spans="1:14" ht="15">
      <c r="A22" s="8" t="s">
        <v>107</v>
      </c>
      <c r="B22" s="21">
        <v>850</v>
      </c>
      <c r="C22" s="22">
        <v>-850</v>
      </c>
      <c r="D22" s="22">
        <v>-850</v>
      </c>
      <c r="E22" s="22">
        <f>+D22</f>
        <v>-850</v>
      </c>
      <c r="F22" s="22">
        <f>+D22-C22</f>
        <v>0</v>
      </c>
      <c r="G22" s="22">
        <v>-850</v>
      </c>
      <c r="H22" s="22">
        <f>+G22</f>
        <v>-850</v>
      </c>
      <c r="I22" s="22">
        <f>+G22-C22</f>
        <v>0</v>
      </c>
      <c r="J22" s="22">
        <f>+D22</f>
        <v>-850</v>
      </c>
      <c r="K22" s="22"/>
      <c r="L22" s="22"/>
      <c r="M22" s="22"/>
      <c r="N22" s="22"/>
    </row>
    <row r="23" spans="1:14" ht="15">
      <c r="A23" s="8"/>
      <c r="B23" s="21"/>
      <c r="C23" s="22"/>
      <c r="D23" s="22"/>
      <c r="E23" s="22"/>
      <c r="F23" s="22"/>
      <c r="G23" s="22"/>
      <c r="H23" s="22"/>
      <c r="I23" s="22"/>
      <c r="J23" s="22"/>
      <c r="K23" s="22"/>
      <c r="L23" s="22"/>
      <c r="M23" s="22"/>
      <c r="N23" s="22"/>
    </row>
    <row r="24" spans="1:14" ht="15">
      <c r="A24" s="61" t="s">
        <v>226</v>
      </c>
      <c r="B24" s="59">
        <f>7882+16000</f>
        <v>23882</v>
      </c>
      <c r="C24" s="58">
        <f>16000-50+7882</f>
        <v>23832</v>
      </c>
      <c r="D24" s="58">
        <v>24150</v>
      </c>
      <c r="E24" s="58">
        <f>+D24</f>
        <v>24150</v>
      </c>
      <c r="F24" s="58">
        <f>+D24-C24</f>
        <v>318</v>
      </c>
      <c r="G24" s="22"/>
      <c r="H24" s="22"/>
      <c r="I24" s="22"/>
      <c r="J24" s="22"/>
      <c r="K24" s="22"/>
      <c r="L24" s="22"/>
      <c r="M24" s="22"/>
      <c r="N24" s="22"/>
    </row>
    <row r="25" spans="1:14" ht="15">
      <c r="A25" s="61"/>
      <c r="B25" s="59"/>
      <c r="C25" s="58"/>
      <c r="D25" s="58"/>
      <c r="E25" s="58"/>
      <c r="F25" s="58"/>
      <c r="G25" s="22"/>
      <c r="H25" s="22"/>
      <c r="I25" s="22"/>
      <c r="J25" s="22"/>
      <c r="K25" s="22"/>
      <c r="L25" s="22"/>
      <c r="M25" s="22"/>
      <c r="N25" s="22"/>
    </row>
    <row r="26" spans="1:14" ht="15">
      <c r="A26" s="61" t="s">
        <v>253</v>
      </c>
      <c r="B26" s="59"/>
      <c r="C26" s="58"/>
      <c r="D26" s="58"/>
      <c r="E26" s="58"/>
      <c r="F26" s="58"/>
      <c r="G26" s="22"/>
      <c r="H26" s="22"/>
      <c r="I26" s="22"/>
      <c r="J26" s="22"/>
      <c r="K26" s="22"/>
      <c r="L26" s="22"/>
      <c r="M26" s="22"/>
      <c r="N26" s="22"/>
    </row>
    <row r="27" spans="1:14" ht="15">
      <c r="A27" s="61" t="s">
        <v>254</v>
      </c>
      <c r="B27" s="59"/>
      <c r="C27" s="58"/>
      <c r="D27" s="58"/>
      <c r="E27" s="58"/>
      <c r="F27" s="58"/>
      <c r="G27" s="22"/>
      <c r="H27" s="22"/>
      <c r="I27" s="22"/>
      <c r="J27" s="22"/>
      <c r="K27" s="22"/>
      <c r="L27" s="22"/>
      <c r="M27" s="22"/>
      <c r="N27" s="22"/>
    </row>
    <row r="28" spans="1:14" ht="15">
      <c r="A28" s="61" t="s">
        <v>272</v>
      </c>
      <c r="B28" s="59"/>
      <c r="C28" s="58"/>
      <c r="D28" s="58"/>
      <c r="E28" s="58"/>
      <c r="F28" s="58"/>
      <c r="G28" s="22"/>
      <c r="H28" s="22"/>
      <c r="I28" s="22"/>
      <c r="J28" s="22"/>
      <c r="K28" s="22"/>
      <c r="L28" s="22"/>
      <c r="M28" s="73">
        <f>ROUND(40150*M12,0)</f>
        <v>-626</v>
      </c>
      <c r="N28" s="73">
        <f>40150+M28</f>
        <v>39524</v>
      </c>
    </row>
    <row r="29" spans="1:14" ht="15">
      <c r="A29" s="8"/>
      <c r="B29" s="21"/>
      <c r="C29" s="22"/>
      <c r="D29" s="22"/>
      <c r="E29" s="22"/>
      <c r="F29" s="22"/>
      <c r="G29" s="22"/>
      <c r="H29" s="22"/>
      <c r="I29" s="22"/>
      <c r="J29" s="22"/>
      <c r="K29" s="22"/>
      <c r="L29" s="22"/>
      <c r="M29" s="22"/>
      <c r="N29" s="22"/>
    </row>
    <row r="30" spans="1:14" ht="15.75" thickBot="1">
      <c r="A30" s="8"/>
      <c r="B30" s="21"/>
      <c r="C30" s="22"/>
      <c r="D30" s="22"/>
      <c r="E30" s="22"/>
      <c r="F30" s="22"/>
      <c r="G30" s="22"/>
      <c r="H30" s="22"/>
      <c r="I30" s="22"/>
      <c r="J30" s="22"/>
      <c r="K30" s="22"/>
      <c r="L30" s="22"/>
      <c r="M30" s="22"/>
      <c r="N30" s="22"/>
    </row>
    <row r="31" spans="1:14" ht="17.25" thickBot="1" thickTop="1">
      <c r="A31" s="12" t="s">
        <v>49</v>
      </c>
      <c r="B31" s="18">
        <v>16926</v>
      </c>
      <c r="C31" s="19">
        <f>B31+SUM(C33:C35)+SUM(C38:C39)</f>
        <v>13524</v>
      </c>
      <c r="D31" s="19">
        <f>B31+SUM(D33:D35)+SUM(D38:D39)</f>
        <v>16524</v>
      </c>
      <c r="E31" s="19">
        <f>SUM(E33:E39)</f>
        <v>-402</v>
      </c>
      <c r="F31" s="19">
        <f>SUM(F33:F39)</f>
        <v>3000</v>
      </c>
      <c r="G31" s="19">
        <f>B31+SUM(G33:G35)+SUM(G38:G39)</f>
        <v>17024</v>
      </c>
      <c r="H31" s="19">
        <f>SUM(H33:H39)</f>
        <v>98</v>
      </c>
      <c r="I31" s="19">
        <f>SUM(I33:I39)</f>
        <v>3500</v>
      </c>
      <c r="J31" s="19">
        <v>16524</v>
      </c>
      <c r="K31" s="19"/>
      <c r="L31" s="19"/>
      <c r="M31" s="19">
        <f>ROUND(J31*$M$12,0)</f>
        <v>-258</v>
      </c>
      <c r="N31" s="19">
        <f>SUM(J31,M31)</f>
        <v>16266</v>
      </c>
    </row>
    <row r="32" spans="1:14" ht="15.75" thickTop="1">
      <c r="A32" s="8"/>
      <c r="B32" s="21"/>
      <c r="C32" s="22"/>
      <c r="D32" s="22"/>
      <c r="E32" s="22"/>
      <c r="F32" s="22"/>
      <c r="G32" s="22"/>
      <c r="H32" s="22"/>
      <c r="I32" s="22"/>
      <c r="J32" s="22"/>
      <c r="K32" s="22"/>
      <c r="L32" s="22"/>
      <c r="M32" s="22"/>
      <c r="N32" s="22"/>
    </row>
    <row r="33" spans="1:14" ht="15">
      <c r="A33" s="8" t="s">
        <v>109</v>
      </c>
      <c r="B33" s="21"/>
      <c r="C33" s="22">
        <v>246</v>
      </c>
      <c r="D33" s="22">
        <f aca="true" t="shared" si="0" ref="D33:E35">+C33</f>
        <v>246</v>
      </c>
      <c r="E33" s="22">
        <f t="shared" si="0"/>
        <v>246</v>
      </c>
      <c r="F33" s="22">
        <f>+D33-C33</f>
        <v>0</v>
      </c>
      <c r="G33" s="22">
        <f>+C33</f>
        <v>246</v>
      </c>
      <c r="H33" s="22">
        <f>+G33</f>
        <v>246</v>
      </c>
      <c r="I33" s="22">
        <f>+G33-C33</f>
        <v>0</v>
      </c>
      <c r="J33" s="22">
        <f>+D33</f>
        <v>246</v>
      </c>
      <c r="K33" s="22">
        <f>+J33</f>
        <v>246</v>
      </c>
      <c r="L33" s="22"/>
      <c r="M33" s="22">
        <f>ROUND($M$12*K33,0)</f>
        <v>-4</v>
      </c>
      <c r="N33" s="22">
        <f>SUM(M33,K33)</f>
        <v>242</v>
      </c>
    </row>
    <row r="34" spans="1:14" ht="15">
      <c r="A34" s="8" t="s">
        <v>110</v>
      </c>
      <c r="B34" s="22"/>
      <c r="C34" s="22">
        <v>664</v>
      </c>
      <c r="D34" s="22">
        <f t="shared" si="0"/>
        <v>664</v>
      </c>
      <c r="E34" s="22">
        <f t="shared" si="0"/>
        <v>664</v>
      </c>
      <c r="F34" s="22">
        <f>+D34-C34</f>
        <v>0</v>
      </c>
      <c r="G34" s="22">
        <f>+C34</f>
        <v>664</v>
      </c>
      <c r="H34" s="22">
        <f>+G34</f>
        <v>664</v>
      </c>
      <c r="I34" s="22">
        <f>+G34-C34</f>
        <v>0</v>
      </c>
      <c r="J34" s="22">
        <f>+D34</f>
        <v>664</v>
      </c>
      <c r="K34" s="22">
        <f>+J34</f>
        <v>664</v>
      </c>
      <c r="L34" s="22"/>
      <c r="M34" s="22">
        <f>ROUND($M$12*K34,0)</f>
        <v>-10</v>
      </c>
      <c r="N34" s="22">
        <f>SUM(M34,K34)</f>
        <v>654</v>
      </c>
    </row>
    <row r="35" spans="1:14" ht="15">
      <c r="A35" s="8" t="s">
        <v>233</v>
      </c>
      <c r="B35" s="22"/>
      <c r="C35" s="22">
        <v>-12</v>
      </c>
      <c r="D35" s="22">
        <f t="shared" si="0"/>
        <v>-12</v>
      </c>
      <c r="E35" s="22">
        <f t="shared" si="0"/>
        <v>-12</v>
      </c>
      <c r="F35" s="22">
        <f>+D35-C35</f>
        <v>0</v>
      </c>
      <c r="G35" s="22">
        <f>+C35</f>
        <v>-12</v>
      </c>
      <c r="H35" s="22">
        <f>+G35</f>
        <v>-12</v>
      </c>
      <c r="I35" s="22">
        <f>+G35-C35</f>
        <v>0</v>
      </c>
      <c r="J35" s="22">
        <f>+D35</f>
        <v>-12</v>
      </c>
      <c r="K35" s="22"/>
      <c r="L35" s="22"/>
      <c r="M35" s="22">
        <f>+J35-D35</f>
        <v>0</v>
      </c>
      <c r="N35" s="22">
        <f>+J35-G35</f>
        <v>0</v>
      </c>
    </row>
    <row r="36" spans="1:14" ht="15">
      <c r="A36" s="8"/>
      <c r="B36" s="22"/>
      <c r="C36" s="22"/>
      <c r="D36" s="22"/>
      <c r="E36" s="22"/>
      <c r="F36" s="22"/>
      <c r="G36" s="22"/>
      <c r="H36" s="22"/>
      <c r="I36" s="22"/>
      <c r="J36" s="22"/>
      <c r="K36" s="22"/>
      <c r="L36" s="22"/>
      <c r="M36" s="22"/>
      <c r="N36" s="22"/>
    </row>
    <row r="37" spans="1:14" ht="15">
      <c r="A37" s="8" t="s">
        <v>111</v>
      </c>
      <c r="B37" s="21"/>
      <c r="C37" s="22"/>
      <c r="D37" s="22"/>
      <c r="E37" s="22"/>
      <c r="F37" s="22"/>
      <c r="G37" s="22"/>
      <c r="H37" s="22"/>
      <c r="I37" s="22"/>
      <c r="J37" s="22"/>
      <c r="K37" s="22"/>
      <c r="L37" s="22"/>
      <c r="M37" s="22"/>
      <c r="N37" s="22"/>
    </row>
    <row r="38" spans="1:14" ht="15">
      <c r="A38" s="8" t="s">
        <v>76</v>
      </c>
      <c r="B38" s="21">
        <v>2300</v>
      </c>
      <c r="C38" s="22">
        <v>-2300</v>
      </c>
      <c r="D38" s="22">
        <v>-1300</v>
      </c>
      <c r="E38" s="22">
        <f>+D38</f>
        <v>-1300</v>
      </c>
      <c r="F38" s="22">
        <f>+D38-C38</f>
        <v>1000</v>
      </c>
      <c r="G38" s="22">
        <v>-800</v>
      </c>
      <c r="H38" s="22">
        <f>+G38</f>
        <v>-800</v>
      </c>
      <c r="I38" s="22">
        <f>+G38-C38</f>
        <v>1500</v>
      </c>
      <c r="J38" s="70">
        <v>-1271</v>
      </c>
      <c r="K38" s="22">
        <v>1029</v>
      </c>
      <c r="L38" s="22"/>
      <c r="M38" s="22">
        <f>ROUND($M$12*K38,0)</f>
        <v>-16</v>
      </c>
      <c r="N38" s="22">
        <f>SUM(M38,K38)</f>
        <v>1013</v>
      </c>
    </row>
    <row r="39" spans="1:14" ht="15">
      <c r="A39" s="8" t="s">
        <v>112</v>
      </c>
      <c r="B39" s="21">
        <v>2000</v>
      </c>
      <c r="C39" s="22">
        <v>-2000</v>
      </c>
      <c r="D39" s="22">
        <v>0</v>
      </c>
      <c r="E39" s="22">
        <f>+D39</f>
        <v>0</v>
      </c>
      <c r="F39" s="22">
        <f>+D39-C39</f>
        <v>2000</v>
      </c>
      <c r="G39" s="22">
        <v>0</v>
      </c>
      <c r="H39" s="22">
        <f>+G39</f>
        <v>0</v>
      </c>
      <c r="I39" s="22">
        <f>+G39-C39</f>
        <v>2000</v>
      </c>
      <c r="J39" s="22">
        <v>-29</v>
      </c>
      <c r="K39" s="22">
        <v>1971</v>
      </c>
      <c r="L39" s="22"/>
      <c r="M39" s="22">
        <f>ROUND($M$12*K39,0)</f>
        <v>-31</v>
      </c>
      <c r="N39" s="22">
        <f>SUM(M39,K39)</f>
        <v>1940</v>
      </c>
    </row>
    <row r="40" spans="1:14" ht="15">
      <c r="A40" s="8"/>
      <c r="B40" s="21"/>
      <c r="C40" s="22"/>
      <c r="D40" s="22"/>
      <c r="E40" s="22"/>
      <c r="F40" s="22"/>
      <c r="G40" s="22"/>
      <c r="H40" s="22"/>
      <c r="I40" s="22"/>
      <c r="J40" s="22"/>
      <c r="K40" s="22"/>
      <c r="L40" s="22"/>
      <c r="M40" s="22"/>
      <c r="N40" s="22"/>
    </row>
    <row r="41" spans="1:14" ht="15.75" thickBot="1">
      <c r="A41" s="8"/>
      <c r="B41" s="21"/>
      <c r="C41" s="22"/>
      <c r="D41" s="22"/>
      <c r="E41" s="22"/>
      <c r="F41" s="22"/>
      <c r="G41" s="22"/>
      <c r="H41" s="22"/>
      <c r="I41" s="22"/>
      <c r="J41" s="22"/>
      <c r="K41" s="22"/>
      <c r="L41" s="22"/>
      <c r="M41" s="22"/>
      <c r="N41" s="22"/>
    </row>
    <row r="42" spans="1:18" ht="17.25" thickBot="1" thickTop="1">
      <c r="A42" s="12" t="s">
        <v>50</v>
      </c>
      <c r="B42" s="18">
        <f aca="true" t="shared" si="1" ref="B42:J42">SUM(B31,B13)</f>
        <v>80190</v>
      </c>
      <c r="C42" s="18">
        <f t="shared" si="1"/>
        <v>74965</v>
      </c>
      <c r="D42" s="18">
        <f t="shared" si="1"/>
        <v>79965</v>
      </c>
      <c r="E42" s="18">
        <f t="shared" si="1"/>
        <v>-225</v>
      </c>
      <c r="F42" s="18">
        <f t="shared" si="1"/>
        <v>5000</v>
      </c>
      <c r="G42" s="18">
        <f t="shared" si="1"/>
        <v>78465</v>
      </c>
      <c r="H42" s="18">
        <f t="shared" si="1"/>
        <v>-1725</v>
      </c>
      <c r="I42" s="18">
        <f t="shared" si="1"/>
        <v>3500</v>
      </c>
      <c r="J42" s="18">
        <f t="shared" si="1"/>
        <v>78955</v>
      </c>
      <c r="K42" s="18"/>
      <c r="L42" s="18"/>
      <c r="M42" s="18">
        <f>SUM(M31,M13)</f>
        <v>-1232</v>
      </c>
      <c r="N42" s="18">
        <f>SUM(N31,N13)</f>
        <v>77723</v>
      </c>
      <c r="P42" s="28"/>
      <c r="Q42" s="28"/>
      <c r="R42" s="28"/>
    </row>
    <row r="43" spans="1:14" ht="15.75" thickTop="1">
      <c r="A43" s="31" t="str">
        <f>+A1</f>
        <v>File:  T:\TABLES\FY2008\04CONGTRACK\08DCONG6.XLS</v>
      </c>
      <c r="B43" s="30"/>
      <c r="C43" s="30"/>
      <c r="D43" s="30"/>
      <c r="E43" s="30"/>
      <c r="F43" s="30"/>
      <c r="G43" s="30"/>
      <c r="H43" s="30"/>
      <c r="I43" s="30"/>
      <c r="J43" s="30"/>
      <c r="K43" s="30"/>
      <c r="L43" s="30"/>
      <c r="M43" s="30"/>
      <c r="N43" s="30"/>
    </row>
    <row r="44" spans="1:14" ht="15">
      <c r="A44" s="1" t="str">
        <f>A2</f>
        <v>Revised 12/26/07</v>
      </c>
      <c r="B44" s="20"/>
      <c r="C44" s="20"/>
      <c r="D44" s="20"/>
      <c r="E44" s="20"/>
      <c r="F44" s="20"/>
      <c r="G44" s="20"/>
      <c r="H44" s="20"/>
      <c r="I44" s="20"/>
      <c r="J44" s="20"/>
      <c r="K44" s="20"/>
      <c r="L44" s="20"/>
      <c r="M44" s="20"/>
      <c r="N44" s="20"/>
    </row>
    <row r="45" spans="1:14" ht="15">
      <c r="A45" s="2" t="str">
        <f>+A3</f>
        <v>U. S. Geological Survey</v>
      </c>
      <c r="B45" s="23"/>
      <c r="C45" s="23"/>
      <c r="D45" s="23"/>
      <c r="E45" s="23"/>
      <c r="F45" s="23"/>
      <c r="G45" s="23"/>
      <c r="H45" s="23"/>
      <c r="I45" s="23"/>
      <c r="J45" s="23"/>
      <c r="K45" s="23"/>
      <c r="L45" s="23"/>
      <c r="M45" s="23"/>
      <c r="N45" s="23"/>
    </row>
    <row r="46" spans="1:14" ht="15">
      <c r="A46" s="2" t="str">
        <f>+A4</f>
        <v>FY 2008 Congressional Action (Detailed and Change From FY 2007)</v>
      </c>
      <c r="B46" s="23"/>
      <c r="C46" s="23"/>
      <c r="D46" s="23"/>
      <c r="E46" s="23"/>
      <c r="F46" s="23"/>
      <c r="G46" s="23"/>
      <c r="H46" s="23"/>
      <c r="I46" s="23"/>
      <c r="J46" s="23"/>
      <c r="K46" s="23"/>
      <c r="L46" s="23"/>
      <c r="M46" s="23"/>
      <c r="N46" s="23"/>
    </row>
    <row r="47" spans="1:14" ht="15">
      <c r="A47" s="2" t="str">
        <f>+A5</f>
        <v>House, Senate, and Conference Action Recommendations</v>
      </c>
      <c r="B47" s="23"/>
      <c r="C47" s="23"/>
      <c r="D47" s="23"/>
      <c r="E47" s="23"/>
      <c r="F47" s="23"/>
      <c r="G47" s="23"/>
      <c r="H47" s="23"/>
      <c r="I47" s="23"/>
      <c r="J47" s="23"/>
      <c r="K47" s="23"/>
      <c r="L47" s="23"/>
      <c r="M47" s="23"/>
      <c r="N47" s="23"/>
    </row>
    <row r="48" spans="1:14" ht="15">
      <c r="A48" s="2" t="str">
        <f>+A6</f>
        <v>(Dollars in Thousands)</v>
      </c>
      <c r="B48" s="23"/>
      <c r="C48" s="23"/>
      <c r="D48" s="23"/>
      <c r="E48" s="23"/>
      <c r="F48" s="23"/>
      <c r="G48" s="23"/>
      <c r="H48" s="23"/>
      <c r="I48" s="23"/>
      <c r="J48" s="23"/>
      <c r="K48" s="23"/>
      <c r="L48" s="23"/>
      <c r="M48" s="23"/>
      <c r="N48" s="23"/>
    </row>
    <row r="49" spans="1:14" ht="15.75" thickBot="1">
      <c r="A49" s="1"/>
      <c r="B49" s="20"/>
      <c r="C49" s="20"/>
      <c r="D49" s="20"/>
      <c r="E49" s="20"/>
      <c r="F49" s="20"/>
      <c r="G49" s="20"/>
      <c r="H49" s="20"/>
      <c r="I49" s="20"/>
      <c r="J49" s="20"/>
      <c r="K49" s="20"/>
      <c r="L49" s="20"/>
      <c r="M49" s="20"/>
      <c r="N49" s="20"/>
    </row>
    <row r="50" spans="1:14" ht="17.25" thickBot="1" thickTop="1">
      <c r="A50" s="3"/>
      <c r="B50" s="4"/>
      <c r="C50" s="4"/>
      <c r="D50" s="5" t="str">
        <f>+$D$8</f>
        <v>House Floor Action</v>
      </c>
      <c r="E50" s="6"/>
      <c r="F50" s="7"/>
      <c r="G50" s="5" t="str">
        <f>+$G$8</f>
        <v>Senate Full Comm Action</v>
      </c>
      <c r="H50" s="6"/>
      <c r="I50" s="7"/>
      <c r="J50" s="5" t="str">
        <f>+J8</f>
        <v>ATB Reduction to Conference Action Funding</v>
      </c>
      <c r="K50" s="6"/>
      <c r="L50" s="6"/>
      <c r="M50" s="6"/>
      <c r="N50" s="7"/>
    </row>
    <row r="51" spans="1:14" ht="16.5" thickTop="1">
      <c r="A51" s="8"/>
      <c r="B51" s="54"/>
      <c r="C51" s="10" t="str">
        <f>+C9</f>
        <v>Revised</v>
      </c>
      <c r="D51" s="67"/>
      <c r="E51" s="56"/>
      <c r="F51" s="56"/>
      <c r="G51" s="55"/>
      <c r="H51" s="56"/>
      <c r="I51" s="56"/>
      <c r="J51" s="55"/>
      <c r="K51" s="10"/>
      <c r="L51" s="56"/>
      <c r="M51" s="56"/>
      <c r="N51" s="56"/>
    </row>
    <row r="52" spans="1:14" ht="15.75">
      <c r="A52" s="8"/>
      <c r="B52" s="9"/>
      <c r="C52" s="10" t="str">
        <f>+C10</f>
        <v>FY 2008</v>
      </c>
      <c r="D52" s="10" t="str">
        <f>+$D$10</f>
        <v>Hse </v>
      </c>
      <c r="E52" s="10" t="s">
        <v>6</v>
      </c>
      <c r="F52" s="10" t="s">
        <v>6</v>
      </c>
      <c r="G52" s="10" t="str">
        <f>+$G$10</f>
        <v>Sen</v>
      </c>
      <c r="H52" s="10" t="s">
        <v>6</v>
      </c>
      <c r="I52" s="10" t="s">
        <v>6</v>
      </c>
      <c r="J52" s="10" t="s">
        <v>7</v>
      </c>
      <c r="K52" s="10" t="s">
        <v>275</v>
      </c>
      <c r="L52" s="10"/>
      <c r="M52" s="10"/>
      <c r="N52" s="10"/>
    </row>
    <row r="53" spans="1:14" ht="15.75">
      <c r="A53" s="11" t="s">
        <v>14</v>
      </c>
      <c r="B53" s="9" t="str">
        <f>+B11</f>
        <v>FY 2007</v>
      </c>
      <c r="C53" s="10" t="str">
        <f>+C11</f>
        <v>Pres. Bud.</v>
      </c>
      <c r="D53" s="10" t="str">
        <f>+$D$11</f>
        <v>Floor</v>
      </c>
      <c r="E53" s="10" t="s">
        <v>9</v>
      </c>
      <c r="F53" s="10" t="s">
        <v>9</v>
      </c>
      <c r="G53" s="10" t="str">
        <f>+$G$11</f>
        <v>Full Comm</v>
      </c>
      <c r="H53" s="10" t="s">
        <v>9</v>
      </c>
      <c r="I53" s="10" t="s">
        <v>9</v>
      </c>
      <c r="J53" s="10" t="s">
        <v>10</v>
      </c>
      <c r="K53" s="10" t="s">
        <v>276</v>
      </c>
      <c r="L53" s="10"/>
      <c r="M53" s="10" t="s">
        <v>278</v>
      </c>
      <c r="N53" s="10" t="s">
        <v>211</v>
      </c>
    </row>
    <row r="54" spans="1:14" ht="16.5" thickBot="1">
      <c r="A54" s="11" t="s">
        <v>15</v>
      </c>
      <c r="B54" s="53" t="str">
        <f>+B12</f>
        <v>Enacted</v>
      </c>
      <c r="C54" s="10" t="s">
        <v>11</v>
      </c>
      <c r="D54" s="10" t="s">
        <v>12</v>
      </c>
      <c r="E54" s="10" t="str">
        <f>+E12</f>
        <v>FY 2007</v>
      </c>
      <c r="F54" s="10" t="s">
        <v>8</v>
      </c>
      <c r="G54" s="10" t="s">
        <v>12</v>
      </c>
      <c r="H54" s="10" t="str">
        <f>+H12</f>
        <v>FY 2007</v>
      </c>
      <c r="I54" s="10" t="s">
        <v>8</v>
      </c>
      <c r="J54" s="10" t="s">
        <v>12</v>
      </c>
      <c r="K54" s="10" t="s">
        <v>277</v>
      </c>
      <c r="L54" s="10"/>
      <c r="M54" s="10">
        <v>-0.0156</v>
      </c>
      <c r="N54" s="10" t="s">
        <v>279</v>
      </c>
    </row>
    <row r="55" spans="1:14" ht="17.25" thickBot="1" thickTop="1">
      <c r="A55" s="12" t="s">
        <v>16</v>
      </c>
      <c r="B55" s="18">
        <v>51152</v>
      </c>
      <c r="C55" s="19">
        <f>+B55+SUM(C57:C59)+C62</f>
        <v>52503</v>
      </c>
      <c r="D55" s="19">
        <f>+B55+SUM(D57:D59)+D62+D65</f>
        <v>56503</v>
      </c>
      <c r="E55" s="19">
        <f>SUM(E57:E65)</f>
        <v>5351</v>
      </c>
      <c r="F55" s="19">
        <f>SUM(F57:F65)</f>
        <v>4000</v>
      </c>
      <c r="G55" s="19">
        <f>+B55+SUM(G57:G59)+G62</f>
        <v>52503</v>
      </c>
      <c r="H55" s="19">
        <f>SUM(H57:H62)</f>
        <v>1351</v>
      </c>
      <c r="I55" s="19">
        <f>SUM(I57:I62)</f>
        <v>0</v>
      </c>
      <c r="J55" s="19">
        <f>+B55+SUM(J57:J59)+J62+J65</f>
        <v>54503</v>
      </c>
      <c r="K55" s="19"/>
      <c r="L55" s="19"/>
      <c r="M55" s="19">
        <f>ROUND(J55*$M$12,0)</f>
        <v>-850</v>
      </c>
      <c r="N55" s="19">
        <f>SUM(J55,M55)</f>
        <v>53653</v>
      </c>
    </row>
    <row r="56" spans="1:14" ht="15.75" thickTop="1">
      <c r="A56" s="8"/>
      <c r="B56" s="21"/>
      <c r="C56" s="22"/>
      <c r="D56" s="22"/>
      <c r="E56" s="22"/>
      <c r="F56" s="22"/>
      <c r="G56" s="22"/>
      <c r="H56" s="22"/>
      <c r="I56" s="22"/>
      <c r="J56" s="22"/>
      <c r="K56" s="22"/>
      <c r="L56" s="22"/>
      <c r="M56" s="22"/>
      <c r="N56" s="22"/>
    </row>
    <row r="57" spans="1:14" ht="15">
      <c r="A57" s="8" t="s">
        <v>113</v>
      </c>
      <c r="B57" s="21"/>
      <c r="C57" s="22">
        <v>370</v>
      </c>
      <c r="D57" s="22">
        <f aca="true" t="shared" si="2" ref="D57:E59">+C57</f>
        <v>370</v>
      </c>
      <c r="E57" s="22">
        <f t="shared" si="2"/>
        <v>370</v>
      </c>
      <c r="F57" s="22">
        <f>+D57-C57</f>
        <v>0</v>
      </c>
      <c r="G57" s="22">
        <f>+C57</f>
        <v>370</v>
      </c>
      <c r="H57" s="22">
        <f>+G57</f>
        <v>370</v>
      </c>
      <c r="I57" s="22">
        <f>+G57-C57</f>
        <v>0</v>
      </c>
      <c r="J57" s="22">
        <f>+D57</f>
        <v>370</v>
      </c>
      <c r="K57" s="22">
        <f>+J57</f>
        <v>370</v>
      </c>
      <c r="L57" s="22"/>
      <c r="M57" s="22">
        <f>ROUND($M$12*K57,0)</f>
        <v>-6</v>
      </c>
      <c r="N57" s="22">
        <f>SUM(M57,K57)</f>
        <v>364</v>
      </c>
    </row>
    <row r="58" spans="1:14" ht="15">
      <c r="A58" s="8" t="s">
        <v>114</v>
      </c>
      <c r="B58" s="21"/>
      <c r="C58" s="22">
        <v>1042</v>
      </c>
      <c r="D58" s="22">
        <f t="shared" si="2"/>
        <v>1042</v>
      </c>
      <c r="E58" s="22">
        <f t="shared" si="2"/>
        <v>1042</v>
      </c>
      <c r="F58" s="22">
        <f>+D58-C58</f>
        <v>0</v>
      </c>
      <c r="G58" s="22">
        <f>+C58</f>
        <v>1042</v>
      </c>
      <c r="H58" s="22">
        <f>+G58</f>
        <v>1042</v>
      </c>
      <c r="I58" s="22">
        <f>+G58-C58</f>
        <v>0</v>
      </c>
      <c r="J58" s="22">
        <f>+D58</f>
        <v>1042</v>
      </c>
      <c r="K58" s="22">
        <f>+J58</f>
        <v>1042</v>
      </c>
      <c r="L58" s="22"/>
      <c r="M58" s="22">
        <f>ROUND($M$12*K58,0)</f>
        <v>-16</v>
      </c>
      <c r="N58" s="22">
        <f>SUM(M58,K58)</f>
        <v>1026</v>
      </c>
    </row>
    <row r="59" spans="1:14" ht="15">
      <c r="A59" s="8" t="s">
        <v>234</v>
      </c>
      <c r="B59" s="21"/>
      <c r="C59" s="22">
        <v>-11</v>
      </c>
      <c r="D59" s="22">
        <f t="shared" si="2"/>
        <v>-11</v>
      </c>
      <c r="E59" s="22">
        <f t="shared" si="2"/>
        <v>-11</v>
      </c>
      <c r="F59" s="22">
        <f>+D59-C59</f>
        <v>0</v>
      </c>
      <c r="G59" s="22">
        <f>+C59</f>
        <v>-11</v>
      </c>
      <c r="H59" s="22">
        <f>+G59</f>
        <v>-11</v>
      </c>
      <c r="I59" s="22">
        <f>+G59-C59</f>
        <v>0</v>
      </c>
      <c r="J59" s="22">
        <f>+D59</f>
        <v>-11</v>
      </c>
      <c r="K59" s="22"/>
      <c r="L59" s="22"/>
      <c r="M59" s="22"/>
      <c r="N59" s="22"/>
    </row>
    <row r="60" spans="1:14" ht="15">
      <c r="A60" s="8"/>
      <c r="B60" s="21"/>
      <c r="C60" s="22"/>
      <c r="D60" s="22"/>
      <c r="E60" s="22"/>
      <c r="F60" s="22"/>
      <c r="G60" s="22"/>
      <c r="H60" s="22"/>
      <c r="I60" s="22"/>
      <c r="J60" s="22"/>
      <c r="K60" s="22"/>
      <c r="L60" s="22"/>
      <c r="M60" s="22"/>
      <c r="N60" s="22"/>
    </row>
    <row r="61" spans="1:14" ht="15">
      <c r="A61" s="8" t="s">
        <v>115</v>
      </c>
      <c r="B61" s="21"/>
      <c r="C61" s="22"/>
      <c r="D61" s="22"/>
      <c r="E61" s="22"/>
      <c r="F61" s="22"/>
      <c r="G61" s="22"/>
      <c r="H61" s="22"/>
      <c r="I61" s="22"/>
      <c r="J61" s="22"/>
      <c r="K61" s="22"/>
      <c r="L61" s="22"/>
      <c r="M61" s="22"/>
      <c r="N61" s="22"/>
    </row>
    <row r="62" spans="1:14" ht="15">
      <c r="A62" s="8" t="s">
        <v>204</v>
      </c>
      <c r="B62" s="21">
        <v>350</v>
      </c>
      <c r="C62" s="22">
        <v>-50</v>
      </c>
      <c r="D62" s="22">
        <f>+C62</f>
        <v>-50</v>
      </c>
      <c r="E62" s="22">
        <f>+D62</f>
        <v>-50</v>
      </c>
      <c r="F62" s="22">
        <f>+D62-C62</f>
        <v>0</v>
      </c>
      <c r="G62" s="22">
        <v>-50</v>
      </c>
      <c r="H62" s="22">
        <f>+G62</f>
        <v>-50</v>
      </c>
      <c r="I62" s="22">
        <f>+G62-C62</f>
        <v>0</v>
      </c>
      <c r="J62" s="22">
        <f>+D62</f>
        <v>-50</v>
      </c>
      <c r="K62" s="22"/>
      <c r="L62" s="22"/>
      <c r="M62" s="22"/>
      <c r="N62" s="22"/>
    </row>
    <row r="63" spans="1:14" ht="15">
      <c r="A63" s="8"/>
      <c r="B63" s="21"/>
      <c r="C63" s="22"/>
      <c r="D63" s="22"/>
      <c r="E63" s="22"/>
      <c r="F63" s="22"/>
      <c r="G63" s="22"/>
      <c r="H63" s="22"/>
      <c r="I63" s="22"/>
      <c r="J63" s="22"/>
      <c r="K63" s="22"/>
      <c r="L63" s="22"/>
      <c r="M63" s="22"/>
      <c r="N63" s="22"/>
    </row>
    <row r="64" spans="1:14" ht="15">
      <c r="A64" s="8" t="s">
        <v>202</v>
      </c>
      <c r="B64" s="21"/>
      <c r="C64" s="22"/>
      <c r="D64" s="22"/>
      <c r="E64" s="22"/>
      <c r="F64" s="22"/>
      <c r="G64" s="22"/>
      <c r="H64" s="22"/>
      <c r="I64" s="22"/>
      <c r="J64" s="22"/>
      <c r="K64" s="22"/>
      <c r="L64" s="22"/>
      <c r="M64" s="22"/>
      <c r="N64" s="22"/>
    </row>
    <row r="65" spans="1:14" ht="15">
      <c r="A65" s="8" t="s">
        <v>216</v>
      </c>
      <c r="B65" s="21"/>
      <c r="C65" s="22"/>
      <c r="D65" s="22">
        <v>4000</v>
      </c>
      <c r="E65" s="22">
        <f>+D65</f>
        <v>4000</v>
      </c>
      <c r="F65" s="22">
        <f>+D65-C65</f>
        <v>4000</v>
      </c>
      <c r="G65" s="22"/>
      <c r="H65" s="22"/>
      <c r="I65" s="22"/>
      <c r="J65" s="70">
        <v>2000</v>
      </c>
      <c r="K65" s="22">
        <f>+J65</f>
        <v>2000</v>
      </c>
      <c r="L65" s="22"/>
      <c r="M65" s="22">
        <f>ROUND($M$12*K65,0)</f>
        <v>-31</v>
      </c>
      <c r="N65" s="22">
        <f>SUM(M65,K65)</f>
        <v>1969</v>
      </c>
    </row>
    <row r="66" spans="1:14" ht="15">
      <c r="A66" s="8"/>
      <c r="B66" s="21"/>
      <c r="C66" s="22"/>
      <c r="D66" s="22"/>
      <c r="E66" s="22"/>
      <c r="F66" s="22"/>
      <c r="G66" s="22"/>
      <c r="H66" s="22"/>
      <c r="I66" s="22"/>
      <c r="J66" s="22"/>
      <c r="K66" s="22"/>
      <c r="L66" s="22"/>
      <c r="M66" s="22"/>
      <c r="N66" s="22"/>
    </row>
    <row r="67" spans="1:14" ht="15.75" thickBot="1">
      <c r="A67" s="8"/>
      <c r="B67" s="21"/>
      <c r="C67" s="22"/>
      <c r="D67" s="22"/>
      <c r="E67" s="22"/>
      <c r="F67" s="22"/>
      <c r="G67" s="22"/>
      <c r="H67" s="22"/>
      <c r="I67" s="22"/>
      <c r="J67" s="22"/>
      <c r="K67" s="22"/>
      <c r="L67" s="22"/>
      <c r="M67" s="22"/>
      <c r="N67" s="22"/>
    </row>
    <row r="68" spans="1:14" ht="17.25" thickBot="1" thickTop="1">
      <c r="A68" s="12" t="s">
        <v>17</v>
      </c>
      <c r="B68" s="18">
        <v>21544</v>
      </c>
      <c r="C68" s="19">
        <f>+B68+SUM(C70:C72)</f>
        <v>22042</v>
      </c>
      <c r="D68" s="19">
        <f>+B68+SUM(D70:D72)+D75</f>
        <v>22542</v>
      </c>
      <c r="E68" s="19">
        <f>SUM(E70:E75)</f>
        <v>998</v>
      </c>
      <c r="F68" s="19">
        <f>SUM(F70:F75)</f>
        <v>500</v>
      </c>
      <c r="G68" s="19">
        <f>+B68+SUM(G70:G72)</f>
        <v>22042</v>
      </c>
      <c r="H68" s="19">
        <f>SUM(H70:H72)</f>
        <v>498</v>
      </c>
      <c r="I68" s="19">
        <f>SUM(I70:I72)</f>
        <v>0</v>
      </c>
      <c r="J68" s="19">
        <f>+B68+SUM(J70:J72)+J75</f>
        <v>22542</v>
      </c>
      <c r="K68" s="19"/>
      <c r="L68" s="19"/>
      <c r="M68" s="19">
        <f>ROUND(J68*$M$12,0)</f>
        <v>-352</v>
      </c>
      <c r="N68" s="19">
        <f>SUM(J68,M68)</f>
        <v>22190</v>
      </c>
    </row>
    <row r="69" spans="1:14" ht="15.75" thickTop="1">
      <c r="A69" s="8"/>
      <c r="B69" s="21"/>
      <c r="C69" s="22"/>
      <c r="D69" s="22"/>
      <c r="E69" s="22"/>
      <c r="F69" s="22"/>
      <c r="G69" s="22"/>
      <c r="H69" s="22"/>
      <c r="I69" s="22"/>
      <c r="J69" s="22"/>
      <c r="K69" s="22"/>
      <c r="L69" s="22"/>
      <c r="M69" s="22"/>
      <c r="N69" s="22"/>
    </row>
    <row r="70" spans="1:14" ht="15">
      <c r="A70" s="8" t="s">
        <v>116</v>
      </c>
      <c r="B70" s="21"/>
      <c r="C70" s="22">
        <v>132</v>
      </c>
      <c r="D70" s="22">
        <f aca="true" t="shared" si="3" ref="D70:E72">+C70</f>
        <v>132</v>
      </c>
      <c r="E70" s="22">
        <f t="shared" si="3"/>
        <v>132</v>
      </c>
      <c r="F70" s="22">
        <f>+D70-C70</f>
        <v>0</v>
      </c>
      <c r="G70" s="22">
        <f>+C70</f>
        <v>132</v>
      </c>
      <c r="H70" s="22">
        <f>+G70</f>
        <v>132</v>
      </c>
      <c r="I70" s="22">
        <f>+G70-C70</f>
        <v>0</v>
      </c>
      <c r="J70" s="22">
        <f>+D70</f>
        <v>132</v>
      </c>
      <c r="K70" s="22">
        <f>+J70</f>
        <v>132</v>
      </c>
      <c r="L70" s="22"/>
      <c r="M70" s="22">
        <f>ROUND($M$12*K70,0)</f>
        <v>-2</v>
      </c>
      <c r="N70" s="22">
        <f>SUM(M70,K70)</f>
        <v>130</v>
      </c>
    </row>
    <row r="71" spans="1:14" ht="15">
      <c r="A71" s="8" t="s">
        <v>117</v>
      </c>
      <c r="B71" s="21"/>
      <c r="C71" s="22">
        <v>370</v>
      </c>
      <c r="D71" s="22">
        <f t="shared" si="3"/>
        <v>370</v>
      </c>
      <c r="E71" s="22">
        <f t="shared" si="3"/>
        <v>370</v>
      </c>
      <c r="F71" s="22">
        <f>+D71-C71</f>
        <v>0</v>
      </c>
      <c r="G71" s="22">
        <f>+C71</f>
        <v>370</v>
      </c>
      <c r="H71" s="22">
        <f>+G71</f>
        <v>370</v>
      </c>
      <c r="I71" s="22">
        <f>+G71-C71</f>
        <v>0</v>
      </c>
      <c r="J71" s="22">
        <f>+D71</f>
        <v>370</v>
      </c>
      <c r="K71" s="22">
        <f>+J71</f>
        <v>370</v>
      </c>
      <c r="L71" s="22"/>
      <c r="M71" s="22">
        <f>ROUND($M$12*K71,0)</f>
        <v>-6</v>
      </c>
      <c r="N71" s="22">
        <f>SUM(M71,K71)</f>
        <v>364</v>
      </c>
    </row>
    <row r="72" spans="1:14" ht="15">
      <c r="A72" s="8" t="s">
        <v>235</v>
      </c>
      <c r="B72" s="21"/>
      <c r="C72" s="22">
        <v>-4</v>
      </c>
      <c r="D72" s="22">
        <f t="shared" si="3"/>
        <v>-4</v>
      </c>
      <c r="E72" s="22">
        <f t="shared" si="3"/>
        <v>-4</v>
      </c>
      <c r="F72" s="22">
        <f>+D72-C72</f>
        <v>0</v>
      </c>
      <c r="G72" s="22">
        <f>+C72</f>
        <v>-4</v>
      </c>
      <c r="H72" s="22">
        <f>+G72</f>
        <v>-4</v>
      </c>
      <c r="I72" s="22">
        <f>+G72-C72</f>
        <v>0</v>
      </c>
      <c r="J72" s="22">
        <f>+D72</f>
        <v>-4</v>
      </c>
      <c r="K72" s="22"/>
      <c r="L72" s="22"/>
      <c r="M72" s="22"/>
      <c r="N72" s="22"/>
    </row>
    <row r="73" spans="1:14" ht="15">
      <c r="A73" s="8"/>
      <c r="B73" s="21"/>
      <c r="C73" s="22"/>
      <c r="D73" s="22"/>
      <c r="E73" s="22"/>
      <c r="F73" s="22"/>
      <c r="G73" s="22"/>
      <c r="H73" s="22"/>
      <c r="I73" s="22"/>
      <c r="J73" s="22"/>
      <c r="K73" s="22"/>
      <c r="L73" s="22"/>
      <c r="M73" s="22"/>
      <c r="N73" s="22"/>
    </row>
    <row r="74" spans="1:14" ht="15">
      <c r="A74" s="8" t="s">
        <v>202</v>
      </c>
      <c r="B74" s="21"/>
      <c r="C74" s="22"/>
      <c r="D74" s="22"/>
      <c r="E74" s="22"/>
      <c r="F74" s="22"/>
      <c r="G74" s="22"/>
      <c r="H74" s="22"/>
      <c r="I74" s="22"/>
      <c r="J74" s="22"/>
      <c r="K74" s="22"/>
      <c r="L74" s="22"/>
      <c r="M74" s="22"/>
      <c r="N74" s="22"/>
    </row>
    <row r="75" spans="1:14" ht="15">
      <c r="A75" s="8" t="s">
        <v>205</v>
      </c>
      <c r="B75" s="21"/>
      <c r="C75" s="22"/>
      <c r="D75" s="22">
        <v>500</v>
      </c>
      <c r="E75" s="22">
        <f>+D75</f>
        <v>500</v>
      </c>
      <c r="F75" s="22">
        <f>+D75-C75</f>
        <v>500</v>
      </c>
      <c r="G75" s="22"/>
      <c r="H75" s="22"/>
      <c r="I75" s="22"/>
      <c r="J75" s="70">
        <f>+D75</f>
        <v>500</v>
      </c>
      <c r="K75" s="22">
        <f>+J75</f>
        <v>500</v>
      </c>
      <c r="L75" s="22"/>
      <c r="M75" s="22">
        <f>ROUND($M$12*K75,0)</f>
        <v>-8</v>
      </c>
      <c r="N75" s="22">
        <f>SUM(M75,K75)</f>
        <v>492</v>
      </c>
    </row>
    <row r="76" spans="1:14" ht="15">
      <c r="A76" s="8"/>
      <c r="B76" s="21"/>
      <c r="C76" s="22"/>
      <c r="D76" s="22"/>
      <c r="E76" s="22"/>
      <c r="F76" s="22"/>
      <c r="G76" s="22"/>
      <c r="H76" s="22"/>
      <c r="I76" s="22"/>
      <c r="J76" s="22"/>
      <c r="K76" s="22"/>
      <c r="L76" s="22"/>
      <c r="M76" s="22"/>
      <c r="N76" s="22"/>
    </row>
    <row r="77" spans="1:14" ht="15">
      <c r="A77" s="61" t="s">
        <v>249</v>
      </c>
      <c r="B77" s="21"/>
      <c r="C77" s="22"/>
      <c r="D77" s="22"/>
      <c r="E77" s="22"/>
      <c r="F77" s="22"/>
      <c r="G77" s="22"/>
      <c r="H77" s="22"/>
      <c r="I77" s="22"/>
      <c r="J77" s="22"/>
      <c r="K77" s="22"/>
      <c r="L77" s="22"/>
      <c r="M77" s="22"/>
      <c r="N77" s="22"/>
    </row>
    <row r="78" spans="1:14" ht="15">
      <c r="A78" s="61" t="s">
        <v>250</v>
      </c>
      <c r="B78" s="21"/>
      <c r="C78" s="22"/>
      <c r="D78" s="22"/>
      <c r="E78" s="22"/>
      <c r="F78" s="22"/>
      <c r="G78" s="22"/>
      <c r="H78" s="22"/>
      <c r="I78" s="22"/>
      <c r="J78" s="22"/>
      <c r="K78" s="22"/>
      <c r="L78" s="22"/>
      <c r="M78" s="22"/>
      <c r="N78" s="22"/>
    </row>
    <row r="79" spans="1:14" ht="15">
      <c r="A79" s="8"/>
      <c r="B79" s="21"/>
      <c r="C79" s="22"/>
      <c r="D79" s="22"/>
      <c r="E79" s="22"/>
      <c r="F79" s="22"/>
      <c r="G79" s="22"/>
      <c r="H79" s="22"/>
      <c r="I79" s="22"/>
      <c r="J79" s="22"/>
      <c r="K79" s="22"/>
      <c r="L79" s="22"/>
      <c r="M79" s="22"/>
      <c r="N79" s="22"/>
    </row>
    <row r="80" spans="1:14" ht="15.75" thickBot="1">
      <c r="A80" s="8"/>
      <c r="B80" s="21"/>
      <c r="C80" s="22"/>
      <c r="D80" s="22"/>
      <c r="E80" s="22"/>
      <c r="F80" s="22"/>
      <c r="G80" s="22"/>
      <c r="H80" s="22"/>
      <c r="I80" s="22"/>
      <c r="J80" s="22"/>
      <c r="K80" s="22"/>
      <c r="L80" s="22"/>
      <c r="M80" s="22"/>
      <c r="N80" s="22"/>
    </row>
    <row r="81" spans="1:14" ht="17.25" thickBot="1" thickTop="1">
      <c r="A81" s="12" t="s">
        <v>18</v>
      </c>
      <c r="B81" s="18">
        <v>3259</v>
      </c>
      <c r="C81" s="19">
        <f>+B81+SUM(C83:C85)</f>
        <v>3360</v>
      </c>
      <c r="D81" s="19">
        <f>+B81+SUM(D83:D85)</f>
        <v>3360</v>
      </c>
      <c r="E81" s="19">
        <f>SUM(E83:E85)</f>
        <v>101</v>
      </c>
      <c r="F81" s="19">
        <f>SUM(F83:F85)</f>
        <v>0</v>
      </c>
      <c r="G81" s="19">
        <f>+B81+SUM(G83:G85)</f>
        <v>3360</v>
      </c>
      <c r="H81" s="19">
        <f>SUM(H83:H85)</f>
        <v>101</v>
      </c>
      <c r="I81" s="19">
        <f>SUM(I83:I85)</f>
        <v>0</v>
      </c>
      <c r="J81" s="19">
        <f>+B81+SUM(J83:J85)</f>
        <v>3360</v>
      </c>
      <c r="K81" s="19"/>
      <c r="L81" s="19"/>
      <c r="M81" s="19">
        <f>ROUND(J81*$M$12,0)</f>
        <v>-52</v>
      </c>
      <c r="N81" s="19">
        <f>SUM(J81,M81)</f>
        <v>3308</v>
      </c>
    </row>
    <row r="82" spans="1:14" ht="15.75" thickTop="1">
      <c r="A82" s="8"/>
      <c r="B82" s="21"/>
      <c r="C82" s="22"/>
      <c r="D82" s="22"/>
      <c r="E82" s="22"/>
      <c r="F82" s="22"/>
      <c r="G82" s="22"/>
      <c r="H82" s="22"/>
      <c r="I82" s="22"/>
      <c r="J82" s="22"/>
      <c r="K82" s="22"/>
      <c r="L82" s="22"/>
      <c r="M82" s="22"/>
      <c r="N82" s="22"/>
    </row>
    <row r="83" spans="1:14" ht="15">
      <c r="A83" s="8" t="s">
        <v>118</v>
      </c>
      <c r="B83" s="21"/>
      <c r="C83" s="22">
        <v>26</v>
      </c>
      <c r="D83" s="22">
        <f aca="true" t="shared" si="4" ref="D83:E85">+C83</f>
        <v>26</v>
      </c>
      <c r="E83" s="22">
        <f t="shared" si="4"/>
        <v>26</v>
      </c>
      <c r="F83" s="22">
        <f>+D83-C83</f>
        <v>0</v>
      </c>
      <c r="G83" s="22">
        <f>+C83</f>
        <v>26</v>
      </c>
      <c r="H83" s="22">
        <f>+G83</f>
        <v>26</v>
      </c>
      <c r="I83" s="22">
        <f>+G83-C83</f>
        <v>0</v>
      </c>
      <c r="J83" s="22">
        <f>+D83</f>
        <v>26</v>
      </c>
      <c r="K83" s="22">
        <f>+J83</f>
        <v>26</v>
      </c>
      <c r="L83" s="22"/>
      <c r="M83" s="22">
        <f>ROUND($M$12*K83,0)</f>
        <v>0</v>
      </c>
      <c r="N83" s="22">
        <f>SUM(M83,K83)</f>
        <v>26</v>
      </c>
    </row>
    <row r="84" spans="1:14" ht="15">
      <c r="A84" s="8" t="s">
        <v>119</v>
      </c>
      <c r="B84" s="21"/>
      <c r="C84" s="22">
        <v>76</v>
      </c>
      <c r="D84" s="22">
        <f t="shared" si="4"/>
        <v>76</v>
      </c>
      <c r="E84" s="22">
        <f t="shared" si="4"/>
        <v>76</v>
      </c>
      <c r="F84" s="22">
        <f>+D84-C84</f>
        <v>0</v>
      </c>
      <c r="G84" s="22">
        <f>+C84</f>
        <v>76</v>
      </c>
      <c r="H84" s="22">
        <f>+G84</f>
        <v>76</v>
      </c>
      <c r="I84" s="22">
        <f>+G84-C84</f>
        <v>0</v>
      </c>
      <c r="J84" s="22">
        <f>+D84</f>
        <v>76</v>
      </c>
      <c r="K84" s="22">
        <f>+J84</f>
        <v>76</v>
      </c>
      <c r="L84" s="22"/>
      <c r="M84" s="22">
        <f>ROUND($M$12*K84,0)</f>
        <v>-1</v>
      </c>
      <c r="N84" s="22">
        <f>SUM(M84,K84)</f>
        <v>75</v>
      </c>
    </row>
    <row r="85" spans="1:14" ht="15">
      <c r="A85" s="8" t="s">
        <v>236</v>
      </c>
      <c r="B85" s="21"/>
      <c r="C85" s="22">
        <v>-1</v>
      </c>
      <c r="D85" s="22">
        <f t="shared" si="4"/>
        <v>-1</v>
      </c>
      <c r="E85" s="22">
        <f t="shared" si="4"/>
        <v>-1</v>
      </c>
      <c r="F85" s="22">
        <f>+D85-C85</f>
        <v>0</v>
      </c>
      <c r="G85" s="22">
        <f>+C85</f>
        <v>-1</v>
      </c>
      <c r="H85" s="22">
        <f>+G85</f>
        <v>-1</v>
      </c>
      <c r="I85" s="22">
        <f>+G85-C85</f>
        <v>0</v>
      </c>
      <c r="J85" s="22">
        <f>+D85</f>
        <v>-1</v>
      </c>
      <c r="K85" s="22"/>
      <c r="L85" s="22"/>
      <c r="M85" s="22"/>
      <c r="N85" s="22"/>
    </row>
    <row r="86" spans="1:14" ht="15">
      <c r="A86" s="8"/>
      <c r="B86" s="21"/>
      <c r="C86" s="22"/>
      <c r="D86" s="22"/>
      <c r="E86" s="22"/>
      <c r="F86" s="22"/>
      <c r="G86" s="22"/>
      <c r="H86" s="22"/>
      <c r="I86" s="22"/>
      <c r="J86" s="22"/>
      <c r="K86" s="22"/>
      <c r="L86" s="22"/>
      <c r="M86" s="22"/>
      <c r="N86" s="22"/>
    </row>
    <row r="87" spans="1:14" ht="15.75" thickBot="1">
      <c r="A87" s="8"/>
      <c r="B87" s="21"/>
      <c r="C87" s="22"/>
      <c r="D87" s="22"/>
      <c r="E87" s="22"/>
      <c r="F87" s="22"/>
      <c r="G87" s="22"/>
      <c r="H87" s="22"/>
      <c r="I87" s="22"/>
      <c r="J87" s="22"/>
      <c r="K87" s="22"/>
      <c r="L87" s="22"/>
      <c r="M87" s="22"/>
      <c r="N87" s="22"/>
    </row>
    <row r="88" spans="1:14" ht="17.25" thickBot="1" thickTop="1">
      <c r="A88" s="12" t="s">
        <v>19</v>
      </c>
      <c r="B88" s="18">
        <v>3927</v>
      </c>
      <c r="C88" s="19">
        <f>+B88+SUM(C90:C92)</f>
        <v>4011</v>
      </c>
      <c r="D88" s="19">
        <f>+B88+SUM(D90:D92)+D95</f>
        <v>4511</v>
      </c>
      <c r="E88" s="19">
        <f>SUM(E90:E95)</f>
        <v>584</v>
      </c>
      <c r="F88" s="19">
        <f>SUM(F90:F95)</f>
        <v>500</v>
      </c>
      <c r="G88" s="19">
        <f>+B88+SUM(G90:G92)</f>
        <v>4011</v>
      </c>
      <c r="H88" s="19">
        <f>SUM(H90:H92)</f>
        <v>84</v>
      </c>
      <c r="I88" s="19">
        <f>SUM(I90:I92)</f>
        <v>0</v>
      </c>
      <c r="J88" s="19">
        <f>+B88+SUM(J90:J92)+J95</f>
        <v>4511</v>
      </c>
      <c r="K88" s="19"/>
      <c r="L88" s="19"/>
      <c r="M88" s="19">
        <f>ROUND(J88*$M$12,0)</f>
        <v>-70</v>
      </c>
      <c r="N88" s="19">
        <f>SUM(J88,M88)</f>
        <v>4441</v>
      </c>
    </row>
    <row r="89" spans="1:14" ht="15.75" thickTop="1">
      <c r="A89" s="8"/>
      <c r="B89" s="21"/>
      <c r="C89" s="22"/>
      <c r="D89" s="22"/>
      <c r="E89" s="22"/>
      <c r="F89" s="22"/>
      <c r="G89" s="22"/>
      <c r="H89" s="22"/>
      <c r="I89" s="22"/>
      <c r="J89" s="22"/>
      <c r="K89" s="22"/>
      <c r="L89" s="22"/>
      <c r="M89" s="22"/>
      <c r="N89" s="22"/>
    </row>
    <row r="90" spans="1:14" ht="15">
      <c r="A90" s="8" t="s">
        <v>120</v>
      </c>
      <c r="B90" s="21"/>
      <c r="C90" s="22">
        <v>23</v>
      </c>
      <c r="D90" s="22">
        <f aca="true" t="shared" si="5" ref="D90:E92">+C90</f>
        <v>23</v>
      </c>
      <c r="E90" s="22">
        <f>+D90</f>
        <v>23</v>
      </c>
      <c r="F90" s="22">
        <f>+D90-C90</f>
        <v>0</v>
      </c>
      <c r="G90" s="22">
        <f>+C90</f>
        <v>23</v>
      </c>
      <c r="H90" s="22">
        <f>+G90</f>
        <v>23</v>
      </c>
      <c r="I90" s="22">
        <f>+G90-C90</f>
        <v>0</v>
      </c>
      <c r="J90" s="22">
        <f>+D90</f>
        <v>23</v>
      </c>
      <c r="K90" s="22">
        <f>+J90</f>
        <v>23</v>
      </c>
      <c r="L90" s="22"/>
      <c r="M90" s="22">
        <f>ROUND($M$12*K90,0)</f>
        <v>0</v>
      </c>
      <c r="N90" s="22">
        <f>SUM(M90,K90)</f>
        <v>23</v>
      </c>
    </row>
    <row r="91" spans="1:14" ht="15">
      <c r="A91" s="8" t="s">
        <v>121</v>
      </c>
      <c r="B91" s="21"/>
      <c r="C91" s="22">
        <v>62</v>
      </c>
      <c r="D91" s="22">
        <f t="shared" si="5"/>
        <v>62</v>
      </c>
      <c r="E91" s="22">
        <f>+D91</f>
        <v>62</v>
      </c>
      <c r="F91" s="22">
        <f>+D91-C91</f>
        <v>0</v>
      </c>
      <c r="G91" s="22">
        <f>+C91</f>
        <v>62</v>
      </c>
      <c r="H91" s="22">
        <f>+G91</f>
        <v>62</v>
      </c>
      <c r="I91" s="22">
        <f>+G91-C91</f>
        <v>0</v>
      </c>
      <c r="J91" s="22">
        <f>+D91</f>
        <v>62</v>
      </c>
      <c r="K91" s="22">
        <f>+J91</f>
        <v>62</v>
      </c>
      <c r="L91" s="22"/>
      <c r="M91" s="22">
        <f>ROUND($M$12*K91,0)</f>
        <v>-1</v>
      </c>
      <c r="N91" s="22">
        <f>SUM(M91,K91)</f>
        <v>61</v>
      </c>
    </row>
    <row r="92" spans="1:14" ht="15">
      <c r="A92" s="8" t="s">
        <v>236</v>
      </c>
      <c r="B92" s="21"/>
      <c r="C92" s="22">
        <v>-1</v>
      </c>
      <c r="D92" s="22">
        <f t="shared" si="5"/>
        <v>-1</v>
      </c>
      <c r="E92" s="22">
        <f t="shared" si="5"/>
        <v>-1</v>
      </c>
      <c r="F92" s="22">
        <f>+D92-C92</f>
        <v>0</v>
      </c>
      <c r="G92" s="22">
        <f>+C92</f>
        <v>-1</v>
      </c>
      <c r="H92" s="22">
        <f>+G92</f>
        <v>-1</v>
      </c>
      <c r="I92" s="22">
        <f>+G92-C92</f>
        <v>0</v>
      </c>
      <c r="J92" s="22">
        <f>+D92</f>
        <v>-1</v>
      </c>
      <c r="K92" s="22"/>
      <c r="L92" s="22"/>
      <c r="M92" s="22"/>
      <c r="N92" s="22"/>
    </row>
    <row r="93" spans="1:14" ht="15">
      <c r="A93" s="8"/>
      <c r="B93" s="21"/>
      <c r="C93" s="22"/>
      <c r="D93" s="22"/>
      <c r="E93" s="22"/>
      <c r="F93" s="22"/>
      <c r="G93" s="22"/>
      <c r="H93" s="22"/>
      <c r="I93" s="22"/>
      <c r="J93" s="22"/>
      <c r="K93" s="22"/>
      <c r="L93" s="22"/>
      <c r="M93" s="22"/>
      <c r="N93" s="22"/>
    </row>
    <row r="94" spans="1:14" ht="15">
      <c r="A94" s="8" t="s">
        <v>202</v>
      </c>
      <c r="B94" s="21"/>
      <c r="C94" s="22"/>
      <c r="D94" s="22"/>
      <c r="E94" s="22"/>
      <c r="F94" s="22"/>
      <c r="G94" s="22"/>
      <c r="H94" s="22"/>
      <c r="I94" s="22"/>
      <c r="J94" s="22"/>
      <c r="K94" s="22"/>
      <c r="L94" s="22"/>
      <c r="M94" s="22"/>
      <c r="N94" s="22"/>
    </row>
    <row r="95" spans="1:14" ht="15">
      <c r="A95" s="8" t="s">
        <v>205</v>
      </c>
      <c r="B95" s="21"/>
      <c r="C95" s="22"/>
      <c r="D95" s="22">
        <v>500</v>
      </c>
      <c r="E95" s="22">
        <f>+D95</f>
        <v>500</v>
      </c>
      <c r="F95" s="22">
        <f>+E95</f>
        <v>500</v>
      </c>
      <c r="G95" s="22"/>
      <c r="H95" s="22"/>
      <c r="I95" s="22"/>
      <c r="J95" s="70">
        <f>+D95</f>
        <v>500</v>
      </c>
      <c r="K95" s="22">
        <f>+J95</f>
        <v>500</v>
      </c>
      <c r="L95" s="22"/>
      <c r="M95" s="22">
        <f>ROUND($M$12*K95,0)</f>
        <v>-8</v>
      </c>
      <c r="N95" s="22">
        <f>SUM(M95,K95)</f>
        <v>492</v>
      </c>
    </row>
    <row r="96" spans="1:14" ht="15">
      <c r="A96" s="8"/>
      <c r="B96" s="21"/>
      <c r="C96" s="22"/>
      <c r="D96" s="22"/>
      <c r="E96" s="22"/>
      <c r="F96" s="22"/>
      <c r="G96" s="22"/>
      <c r="H96" s="22"/>
      <c r="I96" s="22"/>
      <c r="J96" s="22"/>
      <c r="K96" s="22"/>
      <c r="L96" s="22"/>
      <c r="M96" s="22"/>
      <c r="N96" s="22"/>
    </row>
    <row r="97" spans="1:14" ht="15.75" thickBot="1">
      <c r="A97" s="8"/>
      <c r="B97" s="21"/>
      <c r="C97" s="22"/>
      <c r="D97" s="22"/>
      <c r="E97" s="22"/>
      <c r="F97" s="22"/>
      <c r="G97" s="22"/>
      <c r="H97" s="22"/>
      <c r="I97" s="22"/>
      <c r="J97" s="22"/>
      <c r="K97" s="22"/>
      <c r="L97" s="22"/>
      <c r="M97" s="22"/>
      <c r="N97" s="22"/>
    </row>
    <row r="98" spans="1:14" ht="17.25" thickBot="1" thickTop="1">
      <c r="A98" s="12" t="s">
        <v>20</v>
      </c>
      <c r="B98" s="18">
        <v>2008</v>
      </c>
      <c r="C98" s="19">
        <f>+B98+SUM(C100:C102)</f>
        <v>2092</v>
      </c>
      <c r="D98" s="19">
        <f>+B98+SUM(D100:D102)</f>
        <v>2092</v>
      </c>
      <c r="E98" s="19">
        <f>SUM(E100:E102)</f>
        <v>84</v>
      </c>
      <c r="F98" s="19">
        <f>SUM(F100:F102)</f>
        <v>0</v>
      </c>
      <c r="G98" s="19">
        <f>+B98+SUM(G100:G102)</f>
        <v>2092</v>
      </c>
      <c r="H98" s="19">
        <f>SUM(H100:H102)</f>
        <v>84</v>
      </c>
      <c r="I98" s="19">
        <f>SUM(I100:I102)</f>
        <v>0</v>
      </c>
      <c r="J98" s="19">
        <f>+B98+SUM(J100:J102)</f>
        <v>2092</v>
      </c>
      <c r="K98" s="19"/>
      <c r="L98" s="19"/>
      <c r="M98" s="19">
        <f>ROUND(J98*$M$12,0)</f>
        <v>-33</v>
      </c>
      <c r="N98" s="19">
        <f>SUM(J98,M98)</f>
        <v>2059</v>
      </c>
    </row>
    <row r="99" spans="1:14" ht="15.75" thickTop="1">
      <c r="A99" s="8"/>
      <c r="B99" s="21"/>
      <c r="C99" s="22"/>
      <c r="D99" s="22"/>
      <c r="E99" s="22"/>
      <c r="F99" s="22"/>
      <c r="G99" s="22"/>
      <c r="H99" s="22"/>
      <c r="I99" s="22"/>
      <c r="J99" s="22"/>
      <c r="K99" s="22"/>
      <c r="L99" s="22"/>
      <c r="M99" s="22"/>
      <c r="N99" s="22"/>
    </row>
    <row r="100" spans="1:14" ht="15">
      <c r="A100" s="8" t="s">
        <v>120</v>
      </c>
      <c r="B100" s="21"/>
      <c r="C100" s="22">
        <v>23</v>
      </c>
      <c r="D100" s="22">
        <f aca="true" t="shared" si="6" ref="D100:E102">+C100</f>
        <v>23</v>
      </c>
      <c r="E100" s="22">
        <f t="shared" si="6"/>
        <v>23</v>
      </c>
      <c r="F100" s="22">
        <f>+D100-C100</f>
        <v>0</v>
      </c>
      <c r="G100" s="22">
        <f>+C100</f>
        <v>23</v>
      </c>
      <c r="H100" s="22">
        <f>+G100</f>
        <v>23</v>
      </c>
      <c r="I100" s="22">
        <f>+G100-C100</f>
        <v>0</v>
      </c>
      <c r="J100" s="22">
        <f>+D100</f>
        <v>23</v>
      </c>
      <c r="K100" s="22">
        <f>+J100</f>
        <v>23</v>
      </c>
      <c r="L100" s="22"/>
      <c r="M100" s="22">
        <f>ROUND($M$12*K100,0)</f>
        <v>0</v>
      </c>
      <c r="N100" s="22">
        <f>SUM(M100,K100)</f>
        <v>23</v>
      </c>
    </row>
    <row r="101" spans="1:14" ht="15">
      <c r="A101" s="8" t="s">
        <v>121</v>
      </c>
      <c r="B101" s="21"/>
      <c r="C101" s="22">
        <v>62</v>
      </c>
      <c r="D101" s="22">
        <f t="shared" si="6"/>
        <v>62</v>
      </c>
      <c r="E101" s="22">
        <f t="shared" si="6"/>
        <v>62</v>
      </c>
      <c r="F101" s="22">
        <f>+D101-C101</f>
        <v>0</v>
      </c>
      <c r="G101" s="22">
        <f>+C101</f>
        <v>62</v>
      </c>
      <c r="H101" s="22">
        <f>+G101</f>
        <v>62</v>
      </c>
      <c r="I101" s="22">
        <f>+G101-C101</f>
        <v>0</v>
      </c>
      <c r="J101" s="22">
        <f>+D101</f>
        <v>62</v>
      </c>
      <c r="K101" s="22">
        <f>+J101</f>
        <v>62</v>
      </c>
      <c r="L101" s="22"/>
      <c r="M101" s="22">
        <f>ROUND($M$12*K101,0)</f>
        <v>-1</v>
      </c>
      <c r="N101" s="22">
        <f>SUM(M101,K101)</f>
        <v>61</v>
      </c>
    </row>
    <row r="102" spans="1:14" ht="15">
      <c r="A102" s="8" t="s">
        <v>236</v>
      </c>
      <c r="B102" s="21"/>
      <c r="C102" s="22">
        <v>-1</v>
      </c>
      <c r="D102" s="22">
        <f t="shared" si="6"/>
        <v>-1</v>
      </c>
      <c r="E102" s="22">
        <f t="shared" si="6"/>
        <v>-1</v>
      </c>
      <c r="F102" s="22">
        <f>+D102-C102</f>
        <v>0</v>
      </c>
      <c r="G102" s="22">
        <f>+C102</f>
        <v>-1</v>
      </c>
      <c r="H102" s="22">
        <f>+G102</f>
        <v>-1</v>
      </c>
      <c r="I102" s="22">
        <f>+G102-C102</f>
        <v>0</v>
      </c>
      <c r="J102" s="22">
        <f>+D102</f>
        <v>-1</v>
      </c>
      <c r="K102" s="22"/>
      <c r="L102" s="22"/>
      <c r="M102" s="22"/>
      <c r="N102" s="22"/>
    </row>
    <row r="103" spans="1:14" ht="15">
      <c r="A103" s="8"/>
      <c r="B103" s="21"/>
      <c r="C103" s="22"/>
      <c r="D103" s="22"/>
      <c r="E103" s="22"/>
      <c r="F103" s="22"/>
      <c r="G103" s="22"/>
      <c r="H103" s="22"/>
      <c r="I103" s="22"/>
      <c r="J103" s="22"/>
      <c r="K103" s="22"/>
      <c r="L103" s="22"/>
      <c r="M103" s="22"/>
      <c r="N103" s="22"/>
    </row>
    <row r="104" spans="1:14" ht="15.75" thickBot="1">
      <c r="A104" s="8"/>
      <c r="B104" s="21"/>
      <c r="C104" s="22"/>
      <c r="D104" s="22"/>
      <c r="E104" s="22"/>
      <c r="F104" s="22"/>
      <c r="G104" s="22"/>
      <c r="H104" s="22"/>
      <c r="I104" s="22"/>
      <c r="J104" s="22"/>
      <c r="K104" s="22"/>
      <c r="L104" s="22"/>
      <c r="M104" s="22"/>
      <c r="N104" s="22"/>
    </row>
    <row r="105" spans="1:14" ht="17.25" thickBot="1" thickTop="1">
      <c r="A105" s="12" t="s">
        <v>51</v>
      </c>
      <c r="B105" s="18">
        <f aca="true" t="shared" si="7" ref="B105:N105">+B55+B68+B81+B88+B98</f>
        <v>81890</v>
      </c>
      <c r="C105" s="18">
        <f t="shared" si="7"/>
        <v>84008</v>
      </c>
      <c r="D105" s="18">
        <f t="shared" si="7"/>
        <v>89008</v>
      </c>
      <c r="E105" s="18">
        <f t="shared" si="7"/>
        <v>7118</v>
      </c>
      <c r="F105" s="18">
        <f t="shared" si="7"/>
        <v>5000</v>
      </c>
      <c r="G105" s="18">
        <f t="shared" si="7"/>
        <v>84008</v>
      </c>
      <c r="H105" s="18">
        <f t="shared" si="7"/>
        <v>2118</v>
      </c>
      <c r="I105" s="18">
        <f t="shared" si="7"/>
        <v>0</v>
      </c>
      <c r="J105" s="18">
        <f t="shared" si="7"/>
        <v>87008</v>
      </c>
      <c r="K105" s="18">
        <f t="shared" si="7"/>
        <v>0</v>
      </c>
      <c r="L105" s="18"/>
      <c r="M105" s="18">
        <f t="shared" si="7"/>
        <v>-1357</v>
      </c>
      <c r="N105" s="18">
        <f t="shared" si="7"/>
        <v>85651</v>
      </c>
    </row>
    <row r="106" spans="1:14" ht="15.75" thickTop="1">
      <c r="A106" s="31" t="str">
        <f>+A1</f>
        <v>File:  T:\TABLES\FY2008\04CONGTRACK\08DCONG6.XLS</v>
      </c>
      <c r="B106" s="30"/>
      <c r="C106" s="30"/>
      <c r="D106" s="30"/>
      <c r="E106" s="30"/>
      <c r="F106" s="30"/>
      <c r="G106" s="30"/>
      <c r="H106" s="30"/>
      <c r="I106" s="30"/>
      <c r="J106" s="30"/>
      <c r="K106" s="30"/>
      <c r="L106" s="30"/>
      <c r="M106" s="30"/>
      <c r="N106" s="30"/>
    </row>
    <row r="107" spans="1:14" ht="15">
      <c r="A107" s="1" t="str">
        <f>A2</f>
        <v>Revised 12/26/07</v>
      </c>
      <c r="B107" s="20"/>
      <c r="C107" s="20"/>
      <c r="D107" s="20"/>
      <c r="E107" s="20"/>
      <c r="F107" s="20"/>
      <c r="G107" s="20"/>
      <c r="H107" s="20"/>
      <c r="I107" s="20"/>
      <c r="J107" s="20"/>
      <c r="K107" s="20"/>
      <c r="L107" s="20"/>
      <c r="M107" s="20"/>
      <c r="N107" s="20"/>
    </row>
    <row r="108" spans="1:14" ht="15">
      <c r="A108" s="2" t="str">
        <f>+A3</f>
        <v>U. S. Geological Survey</v>
      </c>
      <c r="B108" s="23"/>
      <c r="C108" s="23"/>
      <c r="D108" s="23"/>
      <c r="E108" s="23"/>
      <c r="F108" s="23"/>
      <c r="G108" s="23"/>
      <c r="H108" s="23"/>
      <c r="I108" s="23"/>
      <c r="J108" s="23"/>
      <c r="K108" s="23"/>
      <c r="L108" s="23"/>
      <c r="M108" s="23"/>
      <c r="N108" s="23"/>
    </row>
    <row r="109" spans="1:14" ht="15">
      <c r="A109" s="2" t="str">
        <f>+A4</f>
        <v>FY 2008 Congressional Action (Detailed and Change From FY 2007)</v>
      </c>
      <c r="B109" s="23"/>
      <c r="C109" s="23"/>
      <c r="D109" s="23"/>
      <c r="E109" s="23"/>
      <c r="F109" s="23"/>
      <c r="G109" s="23"/>
      <c r="H109" s="23"/>
      <c r="I109" s="23"/>
      <c r="J109" s="23"/>
      <c r="K109" s="23"/>
      <c r="L109" s="23"/>
      <c r="M109" s="23"/>
      <c r="N109" s="23"/>
    </row>
    <row r="110" spans="1:14" ht="15">
      <c r="A110" s="2" t="str">
        <f>+A5</f>
        <v>House, Senate, and Conference Action Recommendations</v>
      </c>
      <c r="B110" s="23"/>
      <c r="C110" s="23"/>
      <c r="D110" s="23"/>
      <c r="E110" s="23"/>
      <c r="F110" s="23"/>
      <c r="G110" s="23"/>
      <c r="H110" s="23"/>
      <c r="I110" s="23"/>
      <c r="J110" s="23"/>
      <c r="K110" s="23"/>
      <c r="L110" s="23"/>
      <c r="M110" s="23"/>
      <c r="N110" s="23"/>
    </row>
    <row r="111" spans="1:14" ht="15">
      <c r="A111" s="2" t="str">
        <f>+A6</f>
        <v>(Dollars in Thousands)</v>
      </c>
      <c r="B111" s="23"/>
      <c r="C111" s="23"/>
      <c r="D111" s="23"/>
      <c r="E111" s="23"/>
      <c r="F111" s="23"/>
      <c r="G111" s="23"/>
      <c r="H111" s="23"/>
      <c r="I111" s="23"/>
      <c r="J111" s="23"/>
      <c r="K111" s="23"/>
      <c r="L111" s="23"/>
      <c r="M111" s="23"/>
      <c r="N111" s="23"/>
    </row>
    <row r="112" spans="1:14" ht="15.75" thickBot="1">
      <c r="A112" s="2"/>
      <c r="B112" s="23"/>
      <c r="C112" s="23"/>
      <c r="D112" s="23"/>
      <c r="E112" s="23"/>
      <c r="F112" s="23"/>
      <c r="G112" s="23"/>
      <c r="H112" s="23"/>
      <c r="I112" s="23"/>
      <c r="J112" s="23"/>
      <c r="K112" s="23"/>
      <c r="L112" s="23"/>
      <c r="M112" s="23"/>
      <c r="N112" s="23"/>
    </row>
    <row r="113" spans="1:14" ht="17.25" thickBot="1" thickTop="1">
      <c r="A113" s="3"/>
      <c r="B113" s="4"/>
      <c r="C113" s="4"/>
      <c r="D113" s="5" t="str">
        <f>+$D$8</f>
        <v>House Floor Action</v>
      </c>
      <c r="E113" s="6"/>
      <c r="F113" s="7"/>
      <c r="G113" s="5" t="str">
        <f>+$G$8</f>
        <v>Senate Full Comm Action</v>
      </c>
      <c r="H113" s="6"/>
      <c r="I113" s="7"/>
      <c r="J113" s="5" t="str">
        <f>+J8</f>
        <v>ATB Reduction to Conference Action Funding</v>
      </c>
      <c r="K113" s="6"/>
      <c r="L113" s="6"/>
      <c r="M113" s="6"/>
      <c r="N113" s="7"/>
    </row>
    <row r="114" spans="1:14" ht="16.5" thickTop="1">
      <c r="A114" s="14"/>
      <c r="B114" s="54"/>
      <c r="C114" s="10" t="str">
        <f>+C9</f>
        <v>Revised</v>
      </c>
      <c r="D114" s="67"/>
      <c r="E114" s="56"/>
      <c r="F114" s="56"/>
      <c r="G114" s="55"/>
      <c r="H114" s="56"/>
      <c r="I114" s="56"/>
      <c r="J114" s="55"/>
      <c r="K114" s="10"/>
      <c r="L114" s="56"/>
      <c r="M114" s="56"/>
      <c r="N114" s="56"/>
    </row>
    <row r="115" spans="1:14" ht="15.75">
      <c r="A115" s="8"/>
      <c r="B115" s="9"/>
      <c r="C115" s="10" t="str">
        <f>+C10</f>
        <v>FY 2008</v>
      </c>
      <c r="D115" s="10" t="str">
        <f>+$D$10</f>
        <v>Hse </v>
      </c>
      <c r="E115" s="10" t="s">
        <v>6</v>
      </c>
      <c r="F115" s="10" t="s">
        <v>6</v>
      </c>
      <c r="G115" s="10" t="str">
        <f>+$G$10</f>
        <v>Sen</v>
      </c>
      <c r="H115" s="10" t="s">
        <v>6</v>
      </c>
      <c r="I115" s="10" t="s">
        <v>6</v>
      </c>
      <c r="J115" s="10" t="s">
        <v>7</v>
      </c>
      <c r="K115" s="10" t="s">
        <v>275</v>
      </c>
      <c r="L115" s="10"/>
      <c r="M115" s="10"/>
      <c r="N115" s="10"/>
    </row>
    <row r="116" spans="1:14" ht="15.75">
      <c r="A116" s="11" t="s">
        <v>14</v>
      </c>
      <c r="B116" s="9" t="str">
        <f>+B11</f>
        <v>FY 2007</v>
      </c>
      <c r="C116" s="10" t="str">
        <f>+C11</f>
        <v>Pres. Bud.</v>
      </c>
      <c r="D116" s="10" t="str">
        <f>+$D$11</f>
        <v>Floor</v>
      </c>
      <c r="E116" s="10" t="s">
        <v>9</v>
      </c>
      <c r="F116" s="10" t="s">
        <v>9</v>
      </c>
      <c r="G116" s="10" t="str">
        <f>+$G$11</f>
        <v>Full Comm</v>
      </c>
      <c r="H116" s="10" t="s">
        <v>9</v>
      </c>
      <c r="I116" s="10" t="s">
        <v>9</v>
      </c>
      <c r="J116" s="10" t="s">
        <v>10</v>
      </c>
      <c r="K116" s="10" t="s">
        <v>276</v>
      </c>
      <c r="L116" s="10"/>
      <c r="M116" s="10" t="s">
        <v>278</v>
      </c>
      <c r="N116" s="10" t="s">
        <v>211</v>
      </c>
    </row>
    <row r="117" spans="1:14" ht="16.5" thickBot="1">
      <c r="A117" s="11" t="s">
        <v>56</v>
      </c>
      <c r="B117" s="9" t="str">
        <f>+B12</f>
        <v>Enacted</v>
      </c>
      <c r="C117" s="10" t="s">
        <v>11</v>
      </c>
      <c r="D117" s="10" t="s">
        <v>12</v>
      </c>
      <c r="E117" s="10" t="str">
        <f>+E12</f>
        <v>FY 2007</v>
      </c>
      <c r="F117" s="10" t="s">
        <v>8</v>
      </c>
      <c r="G117" s="10" t="s">
        <v>12</v>
      </c>
      <c r="H117" s="10" t="str">
        <f>+H12</f>
        <v>FY 2007</v>
      </c>
      <c r="I117" s="10" t="s">
        <v>8</v>
      </c>
      <c r="J117" s="10" t="s">
        <v>12</v>
      </c>
      <c r="K117" s="10" t="s">
        <v>277</v>
      </c>
      <c r="L117" s="10"/>
      <c r="M117" s="10">
        <v>-0.0156</v>
      </c>
      <c r="N117" s="10" t="s">
        <v>279</v>
      </c>
    </row>
    <row r="118" spans="1:14" ht="17.25" thickBot="1" thickTop="1">
      <c r="A118" s="12" t="s">
        <v>21</v>
      </c>
      <c r="B118" s="41">
        <v>13414</v>
      </c>
      <c r="C118" s="19">
        <f>+B118+SUM(C120:C122)+C125</f>
        <v>13553</v>
      </c>
      <c r="D118" s="19">
        <f>+B118+SUM(D120:D122)+D125</f>
        <v>13553</v>
      </c>
      <c r="E118" s="19">
        <f>SUM(E120:E125)</f>
        <v>139</v>
      </c>
      <c r="F118" s="19">
        <f>SUM(F120:F125)</f>
        <v>0</v>
      </c>
      <c r="G118" s="19">
        <f>+B118+SUM(G120:G122)+G125</f>
        <v>13553</v>
      </c>
      <c r="H118" s="19">
        <f>SUM(H120:H125)</f>
        <v>139</v>
      </c>
      <c r="I118" s="19">
        <f>SUM(I120:I125)</f>
        <v>0</v>
      </c>
      <c r="J118" s="19">
        <f>+B118+SUM(J120:J122)+J125</f>
        <v>13553</v>
      </c>
      <c r="K118" s="19"/>
      <c r="L118" s="19"/>
      <c r="M118" s="19">
        <f>ROUND(J118*$M$12,0)</f>
        <v>-211</v>
      </c>
      <c r="N118" s="19">
        <f>SUM(J118,M118)</f>
        <v>13342</v>
      </c>
    </row>
    <row r="119" spans="1:14" ht="15.75" thickTop="1">
      <c r="A119" s="8"/>
      <c r="B119" s="21"/>
      <c r="C119" s="22"/>
      <c r="D119" s="22"/>
      <c r="E119" s="22"/>
      <c r="F119" s="22"/>
      <c r="G119" s="22"/>
      <c r="H119" s="22"/>
      <c r="I119" s="22"/>
      <c r="J119" s="22"/>
      <c r="K119" s="22"/>
      <c r="L119" s="71"/>
      <c r="M119" s="22"/>
      <c r="N119" s="22"/>
    </row>
    <row r="120" spans="1:14" ht="15">
      <c r="A120" s="8" t="s">
        <v>122</v>
      </c>
      <c r="B120" s="21"/>
      <c r="C120" s="22">
        <v>-27</v>
      </c>
      <c r="D120" s="22">
        <f aca="true" t="shared" si="8" ref="D120:E122">+C120</f>
        <v>-27</v>
      </c>
      <c r="E120" s="22">
        <f t="shared" si="8"/>
        <v>-27</v>
      </c>
      <c r="F120" s="22">
        <f>+D120-C120</f>
        <v>0</v>
      </c>
      <c r="G120" s="22">
        <f>+C120</f>
        <v>-27</v>
      </c>
      <c r="H120" s="22">
        <f>+G120</f>
        <v>-27</v>
      </c>
      <c r="I120" s="22">
        <f>+G120-C120</f>
        <v>0</v>
      </c>
      <c r="J120" s="22">
        <f>+D120</f>
        <v>-27</v>
      </c>
      <c r="K120" s="22"/>
      <c r="L120" s="22"/>
      <c r="M120" s="22"/>
      <c r="N120" s="22"/>
    </row>
    <row r="121" spans="1:14" ht="15">
      <c r="A121" s="8" t="s">
        <v>123</v>
      </c>
      <c r="B121" s="21"/>
      <c r="C121" s="22">
        <v>287</v>
      </c>
      <c r="D121" s="22">
        <f t="shared" si="8"/>
        <v>287</v>
      </c>
      <c r="E121" s="22">
        <f t="shared" si="8"/>
        <v>287</v>
      </c>
      <c r="F121" s="22">
        <f>+D121-C121</f>
        <v>0</v>
      </c>
      <c r="G121" s="22">
        <f>+C121</f>
        <v>287</v>
      </c>
      <c r="H121" s="22">
        <f>+G121</f>
        <v>287</v>
      </c>
      <c r="I121" s="22">
        <f>+G121-C121</f>
        <v>0</v>
      </c>
      <c r="J121" s="22">
        <f>+D121</f>
        <v>287</v>
      </c>
      <c r="K121" s="22">
        <f>+J121</f>
        <v>287</v>
      </c>
      <c r="L121" s="22"/>
      <c r="M121" s="22">
        <f>ROUND($M$12*K121,0)</f>
        <v>-4</v>
      </c>
      <c r="N121" s="22">
        <f>SUM(M121,K121)</f>
        <v>283</v>
      </c>
    </row>
    <row r="122" spans="1:14" ht="15">
      <c r="A122" s="8" t="s">
        <v>237</v>
      </c>
      <c r="B122" s="21"/>
      <c r="C122" s="22">
        <v>-3</v>
      </c>
      <c r="D122" s="22">
        <f t="shared" si="8"/>
        <v>-3</v>
      </c>
      <c r="E122" s="22">
        <f t="shared" si="8"/>
        <v>-3</v>
      </c>
      <c r="F122" s="22">
        <f>+D122-C122</f>
        <v>0</v>
      </c>
      <c r="G122" s="22">
        <f>+C122</f>
        <v>-3</v>
      </c>
      <c r="H122" s="22">
        <f>+G122</f>
        <v>-3</v>
      </c>
      <c r="I122" s="22">
        <f>+G122-C122</f>
        <v>0</v>
      </c>
      <c r="J122" s="22">
        <f>+D122</f>
        <v>-3</v>
      </c>
      <c r="K122" s="22"/>
      <c r="L122" s="22"/>
      <c r="M122" s="22"/>
      <c r="N122" s="22"/>
    </row>
    <row r="123" spans="1:14" ht="15">
      <c r="A123" s="8"/>
      <c r="B123" s="21"/>
      <c r="C123" s="22"/>
      <c r="D123" s="22"/>
      <c r="E123" s="22"/>
      <c r="F123" s="22"/>
      <c r="G123" s="22"/>
      <c r="H123" s="22"/>
      <c r="I123" s="22"/>
      <c r="J123" s="22"/>
      <c r="K123" s="22"/>
      <c r="L123" s="22"/>
      <c r="M123" s="22"/>
      <c r="N123" s="22"/>
    </row>
    <row r="124" spans="1:14" ht="15">
      <c r="A124" s="8" t="s">
        <v>124</v>
      </c>
      <c r="B124" s="21"/>
      <c r="C124" s="22"/>
      <c r="D124" s="22"/>
      <c r="E124" s="22"/>
      <c r="F124" s="22"/>
      <c r="G124" s="22"/>
      <c r="H124" s="22"/>
      <c r="I124" s="22"/>
      <c r="J124" s="22"/>
      <c r="K124" s="22"/>
      <c r="L124" s="22"/>
      <c r="M124" s="22"/>
      <c r="N124" s="22"/>
    </row>
    <row r="125" spans="1:14" ht="15">
      <c r="A125" s="8" t="s">
        <v>125</v>
      </c>
      <c r="B125" s="21">
        <f>479+118</f>
        <v>597</v>
      </c>
      <c r="C125" s="22">
        <v>-118</v>
      </c>
      <c r="D125" s="22">
        <v>-118</v>
      </c>
      <c r="E125" s="22">
        <f>+D125</f>
        <v>-118</v>
      </c>
      <c r="F125" s="22">
        <f>+D125-C125</f>
        <v>0</v>
      </c>
      <c r="G125" s="22">
        <v>-118</v>
      </c>
      <c r="H125" s="22">
        <f>+G125</f>
        <v>-118</v>
      </c>
      <c r="I125" s="22">
        <f>+G125-C125</f>
        <v>0</v>
      </c>
      <c r="J125" s="22">
        <f>+D125</f>
        <v>-118</v>
      </c>
      <c r="K125" s="22"/>
      <c r="L125" s="22"/>
      <c r="M125" s="22"/>
      <c r="N125" s="22"/>
    </row>
    <row r="126" spans="1:14" ht="15">
      <c r="A126" s="8"/>
      <c r="B126" s="21"/>
      <c r="C126" s="22"/>
      <c r="D126" s="22"/>
      <c r="E126" s="22"/>
      <c r="F126" s="22"/>
      <c r="G126" s="22"/>
      <c r="H126" s="22"/>
      <c r="I126" s="22"/>
      <c r="J126" s="22"/>
      <c r="K126" s="22"/>
      <c r="L126" s="22"/>
      <c r="M126" s="22"/>
      <c r="N126" s="22"/>
    </row>
    <row r="127" spans="1:14" ht="16.5" thickBot="1">
      <c r="A127" s="11"/>
      <c r="B127" s="9"/>
      <c r="C127" s="10"/>
      <c r="D127" s="10"/>
      <c r="E127" s="10"/>
      <c r="F127" s="10"/>
      <c r="G127" s="10"/>
      <c r="H127" s="10"/>
      <c r="I127" s="10"/>
      <c r="J127" s="10"/>
      <c r="K127" s="10"/>
      <c r="L127" s="10"/>
      <c r="M127" s="10"/>
      <c r="N127" s="10"/>
    </row>
    <row r="128" spans="1:14" ht="17.25" thickBot="1" thickTop="1">
      <c r="A128" s="12" t="s">
        <v>22</v>
      </c>
      <c r="B128" s="18">
        <v>25239</v>
      </c>
      <c r="C128" s="19">
        <f>+B128+SUM(C130:C132)</f>
        <v>26048</v>
      </c>
      <c r="D128" s="19">
        <f>+B128+SUM(D130:D132)+D135</f>
        <v>27048</v>
      </c>
      <c r="E128" s="19">
        <f>SUM(E130:E135)</f>
        <v>1809</v>
      </c>
      <c r="F128" s="19">
        <f>SUM(F130:F135)</f>
        <v>1000</v>
      </c>
      <c r="G128" s="19">
        <f>+B128+SUM(G130:G132)</f>
        <v>26048</v>
      </c>
      <c r="H128" s="19">
        <f>SUM(H130:H132)</f>
        <v>809</v>
      </c>
      <c r="I128" s="19">
        <f>SUM(I130:I132)</f>
        <v>0</v>
      </c>
      <c r="J128" s="19">
        <f>+B128+SUM(J130:J132)+J135</f>
        <v>27048</v>
      </c>
      <c r="K128" s="19"/>
      <c r="L128" s="19"/>
      <c r="M128" s="19">
        <f>ROUND(J128*$M$12,0)</f>
        <v>-422</v>
      </c>
      <c r="N128" s="19">
        <f>SUM(J128,M128)</f>
        <v>26626</v>
      </c>
    </row>
    <row r="129" spans="1:14" ht="15.75" thickTop="1">
      <c r="A129" s="8"/>
      <c r="B129" s="21"/>
      <c r="C129" s="22"/>
      <c r="D129" s="22"/>
      <c r="E129" s="22"/>
      <c r="F129" s="22"/>
      <c r="G129" s="22"/>
      <c r="H129" s="22"/>
      <c r="I129" s="22"/>
      <c r="J129" s="22"/>
      <c r="K129" s="22"/>
      <c r="L129" s="22"/>
      <c r="M129" s="22"/>
      <c r="N129" s="22"/>
    </row>
    <row r="130" spans="1:14" ht="15">
      <c r="A130" s="8" t="s">
        <v>126</v>
      </c>
      <c r="B130" s="21"/>
      <c r="C130" s="22">
        <v>214</v>
      </c>
      <c r="D130" s="22">
        <f aca="true" t="shared" si="9" ref="D130:E132">+C130</f>
        <v>214</v>
      </c>
      <c r="E130" s="22">
        <f t="shared" si="9"/>
        <v>214</v>
      </c>
      <c r="F130" s="22">
        <f>+D130-C130</f>
        <v>0</v>
      </c>
      <c r="G130" s="22">
        <f>+C130</f>
        <v>214</v>
      </c>
      <c r="H130" s="22">
        <f>+G130</f>
        <v>214</v>
      </c>
      <c r="I130" s="22">
        <f>+G130-C130</f>
        <v>0</v>
      </c>
      <c r="J130" s="22">
        <f>+D130</f>
        <v>214</v>
      </c>
      <c r="K130" s="22">
        <f>+J130</f>
        <v>214</v>
      </c>
      <c r="L130" s="22"/>
      <c r="M130" s="22">
        <f>ROUND($M$12*K130,0)</f>
        <v>-3</v>
      </c>
      <c r="N130" s="22">
        <f>SUM(M130,K130)</f>
        <v>211</v>
      </c>
    </row>
    <row r="131" spans="1:14" ht="15">
      <c r="A131" s="8" t="s">
        <v>127</v>
      </c>
      <c r="B131" s="21"/>
      <c r="C131" s="22">
        <v>601</v>
      </c>
      <c r="D131" s="22">
        <f t="shared" si="9"/>
        <v>601</v>
      </c>
      <c r="E131" s="22">
        <f t="shared" si="9"/>
        <v>601</v>
      </c>
      <c r="F131" s="22">
        <f>+D131-C131</f>
        <v>0</v>
      </c>
      <c r="G131" s="22">
        <f>+C131</f>
        <v>601</v>
      </c>
      <c r="H131" s="22">
        <f>+G131</f>
        <v>601</v>
      </c>
      <c r="I131" s="22">
        <f>+G131-C131</f>
        <v>0</v>
      </c>
      <c r="J131" s="22">
        <f>+D131</f>
        <v>601</v>
      </c>
      <c r="K131" s="22">
        <f>+J131</f>
        <v>601</v>
      </c>
      <c r="L131" s="22"/>
      <c r="M131" s="22">
        <f>ROUND($M$12*K131,0)</f>
        <v>-9</v>
      </c>
      <c r="N131" s="22">
        <f>SUM(M131,K131)</f>
        <v>592</v>
      </c>
    </row>
    <row r="132" spans="1:14" ht="15">
      <c r="A132" s="8" t="s">
        <v>238</v>
      </c>
      <c r="B132" s="21"/>
      <c r="C132" s="22">
        <v>-6</v>
      </c>
      <c r="D132" s="22">
        <f t="shared" si="9"/>
        <v>-6</v>
      </c>
      <c r="E132" s="22">
        <f t="shared" si="9"/>
        <v>-6</v>
      </c>
      <c r="F132" s="22">
        <f>+D132-C132</f>
        <v>0</v>
      </c>
      <c r="G132" s="22">
        <f>+C132</f>
        <v>-6</v>
      </c>
      <c r="H132" s="22">
        <f>+G132</f>
        <v>-6</v>
      </c>
      <c r="I132" s="22">
        <f>+G132-C132</f>
        <v>0</v>
      </c>
      <c r="J132" s="22">
        <f>+D132</f>
        <v>-6</v>
      </c>
      <c r="K132" s="22"/>
      <c r="L132" s="22"/>
      <c r="M132" s="22"/>
      <c r="N132" s="22"/>
    </row>
    <row r="133" spans="1:14" ht="15">
      <c r="A133" s="8"/>
      <c r="B133" s="21"/>
      <c r="C133" s="22"/>
      <c r="D133" s="22"/>
      <c r="E133" s="22"/>
      <c r="F133" s="22"/>
      <c r="G133" s="22"/>
      <c r="H133" s="22"/>
      <c r="I133" s="22"/>
      <c r="J133" s="22"/>
      <c r="K133" s="22"/>
      <c r="L133" s="22"/>
      <c r="M133" s="22"/>
      <c r="N133" s="22"/>
    </row>
    <row r="134" spans="1:14" ht="15">
      <c r="A134" s="8" t="s">
        <v>202</v>
      </c>
      <c r="B134" s="21"/>
      <c r="C134" s="22"/>
      <c r="D134" s="22"/>
      <c r="E134" s="22"/>
      <c r="F134" s="22"/>
      <c r="G134" s="22"/>
      <c r="H134" s="22"/>
      <c r="I134" s="22"/>
      <c r="J134" s="22"/>
      <c r="K134" s="22"/>
      <c r="L134" s="22"/>
      <c r="M134" s="22"/>
      <c r="N134" s="22"/>
    </row>
    <row r="135" spans="1:14" ht="15">
      <c r="A135" s="8" t="s">
        <v>206</v>
      </c>
      <c r="B135" s="21"/>
      <c r="C135" s="22"/>
      <c r="D135" s="22">
        <v>1000</v>
      </c>
      <c r="E135" s="22">
        <f>+D135</f>
        <v>1000</v>
      </c>
      <c r="F135" s="22">
        <f>+D135-C135</f>
        <v>1000</v>
      </c>
      <c r="G135" s="22"/>
      <c r="H135" s="22"/>
      <c r="I135" s="22"/>
      <c r="J135" s="70">
        <f>+D135</f>
        <v>1000</v>
      </c>
      <c r="K135" s="22">
        <f>+J135</f>
        <v>1000</v>
      </c>
      <c r="L135" s="22"/>
      <c r="M135" s="22">
        <f>ROUND($M$12*K135,0)</f>
        <v>-16</v>
      </c>
      <c r="N135" s="22">
        <f>SUM(M135,K135)</f>
        <v>984</v>
      </c>
    </row>
    <row r="136" spans="1:14" ht="15">
      <c r="A136" s="8"/>
      <c r="B136" s="21"/>
      <c r="C136" s="22"/>
      <c r="D136" s="22"/>
      <c r="E136" s="22"/>
      <c r="F136" s="22"/>
      <c r="G136" s="22"/>
      <c r="H136" s="22"/>
      <c r="I136" s="22"/>
      <c r="J136" s="22"/>
      <c r="K136" s="22"/>
      <c r="L136" s="22"/>
      <c r="M136" s="22"/>
      <c r="N136" s="22"/>
    </row>
    <row r="137" spans="1:14" ht="15.75" thickBot="1">
      <c r="A137" s="8"/>
      <c r="B137" s="21"/>
      <c r="C137" s="22"/>
      <c r="D137" s="22"/>
      <c r="E137" s="22"/>
      <c r="F137" s="22"/>
      <c r="G137" s="22"/>
      <c r="H137" s="22"/>
      <c r="I137" s="22"/>
      <c r="J137" s="22"/>
      <c r="K137" s="22"/>
      <c r="L137" s="22"/>
      <c r="M137" s="22"/>
      <c r="N137" s="22"/>
    </row>
    <row r="138" spans="1:14" ht="17.25" thickBot="1" thickTop="1">
      <c r="A138" s="12" t="s">
        <v>23</v>
      </c>
      <c r="B138" s="18">
        <v>39674</v>
      </c>
      <c r="C138" s="19">
        <f>+B138+SUM(C140:C142)+SUM(C145:C146)</f>
        <v>41790</v>
      </c>
      <c r="D138" s="19">
        <f>+B138+SUM(D140:D142)+SUM(D145:D146)</f>
        <v>41790</v>
      </c>
      <c r="E138" s="19">
        <f>SUM(E140:E146)</f>
        <v>2116</v>
      </c>
      <c r="F138" s="19">
        <f>SUM(F140:F146)</f>
        <v>0</v>
      </c>
      <c r="G138" s="19">
        <f>+B138+SUM(G140:G142)+SUM(G145:G146)</f>
        <v>41290</v>
      </c>
      <c r="H138" s="19">
        <f>SUM(H140:H146)</f>
        <v>1616</v>
      </c>
      <c r="I138" s="19">
        <f>SUM(I140:I146)</f>
        <v>-500</v>
      </c>
      <c r="J138" s="19">
        <f>+B138+SUM(J140:J142)+SUM(J145:J146)</f>
        <v>41290</v>
      </c>
      <c r="K138" s="19"/>
      <c r="L138" s="19"/>
      <c r="M138" s="19">
        <f>ROUND(J138*$M$12,0)</f>
        <v>-644</v>
      </c>
      <c r="N138" s="19">
        <f>SUM(J138,M138)</f>
        <v>40646</v>
      </c>
    </row>
    <row r="139" spans="1:14" ht="15.75" thickTop="1">
      <c r="A139" s="8"/>
      <c r="B139" s="21"/>
      <c r="C139" s="22"/>
      <c r="D139" s="22"/>
      <c r="E139" s="22"/>
      <c r="F139" s="22"/>
      <c r="G139" s="22"/>
      <c r="H139" s="22"/>
      <c r="I139" s="22"/>
      <c r="J139" s="22"/>
      <c r="K139" s="22"/>
      <c r="L139" s="22"/>
      <c r="M139" s="22"/>
      <c r="N139" s="22"/>
    </row>
    <row r="140" spans="1:14" ht="15">
      <c r="A140" s="8" t="s">
        <v>128</v>
      </c>
      <c r="B140" s="21"/>
      <c r="C140" s="22">
        <v>141</v>
      </c>
      <c r="D140" s="22">
        <f aca="true" t="shared" si="10" ref="D140:E142">+C140</f>
        <v>141</v>
      </c>
      <c r="E140" s="22">
        <f t="shared" si="10"/>
        <v>141</v>
      </c>
      <c r="F140" s="22">
        <f>+D140-C140</f>
        <v>0</v>
      </c>
      <c r="G140" s="22">
        <f>+C140</f>
        <v>141</v>
      </c>
      <c r="H140" s="22">
        <f>+G140</f>
        <v>141</v>
      </c>
      <c r="I140" s="22">
        <f>+G140-C140</f>
        <v>0</v>
      </c>
      <c r="J140" s="22">
        <f>+D140</f>
        <v>141</v>
      </c>
      <c r="K140" s="22">
        <f>+J140</f>
        <v>141</v>
      </c>
      <c r="L140" s="22"/>
      <c r="M140" s="22">
        <f>ROUND($M$12*K140,0)</f>
        <v>-2</v>
      </c>
      <c r="N140" s="22">
        <f>SUM(M140,K140)</f>
        <v>139</v>
      </c>
    </row>
    <row r="141" spans="1:14" ht="15">
      <c r="A141" s="8" t="s">
        <v>129</v>
      </c>
      <c r="B141" s="21"/>
      <c r="C141" s="22">
        <v>897</v>
      </c>
      <c r="D141" s="22">
        <f t="shared" si="10"/>
        <v>897</v>
      </c>
      <c r="E141" s="22">
        <f t="shared" si="10"/>
        <v>897</v>
      </c>
      <c r="F141" s="22">
        <f>+D141-C141</f>
        <v>0</v>
      </c>
      <c r="G141" s="22">
        <f>+C141</f>
        <v>897</v>
      </c>
      <c r="H141" s="22">
        <f>+G141</f>
        <v>897</v>
      </c>
      <c r="I141" s="22">
        <f>+G141-C141</f>
        <v>0</v>
      </c>
      <c r="J141" s="22">
        <f>+D141</f>
        <v>897</v>
      </c>
      <c r="K141" s="22">
        <f>+J141</f>
        <v>897</v>
      </c>
      <c r="L141" s="22"/>
      <c r="M141" s="22">
        <f>ROUND($M$12*K141,0)</f>
        <v>-14</v>
      </c>
      <c r="N141" s="22">
        <f>SUM(M141,K141)</f>
        <v>883</v>
      </c>
    </row>
    <row r="142" spans="1:14" ht="15">
      <c r="A142" s="8" t="s">
        <v>232</v>
      </c>
      <c r="B142" s="21"/>
      <c r="C142" s="22">
        <v>-10</v>
      </c>
      <c r="D142" s="22">
        <f t="shared" si="10"/>
        <v>-10</v>
      </c>
      <c r="E142" s="22">
        <f t="shared" si="10"/>
        <v>-10</v>
      </c>
      <c r="F142" s="22">
        <f>+D142-C142</f>
        <v>0</v>
      </c>
      <c r="G142" s="22">
        <f>+C142</f>
        <v>-10</v>
      </c>
      <c r="H142" s="22">
        <f>+G142</f>
        <v>-10</v>
      </c>
      <c r="I142" s="22">
        <f>+G142-C142</f>
        <v>0</v>
      </c>
      <c r="J142" s="22">
        <f>+D142</f>
        <v>-10</v>
      </c>
      <c r="K142" s="22"/>
      <c r="L142" s="22"/>
      <c r="M142" s="22"/>
      <c r="N142" s="22"/>
    </row>
    <row r="143" spans="1:14" ht="15">
      <c r="A143" s="8"/>
      <c r="B143" s="21"/>
      <c r="C143" s="22"/>
      <c r="D143" s="22"/>
      <c r="E143" s="22"/>
      <c r="F143" s="22"/>
      <c r="G143" s="22"/>
      <c r="H143" s="22"/>
      <c r="I143" s="22"/>
      <c r="J143" s="22"/>
      <c r="K143" s="22"/>
      <c r="L143" s="22"/>
      <c r="M143" s="22"/>
      <c r="N143" s="22"/>
    </row>
    <row r="144" spans="1:14" ht="15">
      <c r="A144" s="8" t="s">
        <v>77</v>
      </c>
      <c r="B144" s="21"/>
      <c r="C144" s="22"/>
      <c r="D144" s="22"/>
      <c r="E144" s="22"/>
      <c r="F144" s="22"/>
      <c r="G144" s="22"/>
      <c r="H144" s="22"/>
      <c r="I144" s="22"/>
      <c r="J144" s="22"/>
      <c r="K144" s="22"/>
      <c r="L144" s="22"/>
      <c r="M144" s="22"/>
      <c r="N144" s="22"/>
    </row>
    <row r="145" spans="1:14" ht="15">
      <c r="A145" s="8" t="s">
        <v>130</v>
      </c>
      <c r="B145" s="21"/>
      <c r="C145" s="22">
        <v>1500</v>
      </c>
      <c r="D145" s="22">
        <v>1500</v>
      </c>
      <c r="E145" s="22">
        <f>+D145</f>
        <v>1500</v>
      </c>
      <c r="F145" s="22">
        <f>+D145-C145</f>
        <v>0</v>
      </c>
      <c r="G145" s="22">
        <v>1000</v>
      </c>
      <c r="H145" s="22">
        <f>+G145</f>
        <v>1000</v>
      </c>
      <c r="I145" s="22">
        <f>+G145-C145</f>
        <v>-500</v>
      </c>
      <c r="J145" s="70">
        <v>1000</v>
      </c>
      <c r="K145" s="22">
        <f>+J145</f>
        <v>1000</v>
      </c>
      <c r="L145" s="22"/>
      <c r="M145" s="22">
        <f>ROUND($M$12*K145,0)</f>
        <v>-16</v>
      </c>
      <c r="N145" s="22">
        <f>SUM(M145,K145)</f>
        <v>984</v>
      </c>
    </row>
    <row r="146" spans="1:14" ht="15">
      <c r="A146" s="32" t="s">
        <v>131</v>
      </c>
      <c r="B146" s="39">
        <v>412</v>
      </c>
      <c r="C146" s="22">
        <v>-412</v>
      </c>
      <c r="D146" s="22">
        <v>-412</v>
      </c>
      <c r="E146" s="22">
        <f>+D146</f>
        <v>-412</v>
      </c>
      <c r="F146" s="22">
        <f>+D146-C146</f>
        <v>0</v>
      </c>
      <c r="G146" s="22">
        <v>-412</v>
      </c>
      <c r="H146" s="22">
        <f>+G146</f>
        <v>-412</v>
      </c>
      <c r="I146" s="22">
        <f>+G146-C146</f>
        <v>0</v>
      </c>
      <c r="J146" s="22">
        <f>+D146</f>
        <v>-412</v>
      </c>
      <c r="K146" s="22"/>
      <c r="L146" s="22"/>
      <c r="M146" s="22"/>
      <c r="N146" s="22"/>
    </row>
    <row r="147" spans="1:14" ht="15">
      <c r="A147" s="32"/>
      <c r="B147" s="39"/>
      <c r="C147" s="22"/>
      <c r="D147" s="22"/>
      <c r="E147" s="22"/>
      <c r="F147" s="22"/>
      <c r="G147" s="26"/>
      <c r="H147" s="22"/>
      <c r="I147" s="22"/>
      <c r="J147" s="26"/>
      <c r="K147" s="22"/>
      <c r="L147" s="22"/>
      <c r="M147" s="22"/>
      <c r="N147" s="22"/>
    </row>
    <row r="148" spans="1:14" ht="15.75" thickBot="1">
      <c r="A148" s="8"/>
      <c r="B148" s="21"/>
      <c r="C148" s="22"/>
      <c r="D148" s="22"/>
      <c r="E148" s="22"/>
      <c r="F148" s="22"/>
      <c r="G148" s="22"/>
      <c r="H148" s="22"/>
      <c r="I148" s="22"/>
      <c r="J148" s="22"/>
      <c r="K148" s="22"/>
      <c r="L148" s="22"/>
      <c r="M148" s="22"/>
      <c r="N148" s="22"/>
    </row>
    <row r="149" spans="1:14" ht="17.25" thickBot="1" thickTop="1">
      <c r="A149" s="12" t="s">
        <v>52</v>
      </c>
      <c r="B149" s="18">
        <f aca="true" t="shared" si="11" ref="B149:N149">+B118+B128+B138</f>
        <v>78327</v>
      </c>
      <c r="C149" s="18">
        <f t="shared" si="11"/>
        <v>81391</v>
      </c>
      <c r="D149" s="18">
        <f t="shared" si="11"/>
        <v>82391</v>
      </c>
      <c r="E149" s="18">
        <f t="shared" si="11"/>
        <v>4064</v>
      </c>
      <c r="F149" s="18">
        <f t="shared" si="11"/>
        <v>1000</v>
      </c>
      <c r="G149" s="18">
        <f t="shared" si="11"/>
        <v>80891</v>
      </c>
      <c r="H149" s="18">
        <f t="shared" si="11"/>
        <v>2564</v>
      </c>
      <c r="I149" s="18">
        <f t="shared" si="11"/>
        <v>-500</v>
      </c>
      <c r="J149" s="18">
        <f t="shared" si="11"/>
        <v>81891</v>
      </c>
      <c r="K149" s="18">
        <f t="shared" si="11"/>
        <v>0</v>
      </c>
      <c r="L149" s="18"/>
      <c r="M149" s="18">
        <f t="shared" si="11"/>
        <v>-1277</v>
      </c>
      <c r="N149" s="18">
        <f t="shared" si="11"/>
        <v>80614</v>
      </c>
    </row>
    <row r="150" spans="1:14" ht="15.75" thickTop="1">
      <c r="A150" s="31" t="str">
        <f aca="true" t="shared" si="12" ref="A150:A155">+A1</f>
        <v>File:  T:\TABLES\FY2008\04CONGTRACK\08DCONG6.XLS</v>
      </c>
      <c r="B150" s="30"/>
      <c r="C150" s="30"/>
      <c r="D150" s="30"/>
      <c r="E150" s="30"/>
      <c r="F150" s="30"/>
      <c r="G150" s="30"/>
      <c r="H150" s="30"/>
      <c r="I150" s="30"/>
      <c r="J150" s="30"/>
      <c r="K150" s="30"/>
      <c r="L150" s="30"/>
      <c r="M150" s="30"/>
      <c r="N150" s="30"/>
    </row>
    <row r="151" spans="1:14" ht="15">
      <c r="A151" s="33" t="str">
        <f t="shared" si="12"/>
        <v>Revised 12/26/07</v>
      </c>
      <c r="B151" s="20"/>
      <c r="C151" s="20"/>
      <c r="D151" s="20"/>
      <c r="E151" s="20"/>
      <c r="F151" s="20"/>
      <c r="G151" s="20"/>
      <c r="H151" s="20"/>
      <c r="I151" s="20"/>
      <c r="J151" s="20"/>
      <c r="K151" s="20"/>
      <c r="L151" s="20"/>
      <c r="M151" s="20"/>
      <c r="N151" s="20"/>
    </row>
    <row r="152" spans="1:14" ht="15">
      <c r="A152" s="2" t="str">
        <f t="shared" si="12"/>
        <v>U. S. Geological Survey</v>
      </c>
      <c r="B152" s="23"/>
      <c r="C152" s="23"/>
      <c r="D152" s="23"/>
      <c r="E152" s="23"/>
      <c r="F152" s="23"/>
      <c r="G152" s="23"/>
      <c r="H152" s="23"/>
      <c r="I152" s="23"/>
      <c r="J152" s="23"/>
      <c r="K152" s="23"/>
      <c r="L152" s="23"/>
      <c r="M152" s="23"/>
      <c r="N152" s="23"/>
    </row>
    <row r="153" spans="1:14" ht="15">
      <c r="A153" s="2" t="str">
        <f t="shared" si="12"/>
        <v>FY 2008 Congressional Action (Detailed and Change From FY 2007)</v>
      </c>
      <c r="B153" s="23"/>
      <c r="C153" s="23"/>
      <c r="D153" s="23"/>
      <c r="E153" s="23"/>
      <c r="F153" s="23"/>
      <c r="G153" s="23"/>
      <c r="H153" s="23"/>
      <c r="I153" s="23"/>
      <c r="J153" s="23"/>
      <c r="K153" s="23"/>
      <c r="L153" s="23"/>
      <c r="M153" s="23"/>
      <c r="N153" s="23"/>
    </row>
    <row r="154" spans="1:14" ht="15">
      <c r="A154" s="2" t="str">
        <f t="shared" si="12"/>
        <v>House, Senate, and Conference Action Recommendations</v>
      </c>
      <c r="B154" s="23"/>
      <c r="C154" s="23"/>
      <c r="D154" s="23"/>
      <c r="E154" s="23"/>
      <c r="F154" s="23"/>
      <c r="G154" s="23"/>
      <c r="H154" s="23"/>
      <c r="I154" s="23"/>
      <c r="J154" s="23"/>
      <c r="K154" s="23"/>
      <c r="L154" s="23"/>
      <c r="M154" s="23"/>
      <c r="N154" s="23"/>
    </row>
    <row r="155" spans="1:14" ht="15">
      <c r="A155" s="2" t="str">
        <f t="shared" si="12"/>
        <v>(Dollars in Thousands)</v>
      </c>
      <c r="B155" s="23"/>
      <c r="C155" s="23"/>
      <c r="D155" s="23"/>
      <c r="E155" s="23"/>
      <c r="F155" s="23"/>
      <c r="G155" s="23"/>
      <c r="H155" s="23"/>
      <c r="I155" s="23"/>
      <c r="J155" s="23"/>
      <c r="K155" s="23"/>
      <c r="L155" s="23"/>
      <c r="M155" s="23"/>
      <c r="N155" s="23"/>
    </row>
    <row r="156" spans="1:14" ht="15.75" thickBot="1">
      <c r="A156" s="2"/>
      <c r="B156" s="23"/>
      <c r="C156" s="23"/>
      <c r="D156" s="23"/>
      <c r="E156" s="23"/>
      <c r="F156" s="23"/>
      <c r="G156" s="23"/>
      <c r="H156" s="23"/>
      <c r="I156" s="23"/>
      <c r="J156" s="23"/>
      <c r="K156" s="23"/>
      <c r="L156" s="23"/>
      <c r="M156" s="23"/>
      <c r="N156" s="23"/>
    </row>
    <row r="157" spans="1:14" ht="17.25" thickBot="1" thickTop="1">
      <c r="A157" s="3"/>
      <c r="B157" s="4"/>
      <c r="C157" s="4"/>
      <c r="D157" s="5" t="str">
        <f>+$D$8</f>
        <v>House Floor Action</v>
      </c>
      <c r="E157" s="6"/>
      <c r="F157" s="7"/>
      <c r="G157" s="5" t="str">
        <f>+$G$8</f>
        <v>Senate Full Comm Action</v>
      </c>
      <c r="H157" s="6"/>
      <c r="I157" s="7"/>
      <c r="J157" s="5" t="str">
        <f>+J8</f>
        <v>ATB Reduction to Conference Action Funding</v>
      </c>
      <c r="K157" s="6"/>
      <c r="L157" s="6"/>
      <c r="M157" s="6"/>
      <c r="N157" s="7"/>
    </row>
    <row r="158" spans="1:14" ht="16.5" thickTop="1">
      <c r="A158" s="14"/>
      <c r="B158" s="54"/>
      <c r="C158" s="10" t="str">
        <f>+C9</f>
        <v>Revised</v>
      </c>
      <c r="D158" s="67"/>
      <c r="E158" s="56"/>
      <c r="F158" s="56"/>
      <c r="G158" s="55"/>
      <c r="H158" s="56"/>
      <c r="I158" s="56"/>
      <c r="J158" s="55"/>
      <c r="K158" s="10"/>
      <c r="L158" s="56"/>
      <c r="M158" s="56"/>
      <c r="N158" s="56"/>
    </row>
    <row r="159" spans="1:14" ht="15.75">
      <c r="A159" s="8"/>
      <c r="B159" s="9"/>
      <c r="C159" s="10" t="str">
        <f>+C10</f>
        <v>FY 2008</v>
      </c>
      <c r="D159" s="10" t="str">
        <f>+$D$10</f>
        <v>Hse </v>
      </c>
      <c r="E159" s="10" t="s">
        <v>6</v>
      </c>
      <c r="F159" s="10" t="s">
        <v>6</v>
      </c>
      <c r="G159" s="10" t="str">
        <f>+$G$10</f>
        <v>Sen</v>
      </c>
      <c r="H159" s="10" t="s">
        <v>6</v>
      </c>
      <c r="I159" s="10" t="s">
        <v>6</v>
      </c>
      <c r="J159" s="10" t="s">
        <v>7</v>
      </c>
      <c r="K159" s="10" t="s">
        <v>275</v>
      </c>
      <c r="L159" s="10"/>
      <c r="M159" s="10"/>
      <c r="N159" s="10"/>
    </row>
    <row r="160" spans="1:14" ht="15.75">
      <c r="A160" s="11" t="s">
        <v>14</v>
      </c>
      <c r="B160" s="9" t="str">
        <f>+B11</f>
        <v>FY 2007</v>
      </c>
      <c r="C160" s="10" t="str">
        <f>+C11</f>
        <v>Pres. Bud.</v>
      </c>
      <c r="D160" s="10" t="str">
        <f>+$D$11</f>
        <v>Floor</v>
      </c>
      <c r="E160" s="10" t="s">
        <v>9</v>
      </c>
      <c r="F160" s="10" t="s">
        <v>9</v>
      </c>
      <c r="G160" s="10" t="str">
        <f>+$G$11</f>
        <v>Full Comm</v>
      </c>
      <c r="H160" s="10" t="s">
        <v>9</v>
      </c>
      <c r="I160" s="10" t="s">
        <v>9</v>
      </c>
      <c r="J160" s="10" t="s">
        <v>10</v>
      </c>
      <c r="K160" s="10" t="s">
        <v>276</v>
      </c>
      <c r="L160" s="10"/>
      <c r="M160" s="10" t="s">
        <v>278</v>
      </c>
      <c r="N160" s="10" t="s">
        <v>211</v>
      </c>
    </row>
    <row r="161" spans="1:14" ht="16.5" thickBot="1">
      <c r="A161" s="11" t="s">
        <v>56</v>
      </c>
      <c r="B161" s="9" t="str">
        <f>+B12</f>
        <v>Enacted</v>
      </c>
      <c r="C161" s="10" t="s">
        <v>11</v>
      </c>
      <c r="D161" s="10" t="s">
        <v>12</v>
      </c>
      <c r="E161" s="10" t="str">
        <f>+E12</f>
        <v>FY 2007</v>
      </c>
      <c r="F161" s="10" t="s">
        <v>8</v>
      </c>
      <c r="G161" s="10" t="s">
        <v>12</v>
      </c>
      <c r="H161" s="10" t="str">
        <f>+H12</f>
        <v>FY 2007</v>
      </c>
      <c r="I161" s="10" t="s">
        <v>8</v>
      </c>
      <c r="J161" s="10" t="s">
        <v>12</v>
      </c>
      <c r="K161" s="10" t="s">
        <v>277</v>
      </c>
      <c r="L161" s="10"/>
      <c r="M161" s="10">
        <v>-0.0156</v>
      </c>
      <c r="N161" s="10" t="s">
        <v>279</v>
      </c>
    </row>
    <row r="162" spans="1:14" ht="17.25" thickBot="1" thickTop="1">
      <c r="A162" s="12" t="s">
        <v>24</v>
      </c>
      <c r="B162" s="18">
        <v>51636</v>
      </c>
      <c r="C162" s="19">
        <f>+B162+SUM(C164:C166)+SUM(C169:C170)</f>
        <v>29887</v>
      </c>
      <c r="D162" s="19">
        <f>+B162+SUM(D164:D166)+SUM(D169:D170)</f>
        <v>51636</v>
      </c>
      <c r="E162" s="19">
        <f>SUM(E164:E170)</f>
        <v>0</v>
      </c>
      <c r="F162" s="19">
        <f>SUM(F164:F170)</f>
        <v>21749</v>
      </c>
      <c r="G162" s="19">
        <f>+B162+SUM(G164:G166)+SUM(G169:G170)</f>
        <v>51636</v>
      </c>
      <c r="H162" s="19">
        <f>SUM(H164:H170)</f>
        <v>0</v>
      </c>
      <c r="I162" s="19">
        <f>SUM(I164:I170)</f>
        <v>21749</v>
      </c>
      <c r="J162" s="19">
        <f>+B162+SUM(J164:J166)+SUM(J169:J170)</f>
        <v>51636</v>
      </c>
      <c r="K162" s="19"/>
      <c r="L162" s="19"/>
      <c r="M162" s="19">
        <f>ROUND(J162*$M$12,0)</f>
        <v>-806</v>
      </c>
      <c r="N162" s="19">
        <f>SUM(J162,M162)</f>
        <v>50830</v>
      </c>
    </row>
    <row r="163" spans="1:14" ht="15.75" thickTop="1">
      <c r="A163" s="8"/>
      <c r="B163" s="21"/>
      <c r="C163" s="22"/>
      <c r="D163" s="22"/>
      <c r="E163" s="22"/>
      <c r="F163" s="22"/>
      <c r="G163" s="22"/>
      <c r="H163" s="22"/>
      <c r="I163" s="22"/>
      <c r="J163" s="22"/>
      <c r="K163" s="22"/>
      <c r="L163" s="22"/>
      <c r="M163" s="22"/>
      <c r="N163" s="22"/>
    </row>
    <row r="164" spans="1:14" ht="15">
      <c r="A164" s="8" t="s">
        <v>132</v>
      </c>
      <c r="B164" s="21"/>
      <c r="C164" s="22">
        <v>610</v>
      </c>
      <c r="D164" s="22">
        <f aca="true" t="shared" si="13" ref="D164:E166">+C164</f>
        <v>610</v>
      </c>
      <c r="E164" s="22">
        <f t="shared" si="13"/>
        <v>610</v>
      </c>
      <c r="F164" s="22">
        <f>+D164-C164</f>
        <v>0</v>
      </c>
      <c r="G164" s="22">
        <f>+C164</f>
        <v>610</v>
      </c>
      <c r="H164" s="22">
        <f>+G164</f>
        <v>610</v>
      </c>
      <c r="I164" s="22">
        <f>+G164-C164</f>
        <v>0</v>
      </c>
      <c r="J164" s="22">
        <f>+D164</f>
        <v>610</v>
      </c>
      <c r="K164" s="22">
        <f>+J164</f>
        <v>610</v>
      </c>
      <c r="L164" s="22"/>
      <c r="M164" s="22">
        <f>ROUND($M$12*K164,0)</f>
        <v>-10</v>
      </c>
      <c r="N164" s="22">
        <f>SUM(M164,K164)</f>
        <v>600</v>
      </c>
    </row>
    <row r="165" spans="1:14" ht="15">
      <c r="A165" s="8" t="s">
        <v>133</v>
      </c>
      <c r="B165" s="21"/>
      <c r="C165" s="22">
        <v>1716</v>
      </c>
      <c r="D165" s="22">
        <f t="shared" si="13"/>
        <v>1716</v>
      </c>
      <c r="E165" s="22">
        <f t="shared" si="13"/>
        <v>1716</v>
      </c>
      <c r="F165" s="22">
        <f>+D165-C165</f>
        <v>0</v>
      </c>
      <c r="G165" s="22">
        <f>+C165</f>
        <v>1716</v>
      </c>
      <c r="H165" s="22">
        <f>+G165</f>
        <v>1716</v>
      </c>
      <c r="I165" s="22">
        <f>+G165-C165</f>
        <v>0</v>
      </c>
      <c r="J165" s="22">
        <f>+D165</f>
        <v>1716</v>
      </c>
      <c r="K165" s="22">
        <f>+J165</f>
        <v>1716</v>
      </c>
      <c r="L165" s="22"/>
      <c r="M165" s="22">
        <f>ROUND($M$12*K165,0)</f>
        <v>-27</v>
      </c>
      <c r="N165" s="22">
        <f>SUM(M165,K165)</f>
        <v>1689</v>
      </c>
    </row>
    <row r="166" spans="1:14" ht="15">
      <c r="A166" s="8" t="s">
        <v>239</v>
      </c>
      <c r="B166" s="21"/>
      <c r="C166" s="22">
        <v>-18</v>
      </c>
      <c r="D166" s="22">
        <f t="shared" si="13"/>
        <v>-18</v>
      </c>
      <c r="E166" s="22">
        <f t="shared" si="13"/>
        <v>-18</v>
      </c>
      <c r="F166" s="22">
        <f>+D166-C166</f>
        <v>0</v>
      </c>
      <c r="G166" s="22">
        <f>+C166</f>
        <v>-18</v>
      </c>
      <c r="H166" s="22">
        <f>+G166</f>
        <v>-18</v>
      </c>
      <c r="I166" s="22">
        <f>+G166-C166</f>
        <v>0</v>
      </c>
      <c r="J166" s="22">
        <f>+D166</f>
        <v>-18</v>
      </c>
      <c r="K166" s="22"/>
      <c r="L166" s="22"/>
      <c r="M166" s="22"/>
      <c r="N166" s="22"/>
    </row>
    <row r="167" spans="1:14" ht="15">
      <c r="A167" s="8"/>
      <c r="B167" s="21"/>
      <c r="C167" s="22"/>
      <c r="D167" s="22"/>
      <c r="E167" s="22"/>
      <c r="F167" s="22"/>
      <c r="G167" s="22"/>
      <c r="H167" s="22"/>
      <c r="I167" s="22"/>
      <c r="J167" s="22"/>
      <c r="K167" s="22"/>
      <c r="L167" s="22"/>
      <c r="M167" s="22"/>
      <c r="N167" s="22"/>
    </row>
    <row r="168" spans="1:14" ht="15">
      <c r="A168" s="8" t="s">
        <v>134</v>
      </c>
      <c r="B168" s="21"/>
      <c r="C168" s="22"/>
      <c r="D168" s="22"/>
      <c r="E168" s="22"/>
      <c r="F168" s="22"/>
      <c r="G168" s="22"/>
      <c r="H168" s="22"/>
      <c r="I168" s="22"/>
      <c r="J168" s="22"/>
      <c r="K168" s="22"/>
      <c r="L168" s="22"/>
      <c r="M168" s="22"/>
      <c r="N168" s="22"/>
    </row>
    <row r="169" spans="1:14" ht="15">
      <c r="A169" s="8" t="s">
        <v>136</v>
      </c>
      <c r="B169" s="21"/>
      <c r="C169" s="22">
        <f>-22943+1500</f>
        <v>-21443</v>
      </c>
      <c r="D169" s="22">
        <v>306</v>
      </c>
      <c r="E169" s="22">
        <f>+D169</f>
        <v>306</v>
      </c>
      <c r="F169" s="22">
        <f>+D169-C169</f>
        <v>21749</v>
      </c>
      <c r="G169" s="22">
        <v>306</v>
      </c>
      <c r="H169" s="22">
        <f>+G169</f>
        <v>306</v>
      </c>
      <c r="I169" s="22">
        <f>+G169-C169</f>
        <v>21749</v>
      </c>
      <c r="J169" s="22">
        <f>+D169</f>
        <v>306</v>
      </c>
      <c r="K169" s="22">
        <f>+J169+21443</f>
        <v>21749</v>
      </c>
      <c r="L169" s="22"/>
      <c r="M169" s="22">
        <f>ROUND($M$12*K169,0)</f>
        <v>-339</v>
      </c>
      <c r="N169" s="22">
        <f>SUM(M169,K169)</f>
        <v>21410</v>
      </c>
    </row>
    <row r="170" spans="1:14" ht="15">
      <c r="A170" s="8" t="s">
        <v>135</v>
      </c>
      <c r="B170" s="21"/>
      <c r="C170" s="22">
        <v>-2614</v>
      </c>
      <c r="D170" s="22">
        <v>-2614</v>
      </c>
      <c r="E170" s="22">
        <f>+D170</f>
        <v>-2614</v>
      </c>
      <c r="F170" s="22">
        <f>+D170-C170</f>
        <v>0</v>
      </c>
      <c r="G170" s="22">
        <v>-2614</v>
      </c>
      <c r="H170" s="22">
        <f>+G170</f>
        <v>-2614</v>
      </c>
      <c r="I170" s="22">
        <f>+G170-C170</f>
        <v>0</v>
      </c>
      <c r="J170" s="22">
        <f>+D170</f>
        <v>-2614</v>
      </c>
      <c r="K170" s="22"/>
      <c r="L170" s="22"/>
      <c r="M170" s="22"/>
      <c r="N170" s="22"/>
    </row>
    <row r="171" spans="1:14" ht="15">
      <c r="A171" s="8"/>
      <c r="B171" s="21"/>
      <c r="C171" s="22"/>
      <c r="D171" s="22"/>
      <c r="E171" s="22"/>
      <c r="F171" s="22"/>
      <c r="G171" s="22"/>
      <c r="H171" s="22"/>
      <c r="I171" s="22"/>
      <c r="J171" s="22"/>
      <c r="K171" s="22"/>
      <c r="L171" s="22"/>
      <c r="M171" s="22"/>
      <c r="N171" s="22"/>
    </row>
    <row r="172" spans="1:14" ht="15.75" thickBot="1">
      <c r="A172" s="8"/>
      <c r="B172" s="21"/>
      <c r="C172" s="22"/>
      <c r="D172" s="22"/>
      <c r="E172" s="22"/>
      <c r="F172" s="22"/>
      <c r="G172" s="22"/>
      <c r="H172" s="22"/>
      <c r="I172" s="22"/>
      <c r="J172" s="22"/>
      <c r="K172" s="22"/>
      <c r="L172" s="22"/>
      <c r="M172" s="22"/>
      <c r="N172" s="22"/>
    </row>
    <row r="173" spans="1:14" ht="17.25" thickBot="1" thickTop="1">
      <c r="A173" s="12" t="s">
        <v>25</v>
      </c>
      <c r="B173" s="18">
        <v>25150</v>
      </c>
      <c r="C173" s="19">
        <f>+B173+SUM(C175:C177)+SUM(C180:C181)</f>
        <v>26799</v>
      </c>
      <c r="D173" s="19">
        <f>+B173+SUM(D175:D177)+SUM(D180:D181)</f>
        <v>26799</v>
      </c>
      <c r="E173" s="19">
        <f>SUM(E175:E181)</f>
        <v>1649</v>
      </c>
      <c r="F173" s="19">
        <f>SUM(F175:F181)</f>
        <v>0</v>
      </c>
      <c r="G173" s="19">
        <f>+B173+SUM(G175:G177)+SUM(G180:G181)</f>
        <v>26799</v>
      </c>
      <c r="H173" s="19">
        <f>SUM(H175:H181)</f>
        <v>1649</v>
      </c>
      <c r="I173" s="19">
        <f>SUM(I175:I181)</f>
        <v>0</v>
      </c>
      <c r="J173" s="19">
        <f>+B173+SUM(J175:J177)+SUM(J180:J181)</f>
        <v>26799</v>
      </c>
      <c r="K173" s="19"/>
      <c r="L173" s="19"/>
      <c r="M173" s="19">
        <f>ROUND(J173*$M$12,0)</f>
        <v>-418</v>
      </c>
      <c r="N173" s="19">
        <f>SUM(J173,M173)</f>
        <v>26381</v>
      </c>
    </row>
    <row r="174" spans="1:14" ht="15.75" thickTop="1">
      <c r="A174" s="8"/>
      <c r="B174" s="21"/>
      <c r="C174" s="22"/>
      <c r="D174" s="22"/>
      <c r="E174" s="22"/>
      <c r="F174" s="22"/>
      <c r="G174" s="22"/>
      <c r="H174" s="22"/>
      <c r="I174" s="22"/>
      <c r="J174" s="22"/>
      <c r="K174" s="22"/>
      <c r="L174" s="22"/>
      <c r="M174" s="22"/>
      <c r="N174" s="22"/>
    </row>
    <row r="175" spans="1:14" ht="15">
      <c r="A175" s="8" t="s">
        <v>137</v>
      </c>
      <c r="B175" s="21"/>
      <c r="C175" s="22">
        <v>238</v>
      </c>
      <c r="D175" s="22">
        <f aca="true" t="shared" si="14" ref="D175:E177">+C175</f>
        <v>238</v>
      </c>
      <c r="E175" s="22">
        <f t="shared" si="14"/>
        <v>238</v>
      </c>
      <c r="F175" s="22">
        <f>+D175-C175</f>
        <v>0</v>
      </c>
      <c r="G175" s="22">
        <f>+C175</f>
        <v>238</v>
      </c>
      <c r="H175" s="22">
        <f>+G175</f>
        <v>238</v>
      </c>
      <c r="I175" s="22">
        <f>+G175-C175</f>
        <v>0</v>
      </c>
      <c r="J175" s="22">
        <f>+D175</f>
        <v>238</v>
      </c>
      <c r="K175" s="22">
        <f>+J175</f>
        <v>238</v>
      </c>
      <c r="L175" s="22"/>
      <c r="M175" s="22">
        <f>ROUND($M$12*K175,0)</f>
        <v>-4</v>
      </c>
      <c r="N175" s="22">
        <f>SUM(M175,K175)</f>
        <v>234</v>
      </c>
    </row>
    <row r="176" spans="1:14" ht="15">
      <c r="A176" s="8" t="s">
        <v>138</v>
      </c>
      <c r="B176" s="21"/>
      <c r="C176" s="22">
        <v>668</v>
      </c>
      <c r="D176" s="22">
        <f t="shared" si="14"/>
        <v>668</v>
      </c>
      <c r="E176" s="22">
        <f t="shared" si="14"/>
        <v>668</v>
      </c>
      <c r="F176" s="22">
        <f>+D176-C176</f>
        <v>0</v>
      </c>
      <c r="G176" s="22">
        <f>+C176</f>
        <v>668</v>
      </c>
      <c r="H176" s="22">
        <f>+G176</f>
        <v>668</v>
      </c>
      <c r="I176" s="22">
        <f>+G176-C176</f>
        <v>0</v>
      </c>
      <c r="J176" s="22">
        <f>+D176</f>
        <v>668</v>
      </c>
      <c r="K176" s="22">
        <f>+J176</f>
        <v>668</v>
      </c>
      <c r="L176" s="22"/>
      <c r="M176" s="22">
        <f>ROUND($M$12*K176,0)</f>
        <v>-10</v>
      </c>
      <c r="N176" s="22">
        <f>SUM(M176,K176)</f>
        <v>658</v>
      </c>
    </row>
    <row r="177" spans="1:14" ht="15">
      <c r="A177" s="8" t="s">
        <v>240</v>
      </c>
      <c r="B177" s="21"/>
      <c r="C177" s="22">
        <v>-7</v>
      </c>
      <c r="D177" s="22">
        <f t="shared" si="14"/>
        <v>-7</v>
      </c>
      <c r="E177" s="22">
        <f t="shared" si="14"/>
        <v>-7</v>
      </c>
      <c r="F177" s="22">
        <f>+D177-C177</f>
        <v>0</v>
      </c>
      <c r="G177" s="22">
        <f>+C177</f>
        <v>-7</v>
      </c>
      <c r="H177" s="22">
        <f>+G177</f>
        <v>-7</v>
      </c>
      <c r="I177" s="22">
        <f>+G177-C177</f>
        <v>0</v>
      </c>
      <c r="J177" s="22">
        <f>+D177</f>
        <v>-7</v>
      </c>
      <c r="K177" s="22"/>
      <c r="L177" s="22"/>
      <c r="M177" s="22"/>
      <c r="N177" s="22"/>
    </row>
    <row r="178" spans="1:14" ht="15">
      <c r="A178" s="8"/>
      <c r="B178" s="21"/>
      <c r="C178" s="22"/>
      <c r="D178" s="22"/>
      <c r="E178" s="22"/>
      <c r="F178" s="22"/>
      <c r="G178" s="22"/>
      <c r="H178" s="22"/>
      <c r="I178" s="22"/>
      <c r="J178" s="22"/>
      <c r="K178" s="22"/>
      <c r="L178" s="22"/>
      <c r="M178" s="22"/>
      <c r="N178" s="22"/>
    </row>
    <row r="179" spans="1:14" ht="15">
      <c r="A179" s="8" t="s">
        <v>139</v>
      </c>
      <c r="B179" s="21"/>
      <c r="C179" s="22"/>
      <c r="D179" s="22"/>
      <c r="E179" s="22"/>
      <c r="F179" s="22"/>
      <c r="G179" s="22"/>
      <c r="H179" s="22"/>
      <c r="I179" s="22"/>
      <c r="J179" s="22"/>
      <c r="K179" s="22"/>
      <c r="L179" s="22"/>
      <c r="M179" s="22"/>
      <c r="N179" s="22"/>
    </row>
    <row r="180" spans="1:14" ht="15">
      <c r="A180" s="8" t="s">
        <v>79</v>
      </c>
      <c r="B180" s="21">
        <v>493</v>
      </c>
      <c r="C180" s="22">
        <v>500</v>
      </c>
      <c r="D180" s="22">
        <v>500</v>
      </c>
      <c r="E180" s="22">
        <f>+D180</f>
        <v>500</v>
      </c>
      <c r="F180" s="22">
        <f>+D180-C180</f>
        <v>0</v>
      </c>
      <c r="G180" s="22">
        <v>500</v>
      </c>
      <c r="H180" s="22">
        <f>+G180</f>
        <v>500</v>
      </c>
      <c r="I180" s="22">
        <f>+G180-C180</f>
        <v>0</v>
      </c>
      <c r="J180" s="22">
        <f>+D180</f>
        <v>500</v>
      </c>
      <c r="K180" s="22">
        <f>+J180</f>
        <v>500</v>
      </c>
      <c r="L180" s="22"/>
      <c r="M180" s="22">
        <f>ROUND($M$12*K180,0)</f>
        <v>-8</v>
      </c>
      <c r="N180" s="22">
        <f>SUM(M180,K180)</f>
        <v>492</v>
      </c>
    </row>
    <row r="181" spans="1:14" ht="15">
      <c r="A181" s="8" t="s">
        <v>140</v>
      </c>
      <c r="B181" s="21">
        <v>750</v>
      </c>
      <c r="C181" s="22">
        <v>250</v>
      </c>
      <c r="D181" s="22">
        <v>250</v>
      </c>
      <c r="E181" s="22">
        <f>+D181</f>
        <v>250</v>
      </c>
      <c r="F181" s="22">
        <f>+D181-C181</f>
        <v>0</v>
      </c>
      <c r="G181" s="22">
        <v>250</v>
      </c>
      <c r="H181" s="22">
        <f>+G181</f>
        <v>250</v>
      </c>
      <c r="I181" s="22">
        <f>+G181-C181</f>
        <v>0</v>
      </c>
      <c r="J181" s="22">
        <f>+D181</f>
        <v>250</v>
      </c>
      <c r="K181" s="22">
        <f>+J181</f>
        <v>250</v>
      </c>
      <c r="L181" s="22"/>
      <c r="M181" s="22">
        <f>ROUND($M$12*K181,0)</f>
        <v>-4</v>
      </c>
      <c r="N181" s="22">
        <f>SUM(M181,K181)</f>
        <v>246</v>
      </c>
    </row>
    <row r="182" spans="1:14" ht="15">
      <c r="A182" s="8"/>
      <c r="B182" s="21"/>
      <c r="C182" s="22"/>
      <c r="D182" s="22"/>
      <c r="E182" s="22"/>
      <c r="F182" s="22"/>
      <c r="G182" s="22"/>
      <c r="H182" s="22"/>
      <c r="I182" s="22"/>
      <c r="J182" s="22"/>
      <c r="K182" s="22"/>
      <c r="L182" s="22"/>
      <c r="M182" s="22"/>
      <c r="N182" s="22"/>
    </row>
    <row r="183" spans="1:14" ht="15.75" thickBot="1">
      <c r="A183" s="8"/>
      <c r="B183" s="21"/>
      <c r="C183" s="22"/>
      <c r="D183" s="22"/>
      <c r="E183" s="22"/>
      <c r="F183" s="22"/>
      <c r="G183" s="22"/>
      <c r="H183" s="22"/>
      <c r="I183" s="22"/>
      <c r="J183" s="22"/>
      <c r="K183" s="22"/>
      <c r="L183" s="22"/>
      <c r="M183" s="22"/>
      <c r="N183" s="22"/>
    </row>
    <row r="184" spans="1:14" ht="17.25" thickBot="1" thickTop="1">
      <c r="A184" s="12" t="s">
        <v>53</v>
      </c>
      <c r="B184" s="18">
        <f aca="true" t="shared" si="15" ref="B184:N184">+B162+B173</f>
        <v>76786</v>
      </c>
      <c r="C184" s="18">
        <f t="shared" si="15"/>
        <v>56686</v>
      </c>
      <c r="D184" s="18">
        <f t="shared" si="15"/>
        <v>78435</v>
      </c>
      <c r="E184" s="18">
        <f t="shared" si="15"/>
        <v>1649</v>
      </c>
      <c r="F184" s="18">
        <f t="shared" si="15"/>
        <v>21749</v>
      </c>
      <c r="G184" s="18">
        <f t="shared" si="15"/>
        <v>78435</v>
      </c>
      <c r="H184" s="18">
        <f t="shared" si="15"/>
        <v>1649</v>
      </c>
      <c r="I184" s="18">
        <f t="shared" si="15"/>
        <v>21749</v>
      </c>
      <c r="J184" s="18">
        <f t="shared" si="15"/>
        <v>78435</v>
      </c>
      <c r="K184" s="18">
        <f t="shared" si="15"/>
        <v>0</v>
      </c>
      <c r="L184" s="18"/>
      <c r="M184" s="18">
        <f t="shared" si="15"/>
        <v>-1224</v>
      </c>
      <c r="N184" s="18">
        <f t="shared" si="15"/>
        <v>77211</v>
      </c>
    </row>
    <row r="185" spans="1:14" ht="15.75" thickTop="1">
      <c r="A185" s="8"/>
      <c r="B185" s="21"/>
      <c r="C185" s="22"/>
      <c r="D185" s="22"/>
      <c r="E185" s="22"/>
      <c r="F185" s="22"/>
      <c r="G185" s="22"/>
      <c r="H185" s="22"/>
      <c r="I185" s="22"/>
      <c r="J185" s="22"/>
      <c r="K185" s="22"/>
      <c r="L185" s="22"/>
      <c r="M185" s="22"/>
      <c r="N185" s="22"/>
    </row>
    <row r="186" spans="1:14" ht="15.75" thickBot="1">
      <c r="A186" s="8"/>
      <c r="B186" s="21"/>
      <c r="C186" s="22"/>
      <c r="D186" s="22"/>
      <c r="E186" s="22"/>
      <c r="F186" s="22"/>
      <c r="G186" s="22"/>
      <c r="H186" s="22"/>
      <c r="I186" s="22"/>
      <c r="J186" s="22"/>
      <c r="K186" s="22"/>
      <c r="L186" s="22"/>
      <c r="M186" s="22"/>
      <c r="N186" s="22"/>
    </row>
    <row r="187" spans="1:14" ht="17.25" thickBot="1" thickTop="1">
      <c r="A187" s="12" t="s">
        <v>26</v>
      </c>
      <c r="B187" s="18">
        <f aca="true" t="shared" si="16" ref="B187:N187">+B105+B149+B184</f>
        <v>237003</v>
      </c>
      <c r="C187" s="18">
        <f t="shared" si="16"/>
        <v>222085</v>
      </c>
      <c r="D187" s="18">
        <f t="shared" si="16"/>
        <v>249834</v>
      </c>
      <c r="E187" s="18">
        <f t="shared" si="16"/>
        <v>12831</v>
      </c>
      <c r="F187" s="18">
        <f t="shared" si="16"/>
        <v>27749</v>
      </c>
      <c r="G187" s="18">
        <f t="shared" si="16"/>
        <v>243334</v>
      </c>
      <c r="H187" s="18">
        <f t="shared" si="16"/>
        <v>6331</v>
      </c>
      <c r="I187" s="18">
        <f t="shared" si="16"/>
        <v>21249</v>
      </c>
      <c r="J187" s="18">
        <f t="shared" si="16"/>
        <v>247334</v>
      </c>
      <c r="K187" s="18">
        <f t="shared" si="16"/>
        <v>0</v>
      </c>
      <c r="L187" s="18"/>
      <c r="M187" s="18">
        <f t="shared" si="16"/>
        <v>-3858</v>
      </c>
      <c r="N187" s="18">
        <f t="shared" si="16"/>
        <v>243476</v>
      </c>
    </row>
    <row r="188" spans="1:14" ht="15.75" thickTop="1">
      <c r="A188" s="31" t="str">
        <f>+A1</f>
        <v>File:  T:\TABLES\FY2008\04CONGTRACK\08DCONG6.XLS</v>
      </c>
      <c r="B188" s="30"/>
      <c r="C188" s="30"/>
      <c r="D188" s="30"/>
      <c r="E188" s="30"/>
      <c r="F188" s="30"/>
      <c r="G188" s="30"/>
      <c r="H188" s="30"/>
      <c r="I188" s="30"/>
      <c r="J188" s="30"/>
      <c r="K188" s="30"/>
      <c r="L188" s="30"/>
      <c r="M188" s="30"/>
      <c r="N188" s="30"/>
    </row>
    <row r="189" spans="1:14" ht="15">
      <c r="A189" s="1" t="str">
        <f>A2</f>
        <v>Revised 12/26/07</v>
      </c>
      <c r="B189" s="20"/>
      <c r="C189" s="20"/>
      <c r="D189" s="20"/>
      <c r="E189" s="20"/>
      <c r="F189" s="20"/>
      <c r="G189" s="20"/>
      <c r="H189" s="20"/>
      <c r="I189" s="20"/>
      <c r="J189" s="20"/>
      <c r="K189" s="20"/>
      <c r="L189" s="20"/>
      <c r="M189" s="20"/>
      <c r="N189" s="20"/>
    </row>
    <row r="190" spans="1:14" ht="15">
      <c r="A190" s="2" t="str">
        <f>+A3</f>
        <v>U. S. Geological Survey</v>
      </c>
      <c r="B190" s="23"/>
      <c r="C190" s="23"/>
      <c r="D190" s="23"/>
      <c r="E190" s="23"/>
      <c r="F190" s="23"/>
      <c r="G190" s="23"/>
      <c r="H190" s="23"/>
      <c r="I190" s="23"/>
      <c r="J190" s="23"/>
      <c r="K190" s="23"/>
      <c r="L190" s="23"/>
      <c r="M190" s="23"/>
      <c r="N190" s="23"/>
    </row>
    <row r="191" spans="1:14" ht="15">
      <c r="A191" s="2" t="str">
        <f>+A4</f>
        <v>FY 2008 Congressional Action (Detailed and Change From FY 2007)</v>
      </c>
      <c r="B191" s="23"/>
      <c r="C191" s="23"/>
      <c r="D191" s="23"/>
      <c r="E191" s="23"/>
      <c r="F191" s="23"/>
      <c r="G191" s="23"/>
      <c r="H191" s="23"/>
      <c r="I191" s="23"/>
      <c r="J191" s="23"/>
      <c r="K191" s="23"/>
      <c r="L191" s="23"/>
      <c r="M191" s="23"/>
      <c r="N191" s="23"/>
    </row>
    <row r="192" spans="1:14" ht="15">
      <c r="A192" s="2" t="str">
        <f>+A5</f>
        <v>House, Senate, and Conference Action Recommendations</v>
      </c>
      <c r="B192" s="23"/>
      <c r="C192" s="23"/>
      <c r="D192" s="23"/>
      <c r="E192" s="23"/>
      <c r="F192" s="23"/>
      <c r="G192" s="23"/>
      <c r="H192" s="23"/>
      <c r="I192" s="23"/>
      <c r="J192" s="23"/>
      <c r="K192" s="23"/>
      <c r="L192" s="23"/>
      <c r="M192" s="23"/>
      <c r="N192" s="23"/>
    </row>
    <row r="193" spans="1:14" ht="15">
      <c r="A193" s="2" t="str">
        <f>+A6</f>
        <v>(Dollars in Thousands)</v>
      </c>
      <c r="B193" s="23"/>
      <c r="C193" s="23"/>
      <c r="D193" s="23"/>
      <c r="E193" s="23"/>
      <c r="F193" s="23"/>
      <c r="G193" s="23"/>
      <c r="H193" s="23"/>
      <c r="I193" s="23"/>
      <c r="J193" s="23"/>
      <c r="K193" s="23"/>
      <c r="L193" s="23"/>
      <c r="M193" s="23"/>
      <c r="N193" s="23"/>
    </row>
    <row r="194" spans="1:14" ht="15.75" thickBot="1">
      <c r="A194" s="1"/>
      <c r="B194" s="20"/>
      <c r="C194" s="20"/>
      <c r="D194" s="20"/>
      <c r="E194" s="20"/>
      <c r="F194" s="20"/>
      <c r="G194" s="20"/>
      <c r="H194" s="20"/>
      <c r="I194" s="20"/>
      <c r="J194" s="20"/>
      <c r="K194" s="20"/>
      <c r="L194" s="20"/>
      <c r="M194" s="20"/>
      <c r="N194" s="20"/>
    </row>
    <row r="195" spans="1:14" ht="17.25" thickBot="1" thickTop="1">
      <c r="A195" s="3"/>
      <c r="B195" s="4"/>
      <c r="C195" s="4"/>
      <c r="D195" s="5" t="str">
        <f>+$D$8</f>
        <v>House Floor Action</v>
      </c>
      <c r="E195" s="6"/>
      <c r="F195" s="7"/>
      <c r="G195" s="5" t="str">
        <f>+$G$8</f>
        <v>Senate Full Comm Action</v>
      </c>
      <c r="H195" s="6"/>
      <c r="I195" s="7"/>
      <c r="J195" s="5" t="str">
        <f>+J8</f>
        <v>ATB Reduction to Conference Action Funding</v>
      </c>
      <c r="K195" s="6"/>
      <c r="L195" s="6"/>
      <c r="M195" s="6"/>
      <c r="N195" s="7"/>
    </row>
    <row r="196" spans="1:14" ht="16.5" thickTop="1">
      <c r="A196" s="8"/>
      <c r="B196" s="54"/>
      <c r="C196" s="10" t="str">
        <f>+C9</f>
        <v>Revised</v>
      </c>
      <c r="D196" s="67"/>
      <c r="E196" s="56"/>
      <c r="F196" s="56"/>
      <c r="G196" s="55"/>
      <c r="H196" s="56"/>
      <c r="I196" s="56"/>
      <c r="J196" s="55"/>
      <c r="K196" s="10"/>
      <c r="L196" s="56"/>
      <c r="M196" s="56"/>
      <c r="N196" s="56"/>
    </row>
    <row r="197" spans="1:14" ht="15.75">
      <c r="A197" s="8"/>
      <c r="B197" s="9"/>
      <c r="C197" s="10" t="str">
        <f>+C10</f>
        <v>FY 2008</v>
      </c>
      <c r="D197" s="10" t="str">
        <f>+$D$10</f>
        <v>Hse </v>
      </c>
      <c r="E197" s="10" t="s">
        <v>6</v>
      </c>
      <c r="F197" s="10" t="s">
        <v>6</v>
      </c>
      <c r="G197" s="10" t="str">
        <f>+$G$10</f>
        <v>Sen</v>
      </c>
      <c r="H197" s="10" t="s">
        <v>6</v>
      </c>
      <c r="I197" s="10" t="s">
        <v>6</v>
      </c>
      <c r="J197" s="10" t="s">
        <v>7</v>
      </c>
      <c r="K197" s="10" t="s">
        <v>275</v>
      </c>
      <c r="L197" s="10"/>
      <c r="M197" s="10"/>
      <c r="N197" s="10"/>
    </row>
    <row r="198" spans="1:14" ht="15.75">
      <c r="A198" s="8"/>
      <c r="B198" s="9" t="str">
        <f>+B11</f>
        <v>FY 2007</v>
      </c>
      <c r="C198" s="10" t="str">
        <f>+C11</f>
        <v>Pres. Bud.</v>
      </c>
      <c r="D198" s="10" t="str">
        <f>+$D$11</f>
        <v>Floor</v>
      </c>
      <c r="E198" s="10" t="s">
        <v>9</v>
      </c>
      <c r="F198" s="10" t="s">
        <v>9</v>
      </c>
      <c r="G198" s="10" t="str">
        <f>+$G$11</f>
        <v>Full Comm</v>
      </c>
      <c r="H198" s="10" t="s">
        <v>9</v>
      </c>
      <c r="I198" s="10" t="s">
        <v>9</v>
      </c>
      <c r="J198" s="10" t="s">
        <v>10</v>
      </c>
      <c r="K198" s="10" t="s">
        <v>276</v>
      </c>
      <c r="L198" s="10"/>
      <c r="M198" s="10" t="s">
        <v>278</v>
      </c>
      <c r="N198" s="10" t="s">
        <v>211</v>
      </c>
    </row>
    <row r="199" spans="1:14" ht="16.5" thickBot="1">
      <c r="A199" s="11" t="s">
        <v>27</v>
      </c>
      <c r="B199" s="9" t="str">
        <f>+B12</f>
        <v>Enacted</v>
      </c>
      <c r="C199" s="10" t="s">
        <v>11</v>
      </c>
      <c r="D199" s="10" t="s">
        <v>12</v>
      </c>
      <c r="E199" s="10" t="str">
        <f>+E12</f>
        <v>FY 2007</v>
      </c>
      <c r="F199" s="10" t="s">
        <v>8</v>
      </c>
      <c r="G199" s="10" t="s">
        <v>12</v>
      </c>
      <c r="H199" s="10" t="str">
        <f>+H12</f>
        <v>FY 2007</v>
      </c>
      <c r="I199" s="10" t="s">
        <v>8</v>
      </c>
      <c r="J199" s="10" t="s">
        <v>12</v>
      </c>
      <c r="K199" s="10" t="s">
        <v>277</v>
      </c>
      <c r="L199" s="10"/>
      <c r="M199" s="10">
        <v>-0.0156</v>
      </c>
      <c r="N199" s="10" t="s">
        <v>279</v>
      </c>
    </row>
    <row r="200" spans="1:14" ht="17.25" thickBot="1" thickTop="1">
      <c r="A200" s="12" t="s">
        <v>28</v>
      </c>
      <c r="B200" s="18">
        <v>8098</v>
      </c>
      <c r="C200" s="19">
        <f>+B200+SUM(C202:C203)+SUM(C206:C207)</f>
        <v>7628</v>
      </c>
      <c r="D200" s="19">
        <f>+B200+SUM(D202:D203)+SUM(D206:D207)</f>
        <v>7628</v>
      </c>
      <c r="E200" s="19">
        <f>SUM(E202:E207)</f>
        <v>-470</v>
      </c>
      <c r="F200" s="19">
        <f>SUM(F202:F207)</f>
        <v>0</v>
      </c>
      <c r="G200" s="19">
        <f>+B200+SUM(G202:G203)+SUM(G206:G207)</f>
        <v>8128</v>
      </c>
      <c r="H200" s="19">
        <f>SUM(H202:H207)</f>
        <v>30</v>
      </c>
      <c r="I200" s="19">
        <f>SUM(I202:I207)</f>
        <v>500</v>
      </c>
      <c r="J200" s="19">
        <f>+B200+SUM(J202:J203)+SUM(J206:J207)</f>
        <v>7978</v>
      </c>
      <c r="K200" s="19"/>
      <c r="L200" s="19"/>
      <c r="M200" s="19">
        <f>ROUND(J200*$M$12,0)-1</f>
        <v>-125</v>
      </c>
      <c r="N200" s="19">
        <f>SUM(J200,M200)</f>
        <v>7853</v>
      </c>
    </row>
    <row r="201" spans="1:14" ht="15.75" thickTop="1">
      <c r="A201" s="8"/>
      <c r="B201" s="21"/>
      <c r="C201" s="22"/>
      <c r="D201" s="22"/>
      <c r="E201" s="22"/>
      <c r="F201" s="22"/>
      <c r="G201" s="22"/>
      <c r="H201" s="22"/>
      <c r="I201" s="22"/>
      <c r="J201" s="22"/>
      <c r="K201" s="22"/>
      <c r="L201" s="22"/>
      <c r="M201" s="22"/>
      <c r="N201" s="22"/>
    </row>
    <row r="202" spans="1:14" ht="15">
      <c r="A202" s="8" t="s">
        <v>141</v>
      </c>
      <c r="B202" s="21"/>
      <c r="C202" s="22">
        <v>44</v>
      </c>
      <c r="D202" s="22">
        <f>+C202</f>
        <v>44</v>
      </c>
      <c r="E202" s="22">
        <f>+D202</f>
        <v>44</v>
      </c>
      <c r="F202" s="22">
        <f>+D202-C202</f>
        <v>0</v>
      </c>
      <c r="G202" s="22">
        <f>+C202</f>
        <v>44</v>
      </c>
      <c r="H202" s="22">
        <f>+G202</f>
        <v>44</v>
      </c>
      <c r="I202" s="22">
        <f>+G202-C202</f>
        <v>0</v>
      </c>
      <c r="J202" s="22">
        <f>+D202</f>
        <v>44</v>
      </c>
      <c r="K202" s="22">
        <f>+J202</f>
        <v>44</v>
      </c>
      <c r="L202" s="22"/>
      <c r="M202" s="22">
        <f>ROUND($M$12*K202,0)</f>
        <v>-1</v>
      </c>
      <c r="N202" s="22">
        <f>SUM(M202,K202)</f>
        <v>43</v>
      </c>
    </row>
    <row r="203" spans="1:14" ht="15">
      <c r="A203" s="8" t="s">
        <v>142</v>
      </c>
      <c r="B203" s="21"/>
      <c r="C203" s="22">
        <v>206</v>
      </c>
      <c r="D203" s="22">
        <f>+C203</f>
        <v>206</v>
      </c>
      <c r="E203" s="22">
        <f>+D203</f>
        <v>206</v>
      </c>
      <c r="F203" s="22">
        <f>+D203-C203</f>
        <v>0</v>
      </c>
      <c r="G203" s="22">
        <f>+C203</f>
        <v>206</v>
      </c>
      <c r="H203" s="22">
        <f>+G203</f>
        <v>206</v>
      </c>
      <c r="I203" s="22">
        <f>+G203-C203</f>
        <v>0</v>
      </c>
      <c r="J203" s="22">
        <f>+D203</f>
        <v>206</v>
      </c>
      <c r="K203" s="22">
        <f>+J203</f>
        <v>206</v>
      </c>
      <c r="L203" s="22"/>
      <c r="M203" s="22">
        <f>ROUND($M$12*K203,0)</f>
        <v>-3</v>
      </c>
      <c r="N203" s="22">
        <f>SUM(M203,K203)</f>
        <v>203</v>
      </c>
    </row>
    <row r="204" spans="1:14" ht="15">
      <c r="A204" s="8"/>
      <c r="B204" s="21"/>
      <c r="C204" s="22"/>
      <c r="D204" s="22"/>
      <c r="E204" s="22"/>
      <c r="F204" s="22"/>
      <c r="G204" s="22"/>
      <c r="H204" s="22"/>
      <c r="I204" s="22"/>
      <c r="J204" s="22"/>
      <c r="K204" s="22"/>
      <c r="L204" s="22"/>
      <c r="M204" s="22"/>
      <c r="N204" s="22"/>
    </row>
    <row r="205" spans="1:14" ht="15">
      <c r="A205" s="8" t="s">
        <v>80</v>
      </c>
      <c r="B205" s="21"/>
      <c r="C205" s="22"/>
      <c r="D205" s="22"/>
      <c r="E205" s="22"/>
      <c r="F205" s="22"/>
      <c r="G205" s="22"/>
      <c r="H205" s="22"/>
      <c r="I205" s="22"/>
      <c r="J205" s="22"/>
      <c r="K205" s="22"/>
      <c r="L205" s="22"/>
      <c r="M205" s="22"/>
      <c r="N205" s="22"/>
    </row>
    <row r="206" spans="1:14" ht="15">
      <c r="A206" s="8" t="s">
        <v>81</v>
      </c>
      <c r="B206" s="39">
        <v>493</v>
      </c>
      <c r="C206" s="22">
        <v>-493</v>
      </c>
      <c r="D206" s="22">
        <v>-493</v>
      </c>
      <c r="E206" s="22">
        <f>+D206</f>
        <v>-493</v>
      </c>
      <c r="F206" s="22">
        <f>+D206-C206</f>
        <v>0</v>
      </c>
      <c r="G206" s="22">
        <v>7</v>
      </c>
      <c r="H206" s="22">
        <f>+G206</f>
        <v>7</v>
      </c>
      <c r="I206" s="22">
        <f>+G206-C206</f>
        <v>500</v>
      </c>
      <c r="J206" s="70">
        <v>-143</v>
      </c>
      <c r="K206" s="22">
        <v>350</v>
      </c>
      <c r="L206" s="22"/>
      <c r="M206" s="22">
        <f>ROUND($M$12*K206,0)</f>
        <v>-5</v>
      </c>
      <c r="N206" s="22">
        <f>SUM(M206,K206)</f>
        <v>345</v>
      </c>
    </row>
    <row r="207" spans="1:14" ht="15">
      <c r="A207" s="8" t="s">
        <v>82</v>
      </c>
      <c r="B207" s="21">
        <v>227</v>
      </c>
      <c r="C207" s="22">
        <v>-227</v>
      </c>
      <c r="D207" s="22">
        <v>-227</v>
      </c>
      <c r="E207" s="22">
        <f>+D207</f>
        <v>-227</v>
      </c>
      <c r="F207" s="22">
        <f>+D207-C207</f>
        <v>0</v>
      </c>
      <c r="G207" s="22">
        <v>-227</v>
      </c>
      <c r="H207" s="22">
        <f>+G207</f>
        <v>-227</v>
      </c>
      <c r="I207" s="22">
        <f>+G207-C207</f>
        <v>0</v>
      </c>
      <c r="J207" s="22">
        <f>+D207</f>
        <v>-227</v>
      </c>
      <c r="K207" s="22"/>
      <c r="L207" s="22"/>
      <c r="M207" s="22"/>
      <c r="N207" s="22"/>
    </row>
    <row r="208" spans="1:14" ht="15">
      <c r="A208" s="8"/>
      <c r="B208" s="21"/>
      <c r="C208" s="22"/>
      <c r="D208" s="22"/>
      <c r="E208" s="22"/>
      <c r="F208" s="22"/>
      <c r="G208" s="22"/>
      <c r="H208" s="22"/>
      <c r="I208" s="22"/>
      <c r="J208" s="22"/>
      <c r="K208" s="22"/>
      <c r="L208" s="22"/>
      <c r="M208" s="22"/>
      <c r="N208" s="22"/>
    </row>
    <row r="209" spans="1:14" ht="15.75" thickBot="1">
      <c r="A209" s="8"/>
      <c r="B209" s="21"/>
      <c r="C209" s="22"/>
      <c r="D209" s="22"/>
      <c r="E209" s="22"/>
      <c r="F209" s="22"/>
      <c r="G209" s="22"/>
      <c r="H209" s="22"/>
      <c r="I209" s="22"/>
      <c r="J209" s="22"/>
      <c r="K209" s="22"/>
      <c r="L209" s="22"/>
      <c r="M209" s="22"/>
      <c r="N209" s="22"/>
    </row>
    <row r="210" spans="1:14" ht="17.25" thickBot="1" thickTop="1">
      <c r="A210" s="12" t="s">
        <v>29</v>
      </c>
      <c r="B210" s="18">
        <v>62818</v>
      </c>
      <c r="C210" s="19">
        <f>+B210+SUM(C212:C213)+SUM(C216:C216)</f>
        <v>64925</v>
      </c>
      <c r="D210" s="19">
        <f>+B210+SUM(D212:D213)+SUM(D216:D216)</f>
        <v>64925</v>
      </c>
      <c r="E210" s="19">
        <f>SUM(E212:E216)</f>
        <v>2107</v>
      </c>
      <c r="F210" s="19">
        <f>SUM(F212:F216)</f>
        <v>0</v>
      </c>
      <c r="G210" s="19">
        <f>+B210+SUM(G212:G213)+SUM(G216:G216)</f>
        <v>64925</v>
      </c>
      <c r="H210" s="19">
        <f>SUM(H212:H216)</f>
        <v>2107</v>
      </c>
      <c r="I210" s="19">
        <f>SUM(I212:I216)</f>
        <v>0</v>
      </c>
      <c r="J210" s="19">
        <f>+B210+SUM(J212:J213)+SUM(J216:J216)</f>
        <v>64925</v>
      </c>
      <c r="K210" s="19"/>
      <c r="L210" s="19"/>
      <c r="M210" s="19">
        <f>ROUND(J210*$M$12,0)</f>
        <v>-1013</v>
      </c>
      <c r="N210" s="19">
        <f>SUM(J210,M210)</f>
        <v>63912</v>
      </c>
    </row>
    <row r="211" spans="1:14" ht="15.75" thickTop="1">
      <c r="A211" s="8"/>
      <c r="B211" s="21"/>
      <c r="C211" s="22"/>
      <c r="D211" s="22"/>
      <c r="E211" s="22"/>
      <c r="F211" s="22"/>
      <c r="G211" s="22"/>
      <c r="H211" s="22"/>
      <c r="I211" s="22"/>
      <c r="J211" s="22"/>
      <c r="K211" s="22"/>
      <c r="L211" s="22"/>
      <c r="M211" s="22"/>
      <c r="N211" s="22"/>
    </row>
    <row r="212" spans="1:14" ht="15">
      <c r="A212" s="8" t="s">
        <v>143</v>
      </c>
      <c r="B212" s="21"/>
      <c r="C212" s="22">
        <v>693</v>
      </c>
      <c r="D212" s="22">
        <f>+C212</f>
        <v>693</v>
      </c>
      <c r="E212" s="22">
        <f>+D212</f>
        <v>693</v>
      </c>
      <c r="F212" s="22">
        <f>+D212-C212</f>
        <v>0</v>
      </c>
      <c r="G212" s="22">
        <f>+C212</f>
        <v>693</v>
      </c>
      <c r="H212" s="22">
        <f>+G212</f>
        <v>693</v>
      </c>
      <c r="I212" s="22">
        <f>+G212-C212</f>
        <v>0</v>
      </c>
      <c r="J212" s="22">
        <f>+D212</f>
        <v>693</v>
      </c>
      <c r="K212" s="22">
        <f>+J212</f>
        <v>693</v>
      </c>
      <c r="L212" s="22"/>
      <c r="M212" s="22">
        <f>ROUND($M$12*K212,0)</f>
        <v>-11</v>
      </c>
      <c r="N212" s="22">
        <f>SUM(M212,K212)</f>
        <v>682</v>
      </c>
    </row>
    <row r="213" spans="1:14" ht="15">
      <c r="A213" s="8" t="s">
        <v>144</v>
      </c>
      <c r="B213" s="21"/>
      <c r="C213" s="22">
        <v>2354</v>
      </c>
      <c r="D213" s="22">
        <f>+C213</f>
        <v>2354</v>
      </c>
      <c r="E213" s="22">
        <f>+D213</f>
        <v>2354</v>
      </c>
      <c r="F213" s="22">
        <f>+D213-C213</f>
        <v>0</v>
      </c>
      <c r="G213" s="22">
        <f>+C213</f>
        <v>2354</v>
      </c>
      <c r="H213" s="22">
        <f>+G213</f>
        <v>2354</v>
      </c>
      <c r="I213" s="22">
        <f>+G213-C213</f>
        <v>0</v>
      </c>
      <c r="J213" s="22">
        <f>+D213</f>
        <v>2354</v>
      </c>
      <c r="K213" s="22">
        <f>+J213</f>
        <v>2354</v>
      </c>
      <c r="L213" s="22"/>
      <c r="M213" s="22">
        <f>ROUND($M$12*K213,0)</f>
        <v>-37</v>
      </c>
      <c r="N213" s="22">
        <f>SUM(M213,K213)</f>
        <v>2317</v>
      </c>
    </row>
    <row r="214" spans="1:14" ht="15">
      <c r="A214" s="8"/>
      <c r="B214" s="21"/>
      <c r="C214" s="22"/>
      <c r="D214" s="22"/>
      <c r="E214" s="22"/>
      <c r="F214" s="22"/>
      <c r="G214" s="22"/>
      <c r="H214" s="22"/>
      <c r="I214" s="22"/>
      <c r="J214" s="22"/>
      <c r="K214" s="22"/>
      <c r="L214" s="22"/>
      <c r="M214" s="22"/>
      <c r="N214" s="22"/>
    </row>
    <row r="215" spans="1:14" ht="15">
      <c r="A215" s="8" t="s">
        <v>83</v>
      </c>
      <c r="B215" s="21"/>
      <c r="C215" s="22"/>
      <c r="D215" s="22"/>
      <c r="E215" s="22"/>
      <c r="F215" s="22"/>
      <c r="G215" s="22"/>
      <c r="H215" s="22"/>
      <c r="I215" s="22"/>
      <c r="J215" s="22"/>
      <c r="K215" s="22"/>
      <c r="L215" s="22"/>
      <c r="M215" s="22"/>
      <c r="N215" s="22"/>
    </row>
    <row r="216" spans="1:14" ht="15">
      <c r="A216" s="8" t="s">
        <v>84</v>
      </c>
      <c r="B216" s="21">
        <v>940</v>
      </c>
      <c r="C216" s="22">
        <v>-940</v>
      </c>
      <c r="D216" s="22">
        <v>-940</v>
      </c>
      <c r="E216" s="22">
        <f>+D216</f>
        <v>-940</v>
      </c>
      <c r="F216" s="22">
        <f>+D216-C216</f>
        <v>0</v>
      </c>
      <c r="G216" s="22">
        <v>-940</v>
      </c>
      <c r="H216" s="22">
        <f>+G216</f>
        <v>-940</v>
      </c>
      <c r="I216" s="22">
        <f>+G216-C216</f>
        <v>0</v>
      </c>
      <c r="J216" s="22">
        <f>+D216</f>
        <v>-940</v>
      </c>
      <c r="K216" s="22"/>
      <c r="L216" s="22"/>
      <c r="M216" s="22"/>
      <c r="N216" s="22"/>
    </row>
    <row r="217" spans="1:14" ht="15">
      <c r="A217" s="8"/>
      <c r="B217" s="21"/>
      <c r="C217" s="22"/>
      <c r="D217" s="22"/>
      <c r="E217" s="22"/>
      <c r="F217" s="22"/>
      <c r="G217" s="22"/>
      <c r="H217" s="22"/>
      <c r="I217" s="22"/>
      <c r="J217" s="22"/>
      <c r="K217" s="22"/>
      <c r="L217" s="22"/>
      <c r="M217" s="22"/>
      <c r="N217" s="22"/>
    </row>
    <row r="218" spans="1:14" ht="15.75" thickBot="1">
      <c r="A218" s="8"/>
      <c r="B218" s="21"/>
      <c r="C218" s="22"/>
      <c r="D218" s="22"/>
      <c r="E218" s="22"/>
      <c r="F218" s="22"/>
      <c r="G218" s="22"/>
      <c r="H218" s="22"/>
      <c r="I218" s="22"/>
      <c r="J218" s="22"/>
      <c r="K218" s="22"/>
      <c r="L218" s="22"/>
      <c r="M218" s="22"/>
      <c r="N218" s="22"/>
    </row>
    <row r="219" spans="1:14" ht="17.25" thickBot="1" thickTop="1">
      <c r="A219" s="12" t="s">
        <v>30</v>
      </c>
      <c r="B219" s="18">
        <v>13293</v>
      </c>
      <c r="C219" s="19">
        <f>+B219+SUM(C221:C222)+SUM(C225:C225)</f>
        <v>13730</v>
      </c>
      <c r="D219" s="19">
        <f>+B219+SUM(D221:D222)+SUM(D225:D225)</f>
        <v>13730</v>
      </c>
      <c r="E219" s="19">
        <f>SUM(E221:E225)</f>
        <v>437</v>
      </c>
      <c r="F219" s="19">
        <f>SUM(F221:F225)</f>
        <v>0</v>
      </c>
      <c r="G219" s="19">
        <f>+B219+SUM(G221:G222)+SUM(G225:G225)</f>
        <v>13730</v>
      </c>
      <c r="H219" s="19">
        <f>SUM(H221:H225)</f>
        <v>437</v>
      </c>
      <c r="I219" s="19">
        <f>SUM(I221:I225)</f>
        <v>0</v>
      </c>
      <c r="J219" s="19">
        <f>+B219+SUM(J221:J222)+SUM(J225:J225)</f>
        <v>13730</v>
      </c>
      <c r="K219" s="19"/>
      <c r="L219" s="19"/>
      <c r="M219" s="19">
        <f>ROUND(J219*$M$12,0)</f>
        <v>-214</v>
      </c>
      <c r="N219" s="19">
        <f>SUM(J219,M219)</f>
        <v>13516</v>
      </c>
    </row>
    <row r="220" spans="1:14" ht="15.75" thickTop="1">
      <c r="A220" s="8"/>
      <c r="B220" s="21"/>
      <c r="C220" s="22"/>
      <c r="D220" s="22"/>
      <c r="E220" s="22"/>
      <c r="F220" s="22"/>
      <c r="G220" s="22"/>
      <c r="H220" s="22"/>
      <c r="I220" s="22"/>
      <c r="J220" s="22"/>
      <c r="K220" s="22"/>
      <c r="L220" s="22"/>
      <c r="M220" s="22"/>
      <c r="N220" s="22"/>
    </row>
    <row r="221" spans="1:14" ht="15">
      <c r="A221" s="8" t="s">
        <v>145</v>
      </c>
      <c r="B221" s="21"/>
      <c r="C221" s="22">
        <v>149</v>
      </c>
      <c r="D221" s="22">
        <f>+C221</f>
        <v>149</v>
      </c>
      <c r="E221" s="22">
        <f>+D221</f>
        <v>149</v>
      </c>
      <c r="F221" s="22">
        <f>+D221-C221</f>
        <v>0</v>
      </c>
      <c r="G221" s="22">
        <f>+C221</f>
        <v>149</v>
      </c>
      <c r="H221" s="22">
        <f>+G221</f>
        <v>149</v>
      </c>
      <c r="I221" s="22">
        <f>+G221-C221</f>
        <v>0</v>
      </c>
      <c r="J221" s="22">
        <f>+D221</f>
        <v>149</v>
      </c>
      <c r="K221" s="22">
        <f>+J221</f>
        <v>149</v>
      </c>
      <c r="L221" s="22"/>
      <c r="M221" s="22">
        <f>ROUND($M$12*K221,0)</f>
        <v>-2</v>
      </c>
      <c r="N221" s="22">
        <f>SUM(M221,K221)</f>
        <v>147</v>
      </c>
    </row>
    <row r="222" spans="1:14" ht="15">
      <c r="A222" s="8" t="s">
        <v>146</v>
      </c>
      <c r="B222" s="21"/>
      <c r="C222" s="22">
        <v>515</v>
      </c>
      <c r="D222" s="22">
        <f>+C222</f>
        <v>515</v>
      </c>
      <c r="E222" s="22">
        <f>+D222</f>
        <v>515</v>
      </c>
      <c r="F222" s="22">
        <f>+D222-C222</f>
        <v>0</v>
      </c>
      <c r="G222" s="22">
        <f>+C222</f>
        <v>515</v>
      </c>
      <c r="H222" s="22">
        <f>+G222</f>
        <v>515</v>
      </c>
      <c r="I222" s="22">
        <f>+G222-C222</f>
        <v>0</v>
      </c>
      <c r="J222" s="22">
        <f>+D222</f>
        <v>515</v>
      </c>
      <c r="K222" s="22">
        <f>+J222</f>
        <v>515</v>
      </c>
      <c r="L222" s="22"/>
      <c r="M222" s="22">
        <f>ROUND($M$12*K222,0)</f>
        <v>-8</v>
      </c>
      <c r="N222" s="22">
        <f>SUM(M222,K222)</f>
        <v>507</v>
      </c>
    </row>
    <row r="223" spans="1:14" ht="15">
      <c r="A223" s="8"/>
      <c r="B223" s="21"/>
      <c r="C223" s="22"/>
      <c r="D223" s="22"/>
      <c r="E223" s="22"/>
      <c r="F223" s="22"/>
      <c r="G223" s="22"/>
      <c r="H223" s="22"/>
      <c r="I223" s="22"/>
      <c r="J223" s="22"/>
      <c r="K223" s="22"/>
      <c r="L223" s="22"/>
      <c r="M223" s="22"/>
      <c r="N223" s="22"/>
    </row>
    <row r="224" spans="1:14" ht="15">
      <c r="A224" s="8" t="s">
        <v>85</v>
      </c>
      <c r="B224" s="21"/>
      <c r="C224" s="22"/>
      <c r="D224" s="22"/>
      <c r="E224" s="22"/>
      <c r="F224" s="22"/>
      <c r="G224" s="22"/>
      <c r="H224" s="22"/>
      <c r="I224" s="22"/>
      <c r="J224" s="22"/>
      <c r="K224" s="22"/>
      <c r="L224" s="22"/>
      <c r="M224" s="22"/>
      <c r="N224" s="22"/>
    </row>
    <row r="225" spans="1:14" ht="15">
      <c r="A225" s="8" t="s">
        <v>68</v>
      </c>
      <c r="B225" s="21">
        <v>227</v>
      </c>
      <c r="C225" s="22">
        <v>-227</v>
      </c>
      <c r="D225" s="22">
        <v>-227</v>
      </c>
      <c r="E225" s="22">
        <f>+D225</f>
        <v>-227</v>
      </c>
      <c r="F225" s="22">
        <f>+D225-C225</f>
        <v>0</v>
      </c>
      <c r="G225" s="22">
        <v>-227</v>
      </c>
      <c r="H225" s="22">
        <f>+G225</f>
        <v>-227</v>
      </c>
      <c r="I225" s="22">
        <f>+G225-C225</f>
        <v>0</v>
      </c>
      <c r="J225" s="22">
        <f>+D225</f>
        <v>-227</v>
      </c>
      <c r="K225" s="22"/>
      <c r="L225" s="22"/>
      <c r="M225" s="22"/>
      <c r="N225" s="22"/>
    </row>
    <row r="226" spans="1:14" ht="15">
      <c r="A226" s="8"/>
      <c r="B226" s="21"/>
      <c r="C226" s="22"/>
      <c r="D226" s="22"/>
      <c r="E226" s="22"/>
      <c r="F226" s="22"/>
      <c r="G226" s="22"/>
      <c r="H226" s="22"/>
      <c r="I226" s="22"/>
      <c r="J226" s="22"/>
      <c r="K226" s="22"/>
      <c r="L226" s="22"/>
      <c r="M226" s="22"/>
      <c r="N226" s="22"/>
    </row>
    <row r="227" spans="1:14" ht="15.75" thickBot="1">
      <c r="A227" s="13"/>
      <c r="B227" s="24"/>
      <c r="C227" s="25"/>
      <c r="D227" s="25"/>
      <c r="E227" s="25"/>
      <c r="F227" s="25"/>
      <c r="G227" s="25"/>
      <c r="H227" s="25"/>
      <c r="I227" s="25"/>
      <c r="J227" s="25"/>
      <c r="K227" s="25"/>
      <c r="L227" s="25"/>
      <c r="M227" s="25"/>
      <c r="N227" s="25"/>
    </row>
    <row r="228" spans="1:14" ht="15.75" thickTop="1">
      <c r="A228" s="31" t="str">
        <f>+A1</f>
        <v>File:  T:\TABLES\FY2008\04CONGTRACK\08DCONG6.XLS</v>
      </c>
      <c r="B228" s="30"/>
      <c r="C228" s="30"/>
      <c r="D228" s="30"/>
      <c r="E228" s="30"/>
      <c r="F228" s="30"/>
      <c r="G228" s="30"/>
      <c r="H228" s="30"/>
      <c r="I228" s="30"/>
      <c r="J228" s="30"/>
      <c r="K228" s="30"/>
      <c r="L228" s="30"/>
      <c r="M228" s="30"/>
      <c r="N228" s="30"/>
    </row>
    <row r="229" spans="1:14" ht="15">
      <c r="A229" s="1" t="str">
        <f>A2</f>
        <v>Revised 12/26/07</v>
      </c>
      <c r="B229" s="20"/>
      <c r="C229" s="20"/>
      <c r="D229" s="20"/>
      <c r="E229" s="20"/>
      <c r="F229" s="20"/>
      <c r="G229" s="20"/>
      <c r="H229" s="20"/>
      <c r="I229" s="20"/>
      <c r="J229" s="20"/>
      <c r="K229" s="20"/>
      <c r="L229" s="20"/>
      <c r="M229" s="20"/>
      <c r="N229" s="20"/>
    </row>
    <row r="230" spans="1:14" ht="15">
      <c r="A230" s="2" t="str">
        <f>+A3</f>
        <v>U. S. Geological Survey</v>
      </c>
      <c r="B230" s="23"/>
      <c r="C230" s="23"/>
      <c r="D230" s="23"/>
      <c r="E230" s="23"/>
      <c r="F230" s="23"/>
      <c r="G230" s="23"/>
      <c r="H230" s="23"/>
      <c r="I230" s="23"/>
      <c r="J230" s="23"/>
      <c r="K230" s="23"/>
      <c r="L230" s="23"/>
      <c r="M230" s="23"/>
      <c r="N230" s="23"/>
    </row>
    <row r="231" spans="1:14" ht="15">
      <c r="A231" s="2" t="str">
        <f>+A4</f>
        <v>FY 2008 Congressional Action (Detailed and Change From FY 2007)</v>
      </c>
      <c r="B231" s="23"/>
      <c r="C231" s="23"/>
      <c r="D231" s="23"/>
      <c r="E231" s="23"/>
      <c r="F231" s="23"/>
      <c r="G231" s="23"/>
      <c r="H231" s="23"/>
      <c r="I231" s="23"/>
      <c r="J231" s="23"/>
      <c r="K231" s="23"/>
      <c r="L231" s="23"/>
      <c r="M231" s="23"/>
      <c r="N231" s="23"/>
    </row>
    <row r="232" spans="1:14" ht="15">
      <c r="A232" s="2" t="str">
        <f>+A5</f>
        <v>House, Senate, and Conference Action Recommendations</v>
      </c>
      <c r="B232" s="23"/>
      <c r="C232" s="23"/>
      <c r="D232" s="23"/>
      <c r="E232" s="23"/>
      <c r="F232" s="23"/>
      <c r="G232" s="23"/>
      <c r="H232" s="23"/>
      <c r="I232" s="23"/>
      <c r="J232" s="23"/>
      <c r="K232" s="23"/>
      <c r="L232" s="23"/>
      <c r="M232" s="23"/>
      <c r="N232" s="23"/>
    </row>
    <row r="233" spans="1:14" ht="15">
      <c r="A233" s="2" t="str">
        <f>+A6</f>
        <v>(Dollars in Thousands)</v>
      </c>
      <c r="B233" s="23"/>
      <c r="C233" s="23"/>
      <c r="D233" s="23"/>
      <c r="E233" s="23"/>
      <c r="F233" s="23"/>
      <c r="G233" s="23"/>
      <c r="H233" s="23"/>
      <c r="I233" s="23"/>
      <c r="J233" s="23"/>
      <c r="K233" s="23"/>
      <c r="L233" s="23"/>
      <c r="M233" s="23"/>
      <c r="N233" s="23"/>
    </row>
    <row r="234" spans="1:14" ht="15.75" thickBot="1">
      <c r="A234" s="2"/>
      <c r="B234" s="23"/>
      <c r="C234" s="23"/>
      <c r="D234" s="23"/>
      <c r="E234" s="23"/>
      <c r="F234" s="23"/>
      <c r="G234" s="23"/>
      <c r="H234" s="23"/>
      <c r="I234" s="23"/>
      <c r="J234" s="23"/>
      <c r="K234" s="23"/>
      <c r="L234" s="23"/>
      <c r="M234" s="23"/>
      <c r="N234" s="23"/>
    </row>
    <row r="235" spans="1:14" ht="17.25" thickBot="1" thickTop="1">
      <c r="A235" s="3"/>
      <c r="B235" s="4"/>
      <c r="C235" s="4"/>
      <c r="D235" s="5" t="str">
        <f>+$D$8</f>
        <v>House Floor Action</v>
      </c>
      <c r="E235" s="6"/>
      <c r="F235" s="7"/>
      <c r="G235" s="5" t="str">
        <f>+$G$8</f>
        <v>Senate Full Comm Action</v>
      </c>
      <c r="H235" s="6"/>
      <c r="I235" s="7"/>
      <c r="J235" s="5" t="str">
        <f>+J8</f>
        <v>ATB Reduction to Conference Action Funding</v>
      </c>
      <c r="K235" s="6"/>
      <c r="L235" s="6"/>
      <c r="M235" s="6"/>
      <c r="N235" s="7"/>
    </row>
    <row r="236" spans="1:14" ht="16.5" thickTop="1">
      <c r="A236" s="14"/>
      <c r="B236" s="54"/>
      <c r="C236" s="10" t="str">
        <f>+C9</f>
        <v>Revised</v>
      </c>
      <c r="D236" s="67"/>
      <c r="E236" s="56"/>
      <c r="F236" s="56"/>
      <c r="G236" s="55"/>
      <c r="H236" s="56"/>
      <c r="I236" s="56"/>
      <c r="J236" s="55"/>
      <c r="K236" s="10"/>
      <c r="L236" s="56"/>
      <c r="M236" s="56"/>
      <c r="N236" s="56"/>
    </row>
    <row r="237" spans="1:14" ht="15.75">
      <c r="A237" s="8"/>
      <c r="B237" s="9"/>
      <c r="C237" s="10" t="str">
        <f>+C10</f>
        <v>FY 2008</v>
      </c>
      <c r="D237" s="10" t="str">
        <f>+$D$10</f>
        <v>Hse </v>
      </c>
      <c r="E237" s="10" t="s">
        <v>6</v>
      </c>
      <c r="F237" s="10" t="s">
        <v>6</v>
      </c>
      <c r="G237" s="10" t="str">
        <f>+$G$10</f>
        <v>Sen</v>
      </c>
      <c r="H237" s="10" t="s">
        <v>6</v>
      </c>
      <c r="I237" s="10" t="s">
        <v>6</v>
      </c>
      <c r="J237" s="10" t="s">
        <v>7</v>
      </c>
      <c r="K237" s="10" t="s">
        <v>275</v>
      </c>
      <c r="L237" s="10"/>
      <c r="M237" s="10"/>
      <c r="N237" s="10"/>
    </row>
    <row r="238" spans="1:14" ht="15.75">
      <c r="A238" s="11" t="s">
        <v>27</v>
      </c>
      <c r="B238" s="9" t="str">
        <f>+B11</f>
        <v>FY 2007</v>
      </c>
      <c r="C238" s="10" t="str">
        <f>+C11</f>
        <v>Pres. Bud.</v>
      </c>
      <c r="D238" s="10" t="str">
        <f>+$D$11</f>
        <v>Floor</v>
      </c>
      <c r="E238" s="10" t="s">
        <v>9</v>
      </c>
      <c r="F238" s="10" t="s">
        <v>9</v>
      </c>
      <c r="G238" s="10" t="str">
        <f>+$G$11</f>
        <v>Full Comm</v>
      </c>
      <c r="H238" s="10" t="s">
        <v>9</v>
      </c>
      <c r="I238" s="10" t="s">
        <v>9</v>
      </c>
      <c r="J238" s="10" t="s">
        <v>10</v>
      </c>
      <c r="K238" s="10" t="s">
        <v>276</v>
      </c>
      <c r="L238" s="10"/>
      <c r="M238" s="10" t="s">
        <v>278</v>
      </c>
      <c r="N238" s="10" t="s">
        <v>211</v>
      </c>
    </row>
    <row r="239" spans="1:14" ht="16.5" thickBot="1">
      <c r="A239" s="11" t="s">
        <v>32</v>
      </c>
      <c r="B239" s="9" t="str">
        <f>+B12</f>
        <v>Enacted</v>
      </c>
      <c r="C239" s="10" t="s">
        <v>11</v>
      </c>
      <c r="D239" s="10" t="s">
        <v>12</v>
      </c>
      <c r="E239" s="10" t="str">
        <f>+E12</f>
        <v>FY 2007</v>
      </c>
      <c r="F239" s="10" t="s">
        <v>8</v>
      </c>
      <c r="G239" s="10" t="s">
        <v>12</v>
      </c>
      <c r="H239" s="10" t="str">
        <f>+H12</f>
        <v>FY 2007</v>
      </c>
      <c r="I239" s="10" t="s">
        <v>8</v>
      </c>
      <c r="J239" s="10" t="s">
        <v>12</v>
      </c>
      <c r="K239" s="10" t="s">
        <v>277</v>
      </c>
      <c r="L239" s="10"/>
      <c r="M239" s="10">
        <v>-0.0156</v>
      </c>
      <c r="N239" s="10" t="s">
        <v>279</v>
      </c>
    </row>
    <row r="240" spans="1:14" ht="17.25" thickBot="1" thickTop="1">
      <c r="A240" s="12" t="s">
        <v>31</v>
      </c>
      <c r="B240" s="18">
        <v>14754</v>
      </c>
      <c r="C240" s="19">
        <f>+B240+SUM(C242:C243)++SUM(C246:C248)</f>
        <v>14167</v>
      </c>
      <c r="D240" s="19">
        <f>+B240+SUM(D242:D243)++SUM(D246:D248)+D251</f>
        <v>15167</v>
      </c>
      <c r="E240" s="19">
        <f>SUM(E242:E251)</f>
        <v>413</v>
      </c>
      <c r="F240" s="19">
        <f>SUM(F242:F251)</f>
        <v>1000</v>
      </c>
      <c r="G240" s="19">
        <f>+B240+SUM(G242:G243)++SUM(G246:G248)+G252</f>
        <v>16067</v>
      </c>
      <c r="H240" s="19">
        <f>SUM(H242:H252)</f>
        <v>1313</v>
      </c>
      <c r="I240" s="19">
        <f>SUM(I242:I252)</f>
        <v>1900</v>
      </c>
      <c r="J240" s="19">
        <f>+B240+SUM(J242:J243)++SUM(J246:J248)+SUM(J251:J252)</f>
        <v>15667</v>
      </c>
      <c r="K240" s="19"/>
      <c r="L240" s="19"/>
      <c r="M240" s="19">
        <f>ROUND(J240*$M$12,0)</f>
        <v>-244</v>
      </c>
      <c r="N240" s="19">
        <f>SUM(J240,M240)</f>
        <v>15423</v>
      </c>
    </row>
    <row r="241" spans="1:14" ht="16.5" thickTop="1">
      <c r="A241" s="8"/>
      <c r="B241" s="21"/>
      <c r="C241" s="22"/>
      <c r="D241" s="22"/>
      <c r="E241" s="22"/>
      <c r="F241" s="22"/>
      <c r="G241" s="22"/>
      <c r="H241" s="22"/>
      <c r="I241" s="22"/>
      <c r="J241" s="10"/>
      <c r="K241" s="10"/>
      <c r="L241" s="10"/>
      <c r="M241" s="10"/>
      <c r="N241" s="10"/>
    </row>
    <row r="242" spans="1:14" ht="15">
      <c r="A242" s="8" t="s">
        <v>147</v>
      </c>
      <c r="B242" s="21"/>
      <c r="C242" s="22">
        <v>140</v>
      </c>
      <c r="D242" s="22">
        <f>+C242</f>
        <v>140</v>
      </c>
      <c r="E242" s="22">
        <f>+D242</f>
        <v>140</v>
      </c>
      <c r="F242" s="22">
        <f>+D242-C242</f>
        <v>0</v>
      </c>
      <c r="G242" s="22">
        <f>+C242</f>
        <v>140</v>
      </c>
      <c r="H242" s="22">
        <f>+G242</f>
        <v>140</v>
      </c>
      <c r="I242" s="22">
        <f>+G242-C242</f>
        <v>0</v>
      </c>
      <c r="J242" s="22">
        <f>+D242</f>
        <v>140</v>
      </c>
      <c r="K242" s="22">
        <f>+J242</f>
        <v>140</v>
      </c>
      <c r="L242" s="22"/>
      <c r="M242" s="22">
        <f>ROUND($M$12*K242,0)</f>
        <v>-2</v>
      </c>
      <c r="N242" s="22">
        <f>SUM(M242,K242)</f>
        <v>138</v>
      </c>
    </row>
    <row r="243" spans="1:14" ht="15">
      <c r="A243" s="8" t="s">
        <v>148</v>
      </c>
      <c r="B243" s="21"/>
      <c r="C243" s="22">
        <v>514</v>
      </c>
      <c r="D243" s="22">
        <f>+C243</f>
        <v>514</v>
      </c>
      <c r="E243" s="22">
        <f>+D243</f>
        <v>514</v>
      </c>
      <c r="F243" s="22">
        <f>+D243-C243</f>
        <v>0</v>
      </c>
      <c r="G243" s="22">
        <f>+C243</f>
        <v>514</v>
      </c>
      <c r="H243" s="22">
        <f>+G243</f>
        <v>514</v>
      </c>
      <c r="I243" s="22">
        <f>+G243-C243</f>
        <v>0</v>
      </c>
      <c r="J243" s="22">
        <f>+D243</f>
        <v>514</v>
      </c>
      <c r="K243" s="22">
        <f>+J243</f>
        <v>514</v>
      </c>
      <c r="L243" s="22"/>
      <c r="M243" s="22">
        <f>ROUND($M$12*K243,0)</f>
        <v>-8</v>
      </c>
      <c r="N243" s="22">
        <f>SUM(M243,K243)</f>
        <v>506</v>
      </c>
    </row>
    <row r="244" spans="1:14" ht="15">
      <c r="A244" s="8"/>
      <c r="B244" s="21"/>
      <c r="C244" s="22"/>
      <c r="D244" s="22"/>
      <c r="E244" s="22"/>
      <c r="F244" s="22"/>
      <c r="G244" s="22"/>
      <c r="H244" s="22"/>
      <c r="I244" s="22"/>
      <c r="J244" s="22"/>
      <c r="K244" s="40"/>
      <c r="L244" s="40"/>
      <c r="M244" s="40"/>
      <c r="N244" s="40"/>
    </row>
    <row r="245" spans="1:14" ht="15">
      <c r="A245" s="8" t="s">
        <v>86</v>
      </c>
      <c r="B245" s="21"/>
      <c r="C245" s="22"/>
      <c r="D245" s="22"/>
      <c r="E245" s="22"/>
      <c r="F245" s="22"/>
      <c r="G245" s="22"/>
      <c r="H245" s="22"/>
      <c r="I245" s="22"/>
      <c r="J245" s="22"/>
      <c r="K245" s="40"/>
      <c r="L245" s="40"/>
      <c r="M245" s="40"/>
      <c r="N245" s="40"/>
    </row>
    <row r="246" spans="1:14" ht="15">
      <c r="A246" s="8" t="s">
        <v>260</v>
      </c>
      <c r="B246" s="21">
        <v>99</v>
      </c>
      <c r="C246" s="22">
        <v>-99</v>
      </c>
      <c r="D246" s="22">
        <v>101</v>
      </c>
      <c r="E246" s="22">
        <f>+D246</f>
        <v>101</v>
      </c>
      <c r="F246" s="22">
        <f>+D246-C246</f>
        <v>200</v>
      </c>
      <c r="G246" s="22">
        <v>-99</v>
      </c>
      <c r="H246" s="22">
        <f>+G246</f>
        <v>-99</v>
      </c>
      <c r="I246" s="22">
        <f>+G246-C246</f>
        <v>0</v>
      </c>
      <c r="J246" s="70">
        <f>+D246</f>
        <v>101</v>
      </c>
      <c r="K246" s="22">
        <v>200</v>
      </c>
      <c r="L246" s="22"/>
      <c r="M246" s="22">
        <f>ROUND($M$12*K246,0)</f>
        <v>-3</v>
      </c>
      <c r="N246" s="22">
        <f>SUM(M246,K246)</f>
        <v>197</v>
      </c>
    </row>
    <row r="247" spans="1:14" ht="15">
      <c r="A247" s="8" t="s">
        <v>261</v>
      </c>
      <c r="B247" s="21">
        <v>296</v>
      </c>
      <c r="C247" s="22">
        <v>-296</v>
      </c>
      <c r="D247" s="22">
        <v>104</v>
      </c>
      <c r="E247" s="22">
        <f>+D247</f>
        <v>104</v>
      </c>
      <c r="F247" s="22">
        <f>+D247-C247</f>
        <v>400</v>
      </c>
      <c r="G247" s="22">
        <v>4</v>
      </c>
      <c r="H247" s="22">
        <f>+G247</f>
        <v>4</v>
      </c>
      <c r="I247" s="22">
        <f>+G247-C247</f>
        <v>300</v>
      </c>
      <c r="J247" s="70">
        <v>4</v>
      </c>
      <c r="K247" s="22">
        <v>300</v>
      </c>
      <c r="L247" s="22"/>
      <c r="M247" s="22">
        <f>ROUND($M$12*K247,0)</f>
        <v>-5</v>
      </c>
      <c r="N247" s="22">
        <f>SUM(M247,K247)</f>
        <v>295</v>
      </c>
    </row>
    <row r="248" spans="1:14" ht="15">
      <c r="A248" s="8" t="s">
        <v>87</v>
      </c>
      <c r="B248" s="21">
        <v>846</v>
      </c>
      <c r="C248" s="22">
        <v>-846</v>
      </c>
      <c r="D248" s="22">
        <v>-846</v>
      </c>
      <c r="E248" s="22">
        <f>+D248</f>
        <v>-846</v>
      </c>
      <c r="F248" s="22">
        <f>+D248-C248</f>
        <v>0</v>
      </c>
      <c r="G248" s="22">
        <v>-246</v>
      </c>
      <c r="H248" s="22">
        <f>+G248</f>
        <v>-246</v>
      </c>
      <c r="I248" s="22">
        <f>+G248-C248</f>
        <v>600</v>
      </c>
      <c r="J248" s="70">
        <v>-346</v>
      </c>
      <c r="K248" s="22">
        <v>500</v>
      </c>
      <c r="L248" s="22"/>
      <c r="M248" s="22">
        <f>ROUND($M$12*K248,0)</f>
        <v>-8</v>
      </c>
      <c r="N248" s="22">
        <f>SUM(M248,K248)</f>
        <v>492</v>
      </c>
    </row>
    <row r="249" spans="1:14" ht="15">
      <c r="A249" s="8"/>
      <c r="B249" s="21"/>
      <c r="C249" s="22"/>
      <c r="D249" s="22"/>
      <c r="E249" s="22"/>
      <c r="F249" s="22"/>
      <c r="G249" s="22"/>
      <c r="H249" s="22"/>
      <c r="I249" s="22"/>
      <c r="J249" s="22"/>
      <c r="K249" s="22"/>
      <c r="L249" s="22"/>
      <c r="M249" s="22"/>
      <c r="N249" s="22"/>
    </row>
    <row r="250" spans="1:14" ht="15">
      <c r="A250" s="8" t="s">
        <v>202</v>
      </c>
      <c r="B250" s="21"/>
      <c r="C250" s="22"/>
      <c r="D250" s="22"/>
      <c r="E250" s="22"/>
      <c r="F250" s="22"/>
      <c r="G250" s="22"/>
      <c r="H250" s="22"/>
      <c r="I250" s="22"/>
      <c r="J250" s="22"/>
      <c r="K250" s="22"/>
      <c r="L250" s="22"/>
      <c r="M250" s="22"/>
      <c r="N250" s="22"/>
    </row>
    <row r="251" spans="1:14" ht="15">
      <c r="A251" s="8" t="s">
        <v>259</v>
      </c>
      <c r="B251" s="21"/>
      <c r="C251" s="22"/>
      <c r="D251" s="22">
        <v>400</v>
      </c>
      <c r="E251" s="22">
        <f>+D251</f>
        <v>400</v>
      </c>
      <c r="F251" s="22">
        <f>+D251-C251</f>
        <v>400</v>
      </c>
      <c r="G251" s="22"/>
      <c r="H251" s="22"/>
      <c r="I251" s="22"/>
      <c r="J251" s="70">
        <v>0</v>
      </c>
      <c r="K251" s="22"/>
      <c r="L251" s="22"/>
      <c r="M251" s="22"/>
      <c r="N251" s="22"/>
    </row>
    <row r="252" spans="1:14" ht="15">
      <c r="A252" s="8" t="s">
        <v>251</v>
      </c>
      <c r="B252" s="21"/>
      <c r="C252" s="22"/>
      <c r="D252" s="22"/>
      <c r="E252" s="22"/>
      <c r="F252" s="22"/>
      <c r="G252" s="22">
        <v>1000</v>
      </c>
      <c r="H252" s="22">
        <f>+G252</f>
        <v>1000</v>
      </c>
      <c r="I252" s="22">
        <f>+G252-C252</f>
        <v>1000</v>
      </c>
      <c r="J252" s="70">
        <v>500</v>
      </c>
      <c r="K252" s="22">
        <f>+J252</f>
        <v>500</v>
      </c>
      <c r="L252" s="22"/>
      <c r="M252" s="22">
        <f>ROUND($M$12*K252,0)</f>
        <v>-8</v>
      </c>
      <c r="N252" s="22">
        <f>SUM(M252,K252)</f>
        <v>492</v>
      </c>
    </row>
    <row r="253" spans="1:14" ht="15.75">
      <c r="A253" s="11"/>
      <c r="B253" s="9"/>
      <c r="C253" s="10"/>
      <c r="D253" s="10"/>
      <c r="E253" s="10"/>
      <c r="F253" s="10"/>
      <c r="G253" s="10"/>
      <c r="H253" s="10"/>
      <c r="I253" s="10"/>
      <c r="J253" s="40"/>
      <c r="K253" s="40"/>
      <c r="L253" s="40"/>
      <c r="M253" s="40"/>
      <c r="N253" s="40"/>
    </row>
    <row r="254" spans="1:14" ht="16.5" thickBot="1">
      <c r="A254" s="11"/>
      <c r="B254" s="9"/>
      <c r="C254" s="10"/>
      <c r="D254" s="10"/>
      <c r="E254" s="10"/>
      <c r="F254" s="10"/>
      <c r="G254" s="10"/>
      <c r="H254" s="10"/>
      <c r="I254" s="10"/>
      <c r="J254" s="40"/>
      <c r="K254" s="40"/>
      <c r="L254" s="40"/>
      <c r="M254" s="40"/>
      <c r="N254" s="40"/>
    </row>
    <row r="255" spans="1:14" ht="17.25" thickBot="1" thickTop="1">
      <c r="A255" s="12" t="s">
        <v>54</v>
      </c>
      <c r="B255" s="18">
        <v>16612</v>
      </c>
      <c r="C255" s="19">
        <f>+B255+SUM(C257:C258)+SUM(C262:C263)</f>
        <v>18945</v>
      </c>
      <c r="D255" s="19">
        <f>+B255+SUM(D257:D258)+SUM(D262:D263)+D267</f>
        <v>21612</v>
      </c>
      <c r="E255" s="19">
        <f>SUM(E257:E267)</f>
        <v>5000</v>
      </c>
      <c r="F255" s="19">
        <f>SUM(F257:F267)</f>
        <v>2667</v>
      </c>
      <c r="G255" s="19">
        <f>+B255+SUM(G257:G258)+SUM(G262:G263)</f>
        <v>18945</v>
      </c>
      <c r="H255" s="19">
        <f>SUM(H257:H263)</f>
        <v>2333</v>
      </c>
      <c r="I255" s="19">
        <f>SUM(I257:I263)</f>
        <v>0</v>
      </c>
      <c r="J255" s="19">
        <f>+B255+SUM(J257:J258)+SUM(J262:J263)+J267</f>
        <v>20445</v>
      </c>
      <c r="K255" s="19"/>
      <c r="L255" s="19"/>
      <c r="M255" s="19">
        <f>ROUND(J255*$M$12,0)</f>
        <v>-319</v>
      </c>
      <c r="N255" s="19">
        <f>SUM(J255,M255)</f>
        <v>20126</v>
      </c>
    </row>
    <row r="256" spans="1:14" ht="15.75" thickTop="1">
      <c r="A256" s="8"/>
      <c r="B256" s="21"/>
      <c r="C256" s="22"/>
      <c r="D256" s="22"/>
      <c r="E256" s="22"/>
      <c r="F256" s="22"/>
      <c r="G256" s="22"/>
      <c r="H256" s="22"/>
      <c r="I256" s="22"/>
      <c r="J256" s="22"/>
      <c r="K256" s="22"/>
      <c r="L256" s="22"/>
      <c r="M256" s="22"/>
      <c r="N256" s="22"/>
    </row>
    <row r="257" spans="1:14" ht="15">
      <c r="A257" s="8" t="s">
        <v>149</v>
      </c>
      <c r="B257" s="21"/>
      <c r="C257" s="22">
        <v>152</v>
      </c>
      <c r="D257" s="22">
        <f>+C257</f>
        <v>152</v>
      </c>
      <c r="E257" s="22">
        <f>+D257</f>
        <v>152</v>
      </c>
      <c r="F257" s="22">
        <f>+D257-C257</f>
        <v>0</v>
      </c>
      <c r="G257" s="22">
        <f>+C257</f>
        <v>152</v>
      </c>
      <c r="H257" s="22">
        <f>+G257</f>
        <v>152</v>
      </c>
      <c r="I257" s="22">
        <f>+G257-C257</f>
        <v>0</v>
      </c>
      <c r="J257" s="22">
        <f>+D257</f>
        <v>152</v>
      </c>
      <c r="K257" s="22">
        <f>+J257</f>
        <v>152</v>
      </c>
      <c r="L257" s="22"/>
      <c r="M257" s="22">
        <f>ROUND($M$12*K257,0)</f>
        <v>-2</v>
      </c>
      <c r="N257" s="22">
        <f>SUM(M257,K257)</f>
        <v>150</v>
      </c>
    </row>
    <row r="258" spans="1:14" ht="15">
      <c r="A258" s="8" t="s">
        <v>150</v>
      </c>
      <c r="B258" s="21"/>
      <c r="C258" s="22">
        <v>531</v>
      </c>
      <c r="D258" s="22">
        <f>+C258</f>
        <v>531</v>
      </c>
      <c r="E258" s="22">
        <f>+D258</f>
        <v>531</v>
      </c>
      <c r="F258" s="22">
        <f>+D258-C258</f>
        <v>0</v>
      </c>
      <c r="G258" s="22">
        <f>+C258</f>
        <v>531</v>
      </c>
      <c r="H258" s="22">
        <f>+G258</f>
        <v>531</v>
      </c>
      <c r="I258" s="22">
        <f>+G258-C258</f>
        <v>0</v>
      </c>
      <c r="J258" s="22">
        <f>+D258</f>
        <v>531</v>
      </c>
      <c r="K258" s="22">
        <f>+J258</f>
        <v>531</v>
      </c>
      <c r="L258" s="22"/>
      <c r="M258" s="22">
        <f>ROUND($M$12*K258,0)</f>
        <v>-8</v>
      </c>
      <c r="N258" s="22">
        <f>SUM(M258,K258)</f>
        <v>523</v>
      </c>
    </row>
    <row r="259" spans="1:14" ht="15">
      <c r="A259" s="8"/>
      <c r="B259" s="21"/>
      <c r="C259" s="22"/>
      <c r="D259" s="22"/>
      <c r="E259" s="22"/>
      <c r="F259" s="22"/>
      <c r="G259" s="22"/>
      <c r="H259" s="22"/>
      <c r="I259" s="22"/>
      <c r="J259" s="22"/>
      <c r="K259" s="22"/>
      <c r="L259" s="22"/>
      <c r="M259" s="22"/>
      <c r="N259" s="22"/>
    </row>
    <row r="260" spans="1:14" ht="15">
      <c r="A260" s="8" t="s">
        <v>152</v>
      </c>
      <c r="B260" s="21"/>
      <c r="C260" s="22"/>
      <c r="D260" s="22"/>
      <c r="E260" s="22"/>
      <c r="F260" s="22"/>
      <c r="G260" s="22"/>
      <c r="H260" s="22"/>
      <c r="I260" s="22"/>
      <c r="J260" s="22"/>
      <c r="K260" s="22"/>
      <c r="L260" s="22"/>
      <c r="M260" s="22"/>
      <c r="N260" s="22"/>
    </row>
    <row r="261" spans="1:14" ht="15">
      <c r="A261" s="8" t="s">
        <v>208</v>
      </c>
      <c r="B261" s="21"/>
      <c r="C261" s="22"/>
      <c r="D261" s="22"/>
      <c r="E261" s="22"/>
      <c r="F261" s="22"/>
      <c r="G261" s="22"/>
      <c r="H261" s="22"/>
      <c r="I261" s="22"/>
      <c r="J261" s="22"/>
      <c r="K261" s="22"/>
      <c r="L261" s="22"/>
      <c r="M261" s="22"/>
      <c r="N261" s="22"/>
    </row>
    <row r="262" spans="1:14" ht="15">
      <c r="A262" s="8" t="s">
        <v>207</v>
      </c>
      <c r="B262" s="21"/>
      <c r="C262" s="22">
        <v>250</v>
      </c>
      <c r="D262" s="22">
        <v>250</v>
      </c>
      <c r="E262" s="22">
        <f>+D262</f>
        <v>250</v>
      </c>
      <c r="F262" s="22">
        <f>+D262-C262</f>
        <v>0</v>
      </c>
      <c r="G262" s="22">
        <v>250</v>
      </c>
      <c r="H262" s="22">
        <f>+G262</f>
        <v>250</v>
      </c>
      <c r="I262" s="22">
        <f>+G262-C262</f>
        <v>0</v>
      </c>
      <c r="J262" s="22">
        <f>+D262</f>
        <v>250</v>
      </c>
      <c r="K262" s="22">
        <f>+J262</f>
        <v>250</v>
      </c>
      <c r="L262" s="22"/>
      <c r="M262" s="22">
        <f>ROUND($M$12*K262,0)</f>
        <v>-4</v>
      </c>
      <c r="N262" s="22">
        <f>SUM(M262,K262)</f>
        <v>246</v>
      </c>
    </row>
    <row r="263" spans="1:14" ht="15">
      <c r="A263" s="8" t="s">
        <v>151</v>
      </c>
      <c r="B263" s="21"/>
      <c r="C263" s="22">
        <v>1400</v>
      </c>
      <c r="D263" s="22">
        <v>1400</v>
      </c>
      <c r="E263" s="22">
        <f>+D263</f>
        <v>1400</v>
      </c>
      <c r="F263" s="22">
        <f>+D263-C263</f>
        <v>0</v>
      </c>
      <c r="G263" s="22">
        <v>1400</v>
      </c>
      <c r="H263" s="22">
        <f>+G263</f>
        <v>1400</v>
      </c>
      <c r="I263" s="22">
        <f>+G263-C263</f>
        <v>0</v>
      </c>
      <c r="J263" s="22">
        <f>+D263</f>
        <v>1400</v>
      </c>
      <c r="K263" s="22">
        <f>+J263</f>
        <v>1400</v>
      </c>
      <c r="L263" s="22"/>
      <c r="M263" s="22">
        <f>ROUND($M$12*K263,0)</f>
        <v>-22</v>
      </c>
      <c r="N263" s="22">
        <f>SUM(M263,K263)</f>
        <v>1378</v>
      </c>
    </row>
    <row r="264" spans="1:14" ht="15">
      <c r="A264" s="8"/>
      <c r="B264" s="21"/>
      <c r="C264" s="22"/>
      <c r="D264" s="22"/>
      <c r="E264" s="22"/>
      <c r="F264" s="22"/>
      <c r="G264" s="22"/>
      <c r="H264" s="22"/>
      <c r="I264" s="22"/>
      <c r="J264" s="22"/>
      <c r="K264" s="22"/>
      <c r="L264" s="22"/>
      <c r="M264" s="22"/>
      <c r="N264" s="22"/>
    </row>
    <row r="265" spans="1:14" ht="15">
      <c r="A265" s="8" t="s">
        <v>202</v>
      </c>
      <c r="B265" s="21"/>
      <c r="C265" s="22"/>
      <c r="D265" s="22"/>
      <c r="E265" s="22"/>
      <c r="F265" s="22"/>
      <c r="G265" s="22"/>
      <c r="H265" s="22"/>
      <c r="I265" s="22"/>
      <c r="J265" s="22"/>
      <c r="K265" s="22"/>
      <c r="L265" s="22"/>
      <c r="M265" s="22"/>
      <c r="N265" s="22"/>
    </row>
    <row r="266" spans="1:14" ht="15">
      <c r="A266" s="8" t="s">
        <v>217</v>
      </c>
      <c r="B266" s="21"/>
      <c r="C266" s="22"/>
      <c r="D266" s="22"/>
      <c r="E266" s="22"/>
      <c r="F266" s="22"/>
      <c r="G266" s="22"/>
      <c r="H266" s="22"/>
      <c r="I266" s="22"/>
      <c r="J266" s="22"/>
      <c r="K266" s="22"/>
      <c r="L266" s="22"/>
      <c r="M266" s="22"/>
      <c r="N266" s="22"/>
    </row>
    <row r="267" spans="1:14" ht="15">
      <c r="A267" s="8" t="s">
        <v>218</v>
      </c>
      <c r="B267" s="21"/>
      <c r="C267" s="22"/>
      <c r="D267" s="22">
        <v>2667</v>
      </c>
      <c r="E267" s="22">
        <f>+D267</f>
        <v>2667</v>
      </c>
      <c r="F267" s="22">
        <f>+D267-C267</f>
        <v>2667</v>
      </c>
      <c r="G267" s="22"/>
      <c r="H267" s="22"/>
      <c r="I267" s="22"/>
      <c r="J267" s="70">
        <v>1500</v>
      </c>
      <c r="K267" s="22">
        <f>+J267</f>
        <v>1500</v>
      </c>
      <c r="L267" s="22"/>
      <c r="M267" s="22">
        <f>ROUND($M$12*K267,0)</f>
        <v>-23</v>
      </c>
      <c r="N267" s="22">
        <f>SUM(M267,K267)</f>
        <v>1477</v>
      </c>
    </row>
    <row r="268" spans="1:14" ht="15">
      <c r="A268" s="8"/>
      <c r="B268" s="21"/>
      <c r="C268" s="22"/>
      <c r="D268" s="22"/>
      <c r="E268" s="22"/>
      <c r="F268" s="22"/>
      <c r="G268" s="22"/>
      <c r="H268" s="22"/>
      <c r="I268" s="22"/>
      <c r="J268" s="22"/>
      <c r="K268" s="22"/>
      <c r="L268" s="22"/>
      <c r="M268" s="22"/>
      <c r="N268" s="22"/>
    </row>
    <row r="269" spans="1:14" ht="15.75" thickBot="1">
      <c r="A269" s="8"/>
      <c r="B269" s="21"/>
      <c r="C269" s="22"/>
      <c r="D269" s="22"/>
      <c r="E269" s="22"/>
      <c r="F269" s="22"/>
      <c r="G269" s="22"/>
      <c r="H269" s="22"/>
      <c r="I269" s="22"/>
      <c r="J269" s="22"/>
      <c r="K269" s="22"/>
      <c r="L269" s="22"/>
      <c r="M269" s="22"/>
      <c r="N269" s="22"/>
    </row>
    <row r="270" spans="1:14" ht="17.25" thickBot="1" thickTop="1">
      <c r="A270" s="12" t="s">
        <v>33</v>
      </c>
      <c r="B270" s="18">
        <v>29572</v>
      </c>
      <c r="C270" s="19">
        <f>+B270+SUM(C272:C274)+SUM(C277:C280)</f>
        <v>30678</v>
      </c>
      <c r="D270" s="19">
        <f>+B270+SUM(D272:D274)+SUM(D277:D280)</f>
        <v>30678</v>
      </c>
      <c r="E270" s="19">
        <f>SUM(E272:E280)</f>
        <v>1106</v>
      </c>
      <c r="F270" s="19">
        <f>SUM(F272:F280)</f>
        <v>0</v>
      </c>
      <c r="G270" s="19">
        <f>+B270+SUM(G272:G274)+SUM(G277:G280)</f>
        <v>31521</v>
      </c>
      <c r="H270" s="19">
        <f>SUM(H272:H280)</f>
        <v>1949</v>
      </c>
      <c r="I270" s="19">
        <f>SUM(I272:I280)</f>
        <v>843</v>
      </c>
      <c r="J270" s="19">
        <f>+B270+SUM(J272:J274)+SUM(J277:J280)</f>
        <v>31021</v>
      </c>
      <c r="K270" s="19"/>
      <c r="L270" s="19"/>
      <c r="M270" s="19">
        <f>ROUND(J270*$M$12,0)</f>
        <v>-484</v>
      </c>
      <c r="N270" s="19">
        <f>SUM(J270,M270)</f>
        <v>30537</v>
      </c>
    </row>
    <row r="271" spans="1:14" ht="15.75" thickTop="1">
      <c r="A271" s="8"/>
      <c r="B271" s="21"/>
      <c r="C271" s="22"/>
      <c r="D271" s="22"/>
      <c r="E271" s="22"/>
      <c r="F271" s="22"/>
      <c r="G271" s="22"/>
      <c r="H271" s="22"/>
      <c r="I271" s="22"/>
      <c r="J271" s="22"/>
      <c r="K271" s="22"/>
      <c r="L271" s="22"/>
      <c r="M271" s="22"/>
      <c r="N271" s="22"/>
    </row>
    <row r="272" spans="1:14" ht="15">
      <c r="A272" s="8" t="s">
        <v>153</v>
      </c>
      <c r="B272" s="21"/>
      <c r="C272" s="22">
        <v>343</v>
      </c>
      <c r="D272" s="22">
        <f aca="true" t="shared" si="17" ref="D272:E274">+C272</f>
        <v>343</v>
      </c>
      <c r="E272" s="22">
        <f t="shared" si="17"/>
        <v>343</v>
      </c>
      <c r="F272" s="22">
        <f>+D272-C272</f>
        <v>0</v>
      </c>
      <c r="G272" s="22">
        <f>+C272</f>
        <v>343</v>
      </c>
      <c r="H272" s="22">
        <f>+G272</f>
        <v>343</v>
      </c>
      <c r="I272" s="22">
        <f>+G272-C272</f>
        <v>0</v>
      </c>
      <c r="J272" s="22">
        <f>+D272</f>
        <v>343</v>
      </c>
      <c r="K272" s="22">
        <f>+J272</f>
        <v>343</v>
      </c>
      <c r="L272" s="22"/>
      <c r="M272" s="22">
        <f>ROUND($M$12*K272,0)</f>
        <v>-5</v>
      </c>
      <c r="N272" s="22">
        <f>SUM(M272,K272)</f>
        <v>338</v>
      </c>
    </row>
    <row r="273" spans="1:14" ht="15">
      <c r="A273" s="8" t="s">
        <v>154</v>
      </c>
      <c r="B273" s="21"/>
      <c r="C273" s="22">
        <v>927</v>
      </c>
      <c r="D273" s="22">
        <f t="shared" si="17"/>
        <v>927</v>
      </c>
      <c r="E273" s="22">
        <f t="shared" si="17"/>
        <v>927</v>
      </c>
      <c r="F273" s="22">
        <f>+D273-C273</f>
        <v>0</v>
      </c>
      <c r="G273" s="22">
        <f>+C273</f>
        <v>927</v>
      </c>
      <c r="H273" s="22">
        <f>+G273</f>
        <v>927</v>
      </c>
      <c r="I273" s="22">
        <f>+G273-C273</f>
        <v>0</v>
      </c>
      <c r="J273" s="22">
        <f>+D273</f>
        <v>927</v>
      </c>
      <c r="K273" s="22">
        <f>+J273</f>
        <v>927</v>
      </c>
      <c r="L273" s="22"/>
      <c r="M273" s="22">
        <f>ROUND($M$12*K273,0)</f>
        <v>-14</v>
      </c>
      <c r="N273" s="22">
        <f>SUM(M273,K273)</f>
        <v>913</v>
      </c>
    </row>
    <row r="274" spans="1:14" ht="15">
      <c r="A274" s="8" t="s">
        <v>241</v>
      </c>
      <c r="B274" s="21"/>
      <c r="C274" s="22">
        <v>-229</v>
      </c>
      <c r="D274" s="22">
        <f t="shared" si="17"/>
        <v>-229</v>
      </c>
      <c r="E274" s="22">
        <f t="shared" si="17"/>
        <v>-229</v>
      </c>
      <c r="F274" s="22">
        <f>+D274-C274</f>
        <v>0</v>
      </c>
      <c r="G274" s="22">
        <f>+C274</f>
        <v>-229</v>
      </c>
      <c r="H274" s="22">
        <f>+G274</f>
        <v>-229</v>
      </c>
      <c r="I274" s="22">
        <f>+G274-C274</f>
        <v>0</v>
      </c>
      <c r="J274" s="22">
        <f>+D274</f>
        <v>-229</v>
      </c>
      <c r="K274" s="22"/>
      <c r="L274" s="22"/>
      <c r="M274" s="22"/>
      <c r="N274" s="22"/>
    </row>
    <row r="275" spans="1:14" ht="15">
      <c r="A275" s="8"/>
      <c r="B275" s="21"/>
      <c r="C275" s="22"/>
      <c r="D275" s="22"/>
      <c r="E275" s="22"/>
      <c r="F275" s="22"/>
      <c r="G275" s="22"/>
      <c r="H275" s="22"/>
      <c r="I275" s="22"/>
      <c r="J275" s="22"/>
      <c r="K275" s="22"/>
      <c r="L275" s="22"/>
      <c r="M275" s="22"/>
      <c r="N275" s="22"/>
    </row>
    <row r="276" spans="1:14" ht="15">
      <c r="A276" s="8" t="s">
        <v>155</v>
      </c>
      <c r="B276" s="21"/>
      <c r="C276" s="22"/>
      <c r="D276" s="22"/>
      <c r="E276" s="22"/>
      <c r="F276" s="22"/>
      <c r="G276" s="22"/>
      <c r="H276" s="22"/>
      <c r="I276" s="22"/>
      <c r="J276" s="22"/>
      <c r="K276" s="22"/>
      <c r="L276" s="22"/>
      <c r="M276" s="22"/>
      <c r="N276" s="22"/>
    </row>
    <row r="277" spans="1:14" ht="15">
      <c r="A277" s="8" t="s">
        <v>130</v>
      </c>
      <c r="B277" s="21"/>
      <c r="C277" s="22">
        <v>1500</v>
      </c>
      <c r="D277" s="22">
        <v>1500</v>
      </c>
      <c r="E277" s="22">
        <f>+D277</f>
        <v>1500</v>
      </c>
      <c r="F277" s="22">
        <f>+D277-C277</f>
        <v>0</v>
      </c>
      <c r="G277" s="22">
        <v>1000</v>
      </c>
      <c r="H277" s="22">
        <f>+G277</f>
        <v>1000</v>
      </c>
      <c r="I277" s="22">
        <f>+G277-C277</f>
        <v>-500</v>
      </c>
      <c r="J277" s="70">
        <v>1000</v>
      </c>
      <c r="K277" s="22">
        <f>+J277</f>
        <v>1000</v>
      </c>
      <c r="L277" s="22"/>
      <c r="M277" s="22">
        <f>ROUND($M$12*K277,0)</f>
        <v>-16</v>
      </c>
      <c r="N277" s="22">
        <f>SUM(M277,K277)</f>
        <v>984</v>
      </c>
    </row>
    <row r="278" spans="1:14" ht="15">
      <c r="A278" s="8" t="s">
        <v>69</v>
      </c>
      <c r="B278" s="21">
        <v>448</v>
      </c>
      <c r="C278" s="22">
        <v>-291</v>
      </c>
      <c r="D278" s="22">
        <v>-291</v>
      </c>
      <c r="E278" s="22">
        <f>+D278</f>
        <v>-291</v>
      </c>
      <c r="F278" s="22">
        <f>+D278-C278</f>
        <v>0</v>
      </c>
      <c r="G278" s="22">
        <v>52</v>
      </c>
      <c r="H278" s="22">
        <f>+G278</f>
        <v>52</v>
      </c>
      <c r="I278" s="22">
        <f>+G278-C278</f>
        <v>343</v>
      </c>
      <c r="J278" s="70">
        <v>52</v>
      </c>
      <c r="K278" s="22">
        <v>343</v>
      </c>
      <c r="L278" s="22"/>
      <c r="M278" s="22">
        <f>ROUND($M$12*K278,0)</f>
        <v>-5</v>
      </c>
      <c r="N278" s="22">
        <f>SUM(M278,K278)</f>
        <v>338</v>
      </c>
    </row>
    <row r="279" spans="1:14" ht="15">
      <c r="A279" s="8" t="s">
        <v>281</v>
      </c>
      <c r="B279" s="21">
        <v>700</v>
      </c>
      <c r="C279" s="22">
        <v>-700</v>
      </c>
      <c r="D279" s="22">
        <v>-700</v>
      </c>
      <c r="E279" s="22">
        <f>+D279</f>
        <v>-700</v>
      </c>
      <c r="F279" s="22">
        <f>+D279-C279</f>
        <v>0</v>
      </c>
      <c r="G279" s="22">
        <v>-700</v>
      </c>
      <c r="H279" s="22">
        <f>+G279</f>
        <v>-700</v>
      </c>
      <c r="I279" s="22">
        <f>+G279-C279</f>
        <v>0</v>
      </c>
      <c r="J279" s="22">
        <f>+D279</f>
        <v>-700</v>
      </c>
      <c r="K279" s="22"/>
      <c r="L279" s="22"/>
      <c r="M279" s="22"/>
      <c r="N279" s="22"/>
    </row>
    <row r="280" spans="1:14" ht="15">
      <c r="A280" s="8" t="s">
        <v>88</v>
      </c>
      <c r="B280" s="21">
        <v>444</v>
      </c>
      <c r="C280" s="22">
        <v>-444</v>
      </c>
      <c r="D280" s="22">
        <v>-444</v>
      </c>
      <c r="E280" s="22">
        <f>+D280</f>
        <v>-444</v>
      </c>
      <c r="F280" s="22">
        <f>+D280-C280</f>
        <v>0</v>
      </c>
      <c r="G280" s="22">
        <v>556</v>
      </c>
      <c r="H280" s="22">
        <f>+G280</f>
        <v>556</v>
      </c>
      <c r="I280" s="22">
        <f>+G280-C280</f>
        <v>1000</v>
      </c>
      <c r="J280" s="70">
        <v>56</v>
      </c>
      <c r="K280" s="22">
        <v>500</v>
      </c>
      <c r="L280" s="22"/>
      <c r="M280" s="22">
        <f>ROUND($M$12*K280,0)</f>
        <v>-8</v>
      </c>
      <c r="N280" s="22">
        <f>SUM(M280,K280)</f>
        <v>492</v>
      </c>
    </row>
    <row r="281" spans="1:14" ht="15">
      <c r="A281" s="32"/>
      <c r="B281" s="21"/>
      <c r="C281" s="22"/>
      <c r="D281" s="22"/>
      <c r="E281" s="22"/>
      <c r="F281" s="22"/>
      <c r="G281" s="22"/>
      <c r="H281" s="22"/>
      <c r="I281" s="22"/>
      <c r="J281" s="22"/>
      <c r="K281" s="22"/>
      <c r="L281" s="22"/>
      <c r="M281" s="22"/>
      <c r="N281" s="22"/>
    </row>
    <row r="282" spans="1:14" ht="15.75" thickBot="1">
      <c r="A282" s="8"/>
      <c r="B282" s="21"/>
      <c r="C282" s="22"/>
      <c r="D282" s="22"/>
      <c r="E282" s="22"/>
      <c r="F282" s="22"/>
      <c r="G282" s="22"/>
      <c r="H282" s="22"/>
      <c r="I282" s="22"/>
      <c r="J282" s="22"/>
      <c r="K282" s="22"/>
      <c r="L282" s="22"/>
      <c r="M282" s="22"/>
      <c r="N282" s="22"/>
    </row>
    <row r="283" spans="1:14" ht="17.25" thickBot="1" thickTop="1">
      <c r="A283" s="12" t="s">
        <v>55</v>
      </c>
      <c r="B283" s="18">
        <f aca="true" t="shared" si="18" ref="B283:N283">+B200+B210+B219+B240+B255+B270</f>
        <v>145147</v>
      </c>
      <c r="C283" s="18">
        <f t="shared" si="18"/>
        <v>150073</v>
      </c>
      <c r="D283" s="18">
        <f t="shared" si="18"/>
        <v>153740</v>
      </c>
      <c r="E283" s="18">
        <f t="shared" si="18"/>
        <v>8593</v>
      </c>
      <c r="F283" s="18">
        <f t="shared" si="18"/>
        <v>3667</v>
      </c>
      <c r="G283" s="18">
        <f t="shared" si="18"/>
        <v>153316</v>
      </c>
      <c r="H283" s="18">
        <f t="shared" si="18"/>
        <v>8169</v>
      </c>
      <c r="I283" s="18">
        <f t="shared" si="18"/>
        <v>3243</v>
      </c>
      <c r="J283" s="18">
        <f t="shared" si="18"/>
        <v>153766</v>
      </c>
      <c r="K283" s="18">
        <f t="shared" si="18"/>
        <v>0</v>
      </c>
      <c r="L283" s="18"/>
      <c r="M283" s="18">
        <f t="shared" si="18"/>
        <v>-2399</v>
      </c>
      <c r="N283" s="18">
        <f t="shared" si="18"/>
        <v>151367</v>
      </c>
    </row>
    <row r="284" spans="1:9" ht="15.75" thickTop="1">
      <c r="A284" s="31" t="str">
        <f aca="true" t="shared" si="19" ref="A284:A289">+A1</f>
        <v>File:  T:\TABLES\FY2008\04CONGTRACK\08DCONG6.XLS</v>
      </c>
      <c r="B284" s="30"/>
      <c r="C284" s="30"/>
      <c r="D284" s="30"/>
      <c r="E284" s="30"/>
      <c r="F284" s="30"/>
      <c r="G284" s="30"/>
      <c r="H284" s="30"/>
      <c r="I284" s="30"/>
    </row>
    <row r="285" spans="1:9" ht="15">
      <c r="A285" s="31" t="str">
        <f t="shared" si="19"/>
        <v>Revised 12/26/07</v>
      </c>
      <c r="B285" s="20"/>
      <c r="C285" s="20"/>
      <c r="D285" s="20"/>
      <c r="E285" s="20"/>
      <c r="F285" s="20"/>
      <c r="G285" s="20"/>
      <c r="H285" s="20"/>
      <c r="I285" s="20"/>
    </row>
    <row r="286" spans="1:14" ht="15">
      <c r="A286" s="81" t="str">
        <f t="shared" si="19"/>
        <v>U. S. Geological Survey</v>
      </c>
      <c r="B286" s="81"/>
      <c r="C286" s="81"/>
      <c r="D286" s="81"/>
      <c r="E286" s="81"/>
      <c r="F286" s="81"/>
      <c r="G286" s="81"/>
      <c r="H286" s="81"/>
      <c r="I286" s="81"/>
      <c r="J286" s="81"/>
      <c r="K286" s="81"/>
      <c r="L286" s="81"/>
      <c r="M286" s="81"/>
      <c r="N286" s="81"/>
    </row>
    <row r="287" spans="1:14" ht="15">
      <c r="A287" s="81" t="str">
        <f t="shared" si="19"/>
        <v>FY 2008 Congressional Action (Detailed and Change From FY 2007)</v>
      </c>
      <c r="B287" s="81"/>
      <c r="C287" s="81"/>
      <c r="D287" s="81"/>
      <c r="E287" s="81"/>
      <c r="F287" s="81"/>
      <c r="G287" s="81"/>
      <c r="H287" s="81"/>
      <c r="I287" s="81"/>
      <c r="J287" s="81"/>
      <c r="K287" s="81"/>
      <c r="L287" s="81"/>
      <c r="M287" s="81"/>
      <c r="N287" s="81"/>
    </row>
    <row r="288" spans="1:14" ht="15">
      <c r="A288" s="81" t="str">
        <f t="shared" si="19"/>
        <v>House, Senate, and Conference Action Recommendations</v>
      </c>
      <c r="B288" s="81"/>
      <c r="C288" s="81"/>
      <c r="D288" s="81"/>
      <c r="E288" s="81"/>
      <c r="F288" s="81"/>
      <c r="G288" s="81"/>
      <c r="H288" s="81"/>
      <c r="I288" s="81"/>
      <c r="J288" s="81"/>
      <c r="K288" s="81"/>
      <c r="L288" s="81"/>
      <c r="M288" s="81"/>
      <c r="N288" s="81"/>
    </row>
    <row r="289" spans="1:14" ht="15">
      <c r="A289" s="81" t="str">
        <f t="shared" si="19"/>
        <v>(Dollars in Thousands)</v>
      </c>
      <c r="B289" s="81"/>
      <c r="C289" s="81"/>
      <c r="D289" s="81"/>
      <c r="E289" s="81"/>
      <c r="F289" s="81"/>
      <c r="G289" s="81"/>
      <c r="H289" s="81"/>
      <c r="I289" s="81"/>
      <c r="J289" s="81"/>
      <c r="K289" s="81"/>
      <c r="L289" s="81"/>
      <c r="M289" s="81"/>
      <c r="N289" s="81"/>
    </row>
    <row r="290" spans="1:14" ht="15.75" thickBot="1">
      <c r="A290" s="2"/>
      <c r="B290" s="23"/>
      <c r="C290" s="23"/>
      <c r="D290" s="23"/>
      <c r="E290" s="23"/>
      <c r="F290" s="23"/>
      <c r="G290" s="23"/>
      <c r="H290" s="23"/>
      <c r="I290" s="23"/>
      <c r="J290" s="23"/>
      <c r="K290" s="23"/>
      <c r="L290" s="23"/>
      <c r="M290" s="23"/>
      <c r="N290" s="23"/>
    </row>
    <row r="291" spans="1:14" ht="17.25" thickBot="1" thickTop="1">
      <c r="A291" s="3"/>
      <c r="B291" s="4"/>
      <c r="C291" s="4"/>
      <c r="D291" s="5" t="str">
        <f>+$D$8</f>
        <v>House Floor Action</v>
      </c>
      <c r="E291" s="6"/>
      <c r="F291" s="7"/>
      <c r="G291" s="5" t="str">
        <f>+$G$8</f>
        <v>Senate Full Comm Action</v>
      </c>
      <c r="H291" s="6"/>
      <c r="I291" s="7"/>
      <c r="J291" s="5" t="str">
        <f>+J8</f>
        <v>ATB Reduction to Conference Action Funding</v>
      </c>
      <c r="K291" s="6"/>
      <c r="L291" s="6"/>
      <c r="M291" s="6"/>
      <c r="N291" s="7"/>
    </row>
    <row r="292" spans="1:14" ht="16.5" thickTop="1">
      <c r="A292" s="14"/>
      <c r="B292" s="54"/>
      <c r="C292" s="10" t="str">
        <f>+C9</f>
        <v>Revised</v>
      </c>
      <c r="D292" s="67"/>
      <c r="E292" s="56"/>
      <c r="F292" s="56"/>
      <c r="G292" s="55"/>
      <c r="H292" s="56"/>
      <c r="I292" s="56"/>
      <c r="J292" s="55"/>
      <c r="K292" s="10"/>
      <c r="L292" s="56"/>
      <c r="M292" s="56"/>
      <c r="N292" s="56"/>
    </row>
    <row r="293" spans="1:14" ht="15.75">
      <c r="A293" s="8"/>
      <c r="B293" s="9"/>
      <c r="C293" s="9" t="str">
        <f>+C10</f>
        <v>FY 2008</v>
      </c>
      <c r="D293" s="10" t="str">
        <f>+$D$10</f>
        <v>Hse </v>
      </c>
      <c r="E293" s="10" t="s">
        <v>6</v>
      </c>
      <c r="F293" s="10" t="s">
        <v>6</v>
      </c>
      <c r="G293" s="10" t="str">
        <f>+$G$10</f>
        <v>Sen</v>
      </c>
      <c r="H293" s="10" t="s">
        <v>6</v>
      </c>
      <c r="I293" s="10" t="s">
        <v>6</v>
      </c>
      <c r="J293" s="10" t="s">
        <v>7</v>
      </c>
      <c r="K293" s="10" t="s">
        <v>275</v>
      </c>
      <c r="L293" s="10"/>
      <c r="M293" s="10"/>
      <c r="N293" s="10"/>
    </row>
    <row r="294" spans="1:14" ht="15.75">
      <c r="A294" s="11" t="s">
        <v>27</v>
      </c>
      <c r="B294" s="9" t="str">
        <f>+B11</f>
        <v>FY 2007</v>
      </c>
      <c r="C294" s="9" t="str">
        <f>+C11</f>
        <v>Pres. Bud.</v>
      </c>
      <c r="D294" s="10" t="str">
        <f>+$D$11</f>
        <v>Floor</v>
      </c>
      <c r="E294" s="10" t="s">
        <v>9</v>
      </c>
      <c r="F294" s="10" t="s">
        <v>9</v>
      </c>
      <c r="G294" s="10" t="str">
        <f>+$G$11</f>
        <v>Full Comm</v>
      </c>
      <c r="H294" s="10" t="s">
        <v>9</v>
      </c>
      <c r="I294" s="10" t="s">
        <v>9</v>
      </c>
      <c r="J294" s="10" t="s">
        <v>10</v>
      </c>
      <c r="K294" s="10" t="s">
        <v>276</v>
      </c>
      <c r="L294" s="10"/>
      <c r="M294" s="10" t="s">
        <v>278</v>
      </c>
      <c r="N294" s="10" t="s">
        <v>211</v>
      </c>
    </row>
    <row r="295" spans="1:14" ht="16.5" thickBot="1">
      <c r="A295" s="11" t="s">
        <v>32</v>
      </c>
      <c r="B295" s="9" t="str">
        <f>+B12</f>
        <v>Enacted</v>
      </c>
      <c r="C295" s="10" t="s">
        <v>11</v>
      </c>
      <c r="D295" s="10" t="s">
        <v>12</v>
      </c>
      <c r="E295" s="9" t="str">
        <f>+E12</f>
        <v>FY 2007</v>
      </c>
      <c r="F295" s="10" t="s">
        <v>8</v>
      </c>
      <c r="G295" s="10" t="s">
        <v>12</v>
      </c>
      <c r="H295" s="9" t="str">
        <f>+H12</f>
        <v>FY 2007</v>
      </c>
      <c r="I295" s="10" t="s">
        <v>8</v>
      </c>
      <c r="J295" s="10" t="s">
        <v>12</v>
      </c>
      <c r="K295" s="10" t="s">
        <v>277</v>
      </c>
      <c r="L295" s="10"/>
      <c r="M295" s="10">
        <v>-0.0156</v>
      </c>
      <c r="N295" s="10" t="s">
        <v>279</v>
      </c>
    </row>
    <row r="296" spans="1:14" ht="17.25" thickBot="1" thickTop="1">
      <c r="A296" s="12" t="s">
        <v>60</v>
      </c>
      <c r="B296" s="18">
        <v>64345</v>
      </c>
      <c r="C296" s="19">
        <f>+B296+SUM(C298:C299)+SUM(C302:C303)</f>
        <v>62381</v>
      </c>
      <c r="D296" s="19">
        <f>+B296+SUM(D298:D299)+SUM(D302:D303)</f>
        <v>63345</v>
      </c>
      <c r="E296" s="19">
        <f>SUM(E298:E303)</f>
        <v>-1000</v>
      </c>
      <c r="F296" s="19">
        <f>SUM(F298:F303)</f>
        <v>964</v>
      </c>
      <c r="G296" s="19">
        <f>+B296+SUM(G298:G299)+SUM(G302:G303)</f>
        <v>64381</v>
      </c>
      <c r="H296" s="19">
        <f>SUM(H298:H303)</f>
        <v>36</v>
      </c>
      <c r="I296" s="19">
        <f>SUM(I298:I303)</f>
        <v>2000</v>
      </c>
      <c r="J296" s="19">
        <f>+B296+SUM(J298:J299)+SUM(J302:J303)</f>
        <v>63845</v>
      </c>
      <c r="K296" s="19"/>
      <c r="L296" s="19"/>
      <c r="M296" s="19">
        <f>ROUND(J296*$M$12,0)</f>
        <v>-996</v>
      </c>
      <c r="N296" s="19">
        <f>SUM(J296,M296)</f>
        <v>62849</v>
      </c>
    </row>
    <row r="297" spans="1:14" ht="15.75" thickTop="1">
      <c r="A297" s="8"/>
      <c r="B297" s="21"/>
      <c r="C297" s="22"/>
      <c r="D297" s="22"/>
      <c r="E297" s="22"/>
      <c r="F297" s="22"/>
      <c r="G297" s="22"/>
      <c r="H297" s="22"/>
      <c r="I297" s="22"/>
      <c r="J297" s="22"/>
      <c r="K297" s="22"/>
      <c r="L297" s="22"/>
      <c r="M297" s="22"/>
      <c r="N297" s="22"/>
    </row>
    <row r="298" spans="1:14" ht="15">
      <c r="A298" s="8" t="s">
        <v>156</v>
      </c>
      <c r="B298" s="21"/>
      <c r="C298" s="22">
        <v>-174</v>
      </c>
      <c r="D298" s="22">
        <f>+C298</f>
        <v>-174</v>
      </c>
      <c r="E298" s="22">
        <f>+D298</f>
        <v>-174</v>
      </c>
      <c r="F298" s="22">
        <f>+D298-C298</f>
        <v>0</v>
      </c>
      <c r="G298" s="22">
        <f>+C298</f>
        <v>-174</v>
      </c>
      <c r="H298" s="22">
        <f>+G298</f>
        <v>-174</v>
      </c>
      <c r="I298" s="22">
        <f>+G298-C298</f>
        <v>0</v>
      </c>
      <c r="J298" s="22">
        <f>+D298</f>
        <v>-174</v>
      </c>
      <c r="K298" s="22"/>
      <c r="L298" s="22"/>
      <c r="M298" s="22"/>
      <c r="N298" s="22"/>
    </row>
    <row r="299" spans="1:14" ht="15">
      <c r="A299" s="8" t="s">
        <v>157</v>
      </c>
      <c r="B299" s="21"/>
      <c r="C299" s="22">
        <v>2410</v>
      </c>
      <c r="D299" s="22">
        <f>+C299</f>
        <v>2410</v>
      </c>
      <c r="E299" s="22">
        <f>+D299</f>
        <v>2410</v>
      </c>
      <c r="F299" s="22">
        <f>+D299-C299</f>
        <v>0</v>
      </c>
      <c r="G299" s="22">
        <f>+C299</f>
        <v>2410</v>
      </c>
      <c r="H299" s="22">
        <f>+G299</f>
        <v>2410</v>
      </c>
      <c r="I299" s="22">
        <f>+G299-C299</f>
        <v>0</v>
      </c>
      <c r="J299" s="22">
        <f>+D299</f>
        <v>2410</v>
      </c>
      <c r="K299" s="22">
        <f>+J299</f>
        <v>2410</v>
      </c>
      <c r="L299" s="22"/>
      <c r="M299" s="22">
        <f>ROUND($M$12*K299,0)</f>
        <v>-38</v>
      </c>
      <c r="N299" s="22">
        <f>SUM(M299,K299)</f>
        <v>2372</v>
      </c>
    </row>
    <row r="300" spans="1:14" ht="15">
      <c r="A300" s="8"/>
      <c r="B300" s="21"/>
      <c r="C300" s="22"/>
      <c r="D300" s="22"/>
      <c r="E300" s="22"/>
      <c r="F300" s="22"/>
      <c r="G300" s="22"/>
      <c r="H300" s="22"/>
      <c r="I300" s="22"/>
      <c r="J300" s="22"/>
      <c r="K300" s="22"/>
      <c r="L300" s="22"/>
      <c r="M300" s="22"/>
      <c r="N300" s="22"/>
    </row>
    <row r="301" spans="1:14" ht="15">
      <c r="A301" s="8" t="s">
        <v>160</v>
      </c>
      <c r="B301" s="21"/>
      <c r="C301" s="22"/>
      <c r="D301" s="22"/>
      <c r="E301" s="22"/>
      <c r="F301" s="22"/>
      <c r="G301" s="22"/>
      <c r="H301" s="22"/>
      <c r="I301" s="22"/>
      <c r="J301" s="22"/>
      <c r="K301" s="22"/>
      <c r="L301" s="22"/>
      <c r="M301" s="22"/>
      <c r="N301" s="22"/>
    </row>
    <row r="302" spans="1:14" ht="15">
      <c r="A302" s="8" t="s">
        <v>158</v>
      </c>
      <c r="B302" s="21"/>
      <c r="C302" s="22">
        <v>-2000</v>
      </c>
      <c r="D302" s="22">
        <v>-2000</v>
      </c>
      <c r="E302" s="22">
        <f>+D302</f>
        <v>-2000</v>
      </c>
      <c r="F302" s="22">
        <f>+D302-C302</f>
        <v>0</v>
      </c>
      <c r="G302" s="22">
        <v>0</v>
      </c>
      <c r="H302" s="22">
        <f>+G302</f>
        <v>0</v>
      </c>
      <c r="I302" s="22">
        <f>+G302-C302</f>
        <v>2000</v>
      </c>
      <c r="J302" s="70">
        <v>-1500</v>
      </c>
      <c r="K302" s="22">
        <v>500</v>
      </c>
      <c r="L302" s="22"/>
      <c r="M302" s="22">
        <f>ROUND($M$12*K302,0)</f>
        <v>-8</v>
      </c>
      <c r="N302" s="22">
        <f>SUM(M302,K302)</f>
        <v>492</v>
      </c>
    </row>
    <row r="303" spans="1:14" ht="15">
      <c r="A303" s="8" t="s">
        <v>159</v>
      </c>
      <c r="B303" s="21"/>
      <c r="C303" s="22">
        <v>-2200</v>
      </c>
      <c r="D303" s="22">
        <v>-1236</v>
      </c>
      <c r="E303" s="22">
        <f>+D303</f>
        <v>-1236</v>
      </c>
      <c r="F303" s="22">
        <f>+D303-C303</f>
        <v>964</v>
      </c>
      <c r="G303" s="22">
        <v>-2200</v>
      </c>
      <c r="H303" s="22">
        <f>+G303</f>
        <v>-2200</v>
      </c>
      <c r="I303" s="22">
        <f>+G303-C303</f>
        <v>0</v>
      </c>
      <c r="J303" s="70">
        <f>+D303</f>
        <v>-1236</v>
      </c>
      <c r="K303" s="22">
        <v>964</v>
      </c>
      <c r="L303" s="22"/>
      <c r="M303" s="22">
        <f>ROUND($M$12*K303,0)</f>
        <v>-15</v>
      </c>
      <c r="N303" s="22">
        <f>SUM(M303,K303)</f>
        <v>949</v>
      </c>
    </row>
    <row r="304" spans="1:14" ht="15">
      <c r="A304" s="8"/>
      <c r="B304" s="21"/>
      <c r="C304" s="22"/>
      <c r="D304" s="22"/>
      <c r="E304" s="22"/>
      <c r="F304" s="22"/>
      <c r="G304" s="22"/>
      <c r="H304" s="22"/>
      <c r="I304" s="22"/>
      <c r="J304" s="22"/>
      <c r="K304" s="22"/>
      <c r="L304" s="22"/>
      <c r="M304" s="22"/>
      <c r="N304" s="22"/>
    </row>
    <row r="305" spans="1:14" ht="15.75" thickBot="1">
      <c r="A305" s="13"/>
      <c r="B305" s="24"/>
      <c r="C305" s="25"/>
      <c r="D305" s="25"/>
      <c r="E305" s="25"/>
      <c r="F305" s="25"/>
      <c r="G305" s="25"/>
      <c r="H305" s="25"/>
      <c r="I305" s="25"/>
      <c r="J305" s="25"/>
      <c r="K305" s="25"/>
      <c r="L305" s="25"/>
      <c r="M305" s="25"/>
      <c r="N305" s="25"/>
    </row>
    <row r="306" spans="1:14" ht="17.25" thickBot="1" thickTop="1">
      <c r="A306" s="12" t="s">
        <v>34</v>
      </c>
      <c r="B306" s="18">
        <v>5404</v>
      </c>
      <c r="C306" s="19">
        <f>+B306+SUM(C308:C309)+SUM(C312:C312)</f>
        <v>0</v>
      </c>
      <c r="D306" s="19">
        <f>+B306+SUM(D308:D309)+SUM(D312:D312)</f>
        <v>6404</v>
      </c>
      <c r="E306" s="19">
        <f>SUM(E308:E312)</f>
        <v>1000</v>
      </c>
      <c r="F306" s="19">
        <f>SUM(F308:F312)</f>
        <v>6404</v>
      </c>
      <c r="G306" s="19">
        <f>+B306+SUM(G308:G309)+SUM(G312:G312)</f>
        <v>6404</v>
      </c>
      <c r="H306" s="19">
        <f>SUM(H308:H312)</f>
        <v>1000</v>
      </c>
      <c r="I306" s="19">
        <f>SUM(I308:I312)</f>
        <v>6404</v>
      </c>
      <c r="J306" s="19">
        <f>+B306+SUM(J308:J309)+SUM(J312:J312)</f>
        <v>6404</v>
      </c>
      <c r="K306" s="19"/>
      <c r="L306" s="19"/>
      <c r="M306" s="19">
        <f>ROUND(J306*$M$12,0)</f>
        <v>-100</v>
      </c>
      <c r="N306" s="19">
        <f>SUM(J306,M306)</f>
        <v>6304</v>
      </c>
    </row>
    <row r="307" spans="1:14" ht="15.75" thickTop="1">
      <c r="A307" s="8"/>
      <c r="B307" s="21"/>
      <c r="C307" s="22"/>
      <c r="D307" s="22"/>
      <c r="E307" s="22"/>
      <c r="F307" s="22"/>
      <c r="G307" s="22"/>
      <c r="H307" s="22"/>
      <c r="I307" s="22"/>
      <c r="J307" s="22"/>
      <c r="K307" s="22"/>
      <c r="L307" s="22"/>
      <c r="M307" s="22"/>
      <c r="N307" s="22"/>
    </row>
    <row r="308" spans="1:14" ht="15">
      <c r="A308" s="8" t="s">
        <v>102</v>
      </c>
      <c r="B308" s="21"/>
      <c r="C308" s="22"/>
      <c r="D308" s="22"/>
      <c r="E308" s="22">
        <f>+D308</f>
        <v>0</v>
      </c>
      <c r="F308" s="22">
        <f>+D308-C308</f>
        <v>0</v>
      </c>
      <c r="G308" s="22"/>
      <c r="H308" s="22">
        <f>+G308</f>
        <v>0</v>
      </c>
      <c r="I308" s="22">
        <f>+G308-C308</f>
        <v>0</v>
      </c>
      <c r="J308" s="22">
        <f>+D308</f>
        <v>0</v>
      </c>
      <c r="K308" s="22"/>
      <c r="L308" s="22"/>
      <c r="M308" s="22"/>
      <c r="N308" s="22"/>
    </row>
    <row r="309" spans="1:14" ht="15">
      <c r="A309" s="8" t="s">
        <v>103</v>
      </c>
      <c r="B309" s="21"/>
      <c r="C309" s="22"/>
      <c r="D309" s="22"/>
      <c r="E309" s="22">
        <f>+D309</f>
        <v>0</v>
      </c>
      <c r="F309" s="22">
        <f>+D309-C309</f>
        <v>0</v>
      </c>
      <c r="G309" s="22"/>
      <c r="H309" s="22">
        <f>+G309</f>
        <v>0</v>
      </c>
      <c r="I309" s="22">
        <f>+G309-C309</f>
        <v>0</v>
      </c>
      <c r="J309" s="22">
        <f>+D309</f>
        <v>0</v>
      </c>
      <c r="K309" s="22"/>
      <c r="L309" s="22"/>
      <c r="M309" s="22"/>
      <c r="N309" s="22"/>
    </row>
    <row r="310" spans="1:14" ht="15">
      <c r="A310" s="8"/>
      <c r="B310" s="21"/>
      <c r="C310" s="22"/>
      <c r="D310" s="22"/>
      <c r="E310" s="22"/>
      <c r="F310" s="22"/>
      <c r="G310" s="22"/>
      <c r="H310" s="22"/>
      <c r="I310" s="22"/>
      <c r="J310" s="22"/>
      <c r="K310" s="22"/>
      <c r="L310" s="22"/>
      <c r="M310" s="22"/>
      <c r="N310" s="22"/>
    </row>
    <row r="311" spans="1:14" ht="15">
      <c r="A311" s="8" t="s">
        <v>161</v>
      </c>
      <c r="B311" s="21"/>
      <c r="C311" s="22"/>
      <c r="D311" s="22"/>
      <c r="E311" s="22"/>
      <c r="F311" s="22"/>
      <c r="G311" s="22"/>
      <c r="H311" s="22"/>
      <c r="I311" s="22"/>
      <c r="J311" s="22"/>
      <c r="K311" s="22"/>
      <c r="L311" s="22"/>
      <c r="M311" s="22"/>
      <c r="N311" s="22"/>
    </row>
    <row r="312" spans="1:14" ht="15">
      <c r="A312" s="8" t="s">
        <v>162</v>
      </c>
      <c r="B312" s="21">
        <v>5404</v>
      </c>
      <c r="C312" s="22">
        <v>-5404</v>
      </c>
      <c r="D312" s="22">
        <v>1000</v>
      </c>
      <c r="E312" s="22">
        <f>+D312</f>
        <v>1000</v>
      </c>
      <c r="F312" s="22">
        <f>+D312-C312</f>
        <v>6404</v>
      </c>
      <c r="G312" s="22">
        <v>1000</v>
      </c>
      <c r="H312" s="22">
        <f>+G312</f>
        <v>1000</v>
      </c>
      <c r="I312" s="22">
        <f>+G312-C312</f>
        <v>6404</v>
      </c>
      <c r="J312" s="22">
        <f>+D312</f>
        <v>1000</v>
      </c>
      <c r="K312" s="22">
        <v>6404</v>
      </c>
      <c r="L312" s="22"/>
      <c r="M312" s="22">
        <f>ROUND($M$12*K312,0)</f>
        <v>-100</v>
      </c>
      <c r="N312" s="22">
        <f>SUM(M312,K312)</f>
        <v>6304</v>
      </c>
    </row>
    <row r="313" spans="1:14" ht="15">
      <c r="A313" s="8"/>
      <c r="B313" s="21"/>
      <c r="C313" s="22"/>
      <c r="D313" s="22"/>
      <c r="E313" s="22"/>
      <c r="F313" s="22"/>
      <c r="G313" s="22"/>
      <c r="H313" s="22"/>
      <c r="I313" s="22"/>
      <c r="J313" s="22"/>
      <c r="K313" s="22"/>
      <c r="L313" s="22"/>
      <c r="M313" s="22"/>
      <c r="N313" s="22"/>
    </row>
    <row r="314" spans="1:14" ht="15.75" thickBot="1">
      <c r="A314" s="8"/>
      <c r="B314" s="21"/>
      <c r="C314" s="22"/>
      <c r="D314" s="22"/>
      <c r="E314" s="22"/>
      <c r="F314" s="22"/>
      <c r="G314" s="22"/>
      <c r="H314" s="22"/>
      <c r="I314" s="22"/>
      <c r="J314" s="22"/>
      <c r="K314" s="22"/>
      <c r="L314" s="22"/>
      <c r="M314" s="22"/>
      <c r="N314" s="22"/>
    </row>
    <row r="315" spans="1:14" ht="17.25" thickBot="1" thickTop="1">
      <c r="A315" s="12" t="s">
        <v>35</v>
      </c>
      <c r="B315" s="18">
        <f aca="true" t="shared" si="20" ref="B315:N315">+B283+B296+B306</f>
        <v>214896</v>
      </c>
      <c r="C315" s="18">
        <f t="shared" si="20"/>
        <v>212454</v>
      </c>
      <c r="D315" s="18">
        <f t="shared" si="20"/>
        <v>223489</v>
      </c>
      <c r="E315" s="18">
        <f t="shared" si="20"/>
        <v>8593</v>
      </c>
      <c r="F315" s="18">
        <f t="shared" si="20"/>
        <v>11035</v>
      </c>
      <c r="G315" s="18">
        <f t="shared" si="20"/>
        <v>224101</v>
      </c>
      <c r="H315" s="18">
        <f t="shared" si="20"/>
        <v>9205</v>
      </c>
      <c r="I315" s="18">
        <f t="shared" si="20"/>
        <v>11647</v>
      </c>
      <c r="J315" s="18">
        <f t="shared" si="20"/>
        <v>224015</v>
      </c>
      <c r="K315" s="18">
        <f t="shared" si="20"/>
        <v>0</v>
      </c>
      <c r="L315" s="18"/>
      <c r="M315" s="18">
        <f t="shared" si="20"/>
        <v>-3495</v>
      </c>
      <c r="N315" s="18">
        <f t="shared" si="20"/>
        <v>220520</v>
      </c>
    </row>
    <row r="316" spans="1:14" ht="15.75" thickTop="1">
      <c r="A316" s="31" t="str">
        <f>+A1</f>
        <v>File:  T:\TABLES\FY2008\04CONGTRACK\08DCONG6.XLS</v>
      </c>
      <c r="B316" s="30"/>
      <c r="C316" s="30"/>
      <c r="D316" s="30"/>
      <c r="E316" s="30"/>
      <c r="F316" s="30"/>
      <c r="G316" s="30"/>
      <c r="H316" s="30"/>
      <c r="I316" s="30"/>
      <c r="J316" s="30"/>
      <c r="K316" s="30"/>
      <c r="L316" s="30"/>
      <c r="M316" s="30"/>
      <c r="N316" s="30"/>
    </row>
    <row r="317" spans="1:14" ht="15">
      <c r="A317" s="1" t="str">
        <f>A2</f>
        <v>Revised 12/26/07</v>
      </c>
      <c r="B317" s="20"/>
      <c r="C317" s="20"/>
      <c r="D317" s="20"/>
      <c r="E317" s="20"/>
      <c r="F317" s="20"/>
      <c r="G317" s="20"/>
      <c r="H317" s="20"/>
      <c r="I317" s="20"/>
      <c r="J317" s="20"/>
      <c r="K317" s="20"/>
      <c r="L317" s="20"/>
      <c r="M317" s="20"/>
      <c r="N317" s="20"/>
    </row>
    <row r="318" spans="1:14" ht="15">
      <c r="A318" s="2" t="str">
        <f>+A3</f>
        <v>U. S. Geological Survey</v>
      </c>
      <c r="B318" s="23"/>
      <c r="C318" s="23"/>
      <c r="D318" s="23"/>
      <c r="E318" s="23"/>
      <c r="F318" s="23"/>
      <c r="G318" s="23"/>
      <c r="H318" s="23"/>
      <c r="I318" s="23"/>
      <c r="J318" s="23"/>
      <c r="K318" s="23"/>
      <c r="L318" s="23"/>
      <c r="M318" s="23"/>
      <c r="N318" s="23"/>
    </row>
    <row r="319" spans="1:14" ht="15">
      <c r="A319" s="2" t="str">
        <f>+A4</f>
        <v>FY 2008 Congressional Action (Detailed and Change From FY 2007)</v>
      </c>
      <c r="B319" s="23"/>
      <c r="C319" s="23"/>
      <c r="D319" s="23"/>
      <c r="E319" s="23"/>
      <c r="F319" s="23"/>
      <c r="G319" s="23"/>
      <c r="H319" s="23"/>
      <c r="I319" s="23"/>
      <c r="J319" s="23"/>
      <c r="K319" s="23"/>
      <c r="L319" s="23"/>
      <c r="M319" s="23"/>
      <c r="N319" s="23"/>
    </row>
    <row r="320" spans="1:14" ht="15">
      <c r="A320" s="2" t="str">
        <f>+A5</f>
        <v>House, Senate, and Conference Action Recommendations</v>
      </c>
      <c r="B320" s="23"/>
      <c r="C320" s="23"/>
      <c r="D320" s="23"/>
      <c r="E320" s="23"/>
      <c r="F320" s="23"/>
      <c r="G320" s="23"/>
      <c r="H320" s="23"/>
      <c r="I320" s="23"/>
      <c r="J320" s="23"/>
      <c r="K320" s="23"/>
      <c r="L320" s="23"/>
      <c r="M320" s="23"/>
      <c r="N320" s="23"/>
    </row>
    <row r="321" spans="1:14" ht="15">
      <c r="A321" s="2" t="str">
        <f>+A6</f>
        <v>(Dollars in Thousands)</v>
      </c>
      <c r="B321" s="23"/>
      <c r="C321" s="23"/>
      <c r="D321" s="23"/>
      <c r="E321" s="23"/>
      <c r="F321" s="23"/>
      <c r="G321" s="23"/>
      <c r="H321" s="23"/>
      <c r="I321" s="23"/>
      <c r="J321" s="23"/>
      <c r="K321" s="23"/>
      <c r="L321" s="23"/>
      <c r="M321" s="23"/>
      <c r="N321" s="23"/>
    </row>
    <row r="322" spans="1:14" ht="15.75" thickBot="1">
      <c r="A322" s="1"/>
      <c r="B322" s="20"/>
      <c r="C322" s="20"/>
      <c r="D322" s="20"/>
      <c r="E322" s="20"/>
      <c r="F322" s="20"/>
      <c r="G322" s="20"/>
      <c r="H322" s="20"/>
      <c r="I322" s="20"/>
      <c r="J322" s="20"/>
      <c r="K322" s="20"/>
      <c r="L322" s="20"/>
      <c r="M322" s="20"/>
      <c r="N322" s="20"/>
    </row>
    <row r="323" spans="1:14" ht="17.25" thickBot="1" thickTop="1">
      <c r="A323" s="3"/>
      <c r="B323" s="4"/>
      <c r="C323" s="4"/>
      <c r="D323" s="5" t="str">
        <f>+$D$8</f>
        <v>House Floor Action</v>
      </c>
      <c r="E323" s="6"/>
      <c r="F323" s="7"/>
      <c r="G323" s="5" t="str">
        <f>+$G$8</f>
        <v>Senate Full Comm Action</v>
      </c>
      <c r="H323" s="6"/>
      <c r="I323" s="7"/>
      <c r="J323" s="5" t="str">
        <f>+J8</f>
        <v>ATB Reduction to Conference Action Funding</v>
      </c>
      <c r="K323" s="6"/>
      <c r="L323" s="6"/>
      <c r="M323" s="6"/>
      <c r="N323" s="7"/>
    </row>
    <row r="324" spans="1:14" ht="16.5" thickTop="1">
      <c r="A324" s="8"/>
      <c r="B324" s="54"/>
      <c r="C324" s="10" t="str">
        <f>+C9</f>
        <v>Revised</v>
      </c>
      <c r="D324" s="67"/>
      <c r="E324" s="56"/>
      <c r="F324" s="56"/>
      <c r="G324" s="55"/>
      <c r="H324" s="56"/>
      <c r="I324" s="56"/>
      <c r="J324" s="55"/>
      <c r="K324" s="10"/>
      <c r="L324" s="56"/>
      <c r="M324" s="56"/>
      <c r="N324" s="56"/>
    </row>
    <row r="325" spans="1:14" ht="15.75">
      <c r="A325" s="8"/>
      <c r="B325" s="9"/>
      <c r="C325" s="10" t="str">
        <f>+C10</f>
        <v>FY 2008</v>
      </c>
      <c r="D325" s="10" t="str">
        <f>+$D$10</f>
        <v>Hse </v>
      </c>
      <c r="E325" s="10" t="s">
        <v>6</v>
      </c>
      <c r="F325" s="10" t="s">
        <v>6</v>
      </c>
      <c r="G325" s="10" t="str">
        <f>+$G$10</f>
        <v>Sen</v>
      </c>
      <c r="H325" s="10" t="s">
        <v>6</v>
      </c>
      <c r="I325" s="10" t="s">
        <v>6</v>
      </c>
      <c r="J325" s="10" t="s">
        <v>7</v>
      </c>
      <c r="K325" s="10" t="s">
        <v>275</v>
      </c>
      <c r="L325" s="10"/>
      <c r="M325" s="10"/>
      <c r="N325" s="10"/>
    </row>
    <row r="326" spans="1:14" ht="15.75">
      <c r="A326" s="11"/>
      <c r="B326" s="9" t="str">
        <f>+B11</f>
        <v>FY 2007</v>
      </c>
      <c r="C326" s="10" t="str">
        <f>+C11</f>
        <v>Pres. Bud.</v>
      </c>
      <c r="D326" s="10" t="str">
        <f>+$D$11</f>
        <v>Floor</v>
      </c>
      <c r="E326" s="10" t="s">
        <v>9</v>
      </c>
      <c r="F326" s="10" t="s">
        <v>9</v>
      </c>
      <c r="G326" s="10" t="str">
        <f>+$G$11</f>
        <v>Full Comm</v>
      </c>
      <c r="H326" s="10" t="s">
        <v>9</v>
      </c>
      <c r="I326" s="10" t="s">
        <v>9</v>
      </c>
      <c r="J326" s="10" t="s">
        <v>10</v>
      </c>
      <c r="K326" s="10" t="s">
        <v>276</v>
      </c>
      <c r="L326" s="10"/>
      <c r="M326" s="10" t="s">
        <v>278</v>
      </c>
      <c r="N326" s="10" t="s">
        <v>211</v>
      </c>
    </row>
    <row r="327" spans="1:14" ht="16.5" thickBot="1">
      <c r="A327" s="11" t="s">
        <v>57</v>
      </c>
      <c r="B327" s="9" t="str">
        <f>+B12</f>
        <v>Enacted</v>
      </c>
      <c r="C327" s="10" t="s">
        <v>11</v>
      </c>
      <c r="D327" s="10" t="s">
        <v>12</v>
      </c>
      <c r="E327" s="10" t="str">
        <f>+E12</f>
        <v>FY 2007</v>
      </c>
      <c r="F327" s="10" t="s">
        <v>8</v>
      </c>
      <c r="G327" s="10" t="s">
        <v>12</v>
      </c>
      <c r="H327" s="10" t="str">
        <f>+H12</f>
        <v>FY 2007</v>
      </c>
      <c r="I327" s="10" t="s">
        <v>8</v>
      </c>
      <c r="J327" s="10" t="s">
        <v>12</v>
      </c>
      <c r="K327" s="10" t="s">
        <v>277</v>
      </c>
      <c r="L327" s="10"/>
      <c r="M327" s="10">
        <v>-0.0156</v>
      </c>
      <c r="N327" s="10" t="s">
        <v>279</v>
      </c>
    </row>
    <row r="328" spans="1:14" ht="17.25" thickBot="1" thickTop="1">
      <c r="A328" s="12" t="s">
        <v>36</v>
      </c>
      <c r="B328" s="19">
        <v>138072</v>
      </c>
      <c r="C328" s="19">
        <f>+B328+SUM(C330:C332)+SUM(C336:C349)</f>
        <v>143406</v>
      </c>
      <c r="D328" s="19">
        <f>+B328+SUM(D330:D332)+SUM(D336:D349)+SUM(D352:D354)</f>
        <v>147906</v>
      </c>
      <c r="E328" s="19">
        <f>SUM(E330:E354)</f>
        <v>9834</v>
      </c>
      <c r="F328" s="19">
        <f>SUM(F330:F354)</f>
        <v>4500</v>
      </c>
      <c r="G328" s="19">
        <f>+B328+SUM(G330:G332)+SUM(G336:G349)+G355+G356</f>
        <v>143431</v>
      </c>
      <c r="H328" s="19">
        <f>SUM(H330:H356)</f>
        <v>5359</v>
      </c>
      <c r="I328" s="19">
        <f>SUM(I330:I356)</f>
        <v>25</v>
      </c>
      <c r="J328" s="19">
        <f>+B328+SUM(J330:J332)+SUM(J336:J349)+SUM(J352:J357)</f>
        <v>143514</v>
      </c>
      <c r="K328" s="19"/>
      <c r="L328" s="19"/>
      <c r="M328" s="19">
        <f>ROUND(J328*$M$12,0)</f>
        <v>-2239</v>
      </c>
      <c r="N328" s="19">
        <f>SUM(J328,M328)</f>
        <v>141275</v>
      </c>
    </row>
    <row r="329" spans="1:14" ht="16.5" thickTop="1">
      <c r="A329" s="11"/>
      <c r="B329" s="22"/>
      <c r="C329" s="22"/>
      <c r="D329" s="22"/>
      <c r="E329" s="22"/>
      <c r="F329" s="22"/>
      <c r="G329" s="22"/>
      <c r="H329" s="22"/>
      <c r="I329" s="22"/>
      <c r="J329" s="22"/>
      <c r="K329" s="22"/>
      <c r="L329" s="22"/>
      <c r="M329" s="22"/>
      <c r="N329" s="22"/>
    </row>
    <row r="330" spans="1:14" ht="15">
      <c r="A330" s="8" t="s">
        <v>163</v>
      </c>
      <c r="B330" s="22"/>
      <c r="C330" s="22">
        <v>-478</v>
      </c>
      <c r="D330" s="22">
        <f aca="true" t="shared" si="21" ref="D330:E332">+C330</f>
        <v>-478</v>
      </c>
      <c r="E330" s="22">
        <f t="shared" si="21"/>
        <v>-478</v>
      </c>
      <c r="F330" s="22">
        <f>+D330-C330</f>
        <v>0</v>
      </c>
      <c r="G330" s="22">
        <f>+C330</f>
        <v>-478</v>
      </c>
      <c r="H330" s="22">
        <f>+G330</f>
        <v>-478</v>
      </c>
      <c r="I330" s="22">
        <f>+G330-C330</f>
        <v>0</v>
      </c>
      <c r="J330" s="22">
        <f>+D330</f>
        <v>-478</v>
      </c>
      <c r="K330" s="22"/>
      <c r="L330" s="22"/>
      <c r="M330" s="22"/>
      <c r="N330" s="22"/>
    </row>
    <row r="331" spans="1:14" ht="15">
      <c r="A331" s="8" t="s">
        <v>164</v>
      </c>
      <c r="B331" s="22"/>
      <c r="C331" s="22">
        <v>3664</v>
      </c>
      <c r="D331" s="22">
        <f t="shared" si="21"/>
        <v>3664</v>
      </c>
      <c r="E331" s="22">
        <f t="shared" si="21"/>
        <v>3664</v>
      </c>
      <c r="F331" s="22">
        <f>+D331-C331</f>
        <v>0</v>
      </c>
      <c r="G331" s="22">
        <f>+C331</f>
        <v>3664</v>
      </c>
      <c r="H331" s="22">
        <f>+G331</f>
        <v>3664</v>
      </c>
      <c r="I331" s="22">
        <f>+G331-C331</f>
        <v>0</v>
      </c>
      <c r="J331" s="22">
        <f>+D331</f>
        <v>3664</v>
      </c>
      <c r="K331" s="22">
        <f>+J331</f>
        <v>3664</v>
      </c>
      <c r="L331" s="22"/>
      <c r="M331" s="22">
        <f>ROUND($M$12*K331,0)</f>
        <v>-57</v>
      </c>
      <c r="N331" s="22">
        <f>SUM(M331,K331)</f>
        <v>3607</v>
      </c>
    </row>
    <row r="332" spans="1:14" ht="15">
      <c r="A332" s="8" t="s">
        <v>242</v>
      </c>
      <c r="B332" s="22"/>
      <c r="C332" s="22">
        <v>-117</v>
      </c>
      <c r="D332" s="22">
        <f t="shared" si="21"/>
        <v>-117</v>
      </c>
      <c r="E332" s="22">
        <f t="shared" si="21"/>
        <v>-117</v>
      </c>
      <c r="F332" s="22">
        <f>+D332-C332</f>
        <v>0</v>
      </c>
      <c r="G332" s="22">
        <f>+C332</f>
        <v>-117</v>
      </c>
      <c r="H332" s="22">
        <f>+G332</f>
        <v>-117</v>
      </c>
      <c r="I332" s="22">
        <f>+G332-C332</f>
        <v>0</v>
      </c>
      <c r="J332" s="22">
        <f>+D332</f>
        <v>-117</v>
      </c>
      <c r="K332" s="22"/>
      <c r="L332" s="22"/>
      <c r="M332" s="22"/>
      <c r="N332" s="22"/>
    </row>
    <row r="333" spans="1:14" ht="15">
      <c r="A333" s="8"/>
      <c r="B333" s="22"/>
      <c r="C333" s="22"/>
      <c r="D333" s="22"/>
      <c r="E333" s="22"/>
      <c r="F333" s="22"/>
      <c r="G333" s="22"/>
      <c r="H333" s="22"/>
      <c r="I333" s="22"/>
      <c r="J333" s="22"/>
      <c r="K333" s="22"/>
      <c r="L333" s="22"/>
      <c r="M333" s="22"/>
      <c r="N333" s="22"/>
    </row>
    <row r="334" spans="1:14" ht="15.75">
      <c r="A334" s="11"/>
      <c r="B334" s="22"/>
      <c r="C334" s="22"/>
      <c r="D334" s="22"/>
      <c r="E334" s="22"/>
      <c r="F334" s="22"/>
      <c r="G334" s="22"/>
      <c r="H334" s="22"/>
      <c r="I334" s="22"/>
      <c r="J334" s="22"/>
      <c r="K334" s="21"/>
      <c r="L334" s="22"/>
      <c r="M334" s="22"/>
      <c r="N334" s="22"/>
    </row>
    <row r="335" spans="1:14" ht="15">
      <c r="A335" s="8" t="s">
        <v>165</v>
      </c>
      <c r="B335" s="22"/>
      <c r="C335" s="22"/>
      <c r="D335" s="22"/>
      <c r="E335" s="22"/>
      <c r="F335" s="22"/>
      <c r="G335" s="22"/>
      <c r="H335" s="22"/>
      <c r="I335" s="22"/>
      <c r="J335" s="22"/>
      <c r="K335" s="21"/>
      <c r="L335" s="22"/>
      <c r="M335" s="22"/>
      <c r="N335" s="22"/>
    </row>
    <row r="336" spans="1:14" ht="15">
      <c r="A336" s="8" t="s">
        <v>166</v>
      </c>
      <c r="B336" s="22"/>
      <c r="C336" s="22">
        <v>3270</v>
      </c>
      <c r="D336" s="22">
        <v>3270</v>
      </c>
      <c r="E336" s="22">
        <f aca="true" t="shared" si="22" ref="E336:E349">+D336</f>
        <v>3270</v>
      </c>
      <c r="F336" s="22">
        <f>+D336-C336</f>
        <v>0</v>
      </c>
      <c r="G336" s="22">
        <v>3270</v>
      </c>
      <c r="H336" s="22">
        <f>+G336</f>
        <v>3270</v>
      </c>
      <c r="I336" s="22">
        <f>+G336-C336</f>
        <v>0</v>
      </c>
      <c r="J336" s="22">
        <f aca="true" t="shared" si="23" ref="J336:J348">+D336</f>
        <v>3270</v>
      </c>
      <c r="K336" s="22">
        <f>+J336</f>
        <v>3270</v>
      </c>
      <c r="L336" s="22"/>
      <c r="M336" s="22">
        <f>ROUND($M$12*K336,0)</f>
        <v>-51</v>
      </c>
      <c r="N336" s="22">
        <f>SUM(M336,K336)</f>
        <v>3219</v>
      </c>
    </row>
    <row r="337" spans="1:14" ht="15">
      <c r="A337" s="8" t="s">
        <v>167</v>
      </c>
      <c r="B337" s="22"/>
      <c r="C337" s="22">
        <v>5000</v>
      </c>
      <c r="D337" s="22">
        <v>5000</v>
      </c>
      <c r="E337" s="22">
        <f t="shared" si="22"/>
        <v>5000</v>
      </c>
      <c r="F337" s="22">
        <f>+D337-C337</f>
        <v>0</v>
      </c>
      <c r="G337" s="22">
        <v>2000</v>
      </c>
      <c r="H337" s="22">
        <f>+G337</f>
        <v>2000</v>
      </c>
      <c r="I337" s="22">
        <f>+G337-C337</f>
        <v>-3000</v>
      </c>
      <c r="J337" s="70">
        <v>1500</v>
      </c>
      <c r="K337" s="22">
        <f>+J337</f>
        <v>1500</v>
      </c>
      <c r="L337" s="22"/>
      <c r="M337" s="22">
        <f>ROUND($M$12*K337,0)</f>
        <v>-23</v>
      </c>
      <c r="N337" s="22">
        <f>SUM(M337,K337)</f>
        <v>1477</v>
      </c>
    </row>
    <row r="338" spans="1:14" ht="15">
      <c r="A338" s="8" t="s">
        <v>212</v>
      </c>
      <c r="B338" s="22">
        <v>2779</v>
      </c>
      <c r="C338" s="22">
        <v>-900</v>
      </c>
      <c r="D338" s="22">
        <v>0</v>
      </c>
      <c r="E338" s="22">
        <f t="shared" si="22"/>
        <v>0</v>
      </c>
      <c r="F338" s="22">
        <f>+D338-C338</f>
        <v>900</v>
      </c>
      <c r="G338" s="22">
        <v>-900</v>
      </c>
      <c r="H338" s="22">
        <f>+G338</f>
        <v>-900</v>
      </c>
      <c r="I338" s="22">
        <f>+G338-C338</f>
        <v>0</v>
      </c>
      <c r="J338" s="70">
        <f t="shared" si="23"/>
        <v>0</v>
      </c>
      <c r="K338" s="22">
        <v>900</v>
      </c>
      <c r="L338" s="22"/>
      <c r="M338" s="22">
        <f>ROUND($M$12*K338,0)</f>
        <v>-14</v>
      </c>
      <c r="N338" s="22">
        <f>SUM(M338,K338)</f>
        <v>886</v>
      </c>
    </row>
    <row r="339" spans="1:14" ht="15">
      <c r="A339" s="8" t="s">
        <v>213</v>
      </c>
      <c r="B339" s="26">
        <v>43900</v>
      </c>
      <c r="C339" s="22">
        <v>-508</v>
      </c>
      <c r="D339" s="22">
        <v>-508</v>
      </c>
      <c r="E339" s="22">
        <f t="shared" si="22"/>
        <v>-508</v>
      </c>
      <c r="F339" s="22">
        <f>+D339-C339</f>
        <v>0</v>
      </c>
      <c r="G339" s="22">
        <v>17</v>
      </c>
      <c r="H339" s="22">
        <f>+G339</f>
        <v>17</v>
      </c>
      <c r="I339" s="22">
        <f>+G339-C339</f>
        <v>525</v>
      </c>
      <c r="J339" s="70">
        <v>0</v>
      </c>
      <c r="K339" s="22">
        <v>508</v>
      </c>
      <c r="L339" s="22"/>
      <c r="M339" s="22">
        <f>ROUND($M$12*K339,0)</f>
        <v>-8</v>
      </c>
      <c r="N339" s="22">
        <f>SUM(M339,K339)</f>
        <v>500</v>
      </c>
    </row>
    <row r="340" spans="1:14" ht="15">
      <c r="A340" s="8" t="s">
        <v>89</v>
      </c>
      <c r="B340" s="22">
        <v>788</v>
      </c>
      <c r="C340" s="22">
        <v>-788</v>
      </c>
      <c r="D340" s="22">
        <v>-788</v>
      </c>
      <c r="E340" s="22">
        <f t="shared" si="22"/>
        <v>-788</v>
      </c>
      <c r="F340" s="22">
        <f>+D340-C340</f>
        <v>0</v>
      </c>
      <c r="G340" s="22">
        <v>12</v>
      </c>
      <c r="H340" s="22">
        <f>+G340</f>
        <v>12</v>
      </c>
      <c r="I340" s="22">
        <f>+G340-C340</f>
        <v>800</v>
      </c>
      <c r="J340" s="70">
        <v>12</v>
      </c>
      <c r="K340" s="22">
        <v>800</v>
      </c>
      <c r="L340" s="22"/>
      <c r="M340" s="22">
        <f>ROUND($M$12*K340,0)</f>
        <v>-12</v>
      </c>
      <c r="N340" s="22">
        <f>SUM(M340,K340)</f>
        <v>788</v>
      </c>
    </row>
    <row r="341" spans="1:14" ht="15">
      <c r="A341" s="8" t="s">
        <v>168</v>
      </c>
      <c r="B341" s="22">
        <v>144</v>
      </c>
      <c r="C341" s="22">
        <v>-144</v>
      </c>
      <c r="D341" s="22">
        <v>-144</v>
      </c>
      <c r="E341" s="22">
        <f t="shared" si="22"/>
        <v>-144</v>
      </c>
      <c r="F341" s="22">
        <f aca="true" t="shared" si="24" ref="F341:F349">+D341-C341</f>
        <v>0</v>
      </c>
      <c r="G341" s="22">
        <v>-144</v>
      </c>
      <c r="H341" s="22">
        <f aca="true" t="shared" si="25" ref="H341:H348">+G341</f>
        <v>-144</v>
      </c>
      <c r="I341" s="22">
        <f aca="true" t="shared" si="26" ref="I341:I349">+G341-C341</f>
        <v>0</v>
      </c>
      <c r="J341" s="22">
        <f t="shared" si="23"/>
        <v>-144</v>
      </c>
      <c r="K341" s="22"/>
      <c r="L341" s="22"/>
      <c r="M341" s="22"/>
      <c r="N341" s="22"/>
    </row>
    <row r="342" spans="1:14" ht="15">
      <c r="A342" s="8" t="s">
        <v>90</v>
      </c>
      <c r="B342" s="22">
        <v>345</v>
      </c>
      <c r="C342" s="22">
        <v>-345</v>
      </c>
      <c r="D342" s="22">
        <v>-345</v>
      </c>
      <c r="E342" s="22">
        <f t="shared" si="22"/>
        <v>-345</v>
      </c>
      <c r="F342" s="22">
        <f t="shared" si="24"/>
        <v>0</v>
      </c>
      <c r="G342" s="22">
        <v>-345</v>
      </c>
      <c r="H342" s="22">
        <f t="shared" si="25"/>
        <v>-345</v>
      </c>
      <c r="I342" s="22">
        <f t="shared" si="26"/>
        <v>0</v>
      </c>
      <c r="J342" s="22">
        <f t="shared" si="23"/>
        <v>-345</v>
      </c>
      <c r="K342" s="22"/>
      <c r="L342" s="22"/>
      <c r="M342" s="22"/>
      <c r="N342" s="22"/>
    </row>
    <row r="343" spans="1:14" ht="15">
      <c r="A343" s="32" t="s">
        <v>169</v>
      </c>
      <c r="B343" s="22">
        <v>300</v>
      </c>
      <c r="C343" s="26">
        <v>-300</v>
      </c>
      <c r="D343" s="22">
        <v>-300</v>
      </c>
      <c r="E343" s="22">
        <f t="shared" si="22"/>
        <v>-300</v>
      </c>
      <c r="F343" s="22">
        <f t="shared" si="24"/>
        <v>0</v>
      </c>
      <c r="G343" s="22">
        <v>-300</v>
      </c>
      <c r="H343" s="22">
        <f t="shared" si="25"/>
        <v>-300</v>
      </c>
      <c r="I343" s="22">
        <f t="shared" si="26"/>
        <v>0</v>
      </c>
      <c r="J343" s="22">
        <f t="shared" si="23"/>
        <v>-300</v>
      </c>
      <c r="K343" s="22"/>
      <c r="L343" s="22"/>
      <c r="M343" s="22"/>
      <c r="N343" s="22"/>
    </row>
    <row r="344" spans="1:14" ht="15">
      <c r="A344" s="8" t="s">
        <v>170</v>
      </c>
      <c r="B344" s="22">
        <v>1209</v>
      </c>
      <c r="C344" s="26">
        <v>-1209</v>
      </c>
      <c r="D344" s="22">
        <v>-1209</v>
      </c>
      <c r="E344" s="22">
        <f t="shared" si="22"/>
        <v>-1209</v>
      </c>
      <c r="F344" s="22">
        <f t="shared" si="24"/>
        <v>0</v>
      </c>
      <c r="G344" s="22">
        <v>-1209</v>
      </c>
      <c r="H344" s="22">
        <f>+G344</f>
        <v>-1209</v>
      </c>
      <c r="I344" s="22">
        <f t="shared" si="26"/>
        <v>0</v>
      </c>
      <c r="J344" s="22">
        <f t="shared" si="23"/>
        <v>-1209</v>
      </c>
      <c r="K344" s="22"/>
      <c r="L344" s="22"/>
      <c r="M344" s="22"/>
      <c r="N344" s="22"/>
    </row>
    <row r="345" spans="1:14" ht="15">
      <c r="A345" s="8" t="s">
        <v>171</v>
      </c>
      <c r="B345" s="22">
        <v>164</v>
      </c>
      <c r="C345" s="26">
        <v>-164</v>
      </c>
      <c r="D345" s="22">
        <v>-164</v>
      </c>
      <c r="E345" s="22">
        <f t="shared" si="22"/>
        <v>-164</v>
      </c>
      <c r="F345" s="22">
        <f t="shared" si="24"/>
        <v>0</v>
      </c>
      <c r="G345" s="22">
        <v>-164</v>
      </c>
      <c r="H345" s="22">
        <f t="shared" si="25"/>
        <v>-164</v>
      </c>
      <c r="I345" s="22">
        <f t="shared" si="26"/>
        <v>0</v>
      </c>
      <c r="J345" s="22">
        <f t="shared" si="23"/>
        <v>-164</v>
      </c>
      <c r="K345" s="22"/>
      <c r="L345" s="22"/>
      <c r="M345" s="22"/>
      <c r="N345" s="22"/>
    </row>
    <row r="346" spans="1:14" ht="15">
      <c r="A346" s="8" t="s">
        <v>91</v>
      </c>
      <c r="B346" s="22">
        <v>197</v>
      </c>
      <c r="C346" s="26">
        <v>-197</v>
      </c>
      <c r="D346" s="22">
        <v>-197</v>
      </c>
      <c r="E346" s="22">
        <f t="shared" si="22"/>
        <v>-197</v>
      </c>
      <c r="F346" s="22">
        <f t="shared" si="24"/>
        <v>0</v>
      </c>
      <c r="G346" s="22">
        <v>3</v>
      </c>
      <c r="H346" s="22">
        <f t="shared" si="25"/>
        <v>3</v>
      </c>
      <c r="I346" s="22">
        <f t="shared" si="26"/>
        <v>200</v>
      </c>
      <c r="J346" s="70">
        <f t="shared" si="23"/>
        <v>-197</v>
      </c>
      <c r="K346" s="22"/>
      <c r="L346" s="22"/>
      <c r="M346" s="22"/>
      <c r="N346" s="22"/>
    </row>
    <row r="347" spans="1:14" ht="15">
      <c r="A347" s="8" t="s">
        <v>200</v>
      </c>
      <c r="B347" s="22">
        <v>500</v>
      </c>
      <c r="C347" s="26">
        <v>-500</v>
      </c>
      <c r="D347" s="22">
        <v>-500</v>
      </c>
      <c r="E347" s="22">
        <f t="shared" si="22"/>
        <v>-500</v>
      </c>
      <c r="F347" s="22">
        <f>+D347-C347</f>
        <v>0</v>
      </c>
      <c r="G347" s="22">
        <v>-500</v>
      </c>
      <c r="H347" s="22">
        <f t="shared" si="25"/>
        <v>-500</v>
      </c>
      <c r="I347" s="22">
        <f>+G347-C347</f>
        <v>0</v>
      </c>
      <c r="J347" s="22">
        <f t="shared" si="23"/>
        <v>-500</v>
      </c>
      <c r="K347" s="22"/>
      <c r="L347" s="22"/>
      <c r="M347" s="22"/>
      <c r="N347" s="22"/>
    </row>
    <row r="348" spans="1:14" ht="15">
      <c r="A348" s="8" t="s">
        <v>214</v>
      </c>
      <c r="B348" s="22">
        <v>5100</v>
      </c>
      <c r="C348" s="26">
        <v>-300</v>
      </c>
      <c r="D348" s="22">
        <v>0</v>
      </c>
      <c r="E348" s="22">
        <f t="shared" si="22"/>
        <v>0</v>
      </c>
      <c r="F348" s="22">
        <f>+D348-C348</f>
        <v>300</v>
      </c>
      <c r="G348" s="22">
        <v>0</v>
      </c>
      <c r="H348" s="22">
        <f t="shared" si="25"/>
        <v>0</v>
      </c>
      <c r="I348" s="22">
        <f t="shared" si="26"/>
        <v>300</v>
      </c>
      <c r="J348" s="22">
        <f t="shared" si="23"/>
        <v>0</v>
      </c>
      <c r="K348" s="22">
        <v>300</v>
      </c>
      <c r="L348" s="22"/>
      <c r="M348" s="22">
        <f>ROUND($M$12*K348,0)</f>
        <v>-5</v>
      </c>
      <c r="N348" s="22">
        <f>SUM(M348,K348)</f>
        <v>295</v>
      </c>
    </row>
    <row r="349" spans="1:14" ht="15">
      <c r="A349" s="8" t="s">
        <v>215</v>
      </c>
      <c r="B349" s="22">
        <v>2400</v>
      </c>
      <c r="C349" s="26">
        <v>-650</v>
      </c>
      <c r="D349" s="22">
        <v>0</v>
      </c>
      <c r="E349" s="22">
        <f t="shared" si="22"/>
        <v>0</v>
      </c>
      <c r="F349" s="22">
        <f t="shared" si="24"/>
        <v>650</v>
      </c>
      <c r="G349" s="22">
        <v>-650</v>
      </c>
      <c r="H349" s="22">
        <f>+G349</f>
        <v>-650</v>
      </c>
      <c r="I349" s="22">
        <f t="shared" si="26"/>
        <v>0</v>
      </c>
      <c r="J349" s="70">
        <v>-400</v>
      </c>
      <c r="K349" s="22">
        <v>250</v>
      </c>
      <c r="L349" s="22"/>
      <c r="M349" s="22">
        <f>ROUND($M$12*K349,0)</f>
        <v>-4</v>
      </c>
      <c r="N349" s="22">
        <f>SUM(M349,K349)</f>
        <v>246</v>
      </c>
    </row>
    <row r="350" spans="1:14" ht="15">
      <c r="A350" s="8"/>
      <c r="B350" s="22"/>
      <c r="C350" s="26"/>
      <c r="D350" s="22"/>
      <c r="E350" s="22"/>
      <c r="F350" s="22"/>
      <c r="G350" s="22"/>
      <c r="H350" s="22"/>
      <c r="I350" s="22"/>
      <c r="J350" s="22"/>
      <c r="K350" s="22"/>
      <c r="L350" s="22"/>
      <c r="M350" s="22"/>
      <c r="N350" s="22"/>
    </row>
    <row r="351" spans="1:14" ht="15">
      <c r="A351" s="8" t="s">
        <v>202</v>
      </c>
      <c r="B351" s="22"/>
      <c r="C351" s="26"/>
      <c r="D351" s="22"/>
      <c r="E351" s="22"/>
      <c r="F351" s="22"/>
      <c r="G351" s="22"/>
      <c r="H351" s="22"/>
      <c r="I351" s="22"/>
      <c r="J351" s="22"/>
      <c r="K351" s="22"/>
      <c r="L351" s="22"/>
      <c r="M351" s="22"/>
      <c r="N351" s="22"/>
    </row>
    <row r="352" spans="1:14" ht="15">
      <c r="A352" s="8" t="s">
        <v>256</v>
      </c>
      <c r="B352" s="57"/>
      <c r="C352" s="57"/>
      <c r="D352" s="22">
        <v>2000</v>
      </c>
      <c r="E352" s="22">
        <f>+D352</f>
        <v>2000</v>
      </c>
      <c r="F352" s="22">
        <f>+D352-C352</f>
        <v>2000</v>
      </c>
      <c r="G352" s="22"/>
      <c r="H352" s="22"/>
      <c r="I352" s="22"/>
      <c r="J352" s="70">
        <v>0</v>
      </c>
      <c r="K352" s="22"/>
      <c r="L352" s="22"/>
      <c r="M352" s="22"/>
      <c r="N352" s="22"/>
    </row>
    <row r="353" spans="1:14" ht="15">
      <c r="A353" s="8" t="s">
        <v>257</v>
      </c>
      <c r="B353" s="64"/>
      <c r="C353" s="64"/>
      <c r="D353" s="22">
        <v>150</v>
      </c>
      <c r="E353" s="22">
        <f>+D353</f>
        <v>150</v>
      </c>
      <c r="F353" s="22">
        <f>+D353-C353</f>
        <v>150</v>
      </c>
      <c r="G353" s="22"/>
      <c r="H353" s="22"/>
      <c r="I353" s="22"/>
      <c r="J353" s="70">
        <f>+D353</f>
        <v>150</v>
      </c>
      <c r="K353" s="22">
        <f>+J353</f>
        <v>150</v>
      </c>
      <c r="L353" s="22"/>
      <c r="M353" s="22">
        <f>ROUND($M$12*K353,0)</f>
        <v>-2</v>
      </c>
      <c r="N353" s="22">
        <f>SUM(M353,K353)</f>
        <v>148</v>
      </c>
    </row>
    <row r="354" spans="1:14" ht="15">
      <c r="A354" s="8" t="s">
        <v>258</v>
      </c>
      <c r="B354" s="64"/>
      <c r="C354" s="64"/>
      <c r="D354" s="22">
        <v>500</v>
      </c>
      <c r="E354" s="22">
        <f>+D354</f>
        <v>500</v>
      </c>
      <c r="F354" s="22">
        <f>+D354-C354</f>
        <v>500</v>
      </c>
      <c r="G354" s="22"/>
      <c r="H354" s="22"/>
      <c r="I354" s="22"/>
      <c r="J354" s="70">
        <f>+D354</f>
        <v>500</v>
      </c>
      <c r="K354" s="22">
        <f>+J354</f>
        <v>500</v>
      </c>
      <c r="L354" s="22"/>
      <c r="M354" s="22">
        <f>ROUND($M$12*K354,0)</f>
        <v>-8</v>
      </c>
      <c r="N354" s="22">
        <f>SUM(M354,K354)</f>
        <v>492</v>
      </c>
    </row>
    <row r="355" spans="1:14" ht="15">
      <c r="A355" s="8" t="s">
        <v>252</v>
      </c>
      <c r="B355" s="64"/>
      <c r="C355" s="64"/>
      <c r="D355" s="22"/>
      <c r="E355" s="22"/>
      <c r="F355" s="22"/>
      <c r="G355" s="22">
        <v>1000</v>
      </c>
      <c r="H355" s="22">
        <f>+G355</f>
        <v>1000</v>
      </c>
      <c r="I355" s="22">
        <f>+G355-C355</f>
        <v>1000</v>
      </c>
      <c r="J355" s="70">
        <v>500</v>
      </c>
      <c r="K355" s="22">
        <f>+J355</f>
        <v>500</v>
      </c>
      <c r="L355" s="22"/>
      <c r="M355" s="22">
        <f>ROUND($M$12*K355,0)</f>
        <v>-8</v>
      </c>
      <c r="N355" s="22">
        <f>SUM(M355,K355)</f>
        <v>492</v>
      </c>
    </row>
    <row r="356" spans="1:14" ht="15">
      <c r="A356" s="8" t="s">
        <v>268</v>
      </c>
      <c r="B356" s="64"/>
      <c r="C356" s="64"/>
      <c r="D356" s="22"/>
      <c r="E356" s="22"/>
      <c r="F356" s="22"/>
      <c r="G356" s="22">
        <v>200</v>
      </c>
      <c r="H356" s="22">
        <f>+G356</f>
        <v>200</v>
      </c>
      <c r="I356" s="22">
        <f>+G356-C356</f>
        <v>200</v>
      </c>
      <c r="J356" s="70">
        <f>+D356</f>
        <v>0</v>
      </c>
      <c r="K356" s="22"/>
      <c r="L356" s="22"/>
      <c r="M356" s="22"/>
      <c r="N356" s="22"/>
    </row>
    <row r="357" spans="1:14" ht="15">
      <c r="A357" s="8" t="s">
        <v>274</v>
      </c>
      <c r="B357" s="64"/>
      <c r="C357" s="64"/>
      <c r="D357" s="22"/>
      <c r="E357" s="22"/>
      <c r="F357" s="22"/>
      <c r="G357" s="22"/>
      <c r="H357" s="22"/>
      <c r="I357" s="22"/>
      <c r="J357" s="70">
        <v>-300</v>
      </c>
      <c r="K357" s="22"/>
      <c r="L357" s="22"/>
      <c r="M357" s="22"/>
      <c r="N357" s="22"/>
    </row>
    <row r="358" spans="1:14" ht="15">
      <c r="A358" s="8"/>
      <c r="B358" s="22"/>
      <c r="C358" s="26"/>
      <c r="D358" s="22"/>
      <c r="E358" s="22"/>
      <c r="F358" s="22"/>
      <c r="G358" s="22"/>
      <c r="H358" s="22"/>
      <c r="I358" s="22"/>
      <c r="J358" s="22"/>
      <c r="K358" s="22"/>
      <c r="L358" s="22"/>
      <c r="M358" s="22"/>
      <c r="N358" s="22"/>
    </row>
    <row r="359" spans="1:14" ht="15.75" thickBot="1">
      <c r="A359" s="13"/>
      <c r="B359" s="25"/>
      <c r="C359" s="25"/>
      <c r="D359" s="25"/>
      <c r="E359" s="25"/>
      <c r="F359" s="25"/>
      <c r="G359" s="25"/>
      <c r="H359" s="25"/>
      <c r="I359" s="25"/>
      <c r="J359" s="25"/>
      <c r="K359" s="25"/>
      <c r="L359" s="25"/>
      <c r="M359" s="25"/>
      <c r="N359" s="25"/>
    </row>
    <row r="360" spans="1:6" ht="15.75" thickTop="1">
      <c r="A360" s="42" t="str">
        <f>+A1</f>
        <v>File:  T:\TABLES\FY2008\04CONGTRACK\08DCONG6.XLS</v>
      </c>
      <c r="F360" s="28"/>
    </row>
    <row r="361" spans="1:12" ht="15">
      <c r="A361" s="34" t="str">
        <f>+A2</f>
        <v>Revised 12/26/07</v>
      </c>
      <c r="I361" s="28"/>
      <c r="J361" s="28"/>
      <c r="K361" s="28"/>
      <c r="L361" s="28"/>
    </row>
    <row r="362" spans="1:14" ht="15">
      <c r="A362" s="82" t="s">
        <v>2</v>
      </c>
      <c r="B362" s="82"/>
      <c r="C362" s="82"/>
      <c r="D362" s="82"/>
      <c r="E362" s="82"/>
      <c r="F362" s="82"/>
      <c r="G362" s="82"/>
      <c r="H362" s="82"/>
      <c r="I362" s="82"/>
      <c r="J362" s="82"/>
      <c r="K362" s="82"/>
      <c r="L362" s="82"/>
      <c r="M362" s="82"/>
      <c r="N362" s="82"/>
    </row>
    <row r="363" spans="1:14" ht="15">
      <c r="A363" s="82" t="str">
        <f>+A4</f>
        <v>FY 2008 Congressional Action (Detailed and Change From FY 2007)</v>
      </c>
      <c r="B363" s="82"/>
      <c r="C363" s="82"/>
      <c r="D363" s="82"/>
      <c r="E363" s="82"/>
      <c r="F363" s="82"/>
      <c r="G363" s="82"/>
      <c r="H363" s="82"/>
      <c r="I363" s="82"/>
      <c r="J363" s="82"/>
      <c r="K363" s="82"/>
      <c r="L363" s="82"/>
      <c r="M363" s="82"/>
      <c r="N363" s="82"/>
    </row>
    <row r="364" spans="1:14" ht="15">
      <c r="A364" s="82" t="s">
        <v>47</v>
      </c>
      <c r="B364" s="82"/>
      <c r="C364" s="82"/>
      <c r="D364" s="82"/>
      <c r="E364" s="82"/>
      <c r="F364" s="82"/>
      <c r="G364" s="82"/>
      <c r="H364" s="82"/>
      <c r="I364" s="82"/>
      <c r="J364" s="82"/>
      <c r="K364" s="82"/>
      <c r="L364" s="82"/>
      <c r="M364" s="82"/>
      <c r="N364" s="82"/>
    </row>
    <row r="365" spans="1:14" ht="15">
      <c r="A365" s="82" t="s">
        <v>3</v>
      </c>
      <c r="B365" s="82"/>
      <c r="C365" s="82"/>
      <c r="D365" s="82"/>
      <c r="E365" s="82"/>
      <c r="F365" s="82"/>
      <c r="G365" s="82"/>
      <c r="H365" s="82"/>
      <c r="I365" s="82"/>
      <c r="J365" s="82"/>
      <c r="K365" s="82"/>
      <c r="L365" s="82"/>
      <c r="M365" s="82"/>
      <c r="N365" s="82"/>
    </row>
    <row r="366" ht="15.75" thickBot="1">
      <c r="A366" s="2"/>
    </row>
    <row r="367" spans="1:14" ht="17.25" thickBot="1" thickTop="1">
      <c r="A367" s="3"/>
      <c r="B367" s="4"/>
      <c r="C367" s="4"/>
      <c r="D367" s="5" t="str">
        <f>+$D$8</f>
        <v>House Floor Action</v>
      </c>
      <c r="E367" s="6"/>
      <c r="F367" s="7"/>
      <c r="G367" s="5" t="str">
        <f>+$G$8</f>
        <v>Senate Full Comm Action</v>
      </c>
      <c r="H367" s="6"/>
      <c r="I367" s="7"/>
      <c r="J367" s="5" t="str">
        <f>+J8</f>
        <v>ATB Reduction to Conference Action Funding</v>
      </c>
      <c r="K367" s="6"/>
      <c r="L367" s="6"/>
      <c r="M367" s="6"/>
      <c r="N367" s="7"/>
    </row>
    <row r="368" spans="1:14" ht="16.5" thickTop="1">
      <c r="A368" s="8"/>
      <c r="B368" s="54"/>
      <c r="C368" s="10" t="str">
        <f>+C9</f>
        <v>Revised</v>
      </c>
      <c r="D368" s="67"/>
      <c r="E368" s="56"/>
      <c r="F368" s="56"/>
      <c r="G368" s="55"/>
      <c r="H368" s="56"/>
      <c r="I368" s="56"/>
      <c r="J368" s="55"/>
      <c r="K368" s="10"/>
      <c r="L368" s="56"/>
      <c r="M368" s="56"/>
      <c r="N368" s="56"/>
    </row>
    <row r="369" spans="1:14" ht="15.75">
      <c r="A369" s="8"/>
      <c r="B369" s="9"/>
      <c r="C369" s="10" t="str">
        <f>+C10</f>
        <v>FY 2008</v>
      </c>
      <c r="D369" s="10" t="str">
        <f>+$D$10</f>
        <v>Hse </v>
      </c>
      <c r="E369" s="10" t="s">
        <v>6</v>
      </c>
      <c r="F369" s="10" t="s">
        <v>6</v>
      </c>
      <c r="G369" s="10" t="str">
        <f>+$G$10</f>
        <v>Sen</v>
      </c>
      <c r="H369" s="10" t="s">
        <v>6</v>
      </c>
      <c r="I369" s="10" t="s">
        <v>6</v>
      </c>
      <c r="J369" s="10" t="s">
        <v>7</v>
      </c>
      <c r="K369" s="10" t="s">
        <v>275</v>
      </c>
      <c r="L369" s="10"/>
      <c r="M369" s="10"/>
      <c r="N369" s="10"/>
    </row>
    <row r="370" spans="1:14" ht="15.75">
      <c r="A370" s="11" t="s">
        <v>57</v>
      </c>
      <c r="B370" s="9" t="str">
        <f>+B11</f>
        <v>FY 2007</v>
      </c>
      <c r="C370" s="10" t="str">
        <f>+C11</f>
        <v>Pres. Bud.</v>
      </c>
      <c r="D370" s="10" t="str">
        <f>+$D$11</f>
        <v>Floor</v>
      </c>
      <c r="E370" s="10" t="s">
        <v>9</v>
      </c>
      <c r="F370" s="10" t="s">
        <v>9</v>
      </c>
      <c r="G370" s="10" t="str">
        <f>+$G$11</f>
        <v>Full Comm</v>
      </c>
      <c r="H370" s="10" t="s">
        <v>9</v>
      </c>
      <c r="I370" s="10" t="s">
        <v>9</v>
      </c>
      <c r="J370" s="10" t="s">
        <v>10</v>
      </c>
      <c r="K370" s="10" t="s">
        <v>276</v>
      </c>
      <c r="L370" s="10"/>
      <c r="M370" s="10" t="s">
        <v>278</v>
      </c>
      <c r="N370" s="10" t="s">
        <v>211</v>
      </c>
    </row>
    <row r="371" spans="1:14" ht="16.5" thickBot="1">
      <c r="A371" s="11" t="s">
        <v>32</v>
      </c>
      <c r="B371" s="9" t="str">
        <f>+B12</f>
        <v>Enacted</v>
      </c>
      <c r="C371" s="10" t="s">
        <v>11</v>
      </c>
      <c r="D371" s="10" t="s">
        <v>12</v>
      </c>
      <c r="E371" s="10" t="str">
        <f>+E12</f>
        <v>FY 2007</v>
      </c>
      <c r="F371" s="10" t="s">
        <v>8</v>
      </c>
      <c r="G371" s="10" t="s">
        <v>12</v>
      </c>
      <c r="H371" s="10" t="str">
        <f>+H12</f>
        <v>FY 2007</v>
      </c>
      <c r="I371" s="10" t="s">
        <v>8</v>
      </c>
      <c r="J371" s="10" t="s">
        <v>12</v>
      </c>
      <c r="K371" s="10" t="s">
        <v>277</v>
      </c>
      <c r="L371" s="10"/>
      <c r="M371" s="10">
        <v>-0.0156</v>
      </c>
      <c r="N371" s="10" t="s">
        <v>279</v>
      </c>
    </row>
    <row r="372" spans="1:14" ht="17.25" thickBot="1" thickTop="1">
      <c r="A372" s="12" t="s">
        <v>37</v>
      </c>
      <c r="B372" s="19">
        <v>22856</v>
      </c>
      <c r="C372" s="19">
        <f>+B372+SUM(C374:C375)+C379</f>
        <v>22278</v>
      </c>
      <c r="D372" s="19">
        <f>+B372+SUM(D374:D375)+D379</f>
        <v>22278</v>
      </c>
      <c r="E372" s="19">
        <f>SUM(E374:E379)</f>
        <v>-578</v>
      </c>
      <c r="F372" s="19">
        <f>SUM(F374:F379)</f>
        <v>0</v>
      </c>
      <c r="G372" s="19">
        <f>+B372+SUM(G374:G375)+G379</f>
        <v>23278</v>
      </c>
      <c r="H372" s="19">
        <f>SUM(H374:H379)</f>
        <v>422</v>
      </c>
      <c r="I372" s="19">
        <f>SUM(I374:I379)</f>
        <v>1000</v>
      </c>
      <c r="J372" s="19">
        <f>+B372+SUM(J374:J375)+J379</f>
        <v>22778</v>
      </c>
      <c r="K372" s="19"/>
      <c r="L372" s="19"/>
      <c r="M372" s="19">
        <f>ROUND(J372*$M$12,0)-1</f>
        <v>-356</v>
      </c>
      <c r="N372" s="19">
        <f>SUM(J372,M372)</f>
        <v>22422</v>
      </c>
    </row>
    <row r="373" spans="1:14" ht="16.5" thickTop="1">
      <c r="A373" s="11"/>
      <c r="B373" s="22"/>
      <c r="C373" s="22"/>
      <c r="D373" s="22"/>
      <c r="E373" s="22"/>
      <c r="F373" s="22"/>
      <c r="G373" s="22"/>
      <c r="H373" s="22"/>
      <c r="I373" s="22"/>
      <c r="J373" s="22"/>
      <c r="K373" s="22"/>
      <c r="L373" s="22"/>
      <c r="M373" s="22"/>
      <c r="N373" s="22"/>
    </row>
    <row r="374" spans="1:14" ht="15">
      <c r="A374" s="8" t="s">
        <v>172</v>
      </c>
      <c r="B374" s="22"/>
      <c r="C374" s="22">
        <v>111</v>
      </c>
      <c r="D374" s="22">
        <f>+C374</f>
        <v>111</v>
      </c>
      <c r="E374" s="22">
        <f>+D374</f>
        <v>111</v>
      </c>
      <c r="F374" s="22">
        <f>+D374-C374</f>
        <v>0</v>
      </c>
      <c r="G374" s="22">
        <f>+C374</f>
        <v>111</v>
      </c>
      <c r="H374" s="22">
        <f>+G374</f>
        <v>111</v>
      </c>
      <c r="I374" s="22">
        <f>+G374-C374</f>
        <v>0</v>
      </c>
      <c r="J374" s="22">
        <f>+D374</f>
        <v>111</v>
      </c>
      <c r="K374" s="22">
        <f>+J374</f>
        <v>111</v>
      </c>
      <c r="L374" s="22"/>
      <c r="M374" s="22">
        <f>ROUND($M$12*K374,0)</f>
        <v>-2</v>
      </c>
      <c r="N374" s="22">
        <f>SUM(M374,K374)</f>
        <v>109</v>
      </c>
    </row>
    <row r="375" spans="1:14" ht="15">
      <c r="A375" s="8" t="s">
        <v>173</v>
      </c>
      <c r="B375" s="22"/>
      <c r="C375" s="22">
        <v>311</v>
      </c>
      <c r="D375" s="22">
        <f>+C375</f>
        <v>311</v>
      </c>
      <c r="E375" s="22">
        <f>+D375</f>
        <v>311</v>
      </c>
      <c r="F375" s="22">
        <f>+D375-C375</f>
        <v>0</v>
      </c>
      <c r="G375" s="22">
        <f>+C375</f>
        <v>311</v>
      </c>
      <c r="H375" s="22">
        <f>+G375</f>
        <v>311</v>
      </c>
      <c r="I375" s="22">
        <f>+G375-C375</f>
        <v>0</v>
      </c>
      <c r="J375" s="22">
        <f>+D375</f>
        <v>311</v>
      </c>
      <c r="K375" s="22">
        <f>+J375</f>
        <v>311</v>
      </c>
      <c r="L375" s="22"/>
      <c r="M375" s="22">
        <f>ROUND($M$12*K375,0)</f>
        <v>-5</v>
      </c>
      <c r="N375" s="22">
        <f>SUM(M375,K375)</f>
        <v>306</v>
      </c>
    </row>
    <row r="376" spans="1:14" ht="15">
      <c r="A376" s="8"/>
      <c r="B376" s="22"/>
      <c r="C376" s="22"/>
      <c r="D376" s="22"/>
      <c r="E376" s="22"/>
      <c r="F376" s="22"/>
      <c r="G376" s="22"/>
      <c r="H376" s="22"/>
      <c r="I376" s="22"/>
      <c r="J376" s="22"/>
      <c r="K376" s="22"/>
      <c r="L376" s="22"/>
      <c r="M376" s="22"/>
      <c r="N376" s="22"/>
    </row>
    <row r="377" spans="1:14" ht="15">
      <c r="A377" s="8"/>
      <c r="B377" s="22"/>
      <c r="C377" s="22"/>
      <c r="D377" s="22"/>
      <c r="E377" s="22"/>
      <c r="F377" s="22"/>
      <c r="G377" s="22"/>
      <c r="H377" s="22"/>
      <c r="I377" s="22"/>
      <c r="J377" s="22"/>
      <c r="K377" s="21"/>
      <c r="L377" s="22"/>
      <c r="M377" s="22"/>
      <c r="N377" s="22"/>
    </row>
    <row r="378" spans="1:14" ht="15">
      <c r="A378" s="8" t="s">
        <v>174</v>
      </c>
      <c r="B378" s="22"/>
      <c r="C378" s="22"/>
      <c r="D378" s="22"/>
      <c r="E378" s="22"/>
      <c r="F378" s="22"/>
      <c r="G378" s="22"/>
      <c r="H378" s="22"/>
      <c r="I378" s="22"/>
      <c r="J378" s="22"/>
      <c r="K378" s="21"/>
      <c r="L378" s="22"/>
      <c r="M378" s="22"/>
      <c r="N378" s="22"/>
    </row>
    <row r="379" spans="1:14" ht="15">
      <c r="A379" s="8" t="s">
        <v>175</v>
      </c>
      <c r="B379" s="22">
        <v>7349</v>
      </c>
      <c r="C379" s="22">
        <v>-1000</v>
      </c>
      <c r="D379" s="22">
        <v>-1000</v>
      </c>
      <c r="E379" s="22">
        <f>+D379</f>
        <v>-1000</v>
      </c>
      <c r="F379" s="22">
        <f>+D379-C379</f>
        <v>0</v>
      </c>
      <c r="G379" s="22">
        <v>0</v>
      </c>
      <c r="H379" s="22">
        <f>+G379</f>
        <v>0</v>
      </c>
      <c r="I379" s="22">
        <f>+G379-C379</f>
        <v>1000</v>
      </c>
      <c r="J379" s="70">
        <v>-500</v>
      </c>
      <c r="K379" s="22">
        <v>500</v>
      </c>
      <c r="L379" s="22"/>
      <c r="M379" s="22">
        <f>ROUND($M$12*K379,0)</f>
        <v>-8</v>
      </c>
      <c r="N379" s="22">
        <f>SUM(M379,K379)</f>
        <v>492</v>
      </c>
    </row>
    <row r="380" spans="1:14" ht="15">
      <c r="A380" s="8"/>
      <c r="B380" s="26"/>
      <c r="C380" s="22"/>
      <c r="D380" s="22"/>
      <c r="E380" s="22"/>
      <c r="F380" s="22"/>
      <c r="G380" s="22"/>
      <c r="H380" s="22"/>
      <c r="I380" s="22"/>
      <c r="J380" s="22"/>
      <c r="K380" s="21"/>
      <c r="L380" s="22"/>
      <c r="M380" s="22"/>
      <c r="N380" s="22"/>
    </row>
    <row r="381" spans="1:14" ht="16.5" thickBot="1">
      <c r="A381" s="11"/>
      <c r="B381" s="22"/>
      <c r="C381" s="22"/>
      <c r="D381" s="22"/>
      <c r="E381" s="22"/>
      <c r="F381" s="22"/>
      <c r="G381" s="22"/>
      <c r="H381" s="22"/>
      <c r="I381" s="22"/>
      <c r="J381" s="22"/>
      <c r="K381" s="22"/>
      <c r="L381" s="22"/>
      <c r="M381" s="22"/>
      <c r="N381" s="22"/>
    </row>
    <row r="382" spans="1:14" ht="17.25" thickBot="1" thickTop="1">
      <c r="A382" s="12" t="s">
        <v>38</v>
      </c>
      <c r="B382" s="19">
        <v>14764</v>
      </c>
      <c r="C382" s="19">
        <f>+B382+SUM(C384:C385)</f>
        <v>15430</v>
      </c>
      <c r="D382" s="19">
        <f>+B382+SUM(D384:D385)+D388</f>
        <v>16930</v>
      </c>
      <c r="E382" s="19">
        <f>SUM(E384:E388)</f>
        <v>2166</v>
      </c>
      <c r="F382" s="19">
        <f>SUM(F384:F388)</f>
        <v>1500</v>
      </c>
      <c r="G382" s="19">
        <f>+B382+SUM(G384:G385)</f>
        <v>15430</v>
      </c>
      <c r="H382" s="19">
        <f>SUM(H384:H385)</f>
        <v>666</v>
      </c>
      <c r="I382" s="19">
        <f>SUM(I384:I385)</f>
        <v>0</v>
      </c>
      <c r="J382" s="19">
        <f>+B382+SUM(J384:J385)+J388</f>
        <v>16430</v>
      </c>
      <c r="K382" s="19"/>
      <c r="L382" s="19"/>
      <c r="M382" s="19">
        <f>ROUND(J382*$M$12,0)</f>
        <v>-256</v>
      </c>
      <c r="N382" s="19">
        <f>SUM(J382,M382)</f>
        <v>16174</v>
      </c>
    </row>
    <row r="383" spans="1:14" ht="16.5" thickTop="1">
      <c r="A383" s="11"/>
      <c r="B383" s="22"/>
      <c r="C383" s="22"/>
      <c r="D383" s="22"/>
      <c r="E383" s="22"/>
      <c r="F383" s="22"/>
      <c r="G383" s="22"/>
      <c r="H383" s="22"/>
      <c r="I383" s="22"/>
      <c r="J383" s="22"/>
      <c r="K383" s="22"/>
      <c r="L383" s="22"/>
      <c r="M383" s="22"/>
      <c r="N383" s="22"/>
    </row>
    <row r="384" spans="1:14" ht="15">
      <c r="A384" s="8" t="s">
        <v>176</v>
      </c>
      <c r="B384" s="22"/>
      <c r="C384" s="22">
        <v>174</v>
      </c>
      <c r="D384" s="22">
        <f>+C384</f>
        <v>174</v>
      </c>
      <c r="E384" s="22">
        <f>+D384</f>
        <v>174</v>
      </c>
      <c r="F384" s="22">
        <f>+D384-C384</f>
        <v>0</v>
      </c>
      <c r="G384" s="22">
        <f>+C384</f>
        <v>174</v>
      </c>
      <c r="H384" s="22">
        <f>+G384</f>
        <v>174</v>
      </c>
      <c r="I384" s="22">
        <f>+G384-C384</f>
        <v>0</v>
      </c>
      <c r="J384" s="22">
        <f>+D384</f>
        <v>174</v>
      </c>
      <c r="K384" s="22">
        <f>+J384</f>
        <v>174</v>
      </c>
      <c r="L384" s="22"/>
      <c r="M384" s="22">
        <f>ROUND($M$12*K384,0)</f>
        <v>-3</v>
      </c>
      <c r="N384" s="22">
        <f>SUM(M384,K384)</f>
        <v>171</v>
      </c>
    </row>
    <row r="385" spans="1:14" ht="15">
      <c r="A385" s="8" t="s">
        <v>177</v>
      </c>
      <c r="B385" s="22"/>
      <c r="C385" s="22">
        <v>492</v>
      </c>
      <c r="D385" s="22">
        <f>+C385</f>
        <v>492</v>
      </c>
      <c r="E385" s="22">
        <f>+D385</f>
        <v>492</v>
      </c>
      <c r="F385" s="22">
        <f>+D385-C385</f>
        <v>0</v>
      </c>
      <c r="G385" s="22">
        <f>+C385</f>
        <v>492</v>
      </c>
      <c r="H385" s="22">
        <f>+G385</f>
        <v>492</v>
      </c>
      <c r="I385" s="22">
        <f>+G385-C385</f>
        <v>0</v>
      </c>
      <c r="J385" s="22">
        <f>+D385</f>
        <v>492</v>
      </c>
      <c r="K385" s="22">
        <f>+J385</f>
        <v>492</v>
      </c>
      <c r="L385" s="22"/>
      <c r="M385" s="22">
        <f>ROUND($M$12*K385,0)</f>
        <v>-8</v>
      </c>
      <c r="N385" s="22">
        <f>SUM(M385,K385)</f>
        <v>484</v>
      </c>
    </row>
    <row r="386" spans="1:14" ht="15">
      <c r="A386" s="8"/>
      <c r="B386" s="22"/>
      <c r="C386" s="22"/>
      <c r="D386" s="22"/>
      <c r="E386" s="22"/>
      <c r="F386" s="22"/>
      <c r="G386" s="22"/>
      <c r="H386" s="22"/>
      <c r="I386" s="22"/>
      <c r="J386" s="22"/>
      <c r="K386" s="22"/>
      <c r="L386" s="22"/>
      <c r="M386" s="22"/>
      <c r="N386" s="22"/>
    </row>
    <row r="387" spans="1:14" ht="15">
      <c r="A387" s="8" t="s">
        <v>202</v>
      </c>
      <c r="B387" s="22"/>
      <c r="C387" s="22"/>
      <c r="D387" s="22"/>
      <c r="E387" s="22"/>
      <c r="F387" s="22"/>
      <c r="G387" s="22"/>
      <c r="H387" s="22"/>
      <c r="I387" s="22"/>
      <c r="J387" s="22"/>
      <c r="K387" s="22"/>
      <c r="L387" s="22"/>
      <c r="M387" s="22"/>
      <c r="N387" s="22"/>
    </row>
    <row r="388" spans="1:14" ht="15">
      <c r="A388" s="8" t="s">
        <v>209</v>
      </c>
      <c r="B388" s="22"/>
      <c r="C388" s="22"/>
      <c r="D388" s="22">
        <v>1500</v>
      </c>
      <c r="E388" s="22">
        <f>+D388</f>
        <v>1500</v>
      </c>
      <c r="F388" s="22">
        <f>+D388-C388</f>
        <v>1500</v>
      </c>
      <c r="G388" s="22"/>
      <c r="H388" s="22"/>
      <c r="I388" s="22"/>
      <c r="J388" s="70">
        <v>1000</v>
      </c>
      <c r="K388" s="22">
        <f>+J388</f>
        <v>1000</v>
      </c>
      <c r="L388" s="22"/>
      <c r="M388" s="22">
        <f>ROUND($M$12*K388,0)</f>
        <v>-16</v>
      </c>
      <c r="N388" s="22">
        <f>SUM(M388,K388)</f>
        <v>984</v>
      </c>
    </row>
    <row r="389" spans="1:14" ht="15">
      <c r="A389" s="8"/>
      <c r="B389" s="22"/>
      <c r="C389" s="22"/>
      <c r="D389" s="22"/>
      <c r="E389" s="22"/>
      <c r="F389" s="22"/>
      <c r="G389" s="22"/>
      <c r="H389" s="22"/>
      <c r="I389" s="22"/>
      <c r="J389" s="22"/>
      <c r="K389" s="22"/>
      <c r="L389" s="22"/>
      <c r="M389" s="22"/>
      <c r="N389" s="22"/>
    </row>
    <row r="390" spans="1:14" ht="16.5" thickBot="1">
      <c r="A390" s="11"/>
      <c r="B390" s="22"/>
      <c r="C390" s="22"/>
      <c r="D390" s="22"/>
      <c r="E390" s="22"/>
      <c r="F390" s="22"/>
      <c r="G390" s="22"/>
      <c r="H390" s="22"/>
      <c r="I390" s="22"/>
      <c r="J390" s="22"/>
      <c r="K390" s="22"/>
      <c r="L390" s="22"/>
      <c r="M390" s="22"/>
      <c r="N390" s="22"/>
    </row>
    <row r="391" spans="1:14" ht="17.25" thickBot="1" thickTop="1">
      <c r="A391" s="12" t="s">
        <v>39</v>
      </c>
      <c r="B391" s="19">
        <f aca="true" t="shared" si="27" ref="B391:I391">+B382+B372+B328</f>
        <v>175692</v>
      </c>
      <c r="C391" s="19">
        <f t="shared" si="27"/>
        <v>181114</v>
      </c>
      <c r="D391" s="19">
        <f t="shared" si="27"/>
        <v>187114</v>
      </c>
      <c r="E391" s="19">
        <f t="shared" si="27"/>
        <v>11422</v>
      </c>
      <c r="F391" s="19">
        <f t="shared" si="27"/>
        <v>6000</v>
      </c>
      <c r="G391" s="19">
        <f t="shared" si="27"/>
        <v>182139</v>
      </c>
      <c r="H391" s="19">
        <f t="shared" si="27"/>
        <v>6447</v>
      </c>
      <c r="I391" s="19">
        <f t="shared" si="27"/>
        <v>1025</v>
      </c>
      <c r="J391" s="19">
        <f>+J328+J372+J382</f>
        <v>182722</v>
      </c>
      <c r="K391" s="19">
        <f>+K328+K372+K382</f>
        <v>0</v>
      </c>
      <c r="L391" s="19"/>
      <c r="M391" s="19">
        <f>+M328+M372+M382</f>
        <v>-2851</v>
      </c>
      <c r="N391" s="19">
        <f>+N328+N372+N382</f>
        <v>179871</v>
      </c>
    </row>
    <row r="392" spans="1:14" ht="15.75" thickTop="1">
      <c r="A392" s="31" t="str">
        <f aca="true" t="shared" si="28" ref="A392:A397">+A1</f>
        <v>File:  T:\TABLES\FY2008\04CONGTRACK\08DCONG6.XLS</v>
      </c>
      <c r="B392" s="30"/>
      <c r="C392" s="30"/>
      <c r="D392" s="30"/>
      <c r="E392" s="30"/>
      <c r="F392" s="30"/>
      <c r="G392" s="30"/>
      <c r="H392" s="30"/>
      <c r="I392" s="30"/>
      <c r="J392" s="30"/>
      <c r="K392" s="30"/>
      <c r="L392" s="30"/>
      <c r="M392" s="30"/>
      <c r="N392" s="30"/>
    </row>
    <row r="393" spans="1:14" ht="15">
      <c r="A393" s="38" t="str">
        <f t="shared" si="28"/>
        <v>Revised 12/26/07</v>
      </c>
      <c r="B393" s="30"/>
      <c r="C393" s="30"/>
      <c r="D393" s="30"/>
      <c r="E393" s="30"/>
      <c r="F393" s="30"/>
      <c r="G393" s="30"/>
      <c r="H393" s="30"/>
      <c r="I393" s="30"/>
      <c r="J393" s="30"/>
      <c r="K393" s="30"/>
      <c r="L393" s="30"/>
      <c r="M393" s="30"/>
      <c r="N393" s="30"/>
    </row>
    <row r="394" spans="1:14" ht="15">
      <c r="A394" s="81" t="str">
        <f t="shared" si="28"/>
        <v>U. S. Geological Survey</v>
      </c>
      <c r="B394" s="81"/>
      <c r="C394" s="81"/>
      <c r="D394" s="81"/>
      <c r="E394" s="81"/>
      <c r="F394" s="81"/>
      <c r="G394" s="81"/>
      <c r="H394" s="81"/>
      <c r="I394" s="81"/>
      <c r="J394" s="81"/>
      <c r="K394" s="81"/>
      <c r="L394" s="81"/>
      <c r="M394" s="81"/>
      <c r="N394" s="81"/>
    </row>
    <row r="395" spans="1:14" ht="15">
      <c r="A395" s="81" t="str">
        <f t="shared" si="28"/>
        <v>FY 2008 Congressional Action (Detailed and Change From FY 2007)</v>
      </c>
      <c r="B395" s="81"/>
      <c r="C395" s="81"/>
      <c r="D395" s="81"/>
      <c r="E395" s="81"/>
      <c r="F395" s="81"/>
      <c r="G395" s="81"/>
      <c r="H395" s="81"/>
      <c r="I395" s="81"/>
      <c r="J395" s="81"/>
      <c r="K395" s="81"/>
      <c r="L395" s="81"/>
      <c r="M395" s="81"/>
      <c r="N395" s="81"/>
    </row>
    <row r="396" spans="1:14" ht="15">
      <c r="A396" s="83" t="str">
        <f t="shared" si="28"/>
        <v>House, Senate, and Conference Action Recommendations</v>
      </c>
      <c r="B396" s="83"/>
      <c r="C396" s="83"/>
      <c r="D396" s="83"/>
      <c r="E396" s="83"/>
      <c r="F396" s="83"/>
      <c r="G396" s="83"/>
      <c r="H396" s="83"/>
      <c r="I396" s="83"/>
      <c r="J396" s="83"/>
      <c r="K396" s="83"/>
      <c r="L396" s="83"/>
      <c r="M396" s="83"/>
      <c r="N396" s="83"/>
    </row>
    <row r="397" spans="1:14" ht="15">
      <c r="A397" s="83" t="str">
        <f t="shared" si="28"/>
        <v>(Dollars in Thousands)</v>
      </c>
      <c r="B397" s="83"/>
      <c r="C397" s="83"/>
      <c r="D397" s="83"/>
      <c r="E397" s="83"/>
      <c r="F397" s="83"/>
      <c r="G397" s="83"/>
      <c r="H397" s="83"/>
      <c r="I397" s="83"/>
      <c r="J397" s="83"/>
      <c r="K397" s="83"/>
      <c r="L397" s="83"/>
      <c r="M397" s="83"/>
      <c r="N397" s="83"/>
    </row>
    <row r="398" spans="1:14" ht="15.75" thickBot="1">
      <c r="A398" s="31"/>
      <c r="B398" s="30"/>
      <c r="C398" s="30"/>
      <c r="D398" s="30"/>
      <c r="E398" s="30"/>
      <c r="F398" s="30"/>
      <c r="G398" s="30"/>
      <c r="H398" s="30"/>
      <c r="I398" s="30"/>
      <c r="J398" s="30"/>
      <c r="K398" s="30"/>
      <c r="L398" s="30"/>
      <c r="M398" s="30"/>
      <c r="N398" s="30"/>
    </row>
    <row r="399" spans="1:14" ht="17.25" thickBot="1" thickTop="1">
      <c r="A399" s="3"/>
      <c r="B399" s="4"/>
      <c r="C399" s="4"/>
      <c r="D399" s="5" t="str">
        <f>+$D$8</f>
        <v>House Floor Action</v>
      </c>
      <c r="E399" s="6"/>
      <c r="F399" s="7"/>
      <c r="G399" s="5" t="str">
        <f>+$G$8</f>
        <v>Senate Full Comm Action</v>
      </c>
      <c r="H399" s="6"/>
      <c r="I399" s="7"/>
      <c r="J399" s="5" t="str">
        <f>+J8</f>
        <v>ATB Reduction to Conference Action Funding</v>
      </c>
      <c r="K399" s="6"/>
      <c r="L399" s="6"/>
      <c r="M399" s="6"/>
      <c r="N399" s="7"/>
    </row>
    <row r="400" spans="1:14" ht="16.5" thickTop="1">
      <c r="A400" s="8"/>
      <c r="B400" s="54"/>
      <c r="C400" s="10" t="str">
        <f aca="true" t="shared" si="29" ref="C400:D402">+C9</f>
        <v>Revised</v>
      </c>
      <c r="D400" s="67"/>
      <c r="E400" s="56"/>
      <c r="F400" s="56"/>
      <c r="G400" s="55"/>
      <c r="H400" s="56"/>
      <c r="I400" s="56"/>
      <c r="J400" s="55"/>
      <c r="K400" s="10"/>
      <c r="L400" s="56"/>
      <c r="M400" s="56"/>
      <c r="N400" s="56"/>
    </row>
    <row r="401" spans="1:14" ht="15.75">
      <c r="A401" s="8"/>
      <c r="B401" s="9"/>
      <c r="C401" s="10" t="str">
        <f t="shared" si="29"/>
        <v>FY 2008</v>
      </c>
      <c r="D401" s="10" t="str">
        <f t="shared" si="29"/>
        <v>Hse </v>
      </c>
      <c r="E401" s="10" t="s">
        <v>6</v>
      </c>
      <c r="F401" s="10" t="s">
        <v>6</v>
      </c>
      <c r="G401" s="10" t="str">
        <f>+G10</f>
        <v>Sen</v>
      </c>
      <c r="H401" s="10" t="s">
        <v>6</v>
      </c>
      <c r="I401" s="10" t="s">
        <v>6</v>
      </c>
      <c r="J401" s="10" t="s">
        <v>7</v>
      </c>
      <c r="K401" s="10" t="s">
        <v>275</v>
      </c>
      <c r="L401" s="10"/>
      <c r="M401" s="10"/>
      <c r="N401" s="10"/>
    </row>
    <row r="402" spans="1:14" ht="15.75">
      <c r="A402" s="11"/>
      <c r="B402" s="9" t="str">
        <f>+B11</f>
        <v>FY 2007</v>
      </c>
      <c r="C402" s="10" t="str">
        <f t="shared" si="29"/>
        <v>Pres. Bud.</v>
      </c>
      <c r="D402" s="10" t="str">
        <f t="shared" si="29"/>
        <v>Floor</v>
      </c>
      <c r="E402" s="10" t="s">
        <v>9</v>
      </c>
      <c r="F402" s="10" t="s">
        <v>9</v>
      </c>
      <c r="G402" s="10" t="str">
        <f>+G11</f>
        <v>Full Comm</v>
      </c>
      <c r="H402" s="10" t="s">
        <v>9</v>
      </c>
      <c r="I402" s="10" t="s">
        <v>9</v>
      </c>
      <c r="J402" s="10" t="s">
        <v>10</v>
      </c>
      <c r="K402" s="10" t="s">
        <v>276</v>
      </c>
      <c r="L402" s="10"/>
      <c r="M402" s="10" t="s">
        <v>278</v>
      </c>
      <c r="N402" s="10" t="s">
        <v>211</v>
      </c>
    </row>
    <row r="403" spans="1:14" ht="16.5" thickBot="1">
      <c r="A403" s="11" t="s">
        <v>62</v>
      </c>
      <c r="B403" s="9" t="str">
        <f>+B12</f>
        <v>Enacted</v>
      </c>
      <c r="C403" s="10" t="s">
        <v>11</v>
      </c>
      <c r="D403" s="10" t="s">
        <v>12</v>
      </c>
      <c r="E403" s="10" t="str">
        <f>+E12</f>
        <v>FY 2007</v>
      </c>
      <c r="F403" s="10" t="s">
        <v>8</v>
      </c>
      <c r="G403" s="10" t="s">
        <v>12</v>
      </c>
      <c r="H403" s="10" t="str">
        <f>+H12</f>
        <v>FY 2007</v>
      </c>
      <c r="I403" s="10" t="s">
        <v>8</v>
      </c>
      <c r="J403" s="10" t="s">
        <v>12</v>
      </c>
      <c r="K403" s="10" t="s">
        <v>277</v>
      </c>
      <c r="L403" s="10"/>
      <c r="M403" s="10">
        <v>-0.0156</v>
      </c>
      <c r="N403" s="10" t="s">
        <v>279</v>
      </c>
    </row>
    <row r="404" spans="1:14" ht="17.25" thickBot="1" thickTop="1">
      <c r="A404" s="12" t="s">
        <v>64</v>
      </c>
      <c r="B404" s="19">
        <v>26061</v>
      </c>
      <c r="C404" s="19">
        <f>+B404+SUM(C406:C408)+C411</f>
        <v>24902</v>
      </c>
      <c r="D404" s="19">
        <f>+B404+SUM(D406:D408)+D411</f>
        <v>24902</v>
      </c>
      <c r="E404" s="19">
        <f>SUM(E406:E411)</f>
        <v>-1159</v>
      </c>
      <c r="F404" s="19">
        <f>SUM(F406:F411)</f>
        <v>0</v>
      </c>
      <c r="G404" s="19">
        <f>+B404+SUM(G406:G408)+G411</f>
        <v>24902</v>
      </c>
      <c r="H404" s="19">
        <f>SUM(H406:H411)</f>
        <v>-1159</v>
      </c>
      <c r="I404" s="19">
        <f>SUM(I406:I411)</f>
        <v>0</v>
      </c>
      <c r="J404" s="19">
        <f>+B404+SUM(J406:J408)+J411</f>
        <v>24902</v>
      </c>
      <c r="K404" s="19"/>
      <c r="L404" s="19"/>
      <c r="M404" s="19">
        <f>ROUND(J404*$M$12,0)</f>
        <v>-388</v>
      </c>
      <c r="N404" s="19">
        <f>SUM(J404,M404)</f>
        <v>24514</v>
      </c>
    </row>
    <row r="405" spans="1:14" ht="16.5" thickTop="1">
      <c r="A405" s="11"/>
      <c r="B405" s="22"/>
      <c r="C405" s="22"/>
      <c r="D405" s="22"/>
      <c r="E405" s="22"/>
      <c r="F405" s="22"/>
      <c r="G405" s="22"/>
      <c r="H405" s="22"/>
      <c r="I405" s="22"/>
      <c r="J405" s="22"/>
      <c r="K405" s="22"/>
      <c r="L405" s="22"/>
      <c r="M405" s="22"/>
      <c r="N405" s="22"/>
    </row>
    <row r="406" spans="1:14" ht="15">
      <c r="A406" s="8" t="s">
        <v>178</v>
      </c>
      <c r="B406" s="22"/>
      <c r="C406" s="22">
        <v>-62</v>
      </c>
      <c r="D406" s="22">
        <f aca="true" t="shared" si="30" ref="D406:E408">+C406</f>
        <v>-62</v>
      </c>
      <c r="E406" s="22">
        <f t="shared" si="30"/>
        <v>-62</v>
      </c>
      <c r="F406" s="22">
        <f>+D406-C406</f>
        <v>0</v>
      </c>
      <c r="G406" s="22">
        <f>+C406</f>
        <v>-62</v>
      </c>
      <c r="H406" s="22">
        <f>+G406</f>
        <v>-62</v>
      </c>
      <c r="I406" s="22">
        <f>+G406-C406</f>
        <v>0</v>
      </c>
      <c r="J406" s="22">
        <f>+D406</f>
        <v>-62</v>
      </c>
      <c r="K406" s="22"/>
      <c r="L406" s="22"/>
      <c r="M406" s="22"/>
      <c r="N406" s="22"/>
    </row>
    <row r="407" spans="1:14" ht="15">
      <c r="A407" s="8" t="s">
        <v>179</v>
      </c>
      <c r="B407" s="22"/>
      <c r="C407" s="22">
        <v>430</v>
      </c>
      <c r="D407" s="22">
        <f t="shared" si="30"/>
        <v>430</v>
      </c>
      <c r="E407" s="22">
        <f t="shared" si="30"/>
        <v>430</v>
      </c>
      <c r="F407" s="22">
        <f>+D407-C407</f>
        <v>0</v>
      </c>
      <c r="G407" s="22">
        <f>+C407</f>
        <v>430</v>
      </c>
      <c r="H407" s="22">
        <f>+G407</f>
        <v>430</v>
      </c>
      <c r="I407" s="22">
        <f>+G407-C407</f>
        <v>0</v>
      </c>
      <c r="J407" s="22">
        <f>+D407</f>
        <v>430</v>
      </c>
      <c r="K407" s="22">
        <f>+J407</f>
        <v>430</v>
      </c>
      <c r="L407" s="22"/>
      <c r="M407" s="22">
        <f>ROUND($M$12*K407,0)</f>
        <v>-7</v>
      </c>
      <c r="N407" s="22">
        <f>SUM(M407,K407)</f>
        <v>423</v>
      </c>
    </row>
    <row r="408" spans="1:14" ht="15">
      <c r="A408" s="8" t="s">
        <v>243</v>
      </c>
      <c r="B408" s="22"/>
      <c r="C408" s="22">
        <v>-27</v>
      </c>
      <c r="D408" s="22">
        <f t="shared" si="30"/>
        <v>-27</v>
      </c>
      <c r="E408" s="22">
        <f t="shared" si="30"/>
        <v>-27</v>
      </c>
      <c r="F408" s="22">
        <f>+D408-C408</f>
        <v>0</v>
      </c>
      <c r="G408" s="22">
        <f>+C408</f>
        <v>-27</v>
      </c>
      <c r="H408" s="22">
        <f>+G408</f>
        <v>-27</v>
      </c>
      <c r="I408" s="22">
        <f>+G408-C408</f>
        <v>0</v>
      </c>
      <c r="J408" s="22">
        <f>+D408</f>
        <v>-27</v>
      </c>
      <c r="K408" s="22"/>
      <c r="L408" s="22"/>
      <c r="M408" s="22"/>
      <c r="N408" s="22"/>
    </row>
    <row r="409" spans="1:14" ht="15">
      <c r="A409" s="8"/>
      <c r="B409" s="22"/>
      <c r="C409" s="22"/>
      <c r="D409" s="22"/>
      <c r="E409" s="22"/>
      <c r="F409" s="22"/>
      <c r="G409" s="22"/>
      <c r="H409" s="22"/>
      <c r="I409" s="22"/>
      <c r="J409" s="22"/>
      <c r="K409" s="21"/>
      <c r="L409" s="22"/>
      <c r="M409" s="22"/>
      <c r="N409" s="22"/>
    </row>
    <row r="410" spans="1:14" ht="15">
      <c r="A410" s="8" t="s">
        <v>180</v>
      </c>
      <c r="B410" s="22"/>
      <c r="C410" s="22"/>
      <c r="D410" s="22"/>
      <c r="E410" s="22"/>
      <c r="F410" s="22"/>
      <c r="G410" s="22"/>
      <c r="H410" s="22"/>
      <c r="I410" s="22"/>
      <c r="J410" s="22"/>
      <c r="K410" s="21"/>
      <c r="L410" s="22"/>
      <c r="M410" s="22"/>
      <c r="N410" s="22"/>
    </row>
    <row r="411" spans="1:14" ht="15">
      <c r="A411" s="8" t="s">
        <v>181</v>
      </c>
      <c r="B411" s="22">
        <v>1500</v>
      </c>
      <c r="C411" s="22">
        <v>-1500</v>
      </c>
      <c r="D411" s="22">
        <v>-1500</v>
      </c>
      <c r="E411" s="22">
        <f>+D411</f>
        <v>-1500</v>
      </c>
      <c r="F411" s="22">
        <f>+D411-C411</f>
        <v>0</v>
      </c>
      <c r="G411" s="22">
        <v>-1500</v>
      </c>
      <c r="H411" s="22">
        <f>+G411</f>
        <v>-1500</v>
      </c>
      <c r="I411" s="22">
        <f>+G411-C411</f>
        <v>0</v>
      </c>
      <c r="J411" s="22">
        <f>+D411</f>
        <v>-1500</v>
      </c>
      <c r="K411" s="22"/>
      <c r="L411" s="22"/>
      <c r="M411" s="22"/>
      <c r="N411" s="22"/>
    </row>
    <row r="412" spans="1:14" ht="15">
      <c r="A412" s="8"/>
      <c r="B412" s="22"/>
      <c r="C412" s="22"/>
      <c r="D412" s="22"/>
      <c r="E412" s="22"/>
      <c r="F412" s="22"/>
      <c r="G412" s="22"/>
      <c r="H412" s="22"/>
      <c r="I412" s="22"/>
      <c r="J412" s="22"/>
      <c r="K412" s="22"/>
      <c r="L412" s="22"/>
      <c r="M412" s="22"/>
      <c r="N412" s="22"/>
    </row>
    <row r="413" spans="1:14" ht="15.75" thickBot="1">
      <c r="A413" s="8"/>
      <c r="B413" s="22"/>
      <c r="C413" s="22"/>
      <c r="D413" s="22"/>
      <c r="E413" s="22"/>
      <c r="F413" s="22"/>
      <c r="G413" s="22"/>
      <c r="H413" s="22"/>
      <c r="I413" s="22"/>
      <c r="J413" s="22"/>
      <c r="K413" s="22"/>
      <c r="L413" s="22"/>
      <c r="M413" s="22"/>
      <c r="N413" s="22"/>
    </row>
    <row r="414" spans="1:14" ht="17.25" thickBot="1" thickTop="1">
      <c r="A414" s="12" t="s">
        <v>65</v>
      </c>
      <c r="B414" s="19">
        <v>17030</v>
      </c>
      <c r="C414" s="19">
        <f>+B414+SUM(C416:C418)+SUM(C421:C421)</f>
        <v>17041</v>
      </c>
      <c r="D414" s="19">
        <f>+B414+SUM(D416:D418)+SUM(D421:D421)</f>
        <v>17041</v>
      </c>
      <c r="E414" s="19">
        <f>SUM(E416:E421)</f>
        <v>11</v>
      </c>
      <c r="F414" s="19">
        <f>SUM(F416:F421)</f>
        <v>0</v>
      </c>
      <c r="G414" s="19">
        <f>+B414+SUM(G416:G418)+SUM(G421:G421)</f>
        <v>17041</v>
      </c>
      <c r="H414" s="19">
        <f>SUM(H416:H421)</f>
        <v>11</v>
      </c>
      <c r="I414" s="19">
        <f>SUM(I416:I421)</f>
        <v>0</v>
      </c>
      <c r="J414" s="19">
        <f>+B414+SUM(J416:J418)+SUM(J421:J421)</f>
        <v>17041</v>
      </c>
      <c r="K414" s="19"/>
      <c r="L414" s="19"/>
      <c r="M414" s="19">
        <f>ROUND(J414*$M$12,0)</f>
        <v>-266</v>
      </c>
      <c r="N414" s="19">
        <f>SUM(J414,M414)</f>
        <v>16775</v>
      </c>
    </row>
    <row r="415" spans="1:14" ht="16.5" thickTop="1">
      <c r="A415" s="11"/>
      <c r="B415" s="22"/>
      <c r="C415" s="22"/>
      <c r="D415" s="22"/>
      <c r="E415" s="22"/>
      <c r="F415" s="22"/>
      <c r="G415" s="22"/>
      <c r="H415" s="22"/>
      <c r="I415" s="22"/>
      <c r="J415" s="22"/>
      <c r="K415" s="22"/>
      <c r="L415" s="22"/>
      <c r="M415" s="22"/>
      <c r="N415" s="22"/>
    </row>
    <row r="416" spans="1:14" ht="15">
      <c r="A416" s="8" t="s">
        <v>182</v>
      </c>
      <c r="B416" s="22"/>
      <c r="C416" s="22">
        <v>-45</v>
      </c>
      <c r="D416" s="22">
        <f aca="true" t="shared" si="31" ref="D416:E418">+C416</f>
        <v>-45</v>
      </c>
      <c r="E416" s="22">
        <f t="shared" si="31"/>
        <v>-45</v>
      </c>
      <c r="F416" s="22">
        <f>+D416-C416</f>
        <v>0</v>
      </c>
      <c r="G416" s="22">
        <f>+C416</f>
        <v>-45</v>
      </c>
      <c r="H416" s="22">
        <f>+G416</f>
        <v>-45</v>
      </c>
      <c r="I416" s="22">
        <f>+G416-C416</f>
        <v>0</v>
      </c>
      <c r="J416" s="22">
        <f>+D416</f>
        <v>-45</v>
      </c>
      <c r="K416" s="22"/>
      <c r="L416" s="22"/>
      <c r="M416" s="22"/>
      <c r="N416" s="22"/>
    </row>
    <row r="417" spans="1:14" ht="15">
      <c r="A417" s="8" t="s">
        <v>183</v>
      </c>
      <c r="B417" s="22"/>
      <c r="C417" s="22">
        <v>405</v>
      </c>
      <c r="D417" s="22">
        <f t="shared" si="31"/>
        <v>405</v>
      </c>
      <c r="E417" s="22">
        <f t="shared" si="31"/>
        <v>405</v>
      </c>
      <c r="F417" s="22">
        <f>+D417-C417</f>
        <v>0</v>
      </c>
      <c r="G417" s="22">
        <f>+C417</f>
        <v>405</v>
      </c>
      <c r="H417" s="22">
        <f>+G417</f>
        <v>405</v>
      </c>
      <c r="I417" s="22">
        <f>+G417-C417</f>
        <v>0</v>
      </c>
      <c r="J417" s="22">
        <f>+D417</f>
        <v>405</v>
      </c>
      <c r="K417" s="22">
        <f>+J417</f>
        <v>405</v>
      </c>
      <c r="L417" s="22"/>
      <c r="M417" s="22">
        <f>ROUND($M$12*K417,0)</f>
        <v>-6</v>
      </c>
      <c r="N417" s="22">
        <f>SUM(M417,K417)</f>
        <v>399</v>
      </c>
    </row>
    <row r="418" spans="1:14" ht="15">
      <c r="A418" s="8" t="s">
        <v>244</v>
      </c>
      <c r="B418" s="22"/>
      <c r="C418" s="22">
        <v>-19</v>
      </c>
      <c r="D418" s="22">
        <f t="shared" si="31"/>
        <v>-19</v>
      </c>
      <c r="E418" s="22">
        <f t="shared" si="31"/>
        <v>-19</v>
      </c>
      <c r="F418" s="22">
        <f>+D418-C418</f>
        <v>0</v>
      </c>
      <c r="G418" s="22">
        <f>+C418</f>
        <v>-19</v>
      </c>
      <c r="H418" s="22">
        <f>+G418</f>
        <v>-19</v>
      </c>
      <c r="I418" s="22">
        <f>+G418-C418</f>
        <v>0</v>
      </c>
      <c r="J418" s="22">
        <f>+D418</f>
        <v>-19</v>
      </c>
      <c r="K418" s="22"/>
      <c r="L418" s="22"/>
      <c r="M418" s="22"/>
      <c r="N418" s="22"/>
    </row>
    <row r="419" spans="1:14" ht="15">
      <c r="A419" s="8"/>
      <c r="B419" s="22"/>
      <c r="C419" s="22"/>
      <c r="D419" s="22"/>
      <c r="E419" s="22"/>
      <c r="F419" s="22"/>
      <c r="G419" s="22"/>
      <c r="H419" s="22"/>
      <c r="I419" s="22"/>
      <c r="J419" s="22"/>
      <c r="K419" s="21"/>
      <c r="L419" s="22"/>
      <c r="M419" s="22"/>
      <c r="N419" s="22"/>
    </row>
    <row r="420" spans="1:14" ht="15">
      <c r="A420" s="8" t="s">
        <v>185</v>
      </c>
      <c r="B420" s="22"/>
      <c r="C420" s="22"/>
      <c r="D420" s="22"/>
      <c r="E420" s="22"/>
      <c r="F420" s="22"/>
      <c r="G420" s="22"/>
      <c r="H420" s="22"/>
      <c r="I420" s="22"/>
      <c r="J420" s="22"/>
      <c r="K420" s="21"/>
      <c r="L420" s="22"/>
      <c r="M420" s="22"/>
      <c r="N420" s="22"/>
    </row>
    <row r="421" spans="1:14" ht="15">
      <c r="A421" s="8" t="s">
        <v>184</v>
      </c>
      <c r="B421" s="22">
        <v>330</v>
      </c>
      <c r="C421" s="22">
        <v>-330</v>
      </c>
      <c r="D421" s="22">
        <v>-330</v>
      </c>
      <c r="E421" s="22">
        <f>+D421</f>
        <v>-330</v>
      </c>
      <c r="F421" s="22">
        <f>+D421-C421</f>
        <v>0</v>
      </c>
      <c r="G421" s="22">
        <v>-330</v>
      </c>
      <c r="H421" s="22">
        <f>+G421</f>
        <v>-330</v>
      </c>
      <c r="I421" s="22">
        <f>+G421-C421</f>
        <v>0</v>
      </c>
      <c r="J421" s="22">
        <f>+D421</f>
        <v>-330</v>
      </c>
      <c r="K421" s="22"/>
      <c r="L421" s="22"/>
      <c r="M421" s="22"/>
      <c r="N421" s="22"/>
    </row>
    <row r="422" spans="1:14" ht="15">
      <c r="A422" s="8"/>
      <c r="B422" s="26"/>
      <c r="C422" s="22"/>
      <c r="D422" s="22"/>
      <c r="E422" s="22"/>
      <c r="F422" s="22"/>
      <c r="G422" s="22"/>
      <c r="H422" s="22"/>
      <c r="I422" s="22"/>
      <c r="J422" s="22"/>
      <c r="K422" s="21"/>
      <c r="L422" s="22"/>
      <c r="M422" s="22"/>
      <c r="N422" s="22"/>
    </row>
    <row r="423" spans="1:14" ht="16.5" thickBot="1">
      <c r="A423" s="11"/>
      <c r="B423" s="22"/>
      <c r="C423" s="22"/>
      <c r="D423" s="22"/>
      <c r="E423" s="22"/>
      <c r="F423" s="22"/>
      <c r="G423" s="22"/>
      <c r="H423" s="22"/>
      <c r="I423" s="22"/>
      <c r="J423" s="22"/>
      <c r="K423" s="22"/>
      <c r="L423" s="22"/>
      <c r="M423" s="22"/>
      <c r="N423" s="22"/>
    </row>
    <row r="424" spans="1:14" ht="17.25" thickBot="1" thickTop="1">
      <c r="A424" s="12" t="s">
        <v>92</v>
      </c>
      <c r="B424" s="19">
        <v>68691</v>
      </c>
      <c r="C424" s="19">
        <f>+B424+SUM(C426:C428)+SUM(C431:C431)</f>
        <v>70177</v>
      </c>
      <c r="D424" s="19">
        <f>+B424+SUM(D426:D428)+SUM(D431:D431)</f>
        <v>70177</v>
      </c>
      <c r="E424" s="19">
        <f>SUM(E426:E431)</f>
        <v>1486</v>
      </c>
      <c r="F424" s="19">
        <f>SUM(F426:F431)</f>
        <v>0</v>
      </c>
      <c r="G424" s="19">
        <f>+B424+SUM(G426:G428)+SUM(G431:G431)</f>
        <v>70177</v>
      </c>
      <c r="H424" s="19">
        <f>SUM(H426:H431)</f>
        <v>1486</v>
      </c>
      <c r="I424" s="19">
        <f>SUM(I426:I431)</f>
        <v>0</v>
      </c>
      <c r="J424" s="19">
        <f>+B424+SUM(J426:J428)+SUM(J431:J431)</f>
        <v>70177</v>
      </c>
      <c r="K424" s="19"/>
      <c r="L424" s="19"/>
      <c r="M424" s="19">
        <f>ROUND(J424*$M$12,0)</f>
        <v>-1095</v>
      </c>
      <c r="N424" s="19">
        <f>SUM(J424,M424)</f>
        <v>69082</v>
      </c>
    </row>
    <row r="425" spans="1:14" ht="16.5" thickTop="1">
      <c r="A425" s="11"/>
      <c r="B425" s="22"/>
      <c r="C425" s="22"/>
      <c r="D425" s="22"/>
      <c r="E425" s="22"/>
      <c r="F425" s="22"/>
      <c r="G425" s="22"/>
      <c r="H425" s="22"/>
      <c r="I425" s="22"/>
      <c r="J425" s="22"/>
      <c r="K425" s="22"/>
      <c r="L425" s="22"/>
      <c r="M425" s="22"/>
      <c r="N425" s="22"/>
    </row>
    <row r="426" spans="1:14" ht="15">
      <c r="A426" s="8" t="s">
        <v>156</v>
      </c>
      <c r="B426" s="22"/>
      <c r="C426" s="22">
        <v>-174</v>
      </c>
      <c r="D426" s="22">
        <f aca="true" t="shared" si="32" ref="D426:E428">+C426</f>
        <v>-174</v>
      </c>
      <c r="E426" s="22">
        <f t="shared" si="32"/>
        <v>-174</v>
      </c>
      <c r="F426" s="22">
        <f>+D426-C426</f>
        <v>0</v>
      </c>
      <c r="G426" s="22">
        <f>+C426</f>
        <v>-174</v>
      </c>
      <c r="H426" s="22">
        <f>+G426</f>
        <v>-174</v>
      </c>
      <c r="I426" s="22">
        <f>+G426-C426</f>
        <v>0</v>
      </c>
      <c r="J426" s="22">
        <f>+D426</f>
        <v>-174</v>
      </c>
      <c r="K426" s="22"/>
      <c r="L426" s="22"/>
      <c r="M426" s="22"/>
      <c r="N426" s="22"/>
    </row>
    <row r="427" spans="1:14" ht="15">
      <c r="A427" s="8" t="s">
        <v>186</v>
      </c>
      <c r="B427" s="22"/>
      <c r="C427" s="22">
        <v>1555</v>
      </c>
      <c r="D427" s="22">
        <f t="shared" si="32"/>
        <v>1555</v>
      </c>
      <c r="E427" s="22">
        <f t="shared" si="32"/>
        <v>1555</v>
      </c>
      <c r="F427" s="22">
        <f>+D427-C427</f>
        <v>0</v>
      </c>
      <c r="G427" s="22">
        <f>+C427</f>
        <v>1555</v>
      </c>
      <c r="H427" s="22">
        <f>+G427</f>
        <v>1555</v>
      </c>
      <c r="I427" s="22">
        <f>+G427-C427</f>
        <v>0</v>
      </c>
      <c r="J427" s="22">
        <f>+D427</f>
        <v>1555</v>
      </c>
      <c r="K427" s="22">
        <f>+J427</f>
        <v>1555</v>
      </c>
      <c r="L427" s="22"/>
      <c r="M427" s="22">
        <f>ROUND($M$12*K427,0)</f>
        <v>-24</v>
      </c>
      <c r="N427" s="22">
        <f>SUM(M427,K427)</f>
        <v>1531</v>
      </c>
    </row>
    <row r="428" spans="1:14" ht="15">
      <c r="A428" s="8" t="s">
        <v>245</v>
      </c>
      <c r="B428" s="22"/>
      <c r="C428" s="22">
        <v>-75</v>
      </c>
      <c r="D428" s="22">
        <f t="shared" si="32"/>
        <v>-75</v>
      </c>
      <c r="E428" s="22">
        <f t="shared" si="32"/>
        <v>-75</v>
      </c>
      <c r="F428" s="22">
        <f>+D428-C428</f>
        <v>0</v>
      </c>
      <c r="G428" s="22">
        <f>+C428</f>
        <v>-75</v>
      </c>
      <c r="H428" s="22">
        <f>+G428</f>
        <v>-75</v>
      </c>
      <c r="I428" s="22">
        <f>+G428-C428</f>
        <v>0</v>
      </c>
      <c r="J428" s="22">
        <f>+D428</f>
        <v>-75</v>
      </c>
      <c r="K428" s="22"/>
      <c r="L428" s="22"/>
      <c r="M428" s="22"/>
      <c r="N428" s="22"/>
    </row>
    <row r="429" spans="1:14" ht="15">
      <c r="A429" s="8"/>
      <c r="B429" s="22"/>
      <c r="C429" s="22"/>
      <c r="D429" s="22"/>
      <c r="E429" s="22"/>
      <c r="F429" s="22"/>
      <c r="G429" s="22"/>
      <c r="H429" s="22"/>
      <c r="I429" s="22"/>
      <c r="J429" s="22"/>
      <c r="K429" s="21"/>
      <c r="L429" s="22"/>
      <c r="M429" s="22"/>
      <c r="N429" s="22"/>
    </row>
    <row r="430" spans="1:14" ht="15">
      <c r="A430" s="8" t="s">
        <v>187</v>
      </c>
      <c r="B430" s="22"/>
      <c r="C430" s="22"/>
      <c r="D430" s="22"/>
      <c r="E430" s="22"/>
      <c r="F430" s="22"/>
      <c r="G430" s="22"/>
      <c r="H430" s="22"/>
      <c r="I430" s="22"/>
      <c r="J430" s="22"/>
      <c r="K430" s="21"/>
      <c r="L430" s="22"/>
      <c r="M430" s="22"/>
      <c r="N430" s="22"/>
    </row>
    <row r="431" spans="1:14" ht="15">
      <c r="A431" s="8" t="s">
        <v>210</v>
      </c>
      <c r="B431" s="22">
        <v>500</v>
      </c>
      <c r="C431" s="22">
        <v>180</v>
      </c>
      <c r="D431" s="22">
        <v>180</v>
      </c>
      <c r="E431" s="22">
        <f>+D431</f>
        <v>180</v>
      </c>
      <c r="F431" s="22">
        <f>+D431-C431</f>
        <v>0</v>
      </c>
      <c r="G431" s="22">
        <v>180</v>
      </c>
      <c r="H431" s="22">
        <f>+G431</f>
        <v>180</v>
      </c>
      <c r="I431" s="22">
        <f>+G431-C431</f>
        <v>0</v>
      </c>
      <c r="J431" s="22">
        <f>+D431</f>
        <v>180</v>
      </c>
      <c r="K431" s="22">
        <f>+J431</f>
        <v>180</v>
      </c>
      <c r="L431" s="22"/>
      <c r="M431" s="22">
        <f>ROUND($M$12*K431,0)</f>
        <v>-3</v>
      </c>
      <c r="N431" s="22">
        <f>SUM(M431,K431)</f>
        <v>177</v>
      </c>
    </row>
    <row r="432" spans="1:14" ht="15">
      <c r="A432" s="8"/>
      <c r="B432" s="22"/>
      <c r="C432" s="22"/>
      <c r="D432" s="22"/>
      <c r="E432" s="22"/>
      <c r="F432" s="22"/>
      <c r="G432" s="22"/>
      <c r="H432" s="22"/>
      <c r="I432" s="22"/>
      <c r="J432" s="22"/>
      <c r="K432" s="22"/>
      <c r="L432" s="22"/>
      <c r="M432" s="22"/>
      <c r="N432" s="22"/>
    </row>
    <row r="433" spans="1:14" ht="15">
      <c r="A433" s="8"/>
      <c r="B433" s="22"/>
      <c r="C433" s="22"/>
      <c r="D433" s="22"/>
      <c r="E433" s="22"/>
      <c r="F433" s="22"/>
      <c r="G433" s="22"/>
      <c r="H433" s="22"/>
      <c r="I433" s="22"/>
      <c r="J433" s="22"/>
      <c r="K433" s="22"/>
      <c r="L433" s="22"/>
      <c r="M433" s="22"/>
      <c r="N433" s="22"/>
    </row>
    <row r="434" spans="1:14" ht="15">
      <c r="A434" s="61" t="s">
        <v>227</v>
      </c>
      <c r="B434" s="22"/>
      <c r="C434" s="22"/>
      <c r="D434" s="22"/>
      <c r="E434" s="22"/>
      <c r="F434" s="22"/>
      <c r="G434" s="22"/>
      <c r="H434" s="22"/>
      <c r="I434" s="22"/>
      <c r="J434" s="22"/>
      <c r="K434" s="22"/>
      <c r="L434" s="22"/>
      <c r="M434" s="22"/>
      <c r="N434" s="22"/>
    </row>
    <row r="435" spans="1:14" ht="15">
      <c r="A435" s="61" t="s">
        <v>228</v>
      </c>
      <c r="B435" s="22"/>
      <c r="C435" s="22"/>
      <c r="D435" s="22"/>
      <c r="E435" s="22"/>
      <c r="F435" s="22"/>
      <c r="G435" s="22"/>
      <c r="H435" s="22"/>
      <c r="I435" s="22"/>
      <c r="J435" s="22"/>
      <c r="K435" s="22"/>
      <c r="L435" s="22"/>
      <c r="M435" s="22"/>
      <c r="N435" s="22"/>
    </row>
    <row r="436" spans="1:14" ht="15">
      <c r="A436" s="61" t="s">
        <v>229</v>
      </c>
      <c r="B436" s="22"/>
      <c r="C436" s="22"/>
      <c r="D436" s="22"/>
      <c r="E436" s="22"/>
      <c r="F436" s="22"/>
      <c r="G436" s="22"/>
      <c r="H436" s="22"/>
      <c r="I436" s="22"/>
      <c r="J436" s="22"/>
      <c r="K436" s="22"/>
      <c r="L436" s="22"/>
      <c r="M436" s="22"/>
      <c r="N436" s="22"/>
    </row>
    <row r="437" spans="1:14" ht="15">
      <c r="A437" s="8"/>
      <c r="B437" s="22"/>
      <c r="C437" s="22"/>
      <c r="D437" s="22"/>
      <c r="E437" s="22"/>
      <c r="F437" s="22"/>
      <c r="G437" s="22"/>
      <c r="H437" s="22"/>
      <c r="I437" s="22"/>
      <c r="J437" s="22"/>
      <c r="K437" s="22"/>
      <c r="L437" s="22"/>
      <c r="M437" s="22"/>
      <c r="N437" s="22"/>
    </row>
    <row r="438" spans="1:14" ht="16.5" thickBot="1">
      <c r="A438" s="11"/>
      <c r="B438" s="22"/>
      <c r="C438" s="22"/>
      <c r="D438" s="22"/>
      <c r="E438" s="22"/>
      <c r="F438" s="22"/>
      <c r="G438" s="22"/>
      <c r="H438" s="22"/>
      <c r="I438" s="22"/>
      <c r="J438" s="22"/>
      <c r="K438" s="22"/>
      <c r="L438" s="22"/>
      <c r="M438" s="22"/>
      <c r="N438" s="22"/>
    </row>
    <row r="439" spans="1:14" ht="17.25" thickBot="1" thickTop="1">
      <c r="A439" s="12" t="s">
        <v>63</v>
      </c>
      <c r="B439" s="19">
        <f aca="true" t="shared" si="33" ref="B439:N439">+B404+B414+B424</f>
        <v>111782</v>
      </c>
      <c r="C439" s="19">
        <f t="shared" si="33"/>
        <v>112120</v>
      </c>
      <c r="D439" s="19">
        <f t="shared" si="33"/>
        <v>112120</v>
      </c>
      <c r="E439" s="19">
        <f t="shared" si="33"/>
        <v>338</v>
      </c>
      <c r="F439" s="19">
        <f t="shared" si="33"/>
        <v>0</v>
      </c>
      <c r="G439" s="19">
        <f t="shared" si="33"/>
        <v>112120</v>
      </c>
      <c r="H439" s="19">
        <f t="shared" si="33"/>
        <v>338</v>
      </c>
      <c r="I439" s="19">
        <f t="shared" si="33"/>
        <v>0</v>
      </c>
      <c r="J439" s="19">
        <f t="shared" si="33"/>
        <v>112120</v>
      </c>
      <c r="K439" s="19">
        <f t="shared" si="33"/>
        <v>0</v>
      </c>
      <c r="L439" s="19"/>
      <c r="M439" s="19">
        <f t="shared" si="33"/>
        <v>-1749</v>
      </c>
      <c r="N439" s="19">
        <f t="shared" si="33"/>
        <v>110371</v>
      </c>
    </row>
    <row r="440" spans="1:14" ht="15.75" thickTop="1">
      <c r="A440" s="31" t="str">
        <f>+A1</f>
        <v>File:  T:\TABLES\FY2008\04CONGTRACK\08DCONG6.XLS</v>
      </c>
      <c r="B440" s="30"/>
      <c r="C440" s="30"/>
      <c r="D440" s="30"/>
      <c r="E440" s="30"/>
      <c r="F440" s="30"/>
      <c r="G440" s="30"/>
      <c r="H440" s="30"/>
      <c r="I440" s="30"/>
      <c r="J440" s="30"/>
      <c r="K440" s="30"/>
      <c r="L440" s="30"/>
      <c r="M440" s="30"/>
      <c r="N440" s="30"/>
    </row>
    <row r="441" spans="1:14" ht="15">
      <c r="A441" s="1" t="str">
        <f>A2</f>
        <v>Revised 12/26/07</v>
      </c>
      <c r="B441" s="20"/>
      <c r="C441" s="20"/>
      <c r="D441" s="20"/>
      <c r="E441" s="20"/>
      <c r="F441" s="20"/>
      <c r="G441" s="20"/>
      <c r="H441" s="20"/>
      <c r="I441" s="20"/>
      <c r="J441" s="20"/>
      <c r="K441" s="20"/>
      <c r="L441" s="20"/>
      <c r="M441" s="20"/>
      <c r="N441" s="20"/>
    </row>
    <row r="442" spans="1:14" ht="15">
      <c r="A442" s="2" t="str">
        <f>+A3</f>
        <v>U. S. Geological Survey</v>
      </c>
      <c r="B442" s="23"/>
      <c r="C442" s="23"/>
      <c r="D442" s="23"/>
      <c r="E442" s="23"/>
      <c r="F442" s="23"/>
      <c r="G442" s="23"/>
      <c r="H442" s="23"/>
      <c r="I442" s="23"/>
      <c r="J442" s="23"/>
      <c r="K442" s="23"/>
      <c r="L442" s="23"/>
      <c r="M442" s="23"/>
      <c r="N442" s="23"/>
    </row>
    <row r="443" spans="1:14" ht="15">
      <c r="A443" s="2" t="str">
        <f>+A4</f>
        <v>FY 2008 Congressional Action (Detailed and Change From FY 2007)</v>
      </c>
      <c r="B443" s="23"/>
      <c r="C443" s="23"/>
      <c r="D443" s="23"/>
      <c r="E443" s="23"/>
      <c r="F443" s="23"/>
      <c r="G443" s="23"/>
      <c r="H443" s="23"/>
      <c r="I443" s="23"/>
      <c r="J443" s="23"/>
      <c r="K443" s="23"/>
      <c r="L443" s="23"/>
      <c r="M443" s="23"/>
      <c r="N443" s="23"/>
    </row>
    <row r="444" spans="1:14" ht="15">
      <c r="A444" s="2" t="str">
        <f>+A5</f>
        <v>House, Senate, and Conference Action Recommendations</v>
      </c>
      <c r="B444" s="23"/>
      <c r="C444" s="23"/>
      <c r="D444" s="23"/>
      <c r="E444" s="23"/>
      <c r="F444" s="23"/>
      <c r="G444" s="23"/>
      <c r="H444" s="23"/>
      <c r="I444" s="23"/>
      <c r="J444" s="23"/>
      <c r="K444" s="23"/>
      <c r="L444" s="23"/>
      <c r="M444" s="23"/>
      <c r="N444" s="23"/>
    </row>
    <row r="445" spans="1:14" ht="15">
      <c r="A445" s="2" t="str">
        <f>+A6</f>
        <v>(Dollars in Thousands)</v>
      </c>
      <c r="B445" s="23"/>
      <c r="C445" s="23"/>
      <c r="D445" s="23"/>
      <c r="E445" s="23"/>
      <c r="F445" s="23"/>
      <c r="G445" s="23"/>
      <c r="H445" s="23"/>
      <c r="I445" s="23"/>
      <c r="J445" s="23"/>
      <c r="K445" s="23"/>
      <c r="L445" s="23"/>
      <c r="M445" s="23"/>
      <c r="N445" s="23"/>
    </row>
    <row r="446" spans="1:14" ht="15.75" thickBot="1">
      <c r="A446" s="1"/>
      <c r="B446" s="20"/>
      <c r="C446" s="20"/>
      <c r="D446" s="20"/>
      <c r="E446" s="20"/>
      <c r="F446" s="20"/>
      <c r="G446" s="20"/>
      <c r="H446" s="20"/>
      <c r="I446" s="20"/>
      <c r="J446" s="20"/>
      <c r="K446" s="20"/>
      <c r="L446" s="20"/>
      <c r="M446" s="20"/>
      <c r="N446" s="20"/>
    </row>
    <row r="447" spans="1:14" ht="17.25" thickBot="1" thickTop="1">
      <c r="A447" s="3"/>
      <c r="B447" s="4"/>
      <c r="C447" s="4"/>
      <c r="D447" s="5" t="str">
        <f>+$D$8</f>
        <v>House Floor Action</v>
      </c>
      <c r="E447" s="6"/>
      <c r="F447" s="7"/>
      <c r="G447" s="5" t="str">
        <f>+$G$8</f>
        <v>Senate Full Comm Action</v>
      </c>
      <c r="H447" s="6"/>
      <c r="I447" s="7"/>
      <c r="J447" s="5" t="str">
        <f>+J8</f>
        <v>ATB Reduction to Conference Action Funding</v>
      </c>
      <c r="K447" s="6"/>
      <c r="L447" s="6"/>
      <c r="M447" s="6"/>
      <c r="N447" s="7"/>
    </row>
    <row r="448" spans="1:14" ht="16.5" thickTop="1">
      <c r="A448" s="8"/>
      <c r="B448" s="54"/>
      <c r="C448" s="10" t="str">
        <f>+C9</f>
        <v>Revised</v>
      </c>
      <c r="D448" s="67"/>
      <c r="E448" s="56"/>
      <c r="F448" s="56"/>
      <c r="G448" s="55"/>
      <c r="H448" s="56"/>
      <c r="I448" s="56"/>
      <c r="J448" s="55"/>
      <c r="K448" s="10"/>
      <c r="L448" s="56"/>
      <c r="M448" s="56"/>
      <c r="N448" s="56"/>
    </row>
    <row r="449" spans="1:14" ht="15.75">
      <c r="A449" s="8"/>
      <c r="B449" s="9"/>
      <c r="C449" s="10" t="str">
        <f>+C10</f>
        <v>FY 2008</v>
      </c>
      <c r="D449" s="10" t="str">
        <f>+$D$10</f>
        <v>Hse </v>
      </c>
      <c r="E449" s="10" t="s">
        <v>6</v>
      </c>
      <c r="F449" s="10" t="s">
        <v>6</v>
      </c>
      <c r="G449" s="10" t="str">
        <f>+$G$10</f>
        <v>Sen</v>
      </c>
      <c r="H449" s="10" t="s">
        <v>6</v>
      </c>
      <c r="I449" s="10" t="s">
        <v>6</v>
      </c>
      <c r="J449" s="10" t="s">
        <v>7</v>
      </c>
      <c r="K449" s="10" t="s">
        <v>275</v>
      </c>
      <c r="L449" s="10"/>
      <c r="M449" s="10"/>
      <c r="N449" s="10"/>
    </row>
    <row r="450" spans="1:14" ht="15.75">
      <c r="A450" s="8"/>
      <c r="B450" s="9" t="str">
        <f>+B11</f>
        <v>FY 2007</v>
      </c>
      <c r="C450" s="10" t="str">
        <f>+C11</f>
        <v>Pres. Bud.</v>
      </c>
      <c r="D450" s="10" t="str">
        <f>+$D$11</f>
        <v>Floor</v>
      </c>
      <c r="E450" s="10" t="s">
        <v>9</v>
      </c>
      <c r="F450" s="10" t="s">
        <v>9</v>
      </c>
      <c r="G450" s="10" t="str">
        <f>+$G$11</f>
        <v>Full Comm</v>
      </c>
      <c r="H450" s="10" t="s">
        <v>9</v>
      </c>
      <c r="I450" s="10" t="s">
        <v>9</v>
      </c>
      <c r="J450" s="10" t="s">
        <v>10</v>
      </c>
      <c r="K450" s="10" t="s">
        <v>276</v>
      </c>
      <c r="L450" s="10"/>
      <c r="M450" s="10" t="s">
        <v>278</v>
      </c>
      <c r="N450" s="10" t="s">
        <v>211</v>
      </c>
    </row>
    <row r="451" spans="1:14" ht="16.5" thickBot="1">
      <c r="A451" s="11" t="s">
        <v>40</v>
      </c>
      <c r="B451" s="9" t="str">
        <f>+B12</f>
        <v>Enacted</v>
      </c>
      <c r="C451" s="10" t="s">
        <v>264</v>
      </c>
      <c r="D451" s="10" t="s">
        <v>12</v>
      </c>
      <c r="E451" s="10" t="str">
        <f>+E12</f>
        <v>FY 2007</v>
      </c>
      <c r="F451" s="10" t="s">
        <v>8</v>
      </c>
      <c r="G451" s="10" t="s">
        <v>12</v>
      </c>
      <c r="H451" s="10" t="str">
        <f>+H12</f>
        <v>FY 2007</v>
      </c>
      <c r="I451" s="10" t="s">
        <v>8</v>
      </c>
      <c r="J451" s="10" t="s">
        <v>12</v>
      </c>
      <c r="K451" s="10" t="s">
        <v>277</v>
      </c>
      <c r="L451" s="10"/>
      <c r="M451" s="10">
        <v>-0.0156</v>
      </c>
      <c r="N451" s="10" t="s">
        <v>279</v>
      </c>
    </row>
    <row r="452" spans="1:14" ht="17.25" thickBot="1" thickTop="1">
      <c r="A452" s="12" t="s">
        <v>73</v>
      </c>
      <c r="B452" s="18">
        <v>67782</v>
      </c>
      <c r="C452" s="19">
        <f>+B452+SUM(C454:C456)+SUM(C459:C460)+C463</f>
        <v>68231</v>
      </c>
      <c r="D452" s="19">
        <f>+B452+SUM(D454:D456)+SUM(D459:D460)+SUM(D463:D463)</f>
        <v>68699</v>
      </c>
      <c r="E452" s="19">
        <f>SUM(E454:E463)</f>
        <v>917</v>
      </c>
      <c r="F452" s="19">
        <f>SUM(F454:F463)</f>
        <v>468</v>
      </c>
      <c r="G452" s="19">
        <f>+B452+SUM(G454:G456)+SUM(G459:G460)</f>
        <v>68231</v>
      </c>
      <c r="H452" s="19">
        <f>SUM(H454:H463)</f>
        <v>449</v>
      </c>
      <c r="I452" s="19">
        <f>SUM(I454:I463)</f>
        <v>0</v>
      </c>
      <c r="J452" s="19">
        <f>+B452+SUM(J454:J456)+SUM(J459:J460)+J463</f>
        <v>68231</v>
      </c>
      <c r="K452" s="19"/>
      <c r="L452" s="19"/>
      <c r="M452" s="19">
        <f>ROUND(J452*$M$12,0)</f>
        <v>-1064</v>
      </c>
      <c r="N452" s="19">
        <f>SUM(J452,M452)</f>
        <v>67167</v>
      </c>
    </row>
    <row r="453" spans="1:14" ht="15.75" thickTop="1">
      <c r="A453" s="8"/>
      <c r="B453" s="21"/>
      <c r="C453" s="22"/>
      <c r="D453" s="22"/>
      <c r="E453" s="22"/>
      <c r="F453" s="22"/>
      <c r="G453" s="22"/>
      <c r="H453" s="22"/>
      <c r="I453" s="22"/>
      <c r="J453" s="22"/>
      <c r="K453" s="22"/>
      <c r="L453" s="22"/>
      <c r="M453" s="22"/>
      <c r="N453" s="22"/>
    </row>
    <row r="454" spans="1:14" ht="15">
      <c r="A454" s="8" t="s">
        <v>188</v>
      </c>
      <c r="B454" s="21"/>
      <c r="C454" s="22">
        <v>-316</v>
      </c>
      <c r="D454" s="22">
        <f aca="true" t="shared" si="34" ref="D454:E456">+C454</f>
        <v>-316</v>
      </c>
      <c r="E454" s="22">
        <f t="shared" si="34"/>
        <v>-316</v>
      </c>
      <c r="F454" s="22">
        <f>+D454-C454</f>
        <v>0</v>
      </c>
      <c r="G454" s="22">
        <f>+C454</f>
        <v>-316</v>
      </c>
      <c r="H454" s="22">
        <f>+G454</f>
        <v>-316</v>
      </c>
      <c r="I454" s="22">
        <f>+G454-C454</f>
        <v>0</v>
      </c>
      <c r="J454" s="22">
        <f>+D454</f>
        <v>-316</v>
      </c>
      <c r="K454" s="22"/>
      <c r="L454" s="22"/>
      <c r="M454" s="22"/>
      <c r="N454" s="22"/>
    </row>
    <row r="455" spans="1:14" ht="15">
      <c r="A455" s="8" t="s">
        <v>189</v>
      </c>
      <c r="B455" s="21"/>
      <c r="C455" s="22">
        <v>1317</v>
      </c>
      <c r="D455" s="22">
        <f t="shared" si="34"/>
        <v>1317</v>
      </c>
      <c r="E455" s="22">
        <f t="shared" si="34"/>
        <v>1317</v>
      </c>
      <c r="F455" s="22">
        <f>+D455-C455</f>
        <v>0</v>
      </c>
      <c r="G455" s="22">
        <f>+C455</f>
        <v>1317</v>
      </c>
      <c r="H455" s="22">
        <f>+G455</f>
        <v>1317</v>
      </c>
      <c r="I455" s="22">
        <f>+G455-C455</f>
        <v>0</v>
      </c>
      <c r="J455" s="22">
        <f>+D455</f>
        <v>1317</v>
      </c>
      <c r="K455" s="22">
        <f>+J455</f>
        <v>1317</v>
      </c>
      <c r="L455" s="22"/>
      <c r="M455" s="22">
        <f>ROUND($M$12*K455,0)</f>
        <v>-21</v>
      </c>
      <c r="N455" s="22">
        <f>SUM(M455,K455)</f>
        <v>1296</v>
      </c>
    </row>
    <row r="456" spans="1:14" ht="15">
      <c r="A456" s="8" t="s">
        <v>246</v>
      </c>
      <c r="B456" s="21"/>
      <c r="C456" s="22">
        <v>-15</v>
      </c>
      <c r="D456" s="22">
        <f t="shared" si="34"/>
        <v>-15</v>
      </c>
      <c r="E456" s="22">
        <f t="shared" si="34"/>
        <v>-15</v>
      </c>
      <c r="F456" s="22">
        <f>+D456-C456</f>
        <v>0</v>
      </c>
      <c r="G456" s="22">
        <f>+C456</f>
        <v>-15</v>
      </c>
      <c r="H456" s="22">
        <f>+G456</f>
        <v>-15</v>
      </c>
      <c r="I456" s="22">
        <f>+G456-C456</f>
        <v>0</v>
      </c>
      <c r="J456" s="22">
        <f>+D456</f>
        <v>-15</v>
      </c>
      <c r="K456" s="22"/>
      <c r="L456" s="22"/>
      <c r="M456" s="22"/>
      <c r="N456" s="22"/>
    </row>
    <row r="457" spans="1:14" ht="15">
      <c r="A457" s="8"/>
      <c r="B457" s="21"/>
      <c r="C457" s="22"/>
      <c r="D457" s="22"/>
      <c r="E457" s="22"/>
      <c r="F457" s="22"/>
      <c r="G457" s="22"/>
      <c r="H457" s="22"/>
      <c r="I457" s="22"/>
      <c r="J457" s="22"/>
      <c r="K457" s="22"/>
      <c r="L457" s="22"/>
      <c r="M457" s="22"/>
      <c r="N457" s="22"/>
    </row>
    <row r="458" spans="1:14" ht="15">
      <c r="A458" s="8" t="s">
        <v>191</v>
      </c>
      <c r="B458" s="21"/>
      <c r="C458" s="22"/>
      <c r="D458" s="22"/>
      <c r="E458" s="22"/>
      <c r="F458" s="22"/>
      <c r="G458" s="22"/>
      <c r="H458" s="22"/>
      <c r="I458" s="22"/>
      <c r="J458" s="22"/>
      <c r="K458" s="22"/>
      <c r="L458" s="22"/>
      <c r="M458" s="22"/>
      <c r="N458" s="22"/>
    </row>
    <row r="459" spans="1:14" ht="15">
      <c r="A459" s="8" t="s">
        <v>190</v>
      </c>
      <c r="B459" s="21"/>
      <c r="C459" s="22">
        <v>1972</v>
      </c>
      <c r="D459" s="22">
        <v>0</v>
      </c>
      <c r="E459" s="22">
        <f>+D459</f>
        <v>0</v>
      </c>
      <c r="F459" s="22">
        <f>+D459-C459</f>
        <v>-1972</v>
      </c>
      <c r="G459" s="22">
        <v>-468</v>
      </c>
      <c r="H459" s="22">
        <f>+G459</f>
        <v>-468</v>
      </c>
      <c r="I459" s="22">
        <f>+G459-C459</f>
        <v>-2440</v>
      </c>
      <c r="J459" s="70">
        <v>-468</v>
      </c>
      <c r="K459" s="22"/>
      <c r="L459" s="22"/>
      <c r="M459" s="22"/>
      <c r="N459" s="22"/>
    </row>
    <row r="460" spans="1:14" ht="15">
      <c r="A460" s="8" t="s">
        <v>94</v>
      </c>
      <c r="B460" s="21">
        <v>69</v>
      </c>
      <c r="C460" s="22">
        <v>-69</v>
      </c>
      <c r="D460" s="22">
        <v>-69</v>
      </c>
      <c r="E460" s="22">
        <f>+D460</f>
        <v>-69</v>
      </c>
      <c r="F460" s="22">
        <f>+D460-C460</f>
        <v>0</v>
      </c>
      <c r="G460" s="22">
        <v>-69</v>
      </c>
      <c r="H460" s="22">
        <f>+G460</f>
        <v>-69</v>
      </c>
      <c r="I460" s="22">
        <f>+G460-C460</f>
        <v>0</v>
      </c>
      <c r="J460" s="22">
        <f>+D460</f>
        <v>-69</v>
      </c>
      <c r="K460" s="22"/>
      <c r="L460" s="22"/>
      <c r="M460" s="22"/>
      <c r="N460" s="22"/>
    </row>
    <row r="461" spans="1:14" ht="15">
      <c r="A461" s="8"/>
      <c r="B461" s="22"/>
      <c r="C461" s="22"/>
      <c r="D461" s="22"/>
      <c r="E461" s="22"/>
      <c r="F461" s="22"/>
      <c r="G461" s="22"/>
      <c r="H461" s="22"/>
      <c r="I461" s="22"/>
      <c r="J461" s="22"/>
      <c r="K461" s="22"/>
      <c r="L461" s="22"/>
      <c r="M461" s="22"/>
      <c r="N461" s="22"/>
    </row>
    <row r="462" spans="1:14" ht="15">
      <c r="A462" s="8" t="s">
        <v>219</v>
      </c>
      <c r="B462" s="22"/>
      <c r="C462" s="22"/>
      <c r="D462" s="22"/>
      <c r="E462" s="22"/>
      <c r="F462" s="22"/>
      <c r="G462" s="22"/>
      <c r="H462" s="22"/>
      <c r="I462" s="22"/>
      <c r="J462" s="22"/>
      <c r="K462" s="22"/>
      <c r="L462" s="22"/>
      <c r="M462" s="22"/>
      <c r="N462" s="22"/>
    </row>
    <row r="463" spans="1:14" ht="15">
      <c r="A463" s="8" t="s">
        <v>224</v>
      </c>
      <c r="B463" s="22"/>
      <c r="C463" s="22">
        <v>-2440</v>
      </c>
      <c r="D463" s="22">
        <v>0</v>
      </c>
      <c r="E463" s="22">
        <f>+D463</f>
        <v>0</v>
      </c>
      <c r="F463" s="22">
        <f>+D463-C463</f>
        <v>2440</v>
      </c>
      <c r="G463" s="22">
        <v>0</v>
      </c>
      <c r="H463" s="22">
        <f>+G463</f>
        <v>0</v>
      </c>
      <c r="I463" s="22">
        <f>+G463-C463</f>
        <v>2440</v>
      </c>
      <c r="J463" s="22">
        <f>+D463</f>
        <v>0</v>
      </c>
      <c r="K463" s="22"/>
      <c r="L463" s="22"/>
      <c r="M463" s="22"/>
      <c r="N463" s="22"/>
    </row>
    <row r="464" spans="1:14" ht="15">
      <c r="A464" s="8"/>
      <c r="B464" s="22"/>
      <c r="C464" s="22"/>
      <c r="D464" s="22"/>
      <c r="E464" s="22"/>
      <c r="F464" s="22"/>
      <c r="G464" s="22"/>
      <c r="H464" s="22"/>
      <c r="I464" s="22"/>
      <c r="J464" s="22"/>
      <c r="K464" s="22"/>
      <c r="L464" s="22"/>
      <c r="M464" s="22"/>
      <c r="N464" s="22"/>
    </row>
    <row r="465" spans="1:14" ht="15">
      <c r="A465" s="8"/>
      <c r="B465" s="22"/>
      <c r="C465" s="22"/>
      <c r="D465" s="22"/>
      <c r="E465" s="22"/>
      <c r="F465" s="22"/>
      <c r="G465" s="22"/>
      <c r="H465" s="22"/>
      <c r="I465" s="22"/>
      <c r="J465" s="22"/>
      <c r="K465" s="22"/>
      <c r="L465" s="22"/>
      <c r="M465" s="22"/>
      <c r="N465" s="22"/>
    </row>
    <row r="466" spans="1:14" ht="15">
      <c r="A466" s="68" t="s">
        <v>265</v>
      </c>
      <c r="B466" s="22"/>
      <c r="C466" s="22"/>
      <c r="D466" s="22"/>
      <c r="E466" s="22"/>
      <c r="F466" s="22"/>
      <c r="G466" s="22"/>
      <c r="H466" s="22"/>
      <c r="I466" s="22"/>
      <c r="J466" s="22"/>
      <c r="K466" s="22"/>
      <c r="L466" s="22"/>
      <c r="M466" s="22"/>
      <c r="N466" s="22"/>
    </row>
    <row r="467" spans="1:14" ht="15">
      <c r="A467" s="68" t="s">
        <v>266</v>
      </c>
      <c r="B467" s="22"/>
      <c r="C467" s="22"/>
      <c r="D467" s="22"/>
      <c r="E467" s="22"/>
      <c r="F467" s="22"/>
      <c r="G467" s="22"/>
      <c r="H467" s="22"/>
      <c r="I467" s="22"/>
      <c r="J467" s="22"/>
      <c r="K467" s="22"/>
      <c r="L467" s="22"/>
      <c r="M467" s="22"/>
      <c r="N467" s="22"/>
    </row>
    <row r="468" spans="1:14" ht="15">
      <c r="A468" s="68" t="s">
        <v>267</v>
      </c>
      <c r="B468" s="22"/>
      <c r="C468" s="22"/>
      <c r="D468" s="22"/>
      <c r="E468" s="22"/>
      <c r="F468" s="22"/>
      <c r="G468" s="22"/>
      <c r="H468" s="22"/>
      <c r="I468" s="22"/>
      <c r="J468" s="22"/>
      <c r="K468" s="22"/>
      <c r="L468" s="22"/>
      <c r="M468" s="22"/>
      <c r="N468" s="22"/>
    </row>
    <row r="469" spans="1:14" ht="15">
      <c r="A469" s="69"/>
      <c r="B469" s="22"/>
      <c r="C469" s="22"/>
      <c r="D469" s="22"/>
      <c r="E469" s="22"/>
      <c r="F469" s="22"/>
      <c r="G469" s="22"/>
      <c r="H469" s="22"/>
      <c r="I469" s="22"/>
      <c r="J469" s="22"/>
      <c r="K469" s="22"/>
      <c r="L469" s="22"/>
      <c r="M469" s="22"/>
      <c r="N469" s="22"/>
    </row>
    <row r="470" spans="1:14" ht="15.75" thickBot="1">
      <c r="A470" s="8"/>
      <c r="B470" s="22"/>
      <c r="C470" s="22"/>
      <c r="D470" s="22"/>
      <c r="E470" s="22"/>
      <c r="F470" s="22"/>
      <c r="G470" s="22"/>
      <c r="H470" s="22"/>
      <c r="I470" s="22"/>
      <c r="J470" s="22"/>
      <c r="K470" s="22"/>
      <c r="L470" s="22"/>
      <c r="M470" s="22"/>
      <c r="N470" s="22"/>
    </row>
    <row r="471" spans="1:14" ht="17.25" thickBot="1" thickTop="1">
      <c r="A471" s="12" t="s">
        <v>41</v>
      </c>
      <c r="B471" s="18">
        <f>+B452</f>
        <v>67782</v>
      </c>
      <c r="C471" s="18">
        <f aca="true" t="shared" si="35" ref="C471:N471">+C452</f>
        <v>68231</v>
      </c>
      <c r="D471" s="18">
        <f t="shared" si="35"/>
        <v>68699</v>
      </c>
      <c r="E471" s="18">
        <f t="shared" si="35"/>
        <v>917</v>
      </c>
      <c r="F471" s="18">
        <f t="shared" si="35"/>
        <v>468</v>
      </c>
      <c r="G471" s="18">
        <f t="shared" si="35"/>
        <v>68231</v>
      </c>
      <c r="H471" s="18">
        <f t="shared" si="35"/>
        <v>449</v>
      </c>
      <c r="I471" s="18">
        <f t="shared" si="35"/>
        <v>0</v>
      </c>
      <c r="J471" s="18">
        <f t="shared" si="35"/>
        <v>68231</v>
      </c>
      <c r="K471" s="18">
        <f t="shared" si="35"/>
        <v>0</v>
      </c>
      <c r="L471" s="18"/>
      <c r="M471" s="18">
        <f t="shared" si="35"/>
        <v>-1064</v>
      </c>
      <c r="N471" s="18">
        <f t="shared" si="35"/>
        <v>67167</v>
      </c>
    </row>
    <row r="472" spans="1:14" ht="16.5" thickTop="1">
      <c r="A472" s="60"/>
      <c r="B472" s="30"/>
      <c r="C472" s="30"/>
      <c r="D472" s="30"/>
      <c r="E472" s="30"/>
      <c r="F472" s="30"/>
      <c r="G472" s="30"/>
      <c r="H472" s="30"/>
      <c r="I472" s="30"/>
      <c r="J472" s="30"/>
      <c r="K472" s="30"/>
      <c r="L472" s="30"/>
      <c r="M472" s="30"/>
      <c r="N472" s="30"/>
    </row>
    <row r="473" spans="1:14" ht="15.75">
      <c r="A473" s="60"/>
      <c r="B473" s="30"/>
      <c r="C473" s="30"/>
      <c r="D473" s="30"/>
      <c r="E473" s="30"/>
      <c r="F473" s="30"/>
      <c r="G473" s="30"/>
      <c r="H473" s="30"/>
      <c r="I473" s="30"/>
      <c r="J473" s="30"/>
      <c r="K473" s="30"/>
      <c r="L473" s="30"/>
      <c r="M473" s="30"/>
      <c r="N473" s="30"/>
    </row>
    <row r="474" spans="1:14" ht="15.75">
      <c r="A474" s="60"/>
      <c r="B474" s="30"/>
      <c r="C474" s="30"/>
      <c r="D474" s="30"/>
      <c r="E474" s="30"/>
      <c r="F474" s="30"/>
      <c r="G474" s="30"/>
      <c r="H474" s="30"/>
      <c r="I474" s="30"/>
      <c r="J474" s="30"/>
      <c r="K474" s="30"/>
      <c r="L474" s="30"/>
      <c r="M474" s="30"/>
      <c r="N474" s="30"/>
    </row>
    <row r="475" spans="1:14" ht="16.5" thickBot="1">
      <c r="A475" s="60"/>
      <c r="B475" s="30"/>
      <c r="C475" s="30"/>
      <c r="D475" s="30"/>
      <c r="E475" s="30"/>
      <c r="F475" s="30"/>
      <c r="G475" s="30"/>
      <c r="H475" s="30"/>
      <c r="I475" s="30"/>
      <c r="J475" s="30"/>
      <c r="K475" s="30"/>
      <c r="L475" s="30"/>
      <c r="M475" s="30"/>
      <c r="N475" s="30"/>
    </row>
    <row r="476" spans="1:14" ht="17.25" thickBot="1" thickTop="1">
      <c r="A476" s="3"/>
      <c r="B476" s="4"/>
      <c r="C476" s="4"/>
      <c r="D476" s="5" t="str">
        <f>+$D$8</f>
        <v>House Floor Action</v>
      </c>
      <c r="E476" s="6"/>
      <c r="F476" s="7"/>
      <c r="G476" s="5" t="str">
        <f>+$G$8</f>
        <v>Senate Full Comm Action</v>
      </c>
      <c r="H476" s="6"/>
      <c r="I476" s="7"/>
      <c r="J476" s="5" t="str">
        <f>+J8</f>
        <v>ATB Reduction to Conference Action Funding</v>
      </c>
      <c r="K476" s="6"/>
      <c r="L476" s="6"/>
      <c r="M476" s="6"/>
      <c r="N476" s="7"/>
    </row>
    <row r="477" spans="1:14" ht="16.5" thickTop="1">
      <c r="A477" s="8"/>
      <c r="B477" s="54"/>
      <c r="C477" s="10" t="str">
        <f>+C9</f>
        <v>Revised</v>
      </c>
      <c r="D477" s="67"/>
      <c r="E477" s="56"/>
      <c r="F477" s="56"/>
      <c r="G477" s="55"/>
      <c r="H477" s="56"/>
      <c r="I477" s="56"/>
      <c r="J477" s="55"/>
      <c r="K477" s="10"/>
      <c r="L477" s="56"/>
      <c r="M477" s="56"/>
      <c r="N477" s="56"/>
    </row>
    <row r="478" spans="1:14" ht="15.75">
      <c r="A478" s="8"/>
      <c r="B478" s="9"/>
      <c r="C478" s="10" t="str">
        <f>+C10</f>
        <v>FY 2008</v>
      </c>
      <c r="D478" s="10" t="str">
        <f>+$D$10</f>
        <v>Hse </v>
      </c>
      <c r="E478" s="10" t="s">
        <v>6</v>
      </c>
      <c r="F478" s="10" t="s">
        <v>6</v>
      </c>
      <c r="G478" s="10" t="str">
        <f>+$G$10</f>
        <v>Sen</v>
      </c>
      <c r="H478" s="10" t="s">
        <v>6</v>
      </c>
      <c r="I478" s="10" t="s">
        <v>6</v>
      </c>
      <c r="J478" s="10" t="s">
        <v>7</v>
      </c>
      <c r="K478" s="10" t="s">
        <v>275</v>
      </c>
      <c r="L478" s="10"/>
      <c r="M478" s="10"/>
      <c r="N478" s="10"/>
    </row>
    <row r="479" spans="1:14" ht="15.75">
      <c r="A479" s="8"/>
      <c r="B479" s="9" t="str">
        <f>+B11</f>
        <v>FY 2007</v>
      </c>
      <c r="C479" s="10" t="str">
        <f>+C11</f>
        <v>Pres. Bud.</v>
      </c>
      <c r="D479" s="10" t="str">
        <f>+$D$11</f>
        <v>Floor</v>
      </c>
      <c r="E479" s="10" t="s">
        <v>9</v>
      </c>
      <c r="F479" s="10" t="s">
        <v>9</v>
      </c>
      <c r="G479" s="10" t="str">
        <f>+$G$11</f>
        <v>Full Comm</v>
      </c>
      <c r="H479" s="10" t="s">
        <v>9</v>
      </c>
      <c r="I479" s="10" t="s">
        <v>9</v>
      </c>
      <c r="J479" s="10" t="s">
        <v>10</v>
      </c>
      <c r="K479" s="10" t="s">
        <v>276</v>
      </c>
      <c r="L479" s="10"/>
      <c r="M479" s="10" t="s">
        <v>278</v>
      </c>
      <c r="N479" s="10" t="s">
        <v>211</v>
      </c>
    </row>
    <row r="480" spans="1:14" ht="16.5" thickBot="1">
      <c r="A480" s="11" t="s">
        <v>247</v>
      </c>
      <c r="B480" s="9" t="str">
        <f>+B12</f>
        <v>Enacted</v>
      </c>
      <c r="C480" s="10" t="s">
        <v>11</v>
      </c>
      <c r="D480" s="10" t="s">
        <v>12</v>
      </c>
      <c r="E480" s="10" t="str">
        <f>+E12</f>
        <v>FY 2007</v>
      </c>
      <c r="F480" s="10" t="s">
        <v>8</v>
      </c>
      <c r="G480" s="10" t="s">
        <v>12</v>
      </c>
      <c r="H480" s="10" t="str">
        <f>+H12</f>
        <v>FY 2007</v>
      </c>
      <c r="I480" s="10" t="s">
        <v>8</v>
      </c>
      <c r="J480" s="10" t="s">
        <v>12</v>
      </c>
      <c r="K480" s="10" t="s">
        <v>277</v>
      </c>
      <c r="L480" s="10"/>
      <c r="M480" s="10">
        <v>-0.0156</v>
      </c>
      <c r="N480" s="10" t="s">
        <v>279</v>
      </c>
    </row>
    <row r="481" spans="1:14" ht="17.25" thickBot="1" thickTop="1">
      <c r="A481" s="12" t="str">
        <f>+A480</f>
        <v>Financial Business and Management System Costs</v>
      </c>
      <c r="B481" s="18"/>
      <c r="C481" s="19">
        <f>+C484</f>
        <v>2440</v>
      </c>
      <c r="D481" s="19">
        <f>+D484</f>
        <v>0</v>
      </c>
      <c r="E481" s="19">
        <f>SUM(E483:E484)</f>
        <v>0</v>
      </c>
      <c r="F481" s="19">
        <f>SUM(F483:F484)</f>
        <v>-2440</v>
      </c>
      <c r="G481" s="19">
        <f>+B481+G484</f>
        <v>0</v>
      </c>
      <c r="H481" s="19">
        <f>SUM(H483:H484)</f>
        <v>0</v>
      </c>
      <c r="I481" s="19">
        <f>SUM(I483:I484)</f>
        <v>-2440</v>
      </c>
      <c r="J481" s="19">
        <f>+B481+SUM(J484:J484)</f>
        <v>0</v>
      </c>
      <c r="K481" s="19"/>
      <c r="L481" s="19"/>
      <c r="M481" s="19">
        <f>ROUND(J481*$M$12,0)</f>
        <v>0</v>
      </c>
      <c r="N481" s="19">
        <f>SUM(J481,M481)</f>
        <v>0</v>
      </c>
    </row>
    <row r="482" spans="1:14" ht="15.75" thickTop="1">
      <c r="A482" s="8"/>
      <c r="B482" s="21"/>
      <c r="C482" s="22"/>
      <c r="D482" s="22"/>
      <c r="E482" s="22"/>
      <c r="F482" s="22"/>
      <c r="G482" s="22"/>
      <c r="H482" s="22"/>
      <c r="I482" s="22"/>
      <c r="J482" s="22"/>
      <c r="K482" s="22"/>
      <c r="L482" s="22"/>
      <c r="M482" s="22"/>
      <c r="N482" s="22"/>
    </row>
    <row r="483" spans="1:14" ht="15">
      <c r="A483" s="8" t="s">
        <v>219</v>
      </c>
      <c r="B483" s="21"/>
      <c r="C483" s="22"/>
      <c r="D483" s="22"/>
      <c r="E483" s="22"/>
      <c r="F483" s="22"/>
      <c r="G483" s="22"/>
      <c r="H483" s="22"/>
      <c r="I483" s="22"/>
      <c r="J483" s="22"/>
      <c r="K483" s="22"/>
      <c r="L483" s="22"/>
      <c r="M483" s="22"/>
      <c r="N483" s="22"/>
    </row>
    <row r="484" spans="1:14" ht="15">
      <c r="A484" s="8" t="s">
        <v>220</v>
      </c>
      <c r="B484" s="21"/>
      <c r="C484" s="22">
        <v>2440</v>
      </c>
      <c r="D484" s="22">
        <v>0</v>
      </c>
      <c r="E484" s="22">
        <f>+D484</f>
        <v>0</v>
      </c>
      <c r="F484" s="22">
        <f>+D484-C484</f>
        <v>-2440</v>
      </c>
      <c r="G484" s="22">
        <v>0</v>
      </c>
      <c r="H484" s="22">
        <f>+G484</f>
        <v>0</v>
      </c>
      <c r="I484" s="22">
        <f>+G484-C484</f>
        <v>-2440</v>
      </c>
      <c r="J484" s="22">
        <f>+D484</f>
        <v>0</v>
      </c>
      <c r="K484" s="22"/>
      <c r="L484" s="22"/>
      <c r="M484" s="22"/>
      <c r="N484" s="22"/>
    </row>
    <row r="485" spans="1:14" ht="15.75">
      <c r="A485" s="11"/>
      <c r="B485" s="22"/>
      <c r="C485" s="22"/>
      <c r="D485" s="22"/>
      <c r="E485" s="22"/>
      <c r="F485" s="22"/>
      <c r="G485" s="22"/>
      <c r="H485" s="22"/>
      <c r="I485" s="22"/>
      <c r="J485" s="22"/>
      <c r="K485" s="22"/>
      <c r="L485" s="22"/>
      <c r="M485" s="22"/>
      <c r="N485" s="22"/>
    </row>
    <row r="486" spans="1:14" ht="15.75" thickBot="1">
      <c r="A486" s="8"/>
      <c r="B486" s="22"/>
      <c r="C486" s="22"/>
      <c r="D486" s="22"/>
      <c r="E486" s="22"/>
      <c r="F486" s="22"/>
      <c r="G486" s="22"/>
      <c r="H486" s="22"/>
      <c r="I486" s="22"/>
      <c r="J486" s="22"/>
      <c r="K486" s="22"/>
      <c r="L486" s="22"/>
      <c r="M486" s="22"/>
      <c r="N486" s="22"/>
    </row>
    <row r="487" spans="1:14" ht="17.25" thickBot="1" thickTop="1">
      <c r="A487" s="12" t="s">
        <v>221</v>
      </c>
      <c r="B487" s="18">
        <f>+B481</f>
        <v>0</v>
      </c>
      <c r="C487" s="18">
        <f aca="true" t="shared" si="36" ref="C487:N487">+C481</f>
        <v>2440</v>
      </c>
      <c r="D487" s="18">
        <f t="shared" si="36"/>
        <v>0</v>
      </c>
      <c r="E487" s="18">
        <f t="shared" si="36"/>
        <v>0</v>
      </c>
      <c r="F487" s="18">
        <f t="shared" si="36"/>
        <v>-2440</v>
      </c>
      <c r="G487" s="18">
        <f t="shared" si="36"/>
        <v>0</v>
      </c>
      <c r="H487" s="18">
        <f t="shared" si="36"/>
        <v>0</v>
      </c>
      <c r="I487" s="18">
        <f t="shared" si="36"/>
        <v>-2440</v>
      </c>
      <c r="J487" s="18">
        <f t="shared" si="36"/>
        <v>0</v>
      </c>
      <c r="K487" s="18">
        <f t="shared" si="36"/>
        <v>0</v>
      </c>
      <c r="L487" s="18"/>
      <c r="M487" s="18">
        <f t="shared" si="36"/>
        <v>0</v>
      </c>
      <c r="N487" s="18">
        <f t="shared" si="36"/>
        <v>0</v>
      </c>
    </row>
    <row r="488" spans="1:14" ht="15.75" thickTop="1">
      <c r="A488" s="1" t="str">
        <f aca="true" t="shared" si="37" ref="A488:A493">+A1</f>
        <v>File:  T:\TABLES\FY2008\04CONGTRACK\08DCONG6.XLS</v>
      </c>
      <c r="B488" s="20"/>
      <c r="C488" s="20"/>
      <c r="D488" s="20"/>
      <c r="E488" s="20"/>
      <c r="F488" s="20"/>
      <c r="G488" s="20"/>
      <c r="H488" s="20"/>
      <c r="I488" s="20"/>
      <c r="J488" s="20"/>
      <c r="K488" s="20"/>
      <c r="L488" s="20"/>
      <c r="M488" s="20"/>
      <c r="N488" s="20"/>
    </row>
    <row r="489" spans="1:14" ht="15">
      <c r="A489" s="33" t="str">
        <f t="shared" si="37"/>
        <v>Revised 12/26/07</v>
      </c>
      <c r="B489" s="20"/>
      <c r="C489" s="20"/>
      <c r="D489" s="20"/>
      <c r="E489" s="20"/>
      <c r="F489" s="20"/>
      <c r="G489" s="20"/>
      <c r="H489" s="20"/>
      <c r="I489" s="20"/>
      <c r="J489" s="20"/>
      <c r="K489" s="20"/>
      <c r="L489" s="20"/>
      <c r="M489" s="20"/>
      <c r="N489" s="20"/>
    </row>
    <row r="490" spans="1:14" ht="15">
      <c r="A490" s="82" t="str">
        <f t="shared" si="37"/>
        <v>U. S. Geological Survey</v>
      </c>
      <c r="B490" s="82"/>
      <c r="C490" s="82"/>
      <c r="D490" s="82"/>
      <c r="E490" s="82"/>
      <c r="F490" s="82"/>
      <c r="G490" s="82"/>
      <c r="H490" s="82"/>
      <c r="I490" s="82"/>
      <c r="J490" s="82"/>
      <c r="K490" s="82"/>
      <c r="L490" s="82"/>
      <c r="M490" s="82"/>
      <c r="N490" s="82"/>
    </row>
    <row r="491" spans="1:14" ht="15">
      <c r="A491" s="82" t="str">
        <f t="shared" si="37"/>
        <v>FY 2008 Congressional Action (Detailed and Change From FY 2007)</v>
      </c>
      <c r="B491" s="82"/>
      <c r="C491" s="82"/>
      <c r="D491" s="82"/>
      <c r="E491" s="82"/>
      <c r="F491" s="82"/>
      <c r="G491" s="82"/>
      <c r="H491" s="82"/>
      <c r="I491" s="82"/>
      <c r="J491" s="82"/>
      <c r="K491" s="82"/>
      <c r="L491" s="82"/>
      <c r="M491" s="82"/>
      <c r="N491" s="82"/>
    </row>
    <row r="492" spans="1:14" ht="15">
      <c r="A492" s="82" t="str">
        <f t="shared" si="37"/>
        <v>House, Senate, and Conference Action Recommendations</v>
      </c>
      <c r="B492" s="82"/>
      <c r="C492" s="82"/>
      <c r="D492" s="82"/>
      <c r="E492" s="82"/>
      <c r="F492" s="82"/>
      <c r="G492" s="82"/>
      <c r="H492" s="82"/>
      <c r="I492" s="82"/>
      <c r="J492" s="82"/>
      <c r="K492" s="82"/>
      <c r="L492" s="82"/>
      <c r="M492" s="82"/>
      <c r="N492" s="82"/>
    </row>
    <row r="493" spans="1:14" ht="15">
      <c r="A493" s="82" t="str">
        <f t="shared" si="37"/>
        <v>(Dollars in Thousands)</v>
      </c>
      <c r="B493" s="82"/>
      <c r="C493" s="82"/>
      <c r="D493" s="82"/>
      <c r="E493" s="82"/>
      <c r="F493" s="82"/>
      <c r="G493" s="82"/>
      <c r="H493" s="82"/>
      <c r="I493" s="82"/>
      <c r="J493" s="82"/>
      <c r="K493" s="82"/>
      <c r="L493" s="82"/>
      <c r="M493" s="82"/>
      <c r="N493" s="82"/>
    </row>
    <row r="494" spans="1:14" ht="16.5" thickBot="1">
      <c r="A494" s="17"/>
      <c r="B494" s="20"/>
      <c r="C494" s="20"/>
      <c r="D494" s="20"/>
      <c r="E494" s="20"/>
      <c r="F494" s="20"/>
      <c r="G494" s="20"/>
      <c r="H494" s="20"/>
      <c r="I494" s="20"/>
      <c r="J494" s="20"/>
      <c r="K494" s="20"/>
      <c r="L494" s="20"/>
      <c r="M494" s="20"/>
      <c r="N494" s="20"/>
    </row>
    <row r="495" spans="1:14" ht="17.25" thickBot="1" thickTop="1">
      <c r="A495" s="3"/>
      <c r="B495" s="4"/>
      <c r="C495" s="4"/>
      <c r="D495" s="5" t="str">
        <f>+$D$8</f>
        <v>House Floor Action</v>
      </c>
      <c r="E495" s="6"/>
      <c r="F495" s="7"/>
      <c r="G495" s="5" t="str">
        <f>+$G$8</f>
        <v>Senate Full Comm Action</v>
      </c>
      <c r="H495" s="6"/>
      <c r="I495" s="7"/>
      <c r="J495" s="5" t="str">
        <f>+J8</f>
        <v>ATB Reduction to Conference Action Funding</v>
      </c>
      <c r="K495" s="6"/>
      <c r="L495" s="6"/>
      <c r="M495" s="6"/>
      <c r="N495" s="7"/>
    </row>
    <row r="496" spans="1:14" ht="16.5" thickTop="1">
      <c r="A496" s="8"/>
      <c r="B496" s="54"/>
      <c r="C496" s="10" t="str">
        <f>+C9</f>
        <v>Revised</v>
      </c>
      <c r="D496" s="67"/>
      <c r="E496" s="56"/>
      <c r="F496" s="56"/>
      <c r="G496" s="55"/>
      <c r="H496" s="56"/>
      <c r="I496" s="56"/>
      <c r="J496" s="55"/>
      <c r="K496" s="10"/>
      <c r="L496" s="56"/>
      <c r="M496" s="56"/>
      <c r="N496" s="56"/>
    </row>
    <row r="497" spans="1:14" ht="15.75">
      <c r="A497" s="8"/>
      <c r="B497" s="9"/>
      <c r="C497" s="10" t="str">
        <f>+C10</f>
        <v>FY 2008</v>
      </c>
      <c r="D497" s="10" t="str">
        <f>+$D$10</f>
        <v>Hse </v>
      </c>
      <c r="E497" s="10" t="s">
        <v>6</v>
      </c>
      <c r="F497" s="10" t="s">
        <v>6</v>
      </c>
      <c r="G497" s="10" t="str">
        <f>+$G$10</f>
        <v>Sen</v>
      </c>
      <c r="H497" s="10" t="s">
        <v>6</v>
      </c>
      <c r="I497" s="10" t="s">
        <v>6</v>
      </c>
      <c r="J497" s="10" t="s">
        <v>7</v>
      </c>
      <c r="K497" s="10" t="s">
        <v>275</v>
      </c>
      <c r="L497" s="10"/>
      <c r="M497" s="10"/>
      <c r="N497" s="10"/>
    </row>
    <row r="498" spans="1:14" ht="15.75">
      <c r="A498" s="8"/>
      <c r="B498" s="9" t="str">
        <f>+B11</f>
        <v>FY 2007</v>
      </c>
      <c r="C498" s="10" t="str">
        <f>+C11</f>
        <v>Pres. Bud.</v>
      </c>
      <c r="D498" s="10" t="str">
        <f>+$D$11</f>
        <v>Floor</v>
      </c>
      <c r="E498" s="10" t="s">
        <v>9</v>
      </c>
      <c r="F498" s="10" t="s">
        <v>9</v>
      </c>
      <c r="G498" s="10" t="str">
        <f>+$G$11</f>
        <v>Full Comm</v>
      </c>
      <c r="H498" s="10" t="s">
        <v>9</v>
      </c>
      <c r="I498" s="10" t="s">
        <v>9</v>
      </c>
      <c r="J498" s="10" t="s">
        <v>10</v>
      </c>
      <c r="K498" s="10" t="s">
        <v>276</v>
      </c>
      <c r="L498" s="10"/>
      <c r="M498" s="10" t="s">
        <v>278</v>
      </c>
      <c r="N498" s="10" t="s">
        <v>211</v>
      </c>
    </row>
    <row r="499" spans="1:14" ht="16.5" thickBot="1">
      <c r="A499" s="11" t="s">
        <v>42</v>
      </c>
      <c r="B499" s="9" t="str">
        <f>+B12</f>
        <v>Enacted</v>
      </c>
      <c r="C499" s="10" t="s">
        <v>11</v>
      </c>
      <c r="D499" s="10" t="s">
        <v>12</v>
      </c>
      <c r="E499" s="10" t="str">
        <f>+E12</f>
        <v>FY 2007</v>
      </c>
      <c r="F499" s="10" t="s">
        <v>8</v>
      </c>
      <c r="G499" s="10" t="s">
        <v>12</v>
      </c>
      <c r="H499" s="10" t="str">
        <f>+H12</f>
        <v>FY 2007</v>
      </c>
      <c r="I499" s="10" t="s">
        <v>8</v>
      </c>
      <c r="J499" s="10" t="s">
        <v>12</v>
      </c>
      <c r="K499" s="10" t="s">
        <v>277</v>
      </c>
      <c r="L499" s="10"/>
      <c r="M499" s="10">
        <v>-0.0156</v>
      </c>
      <c r="N499" s="10" t="s">
        <v>279</v>
      </c>
    </row>
    <row r="500" spans="1:14" ht="17.25" thickBot="1" thickTop="1">
      <c r="A500" s="12" t="s">
        <v>43</v>
      </c>
      <c r="B500" s="18">
        <v>72428</v>
      </c>
      <c r="C500" s="19">
        <f>B500+C502+SUM(C505:C506)</f>
        <v>73628</v>
      </c>
      <c r="D500" s="19">
        <f>B500+D502+SUM(D505:D506)</f>
        <v>73628</v>
      </c>
      <c r="E500" s="19">
        <f>SUM(E502:E506)</f>
        <v>1200</v>
      </c>
      <c r="F500" s="19">
        <f>SUM(F502:F506)</f>
        <v>0</v>
      </c>
      <c r="G500" s="19">
        <f>B500+G502+SUM(G505:G506)</f>
        <v>73628</v>
      </c>
      <c r="H500" s="19">
        <f>SUM(H502:H506)</f>
        <v>1200</v>
      </c>
      <c r="I500" s="19">
        <f>SUM(I502:I506)</f>
        <v>0</v>
      </c>
      <c r="J500" s="19">
        <f>B500+J502+SUM(J505:J506)</f>
        <v>73628</v>
      </c>
      <c r="K500" s="19"/>
      <c r="L500" s="19"/>
      <c r="M500" s="19">
        <f>ROUND(J500*$M$12,0)</f>
        <v>-1149</v>
      </c>
      <c r="N500" s="19">
        <f>SUM(J500,M500)</f>
        <v>72479</v>
      </c>
    </row>
    <row r="501" spans="1:14" ht="15.75" thickTop="1">
      <c r="A501" s="8"/>
      <c r="B501" s="21"/>
      <c r="C501" s="22"/>
      <c r="D501" s="22"/>
      <c r="E501" s="22"/>
      <c r="F501" s="22"/>
      <c r="G501" s="22"/>
      <c r="H501" s="22"/>
      <c r="I501" s="22"/>
      <c r="J501" s="22"/>
      <c r="K501" s="22"/>
      <c r="L501" s="22"/>
      <c r="M501" s="22"/>
      <c r="N501" s="22"/>
    </row>
    <row r="502" spans="1:14" ht="15">
      <c r="A502" s="8" t="s">
        <v>192</v>
      </c>
      <c r="B502" s="21"/>
      <c r="C502" s="22">
        <v>1240</v>
      </c>
      <c r="D502" s="22">
        <f>+C502</f>
        <v>1240</v>
      </c>
      <c r="E502" s="22">
        <f>+D502</f>
        <v>1240</v>
      </c>
      <c r="F502" s="22">
        <f>+D502-C502</f>
        <v>0</v>
      </c>
      <c r="G502" s="22">
        <f>+C502</f>
        <v>1240</v>
      </c>
      <c r="H502" s="22">
        <f>+G502</f>
        <v>1240</v>
      </c>
      <c r="I502" s="22">
        <f>+G502-C502</f>
        <v>0</v>
      </c>
      <c r="J502" s="22">
        <f>+D502</f>
        <v>1240</v>
      </c>
      <c r="K502" s="22">
        <f>+J502</f>
        <v>1240</v>
      </c>
      <c r="L502" s="22"/>
      <c r="M502" s="22">
        <f>ROUND($M$12*K502,0)</f>
        <v>-19</v>
      </c>
      <c r="N502" s="22">
        <f>SUM(M502,K502)</f>
        <v>1221</v>
      </c>
    </row>
    <row r="503" spans="1:14" ht="15">
      <c r="A503" s="8"/>
      <c r="B503" s="21"/>
      <c r="C503" s="22"/>
      <c r="D503" s="22"/>
      <c r="E503" s="22"/>
      <c r="F503" s="22"/>
      <c r="G503" s="22"/>
      <c r="H503" s="22"/>
      <c r="I503" s="22"/>
      <c r="J503" s="22"/>
      <c r="K503" s="22"/>
      <c r="L503" s="22"/>
      <c r="M503" s="22"/>
      <c r="N503" s="22"/>
    </row>
    <row r="504" spans="1:14" ht="15">
      <c r="A504" s="8" t="s">
        <v>193</v>
      </c>
      <c r="B504" s="21"/>
      <c r="C504" s="22"/>
      <c r="D504" s="22"/>
      <c r="E504" s="22"/>
      <c r="F504" s="22"/>
      <c r="G504" s="22"/>
      <c r="H504" s="22"/>
      <c r="I504" s="22"/>
      <c r="J504" s="22"/>
      <c r="K504" s="22"/>
      <c r="L504" s="22"/>
      <c r="M504" s="22"/>
      <c r="N504" s="22"/>
    </row>
    <row r="505" spans="1:14" ht="15">
      <c r="A505" s="8" t="s">
        <v>201</v>
      </c>
      <c r="B505" s="21"/>
      <c r="C505" s="22">
        <v>500</v>
      </c>
      <c r="D505" s="22">
        <v>500</v>
      </c>
      <c r="E505" s="22">
        <f>+D505</f>
        <v>500</v>
      </c>
      <c r="F505" s="22">
        <f>+D505-C505</f>
        <v>0</v>
      </c>
      <c r="G505" s="22">
        <v>500</v>
      </c>
      <c r="H505" s="22">
        <f>+G505</f>
        <v>500</v>
      </c>
      <c r="I505" s="22">
        <f>+G505-C505</f>
        <v>0</v>
      </c>
      <c r="J505" s="22">
        <f>+D505</f>
        <v>500</v>
      </c>
      <c r="K505" s="22">
        <f>+J505</f>
        <v>500</v>
      </c>
      <c r="L505" s="22"/>
      <c r="M505" s="22">
        <f>ROUND($M$12*K505,0)</f>
        <v>-8</v>
      </c>
      <c r="N505" s="22">
        <f>SUM(M505,K505)</f>
        <v>492</v>
      </c>
    </row>
    <row r="506" spans="1:14" ht="15">
      <c r="A506" s="8" t="s">
        <v>93</v>
      </c>
      <c r="B506" s="21">
        <v>540</v>
      </c>
      <c r="C506" s="22">
        <v>-540</v>
      </c>
      <c r="D506" s="22">
        <v>-540</v>
      </c>
      <c r="E506" s="22">
        <f>+D506</f>
        <v>-540</v>
      </c>
      <c r="F506" s="22">
        <f>+D506-C506</f>
        <v>0</v>
      </c>
      <c r="G506" s="22">
        <v>-540</v>
      </c>
      <c r="H506" s="22">
        <f>+G506</f>
        <v>-540</v>
      </c>
      <c r="I506" s="22">
        <f>+G506-C506</f>
        <v>0</v>
      </c>
      <c r="J506" s="22">
        <f>+D506</f>
        <v>-540</v>
      </c>
      <c r="K506" s="22">
        <f>+J506</f>
        <v>-540</v>
      </c>
      <c r="L506" s="22"/>
      <c r="M506" s="22">
        <f>+J506-D506</f>
        <v>0</v>
      </c>
      <c r="N506" s="22">
        <f>+J506-G506</f>
        <v>0</v>
      </c>
    </row>
    <row r="507" spans="1:14" ht="15">
      <c r="A507" s="8"/>
      <c r="B507" s="21"/>
      <c r="C507" s="22"/>
      <c r="D507" s="22"/>
      <c r="E507" s="22"/>
      <c r="F507" s="22"/>
      <c r="G507" s="22"/>
      <c r="H507" s="22"/>
      <c r="I507" s="22"/>
      <c r="J507" s="22"/>
      <c r="K507" s="22"/>
      <c r="L507" s="22"/>
      <c r="M507" s="22"/>
      <c r="N507" s="22"/>
    </row>
    <row r="508" spans="1:14" ht="15.75" thickBot="1">
      <c r="A508" s="8"/>
      <c r="B508" s="21"/>
      <c r="C508" s="22"/>
      <c r="D508" s="22"/>
      <c r="E508" s="22"/>
      <c r="F508" s="22"/>
      <c r="G508" s="22"/>
      <c r="H508" s="22"/>
      <c r="I508" s="22"/>
      <c r="J508" s="22"/>
      <c r="K508" s="22"/>
      <c r="L508" s="22"/>
      <c r="M508" s="22"/>
      <c r="N508" s="22"/>
    </row>
    <row r="509" spans="1:14" ht="17.25" thickBot="1" thickTop="1">
      <c r="A509" s="12" t="s">
        <v>44</v>
      </c>
      <c r="B509" s="18">
        <v>19634</v>
      </c>
      <c r="C509" s="19">
        <f>B509+SUM(C511:C512)</f>
        <v>19902</v>
      </c>
      <c r="D509" s="19">
        <f>B509+SUM(D511:D512)</f>
        <v>19902</v>
      </c>
      <c r="E509" s="19">
        <f>SUM(E511:E512)</f>
        <v>268</v>
      </c>
      <c r="F509" s="19">
        <f>SUM(F511:F512)</f>
        <v>0</v>
      </c>
      <c r="G509" s="19">
        <f>B509+SUM(G511:G512)</f>
        <v>19902</v>
      </c>
      <c r="H509" s="19">
        <f>SUM(H511:H512)</f>
        <v>268</v>
      </c>
      <c r="I509" s="19">
        <f>SUM(I511:I512)</f>
        <v>0</v>
      </c>
      <c r="J509" s="19">
        <f>B509+SUM(J511:J512)</f>
        <v>19902</v>
      </c>
      <c r="K509" s="19"/>
      <c r="L509" s="19"/>
      <c r="M509" s="19">
        <f>ROUND(J509*$M$12,0)</f>
        <v>-310</v>
      </c>
      <c r="N509" s="19">
        <f>SUM(J509,M509)</f>
        <v>19592</v>
      </c>
    </row>
    <row r="510" spans="1:14" ht="15.75" thickTop="1">
      <c r="A510" s="8"/>
      <c r="B510" s="21"/>
      <c r="C510" s="22"/>
      <c r="D510" s="22"/>
      <c r="E510" s="22"/>
      <c r="F510" s="22"/>
      <c r="G510" s="22"/>
      <c r="H510" s="22"/>
      <c r="I510" s="22"/>
      <c r="J510" s="22"/>
      <c r="K510" s="22"/>
      <c r="L510" s="22"/>
      <c r="M510" s="22"/>
      <c r="N510" s="22"/>
    </row>
    <row r="511" spans="1:14" ht="15">
      <c r="A511" s="8" t="s">
        <v>194</v>
      </c>
      <c r="B511" s="21"/>
      <c r="C511" s="22">
        <v>77</v>
      </c>
      <c r="D511" s="22">
        <f>+C511</f>
        <v>77</v>
      </c>
      <c r="E511" s="22">
        <f>+D511</f>
        <v>77</v>
      </c>
      <c r="F511" s="22">
        <f>+D511-C511</f>
        <v>0</v>
      </c>
      <c r="G511" s="22">
        <f>+C511</f>
        <v>77</v>
      </c>
      <c r="H511" s="22">
        <f>+G511</f>
        <v>77</v>
      </c>
      <c r="I511" s="22">
        <f>+G511-C511</f>
        <v>0</v>
      </c>
      <c r="J511" s="22">
        <f>+D511</f>
        <v>77</v>
      </c>
      <c r="K511" s="22">
        <f>+J511</f>
        <v>77</v>
      </c>
      <c r="L511" s="22"/>
      <c r="M511" s="22">
        <f>ROUND($M$12*K511,0)</f>
        <v>-1</v>
      </c>
      <c r="N511" s="22">
        <f>SUM(M511,K511)</f>
        <v>76</v>
      </c>
    </row>
    <row r="512" spans="1:14" ht="15">
      <c r="A512" s="8" t="s">
        <v>195</v>
      </c>
      <c r="B512" s="21"/>
      <c r="C512" s="22">
        <v>191</v>
      </c>
      <c r="D512" s="22">
        <f>+C512</f>
        <v>191</v>
      </c>
      <c r="E512" s="22">
        <f>+D512</f>
        <v>191</v>
      </c>
      <c r="F512" s="22">
        <f>+D512-C512</f>
        <v>0</v>
      </c>
      <c r="G512" s="22">
        <f>+C512</f>
        <v>191</v>
      </c>
      <c r="H512" s="22">
        <f>+G512</f>
        <v>191</v>
      </c>
      <c r="I512" s="22">
        <f>+G512-C512</f>
        <v>0</v>
      </c>
      <c r="J512" s="22">
        <f>+D512</f>
        <v>191</v>
      </c>
      <c r="K512" s="22">
        <f>+J512</f>
        <v>191</v>
      </c>
      <c r="L512" s="22"/>
      <c r="M512" s="22">
        <f>ROUND($M$12*K512,0)</f>
        <v>-3</v>
      </c>
      <c r="N512" s="22">
        <f>SUM(M512,K512)</f>
        <v>188</v>
      </c>
    </row>
    <row r="513" spans="1:14" ht="15">
      <c r="A513" s="8"/>
      <c r="B513" s="21"/>
      <c r="C513" s="22"/>
      <c r="D513" s="22"/>
      <c r="E513" s="22"/>
      <c r="F513" s="22"/>
      <c r="G513" s="22"/>
      <c r="H513" s="22"/>
      <c r="I513" s="22"/>
      <c r="J513" s="22"/>
      <c r="K513" s="22"/>
      <c r="L513" s="22"/>
      <c r="M513" s="22"/>
      <c r="N513" s="22"/>
    </row>
    <row r="514" spans="1:14" ht="15.75" thickBot="1">
      <c r="A514" s="8"/>
      <c r="B514" s="21"/>
      <c r="C514" s="22"/>
      <c r="D514" s="22"/>
      <c r="E514" s="22"/>
      <c r="F514" s="22"/>
      <c r="G514" s="22"/>
      <c r="H514" s="22"/>
      <c r="I514" s="22"/>
      <c r="J514" s="22"/>
      <c r="K514" s="22"/>
      <c r="L514" s="22"/>
      <c r="M514" s="22"/>
      <c r="N514" s="22"/>
    </row>
    <row r="515" spans="1:14" ht="17.25" thickBot="1" thickTop="1">
      <c r="A515" s="12" t="s">
        <v>45</v>
      </c>
      <c r="B515" s="18">
        <v>3373</v>
      </c>
      <c r="C515" s="19">
        <f>+B515+C517+C520</f>
        <v>8023</v>
      </c>
      <c r="D515" s="19">
        <f>+B515+D517+D520</f>
        <v>8023</v>
      </c>
      <c r="E515" s="19">
        <f>SUM(E517:E520)</f>
        <v>4650</v>
      </c>
      <c r="F515" s="19">
        <f>SUM(F517:F520)</f>
        <v>0</v>
      </c>
      <c r="G515" s="19">
        <f>+B515+G517+G520</f>
        <v>8023</v>
      </c>
      <c r="H515" s="19">
        <f>SUM(H517:H520)</f>
        <v>4650</v>
      </c>
      <c r="I515" s="19">
        <f>SUM(I517:I520)</f>
        <v>0</v>
      </c>
      <c r="J515" s="19">
        <f>+B515+J517+J520</f>
        <v>8023</v>
      </c>
      <c r="K515" s="19"/>
      <c r="L515" s="19"/>
      <c r="M515" s="19">
        <f>ROUND(J515*$M$12,0)</f>
        <v>-125</v>
      </c>
      <c r="N515" s="19">
        <f>SUM(J515,M515)</f>
        <v>7898</v>
      </c>
    </row>
    <row r="516" spans="1:14" ht="16.5" thickTop="1">
      <c r="A516" s="11"/>
      <c r="B516" s="21"/>
      <c r="C516" s="22"/>
      <c r="D516" s="22"/>
      <c r="E516" s="22"/>
      <c r="F516" s="22"/>
      <c r="G516" s="22"/>
      <c r="H516" s="22"/>
      <c r="I516" s="22"/>
      <c r="J516" s="22"/>
      <c r="K516" s="22"/>
      <c r="L516" s="22"/>
      <c r="M516" s="22"/>
      <c r="N516" s="22"/>
    </row>
    <row r="517" spans="1:14" ht="15">
      <c r="A517" s="8" t="s">
        <v>78</v>
      </c>
      <c r="B517" s="21"/>
      <c r="C517" s="22">
        <v>0</v>
      </c>
      <c r="D517" s="22">
        <f>+C517</f>
        <v>0</v>
      </c>
      <c r="E517" s="22">
        <f>+D517</f>
        <v>0</v>
      </c>
      <c r="F517" s="22">
        <f>+D517-C517</f>
        <v>0</v>
      </c>
      <c r="G517" s="22">
        <f>+C517</f>
        <v>0</v>
      </c>
      <c r="H517" s="22">
        <f>+G517</f>
        <v>0</v>
      </c>
      <c r="I517" s="22">
        <f>+G517-C517</f>
        <v>0</v>
      </c>
      <c r="J517" s="22">
        <f>+D517</f>
        <v>0</v>
      </c>
      <c r="K517" s="22">
        <f>+J517</f>
        <v>0</v>
      </c>
      <c r="L517" s="22"/>
      <c r="M517" s="22">
        <f>+J517-D517</f>
        <v>0</v>
      </c>
      <c r="N517" s="22">
        <f>+J517-G517</f>
        <v>0</v>
      </c>
    </row>
    <row r="518" spans="1:14" ht="15">
      <c r="A518" s="8"/>
      <c r="B518" s="22"/>
      <c r="C518" s="22"/>
      <c r="D518" s="22"/>
      <c r="E518" s="22"/>
      <c r="F518" s="22"/>
      <c r="G518" s="22"/>
      <c r="H518" s="22"/>
      <c r="I518" s="22"/>
      <c r="J518" s="22"/>
      <c r="K518" s="22"/>
      <c r="L518" s="22"/>
      <c r="M518" s="22"/>
      <c r="N518" s="22"/>
    </row>
    <row r="519" spans="1:14" ht="15">
      <c r="A519" s="8" t="s">
        <v>196</v>
      </c>
      <c r="B519" s="22"/>
      <c r="C519" s="22"/>
      <c r="D519" s="22"/>
      <c r="E519" s="22"/>
      <c r="F519" s="22"/>
      <c r="G519" s="22"/>
      <c r="H519" s="22"/>
      <c r="I519" s="22"/>
      <c r="J519" s="22"/>
      <c r="K519" s="22"/>
      <c r="L519" s="22"/>
      <c r="M519" s="22"/>
      <c r="N519" s="22"/>
    </row>
    <row r="520" spans="1:14" ht="15">
      <c r="A520" s="8" t="s">
        <v>197</v>
      </c>
      <c r="B520" s="22"/>
      <c r="C520" s="22">
        <v>4650</v>
      </c>
      <c r="D520" s="22">
        <v>4650</v>
      </c>
      <c r="E520" s="22">
        <f>+D520</f>
        <v>4650</v>
      </c>
      <c r="F520" s="22">
        <f>+D520-C520</f>
        <v>0</v>
      </c>
      <c r="G520" s="22">
        <v>4650</v>
      </c>
      <c r="H520" s="22">
        <f>+G520</f>
        <v>4650</v>
      </c>
      <c r="I520" s="22">
        <f>+G520-C520</f>
        <v>0</v>
      </c>
      <c r="J520" s="22">
        <f>+D520</f>
        <v>4650</v>
      </c>
      <c r="K520" s="22">
        <f>+J520</f>
        <v>4650</v>
      </c>
      <c r="L520" s="22"/>
      <c r="M520" s="22">
        <f>ROUND($M$12*K520,0)</f>
        <v>-73</v>
      </c>
      <c r="N520" s="22">
        <f>SUM(M520,K520)</f>
        <v>4577</v>
      </c>
    </row>
    <row r="521" spans="1:14" ht="15">
      <c r="A521" s="8"/>
      <c r="B521" s="22"/>
      <c r="C521" s="22"/>
      <c r="D521" s="22"/>
      <c r="E521" s="22"/>
      <c r="F521" s="22"/>
      <c r="G521" s="22"/>
      <c r="H521" s="22"/>
      <c r="I521" s="22"/>
      <c r="J521" s="22"/>
      <c r="K521" s="22"/>
      <c r="L521" s="22"/>
      <c r="M521" s="22"/>
      <c r="N521" s="22"/>
    </row>
    <row r="522" spans="1:14" ht="15">
      <c r="A522" s="61" t="s">
        <v>273</v>
      </c>
      <c r="B522" s="22"/>
      <c r="C522" s="22"/>
      <c r="D522" s="22"/>
      <c r="E522" s="22"/>
      <c r="F522" s="22"/>
      <c r="G522" s="22"/>
      <c r="H522" s="22"/>
      <c r="I522" s="22"/>
      <c r="J522" s="22"/>
      <c r="K522" s="22"/>
      <c r="L522" s="22"/>
      <c r="M522" s="22"/>
      <c r="N522" s="22"/>
    </row>
    <row r="523" spans="1:14" ht="15">
      <c r="A523" s="61"/>
      <c r="B523" s="22"/>
      <c r="C523" s="22"/>
      <c r="D523" s="22"/>
      <c r="E523" s="22"/>
      <c r="F523" s="22"/>
      <c r="G523" s="22"/>
      <c r="H523" s="22"/>
      <c r="I523" s="22"/>
      <c r="J523" s="22"/>
      <c r="K523" s="22"/>
      <c r="L523" s="22"/>
      <c r="M523" s="22"/>
      <c r="N523" s="22"/>
    </row>
    <row r="524" spans="1:14" ht="15.75" thickBot="1">
      <c r="A524" s="8"/>
      <c r="B524" s="22"/>
      <c r="C524" s="22"/>
      <c r="D524" s="22"/>
      <c r="E524" s="22"/>
      <c r="F524" s="22"/>
      <c r="G524" s="22"/>
      <c r="H524" s="22"/>
      <c r="I524" s="22"/>
      <c r="J524" s="22"/>
      <c r="K524" s="22"/>
      <c r="L524" s="22"/>
      <c r="M524" s="22"/>
      <c r="N524" s="22"/>
    </row>
    <row r="525" spans="1:14" ht="17.25" thickBot="1" thickTop="1">
      <c r="A525" s="12" t="s">
        <v>46</v>
      </c>
      <c r="B525" s="18">
        <f aca="true" t="shared" si="38" ref="B525:N525">B500+B509+B515</f>
        <v>95435</v>
      </c>
      <c r="C525" s="19">
        <f t="shared" si="38"/>
        <v>101553</v>
      </c>
      <c r="D525" s="19">
        <f t="shared" si="38"/>
        <v>101553</v>
      </c>
      <c r="E525" s="19">
        <f t="shared" si="38"/>
        <v>6118</v>
      </c>
      <c r="F525" s="19">
        <f t="shared" si="38"/>
        <v>0</v>
      </c>
      <c r="G525" s="19">
        <f t="shared" si="38"/>
        <v>101553</v>
      </c>
      <c r="H525" s="19">
        <f t="shared" si="38"/>
        <v>6118</v>
      </c>
      <c r="I525" s="19">
        <f t="shared" si="38"/>
        <v>0</v>
      </c>
      <c r="J525" s="19">
        <f t="shared" si="38"/>
        <v>101553</v>
      </c>
      <c r="K525" s="19">
        <f t="shared" si="38"/>
        <v>0</v>
      </c>
      <c r="L525" s="19"/>
      <c r="M525" s="19">
        <f t="shared" si="38"/>
        <v>-1584</v>
      </c>
      <c r="N525" s="19">
        <f t="shared" si="38"/>
        <v>99969</v>
      </c>
    </row>
    <row r="526" spans="1:14" ht="16.5" thickTop="1">
      <c r="A526" s="36"/>
      <c r="B526" s="21"/>
      <c r="C526" s="22"/>
      <c r="D526" s="22"/>
      <c r="E526" s="22"/>
      <c r="F526" s="22"/>
      <c r="G526" s="22"/>
      <c r="H526" s="22"/>
      <c r="I526" s="22"/>
      <c r="J526" s="71"/>
      <c r="K526" s="22"/>
      <c r="L526" s="22"/>
      <c r="M526" s="22"/>
      <c r="N526" s="22"/>
    </row>
    <row r="527" spans="1:14" ht="15">
      <c r="A527" s="8" t="s">
        <v>202</v>
      </c>
      <c r="B527" s="21"/>
      <c r="C527" s="22"/>
      <c r="D527" s="22"/>
      <c r="E527" s="22"/>
      <c r="F527" s="22"/>
      <c r="G527" s="22"/>
      <c r="H527" s="22"/>
      <c r="I527" s="22"/>
      <c r="J527" s="21"/>
      <c r="K527" s="22"/>
      <c r="L527" s="22"/>
      <c r="M527" s="22"/>
      <c r="N527" s="22"/>
    </row>
    <row r="528" spans="1:14" ht="15">
      <c r="A528" s="8" t="s">
        <v>203</v>
      </c>
      <c r="B528" s="21"/>
      <c r="C528" s="22"/>
      <c r="D528" s="22">
        <v>10000</v>
      </c>
      <c r="E528" s="22">
        <f>+D528</f>
        <v>10000</v>
      </c>
      <c r="F528" s="22">
        <f>+D528-C528</f>
        <v>10000</v>
      </c>
      <c r="G528" s="22"/>
      <c r="H528" s="22"/>
      <c r="I528" s="22"/>
      <c r="J528" s="72">
        <v>7500</v>
      </c>
      <c r="K528" s="22">
        <f>+J528</f>
        <v>7500</v>
      </c>
      <c r="L528" s="22"/>
      <c r="M528" s="22">
        <f>ROUND($M$12*K528,0)</f>
        <v>-117</v>
      </c>
      <c r="N528" s="22">
        <f>SUM(M528,K528)</f>
        <v>7383</v>
      </c>
    </row>
    <row r="529" spans="1:14" ht="15">
      <c r="A529" s="62"/>
      <c r="B529" s="21"/>
      <c r="C529" s="22"/>
      <c r="D529" s="22"/>
      <c r="E529" s="22"/>
      <c r="F529" s="22"/>
      <c r="G529" s="22"/>
      <c r="H529" s="22"/>
      <c r="I529" s="22"/>
      <c r="J529" s="21"/>
      <c r="K529" s="22"/>
      <c r="L529" s="22"/>
      <c r="M529" s="22"/>
      <c r="N529" s="22"/>
    </row>
    <row r="530" spans="1:14" ht="15">
      <c r="A530" s="63" t="s">
        <v>230</v>
      </c>
      <c r="B530" s="21"/>
      <c r="C530" s="22"/>
      <c r="D530" s="22"/>
      <c r="E530" s="22"/>
      <c r="F530" s="22"/>
      <c r="G530" s="22"/>
      <c r="H530" s="22"/>
      <c r="I530" s="22"/>
      <c r="J530" s="21"/>
      <c r="K530" s="22"/>
      <c r="L530" s="22"/>
      <c r="M530" s="22"/>
      <c r="N530" s="22"/>
    </row>
    <row r="531" spans="1:14" ht="15">
      <c r="A531" s="63" t="s">
        <v>231</v>
      </c>
      <c r="B531" s="21"/>
      <c r="C531" s="22"/>
      <c r="D531" s="22"/>
      <c r="E531" s="22"/>
      <c r="F531" s="22"/>
      <c r="G531" s="22"/>
      <c r="H531" s="22"/>
      <c r="I531" s="22"/>
      <c r="J531" s="21"/>
      <c r="K531" s="22"/>
      <c r="L531" s="22"/>
      <c r="M531" s="22"/>
      <c r="N531" s="22"/>
    </row>
    <row r="532" spans="1:14" ht="15.75">
      <c r="A532" s="36"/>
      <c r="B532" s="21"/>
      <c r="C532" s="22"/>
      <c r="D532" s="22"/>
      <c r="E532" s="22"/>
      <c r="F532" s="22"/>
      <c r="G532" s="22"/>
      <c r="H532" s="22"/>
      <c r="I532" s="22"/>
      <c r="J532" s="21"/>
      <c r="K532" s="22"/>
      <c r="L532" s="22"/>
      <c r="M532" s="22"/>
      <c r="N532" s="22"/>
    </row>
    <row r="533" spans="1:14" ht="16.5" thickBot="1">
      <c r="A533" s="36"/>
      <c r="B533" s="21"/>
      <c r="C533" s="22"/>
      <c r="D533" s="22"/>
      <c r="E533" s="22"/>
      <c r="F533" s="22"/>
      <c r="G533" s="22"/>
      <c r="H533" s="22"/>
      <c r="I533" s="22"/>
      <c r="J533" s="24"/>
      <c r="K533" s="22"/>
      <c r="L533" s="22"/>
      <c r="M533" s="22"/>
      <c r="N533" s="22"/>
    </row>
    <row r="534" spans="1:14" ht="17.25" thickBot="1" thickTop="1">
      <c r="A534" s="12" t="s">
        <v>74</v>
      </c>
      <c r="B534" s="27">
        <f>+B42+B187+B315+B391+B439+B471+B487+B525</f>
        <v>982780</v>
      </c>
      <c r="C534" s="27">
        <f>+C42+C187+C315+C391+C439+C471+C487+C525</f>
        <v>974962</v>
      </c>
      <c r="D534" s="27">
        <f aca="true" t="shared" si="39" ref="D534:N534">+D42+D187+D315+D391+D439+D471+D487+D525+D528</f>
        <v>1032774</v>
      </c>
      <c r="E534" s="27">
        <f t="shared" si="39"/>
        <v>49994</v>
      </c>
      <c r="F534" s="27">
        <f t="shared" si="39"/>
        <v>57812</v>
      </c>
      <c r="G534" s="27">
        <f t="shared" si="39"/>
        <v>1009943</v>
      </c>
      <c r="H534" s="27">
        <f t="shared" si="39"/>
        <v>27163</v>
      </c>
      <c r="I534" s="27">
        <f t="shared" si="39"/>
        <v>34981</v>
      </c>
      <c r="J534" s="27">
        <f>+J42+J187+J315+J391+J439+J471+J487+J525+J528</f>
        <v>1022430</v>
      </c>
      <c r="K534" s="27">
        <f t="shared" si="39"/>
        <v>7500</v>
      </c>
      <c r="L534" s="27">
        <f t="shared" si="39"/>
        <v>0</v>
      </c>
      <c r="M534" s="27">
        <f t="shared" si="39"/>
        <v>-15950</v>
      </c>
      <c r="N534" s="27">
        <f t="shared" si="39"/>
        <v>1006480</v>
      </c>
    </row>
    <row r="535" spans="1:14" ht="15.75" thickTop="1">
      <c r="A535" s="43"/>
      <c r="B535" s="21"/>
      <c r="C535" s="22"/>
      <c r="D535" s="22"/>
      <c r="E535" s="22"/>
      <c r="F535" s="22"/>
      <c r="G535" s="22"/>
      <c r="H535" s="22"/>
      <c r="I535" s="22"/>
      <c r="J535" s="22"/>
      <c r="K535" s="22"/>
      <c r="L535" s="22"/>
      <c r="M535" s="22"/>
      <c r="N535" s="22"/>
    </row>
    <row r="536" spans="1:14" ht="15">
      <c r="A536" s="44" t="s">
        <v>222</v>
      </c>
      <c r="B536" s="21">
        <v>5270</v>
      </c>
      <c r="C536" s="22"/>
      <c r="D536" s="22"/>
      <c r="E536" s="22">
        <f>+D536-B536</f>
        <v>-5270</v>
      </c>
      <c r="F536" s="22">
        <f>+D536-C536</f>
        <v>0</v>
      </c>
      <c r="G536" s="22"/>
      <c r="H536" s="22">
        <f>+G536-B536</f>
        <v>-5270</v>
      </c>
      <c r="I536" s="22">
        <f>+G536-C536</f>
        <v>0</v>
      </c>
      <c r="J536" s="22"/>
      <c r="K536" s="22"/>
      <c r="L536" s="22"/>
      <c r="M536" s="22"/>
      <c r="N536" s="22"/>
    </row>
    <row r="537" spans="1:14" ht="15.75" thickBot="1">
      <c r="A537" s="44"/>
      <c r="B537" s="21"/>
      <c r="C537" s="22"/>
      <c r="D537" s="22"/>
      <c r="E537" s="22"/>
      <c r="F537" s="22"/>
      <c r="G537" s="22"/>
      <c r="H537" s="22"/>
      <c r="I537" s="22"/>
      <c r="J537" s="22"/>
      <c r="K537" s="22"/>
      <c r="L537" s="22"/>
      <c r="M537" s="22"/>
      <c r="N537" s="22"/>
    </row>
    <row r="538" spans="1:14" ht="17.25" thickBot="1" thickTop="1">
      <c r="A538" s="12" t="s">
        <v>223</v>
      </c>
      <c r="B538" s="27">
        <f>+B534+B536</f>
        <v>988050</v>
      </c>
      <c r="C538" s="27">
        <f aca="true" t="shared" si="40" ref="C538:N538">+C534+C536</f>
        <v>974962</v>
      </c>
      <c r="D538" s="27">
        <f t="shared" si="40"/>
        <v>1032774</v>
      </c>
      <c r="E538" s="27">
        <f t="shared" si="40"/>
        <v>44724</v>
      </c>
      <c r="F538" s="27">
        <f t="shared" si="40"/>
        <v>57812</v>
      </c>
      <c r="G538" s="27">
        <f t="shared" si="40"/>
        <v>1009943</v>
      </c>
      <c r="H538" s="27">
        <f t="shared" si="40"/>
        <v>21893</v>
      </c>
      <c r="I538" s="27">
        <f t="shared" si="40"/>
        <v>34981</v>
      </c>
      <c r="J538" s="27">
        <f t="shared" si="40"/>
        <v>1022430</v>
      </c>
      <c r="K538" s="27">
        <f t="shared" si="40"/>
        <v>7500</v>
      </c>
      <c r="L538" s="27">
        <f t="shared" si="40"/>
        <v>0</v>
      </c>
      <c r="M538" s="27">
        <f t="shared" si="40"/>
        <v>-15950</v>
      </c>
      <c r="N538" s="27">
        <f t="shared" si="40"/>
        <v>1006480</v>
      </c>
    </row>
    <row r="539" spans="1:14" ht="15.75" thickTop="1">
      <c r="A539" s="74"/>
      <c r="B539" s="75"/>
      <c r="C539" s="75"/>
      <c r="D539" s="75"/>
      <c r="E539" s="75"/>
      <c r="F539" s="75"/>
      <c r="G539" s="75"/>
      <c r="H539" s="75"/>
      <c r="I539" s="75"/>
      <c r="J539" s="75"/>
      <c r="K539" s="75"/>
      <c r="L539" s="75"/>
      <c r="M539" s="75"/>
      <c r="N539" s="75"/>
    </row>
  </sheetData>
  <mergeCells count="16">
    <mergeCell ref="A490:N490"/>
    <mergeCell ref="A491:N491"/>
    <mergeCell ref="A492:N492"/>
    <mergeCell ref="A493:N493"/>
    <mergeCell ref="A394:N394"/>
    <mergeCell ref="A395:N395"/>
    <mergeCell ref="A396:N396"/>
    <mergeCell ref="A397:N397"/>
    <mergeCell ref="A362:N362"/>
    <mergeCell ref="A363:N363"/>
    <mergeCell ref="A364:N364"/>
    <mergeCell ref="A365:N365"/>
    <mergeCell ref="A286:N286"/>
    <mergeCell ref="A287:N287"/>
    <mergeCell ref="A288:N288"/>
    <mergeCell ref="A289:N289"/>
  </mergeCells>
  <printOptions/>
  <pageMargins left="0.25" right="0.25" top="0.45" bottom="0.1" header="0.5" footer="0.5"/>
  <pageSetup horizontalDpi="600" verticalDpi="600" orientation="landscape" scale="54" r:id="rId1"/>
  <headerFooter alignWithMargins="0">
    <oddFooter>&amp;R&amp;P</oddFooter>
  </headerFooter>
  <rowBreaks count="11" manualBreakCount="11">
    <brk id="42" max="255" man="1"/>
    <brk id="105" max="255" man="1"/>
    <brk id="149" max="255" man="1"/>
    <brk id="187" max="255" man="1"/>
    <brk id="227" max="255" man="1"/>
    <brk id="283" max="255" man="1"/>
    <brk id="315" max="255" man="1"/>
    <brk id="359" max="255" man="1"/>
    <brk id="391" max="255" man="1"/>
    <brk id="439" max="255" man="1"/>
    <brk id="4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Hill</dc:creator>
  <cp:keywords/>
  <dc:description/>
  <cp:lastModifiedBy>rhill</cp:lastModifiedBy>
  <cp:lastPrinted>2008-02-08T14:34:07Z</cp:lastPrinted>
  <dcterms:created xsi:type="dcterms:W3CDTF">1999-10-18T18:13:39Z</dcterms:created>
  <dcterms:modified xsi:type="dcterms:W3CDTF">2008-02-11T13:50:01Z</dcterms:modified>
  <cp:category/>
  <cp:version/>
  <cp:contentType/>
  <cp:contentStatus/>
</cp:coreProperties>
</file>