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tabRatio="895" firstSheet="2" activeTab="6"/>
  </bookViews>
  <sheets>
    <sheet name="Title Page" sheetId="1" r:id="rId1"/>
    <sheet name="Background" sheetId="2" r:id="rId2"/>
    <sheet name="Instructions" sheetId="3" r:id="rId3"/>
    <sheet name="2D" sheetId="4" r:id="rId4"/>
    <sheet name="BestFits-Sample Exposure Data" sheetId="5" r:id="rId5"/>
    <sheet name="Sample Exposure Data" sheetId="6" r:id="rId6"/>
    <sheet name="Sample Toxicity Data" sheetId="7" r:id="rId7"/>
    <sheet name="Plot Data" sheetId="8" state="hidden" r:id="rId8"/>
  </sheets>
  <definedNames>
    <definedName name="ZA0" localSheetId="3">"Crystal Ball Data : Ver. 4.0.7"</definedName>
    <definedName name="ZA0A" localSheetId="3">5+122</definedName>
    <definedName name="ZA0C" localSheetId="3">2+115</definedName>
    <definedName name="ZA0D" localSheetId="3">0+0</definedName>
    <definedName name="ZA0F" localSheetId="3">2+115</definedName>
    <definedName name="ZA0T" localSheetId="3">28669494+0</definedName>
    <definedName name="ZA102R1" localSheetId="3">'2D'!#REF!</definedName>
    <definedName name="ZA102R2" localSheetId="3">'2D'!#REF!</definedName>
    <definedName name="ZA103R1" localSheetId="3">'2D'!#REF!</definedName>
    <definedName name="ZA103R2" localSheetId="3">'2D'!#REF!</definedName>
    <definedName name="ZA104R1" localSheetId="3">'2D'!#REF!</definedName>
    <definedName name="ZA104R2" localSheetId="3">'2D'!#REF!</definedName>
    <definedName name="ZA105R1" localSheetId="3">'2D'!#REF!</definedName>
    <definedName name="ZA105R2" localSheetId="3">'2D'!#REF!</definedName>
    <definedName name="ZA108R1" localSheetId="3">'2D'!#REF!</definedName>
    <definedName name="ZA108R2" localSheetId="3">'2D'!#REF!</definedName>
    <definedName name="ZA110R1" localSheetId="3">'2D'!#REF!</definedName>
    <definedName name="ZA110R2" localSheetId="3">'2D'!#REF!</definedName>
    <definedName name="ZA111R1" localSheetId="3">'2D'!#REF!</definedName>
    <definedName name="ZA111R2" localSheetId="3">'2D'!#REF!</definedName>
    <definedName name="ZA112R1" localSheetId="3">'2D'!#REF!</definedName>
    <definedName name="ZA112R2" localSheetId="3">'2D'!#REF!</definedName>
    <definedName name="ZA118" localSheetId="3">'2D'!$D$6+"aShape"+545+'2D'!$E$6+0+6.3705+'2D'!$F$6+0+0.8278</definedName>
    <definedName name="ZA119" localSheetId="3">'2D'!$D$7+"aScale"+545+'2D'!$E$7+0+16.4096+'2D'!$F$7+0+0.452</definedName>
    <definedName name="ZA120" localSheetId="3">'2D'!$D$10+"aIntercept"+545+'2D'!$E$10+0+-10.6005+'2D'!$F$10+0+0.1476</definedName>
    <definedName name="ZA121" localSheetId="3">'2D'!$D$11+"aSlope"+545+'2D'!$E$11+0+5.55+'2D'!$F$11+0+1.175</definedName>
    <definedName name="ZA122" localSheetId="3">'2D'!$C$14+"fUniform"+132097+0+"?"+1</definedName>
    <definedName name="ZC109R1" localSheetId="3">'2D'!#REF!</definedName>
    <definedName name="ZC109R2" localSheetId="3">'2D'!#REF!</definedName>
    <definedName name="ZC110R1" localSheetId="3">'2D'!#REF!</definedName>
    <definedName name="ZC110R2" localSheetId="3">'2D'!#REF!</definedName>
    <definedName name="ZC114" localSheetId="3">'2D'!$D$11+'2D'!$D$10+0+'2D'!$E$12+0+-0.9925</definedName>
    <definedName name="ZC115" localSheetId="3">'2D'!$D$6+'2D'!$D$7+0+'2D'!$E$8+0+-0.3131</definedName>
    <definedName name="ZF113" localSheetId="3">'2D'!$C$18+"Species"+""+1025+1025+2489+57+18+342+477+4+3+"-"+"+"+2.6+200+18</definedName>
    <definedName name="ZF115" localSheetId="3">'2D'!$C$15+"Crop"+""+1025+1025+2489+0+0+0+0+4+3+"-"+"+"+2.6+200+17</definedName>
  </definedNames>
  <calcPr fullCalcOnLoad="1"/>
</workbook>
</file>

<file path=xl/comments4.xml><?xml version="1.0" encoding="utf-8"?>
<comments xmlns="http://schemas.openxmlformats.org/spreadsheetml/2006/main">
  <authors>
    <author>Timothy M. Barry</author>
    <author>OPP</author>
  </authors>
  <commentList>
    <comment ref="D15" authorId="0">
      <text>
        <r>
          <rPr>
            <b/>
            <sz val="9"/>
            <color indexed="8"/>
            <rFont val="Tahoma"/>
            <family val="2"/>
          </rPr>
          <t>Note: Enter Exposure Distribution Inversion Needed in Blue Cell to  Immediate Left</t>
        </r>
        <r>
          <rPr>
            <b/>
            <u val="single"/>
            <sz val="10"/>
            <color indexed="10"/>
            <rFont val="Tahoma"/>
            <family val="2"/>
          </rPr>
          <t xml:space="preserve">
</t>
        </r>
        <r>
          <rPr>
            <b/>
            <u val="single"/>
            <sz val="8"/>
            <color indexed="10"/>
            <rFont val="Tahoma"/>
            <family val="2"/>
          </rPr>
          <t>Available CDFs for Inversion:</t>
        </r>
        <r>
          <rPr>
            <b/>
            <sz val="8"/>
            <color indexed="10"/>
            <rFont val="Tahoma"/>
            <family val="2"/>
          </rPr>
          <t xml:space="preserve">
   </t>
        </r>
        <r>
          <rPr>
            <b/>
            <sz val="8"/>
            <color indexed="12"/>
            <rFont val="Tahoma"/>
            <family val="2"/>
          </rPr>
          <t>From Excel:</t>
        </r>
        <r>
          <rPr>
            <b/>
            <sz val="8"/>
            <rFont val="Tahoma"/>
            <family val="2"/>
          </rPr>
          <t xml:space="preserve">
        Betainv(  )     Gammainv(  )      Loginv(  )
   </t>
        </r>
        <r>
          <rPr>
            <b/>
            <sz val="8"/>
            <color indexed="12"/>
            <rFont val="Tahoma"/>
            <family val="2"/>
          </rPr>
          <t>From TB:</t>
        </r>
        <r>
          <rPr>
            <b/>
            <sz val="8"/>
            <rFont val="Tahoma"/>
            <family val="2"/>
          </rPr>
          <t xml:space="preserve">
        Weibull_Inverse(  )
        Log_Logistic_Inverse(  )
        Inverted_Weibull_Inverse(  )
   </t>
        </r>
        <r>
          <rPr>
            <b/>
            <sz val="8"/>
            <color indexed="12"/>
            <rFont val="Tahoma"/>
            <family val="2"/>
          </rPr>
          <t>Use Function Wizard</t>
        </r>
        <r>
          <rPr>
            <b/>
            <sz val="8"/>
            <rFont val="Tahoma"/>
            <family val="2"/>
          </rPr>
          <t xml:space="preserve">
        Excel functions are under </t>
        </r>
        <r>
          <rPr>
            <b/>
            <u val="single"/>
            <sz val="8"/>
            <color indexed="10"/>
            <rFont val="Tahoma"/>
            <family val="2"/>
          </rPr>
          <t>Statistics</t>
        </r>
        <r>
          <rPr>
            <b/>
            <sz val="8"/>
            <rFont val="Tahoma"/>
            <family val="2"/>
          </rPr>
          <t xml:space="preserve">
        TB's functions are under </t>
        </r>
        <r>
          <rPr>
            <b/>
            <u val="single"/>
            <sz val="8"/>
            <color indexed="10"/>
            <rFont val="Tahoma"/>
            <family val="2"/>
          </rPr>
          <t>User Defined</t>
        </r>
      </text>
    </comment>
    <comment ref="C18" authorId="1">
      <text>
        <r>
          <rPr>
            <sz val="8"/>
            <color indexed="10"/>
            <rFont val="Tahoma"/>
            <family val="2"/>
          </rPr>
          <t>Forecast: Species</t>
        </r>
      </text>
    </comment>
    <comment ref="C15" authorId="1">
      <text>
        <r>
          <rPr>
            <sz val="8"/>
            <color indexed="10"/>
            <rFont val="Tahoma"/>
            <family val="2"/>
          </rPr>
          <t xml:space="preserve">Forecast: Crop
</t>
        </r>
        <r>
          <rPr>
            <sz val="8"/>
            <color indexed="8"/>
            <rFont val="Tahoma"/>
            <family val="2"/>
          </rPr>
          <t>Enter Exposure Distribution Inversion for Data Set by:
1  Deleting cell contents
2. Use function wizard. Select excel or user defined function as needed.
3. Click on cells for shape(D6) and scale (D7) parameters as appropriate to assign function. Probability= cell C14</t>
        </r>
      </text>
    </comment>
    <comment ref="E6" authorId="1">
      <text>
        <r>
          <rPr>
            <sz val="8"/>
            <rFont val="Tahoma"/>
            <family val="0"/>
          </rPr>
          <t>Enter Best Estimate of Exposure Distribution
Shape Parameter</t>
        </r>
      </text>
    </comment>
    <comment ref="E7" authorId="1">
      <text>
        <r>
          <rPr>
            <sz val="8"/>
            <rFont val="Tahoma"/>
            <family val="0"/>
          </rPr>
          <t>Enter Best Estimate of Exposure Distribution Scale Parameter</t>
        </r>
      </text>
    </comment>
    <comment ref="F6" authorId="1">
      <text>
        <r>
          <rPr>
            <sz val="8"/>
            <rFont val="Tahoma"/>
            <family val="0"/>
          </rPr>
          <t>Enter Standard Error for Exposure Distribution Shape Parameter</t>
        </r>
      </text>
    </comment>
    <comment ref="F7" authorId="1">
      <text>
        <r>
          <rPr>
            <sz val="8"/>
            <rFont val="Tahoma"/>
            <family val="0"/>
          </rPr>
          <t>Enter Standard Error for Exposure Distribution Scale Parameter</t>
        </r>
      </text>
    </comment>
    <comment ref="E10" authorId="1">
      <text>
        <r>
          <rPr>
            <sz val="8"/>
            <rFont val="Tahoma"/>
            <family val="0"/>
          </rPr>
          <t>Enter Best Estimate of Intercept from Log-Probit Analysis of Toxicity Data</t>
        </r>
      </text>
    </comment>
    <comment ref="F10" authorId="1">
      <text>
        <r>
          <rPr>
            <sz val="8"/>
            <rFont val="Tahoma"/>
            <family val="0"/>
          </rPr>
          <t>Enter Standard Error for Intercept</t>
        </r>
      </text>
    </comment>
    <comment ref="E11" authorId="1">
      <text>
        <r>
          <rPr>
            <sz val="8"/>
            <rFont val="Tahoma"/>
            <family val="0"/>
          </rPr>
          <t>Enter Best Estimate of Slope from Log-Probit Analysis of Toxicity Data</t>
        </r>
      </text>
    </comment>
    <comment ref="F11" authorId="1">
      <text>
        <r>
          <rPr>
            <sz val="8"/>
            <rFont val="Tahoma"/>
            <family val="0"/>
          </rPr>
          <t>Enter Standard Error for Slope</t>
        </r>
      </text>
    </comment>
    <comment ref="E8" authorId="1">
      <text>
        <r>
          <rPr>
            <sz val="8"/>
            <rFont val="Tahoma"/>
            <family val="0"/>
          </rPr>
          <t>Enter Correlation Between Exposure Distribution Shape and Scale Parameters</t>
        </r>
      </text>
    </comment>
    <comment ref="E12" authorId="1">
      <text>
        <r>
          <rPr>
            <sz val="8"/>
            <rFont val="Tahoma"/>
            <family val="0"/>
          </rPr>
          <t>Enter Correlation Between Intercept and Slope</t>
        </r>
      </text>
    </comment>
  </commentList>
</comments>
</file>

<file path=xl/sharedStrings.xml><?xml version="1.0" encoding="utf-8"?>
<sst xmlns="http://schemas.openxmlformats.org/spreadsheetml/2006/main" count="101" uniqueCount="71">
  <si>
    <t>Year</t>
  </si>
  <si>
    <t>Model</t>
  </si>
  <si>
    <t>Parameter</t>
  </si>
  <si>
    <t>Distributional</t>
  </si>
  <si>
    <t>Parameters</t>
  </si>
  <si>
    <t>correlation</t>
  </si>
  <si>
    <t>Uniform</t>
  </si>
  <si>
    <t>intercept</t>
  </si>
  <si>
    <t>slope</t>
  </si>
  <si>
    <t>mu</t>
  </si>
  <si>
    <t>sig</t>
  </si>
  <si>
    <t>Best Fit for Yearly Peak Data</t>
  </si>
  <si>
    <t>Best Fit Distribution</t>
  </si>
  <si>
    <t>MLE</t>
  </si>
  <si>
    <t>Var</t>
  </si>
  <si>
    <t>Covar</t>
  </si>
  <si>
    <t>Rho</t>
  </si>
  <si>
    <t>Inverted Weibull</t>
  </si>
  <si>
    <t>Scale</t>
  </si>
  <si>
    <t>Shape</t>
  </si>
  <si>
    <t>Log-Logistic</t>
  </si>
  <si>
    <t>Gamma</t>
  </si>
  <si>
    <t>Z</t>
  </si>
  <si>
    <t>Best</t>
  </si>
  <si>
    <t>inversion</t>
  </si>
  <si>
    <t>Slope</t>
  </si>
  <si>
    <t>PROB</t>
  </si>
  <si>
    <t>Distribution of Individual Risks</t>
  </si>
  <si>
    <t>Dose-Response</t>
  </si>
  <si>
    <t>Intercept</t>
  </si>
  <si>
    <t>Office of Pesticide Programs</t>
  </si>
  <si>
    <t>Environmental Fate and Effects Division</t>
  </si>
  <si>
    <t xml:space="preserve">   703-308-7149</t>
  </si>
  <si>
    <t>For further information, contact</t>
  </si>
  <si>
    <t>LD50</t>
  </si>
  <si>
    <t>from 2D Page</t>
  </si>
  <si>
    <t>Dose</t>
  </si>
  <si>
    <t>log-probit</t>
  </si>
  <si>
    <t>Estimate</t>
  </si>
  <si>
    <t>Standard</t>
  </si>
  <si>
    <t>Error</t>
  </si>
  <si>
    <t xml:space="preserve">   Kathryn Gallagher</t>
  </si>
  <si>
    <t>Crop</t>
  </si>
  <si>
    <t>Species</t>
  </si>
  <si>
    <t>Exposure</t>
  </si>
  <si>
    <t>Slope Standard Error</t>
  </si>
  <si>
    <t>Correlation</t>
  </si>
  <si>
    <t>Rainbow trout</t>
  </si>
  <si>
    <t>Bluegill</t>
  </si>
  <si>
    <t>5th Percentile Fish Species</t>
  </si>
  <si>
    <t>Daphnia magna</t>
  </si>
  <si>
    <t>Intercept Standard Error</t>
  </si>
  <si>
    <t>Fish:</t>
  </si>
  <si>
    <t>Invertebrates</t>
  </si>
  <si>
    <t>5th Percentile Invertebrate</t>
  </si>
  <si>
    <t xml:space="preserve"> Corn</t>
  </si>
  <si>
    <t>Cotton</t>
  </si>
  <si>
    <t>Grapes</t>
  </si>
  <si>
    <t>SAMPLE EXPOSURE DATA</t>
  </si>
  <si>
    <t>Crop:</t>
  </si>
  <si>
    <t>Peak Conc</t>
  </si>
  <si>
    <t>SAMPLE TOXICITY DATA</t>
  </si>
  <si>
    <t>Corn</t>
  </si>
  <si>
    <t>Potato A</t>
  </si>
  <si>
    <t>Potato B</t>
  </si>
  <si>
    <t>(Best estimate)</t>
  </si>
  <si>
    <t xml:space="preserve">SIG </t>
  </si>
  <si>
    <t>(Correlation)</t>
  </si>
  <si>
    <t>Pilot Aquatic Risk Model</t>
  </si>
  <si>
    <t>Version 1.0, March 2, 2001</t>
  </si>
  <si>
    <t>U.S. Environmental Protection Agency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</si>
</sst>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
    <numFmt numFmtId="166" formatCode="0.0000"/>
    <numFmt numFmtId="167" formatCode="0.000"/>
    <numFmt numFmtId="168" formatCode="#,##0.000000"/>
    <numFmt numFmtId="169" formatCode="0.0"/>
  </numFmts>
  <fonts count="44">
    <font>
      <sz val="10"/>
      <name val="Arial"/>
      <family val="0"/>
    </font>
    <font>
      <sz val="9"/>
      <name val="Arial"/>
      <family val="2"/>
    </font>
    <font>
      <b/>
      <sz val="9"/>
      <name val="Arial"/>
      <family val="2"/>
    </font>
    <font>
      <sz val="9"/>
      <color indexed="10"/>
      <name val="Arial"/>
      <family val="2"/>
    </font>
    <font>
      <sz val="8"/>
      <name val="Tahoma"/>
      <family val="0"/>
    </font>
    <font>
      <u val="single"/>
      <sz val="18"/>
      <color indexed="12"/>
      <name val="Arial"/>
      <family val="2"/>
    </font>
    <font>
      <b/>
      <sz val="9"/>
      <color indexed="20"/>
      <name val="Arial"/>
      <family val="2"/>
    </font>
    <font>
      <b/>
      <sz val="9"/>
      <color indexed="8"/>
      <name val="Arial"/>
      <family val="2"/>
    </font>
    <font>
      <b/>
      <sz val="10"/>
      <color indexed="20"/>
      <name val="Arial"/>
      <family val="2"/>
    </font>
    <font>
      <b/>
      <u val="single"/>
      <sz val="10"/>
      <color indexed="20"/>
      <name val="Arial"/>
      <family val="2"/>
    </font>
    <font>
      <u val="single"/>
      <sz val="10"/>
      <color indexed="36"/>
      <name val="Arial"/>
      <family val="0"/>
    </font>
    <font>
      <u val="single"/>
      <sz val="10"/>
      <color indexed="12"/>
      <name val="Arial"/>
      <family val="0"/>
    </font>
    <font>
      <b/>
      <sz val="9"/>
      <color indexed="12"/>
      <name val="Arial"/>
      <family val="2"/>
    </font>
    <font>
      <b/>
      <u val="single"/>
      <sz val="20"/>
      <color indexed="12"/>
      <name val="Arial"/>
      <family val="2"/>
    </font>
    <font>
      <b/>
      <sz val="8"/>
      <color indexed="12"/>
      <name val="Tahoma"/>
      <family val="2"/>
    </font>
    <font>
      <b/>
      <sz val="8"/>
      <color indexed="10"/>
      <name val="Tahoma"/>
      <family val="2"/>
    </font>
    <font>
      <b/>
      <sz val="8"/>
      <name val="Tahoma"/>
      <family val="2"/>
    </font>
    <font>
      <b/>
      <u val="single"/>
      <sz val="8"/>
      <color indexed="10"/>
      <name val="Tahoma"/>
      <family val="2"/>
    </font>
    <font>
      <b/>
      <u val="single"/>
      <sz val="10"/>
      <color indexed="10"/>
      <name val="Tahoma"/>
      <family val="2"/>
    </font>
    <font>
      <b/>
      <sz val="10"/>
      <name val="Arial"/>
      <family val="2"/>
    </font>
    <font>
      <sz val="8"/>
      <name val="Arial"/>
      <family val="0"/>
    </font>
    <font>
      <sz val="8.5"/>
      <name val="Arial"/>
      <family val="0"/>
    </font>
    <font>
      <sz val="10"/>
      <color indexed="15"/>
      <name val="Arial"/>
      <family val="2"/>
    </font>
    <font>
      <b/>
      <sz val="13"/>
      <color indexed="15"/>
      <name val="Arial"/>
      <family val="2"/>
    </font>
    <font>
      <b/>
      <sz val="8.5"/>
      <name val="Arial"/>
      <family val="0"/>
    </font>
    <font>
      <b/>
      <sz val="16"/>
      <color indexed="12"/>
      <name val="Comic Sans MS"/>
      <family val="4"/>
    </font>
    <font>
      <sz val="8"/>
      <color indexed="10"/>
      <name val="Tahoma"/>
      <family val="2"/>
    </font>
    <font>
      <sz val="8"/>
      <color indexed="8"/>
      <name val="Arial"/>
      <family val="2"/>
    </font>
    <font>
      <sz val="9"/>
      <color indexed="8"/>
      <name val="Arial"/>
      <family val="2"/>
    </font>
    <font>
      <sz val="8"/>
      <color indexed="8"/>
      <name val="Tahoma"/>
      <family val="2"/>
    </font>
    <font>
      <b/>
      <sz val="9"/>
      <color indexed="8"/>
      <name val="Tahoma"/>
      <family val="2"/>
    </font>
    <font>
      <b/>
      <u val="single"/>
      <sz val="14"/>
      <color indexed="13"/>
      <name val="Arial"/>
      <family val="2"/>
    </font>
    <font>
      <b/>
      <sz val="13"/>
      <color indexed="13"/>
      <name val="Arial"/>
      <family val="2"/>
    </font>
    <font>
      <b/>
      <sz val="13"/>
      <color indexed="51"/>
      <name val="Arial"/>
      <family val="2"/>
    </font>
    <font>
      <b/>
      <sz val="13"/>
      <color indexed="52"/>
      <name val="Arial"/>
      <family val="2"/>
    </font>
    <font>
      <b/>
      <u val="single"/>
      <sz val="9"/>
      <color indexed="20"/>
      <name val="Arial"/>
      <family val="2"/>
    </font>
    <font>
      <u val="single"/>
      <sz val="10"/>
      <name val="Arial"/>
      <family val="2"/>
    </font>
    <font>
      <b/>
      <sz val="14"/>
      <color indexed="20"/>
      <name val="Arial"/>
      <family val="2"/>
    </font>
    <font>
      <sz val="8"/>
      <color indexed="10"/>
      <name val="Arial"/>
      <family val="2"/>
    </font>
    <font>
      <b/>
      <sz val="8"/>
      <name val="Arial"/>
      <family val="2"/>
    </font>
    <font>
      <b/>
      <sz val="30"/>
      <color indexed="12"/>
      <name val="Comic Sans MS"/>
      <family val="4"/>
    </font>
    <font>
      <u val="single"/>
      <sz val="9"/>
      <color indexed="20"/>
      <name val="Arial"/>
      <family val="2"/>
    </font>
    <font>
      <b/>
      <sz val="12"/>
      <color indexed="12"/>
      <name val="Arial"/>
      <family val="2"/>
    </font>
    <font>
      <b/>
      <sz val="12"/>
      <color indexed="12"/>
      <name val="Comic Sans MS"/>
      <family val="4"/>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15"/>
        <bgColor indexed="64"/>
      </patternFill>
    </fill>
  </fills>
  <borders count="21">
    <border>
      <left/>
      <right/>
      <top/>
      <bottom/>
      <diagonal/>
    </border>
    <border>
      <left>
        <color indexed="63"/>
      </left>
      <right style="thin"/>
      <top>
        <color indexed="63"/>
      </top>
      <bottom>
        <color indexed="63"/>
      </bottom>
    </border>
    <border>
      <left style="thin">
        <color indexed="9"/>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color indexed="63"/>
      </left>
      <right style="thin"/>
      <top>
        <color indexed="63"/>
      </top>
      <bottom style="thin"/>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23"/>
      </left>
      <right style="thin">
        <color indexed="23"/>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9"/>
      </left>
      <right>
        <color indexed="63"/>
      </right>
      <top style="thin">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63"/>
      </right>
      <top style="thin">
        <color indexed="63"/>
      </top>
      <bottom>
        <color indexed="63"/>
      </bottom>
    </border>
    <border>
      <left>
        <color indexed="63"/>
      </left>
      <right style="thin">
        <color indexed="63"/>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2" fillId="2" borderId="0" xfId="0" applyFont="1" applyFill="1" applyAlignment="1">
      <alignment horizontal="center"/>
    </xf>
    <xf numFmtId="0" fontId="1" fillId="2" borderId="0" xfId="0" applyFont="1" applyFill="1" applyAlignment="1">
      <alignment/>
    </xf>
    <xf numFmtId="164" fontId="1" fillId="3" borderId="1" xfId="0" applyNumberFormat="1" applyFont="1" applyFill="1" applyBorder="1" applyAlignment="1">
      <alignment/>
    </xf>
    <xf numFmtId="0" fontId="5" fillId="2" borderId="0" xfId="0" applyFont="1" applyFill="1" applyAlignment="1">
      <alignment/>
    </xf>
    <xf numFmtId="0" fontId="6" fillId="2" borderId="0" xfId="0" applyFont="1" applyFill="1" applyAlignment="1">
      <alignment/>
    </xf>
    <xf numFmtId="0" fontId="6" fillId="2" borderId="2" xfId="0" applyFont="1" applyFill="1" applyBorder="1" applyAlignment="1">
      <alignment/>
    </xf>
    <xf numFmtId="0" fontId="6" fillId="2" borderId="3" xfId="0" applyFont="1" applyFill="1" applyBorder="1" applyAlignment="1">
      <alignment/>
    </xf>
    <xf numFmtId="0" fontId="6" fillId="2" borderId="3" xfId="0" applyFont="1" applyFill="1" applyBorder="1" applyAlignment="1">
      <alignment horizontal="center"/>
    </xf>
    <xf numFmtId="0" fontId="6" fillId="2" borderId="4" xfId="0" applyFont="1" applyFill="1" applyBorder="1" applyAlignment="1">
      <alignment horizontal="center"/>
    </xf>
    <xf numFmtId="0" fontId="1" fillId="2" borderId="5" xfId="0" applyFont="1" applyFill="1" applyBorder="1" applyAlignment="1">
      <alignment/>
    </xf>
    <xf numFmtId="164" fontId="1" fillId="2" borderId="5" xfId="0" applyNumberFormat="1" applyFont="1" applyFill="1" applyBorder="1" applyAlignment="1">
      <alignment/>
    </xf>
    <xf numFmtId="164" fontId="1" fillId="2" borderId="6" xfId="0" applyNumberFormat="1" applyFont="1" applyFill="1" applyBorder="1" applyAlignment="1">
      <alignment/>
    </xf>
    <xf numFmtId="0" fontId="1" fillId="2" borderId="0" xfId="0" applyFont="1" applyFill="1" applyBorder="1" applyAlignment="1">
      <alignment/>
    </xf>
    <xf numFmtId="164" fontId="1" fillId="2" borderId="0" xfId="0" applyNumberFormat="1" applyFont="1" applyFill="1" applyBorder="1" applyAlignment="1">
      <alignment/>
    </xf>
    <xf numFmtId="164" fontId="1" fillId="2" borderId="7" xfId="0" applyNumberFormat="1" applyFont="1" applyFill="1" applyBorder="1" applyAlignment="1">
      <alignment/>
    </xf>
    <xf numFmtId="0" fontId="1" fillId="2" borderId="3" xfId="0" applyFont="1" applyFill="1" applyBorder="1" applyAlignment="1">
      <alignment/>
    </xf>
    <xf numFmtId="164" fontId="1" fillId="2" borderId="3" xfId="0" applyNumberFormat="1" applyFont="1" applyFill="1" applyBorder="1" applyAlignment="1">
      <alignment/>
    </xf>
    <xf numFmtId="164" fontId="1" fillId="2" borderId="1" xfId="0" applyNumberFormat="1" applyFont="1" applyFill="1" applyBorder="1" applyAlignment="1">
      <alignment/>
    </xf>
    <xf numFmtId="0" fontId="1" fillId="2" borderId="8" xfId="0" applyFont="1" applyFill="1" applyBorder="1" applyAlignment="1">
      <alignment/>
    </xf>
    <xf numFmtId="0" fontId="1" fillId="2" borderId="9" xfId="0" applyFont="1" applyFill="1" applyBorder="1" applyAlignment="1">
      <alignment/>
    </xf>
    <xf numFmtId="164" fontId="1" fillId="2" borderId="9" xfId="0" applyNumberFormat="1" applyFont="1" applyFill="1" applyBorder="1" applyAlignment="1">
      <alignment/>
    </xf>
    <xf numFmtId="164" fontId="1" fillId="2" borderId="10" xfId="0" applyNumberFormat="1" applyFont="1" applyFill="1" applyBorder="1" applyAlignment="1">
      <alignment/>
    </xf>
    <xf numFmtId="0" fontId="3" fillId="2" borderId="0" xfId="0" applyFont="1" applyFill="1" applyBorder="1" applyAlignment="1">
      <alignment horizontal="right"/>
    </xf>
    <xf numFmtId="0" fontId="1" fillId="2" borderId="0" xfId="0" applyFont="1" applyFill="1" applyBorder="1" applyAlignment="1">
      <alignment horizontal="right"/>
    </xf>
    <xf numFmtId="164" fontId="1" fillId="2" borderId="0" xfId="0" applyNumberFormat="1" applyFont="1" applyFill="1" applyBorder="1" applyAlignment="1">
      <alignment horizontal="center"/>
    </xf>
    <xf numFmtId="0" fontId="1" fillId="2" borderId="8" xfId="0" applyFont="1" applyFill="1" applyBorder="1" applyAlignment="1">
      <alignment horizontal="right"/>
    </xf>
    <xf numFmtId="0" fontId="2" fillId="2" borderId="2" xfId="0" applyFont="1" applyFill="1" applyBorder="1" applyAlignment="1">
      <alignment horizontal="center"/>
    </xf>
    <xf numFmtId="0" fontId="1" fillId="2" borderId="0" xfId="0" applyFont="1" applyFill="1" applyAlignment="1">
      <alignment horizontal="center"/>
    </xf>
    <xf numFmtId="0" fontId="6" fillId="2" borderId="2" xfId="0" applyFont="1" applyFill="1" applyBorder="1" applyAlignment="1">
      <alignment horizontal="right"/>
    </xf>
    <xf numFmtId="0" fontId="6" fillId="2" borderId="11" xfId="0" applyFont="1" applyFill="1" applyBorder="1" applyAlignment="1">
      <alignment horizontal="right"/>
    </xf>
    <xf numFmtId="0" fontId="1" fillId="2" borderId="0" xfId="0" applyFont="1" applyFill="1" applyAlignment="1">
      <alignment horizontal="right"/>
    </xf>
    <xf numFmtId="0" fontId="6" fillId="2" borderId="0" xfId="0" applyFont="1" applyFill="1" applyBorder="1" applyAlignment="1">
      <alignment horizontal="center"/>
    </xf>
    <xf numFmtId="0" fontId="6" fillId="2" borderId="9" xfId="0" applyFont="1" applyFill="1" applyBorder="1" applyAlignment="1">
      <alignment horizontal="center"/>
    </xf>
    <xf numFmtId="0" fontId="0" fillId="2" borderId="0" xfId="0" applyFill="1" applyAlignment="1">
      <alignment/>
    </xf>
    <xf numFmtId="0" fontId="8" fillId="2" borderId="0" xfId="0" applyFont="1" applyFill="1" applyAlignment="1">
      <alignment horizontal="center"/>
    </xf>
    <xf numFmtId="0" fontId="9" fillId="2" borderId="0" xfId="0" applyFont="1" applyFill="1" applyAlignment="1">
      <alignment horizontal="center"/>
    </xf>
    <xf numFmtId="0" fontId="7" fillId="2" borderId="0" xfId="0" applyFont="1" applyFill="1" applyAlignment="1">
      <alignment horizontal="right"/>
    </xf>
    <xf numFmtId="0" fontId="6" fillId="2" borderId="5" xfId="0" applyFont="1" applyFill="1" applyBorder="1" applyAlignment="1">
      <alignment/>
    </xf>
    <xf numFmtId="0" fontId="6" fillId="2" borderId="0" xfId="0" applyFont="1" applyFill="1" applyBorder="1" applyAlignment="1">
      <alignment/>
    </xf>
    <xf numFmtId="0" fontId="6" fillId="2" borderId="9" xfId="0" applyFont="1" applyFill="1" applyBorder="1" applyAlignment="1">
      <alignment/>
    </xf>
    <xf numFmtId="0" fontId="6" fillId="2" borderId="12" xfId="0" applyFont="1" applyFill="1" applyBorder="1" applyAlignment="1">
      <alignment/>
    </xf>
    <xf numFmtId="0" fontId="6" fillId="2" borderId="11" xfId="0" applyFont="1" applyFill="1" applyBorder="1" applyAlignment="1">
      <alignment/>
    </xf>
    <xf numFmtId="0" fontId="6" fillId="2" borderId="8" xfId="0" applyFont="1" applyFill="1" applyBorder="1" applyAlignment="1">
      <alignment/>
    </xf>
    <xf numFmtId="164" fontId="1" fillId="3" borderId="5" xfId="0" applyNumberFormat="1" applyFont="1" applyFill="1" applyBorder="1" applyAlignment="1">
      <alignment/>
    </xf>
    <xf numFmtId="164" fontId="1" fillId="3" borderId="0" xfId="0" applyNumberFormat="1" applyFont="1" applyFill="1" applyBorder="1" applyAlignment="1">
      <alignment/>
    </xf>
    <xf numFmtId="164" fontId="1" fillId="3" borderId="9" xfId="0" applyNumberFormat="1" applyFont="1" applyFill="1" applyBorder="1" applyAlignment="1">
      <alignment/>
    </xf>
    <xf numFmtId="164" fontId="1" fillId="3" borderId="13" xfId="0" applyNumberFormat="1" applyFont="1" applyFill="1" applyBorder="1" applyAlignment="1">
      <alignment/>
    </xf>
    <xf numFmtId="164" fontId="1" fillId="3" borderId="6" xfId="0" applyNumberFormat="1" applyFont="1" applyFill="1" applyBorder="1" applyAlignment="1">
      <alignment/>
    </xf>
    <xf numFmtId="0" fontId="8" fillId="2" borderId="14" xfId="0" applyFont="1" applyFill="1" applyBorder="1" applyAlignment="1">
      <alignment horizontal="center"/>
    </xf>
    <xf numFmtId="0" fontId="13" fillId="2" borderId="0" xfId="0" applyFont="1" applyFill="1" applyAlignment="1">
      <alignment/>
    </xf>
    <xf numFmtId="166" fontId="1" fillId="2" borderId="0" xfId="0" applyNumberFormat="1" applyFont="1" applyFill="1" applyBorder="1" applyAlignment="1">
      <alignment horizontal="center"/>
    </xf>
    <xf numFmtId="0" fontId="12" fillId="2" borderId="15" xfId="0" applyFont="1" applyFill="1" applyBorder="1" applyAlignment="1">
      <alignment horizontal="center"/>
    </xf>
    <xf numFmtId="0" fontId="8" fillId="2" borderId="0" xfId="0" applyFont="1" applyFill="1" applyAlignment="1">
      <alignment horizontal="left"/>
    </xf>
    <xf numFmtId="0" fontId="2" fillId="2" borderId="0" xfId="0" applyFont="1" applyFill="1" applyAlignment="1">
      <alignment/>
    </xf>
    <xf numFmtId="0" fontId="8" fillId="2" borderId="0" xfId="0" applyFont="1" applyFill="1" applyAlignment="1">
      <alignment/>
    </xf>
    <xf numFmtId="0" fontId="19" fillId="2" borderId="0" xfId="0" applyFont="1" applyFill="1" applyAlignment="1">
      <alignment/>
    </xf>
    <xf numFmtId="166" fontId="6" fillId="2" borderId="9" xfId="0" applyNumberFormat="1" applyFont="1" applyFill="1" applyBorder="1" applyAlignment="1">
      <alignment horizontal="center"/>
    </xf>
    <xf numFmtId="0" fontId="2" fillId="2" borderId="16" xfId="0" applyFont="1" applyFill="1" applyBorder="1" applyAlignment="1">
      <alignment horizontal="center"/>
    </xf>
    <xf numFmtId="0" fontId="25" fillId="2" borderId="0" xfId="0" applyFont="1" applyFill="1" applyAlignment="1">
      <alignment/>
    </xf>
    <xf numFmtId="166" fontId="1" fillId="4" borderId="0" xfId="0" applyNumberFormat="1" applyFont="1" applyFill="1" applyBorder="1" applyAlignment="1">
      <alignment horizontal="center"/>
    </xf>
    <xf numFmtId="0" fontId="35" fillId="2" borderId="0" xfId="0" applyFont="1" applyFill="1" applyAlignment="1">
      <alignment horizontal="left"/>
    </xf>
    <xf numFmtId="0" fontId="6" fillId="2" borderId="0" xfId="0" applyFont="1" applyFill="1" applyAlignment="1">
      <alignment horizontal="left"/>
    </xf>
    <xf numFmtId="0" fontId="0" fillId="2" borderId="0" xfId="0" applyFill="1" applyAlignment="1">
      <alignment horizontal="left"/>
    </xf>
    <xf numFmtId="0" fontId="28" fillId="2" borderId="0" xfId="0" applyFont="1" applyFill="1" applyAlignment="1">
      <alignment horizontal="left"/>
    </xf>
    <xf numFmtId="0" fontId="36" fillId="2" borderId="0" xfId="0" applyFont="1" applyFill="1" applyAlignment="1">
      <alignment horizontal="center"/>
    </xf>
    <xf numFmtId="0" fontId="0" fillId="2" borderId="0" xfId="0" applyFill="1" applyAlignment="1">
      <alignment horizontal="center"/>
    </xf>
    <xf numFmtId="169" fontId="0" fillId="2" borderId="0" xfId="0" applyNumberFormat="1" applyFill="1" applyAlignment="1">
      <alignment/>
    </xf>
    <xf numFmtId="169" fontId="35" fillId="2" borderId="0" xfId="0" applyNumberFormat="1" applyFont="1" applyFill="1" applyAlignment="1">
      <alignment horizontal="center"/>
    </xf>
    <xf numFmtId="169" fontId="6" fillId="2" borderId="0" xfId="0" applyNumberFormat="1" applyFont="1" applyFill="1" applyAlignment="1">
      <alignment horizontal="center"/>
    </xf>
    <xf numFmtId="169" fontId="28" fillId="2" borderId="0" xfId="0" applyNumberFormat="1" applyFont="1" applyFill="1" applyAlignment="1">
      <alignment horizontal="center"/>
    </xf>
    <xf numFmtId="169" fontId="28" fillId="2" borderId="0" xfId="0" applyNumberFormat="1" applyFont="1" applyFill="1" applyAlignment="1">
      <alignment/>
    </xf>
    <xf numFmtId="2" fontId="0" fillId="2" borderId="0" xfId="0" applyNumberFormat="1" applyFill="1" applyAlignment="1">
      <alignment/>
    </xf>
    <xf numFmtId="2" fontId="35" fillId="2" borderId="0" xfId="0" applyNumberFormat="1" applyFont="1" applyFill="1" applyAlignment="1">
      <alignment horizontal="center"/>
    </xf>
    <xf numFmtId="2" fontId="6" fillId="2" borderId="0" xfId="0" applyNumberFormat="1" applyFont="1" applyFill="1" applyAlignment="1">
      <alignment horizontal="center"/>
    </xf>
    <xf numFmtId="2" fontId="28" fillId="2" borderId="0" xfId="0" applyNumberFormat="1" applyFont="1" applyFill="1" applyAlignment="1">
      <alignment horizontal="center"/>
    </xf>
    <xf numFmtId="2" fontId="28" fillId="2" borderId="0" xfId="0" applyNumberFormat="1" applyFont="1" applyFill="1" applyAlignment="1">
      <alignment/>
    </xf>
    <xf numFmtId="0" fontId="37" fillId="2" borderId="0" xfId="0" applyFont="1" applyFill="1" applyAlignment="1">
      <alignment horizontal="center"/>
    </xf>
    <xf numFmtId="0" fontId="37" fillId="2" borderId="0" xfId="0" applyFont="1" applyFill="1" applyAlignment="1">
      <alignment horizontal="left"/>
    </xf>
    <xf numFmtId="164" fontId="1" fillId="3" borderId="3" xfId="0" applyNumberFormat="1" applyFont="1" applyFill="1" applyBorder="1" applyAlignment="1">
      <alignment horizontal="center"/>
    </xf>
    <xf numFmtId="164" fontId="1" fillId="3" borderId="0" xfId="0" applyNumberFormat="1" applyFont="1" applyFill="1" applyBorder="1" applyAlignment="1">
      <alignment horizontal="center"/>
    </xf>
    <xf numFmtId="164" fontId="1" fillId="3" borderId="5" xfId="0" applyNumberFormat="1" applyFont="1" applyFill="1" applyBorder="1" applyAlignment="1">
      <alignment horizontal="center"/>
    </xf>
    <xf numFmtId="164" fontId="1" fillId="3" borderId="9" xfId="0" applyNumberFormat="1"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40" fillId="2" borderId="0" xfId="0" applyFont="1" applyFill="1" applyAlignment="1">
      <alignment/>
    </xf>
    <xf numFmtId="15" fontId="0" fillId="2" borderId="0" xfId="0" applyNumberFormat="1" applyFill="1" applyAlignment="1">
      <alignment/>
    </xf>
    <xf numFmtId="49" fontId="42" fillId="2" borderId="0" xfId="0" applyNumberFormat="1" applyFont="1" applyFill="1" applyAlignment="1">
      <alignment/>
    </xf>
    <xf numFmtId="0" fontId="43" fillId="2" borderId="0" xfId="0" applyFont="1" applyFill="1" applyAlignment="1">
      <alignment/>
    </xf>
    <xf numFmtId="49" fontId="25" fillId="2" borderId="0" xfId="0" applyNumberFormat="1" applyFont="1" applyFill="1" applyAlignment="1">
      <alignment/>
    </xf>
    <xf numFmtId="167" fontId="6" fillId="5" borderId="3" xfId="0" applyNumberFormat="1" applyFont="1" applyFill="1" applyBorder="1" applyAlignment="1" applyProtection="1">
      <alignment horizontal="center"/>
      <protection/>
    </xf>
    <xf numFmtId="167" fontId="6" fillId="5" borderId="0" xfId="0" applyNumberFormat="1" applyFont="1" applyFill="1" applyBorder="1" applyAlignment="1" applyProtection="1">
      <alignment horizontal="center"/>
      <protection/>
    </xf>
    <xf numFmtId="167" fontId="6" fillId="5" borderId="3" xfId="0" applyNumberFormat="1" applyFont="1" applyFill="1" applyBorder="1" applyAlignment="1">
      <alignment horizontal="center"/>
    </xf>
    <xf numFmtId="167" fontId="6" fillId="5" borderId="0" xfId="0" applyNumberFormat="1" applyFont="1" applyFill="1" applyBorder="1" applyAlignment="1">
      <alignment horizontal="center"/>
    </xf>
    <xf numFmtId="167" fontId="1" fillId="5" borderId="4" xfId="0" applyNumberFormat="1" applyFont="1" applyFill="1" applyBorder="1" applyAlignment="1">
      <alignment horizontal="center"/>
    </xf>
    <xf numFmtId="167" fontId="1" fillId="6" borderId="0" xfId="0" applyNumberFormat="1" applyFont="1" applyFill="1" applyBorder="1" applyAlignment="1" applyProtection="1">
      <alignment horizontal="center"/>
      <protection locked="0"/>
    </xf>
    <xf numFmtId="167" fontId="1" fillId="2" borderId="0" xfId="0" applyNumberFormat="1" applyFont="1" applyFill="1" applyAlignment="1">
      <alignment/>
    </xf>
    <xf numFmtId="167" fontId="1" fillId="2" borderId="19" xfId="0" applyNumberFormat="1" applyFont="1" applyFill="1" applyBorder="1" applyAlignment="1">
      <alignment horizontal="center"/>
    </xf>
    <xf numFmtId="167" fontId="1" fillId="6" borderId="20" xfId="0" applyNumberFormat="1" applyFont="1" applyFill="1" applyBorder="1" applyAlignment="1">
      <alignment horizontal="center"/>
    </xf>
    <xf numFmtId="167" fontId="28" fillId="3" borderId="3" xfId="0" applyNumberFormat="1" applyFont="1" applyFill="1" applyBorder="1" applyAlignment="1" applyProtection="1">
      <alignment horizontal="right"/>
      <protection locked="0"/>
    </xf>
    <xf numFmtId="167" fontId="28" fillId="3" borderId="4" xfId="0" applyNumberFormat="1" applyFont="1" applyFill="1" applyBorder="1" applyAlignment="1" applyProtection="1">
      <alignment horizontal="right"/>
      <protection locked="0"/>
    </xf>
    <xf numFmtId="167" fontId="28" fillId="3" borderId="0" xfId="0" applyNumberFormat="1" applyFont="1" applyFill="1" applyBorder="1" applyAlignment="1" applyProtection="1">
      <alignment horizontal="right"/>
      <protection locked="0"/>
    </xf>
    <xf numFmtId="167" fontId="28" fillId="3" borderId="1" xfId="0" applyNumberFormat="1" applyFont="1" applyFill="1" applyBorder="1" applyAlignment="1" applyProtection="1">
      <alignment horizontal="right"/>
      <protection locked="0"/>
    </xf>
    <xf numFmtId="167" fontId="28" fillId="3" borderId="9" xfId="0" applyNumberFormat="1" applyFont="1" applyFill="1" applyBorder="1" applyAlignment="1" applyProtection="1">
      <alignment horizontal="right"/>
      <protection locked="0"/>
    </xf>
    <xf numFmtId="167" fontId="28" fillId="3" borderId="10" xfId="0" applyNumberFormat="1" applyFont="1" applyFill="1" applyBorder="1" applyAlignment="1" applyProtection="1">
      <alignment horizontal="right"/>
      <protection locked="0"/>
    </xf>
    <xf numFmtId="167" fontId="28" fillId="2" borderId="0"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Dose-Response Function</a:t>
            </a:r>
          </a:p>
        </c:rich>
      </c:tx>
      <c:layout>
        <c:manualLayout>
          <c:xMode val="factor"/>
          <c:yMode val="factor"/>
          <c:x val="0"/>
          <c:y val="-0.0205"/>
        </c:manualLayout>
      </c:layout>
      <c:spPr>
        <a:noFill/>
        <a:ln>
          <a:noFill/>
        </a:ln>
      </c:spPr>
    </c:title>
    <c:plotArea>
      <c:layout>
        <c:manualLayout>
          <c:xMode val="edge"/>
          <c:yMode val="edge"/>
          <c:x val="0.08075"/>
          <c:y val="0.114"/>
          <c:w val="0.906"/>
          <c:h val="0.782"/>
        </c:manualLayout>
      </c:layout>
      <c:scatterChart>
        <c:scatterStyle val="lineMarker"/>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Data'!$E$7:$E$113</c:f>
              <c:numCache>
                <c:ptCount val="107"/>
                <c:pt idx="0">
                  <c:v>17.371019566913773</c:v>
                </c:pt>
                <c:pt idx="1">
                  <c:v>20.754911603438618</c:v>
                </c:pt>
                <c:pt idx="2">
                  <c:v>22.55273152355829</c:v>
                </c:pt>
                <c:pt idx="3">
                  <c:v>27.918088077177853</c:v>
                </c:pt>
                <c:pt idx="4">
                  <c:v>30.96273332132008</c:v>
                </c:pt>
                <c:pt idx="5">
                  <c:v>34.67011511220583</c:v>
                </c:pt>
                <c:pt idx="6">
                  <c:v>37.24937555390246</c:v>
                </c:pt>
                <c:pt idx="7">
                  <c:v>39.315247839225655</c:v>
                </c:pt>
                <c:pt idx="8">
                  <c:v>41.079967373962916</c:v>
                </c:pt>
                <c:pt idx="9">
                  <c:v>42.64428952953013</c:v>
                </c:pt>
                <c:pt idx="10">
                  <c:v>44.06478014351171</c:v>
                </c:pt>
                <c:pt idx="11">
                  <c:v>45.37676661947499</c:v>
                </c:pt>
                <c:pt idx="12">
                  <c:v>46.60394051778316</c:v>
                </c:pt>
                <c:pt idx="13">
                  <c:v>47.76281852403198</c:v>
                </c:pt>
                <c:pt idx="14">
                  <c:v>48.865668999448026</c:v>
                </c:pt>
                <c:pt idx="15">
                  <c:v>49.9218334704133</c:v>
                </c:pt>
                <c:pt idx="16">
                  <c:v>50.93856039918778</c:v>
                </c:pt>
                <c:pt idx="17">
                  <c:v>51.92155010091014</c:v>
                </c:pt>
                <c:pt idx="18">
                  <c:v>52.875603519086425</c:v>
                </c:pt>
                <c:pt idx="19">
                  <c:v>53.80448543491311</c:v>
                </c:pt>
                <c:pt idx="20">
                  <c:v>54.71147991166307</c:v>
                </c:pt>
                <c:pt idx="21">
                  <c:v>55.5992945278991</c:v>
                </c:pt>
                <c:pt idx="22">
                  <c:v>56.47034430227239</c:v>
                </c:pt>
                <c:pt idx="23">
                  <c:v>57.32664253040055</c:v>
                </c:pt>
                <c:pt idx="24">
                  <c:v>58.16996449222618</c:v>
                </c:pt>
                <c:pt idx="25">
                  <c:v>59.0019215799205</c:v>
                </c:pt>
                <c:pt idx="26">
                  <c:v>59.8238772358316</c:v>
                </c:pt>
                <c:pt idx="27">
                  <c:v>60.63708835045685</c:v>
                </c:pt>
                <c:pt idx="28">
                  <c:v>61.44268762822928</c:v>
                </c:pt>
                <c:pt idx="29">
                  <c:v>62.24178405634631</c:v>
                </c:pt>
                <c:pt idx="30">
                  <c:v>63.03521614973668</c:v>
                </c:pt>
                <c:pt idx="31">
                  <c:v>63.82394995559553</c:v>
                </c:pt>
                <c:pt idx="32">
                  <c:v>64.60871636056946</c:v>
                </c:pt>
                <c:pt idx="33">
                  <c:v>65.39030045494803</c:v>
                </c:pt>
                <c:pt idx="34">
                  <c:v>66.16947874625136</c:v>
                </c:pt>
                <c:pt idx="35">
                  <c:v>66.94682575441462</c:v>
                </c:pt>
                <c:pt idx="36">
                  <c:v>67.72301862081056</c:v>
                </c:pt>
                <c:pt idx="37">
                  <c:v>68.49871147432572</c:v>
                </c:pt>
                <c:pt idx="38">
                  <c:v>69.27440107114907</c:v>
                </c:pt>
                <c:pt idx="39">
                  <c:v>70.05074627560593</c:v>
                </c:pt>
                <c:pt idx="40">
                  <c:v>70.82824141799547</c:v>
                </c:pt>
                <c:pt idx="41">
                  <c:v>71.60747563374997</c:v>
                </c:pt>
                <c:pt idx="42">
                  <c:v>72.3889318592172</c:v>
                </c:pt>
                <c:pt idx="43">
                  <c:v>73.17318674776767</c:v>
                </c:pt>
                <c:pt idx="44">
                  <c:v>73.96067041813082</c:v>
                </c:pt>
                <c:pt idx="45">
                  <c:v>74.75197474314676</c:v>
                </c:pt>
                <c:pt idx="46">
                  <c:v>75.54764730383458</c:v>
                </c:pt>
                <c:pt idx="47">
                  <c:v>76.3481159599308</c:v>
                </c:pt>
                <c:pt idx="48">
                  <c:v>77.15397274235184</c:v>
                </c:pt>
                <c:pt idx="49">
                  <c:v>77.96576117018695</c:v>
                </c:pt>
                <c:pt idx="50">
                  <c:v>78.78397284133446</c:v>
                </c:pt>
                <c:pt idx="51">
                  <c:v>79.60919416933548</c:v>
                </c:pt>
                <c:pt idx="52">
                  <c:v>80.44203483309172</c:v>
                </c:pt>
                <c:pt idx="53">
                  <c:v>81.28305161640995</c:v>
                </c:pt>
                <c:pt idx="54">
                  <c:v>82.13286118115518</c:v>
                </c:pt>
                <c:pt idx="55">
                  <c:v>82.9921034751647</c:v>
                </c:pt>
                <c:pt idx="56">
                  <c:v>83.86140279294976</c:v>
                </c:pt>
                <c:pt idx="57">
                  <c:v>84.74148627439264</c:v>
                </c:pt>
                <c:pt idx="58">
                  <c:v>85.63310799482979</c:v>
                </c:pt>
                <c:pt idx="59">
                  <c:v>86.53696816229808</c:v>
                </c:pt>
                <c:pt idx="60">
                  <c:v>87.45387468526263</c:v>
                </c:pt>
                <c:pt idx="61">
                  <c:v>88.38474839999715</c:v>
                </c:pt>
                <c:pt idx="62">
                  <c:v>89.33037576220147</c:v>
                </c:pt>
                <c:pt idx="63">
                  <c:v>90.2917417393678</c:v>
                </c:pt>
                <c:pt idx="64">
                  <c:v>91.26995398861811</c:v>
                </c:pt>
                <c:pt idx="65">
                  <c:v>92.26598789585034</c:v>
                </c:pt>
                <c:pt idx="66">
                  <c:v>93.28107472109745</c:v>
                </c:pt>
                <c:pt idx="67">
                  <c:v>94.3164039121269</c:v>
                </c:pt>
                <c:pt idx="68">
                  <c:v>95.37339014003507</c:v>
                </c:pt>
                <c:pt idx="69">
                  <c:v>96.45341259524774</c:v>
                </c:pt>
                <c:pt idx="70">
                  <c:v>97.55818058065314</c:v>
                </c:pt>
                <c:pt idx="71">
                  <c:v>98.68928669318261</c:v>
                </c:pt>
                <c:pt idx="72">
                  <c:v>99.84867049372458</c:v>
                </c:pt>
                <c:pt idx="73">
                  <c:v>101.03844812011454</c:v>
                </c:pt>
                <c:pt idx="74">
                  <c:v>102.26072970098767</c:v>
                </c:pt>
                <c:pt idx="75">
                  <c:v>103.51810699075558</c:v>
                </c:pt>
                <c:pt idx="76">
                  <c:v>104.81338660569604</c:v>
                </c:pt>
                <c:pt idx="77">
                  <c:v>106.14950358901729</c:v>
                </c:pt>
                <c:pt idx="78">
                  <c:v>107.53003709818952</c:v>
                </c:pt>
                <c:pt idx="79">
                  <c:v>108.95863669922052</c:v>
                </c:pt>
                <c:pt idx="80">
                  <c:v>110.43975725663503</c:v>
                </c:pt>
                <c:pt idx="81">
                  <c:v>111.97829330230549</c:v>
                </c:pt>
                <c:pt idx="82">
                  <c:v>113.57982659519966</c:v>
                </c:pt>
                <c:pt idx="83">
                  <c:v>115.25067906379273</c:v>
                </c:pt>
                <c:pt idx="84">
                  <c:v>116.99830347607963</c:v>
                </c:pt>
                <c:pt idx="85">
                  <c:v>118.83126460823489</c:v>
                </c:pt>
                <c:pt idx="86">
                  <c:v>120.75956436827322</c:v>
                </c:pt>
                <c:pt idx="87">
                  <c:v>122.7952358743088</c:v>
                </c:pt>
                <c:pt idx="88">
                  <c:v>124.95241737885924</c:v>
                </c:pt>
                <c:pt idx="89">
                  <c:v>127.24840585913391</c:v>
                </c:pt>
                <c:pt idx="90">
                  <c:v>129.70398904679917</c:v>
                </c:pt>
                <c:pt idx="91">
                  <c:v>132.3455895102818</c:v>
                </c:pt>
                <c:pt idx="92">
                  <c:v>135.20605806400815</c:v>
                </c:pt>
                <c:pt idx="93">
                  <c:v>138.32798574798665</c:v>
                </c:pt>
                <c:pt idx="94">
                  <c:v>141.76772192803935</c:v>
                </c:pt>
                <c:pt idx="95">
                  <c:v>145.60170263961427</c:v>
                </c:pt>
                <c:pt idx="96">
                  <c:v>149.93685339080938</c:v>
                </c:pt>
                <c:pt idx="97">
                  <c:v>154.93128278056614</c:v>
                </c:pt>
                <c:pt idx="98">
                  <c:v>160.83105470681411</c:v>
                </c:pt>
                <c:pt idx="99">
                  <c:v>168.05018010045677</c:v>
                </c:pt>
                <c:pt idx="100">
                  <c:v>177.37034196761957</c:v>
                </c:pt>
                <c:pt idx="101">
                  <c:v>190.56569205765217</c:v>
                </c:pt>
                <c:pt idx="102">
                  <c:v>213.38343780930418</c:v>
                </c:pt>
                <c:pt idx="103">
                  <c:v>236.654260199033</c:v>
                </c:pt>
                <c:pt idx="104">
                  <c:v>292.95495639516884</c:v>
                </c:pt>
                <c:pt idx="105">
                  <c:v>318.3311307855128</c:v>
                </c:pt>
                <c:pt idx="106">
                  <c:v>380.3423543808598</c:v>
                </c:pt>
              </c:numCache>
            </c:numRef>
          </c:xVal>
          <c:yVal>
            <c:numRef>
              <c:f>'Plot Data'!$C$7:$C$113</c:f>
              <c:numCache>
                <c:ptCount val="107"/>
                <c:pt idx="0">
                  <c:v>0.0001</c:v>
                </c:pt>
                <c:pt idx="1">
                  <c:v>0.0005</c:v>
                </c:pt>
                <c:pt idx="2">
                  <c:v>0.001</c:v>
                </c:pt>
                <c:pt idx="3">
                  <c:v>0.005</c:v>
                </c:pt>
                <c:pt idx="4">
                  <c:v>0.01</c:v>
                </c:pt>
                <c:pt idx="5">
                  <c:v>0.02</c:v>
                </c:pt>
                <c:pt idx="6">
                  <c:v>0.03</c:v>
                </c:pt>
                <c:pt idx="7">
                  <c:v>0.04</c:v>
                </c:pt>
                <c:pt idx="8">
                  <c:v>0.05</c:v>
                </c:pt>
                <c:pt idx="9">
                  <c:v>0.06</c:v>
                </c:pt>
                <c:pt idx="10">
                  <c:v>0.07</c:v>
                </c:pt>
                <c:pt idx="11">
                  <c:v>0.08</c:v>
                </c:pt>
                <c:pt idx="12">
                  <c:v>0.09</c:v>
                </c:pt>
                <c:pt idx="13">
                  <c:v>0.1</c:v>
                </c:pt>
                <c:pt idx="14">
                  <c:v>0.11</c:v>
                </c:pt>
                <c:pt idx="15">
                  <c:v>0.12</c:v>
                </c:pt>
                <c:pt idx="16">
                  <c:v>0.13</c:v>
                </c:pt>
                <c:pt idx="17">
                  <c:v>0.14</c:v>
                </c:pt>
                <c:pt idx="18">
                  <c:v>0.15</c:v>
                </c:pt>
                <c:pt idx="19">
                  <c:v>0.16</c:v>
                </c:pt>
                <c:pt idx="20">
                  <c:v>0.17</c:v>
                </c:pt>
                <c:pt idx="21">
                  <c:v>0.18</c:v>
                </c:pt>
                <c:pt idx="22">
                  <c:v>0.19</c:v>
                </c:pt>
                <c:pt idx="23">
                  <c:v>0.2</c:v>
                </c:pt>
                <c:pt idx="24">
                  <c:v>0.21</c:v>
                </c:pt>
                <c:pt idx="25">
                  <c:v>0.22</c:v>
                </c:pt>
                <c:pt idx="26">
                  <c:v>0.23</c:v>
                </c:pt>
                <c:pt idx="27">
                  <c:v>0.24</c:v>
                </c:pt>
                <c:pt idx="28">
                  <c:v>0.25</c:v>
                </c:pt>
                <c:pt idx="29">
                  <c:v>0.26</c:v>
                </c:pt>
                <c:pt idx="30">
                  <c:v>0.27</c:v>
                </c:pt>
                <c:pt idx="31">
                  <c:v>0.28</c:v>
                </c:pt>
                <c:pt idx="32">
                  <c:v>0.29</c:v>
                </c:pt>
                <c:pt idx="33">
                  <c:v>0.3</c:v>
                </c:pt>
                <c:pt idx="34">
                  <c:v>0.31</c:v>
                </c:pt>
                <c:pt idx="35">
                  <c:v>0.32</c:v>
                </c:pt>
                <c:pt idx="36">
                  <c:v>0.33</c:v>
                </c:pt>
                <c:pt idx="37">
                  <c:v>0.34</c:v>
                </c:pt>
                <c:pt idx="38">
                  <c:v>0.35</c:v>
                </c:pt>
                <c:pt idx="39">
                  <c:v>0.36</c:v>
                </c:pt>
                <c:pt idx="40">
                  <c:v>0.37</c:v>
                </c:pt>
                <c:pt idx="41">
                  <c:v>0.38</c:v>
                </c:pt>
                <c:pt idx="42">
                  <c:v>0.39</c:v>
                </c:pt>
                <c:pt idx="43">
                  <c:v>0.4</c:v>
                </c:pt>
                <c:pt idx="44">
                  <c:v>0.41</c:v>
                </c:pt>
                <c:pt idx="45">
                  <c:v>0.42</c:v>
                </c:pt>
                <c:pt idx="46">
                  <c:v>0.43</c:v>
                </c:pt>
                <c:pt idx="47">
                  <c:v>0.44</c:v>
                </c:pt>
                <c:pt idx="48">
                  <c:v>0.45</c:v>
                </c:pt>
                <c:pt idx="49">
                  <c:v>0.46</c:v>
                </c:pt>
                <c:pt idx="50">
                  <c:v>0.47</c:v>
                </c:pt>
                <c:pt idx="51">
                  <c:v>0.48</c:v>
                </c:pt>
                <c:pt idx="52">
                  <c:v>0.49</c:v>
                </c:pt>
                <c:pt idx="53">
                  <c:v>0.5</c:v>
                </c:pt>
                <c:pt idx="54">
                  <c:v>0.51</c:v>
                </c:pt>
                <c:pt idx="55">
                  <c:v>0.52</c:v>
                </c:pt>
                <c:pt idx="56">
                  <c:v>0.53</c:v>
                </c:pt>
                <c:pt idx="57">
                  <c:v>0.54</c:v>
                </c:pt>
                <c:pt idx="58">
                  <c:v>0.55</c:v>
                </c:pt>
                <c:pt idx="59">
                  <c:v>0.56</c:v>
                </c:pt>
                <c:pt idx="60">
                  <c:v>0.57</c:v>
                </c:pt>
                <c:pt idx="61">
                  <c:v>0.58</c:v>
                </c:pt>
                <c:pt idx="62">
                  <c:v>0.59</c:v>
                </c:pt>
                <c:pt idx="63">
                  <c:v>0.6</c:v>
                </c:pt>
                <c:pt idx="64">
                  <c:v>0.61</c:v>
                </c:pt>
                <c:pt idx="65">
                  <c:v>0.62</c:v>
                </c:pt>
                <c:pt idx="66">
                  <c:v>0.63</c:v>
                </c:pt>
                <c:pt idx="67">
                  <c:v>0.64</c:v>
                </c:pt>
                <c:pt idx="68">
                  <c:v>0.65</c:v>
                </c:pt>
                <c:pt idx="69">
                  <c:v>0.66</c:v>
                </c:pt>
                <c:pt idx="70">
                  <c:v>0.67</c:v>
                </c:pt>
                <c:pt idx="71">
                  <c:v>0.68</c:v>
                </c:pt>
                <c:pt idx="72">
                  <c:v>0.69</c:v>
                </c:pt>
                <c:pt idx="73">
                  <c:v>0.7</c:v>
                </c:pt>
                <c:pt idx="74">
                  <c:v>0.71</c:v>
                </c:pt>
                <c:pt idx="75">
                  <c:v>0.72</c:v>
                </c:pt>
                <c:pt idx="76">
                  <c:v>0.73</c:v>
                </c:pt>
                <c:pt idx="77">
                  <c:v>0.74</c:v>
                </c:pt>
                <c:pt idx="78">
                  <c:v>0.75</c:v>
                </c:pt>
                <c:pt idx="79">
                  <c:v>0.76</c:v>
                </c:pt>
                <c:pt idx="80">
                  <c:v>0.77</c:v>
                </c:pt>
                <c:pt idx="81">
                  <c:v>0.78</c:v>
                </c:pt>
                <c:pt idx="82">
                  <c:v>0.79</c:v>
                </c:pt>
                <c:pt idx="83">
                  <c:v>0.8</c:v>
                </c:pt>
                <c:pt idx="84">
                  <c:v>0.81</c:v>
                </c:pt>
                <c:pt idx="85">
                  <c:v>0.82</c:v>
                </c:pt>
                <c:pt idx="86">
                  <c:v>0.83</c:v>
                </c:pt>
                <c:pt idx="87">
                  <c:v>0.84</c:v>
                </c:pt>
                <c:pt idx="88">
                  <c:v>0.85</c:v>
                </c:pt>
                <c:pt idx="89">
                  <c:v>0.86</c:v>
                </c:pt>
                <c:pt idx="90">
                  <c:v>0.87</c:v>
                </c:pt>
                <c:pt idx="91">
                  <c:v>0.88</c:v>
                </c:pt>
                <c:pt idx="92">
                  <c:v>0.89</c:v>
                </c:pt>
                <c:pt idx="93">
                  <c:v>0.9</c:v>
                </c:pt>
                <c:pt idx="94">
                  <c:v>0.91</c:v>
                </c:pt>
                <c:pt idx="95">
                  <c:v>0.92</c:v>
                </c:pt>
                <c:pt idx="96">
                  <c:v>0.93</c:v>
                </c:pt>
                <c:pt idx="97">
                  <c:v>0.94</c:v>
                </c:pt>
                <c:pt idx="98">
                  <c:v>0.95</c:v>
                </c:pt>
                <c:pt idx="99">
                  <c:v>0.96</c:v>
                </c:pt>
                <c:pt idx="100">
                  <c:v>0.97</c:v>
                </c:pt>
                <c:pt idx="101">
                  <c:v>0.98</c:v>
                </c:pt>
                <c:pt idx="102">
                  <c:v>0.99</c:v>
                </c:pt>
                <c:pt idx="103">
                  <c:v>0.995</c:v>
                </c:pt>
                <c:pt idx="104">
                  <c:v>0.999</c:v>
                </c:pt>
                <c:pt idx="105">
                  <c:v>0.9995</c:v>
                </c:pt>
                <c:pt idx="106">
                  <c:v>0.9999</c:v>
                </c:pt>
              </c:numCache>
            </c:numRef>
          </c:yVal>
          <c:smooth val="1"/>
        </c:ser>
        <c:axId val="43179021"/>
        <c:axId val="53066870"/>
      </c:scatterChart>
      <c:valAx>
        <c:axId val="43179021"/>
        <c:scaling>
          <c:logBase val="10"/>
          <c:orientation val="minMax"/>
        </c:scaling>
        <c:axPos val="b"/>
        <c:title>
          <c:tx>
            <c:rich>
              <a:bodyPr vert="horz" rot="0" anchor="ctr"/>
              <a:lstStyle/>
              <a:p>
                <a:pPr algn="ctr">
                  <a:defRPr/>
                </a:pPr>
                <a:r>
                  <a:rPr lang="en-US" cap="none" sz="850" b="1" i="0" u="none" baseline="0">
                    <a:latin typeface="Arial"/>
                    <a:ea typeface="Arial"/>
                    <a:cs typeface="Arial"/>
                  </a:rPr>
                  <a:t>Dose</a:t>
                </a:r>
              </a:p>
            </c:rich>
          </c:tx>
          <c:layout>
            <c:manualLayout>
              <c:xMode val="factor"/>
              <c:yMode val="factor"/>
              <c:x val="-0.0175"/>
              <c:y val="-0.0025"/>
            </c:manualLayout>
          </c:layout>
          <c:overlay val="0"/>
          <c:spPr>
            <a:noFill/>
            <a:ln>
              <a:noFill/>
            </a:ln>
          </c:spPr>
        </c:title>
        <c:delete val="0"/>
        <c:numFmt formatCode="General" sourceLinked="1"/>
        <c:majorTickMark val="out"/>
        <c:minorTickMark val="none"/>
        <c:tickLblPos val="nextTo"/>
        <c:crossAx val="53066870"/>
        <c:crosses val="autoZero"/>
        <c:crossBetween val="midCat"/>
        <c:dispUnits/>
      </c:valAx>
      <c:valAx>
        <c:axId val="53066870"/>
        <c:scaling>
          <c:orientation val="minMax"/>
          <c:max val="1"/>
        </c:scaling>
        <c:axPos val="l"/>
        <c:title>
          <c:tx>
            <c:rich>
              <a:bodyPr vert="horz" rot="-5400000" anchor="ctr"/>
              <a:lstStyle/>
              <a:p>
                <a:pPr algn="ctr">
                  <a:defRPr/>
                </a:pPr>
                <a:r>
                  <a:rPr lang="en-US" cap="none" sz="850" b="1" i="0" u="none" baseline="0">
                    <a:latin typeface="Arial"/>
                    <a:ea typeface="Arial"/>
                    <a:cs typeface="Arial"/>
                  </a:rPr>
                  <a:t>Probability</a:t>
                </a:r>
              </a:p>
            </c:rich>
          </c:tx>
          <c:layout>
            <c:manualLayout>
              <c:xMode val="factor"/>
              <c:yMode val="factor"/>
              <c:x val="-0.00975"/>
              <c:y val="0.00475"/>
            </c:manualLayout>
          </c:layout>
          <c:overlay val="0"/>
          <c:spPr>
            <a:noFill/>
            <a:ln>
              <a:noFill/>
            </a:ln>
          </c:spPr>
        </c:title>
        <c:majorGridlines/>
        <c:delete val="0"/>
        <c:numFmt formatCode="General" sourceLinked="1"/>
        <c:majorTickMark val="out"/>
        <c:minorTickMark val="none"/>
        <c:tickLblPos val="nextTo"/>
        <c:crossAx val="43179021"/>
        <c:crosses val="autoZero"/>
        <c:crossBetween val="midCat"/>
        <c:dispUnits/>
      </c:valAx>
      <c:spPr>
        <a:gradFill rotWithShape="1">
          <a:gsLst>
            <a:gs pos="0">
              <a:srgbClr val="000000"/>
            </a:gs>
            <a:gs pos="39999">
              <a:srgbClr val="0A128C"/>
            </a:gs>
            <a:gs pos="70000">
              <a:srgbClr val="181CC7"/>
            </a:gs>
            <a:gs pos="88000">
              <a:srgbClr val="7005D4"/>
            </a:gs>
            <a:gs pos="100000">
              <a:srgbClr val="8C3D91"/>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8</xdr:row>
      <xdr:rowOff>133350</xdr:rowOff>
    </xdr:from>
    <xdr:to>
      <xdr:col>8</xdr:col>
      <xdr:colOff>438150</xdr:colOff>
      <xdr:row>13</xdr:row>
      <xdr:rowOff>57150</xdr:rowOff>
    </xdr:to>
    <xdr:pic>
      <xdr:nvPicPr>
        <xdr:cNvPr id="1" name="Picture 3"/>
        <xdr:cNvPicPr preferRelativeResize="1">
          <a:picLocks noChangeAspect="1"/>
        </xdr:cNvPicPr>
      </xdr:nvPicPr>
      <xdr:blipFill>
        <a:blip r:embed="rId1"/>
        <a:stretch>
          <a:fillRect/>
        </a:stretch>
      </xdr:blipFill>
      <xdr:spPr>
        <a:xfrm>
          <a:off x="3867150" y="2419350"/>
          <a:ext cx="1209675" cy="733425"/>
        </a:xfrm>
        <a:prstGeom prst="rect">
          <a:avLst/>
        </a:prstGeom>
        <a:noFill/>
        <a:ln w="9525" cmpd="sng">
          <a:noFill/>
        </a:ln>
      </xdr:spPr>
    </xdr:pic>
    <xdr:clientData/>
  </xdr:twoCellAnchor>
  <xdr:twoCellAnchor editAs="oneCell">
    <xdr:from>
      <xdr:col>9</xdr:col>
      <xdr:colOff>19050</xdr:colOff>
      <xdr:row>2</xdr:row>
      <xdr:rowOff>76200</xdr:rowOff>
    </xdr:from>
    <xdr:to>
      <xdr:col>11</xdr:col>
      <xdr:colOff>571500</xdr:colOff>
      <xdr:row>6</xdr:row>
      <xdr:rowOff>228600</xdr:rowOff>
    </xdr:to>
    <xdr:pic>
      <xdr:nvPicPr>
        <xdr:cNvPr id="2" name="Picture 6"/>
        <xdr:cNvPicPr preferRelativeResize="1">
          <a:picLocks noChangeAspect="1"/>
        </xdr:cNvPicPr>
      </xdr:nvPicPr>
      <xdr:blipFill>
        <a:blip r:embed="rId2"/>
        <a:stretch>
          <a:fillRect/>
        </a:stretch>
      </xdr:blipFill>
      <xdr:spPr>
        <a:xfrm>
          <a:off x="5267325" y="809625"/>
          <a:ext cx="177165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142875</xdr:rowOff>
    </xdr:from>
    <xdr:to>
      <xdr:col>12</xdr:col>
      <xdr:colOff>38100</xdr:colOff>
      <xdr:row>23</xdr:row>
      <xdr:rowOff>57150</xdr:rowOff>
    </xdr:to>
    <xdr:sp>
      <xdr:nvSpPr>
        <xdr:cNvPr id="1" name="TextBox 3"/>
        <xdr:cNvSpPr txBox="1">
          <a:spLocks noChangeArrowheads="1"/>
        </xdr:cNvSpPr>
      </xdr:nvSpPr>
      <xdr:spPr>
        <a:xfrm>
          <a:off x="123825" y="142875"/>
          <a:ext cx="7229475" cy="3638550"/>
        </a:xfrm>
        <a:prstGeom prst="rect">
          <a:avLst/>
        </a:prstGeom>
        <a:gradFill rotWithShape="1">
          <a:gsLst>
            <a:gs pos="0">
              <a:srgbClr val="000000"/>
            </a:gs>
            <a:gs pos="39999">
              <a:srgbClr val="0A128C"/>
            </a:gs>
            <a:gs pos="70000">
              <a:srgbClr val="181CC7"/>
            </a:gs>
            <a:gs pos="88000">
              <a:srgbClr val="7005D4"/>
            </a:gs>
            <a:gs pos="100000">
              <a:srgbClr val="8C3D91"/>
            </a:gs>
          </a:gsLst>
          <a:lin ang="5400000" scaled="1"/>
        </a:gradFill>
        <a:ln w="9525" cmpd="sng">
          <a:noFill/>
        </a:ln>
      </xdr:spPr>
      <xdr:txBody>
        <a:bodyPr vertOverflow="clip" wrap="square"/>
        <a:p>
          <a:pPr algn="l">
            <a:defRPr/>
          </a:pPr>
          <a:r>
            <a:rPr lang="en-US" cap="none" sz="1400" b="1" i="0" u="sng" baseline="0">
              <a:solidFill>
                <a:srgbClr val="FFFF00"/>
              </a:solidFill>
              <a:latin typeface="Arial"/>
              <a:ea typeface="Arial"/>
              <a:cs typeface="Arial"/>
            </a:rPr>
            <a:t>Background for the Pilot Aquatic Risk Model</a:t>
          </a:r>
          <a:r>
            <a:rPr lang="en-US" cap="none" sz="1300" b="1" i="0" u="none" baseline="0">
              <a:solidFill>
                <a:srgbClr val="FFFF00"/>
              </a:solidFill>
              <a:latin typeface="Arial"/>
              <a:ea typeface="Arial"/>
              <a:cs typeface="Arial"/>
            </a:rPr>
            <a:t>
</a:t>
          </a:r>
          <a:r>
            <a:rPr lang="en-US" cap="none" sz="1300" b="1" i="0" u="none" baseline="0">
              <a:solidFill>
                <a:srgbClr val="00FFFF"/>
              </a:solidFill>
              <a:latin typeface="Arial"/>
              <a:ea typeface="Arial"/>
              <a:cs typeface="Arial"/>
            </a:rPr>
            <a:t>In this workbook, the joint probability function (i.e., the distribution of individual risks in an exposed aquatic population) is estimated along with its statistical uncertainty.  This is accomplished using Crystal Ball's 2-dimensional (2D) Monte Carlo Analysis feature.  Inversion of the dose (or concentration) distribution is used to accommodate several distributions not in the Crystal Ball Menu.  The basic algorithm is
             </a:t>
          </a:r>
          <a:r>
            <a:rPr lang="en-US" cap="none" sz="1300" b="1" i="0" u="none" baseline="0">
              <a:solidFill>
                <a:srgbClr val="FFCC00"/>
              </a:solidFill>
              <a:latin typeface="Arial"/>
              <a:ea typeface="Arial"/>
              <a:cs typeface="Arial"/>
            </a:rPr>
            <a:t>exposure  =  Inverse CDF (probability|parameters)</a:t>
          </a:r>
          <a:r>
            <a:rPr lang="en-US" cap="none" sz="1300" b="1" i="0" u="none" baseline="0">
              <a:solidFill>
                <a:srgbClr val="00FFFF"/>
              </a:solidFill>
              <a:latin typeface="Arial"/>
              <a:ea typeface="Arial"/>
              <a:cs typeface="Arial"/>
            </a:rPr>
            <a:t>
where probability is uniformly distributed, probability ~ U(0,1), and </a:t>
          </a:r>
          <a:r>
            <a:rPr lang="en-US" cap="none" sz="1300" b="1" i="0" u="none" baseline="0">
              <a:solidFill>
                <a:srgbClr val="FF9900"/>
              </a:solidFill>
              <a:latin typeface="Arial"/>
              <a:ea typeface="Arial"/>
              <a:cs typeface="Arial"/>
            </a:rPr>
            <a:t>parameters</a:t>
          </a:r>
          <a:r>
            <a:rPr lang="en-US" cap="none" sz="1300" b="1" i="0" u="none" baseline="0">
              <a:solidFill>
                <a:srgbClr val="00FFFF"/>
              </a:solidFill>
              <a:latin typeface="Arial"/>
              <a:ea typeface="Arial"/>
              <a:cs typeface="Arial"/>
            </a:rPr>
            <a:t> are the parameters of the fitted dose distribution.  Given an estimate of exposure, the risk is then calculated using the log-probit dose-response function
             </a:t>
          </a:r>
          <a:r>
            <a:rPr lang="en-US" cap="none" sz="1300" b="1" i="0" u="none" baseline="0">
              <a:solidFill>
                <a:srgbClr val="FFCC00"/>
              </a:solidFill>
              <a:latin typeface="Arial"/>
              <a:ea typeface="Arial"/>
              <a:cs typeface="Arial"/>
            </a:rPr>
            <a:t>risk  =  Normsdist(intercept+slope*log(exposure))</a:t>
          </a:r>
          <a:r>
            <a:rPr lang="en-US" cap="none" sz="1300" b="1" i="0" u="none" baseline="0">
              <a:solidFill>
                <a:srgbClr val="00FFFF"/>
              </a:solidFill>
              <a:latin typeface="Arial"/>
              <a:ea typeface="Arial"/>
              <a:cs typeface="Arial"/>
            </a:rPr>
            <a:t>
where Normsdist is the Excel workbook function for the normal cumulative distribution function and intercept and slope are the parameters of the log-probit dose-response function.  In order to run this model, characterizations of the uncertainty in each of the distributional parameters of the exposure distribution and dose-response function are needed.  These are generally developed from the statistical uncertainty in the parameter estimates (e.g., derived from maximum likelihood) or based on expert judgment.
</a:t>
          </a:r>
          <a:r>
            <a:rPr lang="en-US" cap="none" sz="1000" b="0" i="0" u="none" baseline="0">
              <a:solidFill>
                <a:srgbClr val="00FFFF"/>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12</xdr:col>
      <xdr:colOff>133350</xdr:colOff>
      <xdr:row>25</xdr:row>
      <xdr:rowOff>104775</xdr:rowOff>
    </xdr:to>
    <xdr:sp>
      <xdr:nvSpPr>
        <xdr:cNvPr id="1" name="TextBox 1"/>
        <xdr:cNvSpPr txBox="1">
          <a:spLocks noChangeArrowheads="1"/>
        </xdr:cNvSpPr>
      </xdr:nvSpPr>
      <xdr:spPr>
        <a:xfrm>
          <a:off x="38100" y="9525"/>
          <a:ext cx="7410450" cy="414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sng" baseline="0">
              <a:solidFill>
                <a:srgbClr val="800080"/>
              </a:solidFill>
              <a:latin typeface="Arial"/>
              <a:ea typeface="Arial"/>
              <a:cs typeface="Arial"/>
            </a:rPr>
            <a:t>Instructions for Conducting a 2D Simulation</a:t>
          </a:r>
          <a:r>
            <a:rPr lang="en-US" cap="none" sz="900" b="0" i="0" u="none" baseline="0">
              <a:latin typeface="Arial"/>
              <a:ea typeface="Arial"/>
              <a:cs typeface="Arial"/>
            </a:rPr>
            <a:t>
</a:t>
          </a:r>
          <a:r>
            <a:rPr lang="en-US" cap="none" sz="900" b="0" i="0" u="none" baseline="0">
              <a:solidFill>
                <a:srgbClr val="FF0000"/>
              </a:solidFill>
              <a:latin typeface="Arial"/>
              <a:ea typeface="Arial"/>
              <a:cs typeface="Arial"/>
            </a:rPr>
            <a:t>1. Start Crystal Ball and Open this spreadsheet from within the program.</a:t>
          </a:r>
          <a:r>
            <a:rPr lang="en-US" cap="none" sz="800" b="0" i="0" u="none" baseline="0">
              <a:solidFill>
                <a:srgbClr val="FF0000"/>
              </a:solidFill>
              <a:latin typeface="Arial"/>
              <a:ea typeface="Arial"/>
              <a:cs typeface="Arial"/>
            </a:rPr>
            <a:t>
</a:t>
          </a:r>
          <a:r>
            <a:rPr lang="en-US" cap="none" sz="800" b="1" i="0" u="none" baseline="0">
              <a:latin typeface="Arial"/>
              <a:ea typeface="Arial"/>
              <a:cs typeface="Arial"/>
            </a:rPr>
            <a:t>
</a:t>
          </a:r>
          <a:r>
            <a:rPr lang="en-US" cap="none" sz="900" b="0" i="0" u="none" baseline="0">
              <a:solidFill>
                <a:srgbClr val="FF0000"/>
              </a:solidFill>
              <a:latin typeface="Arial"/>
              <a:ea typeface="Arial"/>
              <a:cs typeface="Arial"/>
            </a:rPr>
            <a:t>2.  IN YELLOW CELLS ONLY, Enter Best Estimates and Standard Errors for Exposure and Dose-Response Parameters, as well as their correlations, based on calculations made externally. NOTE: Do not adjust values in green cells; Crystal Ball selects these during simulation.</a:t>
          </a:r>
          <a:r>
            <a:rPr lang="en-US" cap="none" sz="800" b="0" i="0" u="none" baseline="0">
              <a:latin typeface="Arial"/>
              <a:ea typeface="Arial"/>
              <a:cs typeface="Arial"/>
            </a:rPr>
            <a:t>
This model is based on fitted chemical exposure distributions; the parameters' best estimates, their standard errors and correlation are required. Exposure data are based on pesticide usage on specific agricultural crops. The dose-response parameters are based on a log-probit fit to toxicity test data. This spreadsheet assumes that the individual parameters are normally distributed, with the specified central tendency (best estimate) and dispersion (standard error). 
</a:t>
          </a:r>
          <a:r>
            <a:rPr lang="en-US" cap="none" sz="900" b="0" i="0" u="none" baseline="0">
              <a:solidFill>
                <a:srgbClr val="FF0000"/>
              </a:solidFill>
              <a:latin typeface="Arial"/>
              <a:ea typeface="Arial"/>
              <a:cs typeface="Arial"/>
            </a:rPr>
            <a:t>3. In the Crop numeric cell (C15), change the fitted exposure distribution type for the inversion needed.  
   a  Clear cell contents if fitted exposure distribution is different from previous run.
   b. Use function wizard. Select excel or user defined function as needed for particular fit inversion.
   c. Click on cells for shape(D6) and scale (D7) parameters as appropriate to assign function. Probability= cell C14</a:t>
          </a:r>
          <a:r>
            <a:rPr lang="en-US" cap="none" sz="800" b="0" i="0" u="none" baseline="0">
              <a:solidFill>
                <a:srgbClr val="FF0000"/>
              </a:solidFill>
              <a:latin typeface="Arial"/>
              <a:ea typeface="Arial"/>
              <a:cs typeface="Arial"/>
            </a:rPr>
            <a:t>
</a:t>
          </a:r>
          <a:r>
            <a:rPr lang="en-US" cap="none" sz="800" b="0" i="0" u="none" baseline="0">
              <a:solidFill>
                <a:srgbClr val="000000"/>
              </a:solidFill>
              <a:latin typeface="Arial"/>
              <a:ea typeface="Arial"/>
              <a:cs typeface="Arial"/>
            </a:rPr>
            <a:t>Directions are also given in cell comment on 2D page.</a:t>
          </a:r>
          <a:r>
            <a:rPr lang="en-US" cap="none" sz="800" b="0" i="0" u="none" baseline="0">
              <a:latin typeface="Arial"/>
              <a:ea typeface="Arial"/>
              <a:cs typeface="Arial"/>
            </a:rPr>
            <a:t>
</a:t>
          </a:r>
          <a:r>
            <a:rPr lang="en-US" cap="none" sz="900" b="0" i="0" u="none" baseline="0">
              <a:solidFill>
                <a:srgbClr val="FF0000"/>
              </a:solidFill>
              <a:latin typeface="Arial"/>
              <a:ea typeface="Arial"/>
              <a:cs typeface="Arial"/>
            </a:rPr>
            <a:t>4. From the Tools menu, Select Crystal Ball 2D Simulation. Select species (not crop) for forecast output. Click next.</a:t>
          </a:r>
          <a:r>
            <a:rPr lang="en-US" cap="none" sz="800" b="0" i="0" u="none" baseline="0">
              <a:solidFill>
                <a:srgbClr val="FF0000"/>
              </a:solidFill>
              <a:latin typeface="Arial"/>
              <a:ea typeface="Arial"/>
              <a:cs typeface="Arial"/>
            </a:rPr>
            <a:t>
</a:t>
          </a:r>
          <a:r>
            <a:rPr lang="en-US" cap="none" sz="800" b="0" i="0" u="none" baseline="0">
              <a:solidFill>
                <a:srgbClr val="000000"/>
              </a:solidFill>
              <a:latin typeface="Arial"/>
              <a:ea typeface="Arial"/>
              <a:cs typeface="Arial"/>
            </a:rPr>
            <a:t>The species is selected in order to produce an output predicting effects on the species of interest. Selecting the crop for the forecast will only return a prediction of expected exposure concentrations associated with usage on the crop scenario initially modeled, which is already implicit in the entered data. 
</a:t>
          </a:r>
          <a:r>
            <a:rPr lang="en-US" cap="none" sz="800" b="0" i="0" u="none" baseline="0">
              <a:solidFill>
                <a:srgbClr val="FF0000"/>
              </a:solidFill>
              <a:latin typeface="Arial"/>
              <a:ea typeface="Arial"/>
              <a:cs typeface="Arial"/>
            </a:rPr>
            <a:t>
</a:t>
          </a:r>
          <a:r>
            <a:rPr lang="en-US" cap="none" sz="900" b="0" i="0" u="none" baseline="0">
              <a:solidFill>
                <a:srgbClr val="FF0000"/>
              </a:solidFill>
              <a:latin typeface="Arial"/>
              <a:ea typeface="Arial"/>
              <a:cs typeface="Arial"/>
            </a:rPr>
            <a:t>5. The menu for identifying assumptions will appear. Change nothing, click next. </a:t>
          </a:r>
          <a:r>
            <a:rPr lang="en-US" cap="none" sz="800" b="0" i="0" u="none" baseline="0">
              <a:latin typeface="Arial"/>
              <a:ea typeface="Arial"/>
              <a:cs typeface="Arial"/>
            </a:rPr>
            <a:t>
Run in this manner, the uniform parameter indicates random selection of a probability from a uniform distribution, used in the back-calculation of the exposure concentration, based on the assigned distribution and parameter estimates (inversion).  Given an estimate of exposure, the risk is then calculated using the log-probit dose-response function. The uncertainty in exposure parameters of shape and scale, and the effects dose-response parameters of intercept and slope, is included in the second dimension of the simulation.
</a:t>
          </a:r>
          <a:r>
            <a:rPr lang="en-US" cap="none" sz="900" b="0" i="0" u="none" baseline="0">
              <a:solidFill>
                <a:srgbClr val="FF0000"/>
              </a:solidFill>
              <a:latin typeface="Arial"/>
              <a:ea typeface="Arial"/>
              <a:cs typeface="Arial"/>
            </a:rPr>
            <a:t>6. Select the number of outer (250 max) and inner loop simulations desired. Select show only target forecast. Select start. The simulation will initiate. </a:t>
          </a:r>
          <a:r>
            <a:rPr lang="en-US" cap="none" sz="800" b="0" i="0" u="none" baseline="0">
              <a:solidFill>
                <a:srgbClr val="000000"/>
              </a:solidFill>
              <a:latin typeface="Arial"/>
              <a:ea typeface="Arial"/>
              <a:cs typeface="Arial"/>
            </a:rPr>
            <a:t>Closing all windows will reduce simulation run time.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0</xdr:row>
      <xdr:rowOff>95250</xdr:rowOff>
    </xdr:from>
    <xdr:to>
      <xdr:col>11</xdr:col>
      <xdr:colOff>76200</xdr:colOff>
      <xdr:row>12</xdr:row>
      <xdr:rowOff>9525</xdr:rowOff>
    </xdr:to>
    <xdr:graphicFrame>
      <xdr:nvGraphicFramePr>
        <xdr:cNvPr id="1" name="Chart 24"/>
        <xdr:cNvGraphicFramePr/>
      </xdr:nvGraphicFramePr>
      <xdr:xfrm>
        <a:off x="4095750" y="95250"/>
        <a:ext cx="2905125" cy="1924050"/>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133350</xdr:colOff>
      <xdr:row>12</xdr:row>
      <xdr:rowOff>47625</xdr:rowOff>
    </xdr:from>
    <xdr:to>
      <xdr:col>11</xdr:col>
      <xdr:colOff>228600</xdr:colOff>
      <xdr:row>23</xdr:row>
      <xdr:rowOff>47625</xdr:rowOff>
    </xdr:to>
    <xdr:sp>
      <xdr:nvSpPr>
        <xdr:cNvPr id="2" name="TextBox 26"/>
        <xdr:cNvSpPr txBox="1">
          <a:spLocks noChangeArrowheads="1"/>
        </xdr:cNvSpPr>
      </xdr:nvSpPr>
      <xdr:spPr>
        <a:xfrm>
          <a:off x="2609850" y="2057400"/>
          <a:ext cx="4543425" cy="17335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Instructions.  </a:t>
          </a:r>
          <a:r>
            <a:rPr lang="en-US" cap="none" sz="800" b="0" i="0" u="none" baseline="0">
              <a:latin typeface="Arial"/>
              <a:ea typeface="Arial"/>
              <a:cs typeface="Arial"/>
            </a:rPr>
            <a:t>To initiate a 2D simulation,  do this ….
1. Start Crystal Ball. Open this spreadsheet from within the program.
2. </a:t>
          </a:r>
          <a:r>
            <a:rPr lang="en-US" cap="none" sz="800" b="1" i="0" u="none" baseline="0">
              <a:latin typeface="Arial"/>
              <a:ea typeface="Arial"/>
              <a:cs typeface="Arial"/>
            </a:rPr>
            <a:t>IN YELLOW CELLS ONLY</a:t>
          </a:r>
          <a:r>
            <a:rPr lang="en-US" cap="none" sz="800" b="0" i="0" u="none" baseline="0">
              <a:latin typeface="Arial"/>
              <a:ea typeface="Arial"/>
              <a:cs typeface="Arial"/>
            </a:rPr>
            <a:t>, enter Best Estimates and Standard Errors for Exposure and Dose-Response Parameters, and their correlations. NOTE: Do not adjust values in green cells. 
3. In the Crop numeric cell (C15), change the fitted exposure distribution type for the inversion.  
   a  Delete cell contents if fitted exposure distribution is different from previous run.
   b. Use function wizard. Select excel or user defined function for particular fit inversion.
   c. Select shape(D6) and scale(D7) parameters as appropriate to assign function. Prob=cell C14.
4. From the Tools menu, select CBl 2D Simulation. Select species for forecast output. Click next.
5. The menu for identifying assumptions will appear. Change nothing, click next.
6. Select the number of outer and inner loop simulations desired. Select start.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B2:C11"/>
  <sheetViews>
    <sheetView showRowColHeaders="0" workbookViewId="0" topLeftCell="A1">
      <selection activeCell="F12" sqref="F12"/>
    </sheetView>
  </sheetViews>
  <sheetFormatPr defaultColWidth="9.140625" defaultRowHeight="12.75"/>
  <cols>
    <col min="1" max="1" width="5.57421875" style="34" customWidth="1"/>
    <col min="2" max="16384" width="9.140625" style="34" customWidth="1"/>
  </cols>
  <sheetData>
    <row r="2" ht="45">
      <c r="B2" s="85" t="s">
        <v>68</v>
      </c>
    </row>
    <row r="3" spans="2:3" ht="19.5">
      <c r="B3" s="88" t="s">
        <v>69</v>
      </c>
      <c r="C3" s="56"/>
    </row>
    <row r="4" spans="2:3" ht="15.75">
      <c r="B4" s="87"/>
      <c r="C4" s="56"/>
    </row>
    <row r="5" spans="2:3" ht="24.75">
      <c r="B5" s="89" t="s">
        <v>70</v>
      </c>
      <c r="C5" s="56"/>
    </row>
    <row r="6" ht="24.75">
      <c r="B6" s="59" t="s">
        <v>30</v>
      </c>
    </row>
    <row r="7" ht="24.75">
      <c r="B7" s="59" t="s">
        <v>31</v>
      </c>
    </row>
    <row r="8" ht="12.75">
      <c r="B8" s="86"/>
    </row>
    <row r="9" ht="12.75">
      <c r="B9" s="55" t="s">
        <v>33</v>
      </c>
    </row>
    <row r="10" ht="12.75">
      <c r="B10" s="56" t="s">
        <v>41</v>
      </c>
    </row>
    <row r="11" ht="12.75">
      <c r="B11" s="56" t="s">
        <v>32</v>
      </c>
    </row>
    <row r="12" ht="12.75"/>
    <row r="13" 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showRowColHeaders="0" workbookViewId="0" topLeftCell="A1">
      <selection activeCell="M6" sqref="M6"/>
    </sheetView>
  </sheetViews>
  <sheetFormatPr defaultColWidth="9.140625" defaultRowHeight="12.75"/>
  <cols>
    <col min="1" max="16384" width="9.140625" style="34"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showRowColHeaders="0" workbookViewId="0" topLeftCell="A1">
      <selection activeCell="I25" sqref="I25"/>
    </sheetView>
  </sheetViews>
  <sheetFormatPr defaultColWidth="9.140625" defaultRowHeight="12.75"/>
  <cols>
    <col min="1" max="16384" width="9.140625" style="34" customWidth="1"/>
  </cols>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2:H18"/>
  <sheetViews>
    <sheetView workbookViewId="0" topLeftCell="A1">
      <selection activeCell="C18" sqref="C18"/>
    </sheetView>
  </sheetViews>
  <sheetFormatPr defaultColWidth="9.140625" defaultRowHeight="12.75"/>
  <cols>
    <col min="1" max="1" width="1.7109375" style="2" customWidth="1"/>
    <col min="2" max="2" width="15.7109375" style="2" customWidth="1"/>
    <col min="3" max="3" width="9.8515625" style="2" bestFit="1" customWidth="1"/>
    <col min="4" max="6" width="9.8515625" style="2" customWidth="1"/>
    <col min="7" max="9" width="11.7109375" style="2" customWidth="1"/>
    <col min="10" max="10" width="2.7109375" style="2" customWidth="1"/>
    <col min="11" max="16384" width="9.140625" style="2" customWidth="1"/>
  </cols>
  <sheetData>
    <row r="1" ht="12"/>
    <row r="2" ht="26.25">
      <c r="B2" s="50" t="s">
        <v>27</v>
      </c>
    </row>
    <row r="3" ht="12"/>
    <row r="4" spans="2:6" ht="12">
      <c r="B4" s="1" t="s">
        <v>1</v>
      </c>
      <c r="D4" s="1" t="s">
        <v>3</v>
      </c>
      <c r="E4" s="1" t="s">
        <v>23</v>
      </c>
      <c r="F4" s="1" t="s">
        <v>39</v>
      </c>
    </row>
    <row r="5" spans="2:6" ht="12">
      <c r="B5" s="1" t="s">
        <v>2</v>
      </c>
      <c r="D5" s="1" t="s">
        <v>4</v>
      </c>
      <c r="E5" s="1" t="s">
        <v>38</v>
      </c>
      <c r="F5" s="1" t="s">
        <v>40</v>
      </c>
    </row>
    <row r="6" spans="2:6" ht="12">
      <c r="B6" s="29" t="s">
        <v>44</v>
      </c>
      <c r="C6" s="8" t="s">
        <v>19</v>
      </c>
      <c r="D6" s="90">
        <v>6.924185017337962</v>
      </c>
      <c r="E6" s="99">
        <v>6.3</v>
      </c>
      <c r="F6" s="100">
        <v>0.8278</v>
      </c>
    </row>
    <row r="7" spans="2:6" ht="12">
      <c r="B7" s="30" t="s">
        <v>4</v>
      </c>
      <c r="C7" s="32" t="s">
        <v>18</v>
      </c>
      <c r="D7" s="91">
        <v>15.519440032212444</v>
      </c>
      <c r="E7" s="101">
        <v>16.4096</v>
      </c>
      <c r="F7" s="102">
        <v>0.452</v>
      </c>
    </row>
    <row r="8" spans="2:6" ht="12">
      <c r="B8" s="26"/>
      <c r="C8" s="33"/>
      <c r="D8" s="57" t="s">
        <v>5</v>
      </c>
      <c r="E8" s="103">
        <v>-0.3131</v>
      </c>
      <c r="F8" s="104"/>
    </row>
    <row r="9" spans="2:6" ht="12">
      <c r="B9" s="23"/>
      <c r="C9" s="32"/>
      <c r="D9" s="32"/>
      <c r="E9" s="105"/>
      <c r="F9" s="105"/>
    </row>
    <row r="10" spans="2:6" ht="12">
      <c r="B10" s="29" t="s">
        <v>28</v>
      </c>
      <c r="C10" s="8" t="s">
        <v>29</v>
      </c>
      <c r="D10" s="92">
        <v>-10.6024920363078</v>
      </c>
      <c r="E10" s="99">
        <v>-10.6005</v>
      </c>
      <c r="F10" s="100">
        <v>0.1476</v>
      </c>
    </row>
    <row r="11" spans="2:6" ht="12">
      <c r="B11" s="30" t="s">
        <v>37</v>
      </c>
      <c r="C11" s="32" t="s">
        <v>25</v>
      </c>
      <c r="D11" s="93">
        <v>5.638917649885041</v>
      </c>
      <c r="E11" s="101">
        <v>5.55</v>
      </c>
      <c r="F11" s="102">
        <v>1.175</v>
      </c>
    </row>
    <row r="12" spans="2:6" ht="12">
      <c r="B12" s="19"/>
      <c r="C12" s="20"/>
      <c r="D12" s="57" t="s">
        <v>5</v>
      </c>
      <c r="E12" s="103">
        <v>-0.9925</v>
      </c>
      <c r="F12" s="104"/>
    </row>
    <row r="13" spans="2:8" ht="12">
      <c r="B13" s="13"/>
      <c r="C13" s="24"/>
      <c r="D13" s="24"/>
      <c r="E13" s="24"/>
      <c r="F13" s="24"/>
      <c r="G13" s="25"/>
      <c r="H13" s="14"/>
    </row>
    <row r="14" spans="2:6" ht="12">
      <c r="B14" s="27" t="s">
        <v>6</v>
      </c>
      <c r="C14" s="94">
        <v>0.3396520867662747</v>
      </c>
      <c r="D14" s="60"/>
      <c r="E14" s="60"/>
      <c r="F14" s="60"/>
    </row>
    <row r="15" spans="2:6" ht="12.75">
      <c r="B15" s="52" t="s">
        <v>42</v>
      </c>
      <c r="C15" s="95">
        <f>Inverted_Weibull_Inverse(C14,D6,D7)</f>
        <v>15.348241235542693</v>
      </c>
      <c r="D15" s="49" t="s">
        <v>24</v>
      </c>
      <c r="E15" s="60"/>
      <c r="F15" s="60"/>
    </row>
    <row r="16" ht="12">
      <c r="C16" s="96"/>
    </row>
    <row r="17" spans="2:6" ht="12">
      <c r="B17" s="58" t="s">
        <v>22</v>
      </c>
      <c r="C17" s="97">
        <f>D10+D11*LOG10(C15)</f>
        <v>-3.9144051694144473</v>
      </c>
      <c r="D17" s="51"/>
      <c r="E17" s="51"/>
      <c r="F17" s="51"/>
    </row>
    <row r="18" spans="2:6" ht="12">
      <c r="B18" s="52" t="s">
        <v>43</v>
      </c>
      <c r="C18" s="98">
        <f>NORMSDIST(C17)</f>
        <v>4.533216566138254E-05</v>
      </c>
      <c r="D18" s="60"/>
      <c r="E18" s="60"/>
      <c r="F18" s="60"/>
    </row>
  </sheetData>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2"/>
  <dimension ref="B3:I16"/>
  <sheetViews>
    <sheetView workbookViewId="0" topLeftCell="A1">
      <selection activeCell="B23" sqref="B23"/>
    </sheetView>
  </sheetViews>
  <sheetFormatPr defaultColWidth="9.140625" defaultRowHeight="12.75"/>
  <cols>
    <col min="1" max="1" width="3.8515625" style="2" customWidth="1"/>
    <col min="2" max="2" width="10.421875" style="2" customWidth="1"/>
    <col min="3" max="3" width="18.00390625" style="2" customWidth="1"/>
    <col min="4" max="4" width="12.00390625" style="2" customWidth="1"/>
    <col min="5" max="5" width="15.28125" style="28" customWidth="1"/>
    <col min="6" max="6" width="10.421875" style="2" customWidth="1"/>
    <col min="7" max="7" width="10.28125" style="2" customWidth="1"/>
    <col min="8" max="8" width="13.421875" style="2" customWidth="1"/>
    <col min="9" max="9" width="12.421875" style="2" customWidth="1"/>
    <col min="10" max="16384" width="8.8515625" style="2" customWidth="1"/>
  </cols>
  <sheetData>
    <row r="3" ht="23.25">
      <c r="B3" s="4" t="s">
        <v>11</v>
      </c>
    </row>
    <row r="5" spans="2:9" s="5" customFormat="1" ht="12">
      <c r="B5" s="6" t="s">
        <v>42</v>
      </c>
      <c r="C5" s="7" t="s">
        <v>12</v>
      </c>
      <c r="D5" s="7" t="s">
        <v>4</v>
      </c>
      <c r="E5" s="8" t="s">
        <v>13</v>
      </c>
      <c r="F5" s="8" t="s">
        <v>14</v>
      </c>
      <c r="G5" s="8" t="s">
        <v>15</v>
      </c>
      <c r="H5" s="8" t="s">
        <v>66</v>
      </c>
      <c r="I5" s="9" t="s">
        <v>16</v>
      </c>
    </row>
    <row r="6" spans="2:9" s="5" customFormat="1" ht="12">
      <c r="B6" s="6"/>
      <c r="C6" s="7"/>
      <c r="D6" s="7"/>
      <c r="E6" s="8" t="s">
        <v>65</v>
      </c>
      <c r="F6" s="8"/>
      <c r="G6" s="8"/>
      <c r="H6" s="83"/>
      <c r="I6" s="84" t="s">
        <v>67</v>
      </c>
    </row>
    <row r="7" spans="2:9" ht="12">
      <c r="B7" s="6" t="s">
        <v>62</v>
      </c>
      <c r="C7" s="7" t="s">
        <v>17</v>
      </c>
      <c r="D7" s="16" t="s">
        <v>18</v>
      </c>
      <c r="E7" s="79">
        <v>16.40963</v>
      </c>
      <c r="F7" s="17">
        <v>0.20434</v>
      </c>
      <c r="G7" s="17">
        <v>-0.11716</v>
      </c>
      <c r="H7" s="45">
        <f aca="true" t="shared" si="0" ref="H7:H16">SQRT(F7)</f>
        <v>0.45203982125472086</v>
      </c>
      <c r="I7" s="3">
        <f>G7/SQRT(F7*F8)</f>
        <v>-0.31307817737328264</v>
      </c>
    </row>
    <row r="8" spans="2:9" ht="12">
      <c r="B8" s="42"/>
      <c r="C8" s="39"/>
      <c r="D8" s="13" t="s">
        <v>19</v>
      </c>
      <c r="E8" s="80">
        <v>6.37051</v>
      </c>
      <c r="F8" s="14">
        <v>0.68533</v>
      </c>
      <c r="G8" s="14"/>
      <c r="H8" s="45">
        <f t="shared" si="0"/>
        <v>0.8278466041483772</v>
      </c>
      <c r="I8" s="18"/>
    </row>
    <row r="9" spans="2:9" ht="12">
      <c r="B9" s="41" t="s">
        <v>56</v>
      </c>
      <c r="C9" s="38" t="s">
        <v>20</v>
      </c>
      <c r="D9" s="10" t="s">
        <v>18</v>
      </c>
      <c r="E9" s="81">
        <v>4.64067</v>
      </c>
      <c r="F9" s="11">
        <v>0.72593</v>
      </c>
      <c r="G9" s="11">
        <v>0</v>
      </c>
      <c r="H9" s="44">
        <f t="shared" si="0"/>
        <v>0.8520152580793374</v>
      </c>
      <c r="I9" s="12"/>
    </row>
    <row r="10" spans="2:9" ht="12">
      <c r="B10" s="42"/>
      <c r="C10" s="39"/>
      <c r="D10" s="13" t="s">
        <v>19</v>
      </c>
      <c r="E10" s="80">
        <v>1.57233</v>
      </c>
      <c r="F10" s="14">
        <v>0.43222</v>
      </c>
      <c r="G10" s="14"/>
      <c r="H10" s="47">
        <f t="shared" si="0"/>
        <v>0.6574344073746065</v>
      </c>
      <c r="I10" s="15"/>
    </row>
    <row r="11" spans="2:9" ht="12">
      <c r="B11" s="41" t="s">
        <v>63</v>
      </c>
      <c r="C11" s="38" t="s">
        <v>17</v>
      </c>
      <c r="D11" s="10" t="s">
        <v>18</v>
      </c>
      <c r="E11" s="81">
        <v>23.51384</v>
      </c>
      <c r="F11" s="11">
        <v>0.32749</v>
      </c>
      <c r="G11" s="11">
        <v>-0.16788</v>
      </c>
      <c r="H11" s="44">
        <f t="shared" si="0"/>
        <v>0.5722674200057173</v>
      </c>
      <c r="I11" s="48">
        <f>G11/SQRT(F11*F12)</f>
        <v>-0.3130763109487343</v>
      </c>
    </row>
    <row r="12" spans="2:9" ht="12">
      <c r="B12" s="42"/>
      <c r="C12" s="39"/>
      <c r="D12" s="13" t="s">
        <v>19</v>
      </c>
      <c r="E12" s="80">
        <v>7.21065</v>
      </c>
      <c r="F12" s="14">
        <v>0.87801</v>
      </c>
      <c r="G12" s="14"/>
      <c r="H12" s="47">
        <f t="shared" si="0"/>
        <v>0.9370218780796956</v>
      </c>
      <c r="I12" s="15"/>
    </row>
    <row r="13" spans="2:9" ht="12">
      <c r="B13" s="6" t="s">
        <v>57</v>
      </c>
      <c r="C13" s="7" t="s">
        <v>21</v>
      </c>
      <c r="D13" s="16" t="s">
        <v>18</v>
      </c>
      <c r="E13" s="79">
        <v>60.83855</v>
      </c>
      <c r="F13" s="17">
        <v>309.44796</v>
      </c>
      <c r="G13" s="17">
        <v>-1.51682</v>
      </c>
      <c r="H13" s="45">
        <f t="shared" si="0"/>
        <v>17.591132993641995</v>
      </c>
      <c r="I13" s="3">
        <f>G13/SQRT(F13*F14)</f>
        <v>-0.687723656476344</v>
      </c>
    </row>
    <row r="14" spans="2:9" ht="12">
      <c r="B14" s="43"/>
      <c r="C14" s="40"/>
      <c r="D14" s="20" t="s">
        <v>19</v>
      </c>
      <c r="E14" s="82">
        <v>0.63046</v>
      </c>
      <c r="F14" s="21">
        <v>0.01572</v>
      </c>
      <c r="G14" s="21"/>
      <c r="H14" s="46">
        <f t="shared" si="0"/>
        <v>0.12537942414925984</v>
      </c>
      <c r="I14" s="22"/>
    </row>
    <row r="15" spans="2:9" ht="12">
      <c r="B15" s="6" t="s">
        <v>64</v>
      </c>
      <c r="C15" s="7" t="s">
        <v>20</v>
      </c>
      <c r="D15" s="16" t="s">
        <v>18</v>
      </c>
      <c r="E15" s="79">
        <v>42.05215</v>
      </c>
      <c r="F15" s="17">
        <v>10.16931</v>
      </c>
      <c r="G15" s="17">
        <v>0</v>
      </c>
      <c r="H15" s="45">
        <f t="shared" si="0"/>
        <v>3.1889355590855075</v>
      </c>
      <c r="I15" s="3">
        <f>G15/SQRT(F15*F16)</f>
        <v>0</v>
      </c>
    </row>
    <row r="16" spans="2:9" ht="12">
      <c r="B16" s="43"/>
      <c r="C16" s="40"/>
      <c r="D16" s="20" t="s">
        <v>19</v>
      </c>
      <c r="E16" s="82">
        <v>3.80673</v>
      </c>
      <c r="F16" s="21">
        <v>2.5335</v>
      </c>
      <c r="G16" s="21"/>
      <c r="H16" s="46">
        <f t="shared" si="0"/>
        <v>1.5916972073858773</v>
      </c>
      <c r="I16" s="2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L39"/>
  <sheetViews>
    <sheetView workbookViewId="0" topLeftCell="A1">
      <selection activeCell="H2" sqref="H2"/>
    </sheetView>
  </sheetViews>
  <sheetFormatPr defaultColWidth="8.8515625" defaultRowHeight="12.75"/>
  <cols>
    <col min="1" max="2" width="8.8515625" style="28" customWidth="1"/>
    <col min="3" max="3" width="11.00390625" style="28" customWidth="1"/>
    <col min="4" max="5" width="8.8515625" style="28" customWidth="1"/>
    <col min="6" max="6" width="10.00390625" style="28" customWidth="1"/>
    <col min="7" max="8" width="8.8515625" style="28" customWidth="1"/>
    <col min="9" max="9" width="10.140625" style="28" customWidth="1"/>
    <col min="10" max="11" width="8.8515625" style="28" customWidth="1"/>
    <col min="12" max="12" width="10.28125" style="28" customWidth="1"/>
    <col min="13" max="16384" width="8.8515625" style="28" customWidth="1"/>
  </cols>
  <sheetData>
    <row r="1" ht="18">
      <c r="C1" s="77" t="s">
        <v>58</v>
      </c>
    </row>
    <row r="2" spans="1:11" s="35" customFormat="1" ht="12.75">
      <c r="A2" s="35" t="s">
        <v>59</v>
      </c>
      <c r="B2" s="35" t="s">
        <v>55</v>
      </c>
      <c r="E2" s="53" t="s">
        <v>56</v>
      </c>
      <c r="H2" s="35" t="s">
        <v>63</v>
      </c>
      <c r="K2" s="35" t="s">
        <v>57</v>
      </c>
    </row>
    <row r="3" spans="2:12" s="36" customFormat="1" ht="12.75">
      <c r="B3" s="36" t="s">
        <v>0</v>
      </c>
      <c r="C3" s="36" t="s">
        <v>60</v>
      </c>
      <c r="E3" s="36" t="s">
        <v>0</v>
      </c>
      <c r="F3" s="36" t="s">
        <v>60</v>
      </c>
      <c r="H3" s="36" t="s">
        <v>0</v>
      </c>
      <c r="I3" s="36" t="s">
        <v>60</v>
      </c>
      <c r="K3" s="36" t="s">
        <v>0</v>
      </c>
      <c r="L3" s="36" t="s">
        <v>60</v>
      </c>
    </row>
    <row r="4" spans="2:12" ht="12">
      <c r="B4" s="28">
        <v>1948</v>
      </c>
      <c r="C4" s="28">
        <v>19.22</v>
      </c>
      <c r="E4" s="28">
        <v>1948</v>
      </c>
      <c r="F4" s="28">
        <v>10.32</v>
      </c>
      <c r="H4" s="28">
        <v>1948</v>
      </c>
      <c r="I4" s="28">
        <v>24.58</v>
      </c>
      <c r="K4" s="28">
        <v>1948</v>
      </c>
      <c r="L4" s="28">
        <v>0.761</v>
      </c>
    </row>
    <row r="5" spans="2:12" ht="12">
      <c r="B5" s="28">
        <v>1949</v>
      </c>
      <c r="C5" s="28">
        <v>14.25</v>
      </c>
      <c r="E5" s="28">
        <v>1949</v>
      </c>
      <c r="F5" s="28">
        <v>3.465</v>
      </c>
      <c r="H5" s="28">
        <v>1949</v>
      </c>
      <c r="I5" s="28">
        <v>21.26</v>
      </c>
      <c r="K5" s="28">
        <v>1949</v>
      </c>
      <c r="L5" s="28">
        <v>0.104</v>
      </c>
    </row>
    <row r="6" spans="2:12" ht="12">
      <c r="B6" s="28">
        <v>1950</v>
      </c>
      <c r="C6" s="28">
        <v>16.77</v>
      </c>
      <c r="E6" s="28">
        <v>1950</v>
      </c>
      <c r="F6" s="28">
        <v>0.34</v>
      </c>
      <c r="H6" s="28">
        <v>1950</v>
      </c>
      <c r="I6" s="28">
        <v>21.26</v>
      </c>
      <c r="K6" s="28">
        <v>1950</v>
      </c>
      <c r="L6" s="28">
        <v>10.64</v>
      </c>
    </row>
    <row r="7" spans="2:12" ht="12">
      <c r="B7" s="28">
        <v>1951</v>
      </c>
      <c r="C7" s="28">
        <v>19.53</v>
      </c>
      <c r="E7" s="28">
        <v>1951</v>
      </c>
      <c r="F7" s="28">
        <v>13.8</v>
      </c>
      <c r="H7" s="28">
        <v>1951</v>
      </c>
      <c r="I7" s="28">
        <v>24.62</v>
      </c>
      <c r="K7" s="28">
        <v>1951</v>
      </c>
      <c r="L7" s="28">
        <v>1.35</v>
      </c>
    </row>
    <row r="8" spans="2:12" ht="12">
      <c r="B8" s="28">
        <v>1952</v>
      </c>
      <c r="C8" s="28">
        <v>17.38</v>
      </c>
      <c r="E8" s="28">
        <v>1952</v>
      </c>
      <c r="F8" s="28">
        <v>3.006</v>
      </c>
      <c r="H8" s="28">
        <v>1952</v>
      </c>
      <c r="I8" s="28">
        <v>24.53</v>
      </c>
      <c r="K8" s="28">
        <v>1952</v>
      </c>
      <c r="L8" s="28">
        <v>117</v>
      </c>
    </row>
    <row r="9" spans="2:12" ht="12">
      <c r="B9" s="28">
        <v>1953</v>
      </c>
      <c r="C9" s="28">
        <v>24.02</v>
      </c>
      <c r="E9" s="28">
        <v>1953</v>
      </c>
      <c r="F9" s="28">
        <v>0.858</v>
      </c>
      <c r="H9" s="28">
        <v>1953</v>
      </c>
      <c r="I9" s="28">
        <v>27.27</v>
      </c>
      <c r="K9" s="28">
        <v>1953</v>
      </c>
      <c r="L9" s="28">
        <v>10.98</v>
      </c>
    </row>
    <row r="10" spans="2:12" ht="12">
      <c r="B10" s="28">
        <v>1954</v>
      </c>
      <c r="C10" s="28">
        <v>14.25</v>
      </c>
      <c r="E10" s="28">
        <v>1954</v>
      </c>
      <c r="F10" s="28">
        <v>8.303</v>
      </c>
      <c r="H10" s="28">
        <v>1954</v>
      </c>
      <c r="I10" s="28">
        <v>27.11</v>
      </c>
      <c r="K10" s="28">
        <v>1954</v>
      </c>
      <c r="L10" s="28">
        <v>123</v>
      </c>
    </row>
    <row r="11" spans="2:12" ht="12">
      <c r="B11" s="28">
        <v>1955</v>
      </c>
      <c r="C11" s="28">
        <v>14.39</v>
      </c>
      <c r="E11" s="28">
        <v>1955</v>
      </c>
      <c r="F11" s="28">
        <v>6.168</v>
      </c>
      <c r="H11" s="28">
        <v>1955</v>
      </c>
      <c r="I11" s="28">
        <v>39.94</v>
      </c>
      <c r="K11" s="28">
        <v>1955</v>
      </c>
      <c r="L11" s="28">
        <v>90.51</v>
      </c>
    </row>
    <row r="12" spans="2:12" ht="12">
      <c r="B12" s="28">
        <v>1956</v>
      </c>
      <c r="C12" s="28">
        <v>15.93</v>
      </c>
      <c r="E12" s="28">
        <v>1956</v>
      </c>
      <c r="F12" s="28">
        <v>8.361</v>
      </c>
      <c r="H12" s="28">
        <v>1956</v>
      </c>
      <c r="I12" s="28">
        <v>33.83</v>
      </c>
      <c r="K12" s="28">
        <v>1956</v>
      </c>
      <c r="L12" s="28">
        <v>1.629</v>
      </c>
    </row>
    <row r="13" spans="2:12" ht="12">
      <c r="B13" s="28">
        <v>1957</v>
      </c>
      <c r="C13" s="28">
        <v>24.36</v>
      </c>
      <c r="E13" s="28">
        <v>1957</v>
      </c>
      <c r="F13" s="28">
        <v>11.11</v>
      </c>
      <c r="H13" s="28">
        <v>1957</v>
      </c>
      <c r="I13" s="28">
        <v>21.58</v>
      </c>
      <c r="K13" s="28">
        <v>1957</v>
      </c>
      <c r="L13" s="28">
        <v>6.291</v>
      </c>
    </row>
    <row r="14" spans="2:12" ht="12">
      <c r="B14" s="28">
        <v>1958</v>
      </c>
      <c r="C14" s="28">
        <v>18.16</v>
      </c>
      <c r="E14" s="28">
        <v>1958</v>
      </c>
      <c r="F14" s="28">
        <v>4.41</v>
      </c>
      <c r="H14" s="28">
        <v>1958</v>
      </c>
      <c r="I14" s="28">
        <v>23.49</v>
      </c>
      <c r="K14" s="28">
        <v>1958</v>
      </c>
      <c r="L14" s="28">
        <v>0.14</v>
      </c>
    </row>
    <row r="15" spans="2:12" ht="12">
      <c r="B15" s="28">
        <v>1959</v>
      </c>
      <c r="C15" s="28">
        <v>18.87</v>
      </c>
      <c r="E15" s="28">
        <v>1959</v>
      </c>
      <c r="F15" s="28">
        <v>3.136</v>
      </c>
      <c r="H15" s="28">
        <v>1959</v>
      </c>
      <c r="I15" s="28">
        <v>21.26</v>
      </c>
      <c r="K15" s="28">
        <v>1959</v>
      </c>
      <c r="L15" s="28">
        <v>13.18</v>
      </c>
    </row>
    <row r="16" spans="2:12" ht="12">
      <c r="B16" s="28">
        <v>1960</v>
      </c>
      <c r="C16" s="28">
        <v>14.38</v>
      </c>
      <c r="E16" s="28">
        <v>1960</v>
      </c>
      <c r="F16" s="28">
        <v>47.03</v>
      </c>
      <c r="H16" s="28">
        <v>1960</v>
      </c>
      <c r="I16" s="28">
        <v>27.49</v>
      </c>
      <c r="K16" s="28">
        <v>1960</v>
      </c>
      <c r="L16" s="28">
        <v>1.652</v>
      </c>
    </row>
    <row r="17" spans="2:12" ht="12">
      <c r="B17" s="28">
        <v>1961</v>
      </c>
      <c r="C17" s="28">
        <v>19.41</v>
      </c>
      <c r="E17" s="28">
        <v>1961</v>
      </c>
      <c r="F17" s="28">
        <v>0.379</v>
      </c>
      <c r="H17" s="28">
        <v>1961</v>
      </c>
      <c r="I17" s="28">
        <v>29.78</v>
      </c>
      <c r="K17" s="28">
        <v>1961</v>
      </c>
      <c r="L17" s="28">
        <v>21.77</v>
      </c>
    </row>
    <row r="18" spans="2:12" ht="12">
      <c r="B18" s="28">
        <v>1962</v>
      </c>
      <c r="C18" s="28">
        <v>16.63</v>
      </c>
      <c r="E18" s="28">
        <v>1962</v>
      </c>
      <c r="F18" s="28">
        <v>3.096</v>
      </c>
      <c r="H18" s="28">
        <v>1962</v>
      </c>
      <c r="I18" s="28">
        <v>21.9</v>
      </c>
      <c r="K18" s="28">
        <v>1962</v>
      </c>
      <c r="L18" s="28">
        <v>25.98</v>
      </c>
    </row>
    <row r="19" spans="2:12" ht="12">
      <c r="B19" s="28">
        <v>1963</v>
      </c>
      <c r="C19" s="28">
        <v>18.81</v>
      </c>
      <c r="E19" s="28">
        <v>1963</v>
      </c>
      <c r="F19" s="28">
        <v>9.072</v>
      </c>
      <c r="H19" s="28">
        <v>1963</v>
      </c>
      <c r="I19" s="28">
        <v>25.09</v>
      </c>
      <c r="K19" s="28">
        <v>1963</v>
      </c>
      <c r="L19" s="28">
        <v>75.4</v>
      </c>
    </row>
    <row r="20" spans="2:12" ht="12">
      <c r="B20" s="28">
        <v>1964</v>
      </c>
      <c r="C20" s="28">
        <v>14.81</v>
      </c>
      <c r="E20" s="28">
        <v>1964</v>
      </c>
      <c r="F20" s="28">
        <v>4.874</v>
      </c>
      <c r="H20" s="28">
        <v>1964</v>
      </c>
      <c r="I20" s="28">
        <v>27.3</v>
      </c>
      <c r="K20" s="28">
        <v>1964</v>
      </c>
      <c r="L20" s="28">
        <v>13.2</v>
      </c>
    </row>
    <row r="21" spans="2:12" ht="12">
      <c r="B21" s="28">
        <v>1965</v>
      </c>
      <c r="C21" s="28">
        <v>16.73</v>
      </c>
      <c r="E21" s="28">
        <v>1965</v>
      </c>
      <c r="F21" s="28">
        <v>1.179</v>
      </c>
      <c r="H21" s="28">
        <v>1965</v>
      </c>
      <c r="I21" s="28">
        <v>21.26</v>
      </c>
      <c r="K21" s="28">
        <v>1965</v>
      </c>
      <c r="L21" s="28">
        <v>26.13</v>
      </c>
    </row>
    <row r="22" spans="2:12" ht="12">
      <c r="B22" s="28">
        <v>1966</v>
      </c>
      <c r="C22" s="28">
        <v>14.53</v>
      </c>
      <c r="E22" s="28">
        <v>1966</v>
      </c>
      <c r="F22" s="28">
        <v>6.067</v>
      </c>
      <c r="H22" s="28">
        <v>1966</v>
      </c>
      <c r="I22" s="28">
        <v>21.26</v>
      </c>
      <c r="K22" s="28">
        <v>1966</v>
      </c>
      <c r="L22" s="28">
        <v>48.93</v>
      </c>
    </row>
    <row r="23" spans="2:12" ht="12">
      <c r="B23" s="28">
        <v>1967</v>
      </c>
      <c r="C23" s="28">
        <v>26.76</v>
      </c>
      <c r="E23" s="28">
        <v>1967</v>
      </c>
      <c r="F23" s="28">
        <v>2.161</v>
      </c>
      <c r="H23" s="28">
        <v>1967</v>
      </c>
      <c r="I23" s="28">
        <v>25.58</v>
      </c>
      <c r="K23" s="28">
        <v>1967</v>
      </c>
      <c r="L23" s="28">
        <v>40.31</v>
      </c>
    </row>
    <row r="24" spans="2:12" ht="12">
      <c r="B24" s="28">
        <v>1968</v>
      </c>
      <c r="C24" s="28">
        <v>49.26</v>
      </c>
      <c r="E24" s="28">
        <v>1968</v>
      </c>
      <c r="F24" s="28">
        <v>10.14</v>
      </c>
      <c r="H24" s="28">
        <v>1968</v>
      </c>
      <c r="I24" s="28">
        <v>27.48</v>
      </c>
      <c r="K24" s="28">
        <v>1968</v>
      </c>
      <c r="L24" s="28">
        <v>2.901</v>
      </c>
    </row>
    <row r="25" spans="2:12" ht="12">
      <c r="B25" s="28">
        <v>1969</v>
      </c>
      <c r="C25" s="28">
        <v>19.04</v>
      </c>
      <c r="E25" s="28">
        <v>1969</v>
      </c>
      <c r="F25" s="28">
        <v>5.715</v>
      </c>
      <c r="H25" s="28">
        <v>1969</v>
      </c>
      <c r="I25" s="28">
        <v>21.28</v>
      </c>
      <c r="K25" s="28">
        <v>1969</v>
      </c>
      <c r="L25" s="28">
        <v>26.05</v>
      </c>
    </row>
    <row r="26" spans="2:12" ht="12">
      <c r="B26" s="28">
        <v>1970</v>
      </c>
      <c r="C26" s="28">
        <v>15.25</v>
      </c>
      <c r="E26" s="28">
        <v>1970</v>
      </c>
      <c r="F26" s="28">
        <v>1.709</v>
      </c>
      <c r="H26" s="28">
        <v>1970</v>
      </c>
      <c r="I26" s="28">
        <v>22.88</v>
      </c>
      <c r="K26" s="28">
        <v>1970</v>
      </c>
      <c r="L26" s="28">
        <v>42.28</v>
      </c>
    </row>
    <row r="27" spans="2:12" ht="12">
      <c r="B27" s="28">
        <v>1971</v>
      </c>
      <c r="C27" s="28">
        <v>20.79</v>
      </c>
      <c r="E27" s="28">
        <v>1971</v>
      </c>
      <c r="F27" s="28">
        <v>9.827</v>
      </c>
      <c r="H27" s="28">
        <v>1971</v>
      </c>
      <c r="I27" s="28">
        <v>40.94</v>
      </c>
      <c r="K27" s="28">
        <v>1971</v>
      </c>
      <c r="L27" s="28">
        <v>18.31</v>
      </c>
    </row>
    <row r="28" spans="2:12" ht="12">
      <c r="B28" s="28">
        <v>1972</v>
      </c>
      <c r="C28" s="28">
        <v>19.11</v>
      </c>
      <c r="E28" s="28">
        <v>1972</v>
      </c>
      <c r="F28" s="28">
        <v>10.97</v>
      </c>
      <c r="H28" s="28">
        <v>1972</v>
      </c>
      <c r="I28" s="28">
        <v>28.31</v>
      </c>
      <c r="K28" s="28">
        <v>1972</v>
      </c>
      <c r="L28" s="28">
        <v>65.7</v>
      </c>
    </row>
    <row r="29" spans="2:12" ht="12">
      <c r="B29" s="28">
        <v>1973</v>
      </c>
      <c r="C29" s="28">
        <v>22.85</v>
      </c>
      <c r="E29" s="28">
        <v>1973</v>
      </c>
      <c r="F29" s="28">
        <v>2.58</v>
      </c>
      <c r="H29" s="28">
        <v>1973</v>
      </c>
      <c r="I29" s="28">
        <v>23.34</v>
      </c>
      <c r="K29" s="28">
        <v>1973</v>
      </c>
      <c r="L29" s="28">
        <v>158</v>
      </c>
    </row>
    <row r="30" spans="2:12" ht="12">
      <c r="B30" s="28">
        <v>1974</v>
      </c>
      <c r="C30" s="28">
        <v>19.91</v>
      </c>
      <c r="E30" s="28">
        <v>1974</v>
      </c>
      <c r="F30" s="28">
        <v>10.79</v>
      </c>
      <c r="H30" s="28">
        <v>1974</v>
      </c>
      <c r="I30" s="28">
        <v>30.87</v>
      </c>
      <c r="K30" s="28">
        <v>1974</v>
      </c>
      <c r="L30" s="28">
        <v>18.86</v>
      </c>
    </row>
    <row r="31" spans="2:12" ht="12">
      <c r="B31" s="28">
        <v>1975</v>
      </c>
      <c r="C31" s="28">
        <v>14.25</v>
      </c>
      <c r="E31" s="28">
        <v>1975</v>
      </c>
      <c r="F31" s="28">
        <v>7.156</v>
      </c>
      <c r="H31" s="28">
        <v>1975</v>
      </c>
      <c r="I31" s="28">
        <v>21.26</v>
      </c>
      <c r="K31" s="28">
        <v>1975</v>
      </c>
      <c r="L31" s="28">
        <v>40.78</v>
      </c>
    </row>
    <row r="32" spans="2:12" ht="12">
      <c r="B32" s="28">
        <v>1976</v>
      </c>
      <c r="C32" s="28">
        <v>14.45</v>
      </c>
      <c r="E32" s="28">
        <v>1976</v>
      </c>
      <c r="F32" s="28">
        <v>5.523</v>
      </c>
      <c r="H32" s="28">
        <v>1976</v>
      </c>
      <c r="I32" s="28">
        <v>41.15</v>
      </c>
      <c r="K32" s="28">
        <v>1976</v>
      </c>
      <c r="L32" s="28">
        <v>27.73</v>
      </c>
    </row>
    <row r="33" spans="2:12" ht="12">
      <c r="B33" s="28">
        <v>1977</v>
      </c>
      <c r="C33" s="28">
        <v>14.91</v>
      </c>
      <c r="E33" s="28">
        <v>1977</v>
      </c>
      <c r="F33" s="28">
        <v>2.558</v>
      </c>
      <c r="H33" s="28">
        <v>1977</v>
      </c>
      <c r="I33" s="28">
        <v>21.26</v>
      </c>
      <c r="K33" s="28">
        <v>1977</v>
      </c>
      <c r="L33" s="28">
        <v>28.59</v>
      </c>
    </row>
    <row r="34" spans="2:12" ht="12">
      <c r="B34" s="28">
        <v>1978</v>
      </c>
      <c r="C34" s="28">
        <v>17.57</v>
      </c>
      <c r="E34" s="28">
        <v>1978</v>
      </c>
      <c r="F34" s="28">
        <v>13.06</v>
      </c>
      <c r="H34" s="28">
        <v>1978</v>
      </c>
      <c r="I34" s="28">
        <v>21.26</v>
      </c>
      <c r="K34" s="28">
        <v>1978</v>
      </c>
      <c r="L34" s="28">
        <v>81.28</v>
      </c>
    </row>
    <row r="35" spans="2:12" ht="12">
      <c r="B35" s="28">
        <v>1979</v>
      </c>
      <c r="C35" s="28">
        <v>14.25</v>
      </c>
      <c r="E35" s="28">
        <v>1979</v>
      </c>
      <c r="F35" s="28">
        <v>4.935</v>
      </c>
      <c r="H35" s="28">
        <v>1979</v>
      </c>
      <c r="I35" s="28">
        <v>23.51</v>
      </c>
      <c r="K35" s="28">
        <v>1979</v>
      </c>
      <c r="L35" s="28">
        <v>78.26</v>
      </c>
    </row>
    <row r="36" spans="2:12" ht="12">
      <c r="B36" s="28">
        <v>1980</v>
      </c>
      <c r="C36" s="28">
        <v>21.45</v>
      </c>
      <c r="E36" s="28">
        <v>1980</v>
      </c>
      <c r="F36" s="28">
        <v>0.375</v>
      </c>
      <c r="H36" s="28">
        <v>1980</v>
      </c>
      <c r="I36" s="28">
        <v>21.26</v>
      </c>
      <c r="K36" s="28">
        <v>1980</v>
      </c>
      <c r="L36" s="28">
        <v>2.51</v>
      </c>
    </row>
    <row r="37" spans="2:12" ht="12">
      <c r="B37" s="28">
        <v>1981</v>
      </c>
      <c r="C37" s="28">
        <v>18.63</v>
      </c>
      <c r="E37" s="28">
        <v>1981</v>
      </c>
      <c r="F37" s="28">
        <v>37.11</v>
      </c>
      <c r="H37" s="28">
        <v>1981</v>
      </c>
      <c r="I37" s="28">
        <v>43.21</v>
      </c>
      <c r="K37" s="28">
        <v>1981</v>
      </c>
      <c r="L37" s="28">
        <v>33.89</v>
      </c>
    </row>
    <row r="38" spans="2:12" ht="12">
      <c r="B38" s="28">
        <v>1982</v>
      </c>
      <c r="C38" s="28">
        <v>16.16</v>
      </c>
      <c r="E38" s="28">
        <v>1982</v>
      </c>
      <c r="F38" s="28">
        <v>1.218</v>
      </c>
      <c r="H38" s="28">
        <v>1982</v>
      </c>
      <c r="I38" s="28">
        <v>22.61</v>
      </c>
      <c r="K38" s="28">
        <v>1982</v>
      </c>
      <c r="L38" s="28">
        <v>1.735</v>
      </c>
    </row>
    <row r="39" spans="2:12" ht="12">
      <c r="B39" s="28">
        <v>1983</v>
      </c>
      <c r="C39" s="28">
        <v>16.97</v>
      </c>
      <c r="E39" s="28">
        <v>1983</v>
      </c>
      <c r="F39" s="28">
        <v>2.201</v>
      </c>
      <c r="H39" s="28">
        <v>1983</v>
      </c>
      <c r="I39" s="28">
        <v>26.45</v>
      </c>
      <c r="K39" s="28">
        <v>1983</v>
      </c>
      <c r="L39" s="28">
        <v>125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J14"/>
  <sheetViews>
    <sheetView tabSelected="1" workbookViewId="0" topLeftCell="A1">
      <selection activeCell="D45" sqref="D45"/>
    </sheetView>
  </sheetViews>
  <sheetFormatPr defaultColWidth="9.140625" defaultRowHeight="12.75"/>
  <cols>
    <col min="1" max="1" width="4.140625" style="34" customWidth="1"/>
    <col min="2" max="2" width="23.28125" style="63" customWidth="1"/>
    <col min="3" max="3" width="7.7109375" style="67" customWidth="1"/>
    <col min="4" max="4" width="20.57421875" style="67" customWidth="1"/>
    <col min="5" max="5" width="4.7109375" style="67" customWidth="1"/>
    <col min="6" max="6" width="5.00390625" style="67" customWidth="1"/>
    <col min="7" max="7" width="18.8515625" style="67" customWidth="1"/>
    <col min="8" max="8" width="4.57421875" style="67" customWidth="1"/>
    <col min="9" max="9" width="10.57421875" style="72" customWidth="1"/>
    <col min="10" max="16384" width="9.140625" style="34" customWidth="1"/>
  </cols>
  <sheetData>
    <row r="1" ht="18">
      <c r="B1" s="78" t="s">
        <v>61</v>
      </c>
    </row>
    <row r="2" spans="2:10" ht="12.75">
      <c r="B2" s="61" t="s">
        <v>43</v>
      </c>
      <c r="C2" s="68" t="s">
        <v>29</v>
      </c>
      <c r="D2" s="68" t="s">
        <v>51</v>
      </c>
      <c r="E2" s="68"/>
      <c r="F2" s="68" t="s">
        <v>25</v>
      </c>
      <c r="G2" s="68" t="s">
        <v>45</v>
      </c>
      <c r="H2" s="68"/>
      <c r="I2" s="73" t="s">
        <v>46</v>
      </c>
      <c r="J2" s="65"/>
    </row>
    <row r="3" spans="2:10" ht="12.75">
      <c r="B3" s="62" t="s">
        <v>52</v>
      </c>
      <c r="C3" s="69"/>
      <c r="D3" s="69"/>
      <c r="E3" s="69"/>
      <c r="F3" s="69"/>
      <c r="G3" s="69"/>
      <c r="H3" s="69"/>
      <c r="I3" s="74"/>
      <c r="J3" s="66"/>
    </row>
    <row r="4" spans="2:10" ht="12.75">
      <c r="B4" s="64" t="s">
        <v>47</v>
      </c>
      <c r="C4" s="70">
        <v>-8</v>
      </c>
      <c r="D4" s="70">
        <v>1.678</v>
      </c>
      <c r="E4" s="70"/>
      <c r="F4" s="70">
        <v>3.218</v>
      </c>
      <c r="G4" s="70">
        <v>0.675</v>
      </c>
      <c r="H4" s="70"/>
      <c r="I4" s="75">
        <v>-0.988</v>
      </c>
      <c r="J4" s="66"/>
    </row>
    <row r="5" spans="2:10" ht="12.75">
      <c r="B5" s="64" t="s">
        <v>48</v>
      </c>
      <c r="C5" s="70">
        <v>-13.619</v>
      </c>
      <c r="D5" s="70">
        <v>2.414</v>
      </c>
      <c r="E5" s="70"/>
      <c r="F5" s="70">
        <v>6.755</v>
      </c>
      <c r="G5" s="70">
        <v>1.219</v>
      </c>
      <c r="H5" s="70"/>
      <c r="I5" s="75">
        <v>-0.997</v>
      </c>
      <c r="J5" s="66"/>
    </row>
    <row r="6" spans="2:10" ht="12.75">
      <c r="B6" s="64" t="s">
        <v>49</v>
      </c>
      <c r="C6" s="70">
        <v>-9.359</v>
      </c>
      <c r="D6" s="70">
        <v>0.148</v>
      </c>
      <c r="E6" s="70"/>
      <c r="F6" s="70">
        <v>4.9</v>
      </c>
      <c r="G6" s="70">
        <v>0.805</v>
      </c>
      <c r="H6" s="70"/>
      <c r="I6" s="75">
        <v>-0.993</v>
      </c>
      <c r="J6" s="66"/>
    </row>
    <row r="7" spans="2:10" ht="12.75">
      <c r="B7" s="64"/>
      <c r="C7" s="70"/>
      <c r="D7" s="70"/>
      <c r="E7" s="70"/>
      <c r="F7" s="70"/>
      <c r="G7" s="70"/>
      <c r="H7" s="70"/>
      <c r="I7" s="75"/>
      <c r="J7" s="66"/>
    </row>
    <row r="8" spans="2:10" ht="12.75">
      <c r="B8" s="62" t="s">
        <v>53</v>
      </c>
      <c r="C8" s="70"/>
      <c r="D8" s="70"/>
      <c r="E8" s="70"/>
      <c r="F8" s="70"/>
      <c r="G8" s="70"/>
      <c r="H8" s="70"/>
      <c r="I8" s="75"/>
      <c r="J8" s="66"/>
    </row>
    <row r="9" spans="2:10" ht="12.75">
      <c r="B9" s="64" t="s">
        <v>50</v>
      </c>
      <c r="C9" s="70">
        <v>-8.812</v>
      </c>
      <c r="D9" s="70">
        <v>1.111</v>
      </c>
      <c r="E9" s="70"/>
      <c r="F9" s="70">
        <v>5.79</v>
      </c>
      <c r="G9" s="70">
        <v>1.228</v>
      </c>
      <c r="H9" s="70"/>
      <c r="I9" s="75">
        <v>-0.98</v>
      </c>
      <c r="J9" s="66"/>
    </row>
    <row r="10" spans="2:10" ht="12.75">
      <c r="B10" s="64" t="s">
        <v>54</v>
      </c>
      <c r="C10" s="70">
        <v>-5.478</v>
      </c>
      <c r="D10" s="70">
        <v>2.94</v>
      </c>
      <c r="E10" s="70"/>
      <c r="F10" s="70">
        <v>5.79</v>
      </c>
      <c r="G10" s="70">
        <v>1.228</v>
      </c>
      <c r="H10" s="70"/>
      <c r="I10" s="75">
        <v>-0.98</v>
      </c>
      <c r="J10" s="66"/>
    </row>
    <row r="11" spans="2:10" ht="12.75">
      <c r="B11" s="64"/>
      <c r="C11" s="70"/>
      <c r="D11" s="70"/>
      <c r="E11" s="70"/>
      <c r="F11" s="70"/>
      <c r="G11" s="70"/>
      <c r="H11" s="70"/>
      <c r="I11" s="75"/>
      <c r="J11" s="66"/>
    </row>
    <row r="12" spans="2:9" ht="12.75">
      <c r="B12" s="64"/>
      <c r="C12" s="71"/>
      <c r="D12" s="71"/>
      <c r="E12" s="71"/>
      <c r="F12" s="71"/>
      <c r="G12" s="71"/>
      <c r="H12" s="71"/>
      <c r="I12" s="76"/>
    </row>
    <row r="13" spans="2:9" ht="12.75">
      <c r="B13" s="64"/>
      <c r="C13" s="71"/>
      <c r="D13" s="71"/>
      <c r="E13" s="71"/>
      <c r="F13" s="71"/>
      <c r="G13" s="71"/>
      <c r="H13" s="71"/>
      <c r="I13" s="76"/>
    </row>
    <row r="14" spans="2:9" ht="12.75">
      <c r="B14" s="64"/>
      <c r="C14" s="71"/>
      <c r="F14" s="71"/>
      <c r="G14" s="71"/>
      <c r="H14" s="71"/>
      <c r="I14" s="7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C2:E113"/>
  <sheetViews>
    <sheetView workbookViewId="0" topLeftCell="A102">
      <selection activeCell="E7" sqref="E7"/>
    </sheetView>
  </sheetViews>
  <sheetFormatPr defaultColWidth="9.140625" defaultRowHeight="12.75"/>
  <cols>
    <col min="1" max="16384" width="9.140625" style="2" customWidth="1"/>
  </cols>
  <sheetData>
    <row r="2" spans="3:4" ht="12">
      <c r="C2" s="2" t="s">
        <v>34</v>
      </c>
      <c r="D2" s="54" t="s">
        <v>35</v>
      </c>
    </row>
    <row r="3" spans="3:5" ht="12">
      <c r="C3" s="2" t="s">
        <v>8</v>
      </c>
      <c r="D3" s="5">
        <f>2D!E10</f>
        <v>-10.6005</v>
      </c>
      <c r="E3" s="54" t="s">
        <v>7</v>
      </c>
    </row>
    <row r="4" spans="3:5" ht="12">
      <c r="C4" s="2" t="s">
        <v>9</v>
      </c>
      <c r="D4" s="5">
        <f>2D!E11</f>
        <v>5.55</v>
      </c>
      <c r="E4" s="54" t="s">
        <v>8</v>
      </c>
    </row>
    <row r="5" ht="12">
      <c r="C5" s="2" t="s">
        <v>10</v>
      </c>
    </row>
    <row r="6" spans="3:5" ht="12">
      <c r="C6" s="37" t="s">
        <v>26</v>
      </c>
      <c r="D6" s="1" t="s">
        <v>22</v>
      </c>
      <c r="E6" s="1" t="s">
        <v>36</v>
      </c>
    </row>
    <row r="7" spans="3:5" ht="12">
      <c r="C7" s="31">
        <v>0.0001</v>
      </c>
      <c r="D7" s="2">
        <f>NORMSINV(C7)</f>
        <v>-3.7194695323705673</v>
      </c>
      <c r="E7" s="2">
        <f aca="true" t="shared" si="0" ref="E7:E38">10^((D7-$D$3)/$D$4)</f>
        <v>17.371019566913773</v>
      </c>
    </row>
    <row r="8" spans="3:5" ht="12">
      <c r="C8" s="31">
        <v>0.0005</v>
      </c>
      <c r="D8" s="2">
        <f aca="true" t="shared" si="1" ref="D8:D71">NORMSINV(C8)</f>
        <v>-3.2904790714383125</v>
      </c>
      <c r="E8" s="2">
        <f t="shared" si="0"/>
        <v>20.754911603438618</v>
      </c>
    </row>
    <row r="9" spans="3:5" ht="12">
      <c r="C9" s="31">
        <v>0.001</v>
      </c>
      <c r="D9" s="2">
        <f t="shared" si="1"/>
        <v>-3.0902447178959846</v>
      </c>
      <c r="E9" s="2">
        <f t="shared" si="0"/>
        <v>22.55273152355829</v>
      </c>
    </row>
    <row r="10" spans="3:5" ht="12">
      <c r="C10" s="31">
        <v>0.005</v>
      </c>
      <c r="D10" s="2">
        <f t="shared" si="1"/>
        <v>-2.5758345145732164</v>
      </c>
      <c r="E10" s="2">
        <f t="shared" si="0"/>
        <v>27.918088077177853</v>
      </c>
    </row>
    <row r="11" spans="3:5" ht="12">
      <c r="C11" s="31">
        <v>0.01</v>
      </c>
      <c r="D11" s="2">
        <f t="shared" si="1"/>
        <v>-2.3263419279828668</v>
      </c>
      <c r="E11" s="2">
        <f t="shared" si="0"/>
        <v>30.96273332132008</v>
      </c>
    </row>
    <row r="12" spans="3:5" ht="12">
      <c r="C12" s="31">
        <v>0.02</v>
      </c>
      <c r="D12" s="2">
        <f t="shared" si="1"/>
        <v>-2.0537481759674847</v>
      </c>
      <c r="E12" s="2">
        <f t="shared" si="0"/>
        <v>34.67011511220583</v>
      </c>
    </row>
    <row r="13" spans="3:5" ht="12">
      <c r="C13" s="31">
        <v>0.03</v>
      </c>
      <c r="D13" s="2">
        <f t="shared" si="1"/>
        <v>-1.880789568531327</v>
      </c>
      <c r="E13" s="2">
        <f t="shared" si="0"/>
        <v>37.24937555390246</v>
      </c>
    </row>
    <row r="14" spans="3:5" ht="12">
      <c r="C14" s="31">
        <v>0.04</v>
      </c>
      <c r="D14" s="2">
        <f t="shared" si="1"/>
        <v>-1.7506863514427096</v>
      </c>
      <c r="E14" s="2">
        <f t="shared" si="0"/>
        <v>39.315247839225655</v>
      </c>
    </row>
    <row r="15" spans="3:5" ht="12">
      <c r="C15" s="31">
        <v>0.05</v>
      </c>
      <c r="D15" s="2">
        <f t="shared" si="1"/>
        <v>-1.6448530004709028</v>
      </c>
      <c r="E15" s="2">
        <f t="shared" si="0"/>
        <v>41.079967373962916</v>
      </c>
    </row>
    <row r="16" spans="3:5" ht="12">
      <c r="C16" s="31">
        <v>0.06</v>
      </c>
      <c r="D16" s="2">
        <f t="shared" si="1"/>
        <v>-1.554772097733803</v>
      </c>
      <c r="E16" s="2">
        <f t="shared" si="0"/>
        <v>42.64428952953013</v>
      </c>
    </row>
    <row r="17" spans="3:5" ht="12">
      <c r="C17" s="31">
        <v>0.07</v>
      </c>
      <c r="D17" s="2">
        <f t="shared" si="1"/>
        <v>-1.475791577831842</v>
      </c>
      <c r="E17" s="2">
        <f t="shared" si="0"/>
        <v>44.06478014351171</v>
      </c>
    </row>
    <row r="18" spans="3:5" ht="12">
      <c r="C18" s="31">
        <v>0.08</v>
      </c>
      <c r="D18" s="2">
        <f t="shared" si="1"/>
        <v>-1.405073817295488</v>
      </c>
      <c r="E18" s="2">
        <f t="shared" si="0"/>
        <v>45.37676661947499</v>
      </c>
    </row>
    <row r="19" spans="3:5" ht="12">
      <c r="C19" s="31">
        <v>0.09</v>
      </c>
      <c r="D19" s="2">
        <f t="shared" si="1"/>
        <v>-1.3407543519861065</v>
      </c>
      <c r="E19" s="2">
        <f t="shared" si="0"/>
        <v>46.60394051778316</v>
      </c>
    </row>
    <row r="20" spans="3:5" ht="12">
      <c r="C20" s="31">
        <v>0.1</v>
      </c>
      <c r="D20" s="2">
        <f t="shared" si="1"/>
        <v>-1.2815507943741977</v>
      </c>
      <c r="E20" s="2">
        <f t="shared" si="0"/>
        <v>47.76281852403198</v>
      </c>
    </row>
    <row r="21" spans="3:5" ht="12">
      <c r="C21" s="31">
        <v>0.11</v>
      </c>
      <c r="D21" s="2">
        <f t="shared" si="1"/>
        <v>-1.22652863865369</v>
      </c>
      <c r="E21" s="2">
        <f t="shared" si="0"/>
        <v>48.865668999448026</v>
      </c>
    </row>
    <row r="22" spans="3:5" ht="12">
      <c r="C22" s="31">
        <v>0.12</v>
      </c>
      <c r="D22" s="2">
        <f t="shared" si="1"/>
        <v>-1.1749875739042182</v>
      </c>
      <c r="E22" s="2">
        <f t="shared" si="0"/>
        <v>49.9218334704133</v>
      </c>
    </row>
    <row r="23" spans="3:5" ht="12">
      <c r="C23" s="31">
        <v>0.13</v>
      </c>
      <c r="D23" s="2">
        <f t="shared" si="1"/>
        <v>-1.1263909982517362</v>
      </c>
      <c r="E23" s="2">
        <f t="shared" si="0"/>
        <v>50.93856039918778</v>
      </c>
    </row>
    <row r="24" spans="3:5" ht="12">
      <c r="C24" s="31">
        <v>0.14</v>
      </c>
      <c r="D24" s="2">
        <f t="shared" si="1"/>
        <v>-1.0803205441334285</v>
      </c>
      <c r="E24" s="2">
        <f t="shared" si="0"/>
        <v>51.92155010091014</v>
      </c>
    </row>
    <row r="25" spans="3:5" ht="12">
      <c r="C25" s="31">
        <v>0.15</v>
      </c>
      <c r="D25" s="2">
        <f t="shared" si="1"/>
        <v>-1.0364328772993758</v>
      </c>
      <c r="E25" s="2">
        <f t="shared" si="0"/>
        <v>52.875603519086425</v>
      </c>
    </row>
    <row r="26" spans="3:5" ht="12">
      <c r="C26" s="31">
        <v>0.16</v>
      </c>
      <c r="D26" s="2">
        <f t="shared" si="1"/>
        <v>-0.9944574230758008</v>
      </c>
      <c r="E26" s="2">
        <f t="shared" si="0"/>
        <v>53.80448543491311</v>
      </c>
    </row>
    <row r="27" spans="3:5" ht="12">
      <c r="C27" s="31">
        <v>0.17</v>
      </c>
      <c r="D27" s="2">
        <f t="shared" si="1"/>
        <v>-0.9541645340505056</v>
      </c>
      <c r="E27" s="2">
        <f t="shared" si="0"/>
        <v>54.71147991166307</v>
      </c>
    </row>
    <row r="28" spans="3:5" ht="12">
      <c r="C28" s="31">
        <v>0.18</v>
      </c>
      <c r="D28" s="2">
        <f t="shared" si="1"/>
        <v>-0.9153654900728725</v>
      </c>
      <c r="E28" s="2">
        <f t="shared" si="0"/>
        <v>55.5992945278991</v>
      </c>
    </row>
    <row r="29" spans="3:5" ht="12">
      <c r="C29" s="31">
        <v>0.19</v>
      </c>
      <c r="D29" s="2">
        <f t="shared" si="1"/>
        <v>-0.8778965820965823</v>
      </c>
      <c r="E29" s="2">
        <f t="shared" si="0"/>
        <v>56.47034430227239</v>
      </c>
    </row>
    <row r="30" spans="3:5" ht="12">
      <c r="C30" s="31">
        <v>0.2</v>
      </c>
      <c r="D30" s="2">
        <f t="shared" si="1"/>
        <v>-0.841621385916369</v>
      </c>
      <c r="E30" s="2">
        <f t="shared" si="0"/>
        <v>57.32664253040055</v>
      </c>
    </row>
    <row r="31" spans="3:5" ht="12">
      <c r="C31" s="31">
        <v>0.21</v>
      </c>
      <c r="D31" s="2">
        <f t="shared" si="1"/>
        <v>-0.8064216672210023</v>
      </c>
      <c r="E31" s="2">
        <f t="shared" si="0"/>
        <v>58.16996449222618</v>
      </c>
    </row>
    <row r="32" spans="3:5" ht="12">
      <c r="C32" s="31">
        <v>0.22</v>
      </c>
      <c r="D32" s="2">
        <f t="shared" si="1"/>
        <v>-0.7721928341197781</v>
      </c>
      <c r="E32" s="2">
        <f t="shared" si="0"/>
        <v>59.0019215799205</v>
      </c>
    </row>
    <row r="33" spans="3:5" ht="12">
      <c r="C33" s="31">
        <v>0.23</v>
      </c>
      <c r="D33" s="2">
        <f t="shared" si="1"/>
        <v>-0.7388462108792737</v>
      </c>
      <c r="E33" s="2">
        <f t="shared" si="0"/>
        <v>59.8238772358316</v>
      </c>
    </row>
    <row r="34" spans="3:5" ht="12">
      <c r="C34" s="31">
        <v>0.24</v>
      </c>
      <c r="D34" s="2">
        <f t="shared" si="1"/>
        <v>-0.7063022167130839</v>
      </c>
      <c r="E34" s="2">
        <f t="shared" si="0"/>
        <v>60.63708835045685</v>
      </c>
    </row>
    <row r="35" spans="3:5" ht="12">
      <c r="C35" s="31">
        <v>0.25</v>
      </c>
      <c r="D35" s="2">
        <f t="shared" si="1"/>
        <v>-0.6744903657818213</v>
      </c>
      <c r="E35" s="2">
        <f t="shared" si="0"/>
        <v>61.44268762822928</v>
      </c>
    </row>
    <row r="36" spans="3:5" ht="12">
      <c r="C36" s="31">
        <v>0.26</v>
      </c>
      <c r="D36" s="2">
        <f t="shared" si="1"/>
        <v>-0.6433447197196074</v>
      </c>
      <c r="E36" s="2">
        <f t="shared" si="0"/>
        <v>62.24178405634631</v>
      </c>
    </row>
    <row r="37" spans="3:5" ht="12">
      <c r="C37" s="31">
        <v>0.27</v>
      </c>
      <c r="D37" s="2">
        <f t="shared" si="1"/>
        <v>-0.6128129825810902</v>
      </c>
      <c r="E37" s="2">
        <f t="shared" si="0"/>
        <v>63.03521614973668</v>
      </c>
    </row>
    <row r="38" spans="3:5" ht="12">
      <c r="C38" s="31">
        <v>0.28</v>
      </c>
      <c r="D38" s="2">
        <f t="shared" si="1"/>
        <v>-0.5828405846841633</v>
      </c>
      <c r="E38" s="2">
        <f t="shared" si="0"/>
        <v>63.82394995559553</v>
      </c>
    </row>
    <row r="39" spans="3:5" ht="12">
      <c r="C39" s="31">
        <v>0.29</v>
      </c>
      <c r="D39" s="2">
        <f t="shared" si="1"/>
        <v>-0.5533843250304926</v>
      </c>
      <c r="E39" s="2">
        <f aca="true" t="shared" si="2" ref="E39:E70">10^((D39-$D$3)/$D$4)</f>
        <v>64.60871636056946</v>
      </c>
    </row>
    <row r="40" spans="3:5" ht="12">
      <c r="C40" s="31">
        <v>0.3</v>
      </c>
      <c r="D40" s="2">
        <f t="shared" si="1"/>
        <v>-0.5244010026217438</v>
      </c>
      <c r="E40" s="2">
        <f t="shared" si="2"/>
        <v>65.39030045494803</v>
      </c>
    </row>
    <row r="41" spans="3:5" ht="12">
      <c r="C41" s="31">
        <v>0.31</v>
      </c>
      <c r="D41" s="2">
        <f t="shared" si="1"/>
        <v>-0.4958496901963372</v>
      </c>
      <c r="E41" s="2">
        <f t="shared" si="2"/>
        <v>66.16947874625136</v>
      </c>
    </row>
    <row r="42" spans="3:5" ht="12">
      <c r="C42" s="31">
        <v>0.32</v>
      </c>
      <c r="D42" s="2">
        <f t="shared" si="1"/>
        <v>-0.4676985554397106</v>
      </c>
      <c r="E42" s="2">
        <f t="shared" si="2"/>
        <v>66.94682575441462</v>
      </c>
    </row>
    <row r="43" spans="3:5" ht="12">
      <c r="C43" s="31">
        <v>0.33</v>
      </c>
      <c r="D43" s="2">
        <f t="shared" si="1"/>
        <v>-0.43991349230054766</v>
      </c>
      <c r="E43" s="2">
        <f t="shared" si="2"/>
        <v>67.72301862081056</v>
      </c>
    </row>
    <row r="44" spans="3:5" ht="12">
      <c r="C44" s="31">
        <v>0.34</v>
      </c>
      <c r="D44" s="2">
        <f t="shared" si="1"/>
        <v>-0.41246266846428625</v>
      </c>
      <c r="E44" s="2">
        <f t="shared" si="2"/>
        <v>68.49871147432572</v>
      </c>
    </row>
    <row r="45" spans="3:5" ht="12">
      <c r="C45" s="31">
        <v>0.35</v>
      </c>
      <c r="D45" s="2">
        <f t="shared" si="1"/>
        <v>-0.38532107282662764</v>
      </c>
      <c r="E45" s="2">
        <f t="shared" si="2"/>
        <v>69.27440107114907</v>
      </c>
    </row>
    <row r="46" spans="3:5" ht="12">
      <c r="C46" s="31">
        <v>0.36</v>
      </c>
      <c r="D46" s="2">
        <f t="shared" si="1"/>
        <v>-0.3584591468097642</v>
      </c>
      <c r="E46" s="2">
        <f t="shared" si="2"/>
        <v>70.05074627560593</v>
      </c>
    </row>
    <row r="47" spans="3:5" ht="12">
      <c r="C47" s="31">
        <v>0.37</v>
      </c>
      <c r="D47" s="2">
        <f t="shared" si="1"/>
        <v>-0.3318541530461516</v>
      </c>
      <c r="E47" s="2">
        <f t="shared" si="2"/>
        <v>70.82824141799547</v>
      </c>
    </row>
    <row r="48" spans="3:5" ht="12">
      <c r="C48" s="31">
        <v>0.38</v>
      </c>
      <c r="D48" s="2">
        <f t="shared" si="1"/>
        <v>-0.30548108043149114</v>
      </c>
      <c r="E48" s="2">
        <f t="shared" si="2"/>
        <v>71.60747563374997</v>
      </c>
    </row>
    <row r="49" spans="3:5" ht="12">
      <c r="C49" s="31">
        <v>0.39</v>
      </c>
      <c r="D49" s="2">
        <f t="shared" si="1"/>
        <v>-0.27931946533499286</v>
      </c>
      <c r="E49" s="2">
        <f t="shared" si="2"/>
        <v>72.3889318592172</v>
      </c>
    </row>
    <row r="50" spans="3:5" ht="12">
      <c r="C50" s="31">
        <v>0.4</v>
      </c>
      <c r="D50" s="2">
        <f t="shared" si="1"/>
        <v>-0.25334657038911246</v>
      </c>
      <c r="E50" s="2">
        <f t="shared" si="2"/>
        <v>73.17318674776767</v>
      </c>
    </row>
    <row r="51" spans="3:5" ht="12">
      <c r="C51" s="31">
        <v>0.41</v>
      </c>
      <c r="D51" s="2">
        <f t="shared" si="1"/>
        <v>-0.2275453425681917</v>
      </c>
      <c r="E51" s="2">
        <f t="shared" si="2"/>
        <v>73.96067041813082</v>
      </c>
    </row>
    <row r="52" spans="3:5" ht="12">
      <c r="C52" s="31">
        <v>0.42</v>
      </c>
      <c r="D52" s="2">
        <f t="shared" si="1"/>
        <v>-0.20189418137306347</v>
      </c>
      <c r="E52" s="2">
        <f t="shared" si="2"/>
        <v>74.75197474314676</v>
      </c>
    </row>
    <row r="53" spans="3:5" ht="12">
      <c r="C53" s="31">
        <v>0.43</v>
      </c>
      <c r="D53" s="2">
        <f t="shared" si="1"/>
        <v>-0.1763737600413151</v>
      </c>
      <c r="E53" s="2">
        <f t="shared" si="2"/>
        <v>75.54764730383458</v>
      </c>
    </row>
    <row r="54" spans="3:5" ht="12">
      <c r="C54" s="31">
        <v>0.44</v>
      </c>
      <c r="D54" s="2">
        <f t="shared" si="1"/>
        <v>-0.1509692992840428</v>
      </c>
      <c r="E54" s="2">
        <f t="shared" si="2"/>
        <v>76.3481159599308</v>
      </c>
    </row>
    <row r="55" spans="3:5" ht="12">
      <c r="C55" s="31">
        <v>0.45</v>
      </c>
      <c r="D55" s="2">
        <f t="shared" si="1"/>
        <v>-0.12566147233883385</v>
      </c>
      <c r="E55" s="2">
        <f t="shared" si="2"/>
        <v>77.15397274235184</v>
      </c>
    </row>
    <row r="56" spans="3:5" ht="12">
      <c r="C56" s="31">
        <v>0.46</v>
      </c>
      <c r="D56" s="2">
        <f t="shared" si="1"/>
        <v>-0.10043322618003003</v>
      </c>
      <c r="E56" s="2">
        <f t="shared" si="2"/>
        <v>77.96576117018695</v>
      </c>
    </row>
    <row r="57" spans="3:5" ht="12">
      <c r="C57" s="31">
        <v>0.47</v>
      </c>
      <c r="D57" s="2">
        <f t="shared" si="1"/>
        <v>-0.07526978151872754</v>
      </c>
      <c r="E57" s="2">
        <f t="shared" si="2"/>
        <v>78.78397284133446</v>
      </c>
    </row>
    <row r="58" spans="3:5" ht="12">
      <c r="C58" s="31">
        <v>0.48</v>
      </c>
      <c r="D58" s="2">
        <f t="shared" si="1"/>
        <v>-0.05015408532926813</v>
      </c>
      <c r="E58" s="2">
        <f t="shared" si="2"/>
        <v>79.60919416933548</v>
      </c>
    </row>
    <row r="59" spans="3:5" ht="12">
      <c r="C59" s="31">
        <v>0.49</v>
      </c>
      <c r="D59" s="2">
        <f t="shared" si="1"/>
        <v>-0.02506908458599355</v>
      </c>
      <c r="E59" s="2">
        <f t="shared" si="2"/>
        <v>80.44203483309172</v>
      </c>
    </row>
    <row r="60" spans="3:5" ht="12">
      <c r="C60" s="31">
        <v>0.5</v>
      </c>
      <c r="D60" s="2">
        <f t="shared" si="1"/>
        <v>0</v>
      </c>
      <c r="E60" s="2">
        <f t="shared" si="2"/>
        <v>81.28305161640995</v>
      </c>
    </row>
    <row r="61" spans="3:5" ht="12">
      <c r="C61" s="31">
        <v>0.51</v>
      </c>
      <c r="D61" s="2">
        <f t="shared" si="1"/>
        <v>0.02506908458599355</v>
      </c>
      <c r="E61" s="2">
        <f t="shared" si="2"/>
        <v>82.13286118115518</v>
      </c>
    </row>
    <row r="62" spans="3:5" ht="12">
      <c r="C62" s="31">
        <v>0.52</v>
      </c>
      <c r="D62" s="2">
        <f t="shared" si="1"/>
        <v>0.05015408532926813</v>
      </c>
      <c r="E62" s="2">
        <f t="shared" si="2"/>
        <v>82.9921034751647</v>
      </c>
    </row>
    <row r="63" spans="3:5" ht="12">
      <c r="C63" s="31">
        <v>0.53</v>
      </c>
      <c r="D63" s="2">
        <f t="shared" si="1"/>
        <v>0.07526978151872754</v>
      </c>
      <c r="E63" s="2">
        <f t="shared" si="2"/>
        <v>83.86140279294976</v>
      </c>
    </row>
    <row r="64" spans="3:5" ht="12">
      <c r="C64" s="31">
        <v>0.54</v>
      </c>
      <c r="D64" s="2">
        <f t="shared" si="1"/>
        <v>0.10043322618003003</v>
      </c>
      <c r="E64" s="2">
        <f t="shared" si="2"/>
        <v>84.74148627439264</v>
      </c>
    </row>
    <row r="65" spans="3:5" ht="12">
      <c r="C65" s="31">
        <v>0.55</v>
      </c>
      <c r="D65" s="2">
        <f t="shared" si="1"/>
        <v>0.12566147233883385</v>
      </c>
      <c r="E65" s="2">
        <f t="shared" si="2"/>
        <v>85.63310799482979</v>
      </c>
    </row>
    <row r="66" spans="3:5" ht="12">
      <c r="C66" s="31">
        <v>0.56</v>
      </c>
      <c r="D66" s="2">
        <f t="shared" si="1"/>
        <v>0.1509692992840428</v>
      </c>
      <c r="E66" s="2">
        <f t="shared" si="2"/>
        <v>86.53696816229808</v>
      </c>
    </row>
    <row r="67" spans="3:5" ht="12">
      <c r="C67" s="31">
        <v>0.57</v>
      </c>
      <c r="D67" s="2">
        <f t="shared" si="1"/>
        <v>0.1763737600413151</v>
      </c>
      <c r="E67" s="2">
        <f t="shared" si="2"/>
        <v>87.45387468526263</v>
      </c>
    </row>
    <row r="68" spans="3:5" ht="12">
      <c r="C68" s="31">
        <v>0.58</v>
      </c>
      <c r="D68" s="2">
        <f t="shared" si="1"/>
        <v>0.20189418137306347</v>
      </c>
      <c r="E68" s="2">
        <f t="shared" si="2"/>
        <v>88.38474839999715</v>
      </c>
    </row>
    <row r="69" spans="3:5" ht="12">
      <c r="C69" s="31">
        <v>0.59</v>
      </c>
      <c r="D69" s="2">
        <f t="shared" si="1"/>
        <v>0.2275453425681917</v>
      </c>
      <c r="E69" s="2">
        <f t="shared" si="2"/>
        <v>89.33037576220147</v>
      </c>
    </row>
    <row r="70" spans="3:5" ht="12">
      <c r="C70" s="31">
        <v>0.6</v>
      </c>
      <c r="D70" s="2">
        <f t="shared" si="1"/>
        <v>0.25334657038911246</v>
      </c>
      <c r="E70" s="2">
        <f t="shared" si="2"/>
        <v>90.2917417393678</v>
      </c>
    </row>
    <row r="71" spans="3:5" ht="12">
      <c r="C71" s="31">
        <v>0.61</v>
      </c>
      <c r="D71" s="2">
        <f t="shared" si="1"/>
        <v>0.27931946533499286</v>
      </c>
      <c r="E71" s="2">
        <f aca="true" t="shared" si="3" ref="E71:E102">10^((D71-$D$3)/$D$4)</f>
        <v>91.26995398861811</v>
      </c>
    </row>
    <row r="72" spans="3:5" ht="12">
      <c r="C72" s="31">
        <v>0.62</v>
      </c>
      <c r="D72" s="2">
        <f aca="true" t="shared" si="4" ref="D72:D113">NORMSINV(C72)</f>
        <v>0.30548108043149114</v>
      </c>
      <c r="E72" s="2">
        <f t="shared" si="3"/>
        <v>92.26598789585034</v>
      </c>
    </row>
    <row r="73" spans="3:5" ht="12">
      <c r="C73" s="31">
        <v>0.63</v>
      </c>
      <c r="D73" s="2">
        <f t="shared" si="4"/>
        <v>0.3318541530461516</v>
      </c>
      <c r="E73" s="2">
        <f t="shared" si="3"/>
        <v>93.28107472109745</v>
      </c>
    </row>
    <row r="74" spans="3:5" ht="12">
      <c r="C74" s="31">
        <v>0.64</v>
      </c>
      <c r="D74" s="2">
        <f t="shared" si="4"/>
        <v>0.3584591468097642</v>
      </c>
      <c r="E74" s="2">
        <f t="shared" si="3"/>
        <v>94.3164039121269</v>
      </c>
    </row>
    <row r="75" spans="3:5" ht="12">
      <c r="C75" s="31">
        <v>0.65</v>
      </c>
      <c r="D75" s="2">
        <f t="shared" si="4"/>
        <v>0.38532107282662764</v>
      </c>
      <c r="E75" s="2">
        <f t="shared" si="3"/>
        <v>95.37339014003507</v>
      </c>
    </row>
    <row r="76" spans="3:5" ht="12">
      <c r="C76" s="31">
        <v>0.66</v>
      </c>
      <c r="D76" s="2">
        <f t="shared" si="4"/>
        <v>0.41246266846428625</v>
      </c>
      <c r="E76" s="2">
        <f t="shared" si="3"/>
        <v>96.45341259524774</v>
      </c>
    </row>
    <row r="77" spans="3:5" ht="12">
      <c r="C77" s="31">
        <v>0.67</v>
      </c>
      <c r="D77" s="2">
        <f t="shared" si="4"/>
        <v>0.43991349230054766</v>
      </c>
      <c r="E77" s="2">
        <f t="shared" si="3"/>
        <v>97.55818058065314</v>
      </c>
    </row>
    <row r="78" spans="3:5" ht="12">
      <c r="C78" s="31">
        <v>0.68</v>
      </c>
      <c r="D78" s="2">
        <f t="shared" si="4"/>
        <v>0.4676985554397106</v>
      </c>
      <c r="E78" s="2">
        <f t="shared" si="3"/>
        <v>98.68928669318261</v>
      </c>
    </row>
    <row r="79" spans="3:5" ht="12">
      <c r="C79" s="31">
        <v>0.69</v>
      </c>
      <c r="D79" s="2">
        <f t="shared" si="4"/>
        <v>0.4958496901963372</v>
      </c>
      <c r="E79" s="2">
        <f t="shared" si="3"/>
        <v>99.84867049372458</v>
      </c>
    </row>
    <row r="80" spans="3:5" ht="12">
      <c r="C80" s="31">
        <v>0.7</v>
      </c>
      <c r="D80" s="2">
        <f t="shared" si="4"/>
        <v>0.5244010026217438</v>
      </c>
      <c r="E80" s="2">
        <f t="shared" si="3"/>
        <v>101.03844812011454</v>
      </c>
    </row>
    <row r="81" spans="3:5" ht="12">
      <c r="C81" s="31">
        <v>0.71</v>
      </c>
      <c r="D81" s="2">
        <f t="shared" si="4"/>
        <v>0.5533843250304926</v>
      </c>
      <c r="E81" s="2">
        <f t="shared" si="3"/>
        <v>102.26072970098767</v>
      </c>
    </row>
    <row r="82" spans="3:5" ht="12">
      <c r="C82" s="31">
        <v>0.72</v>
      </c>
      <c r="D82" s="2">
        <f t="shared" si="4"/>
        <v>0.5828405846841633</v>
      </c>
      <c r="E82" s="2">
        <f t="shared" si="3"/>
        <v>103.51810699075558</v>
      </c>
    </row>
    <row r="83" spans="3:5" ht="12">
      <c r="C83" s="31">
        <v>0.73</v>
      </c>
      <c r="D83" s="2">
        <f t="shared" si="4"/>
        <v>0.6128129825810902</v>
      </c>
      <c r="E83" s="2">
        <f t="shared" si="3"/>
        <v>104.81338660569604</v>
      </c>
    </row>
    <row r="84" spans="3:5" ht="12">
      <c r="C84" s="31">
        <v>0.74</v>
      </c>
      <c r="D84" s="2">
        <f t="shared" si="4"/>
        <v>0.6433447197196074</v>
      </c>
      <c r="E84" s="2">
        <f t="shared" si="3"/>
        <v>106.14950358901729</v>
      </c>
    </row>
    <row r="85" spans="3:5" ht="12">
      <c r="C85" s="31">
        <v>0.75</v>
      </c>
      <c r="D85" s="2">
        <f t="shared" si="4"/>
        <v>0.6744903657818213</v>
      </c>
      <c r="E85" s="2">
        <f t="shared" si="3"/>
        <v>107.53003709818952</v>
      </c>
    </row>
    <row r="86" spans="3:5" ht="12">
      <c r="C86" s="31">
        <v>0.76</v>
      </c>
      <c r="D86" s="2">
        <f t="shared" si="4"/>
        <v>0.7063022167130839</v>
      </c>
      <c r="E86" s="2">
        <f t="shared" si="3"/>
        <v>108.95863669922052</v>
      </c>
    </row>
    <row r="87" spans="3:5" ht="12">
      <c r="C87" s="31">
        <v>0.77</v>
      </c>
      <c r="D87" s="2">
        <f t="shared" si="4"/>
        <v>0.7388462108792737</v>
      </c>
      <c r="E87" s="2">
        <f t="shared" si="3"/>
        <v>110.43975725663503</v>
      </c>
    </row>
    <row r="88" spans="3:5" ht="12">
      <c r="C88" s="31">
        <v>0.78</v>
      </c>
      <c r="D88" s="2">
        <f t="shared" si="4"/>
        <v>0.7721928341197781</v>
      </c>
      <c r="E88" s="2">
        <f t="shared" si="3"/>
        <v>111.97829330230549</v>
      </c>
    </row>
    <row r="89" spans="3:5" ht="12">
      <c r="C89" s="31">
        <v>0.79</v>
      </c>
      <c r="D89" s="2">
        <f t="shared" si="4"/>
        <v>0.8064216672210023</v>
      </c>
      <c r="E89" s="2">
        <f t="shared" si="3"/>
        <v>113.57982659519966</v>
      </c>
    </row>
    <row r="90" spans="3:5" ht="12">
      <c r="C90" s="31">
        <v>0.8</v>
      </c>
      <c r="D90" s="2">
        <f t="shared" si="4"/>
        <v>0.841621385916369</v>
      </c>
      <c r="E90" s="2">
        <f t="shared" si="3"/>
        <v>115.25067906379273</v>
      </c>
    </row>
    <row r="91" spans="3:5" ht="12">
      <c r="C91" s="31">
        <v>0.81</v>
      </c>
      <c r="D91" s="2">
        <f t="shared" si="4"/>
        <v>0.8778965820965823</v>
      </c>
      <c r="E91" s="2">
        <f t="shared" si="3"/>
        <v>116.99830347607963</v>
      </c>
    </row>
    <row r="92" spans="3:5" ht="12">
      <c r="C92" s="31">
        <v>0.82</v>
      </c>
      <c r="D92" s="2">
        <f t="shared" si="4"/>
        <v>0.9153654900728725</v>
      </c>
      <c r="E92" s="2">
        <f t="shared" si="3"/>
        <v>118.83126460823489</v>
      </c>
    </row>
    <row r="93" spans="3:5" ht="12">
      <c r="C93" s="31">
        <v>0.83</v>
      </c>
      <c r="D93" s="2">
        <f t="shared" si="4"/>
        <v>0.9541645340505056</v>
      </c>
      <c r="E93" s="2">
        <f t="shared" si="3"/>
        <v>120.75956436827322</v>
      </c>
    </row>
    <row r="94" spans="3:5" ht="12">
      <c r="C94" s="31">
        <v>0.84</v>
      </c>
      <c r="D94" s="2">
        <f t="shared" si="4"/>
        <v>0.9944574230758008</v>
      </c>
      <c r="E94" s="2">
        <f t="shared" si="3"/>
        <v>122.7952358743088</v>
      </c>
    </row>
    <row r="95" spans="3:5" ht="12">
      <c r="C95" s="31">
        <v>0.85</v>
      </c>
      <c r="D95" s="2">
        <f t="shared" si="4"/>
        <v>1.0364328772993758</v>
      </c>
      <c r="E95" s="2">
        <f t="shared" si="3"/>
        <v>124.95241737885924</v>
      </c>
    </row>
    <row r="96" spans="3:5" ht="12">
      <c r="C96" s="31">
        <v>0.86</v>
      </c>
      <c r="D96" s="2">
        <f t="shared" si="4"/>
        <v>1.0803205441334285</v>
      </c>
      <c r="E96" s="2">
        <f t="shared" si="3"/>
        <v>127.24840585913391</v>
      </c>
    </row>
    <row r="97" spans="3:5" ht="12">
      <c r="C97" s="31">
        <v>0.87</v>
      </c>
      <c r="D97" s="2">
        <f t="shared" si="4"/>
        <v>1.1263909982517362</v>
      </c>
      <c r="E97" s="2">
        <f t="shared" si="3"/>
        <v>129.70398904679917</v>
      </c>
    </row>
    <row r="98" spans="3:5" ht="12">
      <c r="C98" s="31">
        <v>0.88</v>
      </c>
      <c r="D98" s="2">
        <f t="shared" si="4"/>
        <v>1.1749875739042182</v>
      </c>
      <c r="E98" s="2">
        <f t="shared" si="3"/>
        <v>132.3455895102818</v>
      </c>
    </row>
    <row r="99" spans="3:5" ht="12">
      <c r="C99" s="31">
        <v>0.89</v>
      </c>
      <c r="D99" s="2">
        <f t="shared" si="4"/>
        <v>1.22652863865369</v>
      </c>
      <c r="E99" s="2">
        <f t="shared" si="3"/>
        <v>135.20605806400815</v>
      </c>
    </row>
    <row r="100" spans="3:5" ht="12">
      <c r="C100" s="31">
        <v>0.9</v>
      </c>
      <c r="D100" s="2">
        <f t="shared" si="4"/>
        <v>1.2815507943741977</v>
      </c>
      <c r="E100" s="2">
        <f t="shared" si="3"/>
        <v>138.32798574798665</v>
      </c>
    </row>
    <row r="101" spans="3:5" ht="12">
      <c r="C101" s="31">
        <v>0.91</v>
      </c>
      <c r="D101" s="2">
        <f t="shared" si="4"/>
        <v>1.3407543519861065</v>
      </c>
      <c r="E101" s="2">
        <f t="shared" si="3"/>
        <v>141.76772192803935</v>
      </c>
    </row>
    <row r="102" spans="3:5" ht="12">
      <c r="C102" s="31">
        <v>0.92</v>
      </c>
      <c r="D102" s="2">
        <f t="shared" si="4"/>
        <v>1.405073817295488</v>
      </c>
      <c r="E102" s="2">
        <f t="shared" si="3"/>
        <v>145.60170263961427</v>
      </c>
    </row>
    <row r="103" spans="3:5" ht="12">
      <c r="C103" s="31">
        <v>0.93</v>
      </c>
      <c r="D103" s="2">
        <f t="shared" si="4"/>
        <v>1.475791577831842</v>
      </c>
      <c r="E103" s="2">
        <f aca="true" t="shared" si="5" ref="E103:E113">10^((D103-$D$3)/$D$4)</f>
        <v>149.93685339080938</v>
      </c>
    </row>
    <row r="104" spans="3:5" ht="12">
      <c r="C104" s="31">
        <v>0.94</v>
      </c>
      <c r="D104" s="2">
        <f t="shared" si="4"/>
        <v>1.554772097733803</v>
      </c>
      <c r="E104" s="2">
        <f t="shared" si="5"/>
        <v>154.93128278056614</v>
      </c>
    </row>
    <row r="105" spans="3:5" ht="12">
      <c r="C105" s="31">
        <v>0.95</v>
      </c>
      <c r="D105" s="2">
        <f t="shared" si="4"/>
        <v>1.6448530004709028</v>
      </c>
      <c r="E105" s="2">
        <f t="shared" si="5"/>
        <v>160.83105470681411</v>
      </c>
    </row>
    <row r="106" spans="3:5" ht="12">
      <c r="C106" s="31">
        <v>0.96</v>
      </c>
      <c r="D106" s="2">
        <f t="shared" si="4"/>
        <v>1.7506863514427096</v>
      </c>
      <c r="E106" s="2">
        <f t="shared" si="5"/>
        <v>168.05018010045677</v>
      </c>
    </row>
    <row r="107" spans="3:5" ht="12">
      <c r="C107" s="31">
        <v>0.97</v>
      </c>
      <c r="D107" s="2">
        <f t="shared" si="4"/>
        <v>1.880789568531327</v>
      </c>
      <c r="E107" s="2">
        <f t="shared" si="5"/>
        <v>177.37034196761957</v>
      </c>
    </row>
    <row r="108" spans="3:5" ht="12">
      <c r="C108" s="31">
        <v>0.98</v>
      </c>
      <c r="D108" s="2">
        <f t="shared" si="4"/>
        <v>2.0537481759674847</v>
      </c>
      <c r="E108" s="2">
        <f t="shared" si="5"/>
        <v>190.56569205765217</v>
      </c>
    </row>
    <row r="109" spans="3:5" ht="12">
      <c r="C109" s="31">
        <v>0.99</v>
      </c>
      <c r="D109" s="2">
        <f t="shared" si="4"/>
        <v>2.3263419279828668</v>
      </c>
      <c r="E109" s="2">
        <f t="shared" si="5"/>
        <v>213.38343780930418</v>
      </c>
    </row>
    <row r="110" spans="3:5" ht="12">
      <c r="C110" s="31">
        <v>0.995</v>
      </c>
      <c r="D110" s="2">
        <f t="shared" si="4"/>
        <v>2.5758345145732164</v>
      </c>
      <c r="E110" s="2">
        <f t="shared" si="5"/>
        <v>236.654260199033</v>
      </c>
    </row>
    <row r="111" spans="3:5" ht="12">
      <c r="C111" s="31">
        <v>0.999</v>
      </c>
      <c r="D111" s="2">
        <f t="shared" si="4"/>
        <v>3.0902447178959846</v>
      </c>
      <c r="E111" s="2">
        <f t="shared" si="5"/>
        <v>292.95495639516884</v>
      </c>
    </row>
    <row r="112" spans="3:5" ht="12">
      <c r="C112" s="31">
        <v>0.9995</v>
      </c>
      <c r="D112" s="2">
        <f t="shared" si="4"/>
        <v>3.2904790714383125</v>
      </c>
      <c r="E112" s="2">
        <f t="shared" si="5"/>
        <v>318.3311307855128</v>
      </c>
    </row>
    <row r="113" spans="3:5" ht="12">
      <c r="C113" s="31">
        <v>0.9999</v>
      </c>
      <c r="D113" s="2">
        <f t="shared" si="4"/>
        <v>3.7194695323705673</v>
      </c>
      <c r="E113" s="2">
        <f t="shared" si="5"/>
        <v>380.3423543808598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iz 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M. Barry</dc:creator>
  <cp:keywords/>
  <dc:description/>
  <cp:lastModifiedBy>OPP</cp:lastModifiedBy>
  <dcterms:created xsi:type="dcterms:W3CDTF">2000-03-28T13:06:57Z</dcterms:created>
  <dcterms:modified xsi:type="dcterms:W3CDTF">2001-03-09T23:06:41Z</dcterms:modified>
  <cp:category/>
  <cp:version/>
  <cp:contentType/>
  <cp:contentStatus/>
</cp:coreProperties>
</file>