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1"/>
  </bookViews>
  <sheets>
    <sheet name="Chart1" sheetId="1" r:id="rId1"/>
    <sheet name="Sheet1" sheetId="2" r:id="rId2"/>
    <sheet name="Sheet2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<sst xmlns="http://schemas.openxmlformats.org/spreadsheetml/2006/main" count="194" uniqueCount="186">
  <si>
    <t>Material Type:</t>
  </si>
  <si>
    <t>Index Factors</t>
  </si>
  <si>
    <t>Material Strength Number, Ms, for rock/cohesive soil</t>
  </si>
  <si>
    <t>Material Strength Number, Ms, for cohesionless soil</t>
  </si>
  <si>
    <t>Average Spacing (meters) of Joint Set, Jx</t>
  </si>
  <si>
    <t>Average Spacing (meters) of Joint Set, Jy</t>
  </si>
  <si>
    <t>Average Spacing (meters) of Joint Set, Jz</t>
  </si>
  <si>
    <t>Mean Block Diameter (meters)</t>
  </si>
  <si>
    <t>Joint Count Number, Jc (# joints/cubic meter)</t>
  </si>
  <si>
    <t>Peak Velocity in Exit Channel (fps)</t>
  </si>
  <si>
    <t>Maximum Flow Depth in Exit Channel (ft)</t>
  </si>
  <si>
    <t>Elevation of End of Exit Channel (ft)</t>
  </si>
  <si>
    <t>Elevation of Floodplain (ft)</t>
  </si>
  <si>
    <t>Energy Head, HL (ft)</t>
  </si>
  <si>
    <t>(Radians)</t>
  </si>
  <si>
    <t>y-axis</t>
  </si>
  <si>
    <t>x-axis</t>
  </si>
  <si>
    <t>E</t>
  </si>
  <si>
    <t>Kh</t>
  </si>
  <si>
    <t>flow direction</t>
  </si>
  <si>
    <t>Js Calculator</t>
  </si>
  <si>
    <t>Effective Dip</t>
  </si>
  <si>
    <t>Unconfined Compressive Strength (MPa)</t>
  </si>
  <si>
    <t>Exit Channel Slope (degrees)</t>
  </si>
  <si>
    <t>Spillway Flow Direction (azimuth degrees)</t>
  </si>
  <si>
    <t>Bedrock Strike (azimuth degrees)</t>
  </si>
  <si>
    <t>Bedrock Dip (degrees)</t>
  </si>
  <si>
    <t>Bedrock Dip Direction (azimuth degrees)</t>
  </si>
  <si>
    <t>Apparent Dip (degrees)</t>
  </si>
  <si>
    <t>Effective Dip (degrees)</t>
  </si>
  <si>
    <t>Hydraulic Energy, E, (kW)</t>
  </si>
  <si>
    <t>Mean Block Diameter Using Line Survey Data</t>
  </si>
  <si>
    <t>Calculation of Hydraulic Energy</t>
  </si>
  <si>
    <r>
      <t xml:space="preserve">Is dip direction </t>
    </r>
    <r>
      <rPr>
        <b/>
        <sz val="10"/>
        <rFont val="Times New Roman"/>
        <family val="1"/>
      </rPr>
      <t>against</t>
    </r>
    <r>
      <rPr>
        <sz val="10"/>
        <rFont val="Times New Roman"/>
        <family val="1"/>
      </rPr>
      <t xml:space="preserve"> or </t>
    </r>
    <r>
      <rPr>
        <b/>
        <sz val="10"/>
        <rFont val="Times New Roman"/>
        <family val="1"/>
      </rPr>
      <t xml:space="preserve">with </t>
    </r>
    <r>
      <rPr>
        <sz val="10"/>
        <rFont val="Times New Roman"/>
        <family val="1"/>
      </rPr>
      <t>the flow?  (Spreadsheet calculates)</t>
    </r>
  </si>
  <si>
    <t>Equivalent RQD, from Jc (table 9)</t>
  </si>
  <si>
    <t>Joint Set Number, Jn (table 8)</t>
  </si>
  <si>
    <t>Joint Roughness Number, Jr (table 9)</t>
  </si>
  <si>
    <r>
      <t>Dip</t>
    </r>
    <r>
      <rPr>
        <b/>
        <sz val="10"/>
        <rFont val="Times New Roman"/>
        <family val="1"/>
      </rPr>
      <t xml:space="preserve"> with</t>
    </r>
  </si>
  <si>
    <r>
      <t xml:space="preserve">Dip  </t>
    </r>
    <r>
      <rPr>
        <b/>
        <sz val="10"/>
        <rFont val="Times New Roman"/>
        <family val="1"/>
      </rPr>
      <t>against</t>
    </r>
  </si>
  <si>
    <t>NOTES ON USING THIS SPREADSHEET</t>
  </si>
  <si>
    <t>this after all data above it are entered.</t>
  </si>
  <si>
    <t>B-14     Is dip Direction Against or With the Flow?:  The</t>
  </si>
  <si>
    <t xml:space="preserve">Guide for the Headcut Erodibility Index" for details on  </t>
  </si>
  <si>
    <t>1.  Refer to NEH Part 628, Chapter 52, "Field Procedures</t>
  </si>
  <si>
    <t>CELL         PARAMETER                         NOTES</t>
  </si>
  <si>
    <t>B-24     Joint Set Number, Jn:  Use table 8 to determine Jn.</t>
  </si>
  <si>
    <t>Joint Alteration Number, Ja (table 10)</t>
  </si>
  <si>
    <t>B-22     If the material is cohesionless soil, the spreadsheet</t>
  </si>
  <si>
    <t>after all appropriate data above are entered.</t>
  </si>
  <si>
    <t>2.  Use copies of the 8 data sheets in Appendix 52C for recording</t>
  </si>
  <si>
    <t>spreadsheet calculates this after all data above it are entered.</t>
  </si>
  <si>
    <t>block diameter.  If nothing is entered into these cells, '0.000' is</t>
  </si>
  <si>
    <t>is shown, indicating the cells are not in use.</t>
  </si>
  <si>
    <t xml:space="preserve">Notes on Significance of Chart 1.  </t>
  </si>
  <si>
    <t>3.  Erosion rates are not determined by this method.</t>
  </si>
  <si>
    <t>Date of Flow:</t>
  </si>
  <si>
    <t>Project Name and Site Number</t>
  </si>
  <si>
    <t>Alternative Method for Calculating Residual Friction Angle</t>
  </si>
  <si>
    <t>B-44     Mean Block Diameter:  Once data are entered into</t>
  </si>
  <si>
    <t>B-37     Percent clay:  Enter clay content (percent finer than</t>
  </si>
  <si>
    <t xml:space="preserve"> 0.002 micron) of soil.</t>
  </si>
  <si>
    <t>B-38     Liquid Limit:  Enter liquid limit of soil in percent.</t>
  </si>
  <si>
    <t xml:space="preserve">spreadsheet calculates residual friction angle.  Enter the value </t>
  </si>
  <si>
    <t>B-32     Hydraulic Energy, E (kilowatts):  Spreadsheet calculates E</t>
  </si>
  <si>
    <t>Alternative Method for Calculating RQD from</t>
  </si>
  <si>
    <t>Clay Content (percent)</t>
  </si>
  <si>
    <t>Liquid Limit (percent)</t>
  </si>
  <si>
    <t>Headcut Erodibility Index, Kh (spreadsheet calculates)</t>
  </si>
  <si>
    <t>Ground Structure Number, Js (spreadsheet calculates)</t>
  </si>
  <si>
    <t>If table 5 is used, enter 'yes'; if table 6 is used, enter 'no'</t>
  </si>
  <si>
    <t>Residual friction angle (degrees) from lab shear test or cell B-37</t>
  </si>
  <si>
    <r>
      <t xml:space="preserve">For Soil Material, Kd = tan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>r  (spreadsheet calculates)</t>
    </r>
  </si>
  <si>
    <t xml:space="preserve">              (If rock or cohesive soil, use table 5)</t>
  </si>
  <si>
    <t xml:space="preserve">               (If cohesionless soil, use table 6)</t>
  </si>
  <si>
    <t>Residual Friction Angle, degrees (spreadsheet calculates)</t>
  </si>
  <si>
    <t>B-30     Headcut Erodibility Index, Kh:  Spreadsheet calculates Kh</t>
  </si>
  <si>
    <t>approximated from liquid limit.  See alternative method, cell B-33.</t>
  </si>
  <si>
    <t>after cells B-52 through B-57 are entered.</t>
  </si>
  <si>
    <t>B-39     Once data are entered in cells B-35 and B-36, the</t>
  </si>
  <si>
    <t>obtained in cell B-37 into cell B-27.</t>
  </si>
  <si>
    <t>cells B-42, B-43, and B-44, the spreadsheet calculates mean</t>
  </si>
  <si>
    <t>field data.  The numbers of the tables on the data sheets</t>
  </si>
  <si>
    <t>how to collect the field information for the input parameters.</t>
  </si>
  <si>
    <t>HEADCUT ERODIBILITY INDEX CALCULATOR</t>
  </si>
  <si>
    <t>Test</t>
  </si>
  <si>
    <t>11A</t>
  </si>
  <si>
    <t>11B</t>
  </si>
  <si>
    <t>11C</t>
  </si>
  <si>
    <t>25A</t>
  </si>
  <si>
    <t>25B</t>
  </si>
  <si>
    <t>25C</t>
  </si>
  <si>
    <t>25D</t>
  </si>
  <si>
    <t>25E</t>
  </si>
  <si>
    <t>25F</t>
  </si>
  <si>
    <t>30A</t>
  </si>
  <si>
    <t>30B</t>
  </si>
  <si>
    <t>30C</t>
  </si>
  <si>
    <t>30D</t>
  </si>
  <si>
    <t>31A</t>
  </si>
  <si>
    <t>31B</t>
  </si>
  <si>
    <t>31C</t>
  </si>
  <si>
    <t>31D</t>
  </si>
  <si>
    <t>35A</t>
  </si>
  <si>
    <t>35B</t>
  </si>
  <si>
    <t>35C</t>
  </si>
  <si>
    <t>35D</t>
  </si>
  <si>
    <t>36A</t>
  </si>
  <si>
    <t>36B</t>
  </si>
  <si>
    <t>36C</t>
  </si>
  <si>
    <t>36D</t>
  </si>
  <si>
    <t xml:space="preserve">Kh </t>
  </si>
  <si>
    <t>(by Ch-51)</t>
  </si>
  <si>
    <t>Hanson</t>
  </si>
  <si>
    <t>Moore</t>
  </si>
  <si>
    <t xml:space="preserve"> (old spreadsheet)</t>
  </si>
  <si>
    <t>(new spreadsheet)</t>
  </si>
  <si>
    <t>agree with those in the spreadsheet.</t>
  </si>
  <si>
    <t>3.  Supplemental instructions on how to use this spreadsheet.</t>
  </si>
  <si>
    <t xml:space="preserve">B-7     Exit Channel Slope:  For exit channels with more than one </t>
  </si>
  <si>
    <t>slope, use slope of exit section.</t>
  </si>
  <si>
    <t xml:space="preserve">B-8     Spillway Flow Direction:  For curved spillways, use the </t>
  </si>
  <si>
    <t xml:space="preserve">orientation of exit section. </t>
  </si>
  <si>
    <t xml:space="preserve">B-9     Bedrock Strike:  If the strike of the bedrock varies within </t>
  </si>
  <si>
    <t xml:space="preserve"> the exit channel, measure the strike as it occurs at the exit section.</t>
  </si>
  <si>
    <t xml:space="preserve">B-10     Bedrock Dip:  If the dip of the bedrock varies within the </t>
  </si>
  <si>
    <t>exit channel, measure the dip as it occurs at the exit section.</t>
  </si>
  <si>
    <t xml:space="preserve">B-11     Bedrock Dip Direction:  Measure at right angles to the </t>
  </si>
  <si>
    <t>the strike and express as an azimuth.</t>
  </si>
  <si>
    <t>B-12     Apparent Dip:  The spreadsheet calculates this after all</t>
  </si>
  <si>
    <t>data above it are entered.</t>
  </si>
  <si>
    <t>B-13     Effective Dip:  The spreadsheet calculates this after all</t>
  </si>
  <si>
    <t xml:space="preserve">B-15     Ground Structure Number:  The spreadsheet calculates </t>
  </si>
  <si>
    <t xml:space="preserve">B-16     Unconfined Compressive Strength:  If material is rock or </t>
  </si>
  <si>
    <t>cohesive soil, use Table 5 to select best value.</t>
  </si>
  <si>
    <t>B-18     Unconfined Compressive Strength:  If material is</t>
  </si>
  <si>
    <t>cohesionless soil, use Table 6 to select best value.</t>
  </si>
  <si>
    <t xml:space="preserve">B-21     If the material is rock or cohesive soil, the spreadsheet </t>
  </si>
  <si>
    <t>calculates Ms after cell B-16 is filled in.</t>
  </si>
  <si>
    <t>calculates Ms after cell B-18 is filled in.  If nothing is entered into</t>
  </si>
  <si>
    <t>cell B-18, '0.000' is shown, indicating the cell is not in use.</t>
  </si>
  <si>
    <t>B-25     Joint Roughness Number, Jr:  If material is rock, use table 9.</t>
  </si>
  <si>
    <t xml:space="preserve">B-26     If material is rock, use table 10.  For field estimation of Ja for </t>
  </si>
  <si>
    <t>soil material, use column 3 of table 10 (for aperture width &gt; 5 mm).</t>
  </si>
  <si>
    <t>B-45     Joint Count:  After data are entered into cells B-40, B-41,</t>
  </si>
  <si>
    <t xml:space="preserve">and B-42, the spreadsheet calculates Jc according to the </t>
  </si>
  <si>
    <t xml:space="preserve">relationship shown in table 7.  If nothing is entered, '33' is shown, </t>
  </si>
  <si>
    <t>indicating the cell is not in use.</t>
  </si>
  <si>
    <t xml:space="preserve">B-46     Equivalent RQD:  Once the data are entered into cells </t>
  </si>
  <si>
    <t>B-42, B-43, and B-44, the spreadsheet calculates Equivalent RQD.</t>
  </si>
  <si>
    <t>Enter this figure into cell B-23.  If this alternative method is not</t>
  </si>
  <si>
    <t>used, '6' is shown, indicating the cell is not in use.</t>
  </si>
  <si>
    <t xml:space="preserve">associated with the peak discharge in the exit channel reach </t>
  </si>
  <si>
    <t xml:space="preserve">containing the exit section and at a point where the flow is not at </t>
  </si>
  <si>
    <t>critical head.</t>
  </si>
  <si>
    <t xml:space="preserve">B-54     Elevation of End of Exit Channel:  If the exit channel is </t>
  </si>
  <si>
    <t>B-53     Maximum Depth of Flow in Exit Channel:  Use the maximum</t>
  </si>
  <si>
    <t xml:space="preserve">depth associated with the peak velocity (used in cell B-52) in the </t>
  </si>
  <si>
    <t>reach containing the exit section and at a point where the flow is</t>
  </si>
  <si>
    <t>not at critical head.</t>
  </si>
  <si>
    <t>channel is constructed all the way to the flood plain, this</t>
  </si>
  <si>
    <t>methodology for calculating a headcut erodibility index does not</t>
  </si>
  <si>
    <t>apply.  An overfall condition is one of the necessary assumptions.</t>
  </si>
  <si>
    <t xml:space="preserve">B-55     Elevation of Flood Plain:  Use the elevation of the flood </t>
  </si>
  <si>
    <t>plain at the base of the hillside in which the spillway is constructed.</t>
  </si>
  <si>
    <t xml:space="preserve">B-57    Hydraulic Energy:  The spreadsheet calculates this after </t>
  </si>
  <si>
    <t>cells B-52 through B-55 are filled in.</t>
  </si>
  <si>
    <t>B-56     Energy Head:  The spreadsheet calculates this after</t>
  </si>
  <si>
    <t>1.  If the calculated value for Kh plots above the erosion threshold,</t>
  </si>
  <si>
    <t>significant erosion can be anticipated.</t>
  </si>
  <si>
    <t xml:space="preserve">2.  If the calculated value for Kh plots below the erosion threshold,  </t>
  </si>
  <si>
    <t xml:space="preserve">little to no erosion can be anticipated.  </t>
  </si>
  <si>
    <t>B-20      If Table 5 is used, enter 'yes'; if Table 6 is used, enter 'no'.</t>
  </si>
  <si>
    <t>This block must be filled in because it tells the spreadsheet which</t>
  </si>
  <si>
    <t>formula to use to calculate Ms.</t>
  </si>
  <si>
    <t>B-23     RQD:  There are 3 ways to arrive at this value, as described</t>
  </si>
  <si>
    <t>on sheet 5.  Enter the value derived from either method (1) or (3).</t>
  </si>
  <si>
    <t>If the line survey method (2) is used to calculate mean block</t>
  </si>
  <si>
    <t xml:space="preserve"> diameter, D, based on joint set spacing, enter the average spacing</t>
  </si>
  <si>
    <t>of each of the 3 sets into cells B-42, B-43, and B-44, respectively.</t>
  </si>
  <si>
    <t>B-52     Peak Velocity in Exit Channel:  Use the velocity of flow</t>
  </si>
  <si>
    <t>RQD  (table 7, or use equivalent RQD from cell B-48)</t>
  </si>
  <si>
    <r>
      <t>B-28     If a lab residual shear test is conducted, enter</t>
    </r>
    <r>
      <rPr>
        <sz val="10"/>
        <rFont val="Symbol"/>
        <family val="1"/>
      </rPr>
      <t xml:space="preserve"> f</t>
    </r>
    <r>
      <rPr>
        <sz val="10"/>
        <rFont val="Times New Roman"/>
        <family val="1"/>
      </rPr>
      <t xml:space="preserve">'r in degrees </t>
    </r>
  </si>
  <si>
    <r>
      <t xml:space="preserve">in cell B-27.  If a lab shear test is unavailable, 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>'r can be</t>
    </r>
  </si>
  <si>
    <t>rcc</t>
  </si>
  <si>
    <t>yes</t>
  </si>
  <si>
    <t>Example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</si>
</sst>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_)"/>
    <numFmt numFmtId="167" formatCode="0_)"/>
    <numFmt numFmtId="168" formatCode="0.0"/>
    <numFmt numFmtId="169" formatCode="0.000"/>
    <numFmt numFmtId="170" formatCode="00000"/>
    <numFmt numFmtId="171" formatCode="#,##0.000"/>
    <numFmt numFmtId="172" formatCode="0.0000"/>
  </numFmts>
  <fonts count="11">
    <font>
      <sz val="10"/>
      <name val="Times New Roman"/>
      <family val="1"/>
    </font>
    <font>
      <sz val="10"/>
      <name val="Arial"/>
      <family val="0"/>
    </font>
    <font>
      <sz val="10"/>
      <name val="Symbol"/>
      <family val="1"/>
    </font>
    <font>
      <sz val="9.25"/>
      <name val="Arial"/>
      <family val="0"/>
    </font>
    <font>
      <b/>
      <sz val="11"/>
      <name val="Arial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9.25"/>
      <name val="Arial"/>
      <family val="0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3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 horizontal="right"/>
    </xf>
    <xf numFmtId="164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/>
    </xf>
    <xf numFmtId="168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 locked="0"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right"/>
      <protection/>
    </xf>
    <xf numFmtId="0" fontId="0" fillId="1" borderId="0" xfId="0" applyFont="1" applyFill="1" applyAlignment="1">
      <alignment horizontal="right"/>
    </xf>
    <xf numFmtId="166" fontId="0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right"/>
      <protection locked="0"/>
    </xf>
    <xf numFmtId="172" fontId="0" fillId="0" borderId="0" xfId="0" applyNumberFormat="1" applyFont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2" fontId="0" fillId="2" borderId="0" xfId="0" applyNumberFormat="1" applyFont="1" applyFill="1" applyAlignment="1" applyProtection="1">
      <alignment/>
      <protection/>
    </xf>
    <xf numFmtId="2" fontId="10" fillId="0" borderId="0" xfId="0" applyNumberFormat="1" applyFont="1" applyAlignment="1">
      <alignment horizontal="right"/>
    </xf>
    <xf numFmtId="168" fontId="9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2" fontId="5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trike val="0"/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Stream Power vs. Headcut Erodibility Index
E = 17 (Kh)^0.5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325"/>
          <c:w val="0.77725"/>
          <c:h val="0.78475"/>
        </c:manualLayout>
      </c:layout>
      <c:scatterChart>
        <c:scatterStyle val="lineMarker"/>
        <c:varyColors val="0"/>
        <c:ser>
          <c:idx val="0"/>
          <c:order val="0"/>
          <c:tx>
            <c:v>Calculated Kh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8000"/>
                </a:solidFill>
              </a:ln>
            </c:spPr>
            <c:marker>
              <c:symbol val="circle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Sheet1!$E$27:$E$29</c:f>
              <c:numCache>
                <c:ptCount val="3"/>
                <c:pt idx="0">
                  <c:v>0.01</c:v>
                </c:pt>
                <c:pt idx="1">
                  <c:v>50000</c:v>
                </c:pt>
                <c:pt idx="2">
                  <c:v>0.15249610271456687</c:v>
                </c:pt>
              </c:numCache>
            </c:numRef>
          </c:xVal>
          <c:yVal>
            <c:numRef>
              <c:f>Sheet1!$F$27:$F$29</c:f>
              <c:numCache>
                <c:ptCount val="3"/>
                <c:pt idx="2">
                  <c:v>1162.8052158623316</c:v>
                </c:pt>
              </c:numCache>
            </c:numRef>
          </c:yVal>
          <c:smooth val="0"/>
        </c:ser>
        <c:ser>
          <c:idx val="1"/>
          <c:order val="1"/>
          <c:tx>
            <c:v>Erosion Threshhold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Sheet1!$E$27:$E$28</c:f>
              <c:numCache>
                <c:ptCount val="2"/>
                <c:pt idx="0">
                  <c:v>0.01</c:v>
                </c:pt>
                <c:pt idx="1">
                  <c:v>50000</c:v>
                </c:pt>
              </c:numCache>
            </c:numRef>
          </c:xVal>
          <c:yVal>
            <c:numRef>
              <c:f>Sheet1!$D$27:$D$28</c:f>
              <c:numCache>
                <c:ptCount val="2"/>
                <c:pt idx="0">
                  <c:v>1.7</c:v>
                </c:pt>
                <c:pt idx="1">
                  <c:v>3801</c:v>
                </c:pt>
              </c:numCache>
            </c:numRef>
          </c:yVal>
          <c:smooth val="0"/>
        </c:ser>
        <c:axId val="33782450"/>
        <c:axId val="35606595"/>
      </c:scatterChart>
      <c:valAx>
        <c:axId val="33782450"/>
        <c:scaling>
          <c:logBase val="10"/>
          <c:orientation val="minMax"/>
          <c:max val="10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Headcut Erodibility Index, 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5606595"/>
        <c:crosses val="autoZero"/>
        <c:crossBetween val="midCat"/>
        <c:dispUnits/>
        <c:majorUnit val="10"/>
        <c:minorUnit val="10"/>
      </c:valAx>
      <c:valAx>
        <c:axId val="35606595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Peak Stream Power, 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782450"/>
        <c:crossesAt val="0.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47975"/>
          <c:w val="0.158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34650" cy="5467350"/>
    <xdr:graphicFrame>
      <xdr:nvGraphicFramePr>
        <xdr:cNvPr id="1" name="Chart 1"/>
        <xdr:cNvGraphicFramePr/>
      </xdr:nvGraphicFramePr>
      <xdr:xfrm>
        <a:off x="0" y="0"/>
        <a:ext cx="105346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workbookViewId="0" topLeftCell="A1">
      <selection activeCell="B3" sqref="B3"/>
    </sheetView>
  </sheetViews>
  <sheetFormatPr defaultColWidth="9.33203125" defaultRowHeight="12.75"/>
  <cols>
    <col min="1" max="1" width="60.83203125" style="0" customWidth="1"/>
    <col min="2" max="2" width="12.83203125" style="0" customWidth="1"/>
    <col min="4" max="4" width="12.66015625" style="0" customWidth="1"/>
    <col min="5" max="5" width="12.5" style="0" customWidth="1"/>
    <col min="6" max="6" width="13.33203125" style="0" customWidth="1"/>
    <col min="9" max="9" width="51.83203125" style="0" customWidth="1"/>
  </cols>
  <sheetData>
    <row r="1" spans="1:2" ht="12.75">
      <c r="A1" s="28" t="s">
        <v>83</v>
      </c>
      <c r="B1" s="8"/>
    </row>
    <row r="2" ht="12.75">
      <c r="A2" s="29" t="s">
        <v>55</v>
      </c>
    </row>
    <row r="3" spans="1:2" ht="12.75">
      <c r="A3" s="29" t="s">
        <v>56</v>
      </c>
      <c r="B3" t="s">
        <v>185</v>
      </c>
    </row>
    <row r="4" spans="1:2" ht="12.75">
      <c r="A4" s="29" t="s">
        <v>0</v>
      </c>
      <c r="B4" s="26" t="s">
        <v>183</v>
      </c>
    </row>
    <row r="5" spans="1:2" ht="12.75">
      <c r="A5" s="30" t="s">
        <v>1</v>
      </c>
      <c r="B5" s="8"/>
    </row>
    <row r="6" spans="1:2" ht="12.75">
      <c r="A6" s="31"/>
      <c r="B6" s="8"/>
    </row>
    <row r="7" spans="1:6" ht="12.75">
      <c r="A7" s="31" t="s">
        <v>23</v>
      </c>
      <c r="B7" s="9">
        <v>18.43</v>
      </c>
      <c r="C7" s="1"/>
      <c r="D7" s="1"/>
      <c r="E7" s="1"/>
      <c r="F7" s="1"/>
    </row>
    <row r="8" spans="1:6" ht="12.75">
      <c r="A8" s="32" t="s">
        <v>24</v>
      </c>
      <c r="B8" s="10">
        <v>0</v>
      </c>
      <c r="C8" s="1"/>
      <c r="D8" s="1"/>
      <c r="E8" s="1"/>
      <c r="F8" s="1"/>
    </row>
    <row r="9" spans="1:6" ht="12.75">
      <c r="A9" s="31" t="s">
        <v>25</v>
      </c>
      <c r="B9" s="10">
        <v>0</v>
      </c>
      <c r="C9" s="1"/>
      <c r="D9" s="1"/>
      <c r="E9" s="1"/>
      <c r="F9" s="1"/>
    </row>
    <row r="10" spans="1:6" ht="12.75">
      <c r="A10" s="32" t="s">
        <v>26</v>
      </c>
      <c r="B10" s="10">
        <v>0</v>
      </c>
      <c r="C10" s="1"/>
      <c r="D10" s="1"/>
      <c r="E10" s="1"/>
      <c r="F10" s="1"/>
    </row>
    <row r="11" spans="1:6" ht="12.75">
      <c r="A11" s="31" t="s">
        <v>27</v>
      </c>
      <c r="B11" s="10">
        <v>0</v>
      </c>
      <c r="C11" s="1"/>
      <c r="D11" s="3"/>
      <c r="E11" s="39" t="s">
        <v>20</v>
      </c>
      <c r="F11" s="31"/>
    </row>
    <row r="12" spans="1:6" ht="12.75">
      <c r="A12" s="32" t="s">
        <v>28</v>
      </c>
      <c r="B12" s="11">
        <f>ATAN(TAN(B10*PI()/180)*SIN((B9-B8)*PI()/180))*180/PI()</f>
        <v>0</v>
      </c>
      <c r="C12" s="1"/>
      <c r="D12" s="39" t="s">
        <v>21</v>
      </c>
      <c r="E12" s="39" t="s">
        <v>37</v>
      </c>
      <c r="F12" s="39" t="s">
        <v>38</v>
      </c>
    </row>
    <row r="13" spans="1:6" ht="12.75">
      <c r="A13" s="31" t="s">
        <v>29</v>
      </c>
      <c r="B13" s="18">
        <f>IF(B11=0,ABS(B7-ABS(B12)),IF(ABS(B11-B8)&lt;=90,ABS(B7-ABS(B12)),IF(ABS(B11-B8)&gt;=270,ABS(B7-ABS(B12)),IF(ABS(B7+ABS(B12))&lt;=90,ABS(B7+ABS(B12)),180-ABS(B7+ABS(B12))))))</f>
        <v>18.43</v>
      </c>
      <c r="C13" s="1"/>
      <c r="D13" s="39" t="s">
        <v>14</v>
      </c>
      <c r="E13" s="39" t="s">
        <v>19</v>
      </c>
      <c r="F13" s="39" t="s">
        <v>19</v>
      </c>
    </row>
    <row r="14" spans="1:6" ht="12.75">
      <c r="A14" s="31" t="s">
        <v>33</v>
      </c>
      <c r="B14" s="17" t="str">
        <f>IF(B11=0,"WITH",IF(ABS(B11-B8)&lt;=90,"WITH",IF(ABS(B11-B8)&gt;=270,"WITH","AGAINST")))</f>
        <v>WITH</v>
      </c>
      <c r="C14" s="1"/>
      <c r="D14" s="20">
        <f>(PI()/180)*B13</f>
        <v>0.3216641811425549</v>
      </c>
      <c r="E14" s="21">
        <f>1.004+7.42132*D14-56.25696*D14^2+156.64285*D14^3-226.16576*D14^4+179.69753*D14^5-74.43984*D14^6+12.57373*D14^7</f>
        <v>0.9033507194658829</v>
      </c>
      <c r="F14" s="20">
        <f>0.99926-4.85356*D14+25.54649*D14^2-78.44504*D14^3+135.73875*D14^4-129.63181*D14^5+63.81557*D14^6-12.57373*D14^7</f>
        <v>0.5434545546834642</v>
      </c>
    </row>
    <row r="15" spans="1:3" ht="12.75">
      <c r="A15" s="32" t="s">
        <v>68</v>
      </c>
      <c r="B15" s="13">
        <f>IF(B14="WITH",E14,F14)</f>
        <v>0.9033507194658829</v>
      </c>
      <c r="C15" s="1"/>
    </row>
    <row r="16" spans="1:3" ht="12.75">
      <c r="A16" s="31" t="s">
        <v>22</v>
      </c>
      <c r="B16" s="23">
        <v>21</v>
      </c>
      <c r="C16" s="1"/>
    </row>
    <row r="17" spans="1:3" ht="12.75">
      <c r="A17" s="31" t="s">
        <v>72</v>
      </c>
      <c r="B17" s="19"/>
      <c r="C17" s="1"/>
    </row>
    <row r="18" spans="1:3" ht="12.75">
      <c r="A18" s="31" t="s">
        <v>22</v>
      </c>
      <c r="B18" s="7"/>
      <c r="C18" s="1"/>
    </row>
    <row r="19" spans="1:3" ht="12.75">
      <c r="A19" s="32" t="s">
        <v>73</v>
      </c>
      <c r="B19" s="19"/>
      <c r="C19" s="1"/>
    </row>
    <row r="20" spans="1:6" ht="12.75">
      <c r="A20" s="31" t="s">
        <v>69</v>
      </c>
      <c r="B20" s="6" t="s">
        <v>184</v>
      </c>
      <c r="C20" s="1"/>
      <c r="D20" s="1"/>
      <c r="E20" s="1"/>
      <c r="F20" s="1"/>
    </row>
    <row r="21" spans="1:6" ht="12.75">
      <c r="A21" s="31" t="s">
        <v>2</v>
      </c>
      <c r="B21" s="14">
        <f>IF(B16&lt;10,0.78*B16^1.09,B16)</f>
        <v>21</v>
      </c>
      <c r="C21" s="1"/>
      <c r="D21" s="1"/>
      <c r="E21" s="1"/>
      <c r="F21" s="1"/>
    </row>
    <row r="22" spans="1:6" ht="12.75">
      <c r="A22" s="32" t="s">
        <v>3</v>
      </c>
      <c r="B22" s="37">
        <f>1.7*B18^0.832</f>
        <v>0</v>
      </c>
      <c r="C22" s="1"/>
      <c r="D22" s="1"/>
      <c r="E22" s="1"/>
      <c r="F22" s="1"/>
    </row>
    <row r="23" spans="1:6" ht="12.75">
      <c r="A23" s="32" t="s">
        <v>180</v>
      </c>
      <c r="B23" s="15">
        <v>100</v>
      </c>
      <c r="C23" s="1"/>
      <c r="D23" s="1"/>
      <c r="E23" s="1"/>
      <c r="F23" s="1"/>
    </row>
    <row r="24" spans="1:3" ht="12.75">
      <c r="A24" s="32" t="s">
        <v>35</v>
      </c>
      <c r="B24" s="45">
        <v>1.83</v>
      </c>
      <c r="C24" s="1"/>
    </row>
    <row r="25" spans="1:6" ht="12.75">
      <c r="A25" s="32" t="s">
        <v>36</v>
      </c>
      <c r="B25" s="25">
        <v>3</v>
      </c>
      <c r="C25" s="1"/>
      <c r="D25" s="22" t="s">
        <v>15</v>
      </c>
      <c r="E25" s="22" t="s">
        <v>16</v>
      </c>
      <c r="F25" s="20"/>
    </row>
    <row r="26" spans="1:6" ht="12.75">
      <c r="A26" s="32" t="s">
        <v>46</v>
      </c>
      <c r="B26" s="9">
        <v>1.5</v>
      </c>
      <c r="C26" s="1"/>
      <c r="D26" s="22" t="s">
        <v>17</v>
      </c>
      <c r="E26" s="22" t="s">
        <v>18</v>
      </c>
      <c r="F26" s="39" t="s">
        <v>17</v>
      </c>
    </row>
    <row r="27" spans="1:6" ht="12.75">
      <c r="A27" s="33" t="s">
        <v>70</v>
      </c>
      <c r="B27" s="44">
        <v>23.5</v>
      </c>
      <c r="C27" s="1"/>
      <c r="D27" s="20">
        <v>1.7</v>
      </c>
      <c r="E27" s="20">
        <v>0.01</v>
      </c>
      <c r="F27" s="40"/>
    </row>
    <row r="28" spans="1:6" ht="12.75">
      <c r="A28" s="32" t="s">
        <v>71</v>
      </c>
      <c r="B28" s="38">
        <f>TAN(B27*PI()/180)</f>
        <v>0.4348123749609336</v>
      </c>
      <c r="C28" s="1"/>
      <c r="D28" s="40">
        <v>3801</v>
      </c>
      <c r="E28" s="40">
        <v>50000</v>
      </c>
      <c r="F28" s="40"/>
    </row>
    <row r="29" spans="1:6" ht="12.75">
      <c r="A29" s="32"/>
      <c r="B29" s="4"/>
      <c r="C29" s="1"/>
      <c r="D29" s="41">
        <f>17*E29^0.5</f>
        <v>774.0628401396593</v>
      </c>
      <c r="E29" s="20">
        <f>B30</f>
        <v>2073.2639463151413</v>
      </c>
      <c r="F29" s="41">
        <f>B57</f>
        <v>1162.8052158623316</v>
      </c>
    </row>
    <row r="30" spans="1:3" ht="12.75">
      <c r="A30" s="31" t="s">
        <v>67</v>
      </c>
      <c r="B30" s="24">
        <f>IF(B20="yes",B21*B15*B23*B25/B26/B24,B22*B23*B28/B24)</f>
        <v>2073.2639463151413</v>
      </c>
      <c r="C30" s="1"/>
    </row>
    <row r="31" spans="1:6" ht="12.75">
      <c r="A31" s="2"/>
      <c r="C31" s="1"/>
      <c r="D31" s="1"/>
      <c r="E31" s="1"/>
      <c r="F31" s="1"/>
    </row>
    <row r="32" spans="1:3" ht="12.75">
      <c r="A32" s="31"/>
      <c r="C32" s="1"/>
    </row>
    <row r="33" spans="1:3" ht="12.75">
      <c r="A33" s="34" t="s">
        <v>57</v>
      </c>
      <c r="B33" s="12"/>
      <c r="C33" s="1"/>
    </row>
    <row r="34" spans="1:3" ht="12.75">
      <c r="A34" s="34"/>
      <c r="B34" s="8"/>
      <c r="C34" s="1"/>
    </row>
    <row r="35" spans="1:3" ht="12.75">
      <c r="A35" s="31" t="s">
        <v>65</v>
      </c>
      <c r="B35" s="1">
        <v>30</v>
      </c>
      <c r="C35" s="1"/>
    </row>
    <row r="36" spans="1:3" ht="12.75">
      <c r="A36" s="31" t="s">
        <v>66</v>
      </c>
      <c r="B36" s="1">
        <v>42</v>
      </c>
      <c r="C36" s="1"/>
    </row>
    <row r="37" spans="1:3" ht="12.75">
      <c r="A37" s="31" t="s">
        <v>74</v>
      </c>
      <c r="B37" s="43">
        <f>IF(B35&lt;=20,40.92*EXP(-0.0093*(B36)),IF(B35&gt;=50,234.73*(B36)^(-0.6655),35.978*EXP(-0.0101*(B36))))</f>
        <v>23.540153921698106</v>
      </c>
      <c r="C37" s="1"/>
    </row>
    <row r="38" spans="1:3" ht="12.75">
      <c r="A38" s="31"/>
      <c r="C38" s="1"/>
    </row>
    <row r="39" spans="1:3" ht="12.75">
      <c r="A39" s="34" t="s">
        <v>64</v>
      </c>
      <c r="C39" s="1"/>
    </row>
    <row r="40" spans="1:3" ht="12.75">
      <c r="A40" s="34" t="s">
        <v>31</v>
      </c>
      <c r="B40" s="8"/>
      <c r="C40" s="1"/>
    </row>
    <row r="41" spans="1:3" ht="12.75">
      <c r="A41" s="31"/>
      <c r="B41" s="8"/>
      <c r="C41" s="1"/>
    </row>
    <row r="42" spans="1:6" ht="12.75">
      <c r="A42" s="31" t="s">
        <v>4</v>
      </c>
      <c r="B42" s="42">
        <v>0.33</v>
      </c>
      <c r="C42" s="1"/>
      <c r="D42" s="1"/>
      <c r="E42" s="1"/>
      <c r="F42" s="1"/>
    </row>
    <row r="43" spans="1:6" ht="12.75">
      <c r="A43" s="31" t="s">
        <v>5</v>
      </c>
      <c r="B43" s="42">
        <v>15</v>
      </c>
      <c r="C43" s="1"/>
      <c r="D43" s="1"/>
      <c r="E43" s="1"/>
      <c r="F43" s="1"/>
    </row>
    <row r="44" spans="1:6" ht="12.75">
      <c r="A44" s="31" t="s">
        <v>6</v>
      </c>
      <c r="B44" s="9">
        <v>15</v>
      </c>
      <c r="C44" s="1"/>
      <c r="D44" s="1"/>
      <c r="E44" s="1"/>
      <c r="F44" s="1"/>
    </row>
    <row r="45" spans="1:6" ht="12.75">
      <c r="A45" s="31"/>
      <c r="B45" s="9"/>
      <c r="C45" s="1"/>
      <c r="D45" s="1"/>
      <c r="E45" s="1"/>
      <c r="F45" s="1"/>
    </row>
    <row r="46" spans="1:6" ht="12.75">
      <c r="A46" s="31" t="s">
        <v>7</v>
      </c>
      <c r="B46" s="13">
        <f>(B42*B43*B44)^0.33333</f>
        <v>4.202998648365985</v>
      </c>
      <c r="C46" s="1"/>
      <c r="D46" s="1"/>
      <c r="E46" s="1"/>
      <c r="F46" s="1"/>
    </row>
    <row r="47" spans="1:6" ht="12.75">
      <c r="A47" s="2" t="s">
        <v>8</v>
      </c>
      <c r="B47" s="16">
        <f>IF(B46&lt;0.1,33,3/B46+3)</f>
        <v>3.7137761039172164</v>
      </c>
      <c r="C47" s="1"/>
      <c r="D47" s="1"/>
      <c r="E47" s="1"/>
      <c r="F47" s="1"/>
    </row>
    <row r="48" spans="1:6" ht="12.75">
      <c r="A48" s="2" t="s">
        <v>34</v>
      </c>
      <c r="B48" s="16">
        <f>IF(115-3.3*B47&gt;100,100,115-3.3*B47)</f>
        <v>100</v>
      </c>
      <c r="C48" s="1"/>
      <c r="D48" s="1"/>
      <c r="E48" s="1"/>
      <c r="F48" s="1"/>
    </row>
    <row r="49" spans="1:6" ht="12.75">
      <c r="A49" s="2"/>
      <c r="B49" s="8"/>
      <c r="C49" s="1"/>
      <c r="D49" s="1"/>
      <c r="E49" s="1"/>
      <c r="F49" s="1"/>
    </row>
    <row r="50" spans="1:6" ht="12.75">
      <c r="A50" s="5" t="s">
        <v>32</v>
      </c>
      <c r="B50" s="8"/>
      <c r="C50" s="1"/>
      <c r="D50" s="1"/>
      <c r="E50" s="1"/>
      <c r="F50" s="1"/>
    </row>
    <row r="51" spans="1:6" ht="12.75">
      <c r="A51" s="2"/>
      <c r="B51" s="8"/>
      <c r="C51" s="1"/>
      <c r="D51" s="1"/>
      <c r="E51" s="1"/>
      <c r="F51" s="1"/>
    </row>
    <row r="52" spans="1:6" ht="12.75">
      <c r="A52" s="2" t="s">
        <v>9</v>
      </c>
      <c r="B52" s="25">
        <v>19.3</v>
      </c>
      <c r="C52" s="1"/>
      <c r="D52" s="1"/>
      <c r="E52" s="1"/>
      <c r="F52" s="1"/>
    </row>
    <row r="53" spans="1:6" ht="12.75">
      <c r="A53" s="2" t="s">
        <v>10</v>
      </c>
      <c r="B53" s="25">
        <v>11.48</v>
      </c>
      <c r="C53" s="1"/>
      <c r="D53" s="1"/>
      <c r="E53" s="1"/>
      <c r="F53" s="1"/>
    </row>
    <row r="54" spans="1:6" ht="12.75">
      <c r="A54" s="2" t="s">
        <v>11</v>
      </c>
      <c r="B54" s="25">
        <v>888</v>
      </c>
      <c r="C54" s="1"/>
      <c r="D54" s="1"/>
      <c r="E54" s="1"/>
      <c r="F54" s="1"/>
    </row>
    <row r="55" spans="1:6" ht="12.75">
      <c r="A55" s="2" t="s">
        <v>12</v>
      </c>
      <c r="B55" s="25">
        <v>826</v>
      </c>
      <c r="C55" s="1"/>
      <c r="D55" s="1"/>
      <c r="E55" s="1"/>
      <c r="F55" s="1"/>
    </row>
    <row r="56" spans="1:6" ht="12.75">
      <c r="A56" s="2" t="s">
        <v>13</v>
      </c>
      <c r="B56" s="11">
        <f>(B52^2/64.4+B53+B54)-(1.5*(B52^2*B53^2/32.2)^0.3333)-B55</f>
        <v>62.00432929947294</v>
      </c>
      <c r="C56" s="1"/>
      <c r="D56" s="1"/>
      <c r="E56" s="1"/>
      <c r="F56" s="1"/>
    </row>
    <row r="57" spans="1:6" ht="12.75">
      <c r="A57" s="2" t="s">
        <v>30</v>
      </c>
      <c r="B57" s="18">
        <f>62.4*B52*B53*B56/550*0.746043</f>
        <v>1162.8052158623316</v>
      </c>
      <c r="C57" s="1"/>
      <c r="D57" s="1"/>
      <c r="E57" s="1"/>
      <c r="F57" s="1"/>
    </row>
    <row r="58" spans="1:6" ht="12.75">
      <c r="A58" s="35"/>
      <c r="C58" s="1"/>
      <c r="D58" s="1"/>
      <c r="E58" s="1"/>
      <c r="F58" s="1"/>
    </row>
    <row r="59" spans="1:6" ht="12.75">
      <c r="A59" s="5" t="s">
        <v>39</v>
      </c>
      <c r="C59" s="1"/>
      <c r="D59" s="1"/>
      <c r="E59" s="1"/>
      <c r="F59" s="1"/>
    </row>
    <row r="60" spans="1:6" ht="12.75">
      <c r="A60" s="5"/>
      <c r="C60" s="1"/>
      <c r="D60" s="1"/>
      <c r="E60" s="1"/>
      <c r="F60" s="1"/>
    </row>
    <row r="61" spans="1:6" ht="12.75">
      <c r="A61" s="2" t="s">
        <v>43</v>
      </c>
      <c r="B61" s="1"/>
      <c r="C61" s="1"/>
      <c r="D61" s="1"/>
      <c r="E61" s="1"/>
      <c r="F61" s="1"/>
    </row>
    <row r="62" spans="1:6" ht="12.75">
      <c r="A62" s="2" t="s">
        <v>42</v>
      </c>
      <c r="B62" s="1"/>
      <c r="C62" s="1"/>
      <c r="D62" s="1"/>
      <c r="E62" s="1"/>
      <c r="F62" s="1"/>
    </row>
    <row r="63" spans="1:6" ht="12.75">
      <c r="A63" s="31" t="s">
        <v>82</v>
      </c>
      <c r="B63" s="1"/>
      <c r="C63" s="1"/>
      <c r="D63" s="1"/>
      <c r="E63" s="1"/>
      <c r="F63" s="1"/>
    </row>
    <row r="64" spans="1:6" ht="12.75">
      <c r="A64" s="2"/>
      <c r="B64" s="1"/>
      <c r="C64" s="1"/>
      <c r="D64" s="1"/>
      <c r="E64" s="1"/>
      <c r="F64" s="1"/>
    </row>
    <row r="65" spans="1:6" ht="12.75">
      <c r="A65" s="2" t="s">
        <v>49</v>
      </c>
      <c r="B65" s="1"/>
      <c r="C65" s="1"/>
      <c r="D65" s="1"/>
      <c r="E65" s="1"/>
      <c r="F65" s="1"/>
    </row>
    <row r="66" spans="1:6" ht="12.75">
      <c r="A66" s="2" t="s">
        <v>81</v>
      </c>
      <c r="B66" s="1"/>
      <c r="C66" s="1"/>
      <c r="D66" s="1"/>
      <c r="E66" s="1"/>
      <c r="F66" s="1"/>
    </row>
    <row r="67" spans="1:6" ht="12.75">
      <c r="A67" s="2" t="s">
        <v>116</v>
      </c>
      <c r="B67" s="1"/>
      <c r="C67" s="1"/>
      <c r="D67" s="1"/>
      <c r="E67" s="1"/>
      <c r="F67" s="1"/>
    </row>
    <row r="68" spans="1:6" ht="12.75">
      <c r="A68" s="2"/>
      <c r="B68" s="1"/>
      <c r="C68" s="1"/>
      <c r="D68" s="1"/>
      <c r="E68" s="1"/>
      <c r="F68" s="1"/>
    </row>
    <row r="69" spans="1:6" ht="12.75">
      <c r="A69" s="2" t="s">
        <v>117</v>
      </c>
      <c r="B69" s="1"/>
      <c r="C69" s="1"/>
      <c r="D69" s="1"/>
      <c r="E69" s="1"/>
      <c r="F69" s="1"/>
    </row>
    <row r="70" spans="1:6" ht="12.75">
      <c r="A70" s="2"/>
      <c r="B70" s="1"/>
      <c r="C70" s="1"/>
      <c r="D70" s="1"/>
      <c r="E70" s="1"/>
      <c r="F70" s="1"/>
    </row>
    <row r="71" spans="1:6" ht="12.75">
      <c r="A71" s="34" t="s">
        <v>44</v>
      </c>
      <c r="B71" s="1"/>
      <c r="C71" s="1"/>
      <c r="D71" s="1"/>
      <c r="E71" s="1"/>
      <c r="F71" s="1"/>
    </row>
    <row r="72" spans="1:6" ht="12.75">
      <c r="A72" s="31"/>
      <c r="B72" s="1"/>
      <c r="C72" s="1"/>
      <c r="D72" s="1"/>
      <c r="E72" s="1"/>
      <c r="F72" s="1"/>
    </row>
    <row r="73" spans="1:6" ht="12.75">
      <c r="A73" s="31" t="s">
        <v>118</v>
      </c>
      <c r="B73" s="1"/>
      <c r="C73" s="1"/>
      <c r="D73" s="1"/>
      <c r="E73" s="1"/>
      <c r="F73" s="1"/>
    </row>
    <row r="74" spans="1:6" ht="12.75">
      <c r="A74" s="31" t="s">
        <v>119</v>
      </c>
      <c r="B74" s="1"/>
      <c r="C74" s="1"/>
      <c r="D74" s="1"/>
      <c r="E74" s="1"/>
      <c r="F74" s="1"/>
    </row>
    <row r="75" spans="1:6" ht="12.75">
      <c r="A75" s="2"/>
      <c r="B75" s="1"/>
      <c r="C75" s="1"/>
      <c r="D75" s="1"/>
      <c r="E75" s="1"/>
      <c r="F75" s="1"/>
    </row>
    <row r="76" spans="1:6" ht="12.75">
      <c r="A76" s="2" t="s">
        <v>120</v>
      </c>
      <c r="B76" s="1"/>
      <c r="C76" s="1"/>
      <c r="D76" s="1"/>
      <c r="E76" s="1"/>
      <c r="F76" s="1"/>
    </row>
    <row r="77" spans="1:6" ht="12.75">
      <c r="A77" s="2" t="s">
        <v>121</v>
      </c>
      <c r="B77" s="1"/>
      <c r="C77" s="1"/>
      <c r="D77" s="1"/>
      <c r="E77" s="1"/>
      <c r="F77" s="1"/>
    </row>
    <row r="78" spans="1:6" ht="12.75">
      <c r="A78" s="31"/>
      <c r="B78" s="1"/>
      <c r="C78" s="1"/>
      <c r="D78" s="1"/>
      <c r="E78" s="1"/>
      <c r="F78" s="1"/>
    </row>
    <row r="79" spans="1:6" ht="12.75">
      <c r="A79" s="31" t="s">
        <v>122</v>
      </c>
      <c r="B79" s="1"/>
      <c r="C79" s="1"/>
      <c r="D79" s="1"/>
      <c r="E79" s="1"/>
      <c r="F79" s="1"/>
    </row>
    <row r="80" spans="1:6" ht="12.75">
      <c r="A80" s="31" t="s">
        <v>123</v>
      </c>
      <c r="B80" s="1"/>
      <c r="C80" s="1"/>
      <c r="D80" s="1"/>
      <c r="E80" s="1"/>
      <c r="F80" s="1"/>
    </row>
    <row r="81" spans="1:6" ht="12.75">
      <c r="A81" s="31"/>
      <c r="B81" s="1"/>
      <c r="C81" s="1"/>
      <c r="D81" s="1"/>
      <c r="E81" s="1"/>
      <c r="F81" s="1"/>
    </row>
    <row r="82" spans="1:6" ht="12.75">
      <c r="A82" s="31" t="s">
        <v>124</v>
      </c>
      <c r="B82" s="1"/>
      <c r="C82" s="1"/>
      <c r="D82" s="1"/>
      <c r="E82" s="1"/>
      <c r="F82" s="1"/>
    </row>
    <row r="83" spans="1:6" ht="12.75">
      <c r="A83" s="31" t="s">
        <v>125</v>
      </c>
      <c r="B83" s="1"/>
      <c r="C83" s="1"/>
      <c r="D83" s="1"/>
      <c r="E83" s="1"/>
      <c r="F83" s="1"/>
    </row>
    <row r="84" spans="1:6" ht="12.75">
      <c r="A84" s="31"/>
      <c r="B84" s="1"/>
      <c r="C84" s="1"/>
      <c r="D84" s="1"/>
      <c r="E84" s="1"/>
      <c r="F84" s="1"/>
    </row>
    <row r="85" spans="1:6" ht="12.75">
      <c r="A85" s="31" t="s">
        <v>126</v>
      </c>
      <c r="B85" s="1"/>
      <c r="C85" s="1"/>
      <c r="D85" s="1"/>
      <c r="E85" s="1"/>
      <c r="F85" s="1"/>
    </row>
    <row r="86" spans="1:6" ht="12.75">
      <c r="A86" s="31" t="s">
        <v>127</v>
      </c>
      <c r="B86" s="1"/>
      <c r="C86" s="1"/>
      <c r="D86" s="1"/>
      <c r="E86" s="1"/>
      <c r="F86" s="1"/>
    </row>
    <row r="87" spans="1:6" ht="12.75">
      <c r="A87" s="31"/>
      <c r="B87" s="1"/>
      <c r="C87" s="1"/>
      <c r="D87" s="1"/>
      <c r="E87" s="1"/>
      <c r="F87" s="1"/>
    </row>
    <row r="88" spans="1:6" ht="12.75">
      <c r="A88" s="31" t="s">
        <v>128</v>
      </c>
      <c r="B88" s="1"/>
      <c r="C88" s="1"/>
      <c r="D88" s="1"/>
      <c r="E88" s="1"/>
      <c r="F88" s="1"/>
    </row>
    <row r="89" spans="1:6" ht="12.75">
      <c r="A89" s="31" t="s">
        <v>129</v>
      </c>
      <c r="B89" s="1"/>
      <c r="C89" s="1"/>
      <c r="D89" s="1"/>
      <c r="E89" s="1"/>
      <c r="F89" s="1"/>
    </row>
    <row r="90" spans="1:6" ht="12.75">
      <c r="A90" s="31"/>
      <c r="B90" s="1"/>
      <c r="C90" s="1"/>
      <c r="D90" s="1"/>
      <c r="E90" s="1"/>
      <c r="F90" s="1"/>
    </row>
    <row r="91" spans="1:6" ht="12.75">
      <c r="A91" s="31" t="s">
        <v>130</v>
      </c>
      <c r="B91" s="1"/>
      <c r="C91" s="1"/>
      <c r="D91" s="1"/>
      <c r="E91" s="1"/>
      <c r="F91" s="1"/>
    </row>
    <row r="92" spans="1:6" ht="12.75">
      <c r="A92" s="31" t="s">
        <v>129</v>
      </c>
      <c r="B92" s="1"/>
      <c r="C92" s="1"/>
      <c r="D92" s="1"/>
      <c r="E92" s="1"/>
      <c r="F92" s="1"/>
    </row>
    <row r="93" spans="1:6" ht="12.75">
      <c r="A93" s="31"/>
      <c r="B93" s="1"/>
      <c r="C93" s="1"/>
      <c r="D93" s="1"/>
      <c r="E93" s="1"/>
      <c r="F93" s="1"/>
    </row>
    <row r="94" spans="1:6" ht="12.75">
      <c r="A94" s="31" t="s">
        <v>41</v>
      </c>
      <c r="B94" s="1"/>
      <c r="C94" s="1"/>
      <c r="D94" s="1"/>
      <c r="E94" s="1"/>
      <c r="F94" s="1"/>
    </row>
    <row r="95" spans="1:6" ht="12.75">
      <c r="A95" s="31" t="s">
        <v>50</v>
      </c>
      <c r="B95" s="1"/>
      <c r="C95" s="1"/>
      <c r="D95" s="1"/>
      <c r="E95" s="1"/>
      <c r="F95" s="1"/>
    </row>
    <row r="96" spans="1:6" ht="12.75">
      <c r="A96" s="31"/>
      <c r="B96" s="1"/>
      <c r="C96" s="1"/>
      <c r="D96" s="1"/>
      <c r="E96" s="1"/>
      <c r="F96" s="1"/>
    </row>
    <row r="97" spans="1:6" ht="12.75">
      <c r="A97" s="31" t="s">
        <v>131</v>
      </c>
      <c r="B97" s="1"/>
      <c r="C97" s="1"/>
      <c r="D97" s="1"/>
      <c r="E97" s="1"/>
      <c r="F97" s="1"/>
    </row>
    <row r="98" spans="1:6" ht="12.75">
      <c r="A98" s="31" t="s">
        <v>40</v>
      </c>
      <c r="B98" s="1"/>
      <c r="C98" s="1"/>
      <c r="D98" s="1"/>
      <c r="E98" s="1"/>
      <c r="F98" s="1"/>
    </row>
    <row r="99" spans="1:6" ht="12.75">
      <c r="A99" s="31"/>
      <c r="B99" s="1"/>
      <c r="C99" s="1"/>
      <c r="D99" s="1"/>
      <c r="E99" s="1"/>
      <c r="F99" s="1"/>
    </row>
    <row r="100" spans="1:6" ht="12.75">
      <c r="A100" s="31" t="s">
        <v>132</v>
      </c>
      <c r="B100" s="1"/>
      <c r="C100" s="1"/>
      <c r="D100" s="1"/>
      <c r="E100" s="1"/>
      <c r="F100" s="1"/>
    </row>
    <row r="101" spans="1:6" ht="12.75">
      <c r="A101" s="31" t="s">
        <v>133</v>
      </c>
      <c r="B101" s="1"/>
      <c r="C101" s="1"/>
      <c r="D101" s="1"/>
      <c r="E101" s="1"/>
      <c r="F101" s="1"/>
    </row>
    <row r="102" spans="1:6" ht="12.75">
      <c r="A102" s="31"/>
      <c r="B102" s="1"/>
      <c r="C102" s="1"/>
      <c r="D102" s="1"/>
      <c r="E102" s="1"/>
      <c r="F102" s="1"/>
    </row>
    <row r="103" spans="1:6" ht="12.75">
      <c r="A103" s="31" t="s">
        <v>134</v>
      </c>
      <c r="B103" s="1"/>
      <c r="C103" s="1"/>
      <c r="D103" s="1"/>
      <c r="E103" s="1"/>
      <c r="F103" s="1"/>
    </row>
    <row r="104" spans="1:6" ht="12.75">
      <c r="A104" s="31" t="s">
        <v>135</v>
      </c>
      <c r="B104" s="1"/>
      <c r="C104" s="1"/>
      <c r="D104" s="1"/>
      <c r="E104" s="1"/>
      <c r="F104" s="1"/>
    </row>
    <row r="105" spans="1:6" ht="12.75">
      <c r="A105" s="31"/>
      <c r="B105" s="1"/>
      <c r="C105" s="1"/>
      <c r="D105" s="1"/>
      <c r="E105" s="1"/>
      <c r="F105" s="1"/>
    </row>
    <row r="106" spans="1:6" ht="12.75">
      <c r="A106" s="31" t="s">
        <v>171</v>
      </c>
      <c r="B106" s="1"/>
      <c r="C106" s="1"/>
      <c r="D106" s="1"/>
      <c r="E106" s="1"/>
      <c r="F106" s="1"/>
    </row>
    <row r="107" spans="1:6" ht="12.75">
      <c r="A107" s="31" t="s">
        <v>172</v>
      </c>
      <c r="B107" s="1"/>
      <c r="C107" s="1"/>
      <c r="D107" s="1"/>
      <c r="E107" s="1"/>
      <c r="F107" s="1"/>
    </row>
    <row r="108" spans="1:6" ht="12.75">
      <c r="A108" s="31" t="s">
        <v>173</v>
      </c>
      <c r="B108" s="1"/>
      <c r="C108" s="1"/>
      <c r="D108" s="1"/>
      <c r="E108" s="1"/>
      <c r="F108" s="1"/>
    </row>
    <row r="109" spans="1:6" ht="12.75">
      <c r="A109" s="31"/>
      <c r="B109" s="1"/>
      <c r="C109" s="1"/>
      <c r="D109" s="1"/>
      <c r="E109" s="1"/>
      <c r="F109" s="1"/>
    </row>
    <row r="110" spans="1:6" ht="12.75">
      <c r="A110" s="31" t="s">
        <v>136</v>
      </c>
      <c r="B110" s="1"/>
      <c r="C110" s="1"/>
      <c r="D110" s="1"/>
      <c r="E110" s="1"/>
      <c r="F110" s="1"/>
    </row>
    <row r="111" spans="1:6" ht="12.75">
      <c r="A111" s="31" t="s">
        <v>137</v>
      </c>
      <c r="B111" s="1"/>
      <c r="C111" s="1"/>
      <c r="D111" s="1"/>
      <c r="E111" s="1"/>
      <c r="F111" s="1"/>
    </row>
    <row r="112" spans="1:6" ht="12.75">
      <c r="A112" s="31"/>
      <c r="B112" s="1"/>
      <c r="C112" s="1"/>
      <c r="D112" s="1"/>
      <c r="E112" s="1"/>
      <c r="F112" s="1"/>
    </row>
    <row r="113" spans="1:6" ht="12.75">
      <c r="A113" s="31" t="s">
        <v>47</v>
      </c>
      <c r="B113" s="1"/>
      <c r="C113" s="1"/>
      <c r="D113" s="1"/>
      <c r="E113" s="1"/>
      <c r="F113" s="1"/>
    </row>
    <row r="114" spans="1:6" ht="12.75">
      <c r="A114" s="31" t="s">
        <v>138</v>
      </c>
      <c r="B114" s="1"/>
      <c r="C114" s="1"/>
      <c r="D114" s="1"/>
      <c r="E114" s="1"/>
      <c r="F114" s="1"/>
    </row>
    <row r="115" spans="1:6" ht="12.75">
      <c r="A115" s="31" t="s">
        <v>139</v>
      </c>
      <c r="B115" s="1"/>
      <c r="C115" s="1"/>
      <c r="D115" s="1"/>
      <c r="E115" s="1"/>
      <c r="F115" s="1"/>
    </row>
    <row r="116" spans="1:6" ht="12.75">
      <c r="A116" s="31"/>
      <c r="B116" s="1"/>
      <c r="C116" s="1"/>
      <c r="D116" s="1"/>
      <c r="E116" s="1"/>
      <c r="F116" s="1"/>
    </row>
    <row r="117" spans="1:6" ht="12.75">
      <c r="A117" s="31" t="s">
        <v>174</v>
      </c>
      <c r="B117" s="1"/>
      <c r="C117" s="1"/>
      <c r="D117" s="1"/>
      <c r="E117" s="1"/>
      <c r="F117" s="1"/>
    </row>
    <row r="118" spans="1:6" ht="12.75">
      <c r="A118" s="31" t="s">
        <v>175</v>
      </c>
      <c r="B118" s="1"/>
      <c r="C118" s="1"/>
      <c r="D118" s="1"/>
      <c r="E118" s="1"/>
      <c r="F118" s="1"/>
    </row>
    <row r="119" spans="1:6" ht="12.75">
      <c r="A119" s="31" t="s">
        <v>176</v>
      </c>
      <c r="B119" s="1"/>
      <c r="C119" s="1"/>
      <c r="D119" s="1"/>
      <c r="E119" s="1"/>
      <c r="F119" s="1"/>
    </row>
    <row r="120" spans="1:6" ht="12.75">
      <c r="A120" s="31" t="s">
        <v>177</v>
      </c>
      <c r="B120" s="1"/>
      <c r="C120" s="1"/>
      <c r="D120" s="1"/>
      <c r="E120" s="1"/>
      <c r="F120" s="1"/>
    </row>
    <row r="121" spans="1:6" ht="12.75">
      <c r="A121" s="31" t="s">
        <v>178</v>
      </c>
      <c r="B121" s="1"/>
      <c r="C121" s="1"/>
      <c r="D121" s="1"/>
      <c r="E121" s="1"/>
      <c r="F121" s="1"/>
    </row>
    <row r="122" spans="1:6" ht="12.75">
      <c r="A122" s="31"/>
      <c r="B122" s="1"/>
      <c r="C122" s="1"/>
      <c r="D122" s="1"/>
      <c r="E122" s="1"/>
      <c r="F122" s="1"/>
    </row>
    <row r="123" spans="1:6" ht="12.75">
      <c r="A123" s="31" t="s">
        <v>45</v>
      </c>
      <c r="B123" s="1"/>
      <c r="C123" s="1"/>
      <c r="D123" s="1"/>
      <c r="E123" s="1"/>
      <c r="F123" s="1"/>
    </row>
    <row r="124" spans="1:6" ht="12.75">
      <c r="A124" s="31"/>
      <c r="B124" s="1"/>
      <c r="C124" s="1"/>
      <c r="D124" s="1"/>
      <c r="E124" s="1"/>
      <c r="F124" s="1"/>
    </row>
    <row r="125" spans="1:6" ht="12.75">
      <c r="A125" s="31" t="s">
        <v>140</v>
      </c>
      <c r="B125" s="1"/>
      <c r="C125" s="1"/>
      <c r="D125" s="1"/>
      <c r="E125" s="1"/>
      <c r="F125" s="1"/>
    </row>
    <row r="126" spans="1:6" ht="12.75">
      <c r="A126" s="31"/>
      <c r="B126" s="1"/>
      <c r="C126" s="1"/>
      <c r="D126" s="1"/>
      <c r="E126" s="1"/>
      <c r="F126" s="1"/>
    </row>
    <row r="127" spans="1:6" ht="12.75">
      <c r="A127" s="31" t="s">
        <v>141</v>
      </c>
      <c r="B127" s="1"/>
      <c r="C127" s="1"/>
      <c r="D127" s="1"/>
      <c r="E127" s="1"/>
      <c r="F127" s="1"/>
    </row>
    <row r="128" spans="1:6" ht="12.75">
      <c r="A128" s="31" t="s">
        <v>142</v>
      </c>
      <c r="B128" s="1"/>
      <c r="C128" s="1"/>
      <c r="D128" s="1"/>
      <c r="E128" s="1"/>
      <c r="F128" s="1"/>
    </row>
    <row r="129" spans="1:6" ht="12.75">
      <c r="A129" s="31"/>
      <c r="B129" s="1"/>
      <c r="C129" s="1"/>
      <c r="D129" s="1"/>
      <c r="E129" s="1"/>
      <c r="F129" s="1"/>
    </row>
    <row r="130" spans="1:6" ht="12.75">
      <c r="A130" s="31" t="s">
        <v>181</v>
      </c>
      <c r="B130" s="1"/>
      <c r="C130" s="1"/>
      <c r="D130" s="1"/>
      <c r="E130" s="1"/>
      <c r="F130" s="1"/>
    </row>
    <row r="131" spans="1:6" ht="12.75">
      <c r="A131" s="31" t="s">
        <v>182</v>
      </c>
      <c r="B131" s="1"/>
      <c r="C131" s="1"/>
      <c r="D131" s="1"/>
      <c r="E131" s="1"/>
      <c r="F131" s="1"/>
    </row>
    <row r="132" spans="1:6" ht="12.75">
      <c r="A132" s="31" t="s">
        <v>76</v>
      </c>
      <c r="B132" s="1"/>
      <c r="C132" s="1"/>
      <c r="D132" s="1"/>
      <c r="E132" s="1"/>
      <c r="F132" s="1"/>
    </row>
    <row r="133" spans="1:6" ht="12.75">
      <c r="A133" s="31"/>
      <c r="B133" s="1"/>
      <c r="C133" s="1"/>
      <c r="D133" s="1"/>
      <c r="E133" s="1"/>
      <c r="F133" s="1"/>
    </row>
    <row r="134" spans="1:6" ht="12.75">
      <c r="A134" s="31" t="s">
        <v>75</v>
      </c>
      <c r="B134" s="1"/>
      <c r="C134" s="1"/>
      <c r="D134" s="1"/>
      <c r="E134" s="1"/>
      <c r="F134" s="1"/>
    </row>
    <row r="135" spans="1:6" ht="12.75">
      <c r="A135" s="31" t="s">
        <v>48</v>
      </c>
      <c r="B135" s="1"/>
      <c r="C135" s="1"/>
      <c r="D135" s="1"/>
      <c r="E135" s="1"/>
      <c r="F135" s="1"/>
    </row>
    <row r="136" spans="1:6" ht="12.75">
      <c r="A136" s="35"/>
      <c r="B136" s="1"/>
      <c r="C136" s="1"/>
      <c r="D136" s="1"/>
      <c r="E136" s="1"/>
      <c r="F136" s="1"/>
    </row>
    <row r="137" spans="1:6" ht="12.75">
      <c r="A137" s="2" t="s">
        <v>63</v>
      </c>
      <c r="B137" s="1"/>
      <c r="C137" s="1"/>
      <c r="D137" s="1"/>
      <c r="E137" s="1"/>
      <c r="F137" s="1"/>
    </row>
    <row r="138" spans="1:6" ht="12.75">
      <c r="A138" s="31" t="s">
        <v>77</v>
      </c>
      <c r="B138" s="1"/>
      <c r="C138" s="1"/>
      <c r="D138" s="1"/>
      <c r="E138" s="1"/>
      <c r="F138" s="1"/>
    </row>
    <row r="139" spans="1:6" ht="12.75">
      <c r="A139" s="31"/>
      <c r="B139" s="1"/>
      <c r="C139" s="1"/>
      <c r="D139" s="1"/>
      <c r="E139" s="1"/>
      <c r="F139" s="1"/>
    </row>
    <row r="140" spans="1:6" ht="12.75">
      <c r="A140" s="31" t="s">
        <v>59</v>
      </c>
      <c r="B140" s="1"/>
      <c r="C140" s="1"/>
      <c r="D140" s="1"/>
      <c r="E140" s="1"/>
      <c r="F140" s="1"/>
    </row>
    <row r="141" spans="1:6" ht="12.75">
      <c r="A141" s="31" t="s">
        <v>60</v>
      </c>
      <c r="B141" s="1"/>
      <c r="C141" s="1"/>
      <c r="D141" s="1"/>
      <c r="E141" s="1"/>
      <c r="F141" s="1"/>
    </row>
    <row r="142" spans="1:6" ht="12.75">
      <c r="A142" s="31"/>
      <c r="B142" s="1"/>
      <c r="C142" s="1"/>
      <c r="D142" s="1"/>
      <c r="E142" s="1"/>
      <c r="F142" s="1"/>
    </row>
    <row r="143" spans="1:6" ht="12.75">
      <c r="A143" s="31" t="s">
        <v>61</v>
      </c>
      <c r="B143" s="1"/>
      <c r="C143" s="1"/>
      <c r="D143" s="1"/>
      <c r="E143" s="1"/>
      <c r="F143" s="1"/>
    </row>
    <row r="144" spans="1:6" ht="12.75">
      <c r="A144" s="31"/>
      <c r="B144" s="1"/>
      <c r="C144" s="1"/>
      <c r="D144" s="1"/>
      <c r="E144" s="1"/>
      <c r="F144" s="1"/>
    </row>
    <row r="145" spans="1:6" ht="12.75">
      <c r="A145" s="31" t="s">
        <v>78</v>
      </c>
      <c r="B145" s="1"/>
      <c r="C145" s="1"/>
      <c r="D145" s="1"/>
      <c r="E145" s="1"/>
      <c r="F145" s="1"/>
    </row>
    <row r="146" spans="1:6" ht="12.75">
      <c r="A146" s="31" t="s">
        <v>62</v>
      </c>
      <c r="B146" s="1"/>
      <c r="C146" s="1"/>
      <c r="D146" s="1"/>
      <c r="E146" s="1"/>
      <c r="F146" s="1"/>
    </row>
    <row r="147" spans="1:6" ht="12.75">
      <c r="A147" s="31" t="s">
        <v>79</v>
      </c>
      <c r="B147" s="1"/>
      <c r="C147" s="1"/>
      <c r="D147" s="1"/>
      <c r="E147" s="1"/>
      <c r="F147" s="1"/>
    </row>
    <row r="148" spans="1:6" ht="12.75">
      <c r="A148" s="31"/>
      <c r="B148" s="1"/>
      <c r="C148" s="1"/>
      <c r="D148" s="1"/>
      <c r="E148" s="1"/>
      <c r="F148" s="1"/>
    </row>
    <row r="149" spans="1:6" ht="12.75">
      <c r="A149" s="31" t="s">
        <v>58</v>
      </c>
      <c r="B149" s="1"/>
      <c r="C149" s="1"/>
      <c r="D149" s="1"/>
      <c r="E149" s="1"/>
      <c r="F149" s="1"/>
    </row>
    <row r="150" spans="1:6" ht="12.75">
      <c r="A150" s="31" t="s">
        <v>80</v>
      </c>
      <c r="B150" s="1"/>
      <c r="C150" s="1"/>
      <c r="D150" s="1"/>
      <c r="E150" s="1"/>
      <c r="F150" s="1"/>
    </row>
    <row r="151" spans="1:6" ht="12.75">
      <c r="A151" s="31" t="s">
        <v>51</v>
      </c>
      <c r="B151" s="1"/>
      <c r="C151" s="1"/>
      <c r="D151" s="1"/>
      <c r="E151" s="1"/>
      <c r="F151" s="1"/>
    </row>
    <row r="152" spans="1:6" ht="12.75">
      <c r="A152" s="31" t="s">
        <v>52</v>
      </c>
      <c r="B152" s="1"/>
      <c r="C152" s="1"/>
      <c r="D152" s="1"/>
      <c r="E152" s="1"/>
      <c r="F152" s="1"/>
    </row>
    <row r="153" spans="1:6" ht="12.75">
      <c r="A153" s="31"/>
      <c r="B153" s="1"/>
      <c r="C153" s="1"/>
      <c r="D153" s="1"/>
      <c r="E153" s="1"/>
      <c r="F153" s="1"/>
    </row>
    <row r="154" spans="1:6" ht="12.75">
      <c r="A154" s="31" t="s">
        <v>143</v>
      </c>
      <c r="B154" s="1"/>
      <c r="C154" s="1"/>
      <c r="D154" s="1"/>
      <c r="E154" s="1"/>
      <c r="F154" s="1"/>
    </row>
    <row r="155" spans="1:6" ht="12.75">
      <c r="A155" s="31" t="s">
        <v>144</v>
      </c>
      <c r="B155" s="1"/>
      <c r="C155" s="1"/>
      <c r="D155" s="1"/>
      <c r="E155" s="1"/>
      <c r="F155" s="1"/>
    </row>
    <row r="156" spans="1:6" ht="12.75">
      <c r="A156" s="31" t="s">
        <v>145</v>
      </c>
      <c r="B156" s="1"/>
      <c r="C156" s="1"/>
      <c r="D156" s="1"/>
      <c r="E156" s="1"/>
      <c r="F156" s="1"/>
    </row>
    <row r="157" spans="1:6" ht="12.75">
      <c r="A157" s="31" t="s">
        <v>146</v>
      </c>
      <c r="B157" s="1"/>
      <c r="C157" s="1"/>
      <c r="D157" s="1"/>
      <c r="E157" s="1"/>
      <c r="F157" s="1"/>
    </row>
    <row r="158" spans="1:6" ht="12.75">
      <c r="A158" s="31"/>
      <c r="B158" s="1"/>
      <c r="C158" s="1"/>
      <c r="D158" s="1"/>
      <c r="E158" s="1"/>
      <c r="F158" s="1"/>
    </row>
    <row r="159" spans="1:6" ht="12.75">
      <c r="A159" s="31" t="s">
        <v>147</v>
      </c>
      <c r="B159" s="1"/>
      <c r="C159" s="1"/>
      <c r="D159" s="1"/>
      <c r="E159" s="1"/>
      <c r="F159" s="1"/>
    </row>
    <row r="160" spans="1:6" ht="12.75">
      <c r="A160" s="31" t="s">
        <v>148</v>
      </c>
      <c r="B160" s="1"/>
      <c r="C160" s="1"/>
      <c r="D160" s="1"/>
      <c r="E160" s="1"/>
      <c r="F160" s="1"/>
    </row>
    <row r="161" spans="1:6" ht="12.75">
      <c r="A161" s="31" t="s">
        <v>149</v>
      </c>
      <c r="B161" s="1"/>
      <c r="C161" s="1"/>
      <c r="D161" s="1"/>
      <c r="E161" s="1"/>
      <c r="F161" s="1"/>
    </row>
    <row r="162" spans="1:6" ht="12.75">
      <c r="A162" s="31" t="s">
        <v>150</v>
      </c>
      <c r="B162" s="1"/>
      <c r="C162" s="1"/>
      <c r="D162" s="1"/>
      <c r="E162" s="1"/>
      <c r="F162" s="1"/>
    </row>
    <row r="163" spans="1:6" ht="12.75">
      <c r="A163" s="31"/>
      <c r="B163" s="1"/>
      <c r="C163" s="1"/>
      <c r="D163" s="1"/>
      <c r="E163" s="1"/>
      <c r="F163" s="1"/>
    </row>
    <row r="164" spans="1:6" ht="12.75">
      <c r="A164" s="31" t="s">
        <v>179</v>
      </c>
      <c r="B164" s="1"/>
      <c r="C164" s="1"/>
      <c r="D164" s="1"/>
      <c r="E164" s="1"/>
      <c r="F164" s="1"/>
    </row>
    <row r="165" spans="1:6" ht="12.75">
      <c r="A165" s="31" t="s">
        <v>151</v>
      </c>
      <c r="B165" s="1"/>
      <c r="C165" s="1"/>
      <c r="D165" s="1"/>
      <c r="E165" s="1"/>
      <c r="F165" s="1"/>
    </row>
    <row r="166" spans="1:6" ht="12.75">
      <c r="A166" s="31" t="s">
        <v>152</v>
      </c>
      <c r="B166" s="1"/>
      <c r="C166" s="1"/>
      <c r="D166" s="1"/>
      <c r="E166" s="1"/>
      <c r="F166" s="1"/>
    </row>
    <row r="167" spans="1:6" ht="12.75">
      <c r="A167" s="31" t="s">
        <v>153</v>
      </c>
      <c r="B167" s="1"/>
      <c r="C167" s="1"/>
      <c r="D167" s="1"/>
      <c r="E167" s="1"/>
      <c r="F167" s="1"/>
    </row>
    <row r="168" spans="1:6" ht="12.75">
      <c r="A168" s="31"/>
      <c r="B168" s="1"/>
      <c r="C168" s="1"/>
      <c r="D168" s="1"/>
      <c r="E168" s="1"/>
      <c r="F168" s="1"/>
    </row>
    <row r="169" spans="1:6" ht="12.75">
      <c r="A169" s="31" t="s">
        <v>155</v>
      </c>
      <c r="B169" s="1"/>
      <c r="C169" s="1"/>
      <c r="D169" s="1"/>
      <c r="E169" s="1"/>
      <c r="F169" s="1"/>
    </row>
    <row r="170" spans="1:6" ht="12.75">
      <c r="A170" s="31" t="s">
        <v>156</v>
      </c>
      <c r="B170" s="1"/>
      <c r="C170" s="1"/>
      <c r="D170" s="1"/>
      <c r="E170" s="1"/>
      <c r="F170" s="1"/>
    </row>
    <row r="171" spans="1:6" ht="12.75">
      <c r="A171" s="31" t="s">
        <v>157</v>
      </c>
      <c r="B171" s="1"/>
      <c r="C171" s="1"/>
      <c r="D171" s="1"/>
      <c r="E171" s="1"/>
      <c r="F171" s="1"/>
    </row>
    <row r="172" spans="1:6" ht="12.75">
      <c r="A172" s="31" t="s">
        <v>158</v>
      </c>
      <c r="B172" s="1"/>
      <c r="C172" s="1"/>
      <c r="D172" s="1"/>
      <c r="E172" s="1"/>
      <c r="F172" s="1"/>
    </row>
    <row r="173" spans="1:6" ht="12.75">
      <c r="A173" s="31"/>
      <c r="B173" s="1"/>
      <c r="C173" s="1"/>
      <c r="D173" s="1"/>
      <c r="E173" s="1"/>
      <c r="F173" s="1"/>
    </row>
    <row r="174" spans="1:6" ht="12.75">
      <c r="A174" s="31" t="s">
        <v>154</v>
      </c>
      <c r="B174" s="1"/>
      <c r="C174" s="1"/>
      <c r="D174" s="1"/>
      <c r="E174" s="1"/>
      <c r="F174" s="1"/>
    </row>
    <row r="175" spans="1:6" ht="12.75">
      <c r="A175" s="31" t="s">
        <v>159</v>
      </c>
      <c r="B175" s="1"/>
      <c r="C175" s="1"/>
      <c r="D175" s="1"/>
      <c r="E175" s="1"/>
      <c r="F175" s="1"/>
    </row>
    <row r="176" spans="1:6" ht="12.75">
      <c r="A176" s="31" t="s">
        <v>160</v>
      </c>
      <c r="B176" s="1"/>
      <c r="C176" s="1"/>
      <c r="D176" s="1"/>
      <c r="E176" s="1"/>
      <c r="F176" s="1"/>
    </row>
    <row r="177" spans="1:6" ht="12.75">
      <c r="A177" s="31" t="s">
        <v>161</v>
      </c>
      <c r="B177" s="1"/>
      <c r="C177" s="1"/>
      <c r="D177" s="1"/>
      <c r="E177" s="1"/>
      <c r="F177" s="1"/>
    </row>
    <row r="178" spans="1:6" ht="12.75">
      <c r="A178" s="31"/>
      <c r="B178" s="1"/>
      <c r="C178" s="1"/>
      <c r="D178" s="1"/>
      <c r="E178" s="1"/>
      <c r="F178" s="1"/>
    </row>
    <row r="179" spans="1:6" ht="12.75">
      <c r="A179" s="31" t="s">
        <v>162</v>
      </c>
      <c r="B179" s="1"/>
      <c r="C179" s="1"/>
      <c r="D179" s="1"/>
      <c r="E179" s="1"/>
      <c r="F179" s="1"/>
    </row>
    <row r="180" spans="1:6" ht="12.75">
      <c r="A180" s="31" t="s">
        <v>163</v>
      </c>
      <c r="B180" s="1"/>
      <c r="C180" s="1"/>
      <c r="D180" s="1"/>
      <c r="E180" s="1"/>
      <c r="F180" s="1"/>
    </row>
    <row r="181" spans="1:6" ht="12.75">
      <c r="A181" s="31"/>
      <c r="B181" s="1"/>
      <c r="C181" s="1"/>
      <c r="D181" s="1"/>
      <c r="E181" s="1"/>
      <c r="F181" s="1"/>
    </row>
    <row r="182" spans="1:6" ht="12.75">
      <c r="A182" s="31" t="s">
        <v>166</v>
      </c>
      <c r="B182" s="1"/>
      <c r="C182" s="1"/>
      <c r="D182" s="1"/>
      <c r="E182" s="1"/>
      <c r="F182" s="1"/>
    </row>
    <row r="183" spans="1:6" ht="12.75">
      <c r="A183" s="31" t="s">
        <v>165</v>
      </c>
      <c r="B183" s="1"/>
      <c r="C183" s="1"/>
      <c r="D183" s="1"/>
      <c r="E183" s="1"/>
      <c r="F183" s="1"/>
    </row>
    <row r="184" spans="1:6" ht="12.75">
      <c r="A184" s="31"/>
      <c r="B184" s="1"/>
      <c r="C184" s="1"/>
      <c r="D184" s="1"/>
      <c r="E184" s="1"/>
      <c r="F184" s="1"/>
    </row>
    <row r="185" spans="1:6" ht="12.75">
      <c r="A185" s="31" t="s">
        <v>164</v>
      </c>
      <c r="B185" s="1"/>
      <c r="C185" s="1"/>
      <c r="D185" s="1"/>
      <c r="E185" s="1"/>
      <c r="F185" s="1"/>
    </row>
    <row r="186" spans="1:6" ht="12.75">
      <c r="A186" s="31" t="s">
        <v>165</v>
      </c>
      <c r="B186" s="1"/>
      <c r="C186" s="1"/>
      <c r="D186" s="1"/>
      <c r="E186" s="1"/>
      <c r="F186" s="1"/>
    </row>
    <row r="187" spans="1:6" ht="12.75">
      <c r="A187" s="31"/>
      <c r="B187" s="1"/>
      <c r="C187" s="1"/>
      <c r="D187" s="1"/>
      <c r="E187" s="1"/>
      <c r="F187" s="1"/>
    </row>
    <row r="188" spans="1:6" ht="12.75">
      <c r="A188" s="35"/>
      <c r="B188" s="1"/>
      <c r="C188" s="1"/>
      <c r="D188" s="1"/>
      <c r="E188" s="1"/>
      <c r="F188" s="1"/>
    </row>
    <row r="189" spans="1:6" ht="12.75">
      <c r="A189" s="36" t="s">
        <v>53</v>
      </c>
      <c r="B189" s="1"/>
      <c r="C189" s="1"/>
      <c r="D189" s="1"/>
      <c r="E189" s="1"/>
      <c r="F189" s="1"/>
    </row>
    <row r="190" spans="1:6" ht="12.75">
      <c r="A190" s="35"/>
      <c r="B190" s="1"/>
      <c r="C190" s="1"/>
      <c r="D190" s="1"/>
      <c r="E190" s="1"/>
      <c r="F190" s="1"/>
    </row>
    <row r="191" spans="1:6" ht="12.75">
      <c r="A191" s="35" t="s">
        <v>167</v>
      </c>
      <c r="B191" s="1"/>
      <c r="C191" s="1"/>
      <c r="D191" s="1"/>
      <c r="E191" s="1"/>
      <c r="F191" s="1"/>
    </row>
    <row r="192" spans="1:6" ht="12.75">
      <c r="A192" s="35" t="s">
        <v>168</v>
      </c>
      <c r="B192" s="1"/>
      <c r="C192" s="1"/>
      <c r="D192" s="1"/>
      <c r="E192" s="1"/>
      <c r="F192" s="1"/>
    </row>
    <row r="193" spans="1:6" ht="12.75">
      <c r="A193" s="35"/>
      <c r="C193" s="1"/>
      <c r="D193" s="1"/>
      <c r="E193" s="1"/>
      <c r="F193" s="1"/>
    </row>
    <row r="194" spans="1:6" ht="12.75">
      <c r="A194" s="35" t="s">
        <v>169</v>
      </c>
      <c r="C194" s="1"/>
      <c r="D194" s="1"/>
      <c r="E194" s="1"/>
      <c r="F194" s="1"/>
    </row>
    <row r="195" ht="12.75">
      <c r="A195" s="35" t="s">
        <v>170</v>
      </c>
    </row>
    <row r="196" ht="12.75">
      <c r="A196" s="35"/>
    </row>
    <row r="197" ht="12.75">
      <c r="A197" s="35" t="s">
        <v>54</v>
      </c>
    </row>
  </sheetData>
  <sheetProtection sheet="1" objects="1" scenarios="1"/>
  <conditionalFormatting sqref="B18">
    <cfRule type="cellIs" priority="1" dxfId="0" operator="between" stopIfTrue="1">
      <formula>0</formula>
      <formula>1000</formula>
    </cfRule>
  </conditionalFormatting>
  <conditionalFormatting sqref="B35:B37">
    <cfRule type="cellIs" priority="2" dxfId="0" operator="between" stopIfTrue="1">
      <formula>0</formula>
      <formula>101</formula>
    </cfRule>
  </conditionalFormatting>
  <conditionalFormatting sqref="B12:B13">
    <cfRule type="cellIs" priority="3" dxfId="1" operator="between" stopIfTrue="1">
      <formula>-361</formula>
      <formula>361</formula>
    </cfRule>
  </conditionalFormatting>
  <conditionalFormatting sqref="B15">
    <cfRule type="cellIs" priority="4" dxfId="1" operator="lessThan" stopIfTrue="1">
      <formula>2</formula>
    </cfRule>
  </conditionalFormatting>
  <conditionalFormatting sqref="B21:B22">
    <cfRule type="cellIs" priority="5" dxfId="1" operator="lessThan" stopIfTrue="1">
      <formula>100000</formula>
    </cfRule>
  </conditionalFormatting>
  <conditionalFormatting sqref="B56:B57">
    <cfRule type="cellIs" priority="6" dxfId="1" operator="lessThan" stopIfTrue="1">
      <formula>10001</formula>
    </cfRule>
  </conditionalFormatting>
  <conditionalFormatting sqref="B46:B48">
    <cfRule type="cellIs" priority="7" dxfId="1" operator="lessThan" stopIfTrue="1">
      <formula>10000</formula>
    </cfRule>
  </conditionalFormatting>
  <conditionalFormatting sqref="B14">
    <cfRule type="cellIs" priority="8" dxfId="1" operator="equal" stopIfTrue="1">
      <formula>"with"</formula>
    </cfRule>
    <cfRule type="cellIs" priority="9" dxfId="1" operator="equal" stopIfTrue="1">
      <formula>"against"</formula>
    </cfRule>
  </conditionalFormatting>
  <conditionalFormatting sqref="B23:B26">
    <cfRule type="cellIs" priority="10" dxfId="0" operator="lessThan" stopIfTrue="1">
      <formula>101</formula>
    </cfRule>
  </conditionalFormatting>
  <conditionalFormatting sqref="B28 B30:B31">
    <cfRule type="cellIs" priority="11" dxfId="1" operator="lessThan" stopIfTrue="1">
      <formula>1000000</formula>
    </cfRule>
  </conditionalFormatting>
  <printOptions/>
  <pageMargins left="0.75" right="0.75" top="1" bottom="1" header="0.5" footer="0.5"/>
  <pageSetup horizontalDpi="600" verticalDpi="600" orientation="landscape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235"/>
  <sheetViews>
    <sheetView workbookViewId="0" topLeftCell="A1">
      <selection activeCell="H41" sqref="H41"/>
    </sheetView>
  </sheetViews>
  <sheetFormatPr defaultColWidth="9.33203125" defaultRowHeight="12.75"/>
  <cols>
    <col min="1" max="3" width="8.16015625" style="0" customWidth="1"/>
    <col min="4" max="4" width="11.5" style="0" customWidth="1"/>
    <col min="5" max="5" width="17.16015625" style="0" customWidth="1"/>
    <col min="6" max="6" width="17.5" style="0" customWidth="1"/>
    <col min="7" max="16384" width="8.16015625" style="0" customWidth="1"/>
  </cols>
  <sheetData>
    <row r="1" spans="2:6" ht="12.75">
      <c r="B1" s="26" t="s">
        <v>84</v>
      </c>
      <c r="D1" s="26" t="s">
        <v>110</v>
      </c>
      <c r="E1" s="26" t="s">
        <v>18</v>
      </c>
      <c r="F1" s="26" t="s">
        <v>18</v>
      </c>
    </row>
    <row r="2" spans="4:6" ht="12.75">
      <c r="D2" s="26" t="s">
        <v>111</v>
      </c>
      <c r="E2" t="s">
        <v>114</v>
      </c>
      <c r="F2" t="s">
        <v>115</v>
      </c>
    </row>
    <row r="3" spans="4:6" ht="12.75">
      <c r="D3" s="26" t="s">
        <v>112</v>
      </c>
      <c r="E3" s="26" t="s">
        <v>112</v>
      </c>
      <c r="F3" s="26" t="s">
        <v>113</v>
      </c>
    </row>
    <row r="4" spans="2:6" ht="12.75">
      <c r="B4" s="26">
        <v>1</v>
      </c>
      <c r="D4" s="27">
        <v>0.000379</v>
      </c>
      <c r="E4" s="26">
        <v>0.0221</v>
      </c>
      <c r="F4" s="26">
        <v>0.0231</v>
      </c>
    </row>
    <row r="5" spans="2:6" ht="12.75">
      <c r="B5" s="26">
        <v>2</v>
      </c>
      <c r="D5" s="27">
        <v>3.17E-05</v>
      </c>
      <c r="E5" s="26">
        <v>0.0139</v>
      </c>
      <c r="F5" s="26">
        <v>0.0145</v>
      </c>
    </row>
    <row r="6" spans="2:6" ht="12.75">
      <c r="B6" s="26">
        <v>3</v>
      </c>
      <c r="D6" s="27">
        <v>1.74E-10</v>
      </c>
      <c r="E6" s="26">
        <v>0.0109</v>
      </c>
      <c r="F6" s="26">
        <v>0.0114</v>
      </c>
    </row>
    <row r="7" spans="2:6" ht="12.75">
      <c r="B7" s="26">
        <v>4</v>
      </c>
      <c r="D7">
        <v>0.0138</v>
      </c>
      <c r="E7" s="26">
        <v>0.0234</v>
      </c>
      <c r="F7" s="26">
        <v>0.0244</v>
      </c>
    </row>
    <row r="8" spans="2:6" ht="12.75">
      <c r="B8" s="26">
        <v>5</v>
      </c>
      <c r="D8" s="27">
        <v>0.0031</v>
      </c>
      <c r="E8" s="26">
        <v>0.00793</v>
      </c>
      <c r="F8" s="26">
        <v>0.0083</v>
      </c>
    </row>
    <row r="9" spans="2:6" ht="12.75">
      <c r="B9" s="26">
        <v>6</v>
      </c>
      <c r="D9">
        <v>0.154</v>
      </c>
      <c r="E9" s="26">
        <v>0.0373</v>
      </c>
      <c r="F9" s="26">
        <v>0.039</v>
      </c>
    </row>
    <row r="10" spans="2:6" ht="12.75">
      <c r="B10" s="26">
        <v>8</v>
      </c>
      <c r="D10">
        <v>0.128</v>
      </c>
      <c r="E10" s="26">
        <v>0.0346</v>
      </c>
      <c r="F10" s="26">
        <v>0.0362</v>
      </c>
    </row>
    <row r="11" spans="2:6" ht="12.75">
      <c r="B11" s="26">
        <v>9</v>
      </c>
      <c r="D11">
        <v>0.0849</v>
      </c>
      <c r="E11" s="26">
        <v>0.0257</v>
      </c>
      <c r="F11" s="26">
        <v>0.0269</v>
      </c>
    </row>
    <row r="12" spans="2:6" ht="12.75">
      <c r="B12" s="26" t="s">
        <v>85</v>
      </c>
      <c r="D12">
        <v>0.166</v>
      </c>
      <c r="E12" s="26">
        <v>0.0158</v>
      </c>
      <c r="F12" s="26">
        <v>0.0165</v>
      </c>
    </row>
    <row r="13" spans="2:6" ht="12.75">
      <c r="B13" s="26" t="s">
        <v>86</v>
      </c>
      <c r="D13">
        <v>0.153</v>
      </c>
      <c r="E13" s="26">
        <v>0.0158</v>
      </c>
      <c r="F13" s="26">
        <v>0.0165</v>
      </c>
    </row>
    <row r="14" spans="2:6" ht="12.75">
      <c r="B14" s="26" t="s">
        <v>87</v>
      </c>
      <c r="D14">
        <v>0.138</v>
      </c>
      <c r="E14" s="26">
        <v>0.0158</v>
      </c>
      <c r="F14" s="26">
        <v>0.0165</v>
      </c>
    </row>
    <row r="15" spans="2:6" ht="12.75">
      <c r="B15" s="26">
        <v>12</v>
      </c>
      <c r="D15">
        <v>0.13</v>
      </c>
      <c r="E15" s="26">
        <v>0.026</v>
      </c>
      <c r="F15" s="26">
        <v>0.0272</v>
      </c>
    </row>
    <row r="16" spans="2:6" ht="12.75">
      <c r="B16" s="26">
        <v>13</v>
      </c>
      <c r="D16">
        <v>0.0601</v>
      </c>
      <c r="E16" s="26">
        <v>0.05</v>
      </c>
      <c r="F16" s="26">
        <v>0.0523</v>
      </c>
    </row>
    <row r="17" spans="2:6" ht="12.75">
      <c r="B17" s="26">
        <v>14</v>
      </c>
      <c r="D17">
        <v>0.0552</v>
      </c>
      <c r="E17" s="26">
        <v>0.0245</v>
      </c>
      <c r="F17" s="26">
        <v>0.0256</v>
      </c>
    </row>
    <row r="18" spans="2:6" ht="12.75">
      <c r="B18" s="26">
        <v>15</v>
      </c>
      <c r="D18">
        <v>0.196</v>
      </c>
      <c r="E18" s="26">
        <v>0.0457</v>
      </c>
      <c r="F18" s="26">
        <v>0.0478</v>
      </c>
    </row>
    <row r="19" spans="2:6" ht="12.75">
      <c r="B19" s="26">
        <v>16</v>
      </c>
      <c r="D19">
        <v>0.0787</v>
      </c>
      <c r="E19" s="26">
        <v>0.0228</v>
      </c>
      <c r="F19" s="26">
        <v>0.0239</v>
      </c>
    </row>
    <row r="20" spans="2:6" ht="12.75">
      <c r="B20" s="26">
        <v>17</v>
      </c>
      <c r="D20">
        <v>0.102</v>
      </c>
      <c r="E20" s="26">
        <v>0.0282</v>
      </c>
      <c r="F20" s="26">
        <v>0.0294</v>
      </c>
    </row>
    <row r="21" spans="2:6" ht="12.75">
      <c r="B21" s="26">
        <v>18</v>
      </c>
      <c r="D21">
        <v>0.0844</v>
      </c>
      <c r="E21" s="26">
        <v>0.0293</v>
      </c>
      <c r="F21" s="26">
        <v>0.0306</v>
      </c>
    </row>
    <row r="22" spans="2:6" ht="12.75">
      <c r="B22" s="26">
        <v>19</v>
      </c>
      <c r="D22">
        <v>0.0419</v>
      </c>
      <c r="E22" s="26">
        <v>0.0294</v>
      </c>
      <c r="F22" s="26">
        <v>0.0307</v>
      </c>
    </row>
    <row r="23" spans="2:6" ht="12.75">
      <c r="B23" s="26">
        <v>20</v>
      </c>
      <c r="D23">
        <v>0.0318</v>
      </c>
      <c r="E23" s="26">
        <v>0.0194</v>
      </c>
      <c r="F23" s="26">
        <v>0.0203</v>
      </c>
    </row>
    <row r="24" spans="2:6" ht="12.75">
      <c r="B24" s="26">
        <v>21</v>
      </c>
      <c r="D24">
        <v>0.0704</v>
      </c>
      <c r="E24" s="26">
        <v>0.0361</v>
      </c>
      <c r="F24" s="26">
        <v>0.0377</v>
      </c>
    </row>
    <row r="25" spans="2:6" ht="12.75">
      <c r="B25" s="26">
        <v>22</v>
      </c>
      <c r="D25">
        <v>0.0968</v>
      </c>
      <c r="E25" s="26">
        <v>0.0257</v>
      </c>
      <c r="F25" s="26">
        <v>0.0269</v>
      </c>
    </row>
    <row r="26" spans="2:6" ht="12.75">
      <c r="B26" s="26">
        <v>23</v>
      </c>
      <c r="D26">
        <v>0.0988</v>
      </c>
      <c r="E26" s="26">
        <v>0.0313</v>
      </c>
      <c r="F26" s="26">
        <v>0.0327</v>
      </c>
    </row>
    <row r="27" spans="2:6" ht="12.75">
      <c r="B27" s="26">
        <v>24</v>
      </c>
      <c r="D27">
        <v>0.0804</v>
      </c>
      <c r="E27" s="26">
        <v>0.0176</v>
      </c>
      <c r="F27" s="26">
        <v>0.0184</v>
      </c>
    </row>
    <row r="28" spans="2:6" ht="12.75">
      <c r="B28" s="26" t="s">
        <v>88</v>
      </c>
      <c r="D28">
        <v>0.0994</v>
      </c>
      <c r="E28" s="26">
        <v>0.0293</v>
      </c>
      <c r="F28" s="26">
        <v>0.0306</v>
      </c>
    </row>
    <row r="29" spans="2:6" ht="12.75">
      <c r="B29" s="26" t="s">
        <v>89</v>
      </c>
      <c r="D29">
        <v>0.14</v>
      </c>
      <c r="E29" s="26">
        <v>0.0293</v>
      </c>
      <c r="F29" s="26">
        <v>0.0306</v>
      </c>
    </row>
    <row r="30" spans="2:6" ht="12.75">
      <c r="B30" s="26" t="s">
        <v>90</v>
      </c>
      <c r="D30">
        <v>0.203</v>
      </c>
      <c r="E30" s="26">
        <v>0.0293</v>
      </c>
      <c r="F30" s="26">
        <v>0.0306</v>
      </c>
    </row>
    <row r="31" spans="2:6" ht="12.75">
      <c r="B31" s="26" t="s">
        <v>91</v>
      </c>
      <c r="D31">
        <v>0.0766</v>
      </c>
      <c r="E31" s="26">
        <v>0.0314</v>
      </c>
      <c r="F31" s="26">
        <v>0.0328</v>
      </c>
    </row>
    <row r="32" spans="2:6" ht="12.75">
      <c r="B32" s="26" t="s">
        <v>92</v>
      </c>
      <c r="D32">
        <v>0.149</v>
      </c>
      <c r="E32" s="26">
        <v>0.0314</v>
      </c>
      <c r="F32" s="26">
        <v>0.0328</v>
      </c>
    </row>
    <row r="33" spans="2:6" ht="12.75">
      <c r="B33" s="26" t="s">
        <v>93</v>
      </c>
      <c r="D33">
        <v>0.195</v>
      </c>
      <c r="E33" s="26">
        <v>0.0314</v>
      </c>
      <c r="F33" s="26">
        <v>0.0328</v>
      </c>
    </row>
    <row r="34" spans="2:6" ht="12.75">
      <c r="B34" s="26">
        <v>26</v>
      </c>
      <c r="D34">
        <v>0.139</v>
      </c>
      <c r="E34" s="26">
        <v>0.0258</v>
      </c>
      <c r="F34" s="26">
        <v>0.027</v>
      </c>
    </row>
    <row r="35" spans="2:6" ht="12.75">
      <c r="B35" s="26">
        <v>27</v>
      </c>
      <c r="D35">
        <v>0.0621</v>
      </c>
      <c r="E35" s="26">
        <v>0.0234</v>
      </c>
      <c r="F35" s="26">
        <v>0.0244</v>
      </c>
    </row>
    <row r="36" spans="2:6" ht="12.75">
      <c r="B36" s="26">
        <v>28</v>
      </c>
      <c r="D36">
        <v>0.0736</v>
      </c>
      <c r="E36" s="26">
        <v>0.0161</v>
      </c>
      <c r="F36" s="26">
        <v>0.0169</v>
      </c>
    </row>
    <row r="37" spans="2:6" ht="12.75">
      <c r="B37" s="26">
        <v>29</v>
      </c>
      <c r="D37">
        <v>0.168</v>
      </c>
      <c r="E37" s="26">
        <v>0.0254</v>
      </c>
      <c r="F37" s="26">
        <v>0.0266</v>
      </c>
    </row>
    <row r="38" spans="2:6" ht="12.75">
      <c r="B38" s="26" t="s">
        <v>94</v>
      </c>
      <c r="D38">
        <v>0.0645</v>
      </c>
      <c r="E38" s="26">
        <v>0.019</v>
      </c>
      <c r="F38" s="26">
        <v>0.0199</v>
      </c>
    </row>
    <row r="39" spans="2:6" ht="12.75">
      <c r="B39" s="26" t="s">
        <v>95</v>
      </c>
      <c r="D39">
        <v>0.0364</v>
      </c>
      <c r="E39" s="26">
        <v>0.019</v>
      </c>
      <c r="F39" s="26">
        <v>0.0199</v>
      </c>
    </row>
    <row r="40" spans="2:6" ht="12.75">
      <c r="B40" s="26" t="s">
        <v>96</v>
      </c>
      <c r="D40">
        <v>0.0366</v>
      </c>
      <c r="E40" s="26">
        <v>0.019</v>
      </c>
      <c r="F40" s="26">
        <v>0.0199</v>
      </c>
    </row>
    <row r="41" spans="2:6" ht="12.75">
      <c r="B41" s="26" t="s">
        <v>97</v>
      </c>
      <c r="D41">
        <v>0.0476</v>
      </c>
      <c r="E41" s="26">
        <v>0.019</v>
      </c>
      <c r="F41" s="26">
        <v>0.0199</v>
      </c>
    </row>
    <row r="42" spans="2:6" ht="12.75">
      <c r="B42" s="26" t="s">
        <v>98</v>
      </c>
      <c r="D42">
        <v>0.0207</v>
      </c>
      <c r="E42" s="26">
        <v>0.0153</v>
      </c>
      <c r="F42" s="26">
        <v>0.016</v>
      </c>
    </row>
    <row r="43" spans="2:6" ht="12.75">
      <c r="B43" s="26" t="s">
        <v>99</v>
      </c>
      <c r="D43">
        <v>0.0373</v>
      </c>
      <c r="E43" s="26">
        <v>0.0153</v>
      </c>
      <c r="F43" s="26">
        <v>0.016</v>
      </c>
    </row>
    <row r="44" spans="2:6" ht="12.75">
      <c r="B44" s="26" t="s">
        <v>100</v>
      </c>
      <c r="D44" s="27">
        <v>0.0035</v>
      </c>
      <c r="E44" s="26">
        <v>0.0153</v>
      </c>
      <c r="F44" s="26">
        <v>0.016</v>
      </c>
    </row>
    <row r="45" spans="2:6" ht="12.75">
      <c r="B45" s="26" t="s">
        <v>101</v>
      </c>
      <c r="D45">
        <v>0.0544</v>
      </c>
      <c r="E45" s="26">
        <v>0.0153</v>
      </c>
      <c r="F45" s="26">
        <v>0.016</v>
      </c>
    </row>
    <row r="46" spans="2:6" ht="12.75">
      <c r="B46" s="26" t="s">
        <v>102</v>
      </c>
      <c r="D46">
        <v>0.0556</v>
      </c>
      <c r="E46" s="26">
        <v>0.0154</v>
      </c>
      <c r="F46" s="26">
        <v>0.0161</v>
      </c>
    </row>
    <row r="47" spans="2:6" ht="12.75">
      <c r="B47" s="26" t="s">
        <v>103</v>
      </c>
      <c r="D47">
        <v>0.0332</v>
      </c>
      <c r="E47" s="26">
        <v>0.0154</v>
      </c>
      <c r="F47" s="26">
        <v>0.0161</v>
      </c>
    </row>
    <row r="48" spans="2:6" ht="12.75">
      <c r="B48" s="26" t="s">
        <v>104</v>
      </c>
      <c r="D48">
        <v>0.0375</v>
      </c>
      <c r="E48" s="26">
        <v>0.0154</v>
      </c>
      <c r="F48" s="26">
        <v>0.0161</v>
      </c>
    </row>
    <row r="49" spans="2:6" ht="12.75">
      <c r="B49" s="26" t="s">
        <v>105</v>
      </c>
      <c r="D49">
        <v>0.0417</v>
      </c>
      <c r="E49" s="26">
        <v>0.0154</v>
      </c>
      <c r="F49" s="26">
        <v>0.0161</v>
      </c>
    </row>
    <row r="50" spans="2:6" ht="12.75">
      <c r="B50" s="26" t="s">
        <v>106</v>
      </c>
      <c r="D50">
        <v>0.0852</v>
      </c>
      <c r="E50" s="26">
        <v>0.0153</v>
      </c>
      <c r="F50" s="26">
        <v>0.016</v>
      </c>
    </row>
    <row r="51" spans="2:6" ht="12.75">
      <c r="B51" s="26" t="s">
        <v>107</v>
      </c>
      <c r="D51">
        <v>0.0478</v>
      </c>
      <c r="E51" s="26">
        <v>0.0153</v>
      </c>
      <c r="F51" s="26">
        <v>0.016</v>
      </c>
    </row>
    <row r="52" spans="2:6" ht="12.75">
      <c r="B52" s="26" t="s">
        <v>108</v>
      </c>
      <c r="D52">
        <v>0.0881</v>
      </c>
      <c r="E52" s="26">
        <v>0.0153</v>
      </c>
      <c r="F52" s="26">
        <v>0.016</v>
      </c>
    </row>
    <row r="53" spans="2:6" ht="12.75">
      <c r="B53" s="26" t="s">
        <v>109</v>
      </c>
      <c r="D53">
        <v>0.0948</v>
      </c>
      <c r="E53" s="26">
        <v>0.0153</v>
      </c>
      <c r="F53" s="26">
        <v>0.016</v>
      </c>
    </row>
    <row r="54" spans="2:6" ht="12.75">
      <c r="B54" s="26">
        <v>7</v>
      </c>
      <c r="D54">
        <v>0.0666</v>
      </c>
      <c r="E54" s="26">
        <v>0.0472</v>
      </c>
      <c r="F54" s="26">
        <v>0.201</v>
      </c>
    </row>
    <row r="55" spans="2:6" ht="12.75">
      <c r="B55" s="26">
        <v>10</v>
      </c>
      <c r="D55">
        <v>0.023</v>
      </c>
      <c r="E55" s="26">
        <v>0.0172</v>
      </c>
      <c r="F55" s="26">
        <v>0.0928</v>
      </c>
    </row>
    <row r="56" spans="2:6" ht="12.75">
      <c r="B56" s="26"/>
      <c r="D56" s="26"/>
      <c r="E56" s="26"/>
      <c r="F56" s="26"/>
    </row>
    <row r="57" ht="12.75">
      <c r="F57" s="26"/>
    </row>
    <row r="58" ht="12.75">
      <c r="F58" s="26"/>
    </row>
    <row r="59" ht="12.75">
      <c r="F59" s="26"/>
    </row>
    <row r="60" ht="12.75">
      <c r="F60" s="26"/>
    </row>
    <row r="61" ht="12.75">
      <c r="F61" s="26"/>
    </row>
    <row r="62" ht="12.75">
      <c r="F62" s="26"/>
    </row>
    <row r="63" ht="12.75">
      <c r="F63" s="26"/>
    </row>
    <row r="64" ht="12.75">
      <c r="F64" s="26"/>
    </row>
    <row r="65" ht="12.75">
      <c r="F65" s="26"/>
    </row>
    <row r="66" ht="12.75">
      <c r="F66" s="26"/>
    </row>
    <row r="67" ht="12.75">
      <c r="F67" s="26"/>
    </row>
    <row r="68" ht="12.75">
      <c r="F68" s="26"/>
    </row>
    <row r="69" ht="12.75">
      <c r="F69" s="26"/>
    </row>
    <row r="70" ht="12.75">
      <c r="F70" s="26"/>
    </row>
    <row r="71" ht="12.75">
      <c r="F71" s="26"/>
    </row>
    <row r="72" ht="12.75">
      <c r="F72" s="26"/>
    </row>
    <row r="73" ht="12.75">
      <c r="F73" s="26"/>
    </row>
    <row r="74" ht="12.75">
      <c r="F74" s="26"/>
    </row>
    <row r="75" ht="12.75">
      <c r="F75" s="26"/>
    </row>
    <row r="76" ht="12.75">
      <c r="F76" s="26"/>
    </row>
    <row r="77" ht="12.75">
      <c r="F77" s="26"/>
    </row>
    <row r="78" ht="12.75">
      <c r="F78" s="26"/>
    </row>
    <row r="79" ht="12.75">
      <c r="F79" s="26"/>
    </row>
    <row r="80" ht="12.75">
      <c r="F80" s="26"/>
    </row>
    <row r="81" ht="12.75">
      <c r="F81" s="26"/>
    </row>
    <row r="82" ht="12.75">
      <c r="F82" s="26"/>
    </row>
    <row r="83" ht="12.75">
      <c r="F83" s="26"/>
    </row>
    <row r="84" ht="12.75">
      <c r="F84" s="26"/>
    </row>
    <row r="85" ht="12.75">
      <c r="F85" s="26"/>
    </row>
    <row r="86" ht="12.75">
      <c r="F86" s="26"/>
    </row>
    <row r="87" ht="12.75">
      <c r="F87" s="26"/>
    </row>
    <row r="88" ht="12.75">
      <c r="F88" s="26"/>
    </row>
    <row r="89" ht="12.75">
      <c r="F89" s="26"/>
    </row>
    <row r="90" ht="12.75">
      <c r="F90" s="26"/>
    </row>
    <row r="91" ht="12.75">
      <c r="F91" s="26"/>
    </row>
    <row r="92" ht="12.75">
      <c r="F92" s="26"/>
    </row>
    <row r="93" ht="12.75">
      <c r="F93" s="26"/>
    </row>
    <row r="94" ht="12.75">
      <c r="F94" s="26"/>
    </row>
    <row r="95" ht="12.75">
      <c r="F95" s="26"/>
    </row>
    <row r="96" ht="12.75">
      <c r="F96" s="26"/>
    </row>
    <row r="97" ht="12.75">
      <c r="F97" s="26"/>
    </row>
    <row r="98" ht="12.75">
      <c r="F98" s="26"/>
    </row>
    <row r="99" ht="12.75">
      <c r="F99" s="26"/>
    </row>
    <row r="100" ht="12.75">
      <c r="F100" s="26"/>
    </row>
    <row r="101" ht="12.75">
      <c r="F101" s="26"/>
    </row>
    <row r="102" ht="12.75">
      <c r="F102" s="26"/>
    </row>
    <row r="103" ht="12.75">
      <c r="F103" s="26"/>
    </row>
    <row r="104" ht="12.75">
      <c r="F104" s="26"/>
    </row>
    <row r="105" ht="12.75">
      <c r="F105" s="26"/>
    </row>
    <row r="106" ht="12.75">
      <c r="F106" s="26"/>
    </row>
    <row r="107" ht="12.75">
      <c r="F107" s="26"/>
    </row>
    <row r="108" ht="12.75">
      <c r="F108" s="26"/>
    </row>
    <row r="109" ht="12.75">
      <c r="F109" s="26"/>
    </row>
    <row r="110" ht="12.75">
      <c r="F110" s="26"/>
    </row>
    <row r="111" ht="12.75">
      <c r="F111" s="26"/>
    </row>
    <row r="112" ht="12.75">
      <c r="F112" s="26"/>
    </row>
    <row r="113" ht="12.75">
      <c r="F113" s="26"/>
    </row>
    <row r="114" ht="12.75">
      <c r="F114" s="26"/>
    </row>
    <row r="115" ht="12.75">
      <c r="F115" s="26"/>
    </row>
    <row r="116" ht="12.75">
      <c r="F116" s="26"/>
    </row>
    <row r="117" ht="12.75">
      <c r="F117" s="26"/>
    </row>
    <row r="118" ht="12.75">
      <c r="F118" s="26"/>
    </row>
    <row r="119" ht="12.75">
      <c r="F119" s="26"/>
    </row>
    <row r="120" ht="12.75">
      <c r="F120" s="26"/>
    </row>
    <row r="121" ht="12.75">
      <c r="F121" s="26"/>
    </row>
    <row r="122" ht="12.75">
      <c r="F122" s="26"/>
    </row>
    <row r="123" ht="12.75">
      <c r="F123" s="26"/>
    </row>
    <row r="124" ht="12.75">
      <c r="F124" s="26"/>
    </row>
    <row r="125" ht="12.75">
      <c r="F125" s="26"/>
    </row>
    <row r="126" ht="12.75">
      <c r="F126" s="26"/>
    </row>
    <row r="127" ht="12.75">
      <c r="F127" s="26"/>
    </row>
    <row r="128" ht="12.75">
      <c r="F128" s="26"/>
    </row>
    <row r="129" ht="12.75">
      <c r="F129" s="26"/>
    </row>
    <row r="130" ht="12.75">
      <c r="F130" s="26"/>
    </row>
    <row r="131" ht="12.75">
      <c r="F131" s="26"/>
    </row>
    <row r="132" ht="12.75">
      <c r="F132" s="26"/>
    </row>
    <row r="133" ht="12.75">
      <c r="F133" s="26"/>
    </row>
    <row r="134" ht="12.75">
      <c r="F134" s="26"/>
    </row>
    <row r="135" ht="12.75">
      <c r="F135" s="26"/>
    </row>
    <row r="136" ht="12.75">
      <c r="F136" s="26"/>
    </row>
    <row r="137" ht="12.75">
      <c r="F137" s="26"/>
    </row>
    <row r="138" ht="12.75">
      <c r="F138" s="26"/>
    </row>
    <row r="139" ht="12.75">
      <c r="F139" s="26"/>
    </row>
    <row r="140" ht="12.75">
      <c r="F140" s="26"/>
    </row>
    <row r="141" ht="12.75">
      <c r="F141" s="26"/>
    </row>
    <row r="142" ht="12.75">
      <c r="F142" s="26"/>
    </row>
    <row r="143" ht="12.75">
      <c r="F143" s="26"/>
    </row>
    <row r="144" ht="12.75">
      <c r="F144" s="26"/>
    </row>
    <row r="145" ht="12.75">
      <c r="F145" s="26"/>
    </row>
    <row r="146" ht="12.75">
      <c r="F146" s="26"/>
    </row>
    <row r="147" ht="12.75">
      <c r="F147" s="26"/>
    </row>
    <row r="148" ht="12.75">
      <c r="F148" s="26"/>
    </row>
    <row r="149" ht="12.75">
      <c r="F149" s="26"/>
    </row>
    <row r="150" ht="12.75">
      <c r="F150" s="26"/>
    </row>
    <row r="151" ht="12.75">
      <c r="F151" s="26"/>
    </row>
    <row r="152" ht="12.75">
      <c r="F152" s="26"/>
    </row>
    <row r="153" ht="12.75">
      <c r="F153" s="26"/>
    </row>
    <row r="154" ht="12.75">
      <c r="F154" s="26"/>
    </row>
    <row r="155" ht="12.75">
      <c r="F155" s="26"/>
    </row>
    <row r="156" ht="12.75">
      <c r="F156" s="26"/>
    </row>
    <row r="157" ht="12.75">
      <c r="F157" s="26"/>
    </row>
    <row r="158" ht="12.75">
      <c r="F158" s="26"/>
    </row>
    <row r="159" ht="12.75">
      <c r="F159" s="26"/>
    </row>
    <row r="160" ht="12.75">
      <c r="F160" s="26"/>
    </row>
    <row r="161" ht="12.75">
      <c r="F161" s="26"/>
    </row>
    <row r="162" ht="12.75">
      <c r="F162" s="26"/>
    </row>
    <row r="163" ht="12.75">
      <c r="F163" s="26"/>
    </row>
    <row r="164" ht="12.75">
      <c r="F164" s="26"/>
    </row>
    <row r="165" ht="12.75">
      <c r="F165" s="26"/>
    </row>
    <row r="166" ht="12.75">
      <c r="F166" s="26"/>
    </row>
    <row r="167" ht="12.75">
      <c r="F167" s="26"/>
    </row>
    <row r="168" ht="12.75">
      <c r="F168" s="26"/>
    </row>
    <row r="169" ht="12.75">
      <c r="F169" s="26"/>
    </row>
    <row r="170" ht="12.75">
      <c r="F170" s="26"/>
    </row>
    <row r="171" ht="12.75">
      <c r="F171" s="26"/>
    </row>
    <row r="172" ht="12.75">
      <c r="F172" s="26"/>
    </row>
    <row r="173" ht="12.75">
      <c r="F173" s="26"/>
    </row>
    <row r="174" ht="12.75">
      <c r="F174" s="26"/>
    </row>
    <row r="175" ht="12.75">
      <c r="F175" s="26"/>
    </row>
    <row r="176" ht="12.75">
      <c r="F176" s="26"/>
    </row>
    <row r="177" ht="12.75">
      <c r="F177" s="26"/>
    </row>
    <row r="178" ht="12.75">
      <c r="F178" s="26"/>
    </row>
    <row r="179" ht="12.75">
      <c r="F179" s="26"/>
    </row>
    <row r="180" ht="12.75">
      <c r="F180" s="26"/>
    </row>
    <row r="181" ht="12.75">
      <c r="F181" s="26"/>
    </row>
    <row r="182" ht="12.75">
      <c r="F182" s="26"/>
    </row>
    <row r="183" ht="12.75">
      <c r="F183" s="26"/>
    </row>
    <row r="184" ht="12.75">
      <c r="F184" s="26"/>
    </row>
    <row r="185" ht="12.75">
      <c r="F185" s="26"/>
    </row>
    <row r="186" ht="12.75">
      <c r="F186" s="26"/>
    </row>
    <row r="187" ht="12.75">
      <c r="F187" s="26"/>
    </row>
    <row r="188" ht="12.75">
      <c r="F188" s="26"/>
    </row>
    <row r="189" ht="12.75">
      <c r="F189" s="26"/>
    </row>
    <row r="190" ht="12.75">
      <c r="F190" s="26"/>
    </row>
    <row r="191" ht="12.75">
      <c r="F191" s="26"/>
    </row>
    <row r="192" ht="12.75">
      <c r="F192" s="26"/>
    </row>
    <row r="193" ht="12.75">
      <c r="F193" s="26"/>
    </row>
    <row r="194" ht="12.75">
      <c r="F194" s="26"/>
    </row>
    <row r="195" ht="12.75">
      <c r="F195" s="26"/>
    </row>
    <row r="196" ht="12.75">
      <c r="F196" s="26"/>
    </row>
    <row r="197" ht="12.75">
      <c r="F197" s="26"/>
    </row>
    <row r="198" ht="12.75">
      <c r="F198" s="26"/>
    </row>
    <row r="199" ht="12.75">
      <c r="F199" s="26"/>
    </row>
    <row r="200" ht="12.75">
      <c r="F200" s="26"/>
    </row>
    <row r="201" ht="12.75">
      <c r="F201" s="26"/>
    </row>
    <row r="202" ht="12.75">
      <c r="F202" s="26"/>
    </row>
    <row r="203" ht="12.75">
      <c r="F203" s="26"/>
    </row>
    <row r="204" ht="12.75">
      <c r="F204" s="26"/>
    </row>
    <row r="205" ht="12.75">
      <c r="F205" s="26"/>
    </row>
    <row r="206" ht="12.75">
      <c r="F206" s="26"/>
    </row>
    <row r="207" ht="12.75">
      <c r="F207" s="26"/>
    </row>
    <row r="208" ht="12.75">
      <c r="F208" s="26"/>
    </row>
    <row r="209" ht="12.75">
      <c r="F209" s="26"/>
    </row>
    <row r="210" ht="12.75">
      <c r="F210" s="26"/>
    </row>
    <row r="211" ht="12.75">
      <c r="F211" s="26"/>
    </row>
    <row r="212" ht="12.75">
      <c r="F212" s="26"/>
    </row>
    <row r="213" ht="12.75">
      <c r="F213" s="26"/>
    </row>
    <row r="214" ht="12.75">
      <c r="F214" s="26"/>
    </row>
    <row r="215" ht="12.75">
      <c r="F215" s="26"/>
    </row>
    <row r="216" ht="12.75">
      <c r="F216" s="26"/>
    </row>
    <row r="217" ht="12.75">
      <c r="F217" s="26"/>
    </row>
    <row r="218" ht="12.75">
      <c r="F218" s="26"/>
    </row>
    <row r="219" ht="12.75">
      <c r="F219" s="26"/>
    </row>
    <row r="220" ht="12.75">
      <c r="F220" s="26"/>
    </row>
    <row r="221" ht="12.75">
      <c r="F221" s="26"/>
    </row>
    <row r="222" ht="12.75">
      <c r="F222" s="26"/>
    </row>
    <row r="223" ht="12.75">
      <c r="F223" s="26"/>
    </row>
    <row r="224" ht="12.75">
      <c r="F224" s="26"/>
    </row>
    <row r="225" ht="12.75">
      <c r="F225" s="26"/>
    </row>
    <row r="226" ht="12.75">
      <c r="F226" s="26"/>
    </row>
    <row r="227" ht="12.75">
      <c r="F227" s="26"/>
    </row>
    <row r="228" ht="12.75">
      <c r="F228" s="26"/>
    </row>
    <row r="229" ht="12.75">
      <c r="F229" s="26"/>
    </row>
    <row r="230" ht="12.75">
      <c r="F230" s="26"/>
    </row>
    <row r="231" ht="12.75">
      <c r="F231" s="26"/>
    </row>
    <row r="232" ht="12.75">
      <c r="F232" s="26"/>
    </row>
    <row r="233" ht="12.75">
      <c r="F233" s="26"/>
    </row>
    <row r="234" ht="12.75">
      <c r="F234" s="26"/>
    </row>
    <row r="235" ht="12.75">
      <c r="F235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Dustin</dc:creator>
  <cp:keywords/>
  <dc:description/>
  <cp:lastModifiedBy>John S. Moore, CPG</cp:lastModifiedBy>
  <cp:lastPrinted>2000-06-23T16:59:28Z</cp:lastPrinted>
  <dcterms:created xsi:type="dcterms:W3CDTF">1999-12-02T21:18:43Z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