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<sst xmlns="http://schemas.openxmlformats.org/spreadsheetml/2006/main" count="61" uniqueCount="32">
  <si>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aMW Net Req't 2010 w/o Conservation</t>
  </si>
  <si>
    <t>"Do Nothing" share of FBS</t>
  </si>
  <si>
    <t>Big Utility gets very aggressive/ others do CRC only</t>
  </si>
  <si>
    <t>Post-conservation loads to serve</t>
  </si>
  <si>
    <t>New Share of FBS (0% added back)</t>
  </si>
  <si>
    <t>50% share added back</t>
  </si>
  <si>
    <t>Revised Share of FBS</t>
  </si>
  <si>
    <t>75% share added back</t>
  </si>
  <si>
    <t>Revised share of FBS</t>
  </si>
  <si>
    <t>100% share added back</t>
  </si>
  <si>
    <t>Utility</t>
  </si>
  <si>
    <t>Tier 1 service</t>
  </si>
  <si>
    <t>Tier 2 needs</t>
  </si>
  <si>
    <t>Total Tier 2 needs</t>
  </si>
  <si>
    <t>Max avail FBS</t>
  </si>
  <si>
    <t>KEYS TO ANALYSIS:</t>
  </si>
  <si>
    <t>We assume that the utilities as a whole will have higher net req'ts in 2010 than there is Tier 1 available</t>
  </si>
  <si>
    <t>We do not analyze the situation in which the individual utility's HWM provides headroom, or how its conservation would impact</t>
  </si>
  <si>
    <t>Scenario 4:  Big utilities get aggressive with BPA funding; others just do 2% between 2007-2010</t>
  </si>
  <si>
    <t>A   (BIG) Loads</t>
  </si>
  <si>
    <t>B (MED) Loads</t>
  </si>
  <si>
    <t>C (SMALL) Loads</t>
  </si>
  <si>
    <t>Total*</t>
  </si>
  <si>
    <t>* Totals shown to indicate total loads after conservation  is considered in each scenario.</t>
  </si>
  <si>
    <t>Scenario 5: Some do No Conservation</t>
  </si>
  <si>
    <t>Big Utility gets very aggressive/ others do nothing</t>
  </si>
  <si>
    <t>. They are still better off for paying for the big group's conservation activity but not as well off as if they did some themselves.</t>
  </si>
  <si>
    <t>their decision</t>
  </si>
  <si>
    <t>It is intended to show the patterns that will occur if all other things are held constant</t>
  </si>
  <si>
    <t>See Scenario 5.</t>
  </si>
  <si>
    <t>Looking at columns E&amp;F compared to B&amp;C (both scenarios), we can see that anyone doing conservation helps everyone.</t>
  </si>
  <si>
    <t xml:space="preserve">One interesting scenario is to test what happens when only one group does conservation and the others do nothing.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</si>
</sst>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0"/>
    </font>
    <font>
      <i/>
      <sz val="10"/>
      <color indexed="53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0"/>
    </font>
    <font>
      <sz val="10"/>
      <color indexed="15"/>
      <name val="Arial"/>
      <family val="0"/>
    </font>
    <font>
      <i/>
      <sz val="10"/>
      <color indexed="15"/>
      <name val="Arial"/>
      <family val="0"/>
    </font>
    <font>
      <sz val="10"/>
      <color indexed="52"/>
      <name val="Arial"/>
      <family val="0"/>
    </font>
    <font>
      <i/>
      <sz val="10"/>
      <color indexed="52"/>
      <name val="Arial"/>
      <family val="0"/>
    </font>
    <font>
      <b/>
      <i/>
      <sz val="10"/>
      <color indexed="52"/>
      <name val="Arial"/>
      <family val="0"/>
    </font>
    <font>
      <b/>
      <sz val="10"/>
      <color indexed="52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1" fontId="7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4"/>
  <sheetViews>
    <sheetView tabSelected="1" workbookViewId="0" topLeftCell="A1">
      <selection activeCell="F4" sqref="F4"/>
    </sheetView>
  </sheetViews>
  <sheetFormatPr defaultColWidth="9.140625" defaultRowHeight="12.75"/>
  <cols>
    <col min="1" max="1" width="14.57421875" style="0" customWidth="1"/>
    <col min="4" max="4" width="10.00390625" style="0" customWidth="1"/>
  </cols>
  <sheetData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27</v>
      </c>
    </row>
    <row r="7" ht="12.75">
      <c r="A7" t="s">
        <v>28</v>
      </c>
    </row>
    <row r="8" ht="12.75">
      <c r="A8" t="s">
        <v>30</v>
      </c>
    </row>
    <row r="9" ht="12.75">
      <c r="A9" t="s">
        <v>31</v>
      </c>
    </row>
    <row r="10" spans="1:12" ht="12.75">
      <c r="A10" s="5" t="s">
        <v>29</v>
      </c>
      <c r="B10" s="34" t="s">
        <v>26</v>
      </c>
      <c r="C10" s="1"/>
      <c r="F10" s="1"/>
      <c r="H10" s="1"/>
      <c r="J10" s="1"/>
      <c r="L10" s="1"/>
    </row>
    <row r="11" spans="3:12" ht="12.75">
      <c r="C11" s="1"/>
      <c r="F11" s="1"/>
      <c r="H11" s="1"/>
      <c r="J11" s="1"/>
      <c r="L11" s="1"/>
    </row>
    <row r="12" spans="2:12" s="5" customFormat="1" ht="12.75">
      <c r="B12" s="5" t="s">
        <v>18</v>
      </c>
      <c r="C12" s="12"/>
      <c r="F12" s="12"/>
      <c r="H12" s="12"/>
      <c r="J12" s="12"/>
      <c r="K12" s="32"/>
      <c r="L12" s="33"/>
    </row>
    <row r="13" spans="2:12" ht="63.75">
      <c r="B13" s="2" t="s">
        <v>0</v>
      </c>
      <c r="C13" s="3" t="s">
        <v>1</v>
      </c>
      <c r="D13" s="2" t="s">
        <v>2</v>
      </c>
      <c r="E13" s="2" t="s">
        <v>3</v>
      </c>
      <c r="F13" s="3" t="s">
        <v>4</v>
      </c>
      <c r="G13" s="25" t="s">
        <v>5</v>
      </c>
      <c r="H13" s="26" t="s">
        <v>6</v>
      </c>
      <c r="I13" s="2" t="s">
        <v>7</v>
      </c>
      <c r="J13" s="3" t="s">
        <v>8</v>
      </c>
      <c r="K13" s="20" t="s">
        <v>9</v>
      </c>
      <c r="L13" s="21" t="s">
        <v>8</v>
      </c>
    </row>
    <row r="14" spans="1:12" ht="12.75">
      <c r="A14" t="s">
        <v>10</v>
      </c>
      <c r="C14" s="4"/>
      <c r="F14" s="4"/>
      <c r="G14" s="27"/>
      <c r="H14" s="28"/>
      <c r="J14" s="1"/>
      <c r="K14" s="18"/>
      <c r="L14" s="19"/>
    </row>
    <row r="15" spans="3:12" ht="12.75">
      <c r="C15" s="4"/>
      <c r="F15" s="4"/>
      <c r="G15" s="27"/>
      <c r="H15" s="28"/>
      <c r="J15" s="1"/>
      <c r="K15" s="18"/>
      <c r="L15" s="19"/>
    </row>
    <row r="16" spans="1:12" ht="12.75">
      <c r="A16" t="s">
        <v>19</v>
      </c>
      <c r="B16">
        <v>3600</v>
      </c>
      <c r="C16" s="4">
        <f>B16/B25*B27</f>
        <v>3372.151898734177</v>
      </c>
      <c r="D16" s="5">
        <v>200</v>
      </c>
      <c r="E16">
        <f>B16-D16</f>
        <v>3400</v>
      </c>
      <c r="F16" s="4">
        <f>E16/E25*B27</f>
        <v>3304.439190964014</v>
      </c>
      <c r="G16" s="27">
        <f>D16/2+E16</f>
        <v>3500</v>
      </c>
      <c r="H16" s="29">
        <f>G16/G25*B27</f>
        <v>3338.9196854454044</v>
      </c>
      <c r="I16" s="6">
        <f>0.75*D16+E16</f>
        <v>3550</v>
      </c>
      <c r="J16" s="4">
        <f>I16/I25*B27</f>
        <v>3355.687551893722</v>
      </c>
      <c r="K16" s="18">
        <f>D16+E16</f>
        <v>3600</v>
      </c>
      <c r="L16" s="22">
        <f>K16/B25*B27</f>
        <v>3372.151898734177</v>
      </c>
    </row>
    <row r="17" spans="1:12" ht="12.75">
      <c r="A17" s="7" t="s">
        <v>11</v>
      </c>
      <c r="C17" s="4">
        <f>C16</f>
        <v>3372.151898734177</v>
      </c>
      <c r="F17" s="4">
        <f>F16</f>
        <v>3304.439190964014</v>
      </c>
      <c r="G17" s="27"/>
      <c r="H17" s="29">
        <f>H16</f>
        <v>3338.9196854454044</v>
      </c>
      <c r="I17" s="6"/>
      <c r="J17" s="4">
        <f>J16</f>
        <v>3355.687551893722</v>
      </c>
      <c r="K17" s="18"/>
      <c r="L17" s="22">
        <f>L16</f>
        <v>3372.151898734177</v>
      </c>
    </row>
    <row r="18" spans="1:12" ht="12.75">
      <c r="A18" s="8" t="s">
        <v>12</v>
      </c>
      <c r="B18" s="9"/>
      <c r="C18" s="10">
        <f>B16-C17</f>
        <v>227.84810126582306</v>
      </c>
      <c r="D18" s="9"/>
      <c r="E18" s="9"/>
      <c r="F18" s="10">
        <f>E16-F17</f>
        <v>95.56080903598604</v>
      </c>
      <c r="G18" s="27"/>
      <c r="H18" s="30">
        <f>E16-H17</f>
        <v>61.08031455459559</v>
      </c>
      <c r="I18" s="11"/>
      <c r="J18" s="10">
        <f>E16-J17</f>
        <v>44.312448106278225</v>
      </c>
      <c r="K18" s="18"/>
      <c r="L18" s="22">
        <f>E16-L17</f>
        <v>27.84810126582306</v>
      </c>
    </row>
    <row r="19" spans="1:12" ht="12.75">
      <c r="A19" t="s">
        <v>20</v>
      </c>
      <c r="B19">
        <v>2800</v>
      </c>
      <c r="C19" s="4">
        <f>B19/B25*B27</f>
        <v>2622.784810126582</v>
      </c>
      <c r="D19">
        <v>56</v>
      </c>
      <c r="E19">
        <f>B19-D19</f>
        <v>2744</v>
      </c>
      <c r="F19" s="4">
        <f>E19/E25*B27</f>
        <v>2666.8768058838978</v>
      </c>
      <c r="G19" s="27">
        <f>D19/2+E19</f>
        <v>2772</v>
      </c>
      <c r="H19" s="29">
        <f>G19/G25*B27</f>
        <v>2644.4243908727603</v>
      </c>
      <c r="I19" s="6">
        <f>0.75*D19+E19</f>
        <v>2786</v>
      </c>
      <c r="J19" s="4">
        <f>I19/I25*B27</f>
        <v>2633.505780162228</v>
      </c>
      <c r="K19" s="18">
        <f>E19+D19</f>
        <v>2800</v>
      </c>
      <c r="L19" s="22">
        <f>K19/B25*B27</f>
        <v>2622.784810126582</v>
      </c>
    </row>
    <row r="20" spans="1:12" ht="12.75">
      <c r="A20" s="7" t="s">
        <v>11</v>
      </c>
      <c r="C20" s="4">
        <f>C19</f>
        <v>2622.784810126582</v>
      </c>
      <c r="F20" s="4">
        <f>F19</f>
        <v>2666.8768058838978</v>
      </c>
      <c r="G20" s="27"/>
      <c r="H20" s="29">
        <f>H19</f>
        <v>2644.4243908727603</v>
      </c>
      <c r="I20" s="6"/>
      <c r="J20" s="4">
        <f>J19</f>
        <v>2633.505780162228</v>
      </c>
      <c r="K20" s="18"/>
      <c r="L20" s="22">
        <f>L19</f>
        <v>2622.784810126582</v>
      </c>
    </row>
    <row r="21" spans="1:12" ht="12.75">
      <c r="A21" s="8" t="s">
        <v>12</v>
      </c>
      <c r="B21" s="9"/>
      <c r="C21" s="10">
        <f>B19-C20</f>
        <v>177.21518987341778</v>
      </c>
      <c r="D21" s="9"/>
      <c r="E21" s="9"/>
      <c r="F21" s="10">
        <f>E19-F20</f>
        <v>77.12319411610224</v>
      </c>
      <c r="G21" s="27"/>
      <c r="H21" s="30">
        <f>E19-H20</f>
        <v>99.57560912723966</v>
      </c>
      <c r="I21" s="11"/>
      <c r="J21" s="10">
        <f>E19-J20</f>
        <v>110.4942198377721</v>
      </c>
      <c r="K21" s="18"/>
      <c r="L21" s="22">
        <f>E19-L20</f>
        <v>121.21518987341778</v>
      </c>
    </row>
    <row r="22" spans="1:12" ht="12.75">
      <c r="A22" t="s">
        <v>21</v>
      </c>
      <c r="B22">
        <v>1500</v>
      </c>
      <c r="C22" s="4">
        <f>B22/B25*B27</f>
        <v>1405.0632911392406</v>
      </c>
      <c r="D22">
        <v>30</v>
      </c>
      <c r="E22">
        <f>B22-D22</f>
        <v>1470</v>
      </c>
      <c r="F22" s="4">
        <f>E22/E25*B27</f>
        <v>1428.6840031520883</v>
      </c>
      <c r="G22" s="27">
        <f>D22/2+E22</f>
        <v>1485</v>
      </c>
      <c r="H22" s="29">
        <f>G22/G25*B27</f>
        <v>1416.6559236818357</v>
      </c>
      <c r="I22" s="6">
        <f>0.75*D22+E22</f>
        <v>1492.5</v>
      </c>
      <c r="J22" s="4">
        <f>I22/I25*B27</f>
        <v>1410.8066679440506</v>
      </c>
      <c r="K22" s="18">
        <f>E22+D22</f>
        <v>1500</v>
      </c>
      <c r="L22" s="22">
        <f>K22/B25*B27</f>
        <v>1405.0632911392406</v>
      </c>
    </row>
    <row r="23" spans="1:12" ht="12.75">
      <c r="A23" s="7" t="s">
        <v>11</v>
      </c>
      <c r="C23" s="4">
        <f>C22</f>
        <v>1405.0632911392406</v>
      </c>
      <c r="F23" s="4">
        <f>F22</f>
        <v>1428.6840031520883</v>
      </c>
      <c r="G23" s="27"/>
      <c r="H23" s="29">
        <f>H22</f>
        <v>1416.6559236818357</v>
      </c>
      <c r="I23" s="6"/>
      <c r="J23" s="4">
        <f>J22</f>
        <v>1410.8066679440506</v>
      </c>
      <c r="K23" s="18"/>
      <c r="L23" s="22">
        <f>L22</f>
        <v>1405.0632911392406</v>
      </c>
    </row>
    <row r="24" spans="1:12" ht="12.75">
      <c r="A24" s="8" t="s">
        <v>12</v>
      </c>
      <c r="B24" s="9"/>
      <c r="C24" s="10">
        <f>B22-C23</f>
        <v>94.93670886075938</v>
      </c>
      <c r="D24" s="9"/>
      <c r="E24" s="9"/>
      <c r="F24" s="10">
        <f>E22-F22</f>
        <v>41.31599684791172</v>
      </c>
      <c r="G24" s="27"/>
      <c r="H24" s="30">
        <f>E22-H23</f>
        <v>53.3440763181643</v>
      </c>
      <c r="I24" s="11"/>
      <c r="J24" s="10">
        <f>E22-J23</f>
        <v>59.19333205594944</v>
      </c>
      <c r="K24" s="18"/>
      <c r="L24" s="22">
        <f>E22-L23</f>
        <v>64.93670886075938</v>
      </c>
    </row>
    <row r="25" spans="1:12" ht="12.75">
      <c r="A25" s="7" t="s">
        <v>22</v>
      </c>
      <c r="B25">
        <f>SUM(B16:B22)</f>
        <v>7900</v>
      </c>
      <c r="C25" s="12">
        <f>C22+C19+C16</f>
        <v>7400</v>
      </c>
      <c r="D25">
        <f>SUM(D16:D22)</f>
        <v>286</v>
      </c>
      <c r="E25">
        <f>SUM(E16:E22)</f>
        <v>7614</v>
      </c>
      <c r="F25" s="13">
        <f>F22+F19+F16</f>
        <v>7400</v>
      </c>
      <c r="G25" s="27">
        <f>SUM(G16:G22)</f>
        <v>7757</v>
      </c>
      <c r="H25" s="31">
        <f>H22+H19+H16</f>
        <v>7400</v>
      </c>
      <c r="I25">
        <f>SUM(I16:I22)</f>
        <v>7828.5</v>
      </c>
      <c r="J25" s="13">
        <f>J22+J19+J16</f>
        <v>7400</v>
      </c>
      <c r="K25" s="18"/>
      <c r="L25" s="23">
        <f>L22+L19+L16</f>
        <v>7400</v>
      </c>
    </row>
    <row r="26" spans="1:12" ht="12.75">
      <c r="A26" s="14" t="s">
        <v>13</v>
      </c>
      <c r="B26" s="14"/>
      <c r="C26" s="15">
        <f>C24+C21+C18</f>
        <v>500.0000000000002</v>
      </c>
      <c r="D26" s="14"/>
      <c r="E26" s="14"/>
      <c r="F26" s="15">
        <f>F24+F21+F18</f>
        <v>214</v>
      </c>
      <c r="G26" s="24"/>
      <c r="H26" s="15">
        <f>H24+H21+H18</f>
        <v>213.99999999999955</v>
      </c>
      <c r="I26" s="14"/>
      <c r="J26" s="15">
        <f>J24+++++++J21++++J18</f>
        <v>213.99999999999977</v>
      </c>
      <c r="K26" s="18"/>
      <c r="L26" s="22">
        <f>L24+L21+L18</f>
        <v>214.00000000000023</v>
      </c>
    </row>
    <row r="27" spans="1:12" ht="12.75">
      <c r="A27" t="s">
        <v>14</v>
      </c>
      <c r="B27" s="5">
        <v>7400</v>
      </c>
      <c r="C27" s="1"/>
      <c r="F27" s="1"/>
      <c r="G27" s="16"/>
      <c r="H27" s="17"/>
      <c r="J27" s="1"/>
      <c r="K27" s="18"/>
      <c r="L27" s="19"/>
    </row>
    <row r="28" spans="7:8" ht="12.75">
      <c r="G28" s="16"/>
      <c r="H28" s="16"/>
    </row>
    <row r="29" ht="12.75">
      <c r="A29" t="s">
        <v>23</v>
      </c>
    </row>
    <row r="36" ht="12.75">
      <c r="B36" s="5" t="s">
        <v>24</v>
      </c>
    </row>
    <row r="38" spans="2:12" ht="63.75">
      <c r="B38" s="2" t="s">
        <v>0</v>
      </c>
      <c r="C38" s="3" t="s">
        <v>1</v>
      </c>
      <c r="D38" s="2" t="s">
        <v>25</v>
      </c>
      <c r="E38" s="2" t="s">
        <v>3</v>
      </c>
      <c r="F38" s="3" t="s">
        <v>4</v>
      </c>
      <c r="G38" s="25" t="s">
        <v>5</v>
      </c>
      <c r="H38" s="26" t="s">
        <v>6</v>
      </c>
      <c r="I38" s="2" t="s">
        <v>7</v>
      </c>
      <c r="J38" s="3" t="s">
        <v>8</v>
      </c>
      <c r="K38" s="20" t="s">
        <v>9</v>
      </c>
      <c r="L38" s="21" t="s">
        <v>8</v>
      </c>
    </row>
    <row r="39" spans="1:12" ht="12.75">
      <c r="A39" t="s">
        <v>10</v>
      </c>
      <c r="C39" s="4"/>
      <c r="F39" s="4"/>
      <c r="G39" s="27"/>
      <c r="H39" s="28"/>
      <c r="J39" s="1"/>
      <c r="K39" s="18"/>
      <c r="L39" s="19"/>
    </row>
    <row r="40" spans="3:12" ht="12.75">
      <c r="C40" s="4"/>
      <c r="F40" s="4"/>
      <c r="G40" s="27"/>
      <c r="H40" s="28"/>
      <c r="J40" s="1"/>
      <c r="K40" s="18"/>
      <c r="L40" s="19"/>
    </row>
    <row r="41" spans="1:12" ht="12.75">
      <c r="A41" t="s">
        <v>19</v>
      </c>
      <c r="B41">
        <v>3600</v>
      </c>
      <c r="C41" s="4">
        <f>B41/B50*B52</f>
        <v>3372.151898734177</v>
      </c>
      <c r="D41" s="5">
        <v>200</v>
      </c>
      <c r="E41">
        <f>B41-D41</f>
        <v>3400</v>
      </c>
      <c r="F41" s="4">
        <f>E41/E50*B52</f>
        <v>3267.5324675324673</v>
      </c>
      <c r="G41" s="27">
        <f>D41/2+E41</f>
        <v>3500</v>
      </c>
      <c r="H41" s="29">
        <f>G41/G50*B52</f>
        <v>3320.512820512821</v>
      </c>
      <c r="I41" s="6">
        <f>0.75*D41+E41</f>
        <v>3550</v>
      </c>
      <c r="J41" s="4">
        <f>I41/I50*B52</f>
        <v>3346.4968152866245</v>
      </c>
      <c r="K41" s="18">
        <f>D41+E41</f>
        <v>3600</v>
      </c>
      <c r="L41" s="22">
        <f>K41/B50*B52</f>
        <v>3372.151898734177</v>
      </c>
    </row>
    <row r="42" spans="1:12" ht="12.75">
      <c r="A42" s="7" t="s">
        <v>11</v>
      </c>
      <c r="C42" s="4">
        <f>C41</f>
        <v>3372.151898734177</v>
      </c>
      <c r="F42" s="4">
        <f>F41</f>
        <v>3267.5324675324673</v>
      </c>
      <c r="G42" s="27"/>
      <c r="H42" s="29">
        <f>H41</f>
        <v>3320.512820512821</v>
      </c>
      <c r="I42" s="6"/>
      <c r="J42" s="4">
        <f>J41</f>
        <v>3346.4968152866245</v>
      </c>
      <c r="K42" s="18"/>
      <c r="L42" s="22">
        <f>L41</f>
        <v>3372.151898734177</v>
      </c>
    </row>
    <row r="43" spans="1:12" ht="12.75">
      <c r="A43" s="8" t="s">
        <v>12</v>
      </c>
      <c r="B43" s="9"/>
      <c r="C43" s="10">
        <f>B41-C42</f>
        <v>227.84810126582306</v>
      </c>
      <c r="D43" s="9"/>
      <c r="E43" s="9"/>
      <c r="F43" s="10">
        <f>E41-F42</f>
        <v>132.4675324675327</v>
      </c>
      <c r="G43" s="27"/>
      <c r="H43" s="30">
        <f>E41-H42</f>
        <v>79.48717948717922</v>
      </c>
      <c r="I43" s="11"/>
      <c r="J43" s="10">
        <f>E41-J42</f>
        <v>53.503184713375504</v>
      </c>
      <c r="K43" s="18"/>
      <c r="L43" s="22">
        <f>E41-L42</f>
        <v>27.84810126582306</v>
      </c>
    </row>
    <row r="44" spans="1:12" ht="12.75">
      <c r="A44" t="s">
        <v>20</v>
      </c>
      <c r="B44">
        <v>2800</v>
      </c>
      <c r="C44" s="4">
        <f>B44/B50*B52</f>
        <v>2622.784810126582</v>
      </c>
      <c r="D44">
        <v>0</v>
      </c>
      <c r="E44">
        <f>B44-D44</f>
        <v>2800</v>
      </c>
      <c r="F44" s="4">
        <f>E44/E50*B52</f>
        <v>2690.909090909091</v>
      </c>
      <c r="G44" s="27">
        <f>D44/2+E44</f>
        <v>2800</v>
      </c>
      <c r="H44" s="29">
        <f>G44/G50*B52</f>
        <v>2656.4102564102564</v>
      </c>
      <c r="I44" s="6">
        <f>0.75*D44+E44</f>
        <v>2800</v>
      </c>
      <c r="J44" s="4">
        <f>I44/I50*B52</f>
        <v>2639.4904458598726</v>
      </c>
      <c r="K44" s="18">
        <f>E44+D44</f>
        <v>2800</v>
      </c>
      <c r="L44" s="22">
        <f>K44/B50*B52</f>
        <v>2622.784810126582</v>
      </c>
    </row>
    <row r="45" spans="1:12" ht="12.75">
      <c r="A45" s="7" t="s">
        <v>11</v>
      </c>
      <c r="C45" s="4">
        <f>C44</f>
        <v>2622.784810126582</v>
      </c>
      <c r="F45" s="4">
        <f>F44</f>
        <v>2690.909090909091</v>
      </c>
      <c r="G45" s="27"/>
      <c r="H45" s="29">
        <f>H44</f>
        <v>2656.4102564102564</v>
      </c>
      <c r="I45" s="6"/>
      <c r="J45" s="4">
        <f>J44</f>
        <v>2639.4904458598726</v>
      </c>
      <c r="K45" s="18"/>
      <c r="L45" s="22">
        <f>L44</f>
        <v>2622.784810126582</v>
      </c>
    </row>
    <row r="46" spans="1:12" ht="12.75">
      <c r="A46" s="8" t="s">
        <v>12</v>
      </c>
      <c r="B46" s="9"/>
      <c r="C46" s="10">
        <f>B44-C45</f>
        <v>177.21518987341778</v>
      </c>
      <c r="D46" s="9"/>
      <c r="E46" s="9"/>
      <c r="F46" s="10">
        <f>E44-F45</f>
        <v>109.09090909090901</v>
      </c>
      <c r="G46" s="27"/>
      <c r="H46" s="30">
        <f>E44-H45</f>
        <v>143.58974358974365</v>
      </c>
      <c r="I46" s="11"/>
      <c r="J46" s="10">
        <f>E44-J45</f>
        <v>160.50955414012742</v>
      </c>
      <c r="K46" s="18"/>
      <c r="L46" s="22">
        <f>E44-L45</f>
        <v>177.21518987341778</v>
      </c>
    </row>
    <row r="47" spans="1:12" ht="12.75">
      <c r="A47" t="s">
        <v>21</v>
      </c>
      <c r="B47">
        <v>1500</v>
      </c>
      <c r="C47" s="4">
        <f>B47/B50*B52</f>
        <v>1405.0632911392406</v>
      </c>
      <c r="D47">
        <v>0</v>
      </c>
      <c r="E47">
        <f>B47-D47</f>
        <v>1500</v>
      </c>
      <c r="F47" s="4">
        <f>E47/E50*B52</f>
        <v>1441.5584415584417</v>
      </c>
      <c r="G47" s="27">
        <f>D47/2+E47</f>
        <v>1500</v>
      </c>
      <c r="H47" s="29">
        <f>G47/G50*B52</f>
        <v>1423.076923076923</v>
      </c>
      <c r="I47" s="6">
        <f>0.75*D47+E47</f>
        <v>1500</v>
      </c>
      <c r="J47" s="4">
        <f>I47/I50*B52</f>
        <v>1414.0127388535034</v>
      </c>
      <c r="K47" s="18">
        <f>E47+D47</f>
        <v>1500</v>
      </c>
      <c r="L47" s="22">
        <f>K47/B50*B52</f>
        <v>1405.0632911392406</v>
      </c>
    </row>
    <row r="48" spans="1:12" ht="12.75">
      <c r="A48" s="7" t="s">
        <v>11</v>
      </c>
      <c r="C48" s="4">
        <f>C47</f>
        <v>1405.0632911392406</v>
      </c>
      <c r="F48" s="4">
        <f>F47</f>
        <v>1441.5584415584417</v>
      </c>
      <c r="G48" s="27"/>
      <c r="H48" s="29">
        <f>H47</f>
        <v>1423.076923076923</v>
      </c>
      <c r="I48" s="6"/>
      <c r="J48" s="4">
        <f>J47</f>
        <v>1414.0127388535034</v>
      </c>
      <c r="K48" s="18"/>
      <c r="L48" s="22">
        <f>L47</f>
        <v>1405.0632911392406</v>
      </c>
    </row>
    <row r="49" spans="1:12" ht="12.75">
      <c r="A49" s="8" t="s">
        <v>12</v>
      </c>
      <c r="B49" s="9"/>
      <c r="C49" s="10">
        <f>B47-C48</f>
        <v>94.93670886075938</v>
      </c>
      <c r="D49" s="9"/>
      <c r="E49" s="9"/>
      <c r="F49" s="10">
        <f>E47-F47</f>
        <v>58.4415584415583</v>
      </c>
      <c r="G49" s="27"/>
      <c r="H49" s="30">
        <f>E47-H48</f>
        <v>76.9230769230769</v>
      </c>
      <c r="I49" s="11"/>
      <c r="J49" s="10">
        <f>E47-J48</f>
        <v>85.98726114649662</v>
      </c>
      <c r="K49" s="18"/>
      <c r="L49" s="22">
        <f>E47-L48</f>
        <v>94.93670886075938</v>
      </c>
    </row>
    <row r="50" spans="1:12" ht="12.75">
      <c r="A50" s="7" t="s">
        <v>22</v>
      </c>
      <c r="B50">
        <f>SUM(B41:B47)</f>
        <v>7900</v>
      </c>
      <c r="C50" s="12">
        <f>C47+C44+C41</f>
        <v>7400</v>
      </c>
      <c r="D50">
        <f>SUM(D41:D47)</f>
        <v>200</v>
      </c>
      <c r="E50">
        <f>SUM(E41:E47)</f>
        <v>7700</v>
      </c>
      <c r="F50" s="13">
        <f>F47+F44+F41</f>
        <v>7400</v>
      </c>
      <c r="G50" s="27">
        <f>SUM(G41:G47)</f>
        <v>7800</v>
      </c>
      <c r="H50" s="31">
        <f>H47+H44+H41</f>
        <v>7400</v>
      </c>
      <c r="I50">
        <f>SUM(I41:I47)</f>
        <v>7850</v>
      </c>
      <c r="J50" s="13">
        <f>J47+J44+J41</f>
        <v>7400</v>
      </c>
      <c r="K50" s="18"/>
      <c r="L50" s="23">
        <f>L47+L44+L41</f>
        <v>7400</v>
      </c>
    </row>
    <row r="51" spans="1:12" ht="12.75">
      <c r="A51" s="14" t="s">
        <v>13</v>
      </c>
      <c r="B51" s="14"/>
      <c r="C51" s="15">
        <f>C49+C46+C43</f>
        <v>500.0000000000002</v>
      </c>
      <c r="D51" s="14"/>
      <c r="E51" s="14"/>
      <c r="F51" s="15">
        <f>F49+F46+F43</f>
        <v>300</v>
      </c>
      <c r="G51" s="24"/>
      <c r="H51" s="15">
        <f>H49+H46+H43</f>
        <v>299.9999999999998</v>
      </c>
      <c r="I51" s="14"/>
      <c r="J51" s="15">
        <f>J49+++++++J46++++J43</f>
        <v>299.99999999999955</v>
      </c>
      <c r="K51" s="18"/>
      <c r="L51" s="22">
        <f>L49+L46+L43</f>
        <v>300.0000000000002</v>
      </c>
    </row>
    <row r="52" spans="1:12" ht="12.75">
      <c r="A52" t="s">
        <v>14</v>
      </c>
      <c r="B52" s="5">
        <v>7400</v>
      </c>
      <c r="C52" s="1"/>
      <c r="F52" s="1"/>
      <c r="G52" s="16"/>
      <c r="H52" s="17"/>
      <c r="J52" s="1"/>
      <c r="K52" s="18"/>
      <c r="L52" s="19"/>
    </row>
    <row r="53" spans="7:8" ht="12.75">
      <c r="G53" s="16"/>
      <c r="H53" s="16"/>
    </row>
    <row r="54" ht="12.75">
      <c r="A54" t="s">
        <v>23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&amp;CRegional Dialogue Workshop
Conservation Clarification
September 11, 2006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kmk3466</dc:creator>
  <cp:keywords/>
  <dc:description/>
  <cp:lastModifiedBy>nmb8510</cp:lastModifiedBy>
  <cp:lastPrinted>2006-09-05T18:13:25Z</cp:lastPrinted>
  <dcterms:created xsi:type="dcterms:W3CDTF">2006-05-09T21:04:28Z</dcterms:created>
  <dcterms:modified xsi:type="dcterms:W3CDTF">2006-09-06T17:48:56Z</dcterms:modified>
  <cp:category/>
  <cp:version/>
  <cp:contentType/>
  <cp:contentStatus/>
</cp:coreProperties>
</file>