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815" windowHeight="3075" tabRatio="612" activeTab="0"/>
  </bookViews>
  <sheets>
    <sheet name="Sheet1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</sheets>
  <definedNames/>
  <calcPr fullCalcOnLoad="1"/>
</workbook>
</file>

<file path=xl/sharedStrings.xml><?xml version="1.0" encoding="utf-8"?>
<sst xmlns="http://schemas.openxmlformats.org/spreadsheetml/2006/main" count="1511" uniqueCount="321">
  <si>
    <t>top</t>
  </si>
  <si>
    <t>bot</t>
  </si>
  <si>
    <t>exo</t>
  </si>
  <si>
    <t>ana</t>
  </si>
  <si>
    <t>mc</t>
  </si>
  <si>
    <t>root</t>
  </si>
  <si>
    <t>wk1</t>
  </si>
  <si>
    <t>wk2</t>
  </si>
  <si>
    <t>wk3</t>
  </si>
  <si>
    <t>wk4</t>
  </si>
  <si>
    <t>wk5</t>
  </si>
  <si>
    <t>wk6</t>
  </si>
  <si>
    <t>wk7</t>
  </si>
  <si>
    <t>wk8</t>
  </si>
  <si>
    <t>qew</t>
  </si>
  <si>
    <t>Ntuplizer</t>
  </si>
  <si>
    <t>misc</t>
  </si>
  <si>
    <t>Content-type:</t>
  </si>
  <si>
    <t>text/plain</t>
  </si>
  <si>
    <t>Physics</t>
  </si>
  <si>
    <t>Exe</t>
  </si>
  <si>
    <t>Count</t>
  </si>
  <si>
    <t>Tot Rtime</t>
  </si>
  <si>
    <t>Ave Rtime</t>
  </si>
  <si>
    <t>Tot Utime</t>
  </si>
  <si>
    <t>Ave Utime</t>
  </si>
  <si>
    <t>Datasets</t>
  </si>
  <si>
    <t>Users&lt;br&gt;Main</t>
  </si>
  <si>
    <t>exes</t>
  </si>
  <si>
    <t>???</t>
  </si>
  <si>
    <t>&lt;None&gt;</t>
  </si>
  <si>
    <t>Ana</t>
  </si>
  <si>
    <t>DFinderExample.exe</t>
  </si>
  <si>
    <t>MC</t>
  </si>
  <si>
    <t>cdfGen_isa769,runMC</t>
  </si>
  <si>
    <t>root.exe</t>
  </si>
  <si>
    <t>AMB</t>
  </si>
  <si>
    <t>rootd</t>
  </si>
  <si>
    <t>&lt;None&gt;,Myana3</t>
  </si>
  <si>
    <t>gset0d,bhmu0e,bmcl0d</t>
  </si>
  <si>
    <t>leptons.exe,TopBTag,MuonMods_Test</t>
  </si>
  <si>
    <t>cdfGen_isa769</t>
  </si>
  <si>
    <t>bhel0e,blpc0e</t>
  </si>
  <si>
    <t>runMaker</t>
  </si>
  <si>
    <t>dphysr</t>
  </si>
  <si>
    <t>BcReco,DaqError</t>
  </si>
  <si>
    <t>BOT</t>
  </si>
  <si>
    <t>local,rootd,mbot90</t>
  </si>
  <si>
    <t>GenTrig.exe,&lt;None&gt;,bjkst_rmc.exe,DiMuonModule,bjk_rmc.exe,cdfSim_sasha_qq,CandsExe,BuildJpsiXModule_PP,cdfSim_sasha</t>
  </si>
  <si>
    <t>xpmm0e,xbmu0d,xbmm0e,hbot1i,jpmm0d,rootd,xpmm0c,xbmm0d,xbhd0d,xbhd0c,xbmm0c,xpmm0d</t>
  </si>
  <si>
    <t>DstarFinder,DFinderExample.exe,BsDimuonModsTest,D0KpiModule.exe,UFind,CandsExe-5-22,JpsiXFind,LambdaFinder,exe,JpsiXFinder</t>
  </si>
  <si>
    <t>rootd,local</t>
  </si>
  <si>
    <t>cdfSim_5.3.1patch,bjf_rmc.exe,Sin2BetaModuleTest,cdfSim_5.3.3,cdfSim</t>
  </si>
  <si>
    <t>xrar0e</t>
  </si>
  <si>
    <t>bsNtupler</t>
  </si>
  <si>
    <t>hbhd0c</t>
  </si>
  <si>
    <t>(condor_exec.exe),MyAna_test</t>
  </si>
  <si>
    <t>CDF</t>
  </si>
  <si>
    <t>hbpp0c,ebjt0c,gdif0c,jbmu0c,jpmm0c,hbhd0c,jbel0c</t>
  </si>
  <si>
    <t>ProductionExe</t>
  </si>
  <si>
    <t>aexp0e,bewk0d,rootd</t>
  </si>
  <si>
    <t>stnmaker.exe</t>
  </si>
  <si>
    <t>EXO</t>
  </si>
  <si>
    <t>etau0d,ttopti,wtop2i,local,etlp0d</t>
  </si>
  <si>
    <t>&lt;None&gt;,vtxtest,AnaTau</t>
  </si>
  <si>
    <t>cdfGen_isa769,cdfSim</t>
  </si>
  <si>
    <t>etau0d,zewkae,etlp0d,atopiw,atopfw,zewk6t,ztop0i,zewk0d</t>
  </si>
  <si>
    <t>stnmaker_prod.exe,rtgNtuplizer</t>
  </si>
  <si>
    <t>cph108,local,aphysr</t>
  </si>
  <si>
    <t>(bash),timeMaker</t>
  </si>
  <si>
    <t>QCD</t>
  </si>
  <si>
    <t>local</t>
  </si>
  <si>
    <t>cdfSim</t>
  </si>
  <si>
    <t>jqcd2g,gjt20d,rootd,jqcd1g</t>
  </si>
  <si>
    <t>stnmaker_prod.exe</t>
  </si>
  <si>
    <t>(condor_exec.exe)</t>
  </si>
  <si>
    <t>TOP</t>
  </si>
  <si>
    <t>edil0d,bewk0d,bhel0e,blpc0d</t>
  </si>
  <si>
    <t>gegtuple_test,&lt;None&gt;,TriggerOnly_test</t>
  </si>
  <si>
    <t>ttopcm,ttop8m,ttopbm,gjt30d,local,ttophm,gjt20d,bhmu0d,ttopui,ttopam,ttop2m,gset0d,gjt10d,btop4a,wewkee,edil0d,blpc0d,gjt40d,ttopim</t>
  </si>
  <si>
    <t>TopFind,PITopFind,ExoticDiLepFilter_test,TopBTag</t>
  </si>
  <si>
    <t>atop46,atop41,atop40</t>
  </si>
  <si>
    <t>AC++Dump</t>
  </si>
  <si>
    <t>1year</t>
  </si>
  <si>
    <t>TOTAL BY EXE GROUP</t>
  </si>
  <si>
    <t>TOTAL BY PHYS GROUP</t>
  </si>
  <si>
    <t>QEW</t>
  </si>
  <si>
    <t>MISC</t>
  </si>
  <si>
    <t>Content-type: text/plain</t>
  </si>
  <si>
    <t>Physics group</t>
  </si>
  <si>
    <t>Exe group</t>
  </si>
  <si>
    <t>Total real time</t>
  </si>
  <si>
    <t>Average real time</t>
  </si>
  <si>
    <t>Total user time</t>
  </si>
  <si>
    <t>Average user time</t>
  </si>
  <si>
    <t>Users&lt;br&gt;Main exes</t>
  </si>
  <si>
    <t>&lt;None&gt;,BuildJpsiXModule_JP</t>
  </si>
  <si>
    <t>bmcl0d,xbhd0d</t>
  </si>
  <si>
    <t>TopFind,DFinderExample.exe,TopBTag</t>
  </si>
  <si>
    <t>gset0d</t>
  </si>
  <si>
    <t>jqcd5d,jtop6e,jqcdbd,gjt20d,jqcd9d,bhel0e,jqcdcd,jtop7d,jqcd8d,bhmu0e,jtop8d,jqcd2f,jqcd0d,gset0d,jtop0e,gjt10d,bmcl0d,edil0e,jqcdad,jqcd1f</t>
  </si>
  <si>
    <t>TopBTag,leptons.exe,QCDAna_exe,MuonMods_Test</t>
  </si>
  <si>
    <t>bhel0e,dphysr</t>
  </si>
  <si>
    <t>AC++Dump,DaqError</t>
  </si>
  <si>
    <t>local,hbhd0c,rootd,xbmm0c</t>
  </si>
  <si>
    <t>&lt;None&gt;,bjkst.exe,BuildJpsiXModule_PP,cdfSim_sasha</t>
  </si>
  <si>
    <t>local,jbmu0c,xpmm0c,xbel0d,xbhd0d,bhmu0e,hbot0h,h6nx0c,h6nx2c,rootd,xbmm0e,xpmm0d,xrar0e,xbhd0c,jbel0c,xbmm0c,xpmm0e</t>
  </si>
  <si>
    <t>JpsiXFind,DFinderExample.exe,ExoticDiLepFilter_test,jetCharge,CandsExe-5-22,UFind,D0KpiModule.exe,BsDimuonModsTest,exe,DKPIPIModule.exe</t>
  </si>
  <si>
    <t>cdfSim_5.3.1patch,cdfSim</t>
  </si>
  <si>
    <t>xrar0d,xrar0e</t>
  </si>
  <si>
    <t>hbhd0c,xpmm0e</t>
  </si>
  <si>
    <t>BuildJpsiModule,MyAna_test</t>
  </si>
  <si>
    <t>gjs00c,ehig0c,gjt30c,bmub0c,gmjj0c,etau0c,gjt00c,gjtc0c,gjt40c,emet0c,gjt10c,gcrs0c,ebjt0c,gset0c,etlp0c,ezbb0c,gjs10c,gjt20c,gdif0c,gpjj0c,edil0c,gmbs0c</t>
  </si>
  <si>
    <t>aexp0e</t>
  </si>
  <si>
    <t>etau0d,etlp0d,ztop0i,rootd</t>
  </si>
  <si>
    <t>AnaTau,&lt;None&gt;</t>
  </si>
  <si>
    <t>TopFind</t>
  </si>
  <si>
    <t>local,zewkae,wewk8t,rootd</t>
  </si>
  <si>
    <t>bmcl0d,atopfw,ztop0i,ttopui,atopiw</t>
  </si>
  <si>
    <t>etau0d,gphysr</t>
  </si>
  <si>
    <t>(condor_exec.exe),TrackAnaExe</t>
  </si>
  <si>
    <t>jtop2e,gjs00d,jqcd6d,jtopad,jqcd4d,jtop5e,jtop5d,jtop4d,jtop4e,jqcd1d,jtop9d,jqcd1f,jqcded,gjt10d,jtop1e,jqcd2d,jqcd3d,jqcd2f,jtop6d,gjt20d,jqcd7d,jtop2d</t>
  </si>
  <si>
    <t>JetValidation,QCDAna_exe</t>
  </si>
  <si>
    <t>runMC</t>
  </si>
  <si>
    <t>gjt40e,gjt30e,gjt20e,gjt10e,jqcd2f</t>
  </si>
  <si>
    <t>stnmaker_prod.exe,runMaker</t>
  </si>
  <si>
    <t>edil0d,blpc0d,dphysr</t>
  </si>
  <si>
    <t>&lt;None&gt;,TriggerOnly_test,RunPEs_histGen,RunPEs_histBkgGen</t>
  </si>
  <si>
    <t>bmcl0d,gjt40d,btop4a,gjt30d,gjt10d,ttop0m,bhmu0d,edil0d,blpc0d,bhmu0e,ttopfm</t>
  </si>
  <si>
    <t>TopFind,ExoticDiLepFilter_test,RunPEs,TopRemake,TopBTag,exe</t>
  </si>
  <si>
    <t>ucntuple.exe,stnmaker_prod.exe</t>
  </si>
  <si>
    <t>unknwn,xbel0d</t>
  </si>
  <si>
    <t>xbhd0d,local</t>
  </si>
  <si>
    <t>h6nx09,edil0d,gjt40d,bhmu0e,h6nx0c,bhel0d</t>
  </si>
  <si>
    <t>UFind,leptons.exe,QCDAna_exe</t>
  </si>
  <si>
    <t>runMC,cdfSim,Sin2BetaModuleTest</t>
  </si>
  <si>
    <t>gmbs0e,bhel0e,blpc0e</t>
  </si>
  <si>
    <t>DaqError</t>
  </si>
  <si>
    <t>&lt;None&gt;,cdfSim_sasha</t>
  </si>
  <si>
    <t>xbmu0d,xbhd0c,xbel0d,h6nx0c,aphysr,jpmm0d,rootd,xpmm0c,xbhd0e,xbhd0d,blpc0d,xbmm0c,xpmm0d</t>
  </si>
  <si>
    <t>UFind,DFinderExample.exe,siHitAnalyzer,BcJpsiEFinder,CandsExe-5-22,LambdaBFind,ConversionFinder,L00Anal,DFinderReco.exe,dDCorrelator,DKPIPIModule.exe,D0KpiModule.exe,exe</t>
  </si>
  <si>
    <t>xbel0d,invlid,local,None,rootd</t>
  </si>
  <si>
    <t>cdfSim_5.3.1patch,cdfSim,bdmixing_light,Sin2BetaModuleTest</t>
  </si>
  <si>
    <t>xbmu0d,hbhd0c,xpmm0d</t>
  </si>
  <si>
    <t>OniumExe,(condor_exec.exe),tofValNt,MyAna_test,ul1.exe</t>
  </si>
  <si>
    <t>TopFind,ProductionExe</t>
  </si>
  <si>
    <t>bmcl0d,blpc0d,etlp0d,local,gjt30d,gjt10d,gjt40d,gjt20d,etau0d</t>
  </si>
  <si>
    <t>ucntuple.exe,rtgNtuplizer,stnmaker_prod.exe</t>
  </si>
  <si>
    <t>gphysr</t>
  </si>
  <si>
    <t>TrackAnaExe</t>
  </si>
  <si>
    <t>&lt;None&gt;,python</t>
  </si>
  <si>
    <t>gjt30d</t>
  </si>
  <si>
    <t>QCDAna_exe</t>
  </si>
  <si>
    <t>gjt10e,jqcd1f,gjt20e,gcrs0d</t>
  </si>
  <si>
    <t>ttopti,atop41,rootd</t>
  </si>
  <si>
    <t>edil0e,ztop0i,bhmu0e,bhmu0d</t>
  </si>
  <si>
    <t>TopFind,ExoticDiLepFilter_test,exe,RunPEs</t>
  </si>
  <si>
    <t>runMC,hepevt2hepg,cdfSim</t>
  </si>
  <si>
    <t>ttopti,rootd</t>
  </si>
  <si>
    <t>2Qgen90V</t>
  </si>
  <si>
    <t>&lt;None&gt;,rootsnns.exe</t>
  </si>
  <si>
    <t>xbhd0d</t>
  </si>
  <si>
    <t>LambdaFinder</t>
  </si>
  <si>
    <t>Ntulizer</t>
  </si>
  <si>
    <t>hitb0d,xbhd0d,sexo3c,bhmu0d</t>
  </si>
  <si>
    <t>zzUFind,leptons.exe,UFind</t>
  </si>
  <si>
    <t>runMC,cdfSim</t>
  </si>
  <si>
    <t>gqcd1g,bhel0e,blpc0e,gqcd3g,gqcd2g</t>
  </si>
  <si>
    <t>FakeNtuplerExe,runMaker</t>
  </si>
  <si>
    <t>BcReco</t>
  </si>
  <si>
    <t>h3t54a,h3t5la,hbhd0c,rootd,bmcl0e</t>
  </si>
  <si>
    <t>&lt;None&gt;,allmu,BuildJpsiXModule_PP,BuildJpsiXModule_JP</t>
  </si>
  <si>
    <t>xbmu0d,blpc0d,xbel0d,aphysr,xbmm0e,bhmu0e,rootd,xrar0e,xpmm0c,xbhd0e,xbhd0d,xbhd0c,jbel0c,xpmm0e,xpmm0d</t>
  </si>
  <si>
    <t>ConversionFinder,DFinderExample.exe,jetCharge,UFind,CandsExe-5-22,BsDimuonModsTest,LambdaBFind,sample,CandsExe-533,L00Anal,dDCorrelator,DKPIPIModule.exe,D0KpiModule.exe,siHitAnalyzer,exe,BcJpsiEFinder</t>
  </si>
  <si>
    <t>xbmu0d,local,3tput3,xbel0d,invlid,hbot1i,None</t>
  </si>
  <si>
    <t>cdfSim_5.3.1patch,cdfSim,bdmixing_light,runfakemu</t>
  </si>
  <si>
    <t>jpmm0e</t>
  </si>
  <si>
    <t>xpmm0c,hbhd0c,xpmm0e,xpmm0d</t>
  </si>
  <si>
    <t>BuildJpsiModule,(condor_exec.exe),tofValNt,MyAna_test,ul1.exe</t>
  </si>
  <si>
    <t>jpmm0d,ebjt0d</t>
  </si>
  <si>
    <t>&lt;None&gt;,V0Find,XStntuple.exe</t>
  </si>
  <si>
    <t>invlid</t>
  </si>
  <si>
    <t>invlid,rrooti,irootg,erootn</t>
  </si>
  <si>
    <t>ztop2i</t>
  </si>
  <si>
    <t>gmbs0d</t>
  </si>
  <si>
    <t>ZVertex_test</t>
  </si>
  <si>
    <t>gcrs0d</t>
  </si>
  <si>
    <t>jtop2e,jtop9d,jtop6e</t>
  </si>
  <si>
    <t>gjtc01,gjt10e,gjt30e,gdif0d,gcrs0d,gjt40e,gjt20e,jqcd1f</t>
  </si>
  <si>
    <t>runMaker,stnmaker_prod.exe,stnmaker.exe</t>
  </si>
  <si>
    <t>ttopti,dphysr</t>
  </si>
  <si>
    <t>TrigMon,&lt;None&gt;</t>
  </si>
  <si>
    <t>ztop2i,ttopti,edil0e,edil0d,bhmu0d,ztop0i,gjt20d,bhmu0e</t>
  </si>
  <si>
    <t>TopFind,PITopFind,ExoticDiLepFilter_test,RunPEs,TopRemake,exe</t>
  </si>
  <si>
    <t>irootg,rrooti,invlid</t>
  </si>
  <si>
    <t>ucntuple.exe</t>
  </si>
  <si>
    <t>invlid,gphysr,jphysr</t>
  </si>
  <si>
    <t>calibModsExe,(condor_exec.exe),2Qgen90V,(bash)</t>
  </si>
  <si>
    <t>jtop6e,hitb0d,bhel0d,edil0d,xbhd0d,bhmu0d</t>
  </si>
  <si>
    <t>zzUFind,QCDAna_exe,leptons.exe,UFind</t>
  </si>
  <si>
    <t>invlid,rrooti,irootg,ltputt,oprodp</t>
  </si>
  <si>
    <t>gqcd1g,gqcd2g,blpc0e,gqcd3g,bhel0e</t>
  </si>
  <si>
    <t>hitb0d,xbhd0d,dphysr</t>
  </si>
  <si>
    <t>BcReco,(condor_exec.exe),DaqError</t>
  </si>
  <si>
    <t>xbpp0c,xbmu0d,hitb0d,xbpp0d,xbel0d,xbmm0e,bhmu0e,h3t5la,jpmm0c,xrar0e,xpmm0c,dphysr,xbhd0d,xbhd0c,xpmm0e,xpmm0d</t>
  </si>
  <si>
    <t>zzUFind,DFinderExample.exe,siHitAnalyzer,UFind,CandsExe-5-22,BsDimuonModsTest,LambdaBFind,K0sFinder,sample,DFinderReco.exe,dDCorrelator,DKPIPIModule.exe,D0KpiModule.exe,exe</t>
  </si>
  <si>
    <t>xbmu0d,xbel0d,invlid,5tput3,hbot1i,None,hbot0h</t>
  </si>
  <si>
    <t>cdfSim_5.3.1patch,bdmixing_light,runfakemu,cdfSim</t>
  </si>
  <si>
    <t>hbhd0c,hbot1i,xpmm0d</t>
  </si>
  <si>
    <t>(condor_exec.exe),BuildJpsiModule,MyAna_test,ul1.exe,tofValNt,(tcsh)</t>
  </si>
  <si>
    <t>irootg</t>
  </si>
  <si>
    <t>aphysr,aphysa</t>
  </si>
  <si>
    <t>emet0d,irootg,rrooti,invlid</t>
  </si>
  <si>
    <t>runMC,sgluino,cdfSim</t>
  </si>
  <si>
    <t>aphysr,ttopui</t>
  </si>
  <si>
    <t>ucntuple_prod.exe,stnmaker_prod.exe,stnmaker.exe</t>
  </si>
  <si>
    <t>gmbs0d,aphysr,gphysr,z8v20y</t>
  </si>
  <si>
    <t>ZVertex_test,(condor_exec.exe),AC++Dump,TrackAnaExe</t>
  </si>
  <si>
    <t>jqcd6d,jtop2e</t>
  </si>
  <si>
    <t>mtop2m,mtop4m,mtop3m,mtop6m,mtop5m</t>
  </si>
  <si>
    <t>ttopti,gset0d,jpmm0e,bhel0d,wtop1i,ztop1i,edil0d,bhmu0e,bhmu0d</t>
  </si>
  <si>
    <t>TopFind,PITopFind,ExoticDiLepFilter_test,siHitAnalyzer,RunPEs,DFinderReco.exe,exe</t>
  </si>
  <si>
    <t>irootg,rrooti,tprodo,oprodp,invlid</t>
  </si>
  <si>
    <t>irootg,edil0d</t>
  </si>
  <si>
    <t>SVStudy,(condor_exec.exe),2Qgen90V,(bash)</t>
  </si>
  <si>
    <t>jqcd5d,jqcd9d,jqcdbd,jqcdcd,jtop0e,jqcd8d,xbhd0d,jqcdad</t>
  </si>
  <si>
    <t>UFind,MuonMods_Test,QCDAna_exe,zzUFind</t>
  </si>
  <si>
    <t>bhmu0d,bhel0d,bhel0e,blpc0e</t>
  </si>
  <si>
    <t>ucntuple.exe,runMaker</t>
  </si>
  <si>
    <t>xbel0d</t>
  </si>
  <si>
    <t>bjk.exe,&lt;None&gt;</t>
  </si>
  <si>
    <t>xbpp0c,xbmu0d,jbmu0c,h3t54a,xbel0d,h3t5la,h6nx2c,m6nxid,jpmm0c,xbmm0c,jpmm0d,dphysr,xpmm0c,xbhd0e,xbhd0d,xbhd0c,xpmm0d,h3t5na</t>
  </si>
  <si>
    <t>UFind,DFinderExample.exe,jetCharge,zzUFind,dDCorrelator,CandsExe-5-22,siHitAnalyzer,LambdaBFind,sample,CandsExe-533,DReco,DKPIPIModule.exe,JpsiXFind,exe</t>
  </si>
  <si>
    <t>xbmu0d,itputX,xbel0d,invlid,stputi,None,hbot0h</t>
  </si>
  <si>
    <t>jpmm0e,invlid</t>
  </si>
  <si>
    <t>stnmaker_prod.exe,bsNtupler</t>
  </si>
  <si>
    <t>jpmm0c,bhel0c,bhel0d,bhel0e,xbhd0d</t>
  </si>
  <si>
    <t>Level3Filter_test,(condor_exec.exe),ul1.exe</t>
  </si>
  <si>
    <t>aphysa</t>
  </si>
  <si>
    <t>emet0d</t>
  </si>
  <si>
    <t>sgluino,runMC</t>
  </si>
  <si>
    <t>aphysr,ttopui,aphysa</t>
  </si>
  <si>
    <t>ucntuple_prod.exe,ucntuple.exe,stnmaker_prod.exe</t>
  </si>
  <si>
    <t>gjt30d,gjs00d,jtop5e,jqcd7d,jtop4e,bhmu0d,jqcddd,jtop3e,jtop1e,gjt10d,gmbs0d,gjt20d,gjt40d</t>
  </si>
  <si>
    <t>QCDAna_exe,JetValidation</t>
  </si>
  <si>
    <t>invlid,rrooti,irootg</t>
  </si>
  <si>
    <t>jtop6d,ttopti,gjt10e,atop04,gjt30e,atop5a,atop01,gjt40d,gjt40e,gjt20e,ttopui</t>
  </si>
  <si>
    <t>gmbs0d,mtopen,mtopfn</t>
  </si>
  <si>
    <t>(condor_exec.exe),AC++Dump</t>
  </si>
  <si>
    <t>mtopzm,9root7,bhmu0e,bhmu0d</t>
  </si>
  <si>
    <t>h3t5ma,bhel0d,jpmm0d,h3t54a,edil0d,bewk0d,bhmu0e,bhmu0d</t>
  </si>
  <si>
    <t>TopFind,ExoticDiLepFilter_test,siHitAnalyzer,RunPEs,exe,sample</t>
  </si>
  <si>
    <t>invlid,rrooti,irootg,3root7</t>
  </si>
  <si>
    <t>mtopzm,cphysr,atop0a,atop07,bphysr,aphysr,atop08</t>
  </si>
  <si>
    <t>calibModsExe,SVStudy,AC++Dump,SATrackOO</t>
  </si>
  <si>
    <t>jqcd0d,jqcd2d,jqcd3d,jtop7d,gjt20d,jtop8d</t>
  </si>
  <si>
    <t>gqcd1g,gqcd2g,bhel0d,bhel0e,blpc0e</t>
  </si>
  <si>
    <t>FakeNtuplerExe,ucntuple.exe,runMaker,stnmaker.exe</t>
  </si>
  <si>
    <t>BcReco,ScalerRecoverTest</t>
  </si>
  <si>
    <t>h6nx2c,hbhd0c</t>
  </si>
  <si>
    <t>xbmu0d,jbmu0c,h3t54a,x6nx2d,xbel0d,h3t5la,xbel0c,h6nx2c,jpmm0c,x6nx6d,jpmm0d,x6nx5d,xpmm0c,xbhd0e,xbhd0d,xbhd0c,jbel0c,m6nx88,xpmm0d</t>
  </si>
  <si>
    <t>ConversionFinder,DFinderExample.exe,jetCharge,UFind,CandsExe-5-22,CandsExe-5-23,LambdaBFind,sample,CandsExe-533,L00Anal,bChiKFinder,DReco,calChiPiFinder,JpsiXFind,DKPIPIModule.exe</t>
  </si>
  <si>
    <t>xbmu0d,nbot90,xbel0d,invlid,None,mtputm,nbota0</t>
  </si>
  <si>
    <t>cdfSim_5.3.1patch,bdmixing_light,cdfGen,cdfSim</t>
  </si>
  <si>
    <t>bhel0c,bhel0d,bhel0e,cdip0e,dphysr,cdip0d,xbhd0d,xpmm0d</t>
  </si>
  <si>
    <t>test_tof,MyAna_test,svtsim_diag_normal,Level3Filter_test,BcReco,tofValNt</t>
  </si>
  <si>
    <t>zewk0d</t>
  </si>
  <si>
    <t>zewk0d,bhel0e,bewk0d</t>
  </si>
  <si>
    <t>stnmaker_prod.exe,stnmaker.exe</t>
  </si>
  <si>
    <t>gmbs0d,zewk2t</t>
  </si>
  <si>
    <t>bhel08</t>
  </si>
  <si>
    <t>stputi</t>
  </si>
  <si>
    <t>atop0f,zewk1e,atop03,atop02,zewk2t,atop2e</t>
  </si>
  <si>
    <t>gmbs0d,gphysr</t>
  </si>
  <si>
    <t>ZVertex_test,TrackAnaExe</t>
  </si>
  <si>
    <t>gmbs0d,bewk0d,gjs00d</t>
  </si>
  <si>
    <t>jtop6d,jtopad,gjt30d,jqcd4d,bhmu0d,jtop5d,jtop4d,jtop2d,jtop9d,gjs00d,jqcded,jqcd0d,jqcd2d,jqcd3d,gjt10d,gmbs0d,jqcd1d,gjt40d</t>
  </si>
  <si>
    <t>gjt30e,gdif0d,gjt30d,gjt40d,gjt40e,gjs00e,ites0d,bewk0d,gjt10e,gjt10d,gmbs0e,gjt20d,gjt20e</t>
  </si>
  <si>
    <t>jtop2d</t>
  </si>
  <si>
    <t>bhmu0d</t>
  </si>
  <si>
    <t>edil0d,jpmm0e,bhel0e,gjt10e</t>
  </si>
  <si>
    <t>TopFind,ExoticDiLepFilter_test,siHitAnalyzer,RunPEs</t>
  </si>
  <si>
    <t>cdfGen,cdfSim</t>
  </si>
  <si>
    <t>stnfit.exe</t>
  </si>
  <si>
    <t>jbel0d,gjt10d</t>
  </si>
  <si>
    <t>conversion,QCDAna_exe</t>
  </si>
  <si>
    <t>gqcd1g,bhel0e,blpc0e,gqcd2g</t>
  </si>
  <si>
    <t>dphysr,blpc0c</t>
  </si>
  <si>
    <t>h6nxj8,h3t54a,x6nx2d,xbel0d,jpmm0c,h3t5la,xbel0c,h6nx2c,blpc0d,dphysr,xpmm0c,invlid,xbhd0e,xbhd0d,xbhd0c</t>
  </si>
  <si>
    <t>TopFind,DFinderExample.exe,ExoticDiLepFilter_test,siHitAnalyzer,TopRemake,UFind,CandsExe-5-22,ConversionFinder,sample,DstarFinder,BRecoPhage,BsModExe,SLeptonAnal,JpsiXFind_xi,DReco,CandsExe-533,JpsiXFind</t>
  </si>
  <si>
    <t>xbmu0d,brootb,xbel0d,invlid,None,mtputm</t>
  </si>
  <si>
    <t>cdfSim_tof,bdmixing_light,pulls,cdfSim_5.3.1patch,myCdfGen,cdfGen,cdfSim</t>
  </si>
  <si>
    <t>dphysr,xbel0d,hbhd0c,jbot0h,xpmm0d,xpmm0c</t>
  </si>
  <si>
    <t>BcReco,(condor_exec.exe),tofValNt,MyAna_test,svtsim_diag_normal</t>
  </si>
  <si>
    <t>bewk0d,bhel0d</t>
  </si>
  <si>
    <t>bewk0d,bhmu0d</t>
  </si>
  <si>
    <t>stnmaker_prod.exe,stnmaker.exe,rtgNtuplizer</t>
  </si>
  <si>
    <t>gmbs0d,gjt10d</t>
  </si>
  <si>
    <t>gjt30e,gjt30d,gjs00e,jtop5d,gjt40d,gjt40e,ites09,cph10d,gjt10e,gjt10d,gjt20d,gjt20e</t>
  </si>
  <si>
    <t>bewk0d,gjt10d</t>
  </si>
  <si>
    <t>TopFind,PITopFind,RunPEs,TopRemake</t>
  </si>
  <si>
    <t>edil0d,aexp0e,aphysr</t>
  </si>
  <si>
    <t>calibModsExe,2Qgen90V,timeMaker</t>
  </si>
  <si>
    <t>week1 breakdown</t>
  </si>
  <si>
    <t>MATRIX</t>
  </si>
  <si>
    <t>week2 breakdown</t>
  </si>
  <si>
    <t>week3 breakdown</t>
  </si>
  <si>
    <t>week4 breakdown</t>
  </si>
  <si>
    <t>week5 breakdown</t>
  </si>
  <si>
    <t>week6 breakdown</t>
  </si>
  <si>
    <t>week7 breakdown</t>
  </si>
  <si>
    <t>week8 breakdown</t>
  </si>
  <si>
    <t>ANA</t>
  </si>
  <si>
    <t>Week 1</t>
  </si>
  <si>
    <t>Week 8</t>
  </si>
  <si>
    <t>Week 4</t>
  </si>
  <si>
    <t>Week 3</t>
  </si>
  <si>
    <t>Week 2</t>
  </si>
  <si>
    <t>Week 5</t>
  </si>
  <si>
    <t>Week 6</t>
  </si>
  <si>
    <t>Week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</si>
</sst>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10.25"/>
      <name val="Arial"/>
      <family val="0"/>
    </font>
    <font>
      <b/>
      <sz val="12"/>
      <name val="Arial"/>
      <family val="2"/>
    </font>
    <font>
      <sz val="10.5"/>
      <name val="Arial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CondorCAF usage by Task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86425"/>
          <c:h val="0.82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Sheet1!$B$3:$B$10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Sheet1!$C$3:$C$10</c:f>
              <c:numCache/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Sheet1!$D$3:$D$10</c:f>
              <c:numCache/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Sheet1!$E$3:$E$10</c:f>
              <c:numCache/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Sheet1!$F$3:$F$10</c:f>
              <c:numCache/>
            </c:numRef>
          </c:val>
        </c:ser>
        <c:overlap val="100"/>
        <c:axId val="22326966"/>
        <c:axId val="66724967"/>
      </c:bar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269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Sheet1!$A$107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Sheet1!$B$107:$F$107</c:f>
              <c:numCache>
                <c:ptCount val="5"/>
                <c:pt idx="0">
                  <c:v>4.008375507356671</c:v>
                </c:pt>
                <c:pt idx="1">
                  <c:v>0</c:v>
                </c:pt>
                <c:pt idx="2">
                  <c:v>0.38895513064434295</c:v>
                </c:pt>
                <c:pt idx="3">
                  <c:v>0.6627029743784881</c:v>
                </c:pt>
                <c:pt idx="4">
                  <c:v>0.657999809741248</c:v>
                </c:pt>
              </c:numCache>
            </c:numRef>
          </c:val>
        </c:ser>
        <c:ser>
          <c:idx val="1"/>
          <c:order val="1"/>
          <c:tx>
            <c:strRef>
              <c:f>Sheet1!$A$108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Sheet1!$B$108:$F$108</c:f>
              <c:numCache>
                <c:ptCount val="5"/>
                <c:pt idx="0">
                  <c:v>3.288636383815322</c:v>
                </c:pt>
                <c:pt idx="1">
                  <c:v>0.3730892630644343</c:v>
                </c:pt>
                <c:pt idx="2">
                  <c:v>1.4379835743277525</c:v>
                </c:pt>
                <c:pt idx="3">
                  <c:v>0.1318341577879249</c:v>
                </c:pt>
                <c:pt idx="4">
                  <c:v>0.20432004693049213</c:v>
                </c:pt>
              </c:numCache>
            </c:numRef>
          </c:val>
        </c:ser>
        <c:ser>
          <c:idx val="2"/>
          <c:order val="2"/>
          <c:tx>
            <c:strRef>
              <c:f>Sheet1!$A$109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Sheet1!$B$109:$F$109</c:f>
              <c:numCache>
                <c:ptCount val="5"/>
                <c:pt idx="0">
                  <c:v>0</c:v>
                </c:pt>
                <c:pt idx="1">
                  <c:v>0.2462232052257737</c:v>
                </c:pt>
                <c:pt idx="2">
                  <c:v>0.7546348934550989</c:v>
                </c:pt>
                <c:pt idx="3">
                  <c:v>0.703666000761035</c:v>
                </c:pt>
                <c:pt idx="4">
                  <c:v>0.29799013825469306</c:v>
                </c:pt>
              </c:numCache>
            </c:numRef>
          </c:val>
        </c:ser>
        <c:ser>
          <c:idx val="3"/>
          <c:order val="3"/>
          <c:tx>
            <c:strRef>
              <c:f>Sheet1!$A$110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Sheet1!$B$110:$F$110</c:f>
              <c:numCache>
                <c:ptCount val="5"/>
                <c:pt idx="0">
                  <c:v>0.22779394977168949</c:v>
                </c:pt>
                <c:pt idx="1">
                  <c:v>0.2856662544393709</c:v>
                </c:pt>
                <c:pt idx="2">
                  <c:v>0.23647136605783867</c:v>
                </c:pt>
                <c:pt idx="3">
                  <c:v>3.215767757483511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Sheet1!$A$111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Sheet1!$B$111:$F$111</c:f>
              <c:numCache>
                <c:ptCount val="5"/>
                <c:pt idx="0">
                  <c:v>0.3025420471841705</c:v>
                </c:pt>
                <c:pt idx="1">
                  <c:v>0.008288051750380518</c:v>
                </c:pt>
                <c:pt idx="2">
                  <c:v>0.08881085109081685</c:v>
                </c:pt>
                <c:pt idx="3">
                  <c:v>0.11481475139523084</c:v>
                </c:pt>
                <c:pt idx="4">
                  <c:v>0.0011796993911719939</c:v>
                </c:pt>
              </c:numCache>
            </c:numRef>
          </c:val>
        </c:ser>
        <c:overlap val="100"/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18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Sheet1!$B$29:$F$29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Sheet1!$B$30:$F$30</c:f>
              <c:numCache>
                <c:ptCount val="5"/>
                <c:pt idx="0">
                  <c:v>14.266759354388634</c:v>
                </c:pt>
                <c:pt idx="1">
                  <c:v>0</c:v>
                </c:pt>
                <c:pt idx="2">
                  <c:v>0</c:v>
                </c:pt>
                <c:pt idx="3">
                  <c:v>3.8512255834601725</c:v>
                </c:pt>
                <c:pt idx="4">
                  <c:v>0.13426068619989853</c:v>
                </c:pt>
              </c:numCache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Sheet1!$B$29:$F$29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Sheet1!$B$31:$F$31</c:f>
              <c:numCache>
                <c:ptCount val="5"/>
                <c:pt idx="0">
                  <c:v>1.981340087519026</c:v>
                </c:pt>
                <c:pt idx="1">
                  <c:v>0.14689694317605276</c:v>
                </c:pt>
                <c:pt idx="2">
                  <c:v>0.16533704337899544</c:v>
                </c:pt>
                <c:pt idx="3">
                  <c:v>0.044137683916793506</c:v>
                </c:pt>
                <c:pt idx="4">
                  <c:v>0.40388394216133944</c:v>
                </c:pt>
              </c:numCache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Sheet1!$B$29:$F$29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Sheet1!$B$32:$F$32</c:f>
              <c:numCache>
                <c:ptCount val="5"/>
                <c:pt idx="0">
                  <c:v>0.06426090816844242</c:v>
                </c:pt>
                <c:pt idx="1">
                  <c:v>0.08583713850837138</c:v>
                </c:pt>
                <c:pt idx="2">
                  <c:v>0.3054795471841705</c:v>
                </c:pt>
                <c:pt idx="3">
                  <c:v>0.01629547184170472</c:v>
                </c:pt>
                <c:pt idx="4">
                  <c:v>0.13322532978183663</c:v>
                </c:pt>
              </c:numCache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Sheet1!$B$29:$F$29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Sheet1!$B$33:$F$33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0.1665464865550482</c:v>
                </c:pt>
                <c:pt idx="3">
                  <c:v>3.405821569000507</c:v>
                </c:pt>
                <c:pt idx="4">
                  <c:v>4.4425418569254183E-05</c:v>
                </c:pt>
              </c:numCache>
            </c:numRef>
          </c:val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Sheet1!$B$29:$F$29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Sheet1!$B$34:$F$34</c:f>
              <c:numCache>
                <c:ptCount val="5"/>
                <c:pt idx="0">
                  <c:v>1.2100823503297817</c:v>
                </c:pt>
                <c:pt idx="1">
                  <c:v>0.11408577498731608</c:v>
                </c:pt>
                <c:pt idx="2">
                  <c:v>0.013334126078132927</c:v>
                </c:pt>
                <c:pt idx="3">
                  <c:v>0.1611468797564688</c:v>
                </c:pt>
                <c:pt idx="4">
                  <c:v>0.009597158802638254</c:v>
                </c:pt>
              </c:numCache>
            </c:numRef>
          </c:val>
        </c:ser>
        <c:overlap val="100"/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99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Sheet1!$A$41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Sheet1!$B$40:$F$40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Sheet1!$B$41:$F$41</c:f>
              <c:numCache>
                <c:ptCount val="5"/>
                <c:pt idx="0">
                  <c:v>8.566444666412988</c:v>
                </c:pt>
                <c:pt idx="1">
                  <c:v>0.021571790969051242</c:v>
                </c:pt>
                <c:pt idx="2">
                  <c:v>0.6976126966007103</c:v>
                </c:pt>
                <c:pt idx="3">
                  <c:v>1.2799949581430745</c:v>
                </c:pt>
                <c:pt idx="4">
                  <c:v>1.0932965816844242</c:v>
                </c:pt>
              </c:numCache>
            </c:numRef>
          </c:val>
        </c:ser>
        <c:ser>
          <c:idx val="1"/>
          <c:order val="1"/>
          <c:tx>
            <c:strRef>
              <c:f>Sheet1!$A$42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Sheet1!$B$40:$F$40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Sheet1!$B$42:$F$42</c:f>
              <c:numCache>
                <c:ptCount val="5"/>
                <c:pt idx="0">
                  <c:v>1.414933948503298</c:v>
                </c:pt>
                <c:pt idx="1">
                  <c:v>0.6838797564687976</c:v>
                </c:pt>
                <c:pt idx="2">
                  <c:v>0.11912220953830543</c:v>
                </c:pt>
                <c:pt idx="3">
                  <c:v>0.956191463723998</c:v>
                </c:pt>
                <c:pt idx="4">
                  <c:v>0.05231471968543886</c:v>
                </c:pt>
              </c:numCache>
            </c:numRef>
          </c:val>
        </c:ser>
        <c:ser>
          <c:idx val="2"/>
          <c:order val="2"/>
          <c:tx>
            <c:strRef>
              <c:f>Sheet1!$A$43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Sheet1!$B$40:$F$40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Sheet1!$B$43:$F$43</c:f>
              <c:numCache>
                <c:ptCount val="5"/>
                <c:pt idx="0">
                  <c:v>0.49299229452054794</c:v>
                </c:pt>
                <c:pt idx="1">
                  <c:v>0.04015128741755454</c:v>
                </c:pt>
                <c:pt idx="2">
                  <c:v>0.3071667935058346</c:v>
                </c:pt>
                <c:pt idx="3">
                  <c:v>0.033103976407914765</c:v>
                </c:pt>
                <c:pt idx="4">
                  <c:v>0.03130181380010147</c:v>
                </c:pt>
              </c:numCache>
            </c:numRef>
          </c:val>
        </c:ser>
        <c:ser>
          <c:idx val="3"/>
          <c:order val="3"/>
          <c:tx>
            <c:strRef>
              <c:f>Sheet1!$A$44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Sheet1!$B$40:$F$40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Sheet1!$B$44:$F$44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0.018357876712328768</c:v>
                </c:pt>
                <c:pt idx="3">
                  <c:v>1.2886593734145104</c:v>
                </c:pt>
                <c:pt idx="4">
                  <c:v>0.00010965246067985794</c:v>
                </c:pt>
              </c:numCache>
            </c:numRef>
          </c:val>
        </c:ser>
        <c:ser>
          <c:idx val="4"/>
          <c:order val="4"/>
          <c:tx>
            <c:strRef>
              <c:f>Sheet1!$A$45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Sheet1!$B$40:$F$40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Sheet1!$B$45:$F$45</c:f>
              <c:numCache>
                <c:ptCount val="5"/>
                <c:pt idx="0">
                  <c:v>0.2147527270421106</c:v>
                </c:pt>
                <c:pt idx="1">
                  <c:v>0.16741007102993405</c:v>
                </c:pt>
                <c:pt idx="2">
                  <c:v>1.9025875190258754E-05</c:v>
                </c:pt>
                <c:pt idx="3">
                  <c:v>0.6632122019279554</c:v>
                </c:pt>
                <c:pt idx="4">
                  <c:v>0.02182784753932014</c:v>
                </c:pt>
              </c:numCache>
            </c:numRef>
          </c:val>
        </c:ser>
        <c:overlap val="100"/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744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Sheet1!$A$52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Sheet1!$B$51:$F$51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Sheet1!$B$52:$F$52</c:f>
              <c:numCache>
                <c:ptCount val="5"/>
                <c:pt idx="0">
                  <c:v>11.514134481227803</c:v>
                </c:pt>
                <c:pt idx="1">
                  <c:v>0.0099251966007103</c:v>
                </c:pt>
                <c:pt idx="2">
                  <c:v>0.032323915525114155</c:v>
                </c:pt>
                <c:pt idx="3">
                  <c:v>0.7326994863013698</c:v>
                </c:pt>
                <c:pt idx="4">
                  <c:v>0.37034049974632166</c:v>
                </c:pt>
              </c:numCache>
            </c:numRef>
          </c:val>
        </c:ser>
        <c:ser>
          <c:idx val="1"/>
          <c:order val="1"/>
          <c:tx>
            <c:strRef>
              <c:f>Sheet1!$A$53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Sheet1!$B$51:$F$51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Sheet1!$B$53:$F$53</c:f>
              <c:numCache>
                <c:ptCount val="5"/>
                <c:pt idx="0">
                  <c:v>3.6651614662607814</c:v>
                </c:pt>
                <c:pt idx="1">
                  <c:v>0.053398592085235924</c:v>
                </c:pt>
                <c:pt idx="2">
                  <c:v>0.010308948503297818</c:v>
                </c:pt>
                <c:pt idx="3">
                  <c:v>2.2202295471841706</c:v>
                </c:pt>
                <c:pt idx="4">
                  <c:v>0.4095061516996448</c:v>
                </c:pt>
              </c:numCache>
            </c:numRef>
          </c:val>
        </c:ser>
        <c:ser>
          <c:idx val="2"/>
          <c:order val="2"/>
          <c:tx>
            <c:strRef>
              <c:f>Sheet1!$A$54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Sheet1!$B$51:$F$51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Sheet1!$B$54:$F$54</c:f>
              <c:numCache>
                <c:ptCount val="5"/>
                <c:pt idx="0">
                  <c:v>0</c:v>
                </c:pt>
                <c:pt idx="1">
                  <c:v>1.77825383688483</c:v>
                </c:pt>
                <c:pt idx="2">
                  <c:v>0.10529731100963978</c:v>
                </c:pt>
                <c:pt idx="3">
                  <c:v>0.17646058472856418</c:v>
                </c:pt>
                <c:pt idx="4">
                  <c:v>0.007590404616945713</c:v>
                </c:pt>
              </c:numCache>
            </c:numRef>
          </c:val>
        </c:ser>
        <c:ser>
          <c:idx val="3"/>
          <c:order val="3"/>
          <c:tx>
            <c:strRef>
              <c:f>Sheet1!$A$55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Sheet1!$B$51:$F$51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Sheet1!$B$55:$F$55</c:f>
              <c:numCache>
                <c:ptCount val="5"/>
                <c:pt idx="0">
                  <c:v>0</c:v>
                </c:pt>
                <c:pt idx="1">
                  <c:v>0.4493191273465246</c:v>
                </c:pt>
                <c:pt idx="2">
                  <c:v>0.07087319254185692</c:v>
                </c:pt>
                <c:pt idx="3">
                  <c:v>1.237011922881786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Sheet1!$A$56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Sheet1!$B$51:$F$51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Sheet1!$B$56:$F$56</c:f>
              <c:numCache>
                <c:ptCount val="5"/>
                <c:pt idx="0">
                  <c:v>0.8891294393708777</c:v>
                </c:pt>
                <c:pt idx="1">
                  <c:v>0.0587730530187722</c:v>
                </c:pt>
                <c:pt idx="2">
                  <c:v>0.046688926940639267</c:v>
                </c:pt>
                <c:pt idx="3">
                  <c:v>0.16221908295281584</c:v>
                </c:pt>
                <c:pt idx="4">
                  <c:v>0.032677511415525114</c:v>
                </c:pt>
              </c:numCache>
            </c:numRef>
          </c:val>
        </c:ser>
        <c:overlap val="100"/>
        <c:axId val="33745902"/>
        <c:axId val="35277663"/>
      </c:bar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7663"/>
        <c:crosses val="autoZero"/>
        <c:auto val="1"/>
        <c:lblOffset val="100"/>
        <c:noMultiLvlLbl val="0"/>
      </c:catAx>
      <c:valAx>
        <c:axId val="35277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9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Sheet1!$A$63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Sheet1!$B$63:$F$63</c:f>
              <c:numCache>
                <c:ptCount val="5"/>
                <c:pt idx="0">
                  <c:v>14.394210616438356</c:v>
                </c:pt>
                <c:pt idx="1">
                  <c:v>1.9025875190258754E-05</c:v>
                </c:pt>
                <c:pt idx="2">
                  <c:v>0.031002251395230846</c:v>
                </c:pt>
                <c:pt idx="3">
                  <c:v>0.9372824074074074</c:v>
                </c:pt>
                <c:pt idx="4">
                  <c:v>0.4188425291730086</c:v>
                </c:pt>
              </c:numCache>
            </c:numRef>
          </c:val>
        </c:ser>
        <c:ser>
          <c:idx val="1"/>
          <c:order val="1"/>
          <c:tx>
            <c:strRef>
              <c:f>Sheet1!$A$64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Sheet1!$B$64:$F$64</c:f>
              <c:numCache>
                <c:ptCount val="5"/>
                <c:pt idx="0">
                  <c:v>2.018489726027397</c:v>
                </c:pt>
                <c:pt idx="1">
                  <c:v>1.204338089802131</c:v>
                </c:pt>
                <c:pt idx="2">
                  <c:v>0</c:v>
                </c:pt>
                <c:pt idx="3">
                  <c:v>0.5871094304921359</c:v>
                </c:pt>
                <c:pt idx="4">
                  <c:v>0.07117998477929985</c:v>
                </c:pt>
              </c:numCache>
            </c:numRef>
          </c:val>
        </c:ser>
        <c:ser>
          <c:idx val="2"/>
          <c:order val="2"/>
          <c:tx>
            <c:strRef>
              <c:f>Sheet1!$A$65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Sheet1!$B$65:$F$65</c:f>
              <c:numCache>
                <c:ptCount val="5"/>
                <c:pt idx="0">
                  <c:v>0.046626300101471334</c:v>
                </c:pt>
                <c:pt idx="1">
                  <c:v>0.036543949771689496</c:v>
                </c:pt>
                <c:pt idx="2">
                  <c:v>0.44777688990360226</c:v>
                </c:pt>
                <c:pt idx="3">
                  <c:v>0.21608317478437342</c:v>
                </c:pt>
                <c:pt idx="4">
                  <c:v>0.04803656139015728</c:v>
                </c:pt>
              </c:numCache>
            </c:numRef>
          </c:val>
        </c:ser>
        <c:ser>
          <c:idx val="3"/>
          <c:order val="3"/>
          <c:tx>
            <c:strRef>
              <c:f>Sheet1!$A$66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Sheet1!$B$66:$F$66</c:f>
              <c:numCache>
                <c:ptCount val="5"/>
                <c:pt idx="0">
                  <c:v>0.789023528665652</c:v>
                </c:pt>
                <c:pt idx="1">
                  <c:v>0.938386605783866</c:v>
                </c:pt>
                <c:pt idx="2">
                  <c:v>0</c:v>
                </c:pt>
                <c:pt idx="3">
                  <c:v>0.5787231735159817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Sheet1!$A$67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Sheet1!$B$67:$F$67</c:f>
              <c:numCache>
                <c:ptCount val="5"/>
                <c:pt idx="0">
                  <c:v>0.9277748604769153</c:v>
                </c:pt>
                <c:pt idx="1">
                  <c:v>0.38979566210045663</c:v>
                </c:pt>
                <c:pt idx="2">
                  <c:v>0.0008664700659563674</c:v>
                </c:pt>
                <c:pt idx="3">
                  <c:v>0.0693386605783866</c:v>
                </c:pt>
                <c:pt idx="4">
                  <c:v>0.5758178272450533</c:v>
                </c:pt>
              </c:numCache>
            </c:numRef>
          </c:val>
        </c:ser>
        <c:overlap val="100"/>
        <c:axId val="49063512"/>
        <c:axId val="38918425"/>
      </c:bar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35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Sheet1!$A$74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Sheet1!$B$74:$F$74</c:f>
              <c:numCache>
                <c:ptCount val="5"/>
                <c:pt idx="0">
                  <c:v>7.420180555555556</c:v>
                </c:pt>
                <c:pt idx="1">
                  <c:v>0.00013873033992897006</c:v>
                </c:pt>
                <c:pt idx="2">
                  <c:v>0.0800482305936073</c:v>
                </c:pt>
                <c:pt idx="3">
                  <c:v>0.9624021752917301</c:v>
                </c:pt>
                <c:pt idx="4">
                  <c:v>0.95121483384069</c:v>
                </c:pt>
              </c:numCache>
            </c:numRef>
          </c:val>
        </c:ser>
        <c:ser>
          <c:idx val="1"/>
          <c:order val="1"/>
          <c:tx>
            <c:strRef>
              <c:f>Sheet1!$A$75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Sheet1!$B$75:$F$75</c:f>
              <c:numCache>
                <c:ptCount val="5"/>
                <c:pt idx="0">
                  <c:v>2.8947316400304413</c:v>
                </c:pt>
                <c:pt idx="1">
                  <c:v>1.295877219685439</c:v>
                </c:pt>
                <c:pt idx="2">
                  <c:v>0</c:v>
                </c:pt>
                <c:pt idx="3">
                  <c:v>1.7463059043632674</c:v>
                </c:pt>
                <c:pt idx="4">
                  <c:v>0.4520423325722983</c:v>
                </c:pt>
              </c:numCache>
            </c:numRef>
          </c:val>
        </c:ser>
        <c:ser>
          <c:idx val="2"/>
          <c:order val="2"/>
          <c:tx>
            <c:strRef>
              <c:f>Sheet1!$A$76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Sheet1!$B$76:$F$76</c:f>
              <c:numCache>
                <c:ptCount val="5"/>
                <c:pt idx="0">
                  <c:v>0.08582001522070015</c:v>
                </c:pt>
                <c:pt idx="1">
                  <c:v>0.011718543886352106</c:v>
                </c:pt>
                <c:pt idx="2">
                  <c:v>0.04326423769660071</c:v>
                </c:pt>
                <c:pt idx="3">
                  <c:v>0.32129096905124305</c:v>
                </c:pt>
                <c:pt idx="4">
                  <c:v>0.13043375824454592</c:v>
                </c:pt>
              </c:numCache>
            </c:numRef>
          </c:val>
        </c:ser>
        <c:ser>
          <c:idx val="3"/>
          <c:order val="3"/>
          <c:tx>
            <c:strRef>
              <c:f>Sheet1!$A$77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Sheet1!$B$77:$F$77</c:f>
              <c:numCache>
                <c:ptCount val="5"/>
                <c:pt idx="0">
                  <c:v>0</c:v>
                </c:pt>
                <c:pt idx="1">
                  <c:v>0.9478572425164891</c:v>
                </c:pt>
                <c:pt idx="2">
                  <c:v>0.00104927701674277</c:v>
                </c:pt>
                <c:pt idx="3">
                  <c:v>0.624316463723998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Sheet1!$A$78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Sheet1!$B$78:$F$78</c:f>
              <c:numCache>
                <c:ptCount val="5"/>
                <c:pt idx="0">
                  <c:v>0.2889522133434805</c:v>
                </c:pt>
                <c:pt idx="1">
                  <c:v>0.008227803145611366</c:v>
                </c:pt>
                <c:pt idx="2">
                  <c:v>0.007728120243531203</c:v>
                </c:pt>
                <c:pt idx="3">
                  <c:v>0.1265495624048706</c:v>
                </c:pt>
                <c:pt idx="4">
                  <c:v>0.008480308219178083</c:v>
                </c:pt>
              </c:numCache>
            </c:numRef>
          </c:val>
        </c:ser>
        <c:overlap val="100"/>
        <c:axId val="14721506"/>
        <c:axId val="65384691"/>
      </c:bar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150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Sheet1!$A$85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Sheet1!$B$85:$F$85</c:f>
              <c:numCache>
                <c:ptCount val="5"/>
                <c:pt idx="0">
                  <c:v>10.594207730847286</c:v>
                </c:pt>
                <c:pt idx="1">
                  <c:v>0.0012372526636225266</c:v>
                </c:pt>
                <c:pt idx="2">
                  <c:v>0.20450402714358193</c:v>
                </c:pt>
                <c:pt idx="3">
                  <c:v>1.0255658929477423</c:v>
                </c:pt>
                <c:pt idx="4">
                  <c:v>0.7451653348554034</c:v>
                </c:pt>
              </c:numCache>
            </c:numRef>
          </c:val>
        </c:ser>
        <c:ser>
          <c:idx val="1"/>
          <c:order val="1"/>
          <c:tx>
            <c:strRef>
              <c:f>Sheet1!$A$86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Sheet1!$B$86:$F$86</c:f>
              <c:numCache>
                <c:ptCount val="5"/>
                <c:pt idx="0">
                  <c:v>2.6451435819381026</c:v>
                </c:pt>
                <c:pt idx="1">
                  <c:v>1.035644469812278</c:v>
                </c:pt>
                <c:pt idx="2">
                  <c:v>0.11727549467275494</c:v>
                </c:pt>
                <c:pt idx="3">
                  <c:v>0.2493609208523592</c:v>
                </c:pt>
                <c:pt idx="4">
                  <c:v>0.01480710933536276</c:v>
                </c:pt>
              </c:numCache>
            </c:numRef>
          </c:val>
        </c:ser>
        <c:ser>
          <c:idx val="2"/>
          <c:order val="2"/>
          <c:tx>
            <c:strRef>
              <c:f>Sheet1!$A$87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Sheet1!$B$87:$F$87</c:f>
              <c:numCache>
                <c:ptCount val="5"/>
                <c:pt idx="0">
                  <c:v>0.09915709030948756</c:v>
                </c:pt>
                <c:pt idx="1">
                  <c:v>0.2685048833079655</c:v>
                </c:pt>
                <c:pt idx="2">
                  <c:v>0.2302998160832065</c:v>
                </c:pt>
                <c:pt idx="3">
                  <c:v>0.20628874936580416</c:v>
                </c:pt>
                <c:pt idx="4">
                  <c:v>0.22445560629122274</c:v>
                </c:pt>
              </c:numCache>
            </c:numRef>
          </c:val>
        </c:ser>
        <c:ser>
          <c:idx val="3"/>
          <c:order val="3"/>
          <c:tx>
            <c:strRef>
              <c:f>Sheet1!$A$88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Sheet1!$B$88:$F$88</c:f>
              <c:numCache>
                <c:ptCount val="5"/>
                <c:pt idx="0">
                  <c:v>0.11949074074074074</c:v>
                </c:pt>
                <c:pt idx="1">
                  <c:v>0.8886078450025368</c:v>
                </c:pt>
                <c:pt idx="2">
                  <c:v>0.037055111618467786</c:v>
                </c:pt>
                <c:pt idx="3">
                  <c:v>1.1451684107052258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Sheet1!$A$89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Sheet1!$B$89:$F$89</c:f>
              <c:numCache>
                <c:ptCount val="5"/>
                <c:pt idx="0">
                  <c:v>0.120759766615931</c:v>
                </c:pt>
                <c:pt idx="1">
                  <c:v>0.031876712328767126</c:v>
                </c:pt>
                <c:pt idx="2">
                  <c:v>0.01952115043125317</c:v>
                </c:pt>
                <c:pt idx="3">
                  <c:v>0.09854036656519534</c:v>
                </c:pt>
                <c:pt idx="4">
                  <c:v>0.0014479642313546424</c:v>
                </c:pt>
              </c:numCache>
            </c:numRef>
          </c:val>
        </c:ser>
        <c:overlap val="100"/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9130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Sheet1!$A$96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Sheet1!$B$96:$F$96</c:f>
              <c:numCache>
                <c:ptCount val="5"/>
                <c:pt idx="0">
                  <c:v>8.333547437848807</c:v>
                </c:pt>
                <c:pt idx="1">
                  <c:v>0.0033188736681887365</c:v>
                </c:pt>
                <c:pt idx="2">
                  <c:v>0.18720069127346525</c:v>
                </c:pt>
                <c:pt idx="3">
                  <c:v>0.46939624556062914</c:v>
                </c:pt>
                <c:pt idx="4">
                  <c:v>0.08745738203957382</c:v>
                </c:pt>
              </c:numCache>
            </c:numRef>
          </c:val>
        </c:ser>
        <c:ser>
          <c:idx val="1"/>
          <c:order val="1"/>
          <c:tx>
            <c:strRef>
              <c:f>Sheet1!$A$97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Sheet1!$B$97:$F$97</c:f>
              <c:numCache>
                <c:ptCount val="5"/>
                <c:pt idx="0">
                  <c:v>2.0487682965499747</c:v>
                </c:pt>
                <c:pt idx="1">
                  <c:v>1.1383918696093354</c:v>
                </c:pt>
                <c:pt idx="2">
                  <c:v>2.4115401763064432</c:v>
                </c:pt>
                <c:pt idx="3">
                  <c:v>0.17434503424657535</c:v>
                </c:pt>
                <c:pt idx="4">
                  <c:v>0.09310480086250635</c:v>
                </c:pt>
              </c:numCache>
            </c:numRef>
          </c:val>
        </c:ser>
        <c:ser>
          <c:idx val="2"/>
          <c:order val="2"/>
          <c:tx>
            <c:strRef>
              <c:f>Sheet1!$A$98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Sheet1!$B$98:$F$98</c:f>
              <c:numCache>
                <c:ptCount val="5"/>
                <c:pt idx="0">
                  <c:v>0.1326564878234399</c:v>
                </c:pt>
                <c:pt idx="1">
                  <c:v>0.1657322425164891</c:v>
                </c:pt>
                <c:pt idx="2">
                  <c:v>0.5529603310502283</c:v>
                </c:pt>
                <c:pt idx="3">
                  <c:v>0.5579410832064942</c:v>
                </c:pt>
                <c:pt idx="4">
                  <c:v>1.320042966768138</c:v>
                </c:pt>
              </c:numCache>
            </c:numRef>
          </c:val>
        </c:ser>
        <c:ser>
          <c:idx val="3"/>
          <c:order val="3"/>
          <c:tx>
            <c:strRef>
              <c:f>Sheet1!$A$99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Sheet1!$B$99:$F$99</c:f>
              <c:numCache>
                <c:ptCount val="5"/>
                <c:pt idx="0">
                  <c:v>0.016061643835616438</c:v>
                </c:pt>
                <c:pt idx="1">
                  <c:v>0.23190024099441908</c:v>
                </c:pt>
                <c:pt idx="2">
                  <c:v>0.34941381278538813</c:v>
                </c:pt>
                <c:pt idx="3">
                  <c:v>0.9703461123795027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Sheet1!$A$100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Sheet1!$B$100:$F$100</c:f>
              <c:numCache>
                <c:ptCount val="5"/>
                <c:pt idx="0">
                  <c:v>0.3492294520547945</c:v>
                </c:pt>
                <c:pt idx="1">
                  <c:v>0.014818524860476915</c:v>
                </c:pt>
                <c:pt idx="2">
                  <c:v>0.006447139776763065</c:v>
                </c:pt>
                <c:pt idx="3">
                  <c:v>0.009507198122780315</c:v>
                </c:pt>
                <c:pt idx="4">
                  <c:v>0.003160863774733638</c:v>
                </c:pt>
              </c:numCache>
            </c:numRef>
          </c:val>
        </c:ser>
        <c:overlap val="100"/>
        <c:axId val="18146390"/>
        <c:axId val="29099783"/>
      </c:bar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4639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Sheet1!$A$107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Sheet1!$B$107:$F$107</c:f>
              <c:numCache>
                <c:ptCount val="5"/>
                <c:pt idx="0">
                  <c:v>4.008375507356671</c:v>
                </c:pt>
                <c:pt idx="1">
                  <c:v>0</c:v>
                </c:pt>
                <c:pt idx="2">
                  <c:v>0.38895513064434295</c:v>
                </c:pt>
                <c:pt idx="3">
                  <c:v>0.6627029743784881</c:v>
                </c:pt>
                <c:pt idx="4">
                  <c:v>0.657999809741248</c:v>
                </c:pt>
              </c:numCache>
            </c:numRef>
          </c:val>
        </c:ser>
        <c:ser>
          <c:idx val="1"/>
          <c:order val="1"/>
          <c:tx>
            <c:strRef>
              <c:f>Sheet1!$A$108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Sheet1!$B$108:$F$108</c:f>
              <c:numCache>
                <c:ptCount val="5"/>
                <c:pt idx="0">
                  <c:v>3.288636383815322</c:v>
                </c:pt>
                <c:pt idx="1">
                  <c:v>0.3730892630644343</c:v>
                </c:pt>
                <c:pt idx="2">
                  <c:v>1.4379835743277525</c:v>
                </c:pt>
                <c:pt idx="3">
                  <c:v>0.1318341577879249</c:v>
                </c:pt>
                <c:pt idx="4">
                  <c:v>0.20432004693049213</c:v>
                </c:pt>
              </c:numCache>
            </c:numRef>
          </c:val>
        </c:ser>
        <c:ser>
          <c:idx val="2"/>
          <c:order val="2"/>
          <c:tx>
            <c:strRef>
              <c:f>Sheet1!$A$109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Sheet1!$B$109:$F$109</c:f>
              <c:numCache>
                <c:ptCount val="5"/>
                <c:pt idx="0">
                  <c:v>0</c:v>
                </c:pt>
                <c:pt idx="1">
                  <c:v>0.2462232052257737</c:v>
                </c:pt>
                <c:pt idx="2">
                  <c:v>0.7546348934550989</c:v>
                </c:pt>
                <c:pt idx="3">
                  <c:v>0.703666000761035</c:v>
                </c:pt>
                <c:pt idx="4">
                  <c:v>0.29799013825469306</c:v>
                </c:pt>
              </c:numCache>
            </c:numRef>
          </c:val>
        </c:ser>
        <c:ser>
          <c:idx val="3"/>
          <c:order val="3"/>
          <c:tx>
            <c:strRef>
              <c:f>Sheet1!$A$110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Sheet1!$B$110:$F$110</c:f>
              <c:numCache>
                <c:ptCount val="5"/>
                <c:pt idx="0">
                  <c:v>0.22779394977168949</c:v>
                </c:pt>
                <c:pt idx="1">
                  <c:v>0.2856662544393709</c:v>
                </c:pt>
                <c:pt idx="2">
                  <c:v>0.23647136605783867</c:v>
                </c:pt>
                <c:pt idx="3">
                  <c:v>3.215767757483511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Sheet1!$A$111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Sheet1!$B$106:$F$106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Sheet1!$B$111:$F$111</c:f>
              <c:numCache>
                <c:ptCount val="5"/>
                <c:pt idx="0">
                  <c:v>0.3025420471841705</c:v>
                </c:pt>
                <c:pt idx="1">
                  <c:v>0.008288051750380518</c:v>
                </c:pt>
                <c:pt idx="2">
                  <c:v>0.08881085109081685</c:v>
                </c:pt>
                <c:pt idx="3">
                  <c:v>0.11481475139523084</c:v>
                </c:pt>
                <c:pt idx="4">
                  <c:v>0.0011796993911719939</c:v>
                </c:pt>
              </c:numCache>
            </c:numRef>
          </c:val>
        </c:ser>
        <c:overlap val="100"/>
        <c:axId val="60571456"/>
        <c:axId val="8272193"/>
      </c:bar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72193"/>
        <c:crosses val="autoZero"/>
        <c:auto val="1"/>
        <c:lblOffset val="100"/>
        <c:noMultiLvlLbl val="0"/>
      </c:catAx>
      <c:valAx>
        <c:axId val="8272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145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CondorCAF usage by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bot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Sheet1!$G$3:$G$10</c:f>
              <c:numCache/>
            </c:numRef>
          </c:val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exo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Sheet1!$H$3:$H$10</c:f>
              <c:numCache/>
            </c:numRef>
          </c:val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qew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Sheet1!$I$3:$I$10</c:f>
              <c:numCache/>
            </c:numRef>
          </c:val>
        </c:ser>
        <c:ser>
          <c:idx val="3"/>
          <c:order val="3"/>
          <c:tx>
            <c:strRef>
              <c:f>Sheet1!$J$2</c:f>
              <c:strCache>
                <c:ptCount val="1"/>
                <c:pt idx="0">
                  <c:v>top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Sheet1!$J$3:$J$10</c:f>
              <c:numCache/>
            </c:numRef>
          </c:val>
        </c:ser>
        <c:ser>
          <c:idx val="4"/>
          <c:order val="4"/>
          <c:tx>
            <c:strRef>
              <c:f>Sheet1!$K$2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Sheet1!$K$3:$K$10</c:f>
              <c:numCache/>
            </c:numRef>
          </c:val>
        </c:ser>
        <c:overlap val="100"/>
        <c:axId val="63653792"/>
        <c:axId val="36013217"/>
      </c:bar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5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Sheet1!$A$52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Sheet1!$B$51:$F$51</c:f>
              <c:strCache/>
            </c:strRef>
          </c:cat>
          <c:val>
            <c:numRef>
              <c:f>Sheet1!$B$52:$F$52</c:f>
              <c:numCache/>
            </c:numRef>
          </c:val>
        </c:ser>
        <c:ser>
          <c:idx val="1"/>
          <c:order val="1"/>
          <c:tx>
            <c:strRef>
              <c:f>Sheet1!$A$53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Sheet1!$B$51:$F$51</c:f>
              <c:strCache/>
            </c:strRef>
          </c:cat>
          <c:val>
            <c:numRef>
              <c:f>Sheet1!$B$53:$F$53</c:f>
              <c:numCache/>
            </c:numRef>
          </c:val>
        </c:ser>
        <c:ser>
          <c:idx val="2"/>
          <c:order val="2"/>
          <c:tx>
            <c:strRef>
              <c:f>Sheet1!$A$54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Sheet1!$B$51:$F$51</c:f>
              <c:strCache/>
            </c:strRef>
          </c:cat>
          <c:val>
            <c:numRef>
              <c:f>Sheet1!$B$54:$F$54</c:f>
              <c:numCache/>
            </c:numRef>
          </c:val>
        </c:ser>
        <c:ser>
          <c:idx val="3"/>
          <c:order val="3"/>
          <c:tx>
            <c:strRef>
              <c:f>Sheet1!$A$55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Sheet1!$B$51:$F$51</c:f>
              <c:strCache/>
            </c:strRef>
          </c:cat>
          <c:val>
            <c:numRef>
              <c:f>Sheet1!$B$55:$F$55</c:f>
              <c:numCache/>
            </c:numRef>
          </c:val>
        </c:ser>
        <c:ser>
          <c:idx val="4"/>
          <c:order val="4"/>
          <c:tx>
            <c:strRef>
              <c:f>Sheet1!$A$56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Sheet1!$B$51:$F$51</c:f>
              <c:strCache/>
            </c:strRef>
          </c:cat>
          <c:val>
            <c:numRef>
              <c:f>Sheet1!$B$56:$F$56</c:f>
              <c:numCache/>
            </c:numRef>
          </c:val>
        </c:ser>
        <c:overlap val="100"/>
        <c:axId val="55683498"/>
        <c:axId val="31389435"/>
      </c:bar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34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Sheet1!$A$41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Sheet1!$B$40:$F$40</c:f>
              <c:strCache/>
            </c:strRef>
          </c:cat>
          <c:val>
            <c:numRef>
              <c:f>Sheet1!$B$41:$F$41</c:f>
              <c:numCache/>
            </c:numRef>
          </c:val>
        </c:ser>
        <c:ser>
          <c:idx val="1"/>
          <c:order val="1"/>
          <c:tx>
            <c:strRef>
              <c:f>Sheet1!$A$42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Sheet1!$B$40:$F$40</c:f>
              <c:strCache/>
            </c:strRef>
          </c:cat>
          <c:val>
            <c:numRef>
              <c:f>Sheet1!$B$42:$F$42</c:f>
              <c:numCache/>
            </c:numRef>
          </c:val>
        </c:ser>
        <c:ser>
          <c:idx val="2"/>
          <c:order val="2"/>
          <c:tx>
            <c:strRef>
              <c:f>Sheet1!$A$43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Sheet1!$B$40:$F$40</c:f>
              <c:strCache/>
            </c:strRef>
          </c:cat>
          <c:val>
            <c:numRef>
              <c:f>Sheet1!$B$43:$F$43</c:f>
              <c:numCache/>
            </c:numRef>
          </c:val>
        </c:ser>
        <c:ser>
          <c:idx val="3"/>
          <c:order val="3"/>
          <c:tx>
            <c:strRef>
              <c:f>Sheet1!$A$44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Sheet1!$B$40:$F$40</c:f>
              <c:strCache/>
            </c:strRef>
          </c:cat>
          <c:val>
            <c:numRef>
              <c:f>Sheet1!$B$44:$F$44</c:f>
              <c:numCache/>
            </c:numRef>
          </c:val>
        </c:ser>
        <c:ser>
          <c:idx val="4"/>
          <c:order val="4"/>
          <c:tx>
            <c:strRef>
              <c:f>Sheet1!$A$45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Sheet1!$B$40:$F$40</c:f>
              <c:strCache/>
            </c:strRef>
          </c:cat>
          <c:val>
            <c:numRef>
              <c:f>Sheet1!$B$45:$F$45</c:f>
              <c:numCache/>
            </c:numRef>
          </c:val>
        </c:ser>
        <c:overlap val="100"/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946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Sheet1!$B$29:$F$29</c:f>
              <c:strCache/>
            </c:strRef>
          </c:cat>
          <c:val>
            <c:numRef>
              <c:f>Sheet1!$B$30:$F$30</c:f>
              <c:numCache/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Sheet1!$B$29:$F$29</c:f>
              <c:strCache/>
            </c:strRef>
          </c:cat>
          <c:val>
            <c:numRef>
              <c:f>Sheet1!$B$31:$F$31</c:f>
              <c:numCache/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Sheet1!$B$29:$F$29</c:f>
              <c:strCache/>
            </c:strRef>
          </c:cat>
          <c:val>
            <c:numRef>
              <c:f>Sheet1!$B$32:$F$32</c:f>
              <c:numCache/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Sheet1!$B$29:$F$29</c:f>
              <c:strCache/>
            </c:strRef>
          </c:cat>
          <c:val>
            <c:numRef>
              <c:f>Sheet1!$B$33:$F$33</c:f>
              <c:numCache/>
            </c:numRef>
          </c:val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Sheet1!$B$29:$F$29</c:f>
              <c:strCache/>
            </c:strRef>
          </c:cat>
          <c:val>
            <c:numRef>
              <c:f>Sheet1!$B$34:$F$34</c:f>
              <c:numCache/>
            </c:numRef>
          </c:val>
        </c:ser>
        <c:overlap val="100"/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844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Sheet1!$A$63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Sheet1!$B$63:$F$63</c:f>
              <c:numCache>
                <c:ptCount val="5"/>
                <c:pt idx="0">
                  <c:v>14.394210616438356</c:v>
                </c:pt>
                <c:pt idx="1">
                  <c:v>1.9025875190258754E-05</c:v>
                </c:pt>
                <c:pt idx="2">
                  <c:v>0.031002251395230846</c:v>
                </c:pt>
                <c:pt idx="3">
                  <c:v>0.9372824074074074</c:v>
                </c:pt>
                <c:pt idx="4">
                  <c:v>0.4188425291730086</c:v>
                </c:pt>
              </c:numCache>
            </c:numRef>
          </c:val>
        </c:ser>
        <c:ser>
          <c:idx val="1"/>
          <c:order val="1"/>
          <c:tx>
            <c:strRef>
              <c:f>Sheet1!$A$64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Sheet1!$B$64:$F$64</c:f>
              <c:numCache>
                <c:ptCount val="5"/>
                <c:pt idx="0">
                  <c:v>2.018489726027397</c:v>
                </c:pt>
                <c:pt idx="1">
                  <c:v>1.204338089802131</c:v>
                </c:pt>
                <c:pt idx="2">
                  <c:v>0</c:v>
                </c:pt>
                <c:pt idx="3">
                  <c:v>0.5871094304921359</c:v>
                </c:pt>
                <c:pt idx="4">
                  <c:v>0.07117998477929985</c:v>
                </c:pt>
              </c:numCache>
            </c:numRef>
          </c:val>
        </c:ser>
        <c:ser>
          <c:idx val="2"/>
          <c:order val="2"/>
          <c:tx>
            <c:strRef>
              <c:f>Sheet1!$A$65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Sheet1!$B$65:$F$65</c:f>
              <c:numCache>
                <c:ptCount val="5"/>
                <c:pt idx="0">
                  <c:v>0.046626300101471334</c:v>
                </c:pt>
                <c:pt idx="1">
                  <c:v>0.036543949771689496</c:v>
                </c:pt>
                <c:pt idx="2">
                  <c:v>0.44777688990360226</c:v>
                </c:pt>
                <c:pt idx="3">
                  <c:v>0.21608317478437342</c:v>
                </c:pt>
                <c:pt idx="4">
                  <c:v>0.04803656139015728</c:v>
                </c:pt>
              </c:numCache>
            </c:numRef>
          </c:val>
        </c:ser>
        <c:ser>
          <c:idx val="3"/>
          <c:order val="3"/>
          <c:tx>
            <c:strRef>
              <c:f>Sheet1!$A$66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Sheet1!$B$66:$F$66</c:f>
              <c:numCache>
                <c:ptCount val="5"/>
                <c:pt idx="0">
                  <c:v>0.789023528665652</c:v>
                </c:pt>
                <c:pt idx="1">
                  <c:v>0.938386605783866</c:v>
                </c:pt>
                <c:pt idx="2">
                  <c:v>0</c:v>
                </c:pt>
                <c:pt idx="3">
                  <c:v>0.5787231735159817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Sheet1!$A$67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Sheet1!$B$62:$F$62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Sheet1!$B$67:$F$67</c:f>
              <c:numCache>
                <c:ptCount val="5"/>
                <c:pt idx="0">
                  <c:v>0.9277748604769153</c:v>
                </c:pt>
                <c:pt idx="1">
                  <c:v>0.38979566210045663</c:v>
                </c:pt>
                <c:pt idx="2">
                  <c:v>0.0008664700659563674</c:v>
                </c:pt>
                <c:pt idx="3">
                  <c:v>0.0693386605783866</c:v>
                </c:pt>
                <c:pt idx="4">
                  <c:v>0.5758178272450533</c:v>
                </c:pt>
              </c:numCache>
            </c:numRef>
          </c:val>
        </c:ser>
        <c:overlap val="100"/>
        <c:axId val="35039880"/>
        <c:axId val="46923465"/>
      </c:bar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988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Sheet1!$A$74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Sheet1!$B$74:$F$74</c:f>
              <c:numCache>
                <c:ptCount val="5"/>
                <c:pt idx="0">
                  <c:v>7.420180555555556</c:v>
                </c:pt>
                <c:pt idx="1">
                  <c:v>0.00013873033992897006</c:v>
                </c:pt>
                <c:pt idx="2">
                  <c:v>0.0800482305936073</c:v>
                </c:pt>
                <c:pt idx="3">
                  <c:v>0.9624021752917301</c:v>
                </c:pt>
                <c:pt idx="4">
                  <c:v>0.95121483384069</c:v>
                </c:pt>
              </c:numCache>
            </c:numRef>
          </c:val>
        </c:ser>
        <c:ser>
          <c:idx val="1"/>
          <c:order val="1"/>
          <c:tx>
            <c:strRef>
              <c:f>Sheet1!$A$75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Sheet1!$B$75:$F$75</c:f>
              <c:numCache>
                <c:ptCount val="5"/>
                <c:pt idx="0">
                  <c:v>2.8947316400304413</c:v>
                </c:pt>
                <c:pt idx="1">
                  <c:v>1.295877219685439</c:v>
                </c:pt>
                <c:pt idx="2">
                  <c:v>0</c:v>
                </c:pt>
                <c:pt idx="3">
                  <c:v>1.7463059043632674</c:v>
                </c:pt>
                <c:pt idx="4">
                  <c:v>0.4520423325722983</c:v>
                </c:pt>
              </c:numCache>
            </c:numRef>
          </c:val>
        </c:ser>
        <c:ser>
          <c:idx val="2"/>
          <c:order val="2"/>
          <c:tx>
            <c:strRef>
              <c:f>Sheet1!$A$76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Sheet1!$B$76:$F$76</c:f>
              <c:numCache>
                <c:ptCount val="5"/>
                <c:pt idx="0">
                  <c:v>0.08582001522070015</c:v>
                </c:pt>
                <c:pt idx="1">
                  <c:v>0.011718543886352106</c:v>
                </c:pt>
                <c:pt idx="2">
                  <c:v>0.04326423769660071</c:v>
                </c:pt>
                <c:pt idx="3">
                  <c:v>0.32129096905124305</c:v>
                </c:pt>
                <c:pt idx="4">
                  <c:v>0.13043375824454592</c:v>
                </c:pt>
              </c:numCache>
            </c:numRef>
          </c:val>
        </c:ser>
        <c:ser>
          <c:idx val="3"/>
          <c:order val="3"/>
          <c:tx>
            <c:strRef>
              <c:f>Sheet1!$A$77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Sheet1!$B$77:$F$77</c:f>
              <c:numCache>
                <c:ptCount val="5"/>
                <c:pt idx="0">
                  <c:v>0</c:v>
                </c:pt>
                <c:pt idx="1">
                  <c:v>0.9478572425164891</c:v>
                </c:pt>
                <c:pt idx="2">
                  <c:v>0.00104927701674277</c:v>
                </c:pt>
                <c:pt idx="3">
                  <c:v>0.624316463723998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Sheet1!$A$78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Sheet1!$B$73:$F$73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Sheet1!$B$78:$F$78</c:f>
              <c:numCache>
                <c:ptCount val="5"/>
                <c:pt idx="0">
                  <c:v>0.2889522133434805</c:v>
                </c:pt>
                <c:pt idx="1">
                  <c:v>0.008227803145611366</c:v>
                </c:pt>
                <c:pt idx="2">
                  <c:v>0.007728120243531203</c:v>
                </c:pt>
                <c:pt idx="3">
                  <c:v>0.1265495624048706</c:v>
                </c:pt>
                <c:pt idx="4">
                  <c:v>0.008480308219178083</c:v>
                </c:pt>
              </c:numCache>
            </c:numRef>
          </c:val>
        </c:ser>
        <c:overlap val="100"/>
        <c:axId val="19658002"/>
        <c:axId val="42704291"/>
      </c:bar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80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Sheet1!$A$85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Sheet1!$B$85:$F$85</c:f>
              <c:numCache>
                <c:ptCount val="5"/>
                <c:pt idx="0">
                  <c:v>10.594207730847286</c:v>
                </c:pt>
                <c:pt idx="1">
                  <c:v>0.0012372526636225266</c:v>
                </c:pt>
                <c:pt idx="2">
                  <c:v>0.20450402714358193</c:v>
                </c:pt>
                <c:pt idx="3">
                  <c:v>1.0255658929477423</c:v>
                </c:pt>
                <c:pt idx="4">
                  <c:v>0.7451653348554034</c:v>
                </c:pt>
              </c:numCache>
            </c:numRef>
          </c:val>
        </c:ser>
        <c:ser>
          <c:idx val="1"/>
          <c:order val="1"/>
          <c:tx>
            <c:strRef>
              <c:f>Sheet1!$A$86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Sheet1!$B$86:$F$86</c:f>
              <c:numCache>
                <c:ptCount val="5"/>
                <c:pt idx="0">
                  <c:v>2.6451435819381026</c:v>
                </c:pt>
                <c:pt idx="1">
                  <c:v>1.035644469812278</c:v>
                </c:pt>
                <c:pt idx="2">
                  <c:v>0.11727549467275494</c:v>
                </c:pt>
                <c:pt idx="3">
                  <c:v>0.2493609208523592</c:v>
                </c:pt>
                <c:pt idx="4">
                  <c:v>0.01480710933536276</c:v>
                </c:pt>
              </c:numCache>
            </c:numRef>
          </c:val>
        </c:ser>
        <c:ser>
          <c:idx val="2"/>
          <c:order val="2"/>
          <c:tx>
            <c:strRef>
              <c:f>Sheet1!$A$87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Sheet1!$B$87:$F$87</c:f>
              <c:numCache>
                <c:ptCount val="5"/>
                <c:pt idx="0">
                  <c:v>0.09915709030948756</c:v>
                </c:pt>
                <c:pt idx="1">
                  <c:v>0.2685048833079655</c:v>
                </c:pt>
                <c:pt idx="2">
                  <c:v>0.2302998160832065</c:v>
                </c:pt>
                <c:pt idx="3">
                  <c:v>0.20628874936580416</c:v>
                </c:pt>
                <c:pt idx="4">
                  <c:v>0.22445560629122274</c:v>
                </c:pt>
              </c:numCache>
            </c:numRef>
          </c:val>
        </c:ser>
        <c:ser>
          <c:idx val="3"/>
          <c:order val="3"/>
          <c:tx>
            <c:strRef>
              <c:f>Sheet1!$A$88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Sheet1!$B$88:$F$88</c:f>
              <c:numCache>
                <c:ptCount val="5"/>
                <c:pt idx="0">
                  <c:v>0.11949074074074074</c:v>
                </c:pt>
                <c:pt idx="1">
                  <c:v>0.8886078450025368</c:v>
                </c:pt>
                <c:pt idx="2">
                  <c:v>0.037055111618467786</c:v>
                </c:pt>
                <c:pt idx="3">
                  <c:v>1.1451684107052258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Sheet1!$A$89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Sheet1!$B$84:$F$84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Sheet1!$B$89:$F$89</c:f>
              <c:numCache>
                <c:ptCount val="5"/>
                <c:pt idx="0">
                  <c:v>0.120759766615931</c:v>
                </c:pt>
                <c:pt idx="1">
                  <c:v>0.031876712328767126</c:v>
                </c:pt>
                <c:pt idx="2">
                  <c:v>0.01952115043125317</c:v>
                </c:pt>
                <c:pt idx="3">
                  <c:v>0.09854036656519534</c:v>
                </c:pt>
                <c:pt idx="4">
                  <c:v>0.0014479642313546424</c:v>
                </c:pt>
              </c:numCache>
            </c:numRef>
          </c:val>
        </c:ser>
        <c:overlap val="100"/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430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Sheet1!$A$96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Sheet1!$B$96:$F$96</c:f>
              <c:numCache>
                <c:ptCount val="5"/>
                <c:pt idx="0">
                  <c:v>8.333547437848807</c:v>
                </c:pt>
                <c:pt idx="1">
                  <c:v>0.0033188736681887365</c:v>
                </c:pt>
                <c:pt idx="2">
                  <c:v>0.18720069127346525</c:v>
                </c:pt>
                <c:pt idx="3">
                  <c:v>0.46939624556062914</c:v>
                </c:pt>
                <c:pt idx="4">
                  <c:v>0.08745738203957382</c:v>
                </c:pt>
              </c:numCache>
            </c:numRef>
          </c:val>
        </c:ser>
        <c:ser>
          <c:idx val="1"/>
          <c:order val="1"/>
          <c:tx>
            <c:strRef>
              <c:f>Sheet1!$A$97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Sheet1!$B$97:$F$97</c:f>
              <c:numCache>
                <c:ptCount val="5"/>
                <c:pt idx="0">
                  <c:v>2.0487682965499747</c:v>
                </c:pt>
                <c:pt idx="1">
                  <c:v>1.1383918696093354</c:v>
                </c:pt>
                <c:pt idx="2">
                  <c:v>2.4115401763064432</c:v>
                </c:pt>
                <c:pt idx="3">
                  <c:v>0.17434503424657535</c:v>
                </c:pt>
                <c:pt idx="4">
                  <c:v>0.09310480086250635</c:v>
                </c:pt>
              </c:numCache>
            </c:numRef>
          </c:val>
        </c:ser>
        <c:ser>
          <c:idx val="2"/>
          <c:order val="2"/>
          <c:tx>
            <c:strRef>
              <c:f>Sheet1!$A$98</c:f>
              <c:strCache>
                <c:ptCount val="1"/>
                <c:pt idx="0">
                  <c:v>Ntuplizer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Sheet1!$B$98:$F$98</c:f>
              <c:numCache>
                <c:ptCount val="5"/>
                <c:pt idx="0">
                  <c:v>0.1326564878234399</c:v>
                </c:pt>
                <c:pt idx="1">
                  <c:v>0.1657322425164891</c:v>
                </c:pt>
                <c:pt idx="2">
                  <c:v>0.5529603310502283</c:v>
                </c:pt>
                <c:pt idx="3">
                  <c:v>0.5579410832064942</c:v>
                </c:pt>
                <c:pt idx="4">
                  <c:v>1.320042966768138</c:v>
                </c:pt>
              </c:numCache>
            </c:numRef>
          </c:val>
        </c:ser>
        <c:ser>
          <c:idx val="3"/>
          <c:order val="3"/>
          <c:tx>
            <c:strRef>
              <c:f>Sheet1!$A$99</c:f>
              <c:strCache>
                <c:ptCount val="1"/>
                <c:pt idx="0">
                  <c:v>root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Sheet1!$B$99:$F$99</c:f>
              <c:numCache>
                <c:ptCount val="5"/>
                <c:pt idx="0">
                  <c:v>0.016061643835616438</c:v>
                </c:pt>
                <c:pt idx="1">
                  <c:v>0.23190024099441908</c:v>
                </c:pt>
                <c:pt idx="2">
                  <c:v>0.34941381278538813</c:v>
                </c:pt>
                <c:pt idx="3">
                  <c:v>0.9703461123795027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Sheet1!$A$100</c:f>
              <c:strCache>
                <c:ptCount val="1"/>
                <c:pt idx="0">
                  <c:v>misc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Sheet1!$B$95:$F$95</c:f>
              <c:strCache>
                <c:ptCount val="5"/>
                <c:pt idx="0">
                  <c:v>BOT</c:v>
                </c:pt>
                <c:pt idx="1">
                  <c:v>EXO</c:v>
                </c:pt>
                <c:pt idx="2">
                  <c:v>QEW</c:v>
                </c:pt>
                <c:pt idx="3">
                  <c:v>TOP</c:v>
                </c:pt>
                <c:pt idx="4">
                  <c:v>MISC</c:v>
                </c:pt>
              </c:strCache>
            </c:strRef>
          </c:cat>
          <c:val>
            <c:numRef>
              <c:f>Sheet1!$B$100:$F$100</c:f>
              <c:numCache>
                <c:ptCount val="5"/>
                <c:pt idx="0">
                  <c:v>0.3492294520547945</c:v>
                </c:pt>
                <c:pt idx="1">
                  <c:v>0.014818524860476915</c:v>
                </c:pt>
                <c:pt idx="2">
                  <c:v>0.006447139776763065</c:v>
                </c:pt>
                <c:pt idx="3">
                  <c:v>0.009507198122780315</c:v>
                </c:pt>
                <c:pt idx="4">
                  <c:v>0.003160863774733638</c:v>
                </c:pt>
              </c:numCache>
            </c:numRef>
          </c:val>
        </c:ser>
        <c:overlap val="100"/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41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9525</xdr:rowOff>
    </xdr:from>
    <xdr:to>
      <xdr:col>7</xdr:col>
      <xdr:colOff>161925</xdr:colOff>
      <xdr:row>24</xdr:row>
      <xdr:rowOff>38100</xdr:rowOff>
    </xdr:to>
    <xdr:graphicFrame>
      <xdr:nvGraphicFramePr>
        <xdr:cNvPr id="1" name="Chart 4"/>
        <xdr:cNvGraphicFramePr/>
      </xdr:nvGraphicFramePr>
      <xdr:xfrm>
        <a:off x="76200" y="1628775"/>
        <a:ext cx="4352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10</xdr:row>
      <xdr:rowOff>9525</xdr:rowOff>
    </xdr:from>
    <xdr:to>
      <xdr:col>14</xdr:col>
      <xdr:colOff>323850</xdr:colOff>
      <xdr:row>24</xdr:row>
      <xdr:rowOff>57150</xdr:rowOff>
    </xdr:to>
    <xdr:graphicFrame>
      <xdr:nvGraphicFramePr>
        <xdr:cNvPr id="2" name="Chart 5"/>
        <xdr:cNvGraphicFramePr/>
      </xdr:nvGraphicFramePr>
      <xdr:xfrm>
        <a:off x="4438650" y="1628775"/>
        <a:ext cx="44196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11</xdr:col>
      <xdr:colOff>485775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4267200" y="7772400"/>
        <a:ext cx="2924175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37</xdr:row>
      <xdr:rowOff>9525</xdr:rowOff>
    </xdr:from>
    <xdr:to>
      <xdr:col>11</xdr:col>
      <xdr:colOff>485775</xdr:colOff>
      <xdr:row>47</xdr:row>
      <xdr:rowOff>19050</xdr:rowOff>
    </xdr:to>
    <xdr:graphicFrame>
      <xdr:nvGraphicFramePr>
        <xdr:cNvPr id="4" name="Chart 9"/>
        <xdr:cNvGraphicFramePr/>
      </xdr:nvGraphicFramePr>
      <xdr:xfrm>
        <a:off x="4267200" y="6000750"/>
        <a:ext cx="29241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11</xdr:col>
      <xdr:colOff>485775</xdr:colOff>
      <xdr:row>36</xdr:row>
      <xdr:rowOff>28575</xdr:rowOff>
    </xdr:to>
    <xdr:graphicFrame>
      <xdr:nvGraphicFramePr>
        <xdr:cNvPr id="5" name="Chart 10"/>
        <xdr:cNvGraphicFramePr/>
      </xdr:nvGraphicFramePr>
      <xdr:xfrm>
        <a:off x="4267200" y="4210050"/>
        <a:ext cx="2924175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11</xdr:col>
      <xdr:colOff>495300</xdr:colOff>
      <xdr:row>69</xdr:row>
      <xdr:rowOff>19050</xdr:rowOff>
    </xdr:to>
    <xdr:graphicFrame>
      <xdr:nvGraphicFramePr>
        <xdr:cNvPr id="6" name="Chart 11"/>
        <xdr:cNvGraphicFramePr/>
      </xdr:nvGraphicFramePr>
      <xdr:xfrm>
        <a:off x="4267200" y="9553575"/>
        <a:ext cx="2933700" cy="163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70</xdr:row>
      <xdr:rowOff>0</xdr:rowOff>
    </xdr:from>
    <xdr:to>
      <xdr:col>11</xdr:col>
      <xdr:colOff>504825</xdr:colOff>
      <xdr:row>80</xdr:row>
      <xdr:rowOff>28575</xdr:rowOff>
    </xdr:to>
    <xdr:graphicFrame>
      <xdr:nvGraphicFramePr>
        <xdr:cNvPr id="7" name="Chart 13"/>
        <xdr:cNvGraphicFramePr/>
      </xdr:nvGraphicFramePr>
      <xdr:xfrm>
        <a:off x="4267200" y="11334750"/>
        <a:ext cx="294322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81</xdr:row>
      <xdr:rowOff>0</xdr:rowOff>
    </xdr:from>
    <xdr:to>
      <xdr:col>11</xdr:col>
      <xdr:colOff>504825</xdr:colOff>
      <xdr:row>91</xdr:row>
      <xdr:rowOff>28575</xdr:rowOff>
    </xdr:to>
    <xdr:graphicFrame>
      <xdr:nvGraphicFramePr>
        <xdr:cNvPr id="8" name="Chart 14"/>
        <xdr:cNvGraphicFramePr/>
      </xdr:nvGraphicFramePr>
      <xdr:xfrm>
        <a:off x="4267200" y="13115925"/>
        <a:ext cx="2943225" cy="164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11</xdr:col>
      <xdr:colOff>504825</xdr:colOff>
      <xdr:row>102</xdr:row>
      <xdr:rowOff>28575</xdr:rowOff>
    </xdr:to>
    <xdr:graphicFrame>
      <xdr:nvGraphicFramePr>
        <xdr:cNvPr id="9" name="Chart 15"/>
        <xdr:cNvGraphicFramePr/>
      </xdr:nvGraphicFramePr>
      <xdr:xfrm>
        <a:off x="4267200" y="14897100"/>
        <a:ext cx="2943225" cy="1647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104</xdr:row>
      <xdr:rowOff>0</xdr:rowOff>
    </xdr:from>
    <xdr:to>
      <xdr:col>11</xdr:col>
      <xdr:colOff>504825</xdr:colOff>
      <xdr:row>114</xdr:row>
      <xdr:rowOff>28575</xdr:rowOff>
    </xdr:to>
    <xdr:graphicFrame>
      <xdr:nvGraphicFramePr>
        <xdr:cNvPr id="10" name="Chart 16"/>
        <xdr:cNvGraphicFramePr/>
      </xdr:nvGraphicFramePr>
      <xdr:xfrm>
        <a:off x="4267200" y="16840200"/>
        <a:ext cx="2943225" cy="1647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495300</xdr:colOff>
      <xdr:row>128</xdr:row>
      <xdr:rowOff>38100</xdr:rowOff>
    </xdr:to>
    <xdr:graphicFrame>
      <xdr:nvGraphicFramePr>
        <xdr:cNvPr id="11" name="Chart 26"/>
        <xdr:cNvGraphicFramePr/>
      </xdr:nvGraphicFramePr>
      <xdr:xfrm>
        <a:off x="0" y="19145250"/>
        <a:ext cx="2933700" cy="1657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9</xdr:col>
      <xdr:colOff>495300</xdr:colOff>
      <xdr:row>128</xdr:row>
      <xdr:rowOff>19050</xdr:rowOff>
    </xdr:to>
    <xdr:graphicFrame>
      <xdr:nvGraphicFramePr>
        <xdr:cNvPr id="12" name="Chart 27"/>
        <xdr:cNvGraphicFramePr/>
      </xdr:nvGraphicFramePr>
      <xdr:xfrm>
        <a:off x="3048000" y="19145250"/>
        <a:ext cx="2933700" cy="163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118</xdr:row>
      <xdr:rowOff>0</xdr:rowOff>
    </xdr:from>
    <xdr:to>
      <xdr:col>14</xdr:col>
      <xdr:colOff>495300</xdr:colOff>
      <xdr:row>128</xdr:row>
      <xdr:rowOff>19050</xdr:rowOff>
    </xdr:to>
    <xdr:graphicFrame>
      <xdr:nvGraphicFramePr>
        <xdr:cNvPr id="13" name="Chart 28"/>
        <xdr:cNvGraphicFramePr/>
      </xdr:nvGraphicFramePr>
      <xdr:xfrm>
        <a:off x="6096000" y="19145250"/>
        <a:ext cx="2933700" cy="1638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118</xdr:row>
      <xdr:rowOff>0</xdr:rowOff>
    </xdr:from>
    <xdr:to>
      <xdr:col>19</xdr:col>
      <xdr:colOff>504825</xdr:colOff>
      <xdr:row>128</xdr:row>
      <xdr:rowOff>28575</xdr:rowOff>
    </xdr:to>
    <xdr:graphicFrame>
      <xdr:nvGraphicFramePr>
        <xdr:cNvPr id="14" name="Chart 29"/>
        <xdr:cNvGraphicFramePr/>
      </xdr:nvGraphicFramePr>
      <xdr:xfrm>
        <a:off x="9144000" y="19145250"/>
        <a:ext cx="2943225" cy="1647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4</xdr:col>
      <xdr:colOff>514350</xdr:colOff>
      <xdr:row>143</xdr:row>
      <xdr:rowOff>38100</xdr:rowOff>
    </xdr:to>
    <xdr:graphicFrame>
      <xdr:nvGraphicFramePr>
        <xdr:cNvPr id="15" name="Chart 30"/>
        <xdr:cNvGraphicFramePr/>
      </xdr:nvGraphicFramePr>
      <xdr:xfrm>
        <a:off x="0" y="21612225"/>
        <a:ext cx="2952750" cy="1657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133</xdr:row>
      <xdr:rowOff>0</xdr:rowOff>
    </xdr:from>
    <xdr:to>
      <xdr:col>9</xdr:col>
      <xdr:colOff>514350</xdr:colOff>
      <xdr:row>143</xdr:row>
      <xdr:rowOff>38100</xdr:rowOff>
    </xdr:to>
    <xdr:graphicFrame>
      <xdr:nvGraphicFramePr>
        <xdr:cNvPr id="16" name="Chart 31"/>
        <xdr:cNvGraphicFramePr/>
      </xdr:nvGraphicFramePr>
      <xdr:xfrm>
        <a:off x="3048000" y="21612225"/>
        <a:ext cx="2952750" cy="165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14</xdr:col>
      <xdr:colOff>514350</xdr:colOff>
      <xdr:row>143</xdr:row>
      <xdr:rowOff>38100</xdr:rowOff>
    </xdr:to>
    <xdr:graphicFrame>
      <xdr:nvGraphicFramePr>
        <xdr:cNvPr id="17" name="Chart 32"/>
        <xdr:cNvGraphicFramePr/>
      </xdr:nvGraphicFramePr>
      <xdr:xfrm>
        <a:off x="6096000" y="21612225"/>
        <a:ext cx="2952750" cy="1657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133</xdr:row>
      <xdr:rowOff>0</xdr:rowOff>
    </xdr:from>
    <xdr:to>
      <xdr:col>19</xdr:col>
      <xdr:colOff>514350</xdr:colOff>
      <xdr:row>143</xdr:row>
      <xdr:rowOff>38100</xdr:rowOff>
    </xdr:to>
    <xdr:graphicFrame>
      <xdr:nvGraphicFramePr>
        <xdr:cNvPr id="18" name="Chart 33"/>
        <xdr:cNvGraphicFramePr/>
      </xdr:nvGraphicFramePr>
      <xdr:xfrm>
        <a:off x="9144000" y="21612225"/>
        <a:ext cx="2952750" cy="1657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3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2" spans="2:11" ht="12.75">
      <c r="B2" t="s">
        <v>3</v>
      </c>
      <c r="C2" t="s">
        <v>4</v>
      </c>
      <c r="D2" t="s">
        <v>15</v>
      </c>
      <c r="E2" t="s">
        <v>5</v>
      </c>
      <c r="F2" t="s">
        <v>16</v>
      </c>
      <c r="G2" t="s">
        <v>1</v>
      </c>
      <c r="H2" t="s">
        <v>2</v>
      </c>
      <c r="I2" t="s">
        <v>14</v>
      </c>
      <c r="J2" t="s">
        <v>0</v>
      </c>
      <c r="K2" t="s">
        <v>16</v>
      </c>
    </row>
    <row r="3" spans="1:11" ht="12.75">
      <c r="A3" t="s">
        <v>6</v>
      </c>
      <c r="B3">
        <f>week1!A46</f>
        <v>18.252245624048705</v>
      </c>
      <c r="C3">
        <f>week1!B46</f>
        <v>2.741595700152207</v>
      </c>
      <c r="D3">
        <f>week1!C46</f>
        <v>0.6050983954845256</v>
      </c>
      <c r="E3">
        <f>week1!D46</f>
        <v>3.572412480974125</v>
      </c>
      <c r="F3">
        <f>week1!E46</f>
        <v>1.5082462899543378</v>
      </c>
      <c r="G3">
        <f>week1!G46</f>
        <v>17.522442700405886</v>
      </c>
      <c r="H3">
        <f>week1!H46</f>
        <v>0.34681985667174026</v>
      </c>
      <c r="I3">
        <f>week1!I46</f>
        <v>0.650697203196347</v>
      </c>
      <c r="J3">
        <f>week1!J46</f>
        <v>7.478627187975647</v>
      </c>
      <c r="K3">
        <f>week1!K46</f>
        <v>0.6810115423642821</v>
      </c>
    </row>
    <row r="4" spans="1:11" ht="12.75">
      <c r="A4" t="s">
        <v>7</v>
      </c>
      <c r="B4">
        <f>week2!A46</f>
        <v>11.658920693810249</v>
      </c>
      <c r="C4">
        <f>week2!B46</f>
        <v>3.2264420979198376</v>
      </c>
      <c r="D4">
        <f>week2!C46</f>
        <v>0.9047161656519533</v>
      </c>
      <c r="E4">
        <f>week2!D46</f>
        <v>1.307126902587519</v>
      </c>
      <c r="F4">
        <f>week2!E46</f>
        <v>1.0660983320649418</v>
      </c>
      <c r="G4">
        <f>week2!G46</f>
        <v>10.689123636478945</v>
      </c>
      <c r="H4">
        <f>week2!H46</f>
        <v>0.9130129058853373</v>
      </c>
      <c r="I4">
        <f>week2!I46</f>
        <v>1.1422786022323694</v>
      </c>
      <c r="J4">
        <f>week2!J46</f>
        <v>4.221161973617453</v>
      </c>
      <c r="K4">
        <f>week2!K46</f>
        <v>1.1977270738203958</v>
      </c>
    </row>
    <row r="5" spans="1:11" ht="12.75">
      <c r="A5" t="s">
        <v>8</v>
      </c>
      <c r="B5">
        <f>week3!A46</f>
        <v>12.659423579401318</v>
      </c>
      <c r="C5">
        <f>week3!B46</f>
        <v>6.35860470573313</v>
      </c>
      <c r="D5">
        <f>week3!C46</f>
        <v>2.0676021372399798</v>
      </c>
      <c r="E5">
        <f>week3!D46</f>
        <v>1.7572042427701675</v>
      </c>
      <c r="F5">
        <f>week3!E46</f>
        <v>1.18948801369863</v>
      </c>
      <c r="G5">
        <f>week3!G46</f>
        <v>16.068425386859463</v>
      </c>
      <c r="H5">
        <f>week3!H46</f>
        <v>2.349669805936073</v>
      </c>
      <c r="I5">
        <f>week3!I46</f>
        <v>0.26549229452054796</v>
      </c>
      <c r="J5">
        <f>week3!J46</f>
        <v>4.528620624048706</v>
      </c>
      <c r="K5">
        <f>week3!K46</f>
        <v>0.8201145674784374</v>
      </c>
    </row>
    <row r="6" spans="1:11" ht="12.75">
      <c r="A6" t="s">
        <v>9</v>
      </c>
      <c r="B6">
        <f>week4!A46</f>
        <v>15.781356830289193</v>
      </c>
      <c r="C6">
        <f>week4!B46</f>
        <v>3.881117231100964</v>
      </c>
      <c r="D6">
        <f>week4!C46</f>
        <v>0.7950668759512938</v>
      </c>
      <c r="E6">
        <f>week4!D46</f>
        <v>2.3061333079654998</v>
      </c>
      <c r="F6">
        <f>week4!E46</f>
        <v>1.963593480466768</v>
      </c>
      <c r="G6">
        <f>week4!G46</f>
        <v>18.17612503170979</v>
      </c>
      <c r="H6">
        <f>week4!H46</f>
        <v>2.5690833333333334</v>
      </c>
      <c r="I6">
        <f>week4!I46</f>
        <v>0.47964561136478945</v>
      </c>
      <c r="J6">
        <f>week4!J46</f>
        <v>2.388536846778285</v>
      </c>
      <c r="K6">
        <f>week4!K46</f>
        <v>1.113876902587519</v>
      </c>
    </row>
    <row r="7" spans="1:11" ht="12.75">
      <c r="A7" t="s">
        <v>10</v>
      </c>
      <c r="B7">
        <f>week5!A46</f>
        <v>9.413984525621512</v>
      </c>
      <c r="C7">
        <f>week5!B46</f>
        <v>6.388957096651446</v>
      </c>
      <c r="D7">
        <f>week5!C46</f>
        <v>0.5925275240994419</v>
      </c>
      <c r="E7">
        <f>week5!D46</f>
        <v>1.5732229832572298</v>
      </c>
      <c r="F7">
        <f>week5!E46</f>
        <v>0.43993800735667177</v>
      </c>
      <c r="G7">
        <f>week5!G46</f>
        <v>10.689684424150178</v>
      </c>
      <c r="H7">
        <f>week5!H46</f>
        <v>2.2638195395738205</v>
      </c>
      <c r="I7">
        <f>week5!I46</f>
        <v>0.132089865550482</v>
      </c>
      <c r="J7">
        <f>week5!J46</f>
        <v>3.780865074835109</v>
      </c>
      <c r="K7">
        <f>week5!K46</f>
        <v>1.5421712328767123</v>
      </c>
    </row>
    <row r="8" spans="1:11" ht="12.75">
      <c r="A8" t="s">
        <v>11</v>
      </c>
      <c r="B8">
        <f>week6!A46</f>
        <v>12.570680238457635</v>
      </c>
      <c r="C8">
        <f>week6!B46</f>
        <v>4.062231576610857</v>
      </c>
      <c r="D8">
        <f>week6!C46</f>
        <v>1.0287061453576865</v>
      </c>
      <c r="E8">
        <f>week6!D46</f>
        <v>2.190322108066971</v>
      </c>
      <c r="F8">
        <f>week6!E46</f>
        <v>0.272126934297311</v>
      </c>
      <c r="G8">
        <f>week6!G46</f>
        <v>13.578758910451548</v>
      </c>
      <c r="H8">
        <f>week6!H46</f>
        <v>2.22587116311517</v>
      </c>
      <c r="I8">
        <f>week6!I46</f>
        <v>0.6086555999492643</v>
      </c>
      <c r="J8">
        <f>week6!J46</f>
        <v>2.724924340436327</v>
      </c>
      <c r="K8">
        <f>week6!K46</f>
        <v>0.9858569888381532</v>
      </c>
    </row>
    <row r="9" spans="1:11" ht="12.75">
      <c r="A9" t="s">
        <v>12</v>
      </c>
      <c r="B9">
        <f>week7!A46</f>
        <v>9.080920630390665</v>
      </c>
      <c r="C9">
        <f>week7!B46</f>
        <v>5.866150177574835</v>
      </c>
      <c r="D9">
        <f>week7!C46</f>
        <v>2.7293331113647894</v>
      </c>
      <c r="E9">
        <f>week7!D46</f>
        <v>1.5677218099949264</v>
      </c>
      <c r="F9">
        <f>week7!E46</f>
        <v>0.38312512683916794</v>
      </c>
      <c r="G9">
        <f>week7!G46</f>
        <v>10.880263318112632</v>
      </c>
      <c r="H9">
        <f>week7!H46</f>
        <v>1.5541617516489092</v>
      </c>
      <c r="I9">
        <f>week7!I46</f>
        <v>3.507562151192288</v>
      </c>
      <c r="J9">
        <f>week7!J46</f>
        <v>2.181535673515982</v>
      </c>
      <c r="K9">
        <f>week7!K46</f>
        <v>1.5037279616945713</v>
      </c>
    </row>
    <row r="10" spans="1:11" ht="12.75">
      <c r="A10" t="s">
        <v>13</v>
      </c>
      <c r="B10">
        <f>week8!A46</f>
        <v>5.718033422120751</v>
      </c>
      <c r="C10">
        <f>week8!B46</f>
        <v>5.435863425925926</v>
      </c>
      <c r="D10">
        <f>week8!C46</f>
        <v>2.0025142376966008</v>
      </c>
      <c r="E10">
        <f>week8!D46</f>
        <v>3.96569932775241</v>
      </c>
      <c r="F10">
        <f>week8!E46</f>
        <v>0.5152527587519026</v>
      </c>
      <c r="G10">
        <f>week8!G46</f>
        <v>7.8273478881278535</v>
      </c>
      <c r="H10">
        <f>week8!H46</f>
        <v>0.9132667744799594</v>
      </c>
      <c r="I10">
        <f>week8!I46</f>
        <v>2.9068558155758497</v>
      </c>
      <c r="J10">
        <f>week8!J46</f>
        <v>4.828785641806189</v>
      </c>
      <c r="K10">
        <f>week8!K46</f>
        <v>1.1611070522577371</v>
      </c>
    </row>
    <row r="27" ht="12.75">
      <c r="A27" t="s">
        <v>303</v>
      </c>
    </row>
    <row r="28" ht="12.75">
      <c r="A28" t="s">
        <v>304</v>
      </c>
    </row>
    <row r="29" spans="2:6" ht="12.75">
      <c r="B29" t="s">
        <v>46</v>
      </c>
      <c r="C29" t="s">
        <v>62</v>
      </c>
      <c r="D29" t="s">
        <v>86</v>
      </c>
      <c r="E29" t="s">
        <v>76</v>
      </c>
      <c r="F29" t="s">
        <v>87</v>
      </c>
    </row>
    <row r="30" spans="1:6" ht="12.75">
      <c r="A30" t="s">
        <v>3</v>
      </c>
      <c r="B30">
        <f>week1!B50</f>
        <v>14.266759354388634</v>
      </c>
      <c r="C30">
        <f>week1!C50</f>
        <v>0</v>
      </c>
      <c r="D30">
        <f>week1!D50</f>
        <v>0</v>
      </c>
      <c r="E30">
        <f>week1!E50</f>
        <v>3.8512255834601725</v>
      </c>
      <c r="F30">
        <f>week1!F50</f>
        <v>0.13426068619989853</v>
      </c>
    </row>
    <row r="31" spans="1:6" ht="12.75">
      <c r="A31" t="s">
        <v>33</v>
      </c>
      <c r="B31">
        <f>week1!B51</f>
        <v>1.981340087519026</v>
      </c>
      <c r="C31">
        <f>week1!C51</f>
        <v>0.14689694317605276</v>
      </c>
      <c r="D31">
        <f>week1!D51</f>
        <v>0.16533704337899544</v>
      </c>
      <c r="E31">
        <f>week1!E51</f>
        <v>0.044137683916793506</v>
      </c>
      <c r="F31">
        <f>week1!F51</f>
        <v>0.40388394216133944</v>
      </c>
    </row>
    <row r="32" spans="1:6" ht="12.75">
      <c r="A32" t="s">
        <v>15</v>
      </c>
      <c r="B32">
        <f>week1!B52</f>
        <v>0.06426090816844242</v>
      </c>
      <c r="C32">
        <f>week1!C52</f>
        <v>0.08583713850837138</v>
      </c>
      <c r="D32">
        <f>week1!D52</f>
        <v>0.3054795471841705</v>
      </c>
      <c r="E32">
        <f>week1!E52</f>
        <v>0.01629547184170472</v>
      </c>
      <c r="F32">
        <f>week1!F52</f>
        <v>0.13322532978183663</v>
      </c>
    </row>
    <row r="33" spans="1:6" ht="12.75">
      <c r="A33" t="s">
        <v>5</v>
      </c>
      <c r="B33">
        <f>week1!B53</f>
        <v>0</v>
      </c>
      <c r="C33">
        <f>week1!C53</f>
        <v>0</v>
      </c>
      <c r="D33">
        <f>week1!D53</f>
        <v>0.1665464865550482</v>
      </c>
      <c r="E33">
        <f>week1!E53</f>
        <v>3.405821569000507</v>
      </c>
      <c r="F33">
        <f>week1!F53</f>
        <v>4.4425418569254183E-05</v>
      </c>
    </row>
    <row r="34" spans="1:6" ht="12.75">
      <c r="A34" t="s">
        <v>16</v>
      </c>
      <c r="B34">
        <f>week1!B54</f>
        <v>1.2100823503297817</v>
      </c>
      <c r="C34">
        <f>week1!C54</f>
        <v>0.11408577498731608</v>
      </c>
      <c r="D34">
        <f>week1!D54</f>
        <v>0.013334126078132927</v>
      </c>
      <c r="E34">
        <f>week1!E54</f>
        <v>0.1611468797564688</v>
      </c>
      <c r="F34">
        <f>week1!F54</f>
        <v>0.009597158802638254</v>
      </c>
    </row>
    <row r="38" ht="12.75">
      <c r="A38" t="s">
        <v>305</v>
      </c>
    </row>
    <row r="39" ht="12.75">
      <c r="A39" t="s">
        <v>304</v>
      </c>
    </row>
    <row r="40" spans="2:6" ht="12.75">
      <c r="B40" t="s">
        <v>46</v>
      </c>
      <c r="C40" t="s">
        <v>62</v>
      </c>
      <c r="D40" t="s">
        <v>86</v>
      </c>
      <c r="E40" t="s">
        <v>76</v>
      </c>
      <c r="F40" t="s">
        <v>87</v>
      </c>
    </row>
    <row r="41" spans="1:6" ht="12.75">
      <c r="A41" t="s">
        <v>3</v>
      </c>
      <c r="B41">
        <f>week2!B50</f>
        <v>8.566444666412988</v>
      </c>
      <c r="C41">
        <f>week2!C50</f>
        <v>0.021571790969051242</v>
      </c>
      <c r="D41">
        <f>week2!D50</f>
        <v>0.6976126966007103</v>
      </c>
      <c r="E41">
        <f>week2!E50</f>
        <v>1.2799949581430745</v>
      </c>
      <c r="F41">
        <f>week2!F50</f>
        <v>1.0932965816844242</v>
      </c>
    </row>
    <row r="42" spans="1:6" ht="12.75">
      <c r="A42" t="s">
        <v>33</v>
      </c>
      <c r="B42">
        <f>week2!B51</f>
        <v>1.414933948503298</v>
      </c>
      <c r="C42">
        <f>week2!C51</f>
        <v>0.6838797564687976</v>
      </c>
      <c r="D42">
        <f>week2!D51</f>
        <v>0.11912220953830543</v>
      </c>
      <c r="E42">
        <f>week2!E51</f>
        <v>0.956191463723998</v>
      </c>
      <c r="F42">
        <f>week2!F51</f>
        <v>0.05231471968543886</v>
      </c>
    </row>
    <row r="43" spans="1:6" ht="12.75">
      <c r="A43" t="s">
        <v>15</v>
      </c>
      <c r="B43">
        <f>week2!B52</f>
        <v>0.49299229452054794</v>
      </c>
      <c r="C43">
        <f>week2!C52</f>
        <v>0.04015128741755454</v>
      </c>
      <c r="D43">
        <f>week2!D52</f>
        <v>0.3071667935058346</v>
      </c>
      <c r="E43">
        <f>week2!E52</f>
        <v>0.033103976407914765</v>
      </c>
      <c r="F43">
        <f>week2!F52</f>
        <v>0.03130181380010147</v>
      </c>
    </row>
    <row r="44" spans="1:6" ht="12.75">
      <c r="A44" t="s">
        <v>5</v>
      </c>
      <c r="B44">
        <f>week2!B53</f>
        <v>0</v>
      </c>
      <c r="C44">
        <f>week2!C53</f>
        <v>0</v>
      </c>
      <c r="D44">
        <f>week2!D53</f>
        <v>0.018357876712328768</v>
      </c>
      <c r="E44">
        <f>week2!E53</f>
        <v>1.2886593734145104</v>
      </c>
      <c r="F44">
        <f>week2!F53</f>
        <v>0.00010965246067985794</v>
      </c>
    </row>
    <row r="45" spans="1:6" ht="12.75">
      <c r="A45" t="s">
        <v>16</v>
      </c>
      <c r="B45">
        <f>week2!B54</f>
        <v>0.2147527270421106</v>
      </c>
      <c r="C45">
        <f>week2!C54</f>
        <v>0.16741007102993405</v>
      </c>
      <c r="D45">
        <f>week2!D54</f>
        <v>1.9025875190258754E-05</v>
      </c>
      <c r="E45">
        <f>week2!E54</f>
        <v>0.6632122019279554</v>
      </c>
      <c r="F45">
        <f>week2!F54</f>
        <v>0.02182784753932014</v>
      </c>
    </row>
    <row r="49" ht="12.75">
      <c r="A49" t="s">
        <v>306</v>
      </c>
    </row>
    <row r="50" ht="12.75">
      <c r="A50" t="s">
        <v>304</v>
      </c>
    </row>
    <row r="51" spans="2:6" ht="12.75">
      <c r="B51" t="s">
        <v>46</v>
      </c>
      <c r="C51" t="s">
        <v>62</v>
      </c>
      <c r="D51" t="s">
        <v>86</v>
      </c>
      <c r="E51" t="s">
        <v>76</v>
      </c>
      <c r="F51" t="s">
        <v>87</v>
      </c>
    </row>
    <row r="52" spans="1:6" ht="12.75">
      <c r="A52" t="s">
        <v>3</v>
      </c>
      <c r="B52">
        <f>week3!B50</f>
        <v>11.514134481227803</v>
      </c>
      <c r="C52">
        <f>week3!C50</f>
        <v>0.0099251966007103</v>
      </c>
      <c r="D52">
        <f>week3!D50</f>
        <v>0.032323915525114155</v>
      </c>
      <c r="E52">
        <f>week3!E50</f>
        <v>0.7326994863013698</v>
      </c>
      <c r="F52">
        <f>week3!F50</f>
        <v>0.37034049974632166</v>
      </c>
    </row>
    <row r="53" spans="1:6" ht="12.75">
      <c r="A53" t="s">
        <v>33</v>
      </c>
      <c r="B53">
        <f>week3!B51</f>
        <v>3.6651614662607814</v>
      </c>
      <c r="C53">
        <f>week3!C51</f>
        <v>0.053398592085235924</v>
      </c>
      <c r="D53">
        <f>week3!D51</f>
        <v>0.010308948503297818</v>
      </c>
      <c r="E53">
        <f>week3!E51</f>
        <v>2.2202295471841706</v>
      </c>
      <c r="F53">
        <f>week3!F51</f>
        <v>0.4095061516996448</v>
      </c>
    </row>
    <row r="54" spans="1:6" ht="12.75">
      <c r="A54" t="s">
        <v>15</v>
      </c>
      <c r="B54">
        <f>week3!B52</f>
        <v>0</v>
      </c>
      <c r="C54">
        <f>week3!C52</f>
        <v>1.77825383688483</v>
      </c>
      <c r="D54">
        <f>week3!D52</f>
        <v>0.10529731100963978</v>
      </c>
      <c r="E54">
        <f>week3!E52</f>
        <v>0.17646058472856418</v>
      </c>
      <c r="F54">
        <f>week3!F52</f>
        <v>0.007590404616945713</v>
      </c>
    </row>
    <row r="55" spans="1:6" ht="12.75">
      <c r="A55" t="s">
        <v>5</v>
      </c>
      <c r="B55">
        <f>week3!B53</f>
        <v>0</v>
      </c>
      <c r="C55">
        <f>week3!C53</f>
        <v>0.4493191273465246</v>
      </c>
      <c r="D55">
        <f>week3!D53</f>
        <v>0.07087319254185692</v>
      </c>
      <c r="E55">
        <f>week3!E53</f>
        <v>1.237011922881786</v>
      </c>
      <c r="F55">
        <f>week3!F53</f>
        <v>0</v>
      </c>
    </row>
    <row r="56" spans="1:6" ht="12.75">
      <c r="A56" t="s">
        <v>16</v>
      </c>
      <c r="B56">
        <f>week3!B54</f>
        <v>0.8891294393708777</v>
      </c>
      <c r="C56">
        <f>week3!C54</f>
        <v>0.0587730530187722</v>
      </c>
      <c r="D56">
        <f>week3!D54</f>
        <v>0.046688926940639267</v>
      </c>
      <c r="E56">
        <f>week3!E54</f>
        <v>0.16221908295281584</v>
      </c>
      <c r="F56">
        <f>week3!F54</f>
        <v>0.032677511415525114</v>
      </c>
    </row>
    <row r="60" ht="12.75">
      <c r="A60" t="s">
        <v>307</v>
      </c>
    </row>
    <row r="61" ht="12.75">
      <c r="A61" t="s">
        <v>304</v>
      </c>
    </row>
    <row r="62" spans="2:6" ht="12.75">
      <c r="B62" t="s">
        <v>46</v>
      </c>
      <c r="C62" t="s">
        <v>62</v>
      </c>
      <c r="D62" t="s">
        <v>86</v>
      </c>
      <c r="E62" t="s">
        <v>76</v>
      </c>
      <c r="F62" t="s">
        <v>87</v>
      </c>
    </row>
    <row r="63" spans="1:6" ht="12.75">
      <c r="A63" t="s">
        <v>3</v>
      </c>
      <c r="B63">
        <f>week4!B50</f>
        <v>14.394210616438356</v>
      </c>
      <c r="C63">
        <f>week4!C50</f>
        <v>1.9025875190258754E-05</v>
      </c>
      <c r="D63">
        <f>week4!D50</f>
        <v>0.031002251395230846</v>
      </c>
      <c r="E63">
        <f>week4!E50</f>
        <v>0.9372824074074074</v>
      </c>
      <c r="F63">
        <f>week4!F50</f>
        <v>0.4188425291730086</v>
      </c>
    </row>
    <row r="64" spans="1:6" ht="12.75">
      <c r="A64" t="s">
        <v>33</v>
      </c>
      <c r="B64">
        <f>week4!B51</f>
        <v>2.018489726027397</v>
      </c>
      <c r="C64">
        <f>week4!C51</f>
        <v>1.204338089802131</v>
      </c>
      <c r="D64">
        <f>week4!D51</f>
        <v>0</v>
      </c>
      <c r="E64">
        <f>week4!E51</f>
        <v>0.5871094304921359</v>
      </c>
      <c r="F64">
        <f>week4!F51</f>
        <v>0.07117998477929985</v>
      </c>
    </row>
    <row r="65" spans="1:6" ht="12.75">
      <c r="A65" t="s">
        <v>15</v>
      </c>
      <c r="B65">
        <f>week4!B52</f>
        <v>0.046626300101471334</v>
      </c>
      <c r="C65">
        <f>week4!C52</f>
        <v>0.036543949771689496</v>
      </c>
      <c r="D65">
        <f>week4!D52</f>
        <v>0.44777688990360226</v>
      </c>
      <c r="E65">
        <f>week4!E52</f>
        <v>0.21608317478437342</v>
      </c>
      <c r="F65">
        <f>week4!F52</f>
        <v>0.04803656139015728</v>
      </c>
    </row>
    <row r="66" spans="1:6" ht="12.75">
      <c r="A66" t="s">
        <v>5</v>
      </c>
      <c r="B66">
        <f>week4!B53</f>
        <v>0.789023528665652</v>
      </c>
      <c r="C66">
        <f>week4!C53</f>
        <v>0.938386605783866</v>
      </c>
      <c r="D66">
        <f>week4!D53</f>
        <v>0</v>
      </c>
      <c r="E66">
        <f>week4!E53</f>
        <v>0.5787231735159817</v>
      </c>
      <c r="F66">
        <f>week4!F53</f>
        <v>0</v>
      </c>
    </row>
    <row r="67" spans="1:6" ht="12.75">
      <c r="A67" t="s">
        <v>16</v>
      </c>
      <c r="B67">
        <f>week4!B54</f>
        <v>0.9277748604769153</v>
      </c>
      <c r="C67">
        <f>week4!C54</f>
        <v>0.38979566210045663</v>
      </c>
      <c r="D67">
        <f>week4!D54</f>
        <v>0.0008664700659563674</v>
      </c>
      <c r="E67">
        <f>week4!E54</f>
        <v>0.0693386605783866</v>
      </c>
      <c r="F67">
        <f>week4!F54</f>
        <v>0.5758178272450533</v>
      </c>
    </row>
    <row r="71" ht="12.75">
      <c r="A71" t="s">
        <v>308</v>
      </c>
    </row>
    <row r="72" ht="12.75">
      <c r="A72" t="s">
        <v>304</v>
      </c>
    </row>
    <row r="73" spans="2:6" ht="12.75">
      <c r="B73" t="s">
        <v>46</v>
      </c>
      <c r="C73" t="s">
        <v>62</v>
      </c>
      <c r="D73" t="s">
        <v>86</v>
      </c>
      <c r="E73" t="s">
        <v>76</v>
      </c>
      <c r="F73" t="s">
        <v>87</v>
      </c>
    </row>
    <row r="74" spans="1:6" ht="12.75">
      <c r="A74" t="s">
        <v>3</v>
      </c>
      <c r="B74">
        <f>week5!B50</f>
        <v>7.420180555555556</v>
      </c>
      <c r="C74">
        <f>week5!C50</f>
        <v>0.00013873033992897006</v>
      </c>
      <c r="D74">
        <f>week5!D50</f>
        <v>0.0800482305936073</v>
      </c>
      <c r="E74">
        <f>week5!E50</f>
        <v>0.9624021752917301</v>
      </c>
      <c r="F74">
        <f>week5!F50</f>
        <v>0.95121483384069</v>
      </c>
    </row>
    <row r="75" spans="1:6" ht="12.75">
      <c r="A75" t="s">
        <v>33</v>
      </c>
      <c r="B75">
        <f>week5!B51</f>
        <v>2.8947316400304413</v>
      </c>
      <c r="C75">
        <f>week5!C51</f>
        <v>1.295877219685439</v>
      </c>
      <c r="D75">
        <f>week5!D51</f>
        <v>0</v>
      </c>
      <c r="E75">
        <f>week5!E51</f>
        <v>1.7463059043632674</v>
      </c>
      <c r="F75">
        <f>week5!F51</f>
        <v>0.4520423325722983</v>
      </c>
    </row>
    <row r="76" spans="1:6" ht="12.75">
      <c r="A76" t="s">
        <v>15</v>
      </c>
      <c r="B76">
        <f>week5!B52</f>
        <v>0.08582001522070015</v>
      </c>
      <c r="C76">
        <f>week5!C52</f>
        <v>0.011718543886352106</v>
      </c>
      <c r="D76">
        <f>week5!D52</f>
        <v>0.04326423769660071</v>
      </c>
      <c r="E76">
        <f>week5!E52</f>
        <v>0.32129096905124305</v>
      </c>
      <c r="F76">
        <f>week5!F52</f>
        <v>0.13043375824454592</v>
      </c>
    </row>
    <row r="77" spans="1:6" ht="12.75">
      <c r="A77" t="s">
        <v>5</v>
      </c>
      <c r="B77">
        <f>week5!B53</f>
        <v>0</v>
      </c>
      <c r="C77">
        <f>week5!C53</f>
        <v>0.9478572425164891</v>
      </c>
      <c r="D77">
        <f>week5!D53</f>
        <v>0.00104927701674277</v>
      </c>
      <c r="E77">
        <f>week5!E53</f>
        <v>0.624316463723998</v>
      </c>
      <c r="F77">
        <f>week5!F53</f>
        <v>0</v>
      </c>
    </row>
    <row r="78" spans="1:6" ht="12.75">
      <c r="A78" t="s">
        <v>16</v>
      </c>
      <c r="B78">
        <f>week5!B54</f>
        <v>0.2889522133434805</v>
      </c>
      <c r="C78">
        <f>week5!C54</f>
        <v>0.008227803145611366</v>
      </c>
      <c r="D78">
        <f>week5!D54</f>
        <v>0.007728120243531203</v>
      </c>
      <c r="E78">
        <f>week5!E54</f>
        <v>0.1265495624048706</v>
      </c>
      <c r="F78">
        <f>week5!F54</f>
        <v>0.008480308219178083</v>
      </c>
    </row>
    <row r="82" ht="12.75">
      <c r="A82" t="s">
        <v>309</v>
      </c>
    </row>
    <row r="83" ht="12.75">
      <c r="A83" t="s">
        <v>304</v>
      </c>
    </row>
    <row r="84" spans="2:6" ht="12.75">
      <c r="B84" t="s">
        <v>46</v>
      </c>
      <c r="C84" t="s">
        <v>62</v>
      </c>
      <c r="D84" t="s">
        <v>86</v>
      </c>
      <c r="E84" t="s">
        <v>76</v>
      </c>
      <c r="F84" t="s">
        <v>87</v>
      </c>
    </row>
    <row r="85" spans="1:6" ht="12.75">
      <c r="A85" t="s">
        <v>3</v>
      </c>
      <c r="B85">
        <f>week6!B50</f>
        <v>10.594207730847286</v>
      </c>
      <c r="C85">
        <f>week6!C50</f>
        <v>0.0012372526636225266</v>
      </c>
      <c r="D85">
        <f>week6!D50</f>
        <v>0.20450402714358193</v>
      </c>
      <c r="E85">
        <f>week6!E50</f>
        <v>1.0255658929477423</v>
      </c>
      <c r="F85">
        <f>week6!F50</f>
        <v>0.7451653348554034</v>
      </c>
    </row>
    <row r="86" spans="1:6" ht="12.75">
      <c r="A86" t="s">
        <v>33</v>
      </c>
      <c r="B86">
        <f>week6!B51</f>
        <v>2.6451435819381026</v>
      </c>
      <c r="C86">
        <f>week6!C51</f>
        <v>1.035644469812278</v>
      </c>
      <c r="D86">
        <f>week6!D51</f>
        <v>0.11727549467275494</v>
      </c>
      <c r="E86">
        <f>week6!E51</f>
        <v>0.2493609208523592</v>
      </c>
      <c r="F86">
        <f>week6!F51</f>
        <v>0.01480710933536276</v>
      </c>
    </row>
    <row r="87" spans="1:6" ht="12.75">
      <c r="A87" t="s">
        <v>15</v>
      </c>
      <c r="B87">
        <f>week6!B52</f>
        <v>0.09915709030948756</v>
      </c>
      <c r="C87">
        <f>week6!C52</f>
        <v>0.2685048833079655</v>
      </c>
      <c r="D87">
        <f>week6!D52</f>
        <v>0.2302998160832065</v>
      </c>
      <c r="E87">
        <f>week6!E52</f>
        <v>0.20628874936580416</v>
      </c>
      <c r="F87">
        <f>week6!F52</f>
        <v>0.22445560629122274</v>
      </c>
    </row>
    <row r="88" spans="1:6" ht="12.75">
      <c r="A88" t="s">
        <v>5</v>
      </c>
      <c r="B88">
        <f>week6!B53</f>
        <v>0.11949074074074074</v>
      </c>
      <c r="C88">
        <f>week6!C53</f>
        <v>0.8886078450025368</v>
      </c>
      <c r="D88">
        <f>week6!D53</f>
        <v>0.037055111618467786</v>
      </c>
      <c r="E88">
        <f>week6!E53</f>
        <v>1.1451684107052258</v>
      </c>
      <c r="F88">
        <f>week6!F53</f>
        <v>0</v>
      </c>
    </row>
    <row r="89" spans="1:6" ht="12.75">
      <c r="A89" t="s">
        <v>16</v>
      </c>
      <c r="B89">
        <f>week6!B54</f>
        <v>0.120759766615931</v>
      </c>
      <c r="C89">
        <f>week6!C54</f>
        <v>0.031876712328767126</v>
      </c>
      <c r="D89">
        <f>week6!D54</f>
        <v>0.01952115043125317</v>
      </c>
      <c r="E89">
        <f>week6!E54</f>
        <v>0.09854036656519534</v>
      </c>
      <c r="F89">
        <f>week6!F54</f>
        <v>0.0014479642313546424</v>
      </c>
    </row>
    <row r="93" ht="12.75">
      <c r="A93" t="s">
        <v>310</v>
      </c>
    </row>
    <row r="94" ht="12.75">
      <c r="A94" t="s">
        <v>304</v>
      </c>
    </row>
    <row r="95" spans="2:6" ht="12.75">
      <c r="B95" t="s">
        <v>46</v>
      </c>
      <c r="C95" t="s">
        <v>62</v>
      </c>
      <c r="D95" t="s">
        <v>86</v>
      </c>
      <c r="E95" t="s">
        <v>76</v>
      </c>
      <c r="F95" t="s">
        <v>87</v>
      </c>
    </row>
    <row r="96" spans="1:6" ht="12.75">
      <c r="A96" t="s">
        <v>3</v>
      </c>
      <c r="B96">
        <f>week7!B50</f>
        <v>8.333547437848807</v>
      </c>
      <c r="C96">
        <f>week7!C50</f>
        <v>0.0033188736681887365</v>
      </c>
      <c r="D96">
        <f>week7!D50</f>
        <v>0.18720069127346525</v>
      </c>
      <c r="E96">
        <f>week7!E50</f>
        <v>0.46939624556062914</v>
      </c>
      <c r="F96">
        <f>week7!F50</f>
        <v>0.08745738203957382</v>
      </c>
    </row>
    <row r="97" spans="1:6" ht="12.75">
      <c r="A97" t="s">
        <v>33</v>
      </c>
      <c r="B97">
        <f>week7!B51</f>
        <v>2.0487682965499747</v>
      </c>
      <c r="C97">
        <f>week7!C51</f>
        <v>1.1383918696093354</v>
      </c>
      <c r="D97">
        <f>week7!D51</f>
        <v>2.4115401763064432</v>
      </c>
      <c r="E97">
        <f>week7!E51</f>
        <v>0.17434503424657535</v>
      </c>
      <c r="F97">
        <f>week7!F51</f>
        <v>0.09310480086250635</v>
      </c>
    </row>
    <row r="98" spans="1:6" ht="12.75">
      <c r="A98" t="s">
        <v>15</v>
      </c>
      <c r="B98">
        <f>week7!B52</f>
        <v>0.1326564878234399</v>
      </c>
      <c r="C98">
        <f>week7!C52</f>
        <v>0.1657322425164891</v>
      </c>
      <c r="D98">
        <f>week7!D52</f>
        <v>0.5529603310502283</v>
      </c>
      <c r="E98">
        <f>week7!E52</f>
        <v>0.5579410832064942</v>
      </c>
      <c r="F98">
        <f>week7!F52</f>
        <v>1.320042966768138</v>
      </c>
    </row>
    <row r="99" spans="1:6" ht="12.75">
      <c r="A99" t="s">
        <v>5</v>
      </c>
      <c r="B99">
        <f>week7!B53</f>
        <v>0.016061643835616438</v>
      </c>
      <c r="C99">
        <f>week7!C53</f>
        <v>0.23190024099441908</v>
      </c>
      <c r="D99">
        <f>week7!D53</f>
        <v>0.34941381278538813</v>
      </c>
      <c r="E99">
        <f>week7!E53</f>
        <v>0.9703461123795027</v>
      </c>
      <c r="F99">
        <f>week7!F53</f>
        <v>0</v>
      </c>
    </row>
    <row r="100" spans="1:6" ht="12.75">
      <c r="A100" t="s">
        <v>16</v>
      </c>
      <c r="B100">
        <f>week7!B54</f>
        <v>0.3492294520547945</v>
      </c>
      <c r="C100">
        <f>week7!C54</f>
        <v>0.014818524860476915</v>
      </c>
      <c r="D100">
        <f>week7!D54</f>
        <v>0.006447139776763065</v>
      </c>
      <c r="E100">
        <f>week7!E54</f>
        <v>0.009507198122780315</v>
      </c>
      <c r="F100">
        <f>week7!F54</f>
        <v>0.003160863774733638</v>
      </c>
    </row>
    <row r="104" ht="12.75">
      <c r="A104" t="s">
        <v>311</v>
      </c>
    </row>
    <row r="105" ht="12.75">
      <c r="A105" t="s">
        <v>304</v>
      </c>
    </row>
    <row r="106" spans="2:6" ht="12.75">
      <c r="B106" t="s">
        <v>46</v>
      </c>
      <c r="C106" t="s">
        <v>62</v>
      </c>
      <c r="D106" t="s">
        <v>86</v>
      </c>
      <c r="E106" t="s">
        <v>76</v>
      </c>
      <c r="F106" t="s">
        <v>87</v>
      </c>
    </row>
    <row r="107" spans="1:6" ht="12.75">
      <c r="A107" t="s">
        <v>3</v>
      </c>
      <c r="B107">
        <f>week8!B50</f>
        <v>4.008375507356671</v>
      </c>
      <c r="C107">
        <f>week8!C50</f>
        <v>0</v>
      </c>
      <c r="D107">
        <f>week8!D50</f>
        <v>0.38895513064434295</v>
      </c>
      <c r="E107">
        <f>week8!E50</f>
        <v>0.6627029743784881</v>
      </c>
      <c r="F107">
        <f>week8!F50</f>
        <v>0.657999809741248</v>
      </c>
    </row>
    <row r="108" spans="1:6" ht="12.75">
      <c r="A108" t="s">
        <v>33</v>
      </c>
      <c r="B108">
        <f>week8!B51</f>
        <v>3.288636383815322</v>
      </c>
      <c r="C108">
        <f>week8!C51</f>
        <v>0.3730892630644343</v>
      </c>
      <c r="D108">
        <f>week8!D51</f>
        <v>1.4379835743277525</v>
      </c>
      <c r="E108">
        <f>week8!E51</f>
        <v>0.1318341577879249</v>
      </c>
      <c r="F108">
        <f>week8!F51</f>
        <v>0.20432004693049213</v>
      </c>
    </row>
    <row r="109" spans="1:6" ht="12.75">
      <c r="A109" t="s">
        <v>15</v>
      </c>
      <c r="B109">
        <f>week8!B52</f>
        <v>0</v>
      </c>
      <c r="C109">
        <f>week8!C52</f>
        <v>0.2462232052257737</v>
      </c>
      <c r="D109">
        <f>week8!D52</f>
        <v>0.7546348934550989</v>
      </c>
      <c r="E109">
        <f>week8!E52</f>
        <v>0.703666000761035</v>
      </c>
      <c r="F109">
        <f>week8!F52</f>
        <v>0.29799013825469306</v>
      </c>
    </row>
    <row r="110" spans="1:6" ht="12.75">
      <c r="A110" t="s">
        <v>5</v>
      </c>
      <c r="B110">
        <f>week8!B53</f>
        <v>0.22779394977168949</v>
      </c>
      <c r="C110">
        <f>week8!C53</f>
        <v>0.2856662544393709</v>
      </c>
      <c r="D110">
        <f>week8!D53</f>
        <v>0.23647136605783867</v>
      </c>
      <c r="E110">
        <f>week8!E53</f>
        <v>3.215767757483511</v>
      </c>
      <c r="F110">
        <f>week8!F53</f>
        <v>0</v>
      </c>
    </row>
    <row r="111" spans="1:6" ht="12.75">
      <c r="A111" t="s">
        <v>16</v>
      </c>
      <c r="B111">
        <f>week8!B54</f>
        <v>0.3025420471841705</v>
      </c>
      <c r="C111">
        <f>week8!C54</f>
        <v>0.008288051750380518</v>
      </c>
      <c r="D111">
        <f>week8!D54</f>
        <v>0.08881085109081685</v>
      </c>
      <c r="E111">
        <f>week8!E54</f>
        <v>0.11481475139523084</v>
      </c>
      <c r="F111">
        <f>week8!F54</f>
        <v>0.0011796993911719939</v>
      </c>
    </row>
    <row r="118" spans="2:17" ht="15.75">
      <c r="B118" s="8" t="s">
        <v>313</v>
      </c>
      <c r="G118" s="8" t="s">
        <v>317</v>
      </c>
      <c r="L118" s="8" t="s">
        <v>316</v>
      </c>
      <c r="Q118" s="8" t="s">
        <v>315</v>
      </c>
    </row>
    <row r="131" spans="2:11" ht="12.75">
      <c r="B131" s="6"/>
      <c r="C131" t="s">
        <v>33</v>
      </c>
      <c r="D131" s="7"/>
      <c r="E131" t="s">
        <v>312</v>
      </c>
      <c r="F131" s="3"/>
      <c r="G131" t="s">
        <v>15</v>
      </c>
      <c r="H131" s="4"/>
      <c r="I131" t="s">
        <v>5</v>
      </c>
      <c r="J131" s="5"/>
      <c r="K131" t="s">
        <v>16</v>
      </c>
    </row>
    <row r="133" spans="2:17" ht="15.75">
      <c r="B133" s="8" t="s">
        <v>318</v>
      </c>
      <c r="G133" s="8" t="s">
        <v>319</v>
      </c>
      <c r="L133" s="8" t="s">
        <v>320</v>
      </c>
      <c r="Q133" s="8" t="s">
        <v>314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8">
      <selection activeCell="A48" sqref="A48:F54"/>
    </sheetView>
  </sheetViews>
  <sheetFormatPr defaultColWidth="9.140625" defaultRowHeight="12.75"/>
  <cols>
    <col min="5" max="5" width="10.00390625" style="0" bestFit="1" customWidth="1"/>
  </cols>
  <sheetData>
    <row r="1" spans="1:2" ht="12.75">
      <c r="A1" s="1" t="s">
        <v>17</v>
      </c>
      <c r="B1" s="1" t="s">
        <v>18</v>
      </c>
    </row>
    <row r="2" spans="1:10" ht="12.75">
      <c r="A2" s="1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</row>
    <row r="3" spans="1:9" ht="12.75">
      <c r="A3" s="1" t="s">
        <v>29</v>
      </c>
      <c r="B3" s="1" t="s">
        <v>29</v>
      </c>
      <c r="C3">
        <v>1</v>
      </c>
      <c r="D3">
        <v>253</v>
      </c>
      <c r="E3">
        <v>25300</v>
      </c>
      <c r="F3">
        <v>0</v>
      </c>
      <c r="G3">
        <v>0</v>
      </c>
      <c r="H3" s="1" t="s">
        <v>30</v>
      </c>
      <c r="I3" s="1" t="s">
        <v>30</v>
      </c>
    </row>
    <row r="4" spans="1:9" ht="12.75">
      <c r="A4" s="1" t="s">
        <v>29</v>
      </c>
      <c r="B4" s="1" t="s">
        <v>31</v>
      </c>
      <c r="C4">
        <v>1</v>
      </c>
      <c r="D4">
        <v>7334</v>
      </c>
      <c r="E4">
        <v>733400</v>
      </c>
      <c r="F4">
        <v>7052</v>
      </c>
      <c r="G4">
        <v>705200</v>
      </c>
      <c r="H4" s="1" t="s">
        <v>30</v>
      </c>
      <c r="I4" s="1" t="s">
        <v>32</v>
      </c>
    </row>
    <row r="5" spans="1:9" ht="12.75">
      <c r="A5" s="1" t="s">
        <v>29</v>
      </c>
      <c r="B5" s="1" t="s">
        <v>33</v>
      </c>
      <c r="C5">
        <v>231</v>
      </c>
      <c r="D5">
        <v>12646840</v>
      </c>
      <c r="E5">
        <v>5474822.51082</v>
      </c>
      <c r="F5">
        <v>11701322</v>
      </c>
      <c r="G5">
        <v>5065507.35931</v>
      </c>
      <c r="H5" s="1" t="s">
        <v>30</v>
      </c>
      <c r="I5" s="1" t="s">
        <v>34</v>
      </c>
    </row>
    <row r="6" spans="1:9" ht="12.75">
      <c r="A6" s="1" t="s">
        <v>29</v>
      </c>
      <c r="B6" s="1" t="s">
        <v>15</v>
      </c>
      <c r="C6">
        <v>0</v>
      </c>
      <c r="D6">
        <v>0</v>
      </c>
      <c r="E6">
        <v>0</v>
      </c>
      <c r="F6">
        <v>0</v>
      </c>
      <c r="G6">
        <v>0</v>
      </c>
      <c r="H6" s="1"/>
      <c r="I6" s="1"/>
    </row>
    <row r="7" spans="1:9" ht="12.75">
      <c r="A7" s="1" t="s">
        <v>29</v>
      </c>
      <c r="B7" s="1" t="s">
        <v>16</v>
      </c>
      <c r="C7">
        <v>0</v>
      </c>
      <c r="D7">
        <v>0</v>
      </c>
      <c r="E7">
        <v>0</v>
      </c>
      <c r="F7">
        <v>0</v>
      </c>
      <c r="G7">
        <v>0</v>
      </c>
      <c r="H7" s="1"/>
      <c r="I7" s="1"/>
    </row>
    <row r="8" spans="1:9" ht="12.75">
      <c r="A8" s="1" t="s">
        <v>29</v>
      </c>
      <c r="B8" s="1" t="s">
        <v>5</v>
      </c>
      <c r="C8">
        <v>1</v>
      </c>
      <c r="D8">
        <v>1401</v>
      </c>
      <c r="E8">
        <v>140100</v>
      </c>
      <c r="F8">
        <v>1021</v>
      </c>
      <c r="G8">
        <v>102100</v>
      </c>
      <c r="H8" s="1" t="s">
        <v>30</v>
      </c>
      <c r="I8" s="1" t="s">
        <v>35</v>
      </c>
    </row>
    <row r="9" spans="1:9" ht="12.75">
      <c r="A9" s="1" t="s">
        <v>36</v>
      </c>
      <c r="B9" s="1" t="s">
        <v>29</v>
      </c>
      <c r="C9">
        <v>129</v>
      </c>
      <c r="D9">
        <v>102704</v>
      </c>
      <c r="E9">
        <v>79615.503876</v>
      </c>
      <c r="F9">
        <v>23938</v>
      </c>
      <c r="G9">
        <v>18556.5891473</v>
      </c>
      <c r="H9" s="1" t="s">
        <v>37</v>
      </c>
      <c r="I9" s="1" t="s">
        <v>38</v>
      </c>
    </row>
    <row r="10" spans="1:9" ht="12.75">
      <c r="A10" s="1" t="s">
        <v>36</v>
      </c>
      <c r="B10" s="1" t="s">
        <v>31</v>
      </c>
      <c r="C10">
        <v>293</v>
      </c>
      <c r="D10">
        <v>3769133</v>
      </c>
      <c r="E10">
        <v>1286393.51536</v>
      </c>
      <c r="F10">
        <v>3305429</v>
      </c>
      <c r="G10">
        <v>1128132.76451</v>
      </c>
      <c r="H10" s="1" t="s">
        <v>39</v>
      </c>
      <c r="I10" s="1" t="s">
        <v>40</v>
      </c>
    </row>
    <row r="11" spans="1:9" ht="12.75">
      <c r="A11" s="1" t="s">
        <v>36</v>
      </c>
      <c r="B11" s="1" t="s">
        <v>33</v>
      </c>
      <c r="C11">
        <v>150</v>
      </c>
      <c r="D11">
        <v>90044</v>
      </c>
      <c r="E11">
        <v>60029.3333333</v>
      </c>
      <c r="F11">
        <v>31</v>
      </c>
      <c r="G11">
        <v>20.6666666667</v>
      </c>
      <c r="H11" s="1" t="s">
        <v>30</v>
      </c>
      <c r="I11" s="1" t="s">
        <v>41</v>
      </c>
    </row>
    <row r="12" spans="1:9" ht="12.75">
      <c r="A12" s="1" t="s">
        <v>36</v>
      </c>
      <c r="B12" s="1" t="s">
        <v>15</v>
      </c>
      <c r="C12">
        <v>2</v>
      </c>
      <c r="D12">
        <v>11320</v>
      </c>
      <c r="E12">
        <v>566000</v>
      </c>
      <c r="F12">
        <v>8460</v>
      </c>
      <c r="G12">
        <v>423000</v>
      </c>
      <c r="H12" s="1" t="s">
        <v>42</v>
      </c>
      <c r="I12" s="1" t="s">
        <v>43</v>
      </c>
    </row>
    <row r="13" spans="1:9" ht="12.75">
      <c r="A13" s="1" t="s">
        <v>36</v>
      </c>
      <c r="B13" s="1" t="s">
        <v>16</v>
      </c>
      <c r="C13">
        <v>207</v>
      </c>
      <c r="D13">
        <v>199699</v>
      </c>
      <c r="E13">
        <v>96472.9468599</v>
      </c>
      <c r="F13">
        <v>92499</v>
      </c>
      <c r="G13">
        <v>44685.5072464</v>
      </c>
      <c r="H13" s="1" t="s">
        <v>44</v>
      </c>
      <c r="I13" s="1" t="s">
        <v>45</v>
      </c>
    </row>
    <row r="14" spans="1:9" ht="12.75">
      <c r="A14" s="1" t="s">
        <v>36</v>
      </c>
      <c r="B14" s="1" t="s">
        <v>5</v>
      </c>
      <c r="C14">
        <v>0</v>
      </c>
      <c r="D14">
        <v>0</v>
      </c>
      <c r="E14">
        <v>0</v>
      </c>
      <c r="F14">
        <v>0</v>
      </c>
      <c r="G14">
        <v>0</v>
      </c>
      <c r="H14" s="1"/>
      <c r="I14" s="1"/>
    </row>
    <row r="15" spans="1:9" ht="12.75">
      <c r="A15" s="1" t="s">
        <v>46</v>
      </c>
      <c r="B15" s="1" t="s">
        <v>29</v>
      </c>
      <c r="C15">
        <v>9824</v>
      </c>
      <c r="D15">
        <v>37757070</v>
      </c>
      <c r="E15">
        <v>384334.995928</v>
      </c>
      <c r="F15">
        <v>22858146</v>
      </c>
      <c r="G15">
        <v>232676.56759</v>
      </c>
      <c r="H15" s="1" t="s">
        <v>47</v>
      </c>
      <c r="I15" s="1" t="s">
        <v>48</v>
      </c>
    </row>
    <row r="16" spans="1:9" ht="12.75">
      <c r="A16" s="1" t="s">
        <v>46</v>
      </c>
      <c r="B16" s="1" t="s">
        <v>31</v>
      </c>
      <c r="C16">
        <v>13529</v>
      </c>
      <c r="D16">
        <v>449916523</v>
      </c>
      <c r="E16">
        <v>3325571.16564</v>
      </c>
      <c r="F16">
        <v>370349445</v>
      </c>
      <c r="G16">
        <v>2737448.7767</v>
      </c>
      <c r="H16" s="1" t="s">
        <v>49</v>
      </c>
      <c r="I16" s="1" t="s">
        <v>50</v>
      </c>
    </row>
    <row r="17" spans="1:9" ht="12.75">
      <c r="A17" s="1" t="s">
        <v>46</v>
      </c>
      <c r="B17" s="1" t="s">
        <v>33</v>
      </c>
      <c r="C17">
        <v>18405</v>
      </c>
      <c r="D17">
        <v>62483541</v>
      </c>
      <c r="E17">
        <v>339492.208639</v>
      </c>
      <c r="F17">
        <v>30570523</v>
      </c>
      <c r="G17">
        <v>166099.011138</v>
      </c>
      <c r="H17" s="1" t="s">
        <v>51</v>
      </c>
      <c r="I17" s="1" t="s">
        <v>52</v>
      </c>
    </row>
    <row r="18" spans="1:9" ht="12.75">
      <c r="A18" s="1" t="s">
        <v>46</v>
      </c>
      <c r="B18" s="1" t="s">
        <v>15</v>
      </c>
      <c r="C18">
        <v>67</v>
      </c>
      <c r="D18">
        <v>2026532</v>
      </c>
      <c r="E18">
        <v>3024674.62687</v>
      </c>
      <c r="F18">
        <v>1716916</v>
      </c>
      <c r="G18">
        <v>2562561.19403</v>
      </c>
      <c r="H18" s="1" t="s">
        <v>53</v>
      </c>
      <c r="I18" s="1" t="s">
        <v>54</v>
      </c>
    </row>
    <row r="19" spans="1:9" ht="12.75">
      <c r="A19" s="1" t="s">
        <v>46</v>
      </c>
      <c r="B19" s="1" t="s">
        <v>16</v>
      </c>
      <c r="C19">
        <v>17</v>
      </c>
      <c r="D19">
        <v>404087</v>
      </c>
      <c r="E19">
        <v>2376982.35294</v>
      </c>
      <c r="F19">
        <v>320932</v>
      </c>
      <c r="G19">
        <v>1887835.29412</v>
      </c>
      <c r="H19" s="1" t="s">
        <v>55</v>
      </c>
      <c r="I19" s="1" t="s">
        <v>56</v>
      </c>
    </row>
    <row r="20" spans="1:9" ht="12.75">
      <c r="A20" s="1" t="s">
        <v>46</v>
      </c>
      <c r="B20" s="1" t="s">
        <v>5</v>
      </c>
      <c r="C20">
        <v>0</v>
      </c>
      <c r="D20">
        <v>0</v>
      </c>
      <c r="E20">
        <v>0</v>
      </c>
      <c r="F20">
        <v>0</v>
      </c>
      <c r="G20">
        <v>0</v>
      </c>
      <c r="H20" s="1"/>
      <c r="I20" s="1"/>
    </row>
    <row r="21" spans="1:9" ht="12.75">
      <c r="A21" s="1" t="s">
        <v>57</v>
      </c>
      <c r="B21" s="1" t="s">
        <v>29</v>
      </c>
      <c r="C21">
        <v>0</v>
      </c>
      <c r="D21">
        <v>0</v>
      </c>
      <c r="E21">
        <v>0</v>
      </c>
      <c r="F21">
        <v>0</v>
      </c>
      <c r="G21">
        <v>0</v>
      </c>
      <c r="H21" s="1"/>
      <c r="I21" s="1"/>
    </row>
    <row r="22" spans="1:9" ht="12.75">
      <c r="A22" s="1" t="s">
        <v>57</v>
      </c>
      <c r="B22" s="1" t="s">
        <v>31</v>
      </c>
      <c r="C22">
        <v>61</v>
      </c>
      <c r="D22">
        <v>457578</v>
      </c>
      <c r="E22">
        <v>750127.868852</v>
      </c>
      <c r="F22">
        <v>319448</v>
      </c>
      <c r="G22">
        <v>523685.245902</v>
      </c>
      <c r="H22" s="1" t="s">
        <v>58</v>
      </c>
      <c r="I22" s="1" t="s">
        <v>59</v>
      </c>
    </row>
    <row r="23" spans="1:9" ht="12.75">
      <c r="A23" s="1" t="s">
        <v>57</v>
      </c>
      <c r="B23" s="1" t="s">
        <v>15</v>
      </c>
      <c r="C23">
        <v>572</v>
      </c>
      <c r="D23">
        <v>4190074</v>
      </c>
      <c r="E23">
        <v>732530.41958</v>
      </c>
      <c r="F23">
        <v>1091045</v>
      </c>
      <c r="G23">
        <v>190742.132867</v>
      </c>
      <c r="H23" s="1" t="s">
        <v>60</v>
      </c>
      <c r="I23" s="1" t="s">
        <v>61</v>
      </c>
    </row>
    <row r="24" spans="1:9" ht="12.75">
      <c r="A24" s="1" t="s">
        <v>62</v>
      </c>
      <c r="B24" s="1" t="s">
        <v>29</v>
      </c>
      <c r="C24">
        <v>438</v>
      </c>
      <c r="D24">
        <v>3545529</v>
      </c>
      <c r="E24">
        <v>809481.506849</v>
      </c>
      <c r="F24">
        <v>2765153</v>
      </c>
      <c r="G24">
        <v>631313.47032</v>
      </c>
      <c r="H24" s="1" t="s">
        <v>63</v>
      </c>
      <c r="I24" s="1" t="s">
        <v>64</v>
      </c>
    </row>
    <row r="25" spans="1:9" ht="12.75">
      <c r="A25" s="1" t="s">
        <v>62</v>
      </c>
      <c r="B25" s="1" t="s">
        <v>31</v>
      </c>
      <c r="C25">
        <v>0</v>
      </c>
      <c r="D25">
        <v>0</v>
      </c>
      <c r="E25">
        <v>0</v>
      </c>
      <c r="F25">
        <v>0</v>
      </c>
      <c r="G25">
        <v>0</v>
      </c>
      <c r="H25" s="1"/>
      <c r="I25" s="1"/>
    </row>
    <row r="26" spans="1:9" ht="12.75">
      <c r="A26" s="1" t="s">
        <v>62</v>
      </c>
      <c r="B26" s="1" t="s">
        <v>33</v>
      </c>
      <c r="C26">
        <v>1112</v>
      </c>
      <c r="D26">
        <v>4632542</v>
      </c>
      <c r="E26">
        <v>416595.503597</v>
      </c>
      <c r="F26">
        <v>4125047</v>
      </c>
      <c r="G26">
        <v>370957.464029</v>
      </c>
      <c r="H26" s="1" t="s">
        <v>51</v>
      </c>
      <c r="I26" s="1" t="s">
        <v>65</v>
      </c>
    </row>
    <row r="27" spans="1:9" ht="12.75">
      <c r="A27" s="1" t="s">
        <v>62</v>
      </c>
      <c r="B27" s="1" t="s">
        <v>15</v>
      </c>
      <c r="C27">
        <v>319</v>
      </c>
      <c r="D27">
        <v>2706960</v>
      </c>
      <c r="E27">
        <v>848576.802508</v>
      </c>
      <c r="F27">
        <v>2338327</v>
      </c>
      <c r="G27">
        <v>733017.868339</v>
      </c>
      <c r="H27" s="1" t="s">
        <v>66</v>
      </c>
      <c r="I27" s="1" t="s">
        <v>67</v>
      </c>
    </row>
    <row r="28" spans="1:9" ht="12.75">
      <c r="A28" s="1" t="s">
        <v>62</v>
      </c>
      <c r="B28" s="1" t="s">
        <v>16</v>
      </c>
      <c r="C28">
        <v>8</v>
      </c>
      <c r="D28">
        <v>52280</v>
      </c>
      <c r="E28">
        <v>653500</v>
      </c>
      <c r="F28">
        <v>35360</v>
      </c>
      <c r="G28">
        <v>442000</v>
      </c>
      <c r="H28" s="1" t="s">
        <v>68</v>
      </c>
      <c r="I28" s="1" t="s">
        <v>69</v>
      </c>
    </row>
    <row r="29" spans="1:9" ht="12.75">
      <c r="A29" s="1" t="s">
        <v>62</v>
      </c>
      <c r="B29" s="1" t="s">
        <v>5</v>
      </c>
      <c r="C29">
        <v>0</v>
      </c>
      <c r="D29">
        <v>0</v>
      </c>
      <c r="E29">
        <v>0</v>
      </c>
      <c r="F29">
        <v>0</v>
      </c>
      <c r="G29">
        <v>0</v>
      </c>
      <c r="H29" s="1"/>
      <c r="I29" s="1"/>
    </row>
    <row r="30" spans="1:9" ht="12.75">
      <c r="A30" s="1" t="s">
        <v>70</v>
      </c>
      <c r="B30" s="1" t="s">
        <v>29</v>
      </c>
      <c r="C30">
        <v>124</v>
      </c>
      <c r="D30">
        <v>74423</v>
      </c>
      <c r="E30">
        <v>60018.5483871</v>
      </c>
      <c r="F30">
        <v>0</v>
      </c>
      <c r="G30">
        <v>0</v>
      </c>
      <c r="H30" s="1" t="s">
        <v>30</v>
      </c>
      <c r="I30" s="1" t="s">
        <v>30</v>
      </c>
    </row>
    <row r="31" spans="1:9" ht="12.75">
      <c r="A31" s="1" t="s">
        <v>70</v>
      </c>
      <c r="B31" s="1" t="s">
        <v>31</v>
      </c>
      <c r="C31">
        <v>0</v>
      </c>
      <c r="D31">
        <v>0</v>
      </c>
      <c r="E31">
        <v>0</v>
      </c>
      <c r="F31">
        <v>0</v>
      </c>
      <c r="G31">
        <v>0</v>
      </c>
      <c r="H31" s="1"/>
      <c r="I31" s="1"/>
    </row>
    <row r="32" spans="1:9" ht="12.75">
      <c r="A32" s="1" t="s">
        <v>70</v>
      </c>
      <c r="B32" s="1" t="s">
        <v>33</v>
      </c>
      <c r="C32">
        <v>377</v>
      </c>
      <c r="D32">
        <v>5214069</v>
      </c>
      <c r="E32">
        <v>1383042.17507</v>
      </c>
      <c r="F32">
        <v>4490616</v>
      </c>
      <c r="G32">
        <v>1191144.82759</v>
      </c>
      <c r="H32" s="1" t="s">
        <v>71</v>
      </c>
      <c r="I32" s="1" t="s">
        <v>72</v>
      </c>
    </row>
    <row r="33" spans="1:9" ht="12.75">
      <c r="A33" s="1" t="s">
        <v>70</v>
      </c>
      <c r="B33" s="1" t="s">
        <v>15</v>
      </c>
      <c r="C33">
        <v>454</v>
      </c>
      <c r="D33">
        <v>9633603</v>
      </c>
      <c r="E33">
        <v>2121938.98678</v>
      </c>
      <c r="F33">
        <v>7915073</v>
      </c>
      <c r="G33">
        <v>1743408.14978</v>
      </c>
      <c r="H33" s="1" t="s">
        <v>73</v>
      </c>
      <c r="I33" s="1" t="s">
        <v>74</v>
      </c>
    </row>
    <row r="34" spans="1:9" ht="12.75">
      <c r="A34" s="1" t="s">
        <v>70</v>
      </c>
      <c r="B34" s="1" t="s">
        <v>16</v>
      </c>
      <c r="C34">
        <v>3</v>
      </c>
      <c r="D34">
        <v>346082</v>
      </c>
      <c r="E34">
        <v>11536066.6667</v>
      </c>
      <c r="F34">
        <v>64290</v>
      </c>
      <c r="G34">
        <v>2143000</v>
      </c>
      <c r="H34" s="1" t="s">
        <v>30</v>
      </c>
      <c r="I34" s="1" t="s">
        <v>75</v>
      </c>
    </row>
    <row r="35" spans="1:9" ht="12.75">
      <c r="A35" s="1" t="s">
        <v>70</v>
      </c>
      <c r="B35" s="1" t="s">
        <v>5</v>
      </c>
      <c r="C35">
        <v>116</v>
      </c>
      <c r="D35">
        <v>5252210</v>
      </c>
      <c r="E35">
        <v>4527767.24138</v>
      </c>
      <c r="F35">
        <v>1109305</v>
      </c>
      <c r="G35">
        <v>956297.413793</v>
      </c>
      <c r="H35" s="1" t="s">
        <v>30</v>
      </c>
      <c r="I35" s="1" t="s">
        <v>35</v>
      </c>
    </row>
    <row r="36" spans="1:9" ht="12.75">
      <c r="A36" s="1" t="s">
        <v>76</v>
      </c>
      <c r="B36" s="1" t="s">
        <v>29</v>
      </c>
      <c r="C36">
        <v>335</v>
      </c>
      <c r="D36">
        <v>4535977</v>
      </c>
      <c r="E36">
        <v>1354022.98507</v>
      </c>
      <c r="F36">
        <v>3698755</v>
      </c>
      <c r="G36">
        <v>1104105.97015</v>
      </c>
      <c r="H36" s="1" t="s">
        <v>77</v>
      </c>
      <c r="I36" s="1" t="s">
        <v>78</v>
      </c>
    </row>
    <row r="37" spans="1:9" ht="12.75">
      <c r="A37" s="1" t="s">
        <v>76</v>
      </c>
      <c r="B37" s="1" t="s">
        <v>31</v>
      </c>
      <c r="C37">
        <v>8303</v>
      </c>
      <c r="D37">
        <v>121452250</v>
      </c>
      <c r="E37">
        <v>1462751.41515</v>
      </c>
      <c r="F37">
        <v>98858375</v>
      </c>
      <c r="G37">
        <v>1190634.40925</v>
      </c>
      <c r="H37" s="1" t="s">
        <v>79</v>
      </c>
      <c r="I37" s="1" t="s">
        <v>80</v>
      </c>
    </row>
    <row r="38" spans="1:9" ht="12.75">
      <c r="A38" s="1" t="s">
        <v>76</v>
      </c>
      <c r="B38" s="1" t="s">
        <v>33</v>
      </c>
      <c r="C38">
        <v>233</v>
      </c>
      <c r="D38">
        <v>1391926</v>
      </c>
      <c r="E38">
        <v>597393.133047</v>
      </c>
      <c r="F38">
        <v>1257670</v>
      </c>
      <c r="G38">
        <v>539772.532189</v>
      </c>
      <c r="H38" s="1" t="s">
        <v>71</v>
      </c>
      <c r="I38" s="1" t="s">
        <v>72</v>
      </c>
    </row>
    <row r="39" spans="1:9" ht="12.75">
      <c r="A39" s="1" t="s">
        <v>76</v>
      </c>
      <c r="B39" s="1" t="s">
        <v>15</v>
      </c>
      <c r="C39">
        <v>320</v>
      </c>
      <c r="D39">
        <v>513894</v>
      </c>
      <c r="E39">
        <v>160591.875</v>
      </c>
      <c r="F39">
        <v>26637</v>
      </c>
      <c r="G39">
        <v>8324.0625</v>
      </c>
      <c r="H39" s="1" t="s">
        <v>37</v>
      </c>
      <c r="I39" s="1" t="s">
        <v>74</v>
      </c>
    </row>
    <row r="40" spans="1:9" ht="12.75">
      <c r="A40" s="1" t="s">
        <v>76</v>
      </c>
      <c r="B40" s="1" t="s">
        <v>16</v>
      </c>
      <c r="C40">
        <v>4</v>
      </c>
      <c r="D40">
        <v>545951</v>
      </c>
      <c r="E40">
        <v>13648775</v>
      </c>
      <c r="F40">
        <v>143868</v>
      </c>
      <c r="G40">
        <v>3596700</v>
      </c>
      <c r="H40" s="1" t="s">
        <v>81</v>
      </c>
      <c r="I40" s="1" t="s">
        <v>82</v>
      </c>
    </row>
    <row r="41" spans="1:9" ht="12.75">
      <c r="A41" s="1" t="s">
        <v>76</v>
      </c>
      <c r="B41" s="1" t="s">
        <v>5</v>
      </c>
      <c r="C41">
        <v>2652</v>
      </c>
      <c r="D41">
        <v>107405989</v>
      </c>
      <c r="E41">
        <v>4049999.58522</v>
      </c>
      <c r="F41">
        <v>101309374</v>
      </c>
      <c r="G41">
        <v>3820112.14178</v>
      </c>
      <c r="H41" s="1" t="s">
        <v>30</v>
      </c>
      <c r="I41" s="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18.252245624048705</v>
      </c>
      <c r="B46">
        <f>(D5+D11+D17+D26+D32+D38)/$B$42</f>
        <v>2.741595700152207</v>
      </c>
      <c r="C46">
        <f>(D6+D12+D18+D27+D33+D39+D23)/$B$42</f>
        <v>0.6050983954845256</v>
      </c>
      <c r="D46">
        <f>(D8+D14+D20+D29+D35+D41)/$B$42</f>
        <v>3.572412480974125</v>
      </c>
      <c r="E46">
        <f>(D3+D7+D9+D13+D15+D19+D21+D24+D28+D30+D34+D36+D40)/$B$42</f>
        <v>1.5082462899543378</v>
      </c>
      <c r="G46">
        <f>SUM(D15:D20)/$B$42</f>
        <v>17.522442700405886</v>
      </c>
      <c r="H46">
        <f>SUM(D24:D29)/$B$42</f>
        <v>0.34681985667174026</v>
      </c>
      <c r="I46">
        <f>SUM(D30:D35)/$B$42</f>
        <v>0.650697203196347</v>
      </c>
      <c r="J46">
        <f>SUM(D36:D41)/$B$42</f>
        <v>7.478627187975647</v>
      </c>
      <c r="K46">
        <f>(SUM(D3:D14)+SUM(D21:D23))/$B$42</f>
        <v>0.6810115423642821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14.266759354388634</v>
      </c>
      <c r="C50">
        <f>D25/$B$42</f>
        <v>0</v>
      </c>
      <c r="D50">
        <f>D31/$B$42</f>
        <v>0</v>
      </c>
      <c r="E50">
        <f>D37/$B$42</f>
        <v>3.8512255834601725</v>
      </c>
      <c r="F50">
        <f>(D4+D10+D22)/$B$42</f>
        <v>0.13426068619989853</v>
      </c>
    </row>
    <row r="51" spans="1:6" ht="12.75">
      <c r="A51" t="s">
        <v>33</v>
      </c>
      <c r="B51">
        <f>D17/$B$42</f>
        <v>1.981340087519026</v>
      </c>
      <c r="C51">
        <f>D26/$B$42</f>
        <v>0.14689694317605276</v>
      </c>
      <c r="D51">
        <f>D32/$B$42</f>
        <v>0.16533704337899544</v>
      </c>
      <c r="E51">
        <f>D38/$B$42</f>
        <v>0.044137683916793506</v>
      </c>
      <c r="F51">
        <f>(D5+D11)/$B$42</f>
        <v>0.40388394216133944</v>
      </c>
    </row>
    <row r="52" spans="1:6" ht="12.75">
      <c r="A52" t="s">
        <v>15</v>
      </c>
      <c r="B52">
        <f>D18/$B$42</f>
        <v>0.06426090816844242</v>
      </c>
      <c r="C52">
        <f>D27/$B$42</f>
        <v>0.08583713850837138</v>
      </c>
      <c r="D52">
        <f>D33/$B$42</f>
        <v>0.3054795471841705</v>
      </c>
      <c r="E52">
        <f>D39/$B$42</f>
        <v>0.01629547184170472</v>
      </c>
      <c r="F52">
        <f>(D6+D12+D23)/$B$42</f>
        <v>0.13322532978183663</v>
      </c>
    </row>
    <row r="53" spans="1:6" ht="12.75">
      <c r="A53" t="s">
        <v>5</v>
      </c>
      <c r="B53">
        <f>D20/$B$42</f>
        <v>0</v>
      </c>
      <c r="C53">
        <f>D29/$B$42</f>
        <v>0</v>
      </c>
      <c r="D53">
        <f>D35/$B$42</f>
        <v>0.1665464865550482</v>
      </c>
      <c r="E53">
        <f>D41/$B$42</f>
        <v>3.405821569000507</v>
      </c>
      <c r="F53">
        <f>(D8+D14)/$B$42</f>
        <v>4.4425418569254183E-05</v>
      </c>
    </row>
    <row r="54" spans="1:6" ht="12.75">
      <c r="A54" t="s">
        <v>16</v>
      </c>
      <c r="B54">
        <f>(D15+D19)/$B$42</f>
        <v>1.2100823503297817</v>
      </c>
      <c r="C54">
        <f>(D24+D28)/$B$42</f>
        <v>0.11408577498731608</v>
      </c>
      <c r="D54">
        <f>(D30+D34)/$B$42</f>
        <v>0.013334126078132927</v>
      </c>
      <c r="E54">
        <f>(D36+D40)/$B$42</f>
        <v>0.1611468797564688</v>
      </c>
      <c r="F54">
        <f>(D3+D7+D9+D13+D21+D21)/$B$42</f>
        <v>0.009597158802638254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6">
      <selection activeCell="A48" sqref="A48:F54"/>
    </sheetView>
  </sheetViews>
  <sheetFormatPr defaultColWidth="9.140625" defaultRowHeight="12.75"/>
  <sheetData>
    <row r="1" ht="12.75">
      <c r="A1" s="1" t="s">
        <v>88</v>
      </c>
    </row>
    <row r="2" spans="1:9" ht="12.75">
      <c r="A2" s="1" t="s">
        <v>89</v>
      </c>
      <c r="B2" s="1" t="s">
        <v>90</v>
      </c>
      <c r="C2" t="s">
        <v>21</v>
      </c>
      <c r="D2" t="s">
        <v>91</v>
      </c>
      <c r="E2" t="s">
        <v>92</v>
      </c>
      <c r="F2" t="s">
        <v>93</v>
      </c>
      <c r="G2" t="s">
        <v>94</v>
      </c>
      <c r="H2" s="1" t="s">
        <v>26</v>
      </c>
      <c r="I2" s="1" t="s">
        <v>95</v>
      </c>
    </row>
    <row r="3" spans="1:9" ht="12.75">
      <c r="A3" s="1" t="s">
        <v>29</v>
      </c>
      <c r="B3" s="1" t="s">
        <v>29</v>
      </c>
      <c r="C3">
        <v>116</v>
      </c>
      <c r="D3">
        <v>130812</v>
      </c>
      <c r="E3">
        <v>112768.965517</v>
      </c>
      <c r="F3">
        <v>58257</v>
      </c>
      <c r="G3">
        <v>50221.5517241</v>
      </c>
      <c r="H3" s="1" t="s">
        <v>37</v>
      </c>
      <c r="I3" s="1" t="s">
        <v>96</v>
      </c>
    </row>
    <row r="4" spans="1:9" ht="12.75">
      <c r="A4" s="1" t="s">
        <v>29</v>
      </c>
      <c r="B4" s="1" t="s">
        <v>31</v>
      </c>
      <c r="C4">
        <v>118</v>
      </c>
      <c r="D4">
        <v>578929</v>
      </c>
      <c r="E4">
        <v>490617.79661</v>
      </c>
      <c r="F4">
        <v>218576</v>
      </c>
      <c r="G4">
        <v>185233.898305</v>
      </c>
      <c r="H4" s="1" t="s">
        <v>97</v>
      </c>
      <c r="I4" s="1" t="s">
        <v>98</v>
      </c>
    </row>
    <row r="5" spans="1:9" ht="12.75">
      <c r="A5" s="1" t="s">
        <v>29</v>
      </c>
      <c r="B5" s="1" t="s">
        <v>33</v>
      </c>
      <c r="H5" s="1"/>
      <c r="I5" s="1"/>
    </row>
    <row r="6" spans="1:9" ht="12.75">
      <c r="A6" s="1" t="s">
        <v>29</v>
      </c>
      <c r="B6" s="1" t="s">
        <v>15</v>
      </c>
      <c r="C6">
        <v>1</v>
      </c>
      <c r="D6">
        <v>6922</v>
      </c>
      <c r="E6">
        <v>692200</v>
      </c>
      <c r="F6">
        <v>6011</v>
      </c>
      <c r="G6">
        <v>601100</v>
      </c>
      <c r="H6" s="1" t="s">
        <v>99</v>
      </c>
      <c r="I6" s="1" t="s">
        <v>74</v>
      </c>
    </row>
    <row r="7" spans="1:9" ht="12.75">
      <c r="A7" s="1" t="s">
        <v>29</v>
      </c>
      <c r="B7" s="1" t="s">
        <v>16</v>
      </c>
      <c r="H7" s="1"/>
      <c r="I7" s="1"/>
    </row>
    <row r="8" spans="1:9" ht="12.75">
      <c r="A8" s="1" t="s">
        <v>29</v>
      </c>
      <c r="B8" s="1" t="s">
        <v>5</v>
      </c>
      <c r="C8">
        <v>2</v>
      </c>
      <c r="D8">
        <v>3458</v>
      </c>
      <c r="E8">
        <v>172900</v>
      </c>
      <c r="F8">
        <v>2803</v>
      </c>
      <c r="G8">
        <v>140150</v>
      </c>
      <c r="H8" s="1" t="s">
        <v>30</v>
      </c>
      <c r="I8" s="1" t="s">
        <v>35</v>
      </c>
    </row>
    <row r="9" spans="1:9" ht="12.75">
      <c r="A9" s="1" t="s">
        <v>36</v>
      </c>
      <c r="B9" s="1" t="s">
        <v>29</v>
      </c>
      <c r="C9">
        <v>10</v>
      </c>
      <c r="D9">
        <v>972</v>
      </c>
      <c r="E9">
        <v>9720</v>
      </c>
      <c r="F9">
        <v>0</v>
      </c>
      <c r="G9">
        <v>0</v>
      </c>
      <c r="H9" s="1" t="s">
        <v>30</v>
      </c>
      <c r="I9" s="1" t="s">
        <v>30</v>
      </c>
    </row>
    <row r="10" spans="1:9" ht="12.75">
      <c r="A10" s="1" t="s">
        <v>36</v>
      </c>
      <c r="B10" s="1" t="s">
        <v>31</v>
      </c>
      <c r="C10">
        <v>1757</v>
      </c>
      <c r="D10">
        <v>33378953</v>
      </c>
      <c r="E10">
        <v>1899769.6642</v>
      </c>
      <c r="F10">
        <v>25452297</v>
      </c>
      <c r="G10">
        <v>1448622.4815</v>
      </c>
      <c r="H10" s="1" t="s">
        <v>100</v>
      </c>
      <c r="I10" s="1" t="s">
        <v>101</v>
      </c>
    </row>
    <row r="11" spans="1:9" ht="12.75">
      <c r="A11" s="1" t="s">
        <v>36</v>
      </c>
      <c r="B11" s="1" t="s">
        <v>33</v>
      </c>
      <c r="C11">
        <v>107</v>
      </c>
      <c r="D11">
        <v>1649797</v>
      </c>
      <c r="E11">
        <v>1541866.35514</v>
      </c>
      <c r="F11">
        <v>1446523</v>
      </c>
      <c r="G11">
        <v>1351890.65421</v>
      </c>
      <c r="H11" s="1" t="s">
        <v>71</v>
      </c>
      <c r="I11" s="1" t="s">
        <v>72</v>
      </c>
    </row>
    <row r="12" spans="1:9" ht="12.75">
      <c r="A12" s="1" t="s">
        <v>36</v>
      </c>
      <c r="B12" s="1" t="s">
        <v>15</v>
      </c>
      <c r="C12">
        <v>16</v>
      </c>
      <c r="D12">
        <v>123001</v>
      </c>
      <c r="E12">
        <v>768756.25</v>
      </c>
      <c r="F12">
        <v>72471</v>
      </c>
      <c r="G12">
        <v>452943.75</v>
      </c>
      <c r="H12" s="1" t="s">
        <v>42</v>
      </c>
      <c r="I12" s="1" t="s">
        <v>43</v>
      </c>
    </row>
    <row r="13" spans="1:9" ht="12.75">
      <c r="A13" s="1" t="s">
        <v>36</v>
      </c>
      <c r="B13" s="1" t="s">
        <v>16</v>
      </c>
      <c r="C13">
        <v>34</v>
      </c>
      <c r="D13">
        <v>485715</v>
      </c>
      <c r="E13">
        <v>1428573.52941</v>
      </c>
      <c r="F13">
        <v>217802</v>
      </c>
      <c r="G13">
        <v>640594.117647</v>
      </c>
      <c r="H13" s="1" t="s">
        <v>102</v>
      </c>
      <c r="I13" s="1" t="s">
        <v>103</v>
      </c>
    </row>
    <row r="14" spans="1:9" ht="12.75">
      <c r="A14" s="1" t="s">
        <v>36</v>
      </c>
      <c r="B14" s="1" t="s">
        <v>5</v>
      </c>
      <c r="H14" s="1"/>
      <c r="I14" s="1"/>
    </row>
    <row r="15" spans="1:9" ht="12.75">
      <c r="A15" s="1" t="s">
        <v>46</v>
      </c>
      <c r="B15" s="1" t="s">
        <v>29</v>
      </c>
      <c r="C15">
        <v>158</v>
      </c>
      <c r="D15">
        <v>6345266</v>
      </c>
      <c r="E15">
        <v>4015991.13924</v>
      </c>
      <c r="F15">
        <v>5675280</v>
      </c>
      <c r="G15">
        <v>3591949.36709</v>
      </c>
      <c r="H15" s="1" t="s">
        <v>104</v>
      </c>
      <c r="I15" s="1" t="s">
        <v>105</v>
      </c>
    </row>
    <row r="16" spans="1:9" ht="12.75">
      <c r="A16" s="1" t="s">
        <v>46</v>
      </c>
      <c r="B16" s="1" t="s">
        <v>31</v>
      </c>
      <c r="C16">
        <v>10672</v>
      </c>
      <c r="D16">
        <v>270151399</v>
      </c>
      <c r="E16">
        <v>2531403.66379</v>
      </c>
      <c r="F16">
        <v>212842926</v>
      </c>
      <c r="G16">
        <v>1994405.22864</v>
      </c>
      <c r="H16" s="1" t="s">
        <v>106</v>
      </c>
      <c r="I16" s="1" t="s">
        <v>107</v>
      </c>
    </row>
    <row r="17" spans="1:9" ht="12.75">
      <c r="A17" s="1" t="s">
        <v>46</v>
      </c>
      <c r="B17" s="1" t="s">
        <v>33</v>
      </c>
      <c r="C17">
        <v>7996</v>
      </c>
      <c r="D17">
        <v>44621357</v>
      </c>
      <c r="E17">
        <v>558045.985493</v>
      </c>
      <c r="F17">
        <v>32681031</v>
      </c>
      <c r="G17">
        <v>408717.246123</v>
      </c>
      <c r="H17" s="1" t="s">
        <v>71</v>
      </c>
      <c r="I17" s="1" t="s">
        <v>108</v>
      </c>
    </row>
    <row r="18" spans="1:9" ht="12.75">
      <c r="A18" s="1" t="s">
        <v>46</v>
      </c>
      <c r="B18" s="1" t="s">
        <v>15</v>
      </c>
      <c r="C18">
        <v>1162</v>
      </c>
      <c r="D18">
        <v>15547005</v>
      </c>
      <c r="E18">
        <v>1337952.23752</v>
      </c>
      <c r="F18">
        <v>10292669</v>
      </c>
      <c r="G18">
        <v>885771.858864</v>
      </c>
      <c r="H18" s="1" t="s">
        <v>109</v>
      </c>
      <c r="I18" s="1" t="s">
        <v>54</v>
      </c>
    </row>
    <row r="19" spans="1:9" ht="12.75">
      <c r="A19" s="1" t="s">
        <v>46</v>
      </c>
      <c r="B19" s="1" t="s">
        <v>16</v>
      </c>
      <c r="C19">
        <v>21</v>
      </c>
      <c r="D19">
        <v>427176</v>
      </c>
      <c r="E19">
        <v>2034171.42857</v>
      </c>
      <c r="F19">
        <v>338777</v>
      </c>
      <c r="G19">
        <v>1613223.80952</v>
      </c>
      <c r="H19" s="1" t="s">
        <v>110</v>
      </c>
      <c r="I19" s="1" t="s">
        <v>111</v>
      </c>
    </row>
    <row r="20" spans="1:9" ht="12.75">
      <c r="A20" s="1" t="s">
        <v>46</v>
      </c>
      <c r="B20" s="1" t="s">
        <v>5</v>
      </c>
      <c r="H20" s="1"/>
      <c r="I20" s="1"/>
    </row>
    <row r="21" spans="1:9" ht="12.75">
      <c r="A21" s="1" t="s">
        <v>57</v>
      </c>
      <c r="B21" s="1" t="s">
        <v>29</v>
      </c>
      <c r="C21">
        <v>61</v>
      </c>
      <c r="D21">
        <v>35432</v>
      </c>
      <c r="E21">
        <v>58085.2459016</v>
      </c>
      <c r="F21">
        <v>0</v>
      </c>
      <c r="G21">
        <v>0</v>
      </c>
      <c r="H21" s="1" t="s">
        <v>30</v>
      </c>
      <c r="I21" s="1" t="s">
        <v>30</v>
      </c>
    </row>
    <row r="22" spans="1:9" ht="12.75">
      <c r="A22" s="1" t="s">
        <v>57</v>
      </c>
      <c r="B22" s="1" t="s">
        <v>31</v>
      </c>
      <c r="C22">
        <v>35</v>
      </c>
      <c r="D22">
        <v>520319</v>
      </c>
      <c r="E22">
        <v>1486625.71429</v>
      </c>
      <c r="F22">
        <v>420965</v>
      </c>
      <c r="G22">
        <v>1202757.14286</v>
      </c>
      <c r="H22" s="1" t="s">
        <v>112</v>
      </c>
      <c r="I22" s="1" t="s">
        <v>59</v>
      </c>
    </row>
    <row r="23" spans="1:9" ht="12.75">
      <c r="A23" s="1" t="s">
        <v>57</v>
      </c>
      <c r="B23" s="1" t="s">
        <v>15</v>
      </c>
      <c r="C23">
        <v>278</v>
      </c>
      <c r="D23">
        <v>857211</v>
      </c>
      <c r="E23">
        <v>308349.280576</v>
      </c>
      <c r="F23">
        <v>330800</v>
      </c>
      <c r="G23">
        <v>118992.805755</v>
      </c>
      <c r="H23" s="1" t="s">
        <v>113</v>
      </c>
      <c r="I23" s="1" t="s">
        <v>61</v>
      </c>
    </row>
    <row r="24" spans="1:9" ht="12.75">
      <c r="A24" s="1" t="s">
        <v>62</v>
      </c>
      <c r="B24" s="1" t="s">
        <v>29</v>
      </c>
      <c r="C24">
        <v>442</v>
      </c>
      <c r="D24">
        <v>3721317</v>
      </c>
      <c r="E24">
        <v>841926.923077</v>
      </c>
      <c r="F24">
        <v>2848340</v>
      </c>
      <c r="G24">
        <v>644420.81448</v>
      </c>
      <c r="H24" s="1" t="s">
        <v>114</v>
      </c>
      <c r="I24" s="1" t="s">
        <v>115</v>
      </c>
    </row>
    <row r="25" spans="1:9" ht="12.75">
      <c r="A25" s="1" t="s">
        <v>62</v>
      </c>
      <c r="B25" s="1" t="s">
        <v>31</v>
      </c>
      <c r="C25">
        <v>280</v>
      </c>
      <c r="D25">
        <v>680288</v>
      </c>
      <c r="E25">
        <v>242960</v>
      </c>
      <c r="F25">
        <v>273358</v>
      </c>
      <c r="G25">
        <v>97627.8571429</v>
      </c>
      <c r="H25" s="1" t="s">
        <v>71</v>
      </c>
      <c r="I25" s="1" t="s">
        <v>116</v>
      </c>
    </row>
    <row r="26" spans="1:9" ht="12.75">
      <c r="A26" s="1" t="s">
        <v>62</v>
      </c>
      <c r="B26" s="1" t="s">
        <v>33</v>
      </c>
      <c r="C26">
        <v>2842</v>
      </c>
      <c r="D26">
        <v>21566832</v>
      </c>
      <c r="E26">
        <v>758861.083744</v>
      </c>
      <c r="F26">
        <v>15614050</v>
      </c>
      <c r="G26">
        <v>549403.589022</v>
      </c>
      <c r="H26" s="1" t="s">
        <v>117</v>
      </c>
      <c r="I26" s="1" t="s">
        <v>72</v>
      </c>
    </row>
    <row r="27" spans="1:9" ht="12.75">
      <c r="A27" s="1" t="s">
        <v>62</v>
      </c>
      <c r="B27" s="1" t="s">
        <v>15</v>
      </c>
      <c r="C27">
        <v>129</v>
      </c>
      <c r="D27">
        <v>1266211</v>
      </c>
      <c r="E27">
        <v>981558.914729</v>
      </c>
      <c r="F27">
        <v>902470</v>
      </c>
      <c r="G27">
        <v>699589.147287</v>
      </c>
      <c r="H27" s="1" t="s">
        <v>118</v>
      </c>
      <c r="I27" s="1" t="s">
        <v>74</v>
      </c>
    </row>
    <row r="28" spans="1:9" ht="12.75">
      <c r="A28" s="1" t="s">
        <v>62</v>
      </c>
      <c r="B28" s="1" t="s">
        <v>16</v>
      </c>
      <c r="C28">
        <v>76</v>
      </c>
      <c r="D28">
        <v>1558127</v>
      </c>
      <c r="E28">
        <v>2050167.10526</v>
      </c>
      <c r="F28">
        <v>972236</v>
      </c>
      <c r="G28">
        <v>1279257.89474</v>
      </c>
      <c r="H28" s="1" t="s">
        <v>119</v>
      </c>
      <c r="I28" s="1" t="s">
        <v>120</v>
      </c>
    </row>
    <row r="29" spans="1:9" ht="12.75">
      <c r="A29" s="1" t="s">
        <v>62</v>
      </c>
      <c r="B29" s="1" t="s">
        <v>5</v>
      </c>
      <c r="H29" s="1"/>
      <c r="I29" s="1"/>
    </row>
    <row r="30" spans="1:9" ht="12.75">
      <c r="A30" s="1" t="s">
        <v>70</v>
      </c>
      <c r="B30" s="1" t="s">
        <v>29</v>
      </c>
      <c r="H30" s="1"/>
      <c r="I30" s="1"/>
    </row>
    <row r="31" spans="1:9" ht="12.75">
      <c r="A31" s="1" t="s">
        <v>70</v>
      </c>
      <c r="B31" s="1" t="s">
        <v>31</v>
      </c>
      <c r="C31">
        <v>1030</v>
      </c>
      <c r="D31">
        <v>21999914</v>
      </c>
      <c r="E31">
        <v>2135913.98058</v>
      </c>
      <c r="F31">
        <v>14606698</v>
      </c>
      <c r="G31">
        <v>1418126.01942</v>
      </c>
      <c r="H31" s="1" t="s">
        <v>121</v>
      </c>
      <c r="I31" s="1" t="s">
        <v>122</v>
      </c>
    </row>
    <row r="32" spans="1:9" ht="12.75">
      <c r="A32" s="1" t="s">
        <v>70</v>
      </c>
      <c r="B32" s="1" t="s">
        <v>33</v>
      </c>
      <c r="C32">
        <v>545</v>
      </c>
      <c r="D32">
        <v>3756638</v>
      </c>
      <c r="E32">
        <v>689291.376147</v>
      </c>
      <c r="F32">
        <v>3116701</v>
      </c>
      <c r="G32">
        <v>571871.743119</v>
      </c>
      <c r="H32" s="1" t="s">
        <v>30</v>
      </c>
      <c r="I32" s="1" t="s">
        <v>123</v>
      </c>
    </row>
    <row r="33" spans="1:9" ht="12.75">
      <c r="A33" s="1" t="s">
        <v>70</v>
      </c>
      <c r="B33" s="1" t="s">
        <v>15</v>
      </c>
      <c r="C33">
        <v>86</v>
      </c>
      <c r="D33">
        <v>9686812</v>
      </c>
      <c r="E33">
        <v>11263734.8837</v>
      </c>
      <c r="F33">
        <v>7246761</v>
      </c>
      <c r="G33">
        <v>8426466.27907</v>
      </c>
      <c r="H33" s="1" t="s">
        <v>124</v>
      </c>
      <c r="I33" s="1" t="s">
        <v>125</v>
      </c>
    </row>
    <row r="34" spans="1:9" ht="12.75">
      <c r="A34" s="1" t="s">
        <v>70</v>
      </c>
      <c r="B34" s="1" t="s">
        <v>16</v>
      </c>
      <c r="C34">
        <v>1</v>
      </c>
      <c r="D34">
        <v>600</v>
      </c>
      <c r="E34">
        <v>60000</v>
      </c>
      <c r="F34">
        <v>346</v>
      </c>
      <c r="G34">
        <v>34600</v>
      </c>
      <c r="H34" s="1" t="s">
        <v>30</v>
      </c>
      <c r="I34" s="1" t="s">
        <v>75</v>
      </c>
    </row>
    <row r="35" spans="1:9" ht="12.75">
      <c r="A35" s="1" t="s">
        <v>70</v>
      </c>
      <c r="B35" s="1" t="s">
        <v>5</v>
      </c>
      <c r="C35">
        <v>12</v>
      </c>
      <c r="D35">
        <v>578934</v>
      </c>
      <c r="E35">
        <v>4824450</v>
      </c>
      <c r="F35">
        <v>169687</v>
      </c>
      <c r="G35">
        <v>1414058.33333</v>
      </c>
      <c r="H35" s="1" t="s">
        <v>30</v>
      </c>
      <c r="I35" s="1" t="s">
        <v>35</v>
      </c>
    </row>
    <row r="36" spans="1:9" ht="12.75">
      <c r="A36" s="1" t="s">
        <v>76</v>
      </c>
      <c r="B36" s="1" t="s">
        <v>29</v>
      </c>
      <c r="C36">
        <v>2008</v>
      </c>
      <c r="D36">
        <v>20612526</v>
      </c>
      <c r="E36">
        <v>1026520.21912</v>
      </c>
      <c r="F36">
        <v>7938649</v>
      </c>
      <c r="G36">
        <v>395351.045817</v>
      </c>
      <c r="H36" s="1" t="s">
        <v>126</v>
      </c>
      <c r="I36" s="1" t="s">
        <v>127</v>
      </c>
    </row>
    <row r="37" spans="1:9" ht="12.75">
      <c r="A37" s="1" t="s">
        <v>76</v>
      </c>
      <c r="B37" s="1" t="s">
        <v>31</v>
      </c>
      <c r="C37">
        <v>2204</v>
      </c>
      <c r="D37">
        <v>40365921</v>
      </c>
      <c r="E37">
        <v>1831484.61887</v>
      </c>
      <c r="F37">
        <v>29517136</v>
      </c>
      <c r="G37">
        <v>1339252.99456</v>
      </c>
      <c r="H37" s="1" t="s">
        <v>128</v>
      </c>
      <c r="I37" s="1" t="s">
        <v>129</v>
      </c>
    </row>
    <row r="38" spans="1:9" ht="12.75">
      <c r="A38" s="1" t="s">
        <v>76</v>
      </c>
      <c r="B38" s="1" t="s">
        <v>33</v>
      </c>
      <c r="C38">
        <v>400</v>
      </c>
      <c r="D38">
        <v>30154454</v>
      </c>
      <c r="E38">
        <v>7538613.5</v>
      </c>
      <c r="F38">
        <v>18508046</v>
      </c>
      <c r="G38">
        <v>4627011.5</v>
      </c>
      <c r="H38" s="1" t="s">
        <v>71</v>
      </c>
      <c r="I38" s="1" t="s">
        <v>123</v>
      </c>
    </row>
    <row r="39" spans="1:9" ht="12.75">
      <c r="A39" s="1" t="s">
        <v>76</v>
      </c>
      <c r="B39" s="1" t="s">
        <v>15</v>
      </c>
      <c r="C39">
        <v>382</v>
      </c>
      <c r="D39">
        <v>1043967</v>
      </c>
      <c r="E39">
        <v>273289.790576</v>
      </c>
      <c r="F39">
        <v>558450</v>
      </c>
      <c r="G39">
        <v>146191.099476</v>
      </c>
      <c r="H39" s="1" t="s">
        <v>37</v>
      </c>
      <c r="I39" s="1" t="s">
        <v>130</v>
      </c>
    </row>
    <row r="40" spans="1:9" ht="12.75">
      <c r="A40" s="1" t="s">
        <v>76</v>
      </c>
      <c r="B40" s="1" t="s">
        <v>16</v>
      </c>
      <c r="C40">
        <v>3</v>
      </c>
      <c r="D40">
        <v>302534</v>
      </c>
      <c r="E40">
        <v>10084466.6667</v>
      </c>
      <c r="F40">
        <v>13278</v>
      </c>
      <c r="G40">
        <v>442600</v>
      </c>
      <c r="H40" s="1" t="s">
        <v>30</v>
      </c>
      <c r="I40" s="1" t="s">
        <v>82</v>
      </c>
    </row>
    <row r="41" spans="1:9" ht="12.75">
      <c r="A41" s="1" t="s">
        <v>76</v>
      </c>
      <c r="B41" s="1" t="s">
        <v>5</v>
      </c>
      <c r="C41">
        <v>1146</v>
      </c>
      <c r="D41">
        <v>40639162</v>
      </c>
      <c r="E41">
        <v>3546174.69459</v>
      </c>
      <c r="F41">
        <v>38101631</v>
      </c>
      <c r="G41">
        <v>3324749.65096</v>
      </c>
      <c r="H41" s="1" t="s">
        <v>30</v>
      </c>
      <c r="I41" s="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11.658920693810249</v>
      </c>
      <c r="B46">
        <f>(D5+D11+D17+D26+D32+D38)/$B$42</f>
        <v>3.2264420979198376</v>
      </c>
      <c r="C46">
        <f>(D6+D12+D18+D27+D33+D39+D23)/$B$42</f>
        <v>0.9047161656519533</v>
      </c>
      <c r="D46">
        <f>(D8+D14+D20+D29+D35+D41)/$B$42</f>
        <v>1.307126902587519</v>
      </c>
      <c r="E46">
        <f>(D3+D7+D9+D13+D15+D19+D21+D24+D28+D30+D34+D36+D40)/$B$42</f>
        <v>1.0660983320649418</v>
      </c>
      <c r="G46">
        <f>SUM(D15:D20)/$B$42</f>
        <v>10.689123636478945</v>
      </c>
      <c r="H46">
        <f>SUM(D24:D29)/$B$42</f>
        <v>0.9130129058853373</v>
      </c>
      <c r="I46">
        <f>SUM(D30:D35)/$B$42</f>
        <v>1.1422786022323694</v>
      </c>
      <c r="J46">
        <f>SUM(D36:D41)/$B$42</f>
        <v>4.221161973617453</v>
      </c>
      <c r="K46">
        <f>(SUM(D3:D14)+SUM(D21:D23))/$B$42</f>
        <v>1.1977270738203958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8.566444666412988</v>
      </c>
      <c r="C50">
        <f>D25/$B$42</f>
        <v>0.021571790969051242</v>
      </c>
      <c r="D50">
        <f>D31/$B$42</f>
        <v>0.6976126966007103</v>
      </c>
      <c r="E50">
        <f>D37/$B$42</f>
        <v>1.2799949581430745</v>
      </c>
      <c r="F50">
        <f>(D4+D10+D22)/$B$42</f>
        <v>1.0932965816844242</v>
      </c>
    </row>
    <row r="51" spans="1:6" ht="12.75">
      <c r="A51" t="s">
        <v>33</v>
      </c>
      <c r="B51">
        <f>D17/$B$42</f>
        <v>1.414933948503298</v>
      </c>
      <c r="C51">
        <f>D26/$B$42</f>
        <v>0.6838797564687976</v>
      </c>
      <c r="D51">
        <f>D32/$B$42</f>
        <v>0.11912220953830543</v>
      </c>
      <c r="E51">
        <f>D38/$B$42</f>
        <v>0.956191463723998</v>
      </c>
      <c r="F51">
        <f>(D5+D11)/$B$42</f>
        <v>0.05231471968543886</v>
      </c>
    </row>
    <row r="52" spans="1:6" ht="12.75">
      <c r="A52" t="s">
        <v>15</v>
      </c>
      <c r="B52">
        <f>D18/$B$42</f>
        <v>0.49299229452054794</v>
      </c>
      <c r="C52">
        <f>D27/$B$42</f>
        <v>0.04015128741755454</v>
      </c>
      <c r="D52">
        <f>D33/$B$42</f>
        <v>0.3071667935058346</v>
      </c>
      <c r="E52">
        <f>D39/$B$42</f>
        <v>0.033103976407914765</v>
      </c>
      <c r="F52">
        <f>(D6+D12+D23)/$B$42</f>
        <v>0.03130181380010147</v>
      </c>
    </row>
    <row r="53" spans="1:6" ht="12.75">
      <c r="A53" t="s">
        <v>5</v>
      </c>
      <c r="B53">
        <f>D20/$B$42</f>
        <v>0</v>
      </c>
      <c r="C53">
        <f>D29/$B$42</f>
        <v>0</v>
      </c>
      <c r="D53">
        <f>D35/$B$42</f>
        <v>0.018357876712328768</v>
      </c>
      <c r="E53">
        <f>D41/$B$42</f>
        <v>1.2886593734145104</v>
      </c>
      <c r="F53">
        <f>(D8+D14)/$B$42</f>
        <v>0.00010965246067985794</v>
      </c>
    </row>
    <row r="54" spans="1:6" ht="12.75">
      <c r="A54" t="s">
        <v>16</v>
      </c>
      <c r="B54">
        <f>(D15+D19)/$B$42</f>
        <v>0.2147527270421106</v>
      </c>
      <c r="C54">
        <f>(D24+D28)/$B$42</f>
        <v>0.16741007102993405</v>
      </c>
      <c r="D54">
        <f>(D30+D34)/$B$42</f>
        <v>1.9025875190258754E-05</v>
      </c>
      <c r="E54">
        <f>(D36+D40)/$B$42</f>
        <v>0.6632122019279554</v>
      </c>
      <c r="F54">
        <f>(D3+D7+D9+D13+D21+D21)/$B$42</f>
        <v>0.02182784753932014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48" sqref="A48:F54"/>
    </sheetView>
  </sheetViews>
  <sheetFormatPr defaultColWidth="9.140625" defaultRowHeight="12.75"/>
  <sheetData>
    <row r="1" ht="12.75">
      <c r="A1" t="s">
        <v>88</v>
      </c>
    </row>
    <row r="2" spans="1:9" ht="12.75">
      <c r="A2" t="s">
        <v>89</v>
      </c>
      <c r="B2" t="s">
        <v>90</v>
      </c>
      <c r="C2" t="s">
        <v>21</v>
      </c>
      <c r="D2" t="s">
        <v>91</v>
      </c>
      <c r="E2" t="s">
        <v>92</v>
      </c>
      <c r="F2" t="s">
        <v>93</v>
      </c>
      <c r="G2" t="s">
        <v>94</v>
      </c>
      <c r="H2" t="s">
        <v>26</v>
      </c>
      <c r="I2" t="s">
        <v>95</v>
      </c>
    </row>
    <row r="3" spans="1:9" ht="12.75">
      <c r="A3" t="s">
        <v>29</v>
      </c>
      <c r="B3" t="s">
        <v>29</v>
      </c>
      <c r="C3">
        <v>124</v>
      </c>
      <c r="D3">
        <v>74430</v>
      </c>
      <c r="E3">
        <v>60024.1935484</v>
      </c>
      <c r="F3">
        <v>0</v>
      </c>
      <c r="G3">
        <v>0</v>
      </c>
      <c r="H3" t="s">
        <v>131</v>
      </c>
      <c r="I3" t="s">
        <v>30</v>
      </c>
    </row>
    <row r="4" spans="1:9" ht="12.75">
      <c r="A4" t="s">
        <v>29</v>
      </c>
      <c r="B4" t="s">
        <v>31</v>
      </c>
      <c r="C4">
        <v>104</v>
      </c>
      <c r="D4">
        <v>549058</v>
      </c>
      <c r="E4">
        <v>527940.384615</v>
      </c>
      <c r="F4">
        <v>477549</v>
      </c>
      <c r="G4">
        <v>459181.730769</v>
      </c>
      <c r="H4" t="s">
        <v>132</v>
      </c>
      <c r="I4" t="s">
        <v>32</v>
      </c>
    </row>
    <row r="5" spans="1:9" ht="12.75">
      <c r="A5" t="s">
        <v>29</v>
      </c>
      <c r="B5" t="s">
        <v>33</v>
      </c>
      <c r="C5">
        <v>1213</v>
      </c>
      <c r="D5">
        <v>5965035</v>
      </c>
      <c r="E5">
        <v>491758.862325</v>
      </c>
      <c r="F5">
        <v>5156360</v>
      </c>
      <c r="G5">
        <v>425091.508656</v>
      </c>
      <c r="H5" t="s">
        <v>37</v>
      </c>
      <c r="I5" t="s">
        <v>72</v>
      </c>
    </row>
    <row r="6" spans="1:2" ht="12.75">
      <c r="A6" t="s">
        <v>29</v>
      </c>
      <c r="B6" t="s">
        <v>15</v>
      </c>
    </row>
    <row r="7" spans="1:2" ht="12.75">
      <c r="A7" t="s">
        <v>29</v>
      </c>
      <c r="B7" t="s">
        <v>16</v>
      </c>
    </row>
    <row r="8" spans="1:2" ht="12.75">
      <c r="A8" t="s">
        <v>29</v>
      </c>
      <c r="B8" t="s">
        <v>5</v>
      </c>
    </row>
    <row r="9" spans="1:9" ht="12.75">
      <c r="A9" t="s">
        <v>36</v>
      </c>
      <c r="B9" t="s">
        <v>29</v>
      </c>
      <c r="C9">
        <v>2198</v>
      </c>
      <c r="D9">
        <v>908033</v>
      </c>
      <c r="E9">
        <v>41311.7834395</v>
      </c>
      <c r="F9">
        <v>0</v>
      </c>
      <c r="G9">
        <v>0</v>
      </c>
      <c r="H9" t="s">
        <v>30</v>
      </c>
      <c r="I9" t="s">
        <v>30</v>
      </c>
    </row>
    <row r="10" spans="1:9" ht="12.75">
      <c r="A10" t="s">
        <v>36</v>
      </c>
      <c r="B10" t="s">
        <v>31</v>
      </c>
      <c r="C10">
        <v>739</v>
      </c>
      <c r="D10">
        <v>11130000</v>
      </c>
      <c r="E10">
        <v>1506089.30988</v>
      </c>
      <c r="F10">
        <v>5884753</v>
      </c>
      <c r="G10">
        <v>796312.990528</v>
      </c>
      <c r="H10" t="s">
        <v>133</v>
      </c>
      <c r="I10" t="s">
        <v>134</v>
      </c>
    </row>
    <row r="11" spans="1:9" ht="12.75">
      <c r="A11" t="s">
        <v>36</v>
      </c>
      <c r="B11" t="s">
        <v>33</v>
      </c>
      <c r="C11">
        <v>1763</v>
      </c>
      <c r="D11">
        <v>6949151</v>
      </c>
      <c r="E11">
        <v>394166.250709</v>
      </c>
      <c r="F11">
        <v>5635136</v>
      </c>
      <c r="G11">
        <v>319633.35224</v>
      </c>
      <c r="H11" t="s">
        <v>51</v>
      </c>
      <c r="I11" t="s">
        <v>135</v>
      </c>
    </row>
    <row r="12" spans="1:9" ht="12.75">
      <c r="A12" t="s">
        <v>36</v>
      </c>
      <c r="B12" t="s">
        <v>15</v>
      </c>
      <c r="C12">
        <v>16</v>
      </c>
      <c r="D12">
        <v>239371</v>
      </c>
      <c r="E12">
        <v>1496068.75</v>
      </c>
      <c r="F12">
        <v>150715</v>
      </c>
      <c r="G12">
        <v>941968.75</v>
      </c>
      <c r="H12" t="s">
        <v>136</v>
      </c>
      <c r="I12" t="s">
        <v>43</v>
      </c>
    </row>
    <row r="13" spans="1:9" ht="12.75">
      <c r="A13" t="s">
        <v>36</v>
      </c>
      <c r="B13" t="s">
        <v>16</v>
      </c>
      <c r="C13">
        <v>12</v>
      </c>
      <c r="D13">
        <v>48055</v>
      </c>
      <c r="E13">
        <v>400458.333333</v>
      </c>
      <c r="F13">
        <v>13087</v>
      </c>
      <c r="G13">
        <v>109058.333333</v>
      </c>
      <c r="H13" t="s">
        <v>44</v>
      </c>
      <c r="I13" t="s">
        <v>137</v>
      </c>
    </row>
    <row r="14" spans="1:2" ht="12.75">
      <c r="A14" t="s">
        <v>36</v>
      </c>
      <c r="B14" t="s">
        <v>5</v>
      </c>
    </row>
    <row r="15" spans="1:9" ht="12.75">
      <c r="A15" t="s">
        <v>46</v>
      </c>
      <c r="B15" t="s">
        <v>29</v>
      </c>
      <c r="C15">
        <v>1329</v>
      </c>
      <c r="D15">
        <v>3023161</v>
      </c>
      <c r="E15">
        <v>227476.373213</v>
      </c>
      <c r="F15">
        <v>1502792</v>
      </c>
      <c r="G15">
        <v>113076.899925</v>
      </c>
      <c r="H15" t="s">
        <v>71</v>
      </c>
      <c r="I15" t="s">
        <v>138</v>
      </c>
    </row>
    <row r="16" spans="1:9" ht="12.75">
      <c r="A16" t="s">
        <v>46</v>
      </c>
      <c r="B16" t="s">
        <v>31</v>
      </c>
      <c r="C16">
        <v>11985</v>
      </c>
      <c r="D16">
        <v>363109745</v>
      </c>
      <c r="E16">
        <v>3029701.66875</v>
      </c>
      <c r="F16">
        <v>286279518</v>
      </c>
      <c r="G16">
        <v>2388648.46058</v>
      </c>
      <c r="H16" t="s">
        <v>139</v>
      </c>
      <c r="I16" t="s">
        <v>140</v>
      </c>
    </row>
    <row r="17" spans="1:9" ht="12.75">
      <c r="A17" t="s">
        <v>46</v>
      </c>
      <c r="B17" t="s">
        <v>33</v>
      </c>
      <c r="C17">
        <v>5258</v>
      </c>
      <c r="D17">
        <v>115584532</v>
      </c>
      <c r="E17">
        <v>2198260.4032</v>
      </c>
      <c r="F17">
        <v>101593534</v>
      </c>
      <c r="G17">
        <v>1932170.67326</v>
      </c>
      <c r="H17" t="s">
        <v>141</v>
      </c>
      <c r="I17" t="s">
        <v>142</v>
      </c>
    </row>
    <row r="18" spans="1:2" ht="12.75">
      <c r="A18" t="s">
        <v>46</v>
      </c>
      <c r="B18" t="s">
        <v>15</v>
      </c>
    </row>
    <row r="19" spans="1:9" ht="12.75">
      <c r="A19" t="s">
        <v>46</v>
      </c>
      <c r="B19" t="s">
        <v>16</v>
      </c>
      <c r="C19">
        <v>5093</v>
      </c>
      <c r="D19">
        <v>25016425</v>
      </c>
      <c r="E19">
        <v>491192.322796</v>
      </c>
      <c r="F19">
        <v>21025130</v>
      </c>
      <c r="G19">
        <v>412824.072256</v>
      </c>
      <c r="H19" t="s">
        <v>143</v>
      </c>
      <c r="I19" t="s">
        <v>144</v>
      </c>
    </row>
    <row r="20" spans="1:2" ht="12.75">
      <c r="A20" t="s">
        <v>46</v>
      </c>
      <c r="B20" t="s">
        <v>5</v>
      </c>
    </row>
    <row r="21" spans="1:2" ht="12.75">
      <c r="A21" t="s">
        <v>57</v>
      </c>
      <c r="B21" t="s">
        <v>29</v>
      </c>
    </row>
    <row r="22" spans="1:2" ht="12.75">
      <c r="A22" t="s">
        <v>57</v>
      </c>
      <c r="B22" t="s">
        <v>31</v>
      </c>
    </row>
    <row r="23" spans="1:2" ht="12.75">
      <c r="A23" t="s">
        <v>57</v>
      </c>
      <c r="B23" t="s">
        <v>15</v>
      </c>
    </row>
    <row r="24" spans="1:9" ht="12.75">
      <c r="A24" t="s">
        <v>62</v>
      </c>
      <c r="B24" t="s">
        <v>29</v>
      </c>
      <c r="C24">
        <v>3007</v>
      </c>
      <c r="D24">
        <v>1415546</v>
      </c>
      <c r="E24">
        <v>47075.0249418</v>
      </c>
      <c r="F24">
        <v>0</v>
      </c>
      <c r="G24">
        <v>0</v>
      </c>
      <c r="H24" t="s">
        <v>30</v>
      </c>
      <c r="I24" t="s">
        <v>30</v>
      </c>
    </row>
    <row r="25" spans="1:9" ht="12.75">
      <c r="A25" t="s">
        <v>62</v>
      </c>
      <c r="B25" t="s">
        <v>31</v>
      </c>
      <c r="C25">
        <v>67</v>
      </c>
      <c r="D25">
        <v>313001</v>
      </c>
      <c r="E25">
        <v>467165.671642</v>
      </c>
      <c r="F25">
        <v>107913</v>
      </c>
      <c r="G25">
        <v>161064.179104</v>
      </c>
      <c r="H25" t="s">
        <v>71</v>
      </c>
      <c r="I25" t="s">
        <v>145</v>
      </c>
    </row>
    <row r="26" spans="1:9" ht="12.75">
      <c r="A26" t="s">
        <v>62</v>
      </c>
      <c r="B26" t="s">
        <v>33</v>
      </c>
      <c r="C26">
        <v>500</v>
      </c>
      <c r="D26">
        <v>1683978</v>
      </c>
      <c r="E26">
        <v>336795.6</v>
      </c>
      <c r="F26">
        <v>736418</v>
      </c>
      <c r="G26">
        <v>147283.6</v>
      </c>
      <c r="H26" t="s">
        <v>51</v>
      </c>
      <c r="I26" t="s">
        <v>72</v>
      </c>
    </row>
    <row r="27" spans="1:9" ht="12.75">
      <c r="A27" t="s">
        <v>62</v>
      </c>
      <c r="B27" t="s">
        <v>15</v>
      </c>
      <c r="C27">
        <v>1199</v>
      </c>
      <c r="D27">
        <v>56079013</v>
      </c>
      <c r="E27">
        <v>4677148.70726</v>
      </c>
      <c r="F27">
        <v>45529492</v>
      </c>
      <c r="G27">
        <v>3797288.74062</v>
      </c>
      <c r="H27" t="s">
        <v>146</v>
      </c>
      <c r="I27" t="s">
        <v>147</v>
      </c>
    </row>
    <row r="28" spans="1:9" ht="12.75">
      <c r="A28" t="s">
        <v>62</v>
      </c>
      <c r="B28" t="s">
        <v>16</v>
      </c>
      <c r="C28">
        <v>16</v>
      </c>
      <c r="D28">
        <v>437921</v>
      </c>
      <c r="E28">
        <v>2737006.25</v>
      </c>
      <c r="F28">
        <v>350881</v>
      </c>
      <c r="G28">
        <v>2193006.25</v>
      </c>
      <c r="H28" t="s">
        <v>148</v>
      </c>
      <c r="I28" t="s">
        <v>149</v>
      </c>
    </row>
    <row r="29" spans="1:9" ht="12.75">
      <c r="A29" t="s">
        <v>62</v>
      </c>
      <c r="B29" t="s">
        <v>5</v>
      </c>
      <c r="C29">
        <v>217</v>
      </c>
      <c r="D29">
        <v>14169728</v>
      </c>
      <c r="E29">
        <v>6529828.57143</v>
      </c>
      <c r="F29">
        <v>12785104</v>
      </c>
      <c r="G29">
        <v>5891752.99539</v>
      </c>
      <c r="H29" t="s">
        <v>30</v>
      </c>
      <c r="I29" t="s">
        <v>35</v>
      </c>
    </row>
    <row r="30" spans="1:9" ht="12.75">
      <c r="A30" t="s">
        <v>70</v>
      </c>
      <c r="B30" t="s">
        <v>29</v>
      </c>
      <c r="C30">
        <v>66</v>
      </c>
      <c r="D30">
        <v>1366868</v>
      </c>
      <c r="E30">
        <v>2071012.12121</v>
      </c>
      <c r="F30">
        <v>145</v>
      </c>
      <c r="G30">
        <v>219.696969697</v>
      </c>
      <c r="H30" t="s">
        <v>30</v>
      </c>
      <c r="I30" t="s">
        <v>150</v>
      </c>
    </row>
    <row r="31" spans="1:9" ht="12.75">
      <c r="A31" t="s">
        <v>70</v>
      </c>
      <c r="B31" t="s">
        <v>31</v>
      </c>
      <c r="C31">
        <v>47</v>
      </c>
      <c r="D31">
        <v>1019367</v>
      </c>
      <c r="E31">
        <v>2168865.95745</v>
      </c>
      <c r="F31">
        <v>861998</v>
      </c>
      <c r="G31">
        <v>1834038.29787</v>
      </c>
      <c r="H31" t="s">
        <v>151</v>
      </c>
      <c r="I31" t="s">
        <v>152</v>
      </c>
    </row>
    <row r="32" spans="1:9" ht="12.75">
      <c r="A32" t="s">
        <v>70</v>
      </c>
      <c r="B32" t="s">
        <v>33</v>
      </c>
      <c r="C32">
        <v>35</v>
      </c>
      <c r="D32">
        <v>325103</v>
      </c>
      <c r="E32">
        <v>928865.714286</v>
      </c>
      <c r="F32">
        <v>182488</v>
      </c>
      <c r="G32">
        <v>521394.285714</v>
      </c>
      <c r="H32" t="s">
        <v>30</v>
      </c>
      <c r="I32" t="s">
        <v>123</v>
      </c>
    </row>
    <row r="33" spans="1:9" ht="12.75">
      <c r="A33" t="s">
        <v>70</v>
      </c>
      <c r="B33" t="s">
        <v>15</v>
      </c>
      <c r="C33">
        <v>87</v>
      </c>
      <c r="D33">
        <v>3320656</v>
      </c>
      <c r="E33">
        <v>3816845.97701</v>
      </c>
      <c r="F33">
        <v>2687096</v>
      </c>
      <c r="G33">
        <v>3088616.09195</v>
      </c>
      <c r="H33" t="s">
        <v>153</v>
      </c>
      <c r="I33" t="s">
        <v>125</v>
      </c>
    </row>
    <row r="34" spans="1:9" ht="12.75">
      <c r="A34" t="s">
        <v>70</v>
      </c>
      <c r="B34" t="s">
        <v>16</v>
      </c>
      <c r="C34">
        <v>2</v>
      </c>
      <c r="D34">
        <v>105514</v>
      </c>
      <c r="E34">
        <v>5275700</v>
      </c>
      <c r="F34">
        <v>75053</v>
      </c>
      <c r="G34">
        <v>3752650</v>
      </c>
      <c r="H34" t="s">
        <v>30</v>
      </c>
      <c r="I34" t="s">
        <v>75</v>
      </c>
    </row>
    <row r="35" spans="1:9" ht="12.75">
      <c r="A35" t="s">
        <v>70</v>
      </c>
      <c r="B35" t="s">
        <v>5</v>
      </c>
      <c r="C35">
        <v>36</v>
      </c>
      <c r="D35">
        <v>2235057</v>
      </c>
      <c r="E35">
        <v>6208491.66667</v>
      </c>
      <c r="F35">
        <v>1046356</v>
      </c>
      <c r="G35">
        <v>2906544.44444</v>
      </c>
      <c r="H35" t="s">
        <v>30</v>
      </c>
      <c r="I35" t="s">
        <v>35</v>
      </c>
    </row>
    <row r="36" spans="1:9" ht="12.75">
      <c r="A36" t="s">
        <v>76</v>
      </c>
      <c r="B36" t="s">
        <v>29</v>
      </c>
      <c r="C36">
        <v>62</v>
      </c>
      <c r="D36">
        <v>117485</v>
      </c>
      <c r="E36">
        <v>189491.935484</v>
      </c>
      <c r="F36">
        <v>0</v>
      </c>
      <c r="G36">
        <v>0</v>
      </c>
      <c r="H36" t="s">
        <v>154</v>
      </c>
      <c r="I36" t="s">
        <v>30</v>
      </c>
    </row>
    <row r="37" spans="1:9" ht="12.75">
      <c r="A37" t="s">
        <v>76</v>
      </c>
      <c r="B37" t="s">
        <v>31</v>
      </c>
      <c r="C37">
        <v>2582</v>
      </c>
      <c r="D37">
        <v>23106411</v>
      </c>
      <c r="E37">
        <v>894903.601859</v>
      </c>
      <c r="F37">
        <v>19027312</v>
      </c>
      <c r="G37">
        <v>736921.456235</v>
      </c>
      <c r="H37" t="s">
        <v>155</v>
      </c>
      <c r="I37" t="s">
        <v>156</v>
      </c>
    </row>
    <row r="38" spans="1:9" ht="12.75">
      <c r="A38" t="s">
        <v>76</v>
      </c>
      <c r="B38" t="s">
        <v>33</v>
      </c>
      <c r="C38">
        <v>814</v>
      </c>
      <c r="D38">
        <v>70017159</v>
      </c>
      <c r="E38">
        <v>8601616.58477</v>
      </c>
      <c r="F38">
        <v>61795484</v>
      </c>
      <c r="G38">
        <v>7591582.80098</v>
      </c>
      <c r="H38" t="s">
        <v>71</v>
      </c>
      <c r="I38" t="s">
        <v>157</v>
      </c>
    </row>
    <row r="39" spans="1:9" ht="12.75">
      <c r="A39" t="s">
        <v>76</v>
      </c>
      <c r="B39" t="s">
        <v>15</v>
      </c>
      <c r="C39">
        <v>810</v>
      </c>
      <c r="D39">
        <v>5564861</v>
      </c>
      <c r="E39">
        <v>687019.876543</v>
      </c>
      <c r="F39">
        <v>3817994</v>
      </c>
      <c r="G39">
        <v>471357.283951</v>
      </c>
      <c r="H39" t="s">
        <v>158</v>
      </c>
      <c r="I39" t="s">
        <v>130</v>
      </c>
    </row>
    <row r="40" spans="1:9" ht="12.75">
      <c r="A40" t="s">
        <v>76</v>
      </c>
      <c r="B40" t="s">
        <v>16</v>
      </c>
      <c r="C40">
        <v>312</v>
      </c>
      <c r="D40">
        <v>4998256</v>
      </c>
      <c r="E40">
        <v>1602005.12821</v>
      </c>
      <c r="F40">
        <v>1428030</v>
      </c>
      <c r="G40">
        <v>457701.923077</v>
      </c>
      <c r="H40" t="s">
        <v>30</v>
      </c>
      <c r="I40" t="s">
        <v>159</v>
      </c>
    </row>
    <row r="41" spans="1:9" ht="12.75">
      <c r="A41" t="s">
        <v>76</v>
      </c>
      <c r="B41" t="s">
        <v>5</v>
      </c>
      <c r="C41">
        <v>1256</v>
      </c>
      <c r="D41">
        <v>39010408</v>
      </c>
      <c r="E41">
        <v>3105924.20382</v>
      </c>
      <c r="F41">
        <v>35427027</v>
      </c>
      <c r="G41">
        <v>2820623.16879</v>
      </c>
      <c r="H41" t="s">
        <v>30</v>
      </c>
      <c r="I4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12.659423579401318</v>
      </c>
      <c r="B46">
        <f>(D5+D11+D17+D26+D32+D38)/$B$42</f>
        <v>6.35860470573313</v>
      </c>
      <c r="C46">
        <f>(D6+D12+D18+D27+D33+D39+D23)/$B$42</f>
        <v>2.0676021372399798</v>
      </c>
      <c r="D46">
        <f>(D8+D14+D20+D29+D35+D41)/$B$42</f>
        <v>1.7572042427701675</v>
      </c>
      <c r="E46">
        <f>(D3+D7+D9+D13+D15+D19+D21+D24+D28+D30+D34+D36+D40)/$B$42</f>
        <v>1.18948801369863</v>
      </c>
      <c r="G46">
        <f>SUM(D15:D20)/$B$42</f>
        <v>16.068425386859463</v>
      </c>
      <c r="H46">
        <f>SUM(D24:D29)/$B$42</f>
        <v>2.349669805936073</v>
      </c>
      <c r="I46">
        <f>SUM(D30:D35)/$B$42</f>
        <v>0.26549229452054796</v>
      </c>
      <c r="J46">
        <f>SUM(D36:D41)/$B$42</f>
        <v>4.528620624048706</v>
      </c>
      <c r="K46">
        <f>(SUM(D3:D14)+SUM(D21:D23))/$B$42</f>
        <v>0.8201145674784374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11.514134481227803</v>
      </c>
      <c r="C50">
        <f>D25/$B$42</f>
        <v>0.0099251966007103</v>
      </c>
      <c r="D50">
        <f>D31/$B$42</f>
        <v>0.032323915525114155</v>
      </c>
      <c r="E50">
        <f>D37/$B$42</f>
        <v>0.7326994863013698</v>
      </c>
      <c r="F50">
        <f>(D4+D10+D22)/$B$42</f>
        <v>0.37034049974632166</v>
      </c>
    </row>
    <row r="51" spans="1:6" ht="12.75">
      <c r="A51" t="s">
        <v>33</v>
      </c>
      <c r="B51">
        <f>D17/$B$42</f>
        <v>3.6651614662607814</v>
      </c>
      <c r="C51">
        <f>D26/$B$42</f>
        <v>0.053398592085235924</v>
      </c>
      <c r="D51">
        <f>D32/$B$42</f>
        <v>0.010308948503297818</v>
      </c>
      <c r="E51">
        <f>D38/$B$42</f>
        <v>2.2202295471841706</v>
      </c>
      <c r="F51">
        <f>(D5+D11)/$B$42</f>
        <v>0.4095061516996448</v>
      </c>
    </row>
    <row r="52" spans="1:6" ht="12.75">
      <c r="A52" t="s">
        <v>15</v>
      </c>
      <c r="B52">
        <f>D18/$B$42</f>
        <v>0</v>
      </c>
      <c r="C52">
        <f>D27/$B$42</f>
        <v>1.77825383688483</v>
      </c>
      <c r="D52">
        <f>D33/$B$42</f>
        <v>0.10529731100963978</v>
      </c>
      <c r="E52">
        <f>D39/$B$42</f>
        <v>0.17646058472856418</v>
      </c>
      <c r="F52">
        <f>(D6+D12+D23)/$B$42</f>
        <v>0.007590404616945713</v>
      </c>
    </row>
    <row r="53" spans="1:6" ht="12.75">
      <c r="A53" t="s">
        <v>5</v>
      </c>
      <c r="B53">
        <f>D20/$B$42</f>
        <v>0</v>
      </c>
      <c r="C53">
        <f>D29/$B$42</f>
        <v>0.4493191273465246</v>
      </c>
      <c r="D53">
        <f>D35/$B$42</f>
        <v>0.07087319254185692</v>
      </c>
      <c r="E53">
        <f>D41/$B$42</f>
        <v>1.237011922881786</v>
      </c>
      <c r="F53">
        <f>(D8+D14)/$B$42</f>
        <v>0</v>
      </c>
    </row>
    <row r="54" spans="1:6" ht="12.75">
      <c r="A54" t="s">
        <v>16</v>
      </c>
      <c r="B54">
        <f>(D15+D19)/$B$42</f>
        <v>0.8891294393708777</v>
      </c>
      <c r="C54">
        <f>(D24+D28)/$B$42</f>
        <v>0.0587730530187722</v>
      </c>
      <c r="D54">
        <f>(D30+D34)/$B$42</f>
        <v>0.046688926940639267</v>
      </c>
      <c r="E54">
        <f>(D36+D40)/$B$42</f>
        <v>0.16221908295281584</v>
      </c>
      <c r="F54">
        <f>(D3+D7+D9+D13+D21+D21)/$B$42</f>
        <v>0.032677511415525114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48" sqref="A48:F54"/>
    </sheetView>
  </sheetViews>
  <sheetFormatPr defaultColWidth="9.140625" defaultRowHeight="12.75"/>
  <sheetData>
    <row r="1" ht="12.75">
      <c r="A1" t="s">
        <v>88</v>
      </c>
    </row>
    <row r="2" spans="1:9" ht="12.75">
      <c r="A2" t="s">
        <v>89</v>
      </c>
      <c r="B2" t="s">
        <v>90</v>
      </c>
      <c r="C2" t="s">
        <v>21</v>
      </c>
      <c r="D2" t="s">
        <v>91</v>
      </c>
      <c r="E2" t="s">
        <v>92</v>
      </c>
      <c r="F2" t="s">
        <v>93</v>
      </c>
      <c r="G2" t="s">
        <v>94</v>
      </c>
      <c r="H2" t="s">
        <v>26</v>
      </c>
      <c r="I2" t="s">
        <v>95</v>
      </c>
    </row>
    <row r="3" spans="1:9" ht="12.75">
      <c r="A3" t="s">
        <v>29</v>
      </c>
      <c r="B3" t="s">
        <v>29</v>
      </c>
      <c r="C3">
        <v>128</v>
      </c>
      <c r="D3">
        <v>17362085</v>
      </c>
      <c r="E3">
        <v>13564128.9062</v>
      </c>
      <c r="F3">
        <v>16207792</v>
      </c>
      <c r="G3">
        <v>12662337.5</v>
      </c>
      <c r="H3" t="s">
        <v>131</v>
      </c>
      <c r="I3" t="s">
        <v>160</v>
      </c>
    </row>
    <row r="4" spans="1:9" ht="12.75">
      <c r="A4" t="s">
        <v>29</v>
      </c>
      <c r="B4" t="s">
        <v>31</v>
      </c>
      <c r="C4">
        <v>20</v>
      </c>
      <c r="D4">
        <v>1680004</v>
      </c>
      <c r="E4">
        <v>8400020</v>
      </c>
      <c r="F4">
        <v>1510031</v>
      </c>
      <c r="G4">
        <v>7550155</v>
      </c>
      <c r="H4" t="s">
        <v>161</v>
      </c>
      <c r="I4" t="s">
        <v>162</v>
      </c>
    </row>
    <row r="5" spans="1:9" ht="12.75">
      <c r="A5" t="s">
        <v>29</v>
      </c>
      <c r="B5" t="s">
        <v>33</v>
      </c>
      <c r="C5">
        <v>20</v>
      </c>
      <c r="D5">
        <v>77480</v>
      </c>
      <c r="E5">
        <v>387400</v>
      </c>
      <c r="F5">
        <v>68629</v>
      </c>
      <c r="G5">
        <v>343145</v>
      </c>
      <c r="H5" t="s">
        <v>37</v>
      </c>
      <c r="I5" t="s">
        <v>72</v>
      </c>
    </row>
    <row r="6" spans="1:2" ht="12.75">
      <c r="A6" t="s">
        <v>29</v>
      </c>
      <c r="B6" t="s">
        <v>163</v>
      </c>
    </row>
    <row r="7" spans="1:2" ht="12.75">
      <c r="A7" t="s">
        <v>29</v>
      </c>
      <c r="B7" t="s">
        <v>16</v>
      </c>
    </row>
    <row r="8" spans="1:2" ht="12.75">
      <c r="A8" t="s">
        <v>29</v>
      </c>
      <c r="B8" t="s">
        <v>5</v>
      </c>
    </row>
    <row r="9" spans="1:9" ht="12.75">
      <c r="A9" t="s">
        <v>36</v>
      </c>
      <c r="B9" t="s">
        <v>29</v>
      </c>
      <c r="C9">
        <v>764</v>
      </c>
      <c r="D9">
        <v>454585</v>
      </c>
      <c r="E9">
        <v>59500.6544503</v>
      </c>
      <c r="F9">
        <v>0</v>
      </c>
      <c r="G9">
        <v>0</v>
      </c>
      <c r="H9" t="s">
        <v>37</v>
      </c>
      <c r="I9" t="s">
        <v>30</v>
      </c>
    </row>
    <row r="10" spans="1:9" ht="12.75">
      <c r="A10" t="s">
        <v>36</v>
      </c>
      <c r="B10" t="s">
        <v>31</v>
      </c>
      <c r="C10">
        <v>1737</v>
      </c>
      <c r="D10">
        <v>11528614</v>
      </c>
      <c r="E10">
        <v>663708.347726</v>
      </c>
      <c r="F10">
        <v>7937737</v>
      </c>
      <c r="G10">
        <v>456979.677605</v>
      </c>
      <c r="H10" t="s">
        <v>164</v>
      </c>
      <c r="I10" t="s">
        <v>165</v>
      </c>
    </row>
    <row r="11" spans="1:9" ht="12.75">
      <c r="A11" t="s">
        <v>36</v>
      </c>
      <c r="B11" t="s">
        <v>33</v>
      </c>
      <c r="C11">
        <v>512</v>
      </c>
      <c r="D11">
        <v>2167252</v>
      </c>
      <c r="E11">
        <v>423291.40625</v>
      </c>
      <c r="F11">
        <v>1784296</v>
      </c>
      <c r="G11">
        <v>348495.3125</v>
      </c>
      <c r="H11" t="s">
        <v>71</v>
      </c>
      <c r="I11" t="s">
        <v>166</v>
      </c>
    </row>
    <row r="12" spans="1:9" ht="12.75">
      <c r="A12" t="s">
        <v>36</v>
      </c>
      <c r="B12" t="s">
        <v>15</v>
      </c>
      <c r="C12">
        <v>157</v>
      </c>
      <c r="D12">
        <v>1514881</v>
      </c>
      <c r="E12">
        <v>964892.356688</v>
      </c>
      <c r="F12">
        <v>1153447</v>
      </c>
      <c r="G12">
        <v>734679.617834</v>
      </c>
      <c r="H12" t="s">
        <v>167</v>
      </c>
      <c r="I12" t="s">
        <v>168</v>
      </c>
    </row>
    <row r="13" spans="1:9" ht="12.75">
      <c r="A13" t="s">
        <v>36</v>
      </c>
      <c r="B13" t="s">
        <v>16</v>
      </c>
      <c r="C13">
        <v>264</v>
      </c>
      <c r="D13">
        <v>342321</v>
      </c>
      <c r="E13">
        <v>129667.045455</v>
      </c>
      <c r="F13">
        <v>236637</v>
      </c>
      <c r="G13">
        <v>89635.2272727</v>
      </c>
      <c r="H13" t="s">
        <v>30</v>
      </c>
      <c r="I13" t="s">
        <v>169</v>
      </c>
    </row>
    <row r="14" spans="1:2" ht="12.75">
      <c r="A14" t="s">
        <v>36</v>
      </c>
      <c r="B14" t="s">
        <v>5</v>
      </c>
    </row>
    <row r="15" spans="1:9" ht="12.75">
      <c r="A15" t="s">
        <v>46</v>
      </c>
      <c r="B15" t="s">
        <v>29</v>
      </c>
      <c r="C15">
        <v>4239</v>
      </c>
      <c r="D15">
        <v>16780086</v>
      </c>
      <c r="E15">
        <v>395850.106157</v>
      </c>
      <c r="F15">
        <v>9439719</v>
      </c>
      <c r="G15">
        <v>222687.402689</v>
      </c>
      <c r="H15" t="s">
        <v>170</v>
      </c>
      <c r="I15" t="s">
        <v>171</v>
      </c>
    </row>
    <row r="16" spans="1:9" ht="12.75">
      <c r="A16" t="s">
        <v>46</v>
      </c>
      <c r="B16" t="s">
        <v>31</v>
      </c>
      <c r="C16">
        <v>19268</v>
      </c>
      <c r="D16">
        <v>453935826</v>
      </c>
      <c r="E16">
        <v>2355905.26261</v>
      </c>
      <c r="F16">
        <v>387257474</v>
      </c>
      <c r="G16">
        <v>2009847.79946</v>
      </c>
      <c r="H16" t="s">
        <v>172</v>
      </c>
      <c r="I16" t="s">
        <v>173</v>
      </c>
    </row>
    <row r="17" spans="1:9" ht="12.75">
      <c r="A17" t="s">
        <v>46</v>
      </c>
      <c r="B17" t="s">
        <v>33</v>
      </c>
      <c r="C17">
        <v>5737</v>
      </c>
      <c r="D17">
        <v>63655092</v>
      </c>
      <c r="E17">
        <v>1109553.6343</v>
      </c>
      <c r="F17">
        <v>54280460</v>
      </c>
      <c r="G17">
        <v>946147.115217</v>
      </c>
      <c r="H17" t="s">
        <v>174</v>
      </c>
      <c r="I17" t="s">
        <v>175</v>
      </c>
    </row>
    <row r="18" spans="1:9" ht="12.75">
      <c r="A18" t="s">
        <v>46</v>
      </c>
      <c r="B18" t="s">
        <v>15</v>
      </c>
      <c r="C18">
        <v>202</v>
      </c>
      <c r="D18">
        <v>1470407</v>
      </c>
      <c r="E18">
        <v>727924.257426</v>
      </c>
      <c r="F18">
        <v>1242360</v>
      </c>
      <c r="G18">
        <v>615029.70297</v>
      </c>
      <c r="H18" t="s">
        <v>176</v>
      </c>
      <c r="I18" t="s">
        <v>54</v>
      </c>
    </row>
    <row r="19" spans="1:9" ht="12.75">
      <c r="A19" t="s">
        <v>46</v>
      </c>
      <c r="B19" t="s">
        <v>16</v>
      </c>
      <c r="C19">
        <v>2007</v>
      </c>
      <c r="D19">
        <v>12478222</v>
      </c>
      <c r="E19">
        <v>1399002.526276</v>
      </c>
      <c r="F19">
        <v>7228982</v>
      </c>
      <c r="G19">
        <v>735834.765895</v>
      </c>
      <c r="H19" t="s">
        <v>177</v>
      </c>
      <c r="I19" t="s">
        <v>178</v>
      </c>
    </row>
    <row r="20" spans="1:9" ht="12.75">
      <c r="A20" t="s">
        <v>46</v>
      </c>
      <c r="B20" t="s">
        <v>5</v>
      </c>
      <c r="C20">
        <v>701</v>
      </c>
      <c r="D20">
        <v>24882646</v>
      </c>
      <c r="E20">
        <v>3549592.86733</v>
      </c>
      <c r="F20">
        <v>22651118</v>
      </c>
      <c r="G20">
        <v>3231257.91726</v>
      </c>
      <c r="H20" t="s">
        <v>30</v>
      </c>
      <c r="I20" t="s">
        <v>35</v>
      </c>
    </row>
    <row r="21" spans="1:2" ht="12.75">
      <c r="A21" t="s">
        <v>57</v>
      </c>
      <c r="B21" t="s">
        <v>29</v>
      </c>
    </row>
    <row r="22" spans="1:2" ht="12.75">
      <c r="A22" t="s">
        <v>57</v>
      </c>
      <c r="B22" t="s">
        <v>31</v>
      </c>
    </row>
    <row r="23" spans="1:2" ht="12.75">
      <c r="A23" t="s">
        <v>57</v>
      </c>
      <c r="B23" t="s">
        <v>15</v>
      </c>
    </row>
    <row r="24" spans="1:9" ht="12.75">
      <c r="A24" t="s">
        <v>62</v>
      </c>
      <c r="B24" t="s">
        <v>29</v>
      </c>
      <c r="C24">
        <v>1407</v>
      </c>
      <c r="D24">
        <v>10461137</v>
      </c>
      <c r="E24">
        <v>743506.538735</v>
      </c>
      <c r="F24">
        <v>9100897</v>
      </c>
      <c r="G24">
        <v>646829.921819</v>
      </c>
      <c r="H24" t="s">
        <v>179</v>
      </c>
      <c r="I24" t="s">
        <v>180</v>
      </c>
    </row>
    <row r="25" spans="1:9" ht="12.75">
      <c r="A25" t="s">
        <v>62</v>
      </c>
      <c r="B25" t="s">
        <v>31</v>
      </c>
      <c r="C25">
        <v>1</v>
      </c>
      <c r="D25">
        <v>600</v>
      </c>
      <c r="E25">
        <v>60000</v>
      </c>
      <c r="F25">
        <v>56</v>
      </c>
      <c r="G25">
        <v>5600</v>
      </c>
      <c r="H25" t="s">
        <v>181</v>
      </c>
      <c r="I25" t="s">
        <v>59</v>
      </c>
    </row>
    <row r="26" spans="1:9" ht="12.75">
      <c r="A26" t="s">
        <v>62</v>
      </c>
      <c r="B26" t="s">
        <v>33</v>
      </c>
      <c r="C26">
        <v>1698</v>
      </c>
      <c r="D26">
        <v>37980006</v>
      </c>
      <c r="E26">
        <v>2236749.46996</v>
      </c>
      <c r="F26">
        <v>28993638</v>
      </c>
      <c r="G26">
        <v>1707516.96113</v>
      </c>
      <c r="H26" t="s">
        <v>182</v>
      </c>
      <c r="I26" t="s">
        <v>166</v>
      </c>
    </row>
    <row r="27" spans="1:9" ht="12.75">
      <c r="A27" t="s">
        <v>62</v>
      </c>
      <c r="B27" t="s">
        <v>15</v>
      </c>
      <c r="C27">
        <v>19</v>
      </c>
      <c r="D27">
        <v>1152450</v>
      </c>
      <c r="E27">
        <v>6065526.31579</v>
      </c>
      <c r="F27">
        <v>457379</v>
      </c>
      <c r="G27">
        <v>2407257.89474</v>
      </c>
      <c r="H27" t="s">
        <v>183</v>
      </c>
      <c r="I27" t="s">
        <v>74</v>
      </c>
    </row>
    <row r="28" spans="1:9" ht="12.75">
      <c r="A28" t="s">
        <v>62</v>
      </c>
      <c r="B28" t="s">
        <v>16</v>
      </c>
      <c r="C28">
        <v>101</v>
      </c>
      <c r="D28">
        <v>1831459</v>
      </c>
      <c r="E28">
        <v>11219035</v>
      </c>
      <c r="F28">
        <v>561119</v>
      </c>
      <c r="G28">
        <v>8426273</v>
      </c>
      <c r="H28" t="s">
        <v>184</v>
      </c>
      <c r="I28" t="s">
        <v>185</v>
      </c>
    </row>
    <row r="29" spans="1:9" ht="12.75">
      <c r="A29" t="s">
        <v>62</v>
      </c>
      <c r="B29" t="s">
        <v>5</v>
      </c>
      <c r="C29">
        <v>811</v>
      </c>
      <c r="D29">
        <v>29592960</v>
      </c>
      <c r="E29">
        <v>3648946.97904</v>
      </c>
      <c r="F29">
        <v>26899378</v>
      </c>
      <c r="G29">
        <v>3316816.02959</v>
      </c>
      <c r="H29" t="s">
        <v>30</v>
      </c>
      <c r="I29" t="s">
        <v>35</v>
      </c>
    </row>
    <row r="30" spans="1:9" ht="12.75">
      <c r="A30" t="s">
        <v>70</v>
      </c>
      <c r="B30" t="s">
        <v>29</v>
      </c>
      <c r="C30">
        <v>35</v>
      </c>
      <c r="D30">
        <v>27325</v>
      </c>
      <c r="E30">
        <v>78071.4285714</v>
      </c>
      <c r="F30">
        <v>0</v>
      </c>
      <c r="G30">
        <v>0</v>
      </c>
      <c r="H30" t="s">
        <v>186</v>
      </c>
      <c r="I30" t="s">
        <v>30</v>
      </c>
    </row>
    <row r="31" spans="1:9" ht="12.75">
      <c r="A31" t="s">
        <v>70</v>
      </c>
      <c r="B31" t="s">
        <v>31</v>
      </c>
      <c r="C31">
        <v>369</v>
      </c>
      <c r="D31">
        <v>977687</v>
      </c>
      <c r="E31">
        <v>264955.826558</v>
      </c>
      <c r="F31">
        <v>245057</v>
      </c>
      <c r="G31">
        <v>66411.1111111</v>
      </c>
      <c r="H31" t="s">
        <v>187</v>
      </c>
      <c r="I31" t="s">
        <v>122</v>
      </c>
    </row>
    <row r="32" spans="1:2" ht="12.75">
      <c r="A32" t="s">
        <v>70</v>
      </c>
      <c r="B32" t="s">
        <v>33</v>
      </c>
    </row>
    <row r="33" spans="1:9" ht="12.75">
      <c r="A33" t="s">
        <v>70</v>
      </c>
      <c r="B33" s="2" t="s">
        <v>15</v>
      </c>
      <c r="C33">
        <v>246</v>
      </c>
      <c r="D33">
        <v>14121092</v>
      </c>
      <c r="E33">
        <v>5740281.30081</v>
      </c>
      <c r="F33">
        <v>11865916</v>
      </c>
      <c r="G33">
        <v>4823543.08943</v>
      </c>
      <c r="H33" t="s">
        <v>188</v>
      </c>
      <c r="I33" t="s">
        <v>189</v>
      </c>
    </row>
    <row r="34" spans="1:2" ht="12.75">
      <c r="A34" t="s">
        <v>70</v>
      </c>
      <c r="B34" s="2" t="s">
        <v>16</v>
      </c>
    </row>
    <row r="35" spans="1:2" ht="12.75">
      <c r="A35" t="s">
        <v>70</v>
      </c>
      <c r="B35" s="2" t="s">
        <v>5</v>
      </c>
    </row>
    <row r="36" spans="1:9" ht="12.75">
      <c r="A36" t="s">
        <v>76</v>
      </c>
      <c r="B36" t="s">
        <v>29</v>
      </c>
      <c r="C36">
        <v>705</v>
      </c>
      <c r="D36">
        <v>1101274</v>
      </c>
      <c r="E36">
        <v>156209.078014</v>
      </c>
      <c r="F36">
        <v>305514</v>
      </c>
      <c r="G36">
        <v>43335.3191489</v>
      </c>
      <c r="H36" t="s">
        <v>190</v>
      </c>
      <c r="I36" t="s">
        <v>191</v>
      </c>
    </row>
    <row r="37" spans="1:9" ht="12.75">
      <c r="A37" t="s">
        <v>76</v>
      </c>
      <c r="B37" t="s">
        <v>31</v>
      </c>
      <c r="C37">
        <v>2652</v>
      </c>
      <c r="D37">
        <v>29558138</v>
      </c>
      <c r="E37">
        <v>1114560.25641</v>
      </c>
      <c r="F37">
        <v>24997384</v>
      </c>
      <c r="G37">
        <v>942586.12368</v>
      </c>
      <c r="H37" t="s">
        <v>192</v>
      </c>
      <c r="I37" t="s">
        <v>193</v>
      </c>
    </row>
    <row r="38" spans="1:9" ht="12.75">
      <c r="A38" t="s">
        <v>76</v>
      </c>
      <c r="B38" t="s">
        <v>33</v>
      </c>
      <c r="C38">
        <v>1595</v>
      </c>
      <c r="D38">
        <v>18515083</v>
      </c>
      <c r="E38">
        <v>1160820.25078</v>
      </c>
      <c r="F38">
        <v>16752665</v>
      </c>
      <c r="G38">
        <v>1050323.82445</v>
      </c>
      <c r="H38" t="s">
        <v>194</v>
      </c>
      <c r="I38" t="s">
        <v>166</v>
      </c>
    </row>
    <row r="39" spans="1:9" ht="12.75">
      <c r="A39" t="s">
        <v>76</v>
      </c>
      <c r="B39" t="s">
        <v>15</v>
      </c>
      <c r="C39">
        <v>1064</v>
      </c>
      <c r="D39">
        <v>6814399</v>
      </c>
      <c r="E39">
        <v>640451.033835</v>
      </c>
      <c r="F39">
        <v>4395407</v>
      </c>
      <c r="G39">
        <v>413102.161654</v>
      </c>
      <c r="H39" t="s">
        <v>30</v>
      </c>
      <c r="I39" t="s">
        <v>195</v>
      </c>
    </row>
    <row r="40" spans="1:9" ht="12.75">
      <c r="A40" t="s">
        <v>76</v>
      </c>
      <c r="B40" t="s">
        <v>16</v>
      </c>
      <c r="C40">
        <v>73</v>
      </c>
      <c r="D40">
        <v>1085390</v>
      </c>
      <c r="E40">
        <v>1486835.61644</v>
      </c>
      <c r="F40">
        <v>321705</v>
      </c>
      <c r="G40">
        <v>440691.780822</v>
      </c>
      <c r="H40" t="s">
        <v>196</v>
      </c>
      <c r="I40" t="s">
        <v>197</v>
      </c>
    </row>
    <row r="41" spans="1:9" ht="12.75">
      <c r="A41" t="s">
        <v>76</v>
      </c>
      <c r="B41" t="s">
        <v>5</v>
      </c>
      <c r="C41">
        <v>300</v>
      </c>
      <c r="D41">
        <v>18250614</v>
      </c>
      <c r="E41">
        <v>6083538</v>
      </c>
      <c r="F41">
        <v>16910568</v>
      </c>
      <c r="G41">
        <v>5636856</v>
      </c>
      <c r="H41" t="s">
        <v>30</v>
      </c>
      <c r="I4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15.781356830289193</v>
      </c>
      <c r="B46">
        <f>(D5+D11+D17+D26+D32+D38)/$B$42</f>
        <v>3.881117231100964</v>
      </c>
      <c r="C46">
        <f>(D6+D12+D18+D27+D33+D39+D23)/$B$42</f>
        <v>0.7950668759512938</v>
      </c>
      <c r="D46">
        <f>(D8+D14+D20+D29+D35+D41)/$B$42</f>
        <v>2.3061333079654998</v>
      </c>
      <c r="E46">
        <f>(D3+D7+D9+D13+D15+D19+D21+D24+D28+D30+D34+D36+D40)/$B$42</f>
        <v>1.963593480466768</v>
      </c>
      <c r="G46">
        <f>SUM(D15:D20)/$B$42</f>
        <v>18.17612503170979</v>
      </c>
      <c r="H46">
        <f>SUM(D24:D29)/$B$42</f>
        <v>2.5690833333333334</v>
      </c>
      <c r="I46">
        <f>SUM(D30:D35)/$B$42</f>
        <v>0.47964561136478945</v>
      </c>
      <c r="J46">
        <f>SUM(D36:D41)/$B$42</f>
        <v>2.388536846778285</v>
      </c>
      <c r="K46">
        <f>(SUM(D3:D14)+SUM(D21:D23))/$B$42</f>
        <v>1.113876902587519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14.394210616438356</v>
      </c>
      <c r="C50">
        <f>D25/$B$42</f>
        <v>1.9025875190258754E-05</v>
      </c>
      <c r="D50">
        <f>D31/$B$42</f>
        <v>0.031002251395230846</v>
      </c>
      <c r="E50">
        <f>D37/$B$42</f>
        <v>0.9372824074074074</v>
      </c>
      <c r="F50">
        <f>(D4+D10+D22)/$B$42</f>
        <v>0.4188425291730086</v>
      </c>
    </row>
    <row r="51" spans="1:6" ht="12.75">
      <c r="A51" t="s">
        <v>33</v>
      </c>
      <c r="B51">
        <f>D17/$B$42</f>
        <v>2.018489726027397</v>
      </c>
      <c r="C51">
        <f>D26/$B$42</f>
        <v>1.204338089802131</v>
      </c>
      <c r="D51">
        <f>D32/$B$42</f>
        <v>0</v>
      </c>
      <c r="E51">
        <f>D38/$B$42</f>
        <v>0.5871094304921359</v>
      </c>
      <c r="F51">
        <f>(D5+D11)/$B$42</f>
        <v>0.07117998477929985</v>
      </c>
    </row>
    <row r="52" spans="1:6" ht="12.75">
      <c r="A52" t="s">
        <v>15</v>
      </c>
      <c r="B52">
        <f>D18/$B$42</f>
        <v>0.046626300101471334</v>
      </c>
      <c r="C52">
        <f>D27/$B$42</f>
        <v>0.036543949771689496</v>
      </c>
      <c r="D52">
        <f>D33/$B$42</f>
        <v>0.44777688990360226</v>
      </c>
      <c r="E52">
        <f>D39/$B$42</f>
        <v>0.21608317478437342</v>
      </c>
      <c r="F52">
        <f>(D6+D12+D23)/$B$42</f>
        <v>0.04803656139015728</v>
      </c>
    </row>
    <row r="53" spans="1:6" ht="12.75">
      <c r="A53" t="s">
        <v>5</v>
      </c>
      <c r="B53">
        <f>D20/$B$42</f>
        <v>0.789023528665652</v>
      </c>
      <c r="C53">
        <f>D29/$B$42</f>
        <v>0.938386605783866</v>
      </c>
      <c r="D53">
        <f>D35/$B$42</f>
        <v>0</v>
      </c>
      <c r="E53">
        <f>D41/$B$42</f>
        <v>0.5787231735159817</v>
      </c>
      <c r="F53">
        <f>(D8+D14)/$B$42</f>
        <v>0</v>
      </c>
    </row>
    <row r="54" spans="1:6" ht="12.75">
      <c r="A54" t="s">
        <v>16</v>
      </c>
      <c r="B54">
        <f>(D15+D19)/$B$42</f>
        <v>0.9277748604769153</v>
      </c>
      <c r="C54">
        <f>(D24+D28)/$B$42</f>
        <v>0.38979566210045663</v>
      </c>
      <c r="D54">
        <f>(D30+D34)/$B$42</f>
        <v>0.0008664700659563674</v>
      </c>
      <c r="E54">
        <f>(D36+D40)/$B$42</f>
        <v>0.0693386605783866</v>
      </c>
      <c r="F54">
        <f>(D3+D7+D9+D13+D21+D21)/$B$42</f>
        <v>0.5758178272450533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48" sqref="A48:F54"/>
    </sheetView>
  </sheetViews>
  <sheetFormatPr defaultColWidth="9.140625" defaultRowHeight="12.75"/>
  <sheetData>
    <row r="1" ht="12.75">
      <c r="A1" t="s">
        <v>88</v>
      </c>
    </row>
    <row r="2" spans="1:9" ht="12.75">
      <c r="A2" t="s">
        <v>89</v>
      </c>
      <c r="B2" t="s">
        <v>90</v>
      </c>
      <c r="C2" t="s">
        <v>21</v>
      </c>
      <c r="D2" t="s">
        <v>91</v>
      </c>
      <c r="E2" t="s">
        <v>92</v>
      </c>
      <c r="F2" t="s">
        <v>93</v>
      </c>
      <c r="G2" t="s">
        <v>94</v>
      </c>
      <c r="H2" t="s">
        <v>26</v>
      </c>
      <c r="I2" t="s">
        <v>95</v>
      </c>
    </row>
    <row r="3" spans="1:9" ht="12.75">
      <c r="A3" t="s">
        <v>29</v>
      </c>
      <c r="B3" t="s">
        <v>29</v>
      </c>
      <c r="C3">
        <v>15</v>
      </c>
      <c r="D3">
        <v>6434</v>
      </c>
      <c r="E3">
        <v>42893.3333333</v>
      </c>
      <c r="F3">
        <v>0</v>
      </c>
      <c r="G3">
        <v>0</v>
      </c>
      <c r="H3" t="s">
        <v>30</v>
      </c>
      <c r="I3" t="s">
        <v>30</v>
      </c>
    </row>
    <row r="4" spans="1:2" ht="12.75">
      <c r="A4" t="s">
        <v>29</v>
      </c>
      <c r="B4" t="s">
        <v>31</v>
      </c>
    </row>
    <row r="5" spans="1:9" ht="12.75">
      <c r="A5" t="s">
        <v>29</v>
      </c>
      <c r="B5" t="s">
        <v>33</v>
      </c>
      <c r="C5">
        <v>2</v>
      </c>
      <c r="D5">
        <v>14689</v>
      </c>
      <c r="E5">
        <v>734450</v>
      </c>
      <c r="F5">
        <v>12504</v>
      </c>
      <c r="G5">
        <v>625200</v>
      </c>
      <c r="H5" t="s">
        <v>30</v>
      </c>
      <c r="I5" t="s">
        <v>72</v>
      </c>
    </row>
    <row r="6" spans="1:2" ht="12.75">
      <c r="A6" t="s">
        <v>29</v>
      </c>
      <c r="B6" t="s">
        <v>15</v>
      </c>
    </row>
    <row r="7" spans="1:2" ht="12.75">
      <c r="A7" t="s">
        <v>29</v>
      </c>
      <c r="B7" t="s">
        <v>16</v>
      </c>
    </row>
    <row r="8" spans="1:2" ht="12.75">
      <c r="A8" t="s">
        <v>29</v>
      </c>
      <c r="B8" t="s">
        <v>5</v>
      </c>
    </row>
    <row r="9" spans="1:9" ht="12.75">
      <c r="A9" t="s">
        <v>36</v>
      </c>
      <c r="B9" t="s">
        <v>29</v>
      </c>
      <c r="C9">
        <v>23</v>
      </c>
      <c r="D9">
        <v>56879</v>
      </c>
      <c r="E9">
        <v>247300</v>
      </c>
      <c r="F9">
        <v>0</v>
      </c>
      <c r="G9">
        <v>0</v>
      </c>
      <c r="H9" t="s">
        <v>30</v>
      </c>
      <c r="I9" t="s">
        <v>30</v>
      </c>
    </row>
    <row r="10" spans="1:9" ht="12.75">
      <c r="A10" t="s">
        <v>36</v>
      </c>
      <c r="B10" t="s">
        <v>31</v>
      </c>
      <c r="C10">
        <v>1339</v>
      </c>
      <c r="D10">
        <v>29997511</v>
      </c>
      <c r="E10">
        <v>2240292.08364</v>
      </c>
      <c r="F10">
        <v>24173142</v>
      </c>
      <c r="G10">
        <v>1805313.06945</v>
      </c>
      <c r="H10" t="s">
        <v>198</v>
      </c>
      <c r="I10" t="s">
        <v>199</v>
      </c>
    </row>
    <row r="11" spans="1:9" ht="12.75">
      <c r="A11" t="s">
        <v>36</v>
      </c>
      <c r="B11" t="s">
        <v>33</v>
      </c>
      <c r="C11">
        <v>1182</v>
      </c>
      <c r="D11">
        <v>14240918</v>
      </c>
      <c r="E11">
        <v>1204815.39763</v>
      </c>
      <c r="F11">
        <v>11351414</v>
      </c>
      <c r="G11">
        <v>960356.514382</v>
      </c>
      <c r="H11" t="s">
        <v>200</v>
      </c>
      <c r="I11" t="s">
        <v>166</v>
      </c>
    </row>
    <row r="12" spans="1:9" ht="12.75">
      <c r="A12" t="s">
        <v>36</v>
      </c>
      <c r="B12" t="s">
        <v>15</v>
      </c>
      <c r="C12">
        <v>300</v>
      </c>
      <c r="D12">
        <v>3966052</v>
      </c>
      <c r="E12">
        <v>1322017.33333</v>
      </c>
      <c r="F12">
        <v>3095774</v>
      </c>
      <c r="G12">
        <v>1031924.66667</v>
      </c>
      <c r="H12" t="s">
        <v>201</v>
      </c>
      <c r="I12" t="s">
        <v>168</v>
      </c>
    </row>
    <row r="13" spans="1:9" ht="12.75">
      <c r="A13" t="s">
        <v>36</v>
      </c>
      <c r="B13" t="s">
        <v>16</v>
      </c>
      <c r="C13">
        <v>20</v>
      </c>
      <c r="D13">
        <v>204122</v>
      </c>
      <c r="E13">
        <v>1020610</v>
      </c>
      <c r="F13">
        <v>147278</v>
      </c>
      <c r="G13">
        <v>736390</v>
      </c>
      <c r="H13" t="s">
        <v>202</v>
      </c>
      <c r="I13" t="s">
        <v>203</v>
      </c>
    </row>
    <row r="14" spans="1:2" ht="12.75">
      <c r="A14" t="s">
        <v>36</v>
      </c>
      <c r="B14" t="s">
        <v>5</v>
      </c>
    </row>
    <row r="15" spans="1:9" ht="12.75">
      <c r="A15" t="s">
        <v>46</v>
      </c>
      <c r="B15" t="s">
        <v>29</v>
      </c>
      <c r="C15">
        <v>3239</v>
      </c>
      <c r="D15">
        <v>2890526</v>
      </c>
      <c r="E15">
        <v>89241.309046</v>
      </c>
      <c r="F15">
        <v>0</v>
      </c>
      <c r="G15">
        <v>0</v>
      </c>
      <c r="H15" t="s">
        <v>30</v>
      </c>
      <c r="I15" t="s">
        <v>30</v>
      </c>
    </row>
    <row r="16" spans="1:9" ht="12.75">
      <c r="A16" t="s">
        <v>46</v>
      </c>
      <c r="B16" t="s">
        <v>31</v>
      </c>
      <c r="C16">
        <v>12814</v>
      </c>
      <c r="D16">
        <v>234002814</v>
      </c>
      <c r="E16">
        <v>1826149.63321</v>
      </c>
      <c r="F16">
        <v>190159326</v>
      </c>
      <c r="G16">
        <v>1483996.61308</v>
      </c>
      <c r="H16" t="s">
        <v>204</v>
      </c>
      <c r="I16" t="s">
        <v>205</v>
      </c>
    </row>
    <row r="17" spans="1:9" ht="12.75">
      <c r="A17" t="s">
        <v>46</v>
      </c>
      <c r="B17" t="s">
        <v>33</v>
      </c>
      <c r="C17">
        <v>7883</v>
      </c>
      <c r="D17">
        <v>91288257</v>
      </c>
      <c r="E17">
        <v>1158039.54078</v>
      </c>
      <c r="F17">
        <v>78730360</v>
      </c>
      <c r="G17">
        <v>998736.014208</v>
      </c>
      <c r="H17" t="s">
        <v>206</v>
      </c>
      <c r="I17" t="s">
        <v>207</v>
      </c>
    </row>
    <row r="18" spans="1:9" ht="12.75">
      <c r="A18" t="s">
        <v>46</v>
      </c>
      <c r="B18" t="s">
        <v>15</v>
      </c>
      <c r="C18">
        <v>700</v>
      </c>
      <c r="D18">
        <v>2706420</v>
      </c>
      <c r="E18">
        <v>386631.428571</v>
      </c>
      <c r="F18">
        <v>2061944</v>
      </c>
      <c r="G18">
        <v>294563.428571</v>
      </c>
      <c r="H18" t="s">
        <v>176</v>
      </c>
      <c r="I18" t="s">
        <v>54</v>
      </c>
    </row>
    <row r="19" spans="1:9" ht="12.75">
      <c r="A19" t="s">
        <v>46</v>
      </c>
      <c r="B19" t="s">
        <v>16</v>
      </c>
      <c r="C19">
        <v>1174</v>
      </c>
      <c r="D19">
        <v>6221871</v>
      </c>
      <c r="E19">
        <v>1535763.899474</v>
      </c>
      <c r="F19">
        <v>4729332</v>
      </c>
      <c r="G19">
        <v>804509.7937479999</v>
      </c>
      <c r="H19" t="s">
        <v>208</v>
      </c>
      <c r="I19" t="s">
        <v>209</v>
      </c>
    </row>
    <row r="20" spans="1:2" ht="12.75">
      <c r="A20" t="s">
        <v>46</v>
      </c>
      <c r="B20" t="s">
        <v>5</v>
      </c>
    </row>
    <row r="21" spans="1:2" ht="12.75">
      <c r="A21" t="s">
        <v>57</v>
      </c>
      <c r="B21" t="s">
        <v>29</v>
      </c>
    </row>
    <row r="22" spans="1:2" ht="12.75">
      <c r="A22" t="s">
        <v>57</v>
      </c>
      <c r="B22" t="s">
        <v>31</v>
      </c>
    </row>
    <row r="23" spans="1:9" ht="12.75">
      <c r="A23" t="s">
        <v>57</v>
      </c>
      <c r="B23" t="s">
        <v>15</v>
      </c>
      <c r="C23">
        <v>125</v>
      </c>
      <c r="D23">
        <v>147307</v>
      </c>
      <c r="E23">
        <v>117845.6</v>
      </c>
      <c r="F23">
        <v>71898</v>
      </c>
      <c r="G23">
        <v>57518.4</v>
      </c>
      <c r="H23" t="s">
        <v>30</v>
      </c>
      <c r="I23" t="s">
        <v>61</v>
      </c>
    </row>
    <row r="24" spans="1:9" ht="12.75">
      <c r="A24" t="s">
        <v>62</v>
      </c>
      <c r="B24" t="s">
        <v>29</v>
      </c>
      <c r="C24">
        <v>123</v>
      </c>
      <c r="D24">
        <v>47361</v>
      </c>
      <c r="E24">
        <v>38504.8780488</v>
      </c>
      <c r="F24">
        <v>0</v>
      </c>
      <c r="G24">
        <v>0</v>
      </c>
      <c r="H24" t="s">
        <v>210</v>
      </c>
      <c r="I24" t="s">
        <v>30</v>
      </c>
    </row>
    <row r="25" spans="1:9" ht="12.75">
      <c r="A25" t="s">
        <v>62</v>
      </c>
      <c r="B25" t="s">
        <v>31</v>
      </c>
      <c r="C25">
        <v>7</v>
      </c>
      <c r="D25">
        <v>4375</v>
      </c>
      <c r="E25">
        <v>62500</v>
      </c>
      <c r="F25">
        <v>1386</v>
      </c>
      <c r="G25">
        <v>19800</v>
      </c>
      <c r="H25" t="s">
        <v>211</v>
      </c>
      <c r="I25" t="s">
        <v>59</v>
      </c>
    </row>
    <row r="26" spans="1:9" ht="12.75">
      <c r="A26" t="s">
        <v>62</v>
      </c>
      <c r="B26" t="s">
        <v>33</v>
      </c>
      <c r="C26">
        <v>2212</v>
      </c>
      <c r="D26">
        <v>40866784</v>
      </c>
      <c r="E26">
        <v>1847503.79747</v>
      </c>
      <c r="F26">
        <v>36615130</v>
      </c>
      <c r="G26">
        <v>1655295.20796</v>
      </c>
      <c r="H26" t="s">
        <v>212</v>
      </c>
      <c r="I26" t="s">
        <v>213</v>
      </c>
    </row>
    <row r="27" spans="1:9" ht="12.75">
      <c r="A27" t="s">
        <v>62</v>
      </c>
      <c r="B27" t="s">
        <v>15</v>
      </c>
      <c r="C27">
        <v>222</v>
      </c>
      <c r="D27">
        <v>369556</v>
      </c>
      <c r="E27">
        <v>166466.666667</v>
      </c>
      <c r="F27">
        <v>264691</v>
      </c>
      <c r="G27">
        <v>119230.18018</v>
      </c>
      <c r="H27" t="s">
        <v>214</v>
      </c>
      <c r="I27" t="s">
        <v>215</v>
      </c>
    </row>
    <row r="28" spans="1:9" ht="12.75">
      <c r="A28" t="s">
        <v>62</v>
      </c>
      <c r="B28" t="s">
        <v>16</v>
      </c>
      <c r="C28">
        <v>7</v>
      </c>
      <c r="D28">
        <v>212111</v>
      </c>
      <c r="E28">
        <v>3030157.14286</v>
      </c>
      <c r="F28">
        <v>162434</v>
      </c>
      <c r="G28">
        <v>2320485.71429</v>
      </c>
      <c r="H28" t="s">
        <v>216</v>
      </c>
      <c r="I28" t="s">
        <v>217</v>
      </c>
    </row>
    <row r="29" spans="1:9" ht="12.75">
      <c r="A29" t="s">
        <v>62</v>
      </c>
      <c r="B29" t="s">
        <v>5</v>
      </c>
      <c r="C29">
        <v>458</v>
      </c>
      <c r="D29">
        <v>29891626</v>
      </c>
      <c r="E29">
        <v>6526555.8952</v>
      </c>
      <c r="F29">
        <v>25876992</v>
      </c>
      <c r="G29">
        <v>5649998.25328</v>
      </c>
      <c r="H29" t="s">
        <v>30</v>
      </c>
      <c r="I29" t="s">
        <v>35</v>
      </c>
    </row>
    <row r="30" spans="1:9" ht="12.75">
      <c r="A30" t="s">
        <v>70</v>
      </c>
      <c r="B30" t="s">
        <v>29</v>
      </c>
      <c r="C30">
        <v>406</v>
      </c>
      <c r="D30">
        <v>243714</v>
      </c>
      <c r="E30">
        <v>60028.0788177</v>
      </c>
      <c r="F30">
        <v>0</v>
      </c>
      <c r="G30">
        <v>0</v>
      </c>
      <c r="H30" t="s">
        <v>30</v>
      </c>
      <c r="I30" t="s">
        <v>30</v>
      </c>
    </row>
    <row r="31" spans="1:9" ht="12.75">
      <c r="A31" t="s">
        <v>70</v>
      </c>
      <c r="B31" t="s">
        <v>31</v>
      </c>
      <c r="C31">
        <v>50</v>
      </c>
      <c r="D31">
        <v>2524401</v>
      </c>
      <c r="E31">
        <v>5048802</v>
      </c>
      <c r="F31">
        <v>738150</v>
      </c>
      <c r="G31">
        <v>1476300</v>
      </c>
      <c r="H31" t="s">
        <v>218</v>
      </c>
      <c r="I31" t="s">
        <v>152</v>
      </c>
    </row>
    <row r="32" spans="1:2" ht="12.75">
      <c r="A32" t="s">
        <v>70</v>
      </c>
      <c r="B32" t="s">
        <v>33</v>
      </c>
    </row>
    <row r="33" spans="1:9" ht="12.75">
      <c r="A33" t="s">
        <v>70</v>
      </c>
      <c r="B33" t="s">
        <v>15</v>
      </c>
      <c r="C33">
        <v>347</v>
      </c>
      <c r="D33">
        <v>1364381</v>
      </c>
      <c r="E33">
        <v>393193.371758</v>
      </c>
      <c r="F33">
        <v>1050969</v>
      </c>
      <c r="G33">
        <v>302872.910663</v>
      </c>
      <c r="H33" t="s">
        <v>219</v>
      </c>
      <c r="I33" t="s">
        <v>74</v>
      </c>
    </row>
    <row r="34" spans="1:2" ht="12.75">
      <c r="A34" t="s">
        <v>70</v>
      </c>
      <c r="B34" t="s">
        <v>16</v>
      </c>
    </row>
    <row r="35" spans="1:9" ht="12.75">
      <c r="A35" t="s">
        <v>70</v>
      </c>
      <c r="B35" t="s">
        <v>5</v>
      </c>
      <c r="C35">
        <v>1</v>
      </c>
      <c r="D35">
        <v>33090</v>
      </c>
      <c r="E35">
        <v>3309000</v>
      </c>
      <c r="F35">
        <v>17259</v>
      </c>
      <c r="G35">
        <v>1725900</v>
      </c>
      <c r="H35" t="s">
        <v>30</v>
      </c>
      <c r="I35" t="s">
        <v>35</v>
      </c>
    </row>
    <row r="36" spans="1:9" ht="12.75">
      <c r="A36" t="s">
        <v>76</v>
      </c>
      <c r="B36" t="s">
        <v>29</v>
      </c>
      <c r="C36">
        <v>309</v>
      </c>
      <c r="D36">
        <v>189901</v>
      </c>
      <c r="E36">
        <v>61456.6343042</v>
      </c>
      <c r="F36">
        <v>0</v>
      </c>
      <c r="G36">
        <v>0</v>
      </c>
      <c r="H36" t="s">
        <v>99</v>
      </c>
      <c r="I36" t="s">
        <v>30</v>
      </c>
    </row>
    <row r="37" spans="1:9" ht="12.75">
      <c r="A37" t="s">
        <v>76</v>
      </c>
      <c r="B37" t="s">
        <v>31</v>
      </c>
      <c r="C37">
        <v>3131</v>
      </c>
      <c r="D37">
        <v>30350315</v>
      </c>
      <c r="E37">
        <v>969348.930054</v>
      </c>
      <c r="F37">
        <v>24962484</v>
      </c>
      <c r="G37">
        <v>797268.732034</v>
      </c>
      <c r="H37" t="s">
        <v>220</v>
      </c>
      <c r="I37" t="s">
        <v>221</v>
      </c>
    </row>
    <row r="38" spans="1:9" ht="12.75">
      <c r="A38" t="s">
        <v>76</v>
      </c>
      <c r="B38" t="s">
        <v>33</v>
      </c>
      <c r="C38">
        <v>2896</v>
      </c>
      <c r="D38">
        <v>55071503</v>
      </c>
      <c r="E38">
        <v>1901640.29696</v>
      </c>
      <c r="F38">
        <v>43393807</v>
      </c>
      <c r="G38">
        <v>1498404.93785</v>
      </c>
      <c r="H38" t="s">
        <v>222</v>
      </c>
      <c r="I38" t="s">
        <v>157</v>
      </c>
    </row>
    <row r="39" spans="1:9" ht="12.75">
      <c r="A39" t="s">
        <v>76</v>
      </c>
      <c r="B39" t="s">
        <v>15</v>
      </c>
      <c r="C39">
        <v>1084</v>
      </c>
      <c r="D39">
        <v>10132232</v>
      </c>
      <c r="E39">
        <v>934707.749077</v>
      </c>
      <c r="F39">
        <v>7740076</v>
      </c>
      <c r="G39">
        <v>714029.151292</v>
      </c>
      <c r="H39" t="s">
        <v>30</v>
      </c>
      <c r="I39" t="s">
        <v>130</v>
      </c>
    </row>
    <row r="40" spans="1:9" ht="12.75">
      <c r="A40" t="s">
        <v>76</v>
      </c>
      <c r="B40" t="s">
        <v>16</v>
      </c>
      <c r="C40">
        <v>230</v>
      </c>
      <c r="D40">
        <v>3800966</v>
      </c>
      <c r="E40">
        <v>1652593.91304</v>
      </c>
      <c r="F40">
        <v>1846309</v>
      </c>
      <c r="G40">
        <v>802743.043478</v>
      </c>
      <c r="H40" t="s">
        <v>223</v>
      </c>
      <c r="I40" t="s">
        <v>224</v>
      </c>
    </row>
    <row r="41" spans="1:9" ht="12.75">
      <c r="A41" t="s">
        <v>76</v>
      </c>
      <c r="B41" t="s">
        <v>5</v>
      </c>
      <c r="C41">
        <v>765</v>
      </c>
      <c r="D41">
        <v>19688444</v>
      </c>
      <c r="E41">
        <v>2573652.81046</v>
      </c>
      <c r="F41">
        <v>17806146</v>
      </c>
      <c r="G41">
        <v>2327600.78431</v>
      </c>
      <c r="H41" t="s">
        <v>30</v>
      </c>
      <c r="I4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9.413984525621512</v>
      </c>
      <c r="B46">
        <f>(D5+D11+D17+D26+D32+D38)/$B$42</f>
        <v>6.388957096651446</v>
      </c>
      <c r="C46">
        <f>(D6+D12+D18+D27+D33+D39+D23)/$B$42</f>
        <v>0.5925275240994419</v>
      </c>
      <c r="D46">
        <f>(D8+D14+D20+D29+D35+D41)/$B$42</f>
        <v>1.5732229832572298</v>
      </c>
      <c r="E46">
        <f>(D3+D7+D9+D13+D15+D19+D21+D24+D28+D30+D34+D36+D40)/$B$42</f>
        <v>0.43993800735667177</v>
      </c>
      <c r="G46">
        <f>SUM(D15:D20)/$B$42</f>
        <v>10.689684424150178</v>
      </c>
      <c r="H46">
        <f>SUM(D24:D29)/$B$42</f>
        <v>2.2638195395738205</v>
      </c>
      <c r="I46">
        <f>SUM(D30:D35)/$B$42</f>
        <v>0.132089865550482</v>
      </c>
      <c r="J46">
        <f>SUM(D36:D41)/$B$42</f>
        <v>3.780865074835109</v>
      </c>
      <c r="K46">
        <f>(SUM(D3:D14)+SUM(D21:D23))/$B$42</f>
        <v>1.5421712328767123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7.420180555555556</v>
      </c>
      <c r="C50">
        <f>D25/$B$42</f>
        <v>0.00013873033992897006</v>
      </c>
      <c r="D50">
        <f>D31/$B$42</f>
        <v>0.0800482305936073</v>
      </c>
      <c r="E50">
        <f>D37/$B$42</f>
        <v>0.9624021752917301</v>
      </c>
      <c r="F50">
        <f>(D4+D10+D22)/$B$42</f>
        <v>0.95121483384069</v>
      </c>
    </row>
    <row r="51" spans="1:6" ht="12.75">
      <c r="A51" t="s">
        <v>33</v>
      </c>
      <c r="B51">
        <f>D17/$B$42</f>
        <v>2.8947316400304413</v>
      </c>
      <c r="C51">
        <f>D26/$B$42</f>
        <v>1.295877219685439</v>
      </c>
      <c r="D51">
        <f>D32/$B$42</f>
        <v>0</v>
      </c>
      <c r="E51">
        <f>D38/$B$42</f>
        <v>1.7463059043632674</v>
      </c>
      <c r="F51">
        <f>(D5+D11)/$B$42</f>
        <v>0.4520423325722983</v>
      </c>
    </row>
    <row r="52" spans="1:6" ht="12.75">
      <c r="A52" t="s">
        <v>15</v>
      </c>
      <c r="B52">
        <f>D18/$B$42</f>
        <v>0.08582001522070015</v>
      </c>
      <c r="C52">
        <f>D27/$B$42</f>
        <v>0.011718543886352106</v>
      </c>
      <c r="D52">
        <f>D33/$B$42</f>
        <v>0.04326423769660071</v>
      </c>
      <c r="E52">
        <f>D39/$B$42</f>
        <v>0.32129096905124305</v>
      </c>
      <c r="F52">
        <f>(D6+D12+D23)/$B$42</f>
        <v>0.13043375824454592</v>
      </c>
    </row>
    <row r="53" spans="1:6" ht="12.75">
      <c r="A53" t="s">
        <v>5</v>
      </c>
      <c r="B53">
        <f>D20/$B$42</f>
        <v>0</v>
      </c>
      <c r="C53">
        <f>D29/$B$42</f>
        <v>0.9478572425164891</v>
      </c>
      <c r="D53">
        <f>D35/$B$42</f>
        <v>0.00104927701674277</v>
      </c>
      <c r="E53">
        <f>D41/$B$42</f>
        <v>0.624316463723998</v>
      </c>
      <c r="F53">
        <f>(D8+D14)/$B$42</f>
        <v>0</v>
      </c>
    </row>
    <row r="54" spans="1:6" ht="12.75">
      <c r="A54" t="s">
        <v>16</v>
      </c>
      <c r="B54">
        <f>(D15+D19)/$B$42</f>
        <v>0.2889522133434805</v>
      </c>
      <c r="C54">
        <f>(D24+D28)/$B$42</f>
        <v>0.008227803145611366</v>
      </c>
      <c r="D54">
        <f>(D30+D34)/$B$42</f>
        <v>0.007728120243531203</v>
      </c>
      <c r="E54">
        <f>(D36+D40)/$B$42</f>
        <v>0.1265495624048706</v>
      </c>
      <c r="F54">
        <f>(D3+D7+D9+D13+D21+D21)/$B$42</f>
        <v>0.008480308219178083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48" sqref="A48:F54"/>
    </sheetView>
  </sheetViews>
  <sheetFormatPr defaultColWidth="9.140625" defaultRowHeight="12.75"/>
  <sheetData>
    <row r="1" ht="12.75">
      <c r="A1" t="s">
        <v>88</v>
      </c>
    </row>
    <row r="2" spans="1:9" ht="12.75">
      <c r="A2" t="s">
        <v>89</v>
      </c>
      <c r="B2" t="s">
        <v>90</v>
      </c>
      <c r="C2" t="s">
        <v>21</v>
      </c>
      <c r="D2" t="s">
        <v>91</v>
      </c>
      <c r="E2" t="s">
        <v>92</v>
      </c>
      <c r="F2" t="s">
        <v>93</v>
      </c>
      <c r="G2" t="s">
        <v>94</v>
      </c>
      <c r="H2" t="s">
        <v>26</v>
      </c>
      <c r="I2" t="s">
        <v>95</v>
      </c>
    </row>
    <row r="3" spans="1:9" ht="12.75">
      <c r="A3" t="s">
        <v>29</v>
      </c>
      <c r="B3" t="s">
        <v>29</v>
      </c>
      <c r="C3">
        <v>2</v>
      </c>
      <c r="D3">
        <v>628</v>
      </c>
      <c r="E3">
        <v>31400</v>
      </c>
      <c r="F3">
        <v>0</v>
      </c>
      <c r="G3">
        <v>0</v>
      </c>
      <c r="H3" t="s">
        <v>30</v>
      </c>
      <c r="I3" t="s">
        <v>30</v>
      </c>
    </row>
    <row r="4" spans="1:2" ht="12.75">
      <c r="A4" t="s">
        <v>29</v>
      </c>
      <c r="B4" t="s">
        <v>31</v>
      </c>
    </row>
    <row r="5" spans="1:2" ht="12.75">
      <c r="A5" t="s">
        <v>29</v>
      </c>
      <c r="B5" t="s">
        <v>33</v>
      </c>
    </row>
    <row r="6" spans="1:2" ht="12.75">
      <c r="A6" t="s">
        <v>29</v>
      </c>
      <c r="B6" t="s">
        <v>15</v>
      </c>
    </row>
    <row r="7" spans="1:2" ht="12.75">
      <c r="A7" t="s">
        <v>29</v>
      </c>
      <c r="B7" t="s">
        <v>16</v>
      </c>
    </row>
    <row r="8" spans="1:2" ht="12.75">
      <c r="A8" t="s">
        <v>29</v>
      </c>
      <c r="B8" t="s">
        <v>5</v>
      </c>
    </row>
    <row r="9" spans="1:9" ht="12.75">
      <c r="A9" t="s">
        <v>36</v>
      </c>
      <c r="B9" t="s">
        <v>29</v>
      </c>
      <c r="C9">
        <v>131</v>
      </c>
      <c r="D9">
        <v>39341</v>
      </c>
      <c r="E9">
        <v>30031.2977099</v>
      </c>
      <c r="F9">
        <v>0</v>
      </c>
      <c r="G9">
        <v>0</v>
      </c>
      <c r="H9" t="s">
        <v>30</v>
      </c>
      <c r="I9" t="s">
        <v>30</v>
      </c>
    </row>
    <row r="10" spans="1:9" ht="12.75">
      <c r="A10" t="s">
        <v>36</v>
      </c>
      <c r="B10" t="s">
        <v>31</v>
      </c>
      <c r="C10">
        <v>2317</v>
      </c>
      <c r="D10">
        <v>23499534</v>
      </c>
      <c r="E10">
        <v>1014222.44281</v>
      </c>
      <c r="F10">
        <v>17213315</v>
      </c>
      <c r="G10">
        <v>742913.897281</v>
      </c>
      <c r="H10" t="s">
        <v>225</v>
      </c>
      <c r="I10" t="s">
        <v>226</v>
      </c>
    </row>
    <row r="11" spans="1:9" ht="12.75">
      <c r="A11" t="s">
        <v>36</v>
      </c>
      <c r="B11" t="s">
        <v>33</v>
      </c>
      <c r="C11">
        <v>6</v>
      </c>
      <c r="D11">
        <v>466957</v>
      </c>
      <c r="E11">
        <v>7782616.66667</v>
      </c>
      <c r="F11">
        <v>433147</v>
      </c>
      <c r="G11">
        <v>7219116.66667</v>
      </c>
      <c r="H11" t="s">
        <v>181</v>
      </c>
      <c r="I11" t="s">
        <v>166</v>
      </c>
    </row>
    <row r="12" spans="1:9" ht="12.75">
      <c r="A12" t="s">
        <v>36</v>
      </c>
      <c r="B12" t="s">
        <v>15</v>
      </c>
      <c r="C12">
        <v>847</v>
      </c>
      <c r="D12">
        <v>7078432</v>
      </c>
      <c r="E12">
        <v>835706.257379</v>
      </c>
      <c r="F12">
        <v>6075236</v>
      </c>
      <c r="G12">
        <v>717265.171192</v>
      </c>
      <c r="H12" t="s">
        <v>227</v>
      </c>
      <c r="I12" t="s">
        <v>228</v>
      </c>
    </row>
    <row r="13" spans="1:9" ht="12.75">
      <c r="A13" t="s">
        <v>36</v>
      </c>
      <c r="B13" t="s">
        <v>16</v>
      </c>
      <c r="C13">
        <v>1</v>
      </c>
      <c r="D13">
        <v>4494</v>
      </c>
      <c r="E13">
        <v>449400</v>
      </c>
      <c r="F13">
        <v>4113</v>
      </c>
      <c r="G13">
        <v>411300</v>
      </c>
      <c r="H13" t="s">
        <v>161</v>
      </c>
      <c r="I13" t="s">
        <v>75</v>
      </c>
    </row>
    <row r="14" spans="1:2" ht="12.75">
      <c r="A14" t="s">
        <v>36</v>
      </c>
      <c r="B14" t="s">
        <v>5</v>
      </c>
    </row>
    <row r="15" spans="1:9" ht="12.75">
      <c r="A15" t="s">
        <v>46</v>
      </c>
      <c r="B15" t="s">
        <v>29</v>
      </c>
      <c r="C15">
        <v>670</v>
      </c>
      <c r="D15">
        <v>333144</v>
      </c>
      <c r="E15">
        <v>49722.9850746</v>
      </c>
      <c r="F15">
        <v>25681</v>
      </c>
      <c r="G15">
        <v>3832.98507463</v>
      </c>
      <c r="H15" t="s">
        <v>229</v>
      </c>
      <c r="I15" t="s">
        <v>230</v>
      </c>
    </row>
    <row r="16" spans="1:9" ht="12.75">
      <c r="A16" t="s">
        <v>46</v>
      </c>
      <c r="B16" t="s">
        <v>31</v>
      </c>
      <c r="C16">
        <v>16714</v>
      </c>
      <c r="D16">
        <v>334098935</v>
      </c>
      <c r="E16">
        <v>1998916.68661</v>
      </c>
      <c r="F16">
        <v>245383075</v>
      </c>
      <c r="G16">
        <v>1468128.96374</v>
      </c>
      <c r="H16" t="s">
        <v>231</v>
      </c>
      <c r="I16" t="s">
        <v>232</v>
      </c>
    </row>
    <row r="17" spans="1:9" ht="12.75">
      <c r="A17" t="s">
        <v>46</v>
      </c>
      <c r="B17" t="s">
        <v>33</v>
      </c>
      <c r="C17">
        <v>8694</v>
      </c>
      <c r="D17">
        <v>83417248</v>
      </c>
      <c r="E17">
        <v>959480.653324</v>
      </c>
      <c r="F17">
        <v>71294898</v>
      </c>
      <c r="G17">
        <v>820047.135956</v>
      </c>
      <c r="H17" t="s">
        <v>233</v>
      </c>
      <c r="I17" t="s">
        <v>207</v>
      </c>
    </row>
    <row r="18" spans="1:9" ht="12.75">
      <c r="A18" t="s">
        <v>46</v>
      </c>
      <c r="B18" t="s">
        <v>15</v>
      </c>
      <c r="C18">
        <v>511</v>
      </c>
      <c r="D18">
        <v>3127018</v>
      </c>
      <c r="E18">
        <v>611940.900196</v>
      </c>
      <c r="F18">
        <v>2318298</v>
      </c>
      <c r="G18">
        <v>453678.669276</v>
      </c>
      <c r="H18" t="s">
        <v>234</v>
      </c>
      <c r="I18" t="s">
        <v>235</v>
      </c>
    </row>
    <row r="19" spans="1:9" ht="12.75">
      <c r="A19" t="s">
        <v>46</v>
      </c>
      <c r="B19" t="s">
        <v>16</v>
      </c>
      <c r="C19">
        <v>1050</v>
      </c>
      <c r="D19">
        <v>3475136</v>
      </c>
      <c r="E19">
        <v>330965.333333</v>
      </c>
      <c r="F19">
        <v>2160375</v>
      </c>
      <c r="G19">
        <v>205750</v>
      </c>
      <c r="H19" t="s">
        <v>236</v>
      </c>
      <c r="I19" t="s">
        <v>237</v>
      </c>
    </row>
    <row r="20" spans="1:9" ht="12.75">
      <c r="A20" t="s">
        <v>46</v>
      </c>
      <c r="B20" t="s">
        <v>5</v>
      </c>
      <c r="C20">
        <v>584</v>
      </c>
      <c r="D20">
        <v>3768260</v>
      </c>
      <c r="E20">
        <v>645250</v>
      </c>
      <c r="F20">
        <v>2815872</v>
      </c>
      <c r="G20">
        <v>482169.863014</v>
      </c>
      <c r="H20" t="s">
        <v>30</v>
      </c>
      <c r="I20" t="s">
        <v>35</v>
      </c>
    </row>
    <row r="21" spans="1:9" ht="12.75">
      <c r="A21" t="s">
        <v>57</v>
      </c>
      <c r="B21" t="s">
        <v>29</v>
      </c>
      <c r="C21">
        <v>1</v>
      </c>
      <c r="D21">
        <v>600</v>
      </c>
      <c r="E21">
        <v>60000</v>
      </c>
      <c r="F21">
        <v>0</v>
      </c>
      <c r="G21">
        <v>0</v>
      </c>
      <c r="H21" t="s">
        <v>30</v>
      </c>
      <c r="I21" t="s">
        <v>30</v>
      </c>
    </row>
    <row r="22" spans="1:2" ht="12.75">
      <c r="A22" t="s">
        <v>57</v>
      </c>
      <c r="B22" t="s">
        <v>31</v>
      </c>
    </row>
    <row r="23" spans="1:2" ht="12.75">
      <c r="A23" t="s">
        <v>57</v>
      </c>
      <c r="B23" t="s">
        <v>15</v>
      </c>
    </row>
    <row r="24" spans="1:9" ht="12.75">
      <c r="A24" t="s">
        <v>62</v>
      </c>
      <c r="B24" t="s">
        <v>29</v>
      </c>
      <c r="C24">
        <v>13</v>
      </c>
      <c r="D24">
        <v>42327</v>
      </c>
      <c r="E24">
        <v>325592.307692</v>
      </c>
      <c r="F24">
        <v>0</v>
      </c>
      <c r="G24">
        <v>0</v>
      </c>
      <c r="H24" t="s">
        <v>238</v>
      </c>
      <c r="I24" t="s">
        <v>30</v>
      </c>
    </row>
    <row r="25" spans="1:9" ht="12.75">
      <c r="A25" t="s">
        <v>62</v>
      </c>
      <c r="B25" t="s">
        <v>31</v>
      </c>
      <c r="C25">
        <v>2</v>
      </c>
      <c r="D25">
        <v>39018</v>
      </c>
      <c r="E25">
        <v>1950900</v>
      </c>
      <c r="F25">
        <v>37372</v>
      </c>
      <c r="G25">
        <v>1868600</v>
      </c>
      <c r="H25" t="s">
        <v>238</v>
      </c>
      <c r="I25" t="s">
        <v>59</v>
      </c>
    </row>
    <row r="26" spans="1:9" ht="12.75">
      <c r="A26" t="s">
        <v>62</v>
      </c>
      <c r="B26" t="s">
        <v>33</v>
      </c>
      <c r="C26">
        <v>684</v>
      </c>
      <c r="D26">
        <v>32660084</v>
      </c>
      <c r="E26">
        <v>4774866.08187</v>
      </c>
      <c r="F26">
        <v>29598644</v>
      </c>
      <c r="G26">
        <v>4327287.1345</v>
      </c>
      <c r="H26" t="s">
        <v>239</v>
      </c>
      <c r="I26" t="s">
        <v>240</v>
      </c>
    </row>
    <row r="27" spans="1:9" ht="12.75">
      <c r="A27" t="s">
        <v>62</v>
      </c>
      <c r="B27" t="s">
        <v>15</v>
      </c>
      <c r="C27">
        <v>799</v>
      </c>
      <c r="D27">
        <v>8467570</v>
      </c>
      <c r="E27">
        <v>1059770.9637</v>
      </c>
      <c r="F27">
        <v>3190283</v>
      </c>
      <c r="G27">
        <v>399284.480601</v>
      </c>
      <c r="H27" t="s">
        <v>241</v>
      </c>
      <c r="I27" t="s">
        <v>242</v>
      </c>
    </row>
    <row r="28" spans="1:9" ht="12.75">
      <c r="A28" t="s">
        <v>62</v>
      </c>
      <c r="B28" t="s">
        <v>16</v>
      </c>
      <c r="C28">
        <v>52</v>
      </c>
      <c r="D28">
        <v>962937</v>
      </c>
      <c r="E28">
        <v>1851801.92308</v>
      </c>
      <c r="F28">
        <v>762047</v>
      </c>
      <c r="G28">
        <v>1465475</v>
      </c>
      <c r="H28" t="s">
        <v>148</v>
      </c>
      <c r="I28" t="s">
        <v>149</v>
      </c>
    </row>
    <row r="29" spans="1:9" ht="12.75">
      <c r="A29" t="s">
        <v>62</v>
      </c>
      <c r="B29" t="s">
        <v>5</v>
      </c>
      <c r="C29">
        <v>324</v>
      </c>
      <c r="D29">
        <v>28023137</v>
      </c>
      <c r="E29">
        <v>8649116.35802</v>
      </c>
      <c r="F29">
        <v>25924544</v>
      </c>
      <c r="G29">
        <v>8001402.46914</v>
      </c>
      <c r="H29" t="s">
        <v>30</v>
      </c>
      <c r="I29" t="s">
        <v>35</v>
      </c>
    </row>
    <row r="30" spans="1:9" ht="12.75">
      <c r="A30" t="s">
        <v>70</v>
      </c>
      <c r="B30" t="s">
        <v>29</v>
      </c>
      <c r="C30">
        <v>20</v>
      </c>
      <c r="D30">
        <v>224314</v>
      </c>
      <c r="E30">
        <v>1121570</v>
      </c>
      <c r="F30">
        <v>0</v>
      </c>
      <c r="G30">
        <v>0</v>
      </c>
      <c r="H30" t="s">
        <v>30</v>
      </c>
      <c r="I30" t="s">
        <v>30</v>
      </c>
    </row>
    <row r="31" spans="1:9" ht="12.75">
      <c r="A31" t="s">
        <v>70</v>
      </c>
      <c r="B31" t="s">
        <v>31</v>
      </c>
      <c r="C31">
        <v>1173</v>
      </c>
      <c r="D31">
        <v>6449239</v>
      </c>
      <c r="E31">
        <v>549807.246377</v>
      </c>
      <c r="F31">
        <v>3412381</v>
      </c>
      <c r="G31">
        <v>290910.571185</v>
      </c>
      <c r="H31" t="s">
        <v>243</v>
      </c>
      <c r="I31" t="s">
        <v>244</v>
      </c>
    </row>
    <row r="32" spans="1:9" ht="12.75">
      <c r="A32" t="s">
        <v>70</v>
      </c>
      <c r="B32" t="s">
        <v>33</v>
      </c>
      <c r="C32">
        <v>611</v>
      </c>
      <c r="D32">
        <v>3698400</v>
      </c>
      <c r="E32">
        <v>605302.782324</v>
      </c>
      <c r="F32">
        <v>2938249</v>
      </c>
      <c r="G32">
        <v>480891.816694</v>
      </c>
      <c r="H32" t="s">
        <v>245</v>
      </c>
      <c r="I32" t="s">
        <v>72</v>
      </c>
    </row>
    <row r="33" spans="1:9" ht="12.75">
      <c r="A33" t="s">
        <v>70</v>
      </c>
      <c r="B33" t="s">
        <v>15</v>
      </c>
      <c r="C33">
        <v>513</v>
      </c>
      <c r="D33">
        <v>7262735</v>
      </c>
      <c r="E33">
        <v>1415737.81676</v>
      </c>
      <c r="F33">
        <v>4353513</v>
      </c>
      <c r="G33">
        <v>848638.011696</v>
      </c>
      <c r="H33" t="s">
        <v>246</v>
      </c>
      <c r="I33" t="s">
        <v>125</v>
      </c>
    </row>
    <row r="34" spans="1:9" ht="12.75">
      <c r="A34" t="s">
        <v>70</v>
      </c>
      <c r="B34" t="s">
        <v>16</v>
      </c>
      <c r="C34">
        <v>5</v>
      </c>
      <c r="D34">
        <v>391305</v>
      </c>
      <c r="E34">
        <v>7826100</v>
      </c>
      <c r="F34">
        <v>283248</v>
      </c>
      <c r="G34">
        <v>5664960</v>
      </c>
      <c r="H34" t="s">
        <v>247</v>
      </c>
      <c r="I34" t="s">
        <v>248</v>
      </c>
    </row>
    <row r="35" spans="1:9" ht="12.75">
      <c r="A35" t="s">
        <v>70</v>
      </c>
      <c r="B35" t="s">
        <v>5</v>
      </c>
      <c r="C35">
        <v>9</v>
      </c>
      <c r="D35">
        <v>1168570</v>
      </c>
      <c r="E35">
        <v>12984111.1111</v>
      </c>
      <c r="F35">
        <v>480012</v>
      </c>
      <c r="G35">
        <v>5333466.66667</v>
      </c>
      <c r="H35" t="s">
        <v>30</v>
      </c>
      <c r="I35" t="s">
        <v>35</v>
      </c>
    </row>
    <row r="36" spans="1:9" ht="12.75">
      <c r="A36" t="s">
        <v>76</v>
      </c>
      <c r="B36" t="s">
        <v>29</v>
      </c>
      <c r="C36">
        <v>369</v>
      </c>
      <c r="D36">
        <v>203412</v>
      </c>
      <c r="E36">
        <v>55125.203252</v>
      </c>
      <c r="F36">
        <v>0</v>
      </c>
      <c r="G36">
        <v>0</v>
      </c>
      <c r="H36" t="s">
        <v>249</v>
      </c>
      <c r="I36" t="s">
        <v>30</v>
      </c>
    </row>
    <row r="37" spans="1:9" ht="12.75">
      <c r="A37" t="s">
        <v>76</v>
      </c>
      <c r="B37" t="s">
        <v>31</v>
      </c>
      <c r="C37">
        <v>4547</v>
      </c>
      <c r="D37">
        <v>32342246</v>
      </c>
      <c r="E37">
        <v>711287.574225</v>
      </c>
      <c r="F37">
        <v>26902369</v>
      </c>
      <c r="G37">
        <v>591650.956675</v>
      </c>
      <c r="H37" t="s">
        <v>250</v>
      </c>
      <c r="I37" t="s">
        <v>251</v>
      </c>
    </row>
    <row r="38" spans="1:9" ht="12.75">
      <c r="A38" t="s">
        <v>76</v>
      </c>
      <c r="B38" t="s">
        <v>33</v>
      </c>
      <c r="C38">
        <v>2412</v>
      </c>
      <c r="D38">
        <v>7863846</v>
      </c>
      <c r="E38">
        <v>326030.099502</v>
      </c>
      <c r="F38">
        <v>6694995</v>
      </c>
      <c r="G38">
        <v>277570.273632</v>
      </c>
      <c r="H38" t="s">
        <v>252</v>
      </c>
      <c r="I38" t="s">
        <v>72</v>
      </c>
    </row>
    <row r="39" spans="1:9" ht="12.75">
      <c r="A39" t="s">
        <v>76</v>
      </c>
      <c r="B39" t="s">
        <v>15</v>
      </c>
      <c r="C39">
        <v>452</v>
      </c>
      <c r="D39">
        <v>6505522</v>
      </c>
      <c r="E39">
        <v>1439274.77876</v>
      </c>
      <c r="F39">
        <v>5611391</v>
      </c>
      <c r="G39">
        <v>1241458.18584</v>
      </c>
      <c r="H39" t="s">
        <v>30</v>
      </c>
      <c r="I39" t="s">
        <v>195</v>
      </c>
    </row>
    <row r="40" spans="1:9" ht="12.75">
      <c r="A40" t="s">
        <v>76</v>
      </c>
      <c r="B40" t="s">
        <v>16</v>
      </c>
      <c r="C40">
        <v>275</v>
      </c>
      <c r="D40">
        <v>2904157</v>
      </c>
      <c r="E40">
        <v>1056057.09091</v>
      </c>
      <c r="F40">
        <v>2066122</v>
      </c>
      <c r="G40">
        <v>751317.090909</v>
      </c>
      <c r="H40" t="s">
        <v>253</v>
      </c>
      <c r="I40" t="s">
        <v>254</v>
      </c>
    </row>
    <row r="41" spans="1:9" ht="12.75">
      <c r="A41" t="s">
        <v>76</v>
      </c>
      <c r="B41" t="s">
        <v>5</v>
      </c>
      <c r="C41">
        <v>865</v>
      </c>
      <c r="D41">
        <v>36114031</v>
      </c>
      <c r="E41">
        <v>4175032.48555</v>
      </c>
      <c r="F41">
        <v>33028765</v>
      </c>
      <c r="G41">
        <v>3818354.33526</v>
      </c>
      <c r="H41" t="s">
        <v>30</v>
      </c>
      <c r="I4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12.570680238457635</v>
      </c>
      <c r="B46">
        <f>(D5+D11+D17+D26+D32+D38)/$B$42</f>
        <v>4.062231576610857</v>
      </c>
      <c r="C46">
        <f>(D6+D12+D18+D27+D33+D39+D23)/$B$42</f>
        <v>1.0287061453576865</v>
      </c>
      <c r="D46">
        <f>(D8+D14+D20+D29+D35+D41)/$B$42</f>
        <v>2.190322108066971</v>
      </c>
      <c r="E46">
        <f>(D3+D7+D9+D13+D15+D19+D21+D24+D28+D30+D34+D36+D40)/$B$42</f>
        <v>0.272126934297311</v>
      </c>
      <c r="G46">
        <f>SUM(D15:D20)/$B$42</f>
        <v>13.578758910451548</v>
      </c>
      <c r="H46">
        <f>SUM(D24:D29)/$B$42</f>
        <v>2.22587116311517</v>
      </c>
      <c r="I46">
        <f>SUM(D30:D35)/$B$42</f>
        <v>0.6086555999492643</v>
      </c>
      <c r="J46">
        <f>SUM(D36:D41)/$B$42</f>
        <v>2.724924340436327</v>
      </c>
      <c r="K46">
        <f>(SUM(D3:D14)+SUM(D21:D23))/$B$42</f>
        <v>0.9858569888381532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10.594207730847286</v>
      </c>
      <c r="C50">
        <f>D25/$B$42</f>
        <v>0.0012372526636225266</v>
      </c>
      <c r="D50">
        <f>D31/$B$42</f>
        <v>0.20450402714358193</v>
      </c>
      <c r="E50">
        <f>D37/$B$42</f>
        <v>1.0255658929477423</v>
      </c>
      <c r="F50">
        <f>(D4+D10+D22)/$B$42</f>
        <v>0.7451653348554034</v>
      </c>
    </row>
    <row r="51" spans="1:6" ht="12.75">
      <c r="A51" t="s">
        <v>33</v>
      </c>
      <c r="B51">
        <f>D17/$B$42</f>
        <v>2.6451435819381026</v>
      </c>
      <c r="C51">
        <f>D26/$B$42</f>
        <v>1.035644469812278</v>
      </c>
      <c r="D51">
        <f>D32/$B$42</f>
        <v>0.11727549467275494</v>
      </c>
      <c r="E51">
        <f>D38/$B$42</f>
        <v>0.2493609208523592</v>
      </c>
      <c r="F51">
        <f>(D5+D11)/$B$42</f>
        <v>0.01480710933536276</v>
      </c>
    </row>
    <row r="52" spans="1:6" ht="12.75">
      <c r="A52" t="s">
        <v>15</v>
      </c>
      <c r="B52">
        <f>D18/$B$42</f>
        <v>0.09915709030948756</v>
      </c>
      <c r="C52">
        <f>D27/$B$42</f>
        <v>0.2685048833079655</v>
      </c>
      <c r="D52">
        <f>D33/$B$42</f>
        <v>0.2302998160832065</v>
      </c>
      <c r="E52">
        <f>D39/$B$42</f>
        <v>0.20628874936580416</v>
      </c>
      <c r="F52">
        <f>(D6+D12+D23)/$B$42</f>
        <v>0.22445560629122274</v>
      </c>
    </row>
    <row r="53" spans="1:6" ht="12.75">
      <c r="A53" t="s">
        <v>5</v>
      </c>
      <c r="B53">
        <f>D20/$B$42</f>
        <v>0.11949074074074074</v>
      </c>
      <c r="C53">
        <f>D29/$B$42</f>
        <v>0.8886078450025368</v>
      </c>
      <c r="D53">
        <f>D35/$B$42</f>
        <v>0.037055111618467786</v>
      </c>
      <c r="E53">
        <f>D41/$B$42</f>
        <v>1.1451684107052258</v>
      </c>
      <c r="F53">
        <f>(D8+D14)/$B$42</f>
        <v>0</v>
      </c>
    </row>
    <row r="54" spans="1:6" ht="12.75">
      <c r="A54" t="s">
        <v>16</v>
      </c>
      <c r="B54">
        <f>(D15+D19)/$B$42</f>
        <v>0.120759766615931</v>
      </c>
      <c r="C54">
        <f>(D24+D28)/$B$42</f>
        <v>0.031876712328767126</v>
      </c>
      <c r="D54">
        <f>(D30+D34)/$B$42</f>
        <v>0.01952115043125317</v>
      </c>
      <c r="E54">
        <f>(D36+D40)/$B$42</f>
        <v>0.09854036656519534</v>
      </c>
      <c r="F54">
        <f>(D3+D7+D9+D13+D21+D21)/$B$42</f>
        <v>0.0014479642313546424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48" sqref="A48:F54"/>
    </sheetView>
  </sheetViews>
  <sheetFormatPr defaultColWidth="9.140625" defaultRowHeight="12.75"/>
  <sheetData>
    <row r="1" ht="12.75">
      <c r="A1" s="1" t="s">
        <v>88</v>
      </c>
    </row>
    <row r="2" spans="1:9" ht="12.75">
      <c r="A2" s="1" t="s">
        <v>89</v>
      </c>
      <c r="B2" t="s">
        <v>90</v>
      </c>
      <c r="C2" t="s">
        <v>21</v>
      </c>
      <c r="D2" t="s">
        <v>91</v>
      </c>
      <c r="E2" t="s">
        <v>92</v>
      </c>
      <c r="F2" t="s">
        <v>93</v>
      </c>
      <c r="G2" t="s">
        <v>94</v>
      </c>
      <c r="H2" t="s">
        <v>26</v>
      </c>
      <c r="I2" t="s">
        <v>95</v>
      </c>
    </row>
    <row r="3" spans="1:9" ht="12.75">
      <c r="A3" s="1" t="s">
        <v>29</v>
      </c>
      <c r="B3" t="s">
        <v>29</v>
      </c>
      <c r="C3">
        <v>22</v>
      </c>
      <c r="D3">
        <v>12066</v>
      </c>
      <c r="E3">
        <v>54845.4545455</v>
      </c>
      <c r="F3">
        <v>0</v>
      </c>
      <c r="G3">
        <v>0</v>
      </c>
      <c r="H3" t="s">
        <v>30</v>
      </c>
      <c r="I3" t="s">
        <v>30</v>
      </c>
    </row>
    <row r="4" spans="1:2" ht="12.75">
      <c r="A4" s="1" t="s">
        <v>29</v>
      </c>
      <c r="B4" t="s">
        <v>31</v>
      </c>
    </row>
    <row r="5" spans="1:2" ht="12.75">
      <c r="A5" s="1" t="s">
        <v>29</v>
      </c>
      <c r="B5" t="s">
        <v>33</v>
      </c>
    </row>
    <row r="6" spans="1:2" ht="12.75">
      <c r="A6" s="1" t="s">
        <v>29</v>
      </c>
      <c r="B6" t="s">
        <v>15</v>
      </c>
    </row>
    <row r="7" spans="1:2" ht="12.75">
      <c r="A7" s="1" t="s">
        <v>29</v>
      </c>
      <c r="B7" t="s">
        <v>16</v>
      </c>
    </row>
    <row r="8" spans="1:2" ht="12.75">
      <c r="A8" s="1" t="s">
        <v>29</v>
      </c>
      <c r="B8" t="s">
        <v>5</v>
      </c>
    </row>
    <row r="9" spans="1:9" ht="12.75">
      <c r="A9" s="1" t="s">
        <v>36</v>
      </c>
      <c r="B9" t="s">
        <v>29</v>
      </c>
      <c r="C9">
        <v>1</v>
      </c>
      <c r="D9">
        <v>983</v>
      </c>
      <c r="E9">
        <v>98300</v>
      </c>
      <c r="F9">
        <v>0</v>
      </c>
      <c r="G9">
        <v>0</v>
      </c>
      <c r="H9" t="s">
        <v>44</v>
      </c>
      <c r="I9" t="s">
        <v>30</v>
      </c>
    </row>
    <row r="10" spans="1:9" ht="12.75">
      <c r="A10" s="1" t="s">
        <v>36</v>
      </c>
      <c r="B10" t="s">
        <v>31</v>
      </c>
      <c r="C10">
        <v>113</v>
      </c>
      <c r="D10">
        <v>2758056</v>
      </c>
      <c r="E10">
        <v>2440757.52212</v>
      </c>
      <c r="F10">
        <v>1798906</v>
      </c>
      <c r="G10">
        <v>1591952.21239</v>
      </c>
      <c r="H10" t="s">
        <v>255</v>
      </c>
      <c r="I10" t="s">
        <v>152</v>
      </c>
    </row>
    <row r="11" spans="1:9" ht="12.75">
      <c r="A11" s="1" t="s">
        <v>36</v>
      </c>
      <c r="B11" t="s">
        <v>33</v>
      </c>
      <c r="C11">
        <v>249</v>
      </c>
      <c r="D11">
        <v>2936153</v>
      </c>
      <c r="E11">
        <v>1179177.91165</v>
      </c>
      <c r="F11">
        <v>2623983</v>
      </c>
      <c r="G11">
        <v>1053808.43373</v>
      </c>
      <c r="H11" t="s">
        <v>182</v>
      </c>
      <c r="I11" t="s">
        <v>72</v>
      </c>
    </row>
    <row r="12" spans="1:9" ht="12.75">
      <c r="A12" s="1" t="s">
        <v>36</v>
      </c>
      <c r="B12" t="s">
        <v>15</v>
      </c>
      <c r="C12">
        <v>4603</v>
      </c>
      <c r="D12">
        <v>40086698</v>
      </c>
      <c r="E12">
        <v>870881.990007</v>
      </c>
      <c r="F12">
        <v>33584037</v>
      </c>
      <c r="G12">
        <v>729611.927004</v>
      </c>
      <c r="H12" t="s">
        <v>256</v>
      </c>
      <c r="I12" t="s">
        <v>257</v>
      </c>
    </row>
    <row r="13" spans="1:9" ht="12.75">
      <c r="A13" s="1" t="s">
        <v>36</v>
      </c>
      <c r="B13" t="s">
        <v>16</v>
      </c>
      <c r="C13">
        <v>31</v>
      </c>
      <c r="D13">
        <v>84232</v>
      </c>
      <c r="E13">
        <v>271716.129032</v>
      </c>
      <c r="F13">
        <v>66967</v>
      </c>
      <c r="G13">
        <v>216022.580645</v>
      </c>
      <c r="H13" t="s">
        <v>44</v>
      </c>
      <c r="I13" t="s">
        <v>258</v>
      </c>
    </row>
    <row r="14" spans="1:2" ht="12.75">
      <c r="A14" s="1" t="s">
        <v>36</v>
      </c>
      <c r="B14" t="s">
        <v>5</v>
      </c>
    </row>
    <row r="15" spans="1:9" ht="12.75">
      <c r="A15" s="1" t="s">
        <v>46</v>
      </c>
      <c r="B15" t="s">
        <v>29</v>
      </c>
      <c r="C15">
        <v>1988</v>
      </c>
      <c r="D15">
        <v>1075638</v>
      </c>
      <c r="E15">
        <v>54106.5392354</v>
      </c>
      <c r="F15">
        <v>0</v>
      </c>
      <c r="G15">
        <v>0</v>
      </c>
      <c r="H15" t="s">
        <v>259</v>
      </c>
      <c r="I15" t="s">
        <v>30</v>
      </c>
    </row>
    <row r="16" spans="1:9" ht="12.75">
      <c r="A16" s="1" t="s">
        <v>46</v>
      </c>
      <c r="B16" t="s">
        <v>31</v>
      </c>
      <c r="C16">
        <v>19563</v>
      </c>
      <c r="D16">
        <v>262806752</v>
      </c>
      <c r="E16">
        <v>1343386.76072</v>
      </c>
      <c r="F16">
        <v>168491683</v>
      </c>
      <c r="G16">
        <v>861277.324541</v>
      </c>
      <c r="H16" t="s">
        <v>260</v>
      </c>
      <c r="I16" t="s">
        <v>261</v>
      </c>
    </row>
    <row r="17" spans="1:9" ht="12.75">
      <c r="A17" s="1" t="s">
        <v>46</v>
      </c>
      <c r="B17" t="s">
        <v>33</v>
      </c>
      <c r="C17">
        <v>8020</v>
      </c>
      <c r="D17">
        <v>64609957</v>
      </c>
      <c r="E17">
        <v>805610.436409</v>
      </c>
      <c r="F17">
        <v>53394715</v>
      </c>
      <c r="G17">
        <v>665769.513716</v>
      </c>
      <c r="H17" t="s">
        <v>262</v>
      </c>
      <c r="I17" t="s">
        <v>263</v>
      </c>
    </row>
    <row r="18" spans="1:9" ht="12.75">
      <c r="A18" s="1" t="s">
        <v>46</v>
      </c>
      <c r="B18" t="s">
        <v>15</v>
      </c>
      <c r="C18">
        <v>428</v>
      </c>
      <c r="D18">
        <v>4183455</v>
      </c>
      <c r="E18">
        <v>977442.757009</v>
      </c>
      <c r="F18">
        <v>3365151</v>
      </c>
      <c r="G18">
        <v>786250.233645</v>
      </c>
      <c r="H18" t="s">
        <v>234</v>
      </c>
      <c r="I18" t="s">
        <v>235</v>
      </c>
    </row>
    <row r="19" spans="1:9" ht="12.75">
      <c r="A19" s="1" t="s">
        <v>46</v>
      </c>
      <c r="B19" t="s">
        <v>16</v>
      </c>
      <c r="C19">
        <v>901</v>
      </c>
      <c r="D19">
        <v>9937662</v>
      </c>
      <c r="E19">
        <v>2971880.766898</v>
      </c>
      <c r="F19">
        <v>4786894</v>
      </c>
      <c r="G19">
        <v>1076854.343871</v>
      </c>
      <c r="H19" t="s">
        <v>264</v>
      </c>
      <c r="I19" t="s">
        <v>265</v>
      </c>
    </row>
    <row r="20" spans="1:9" ht="12.75">
      <c r="A20" s="1" t="s">
        <v>46</v>
      </c>
      <c r="B20" t="s">
        <v>5</v>
      </c>
      <c r="C20">
        <v>20</v>
      </c>
      <c r="D20">
        <v>506520</v>
      </c>
      <c r="E20">
        <v>2532600</v>
      </c>
      <c r="F20">
        <v>470793</v>
      </c>
      <c r="G20">
        <v>2353965</v>
      </c>
      <c r="H20" t="s">
        <v>30</v>
      </c>
      <c r="I20" t="s">
        <v>35</v>
      </c>
    </row>
    <row r="21" spans="1:9" ht="12.75">
      <c r="A21" s="1" t="s">
        <v>57</v>
      </c>
      <c r="B21" t="s">
        <v>29</v>
      </c>
      <c r="C21">
        <v>2</v>
      </c>
      <c r="D21">
        <v>1200</v>
      </c>
      <c r="E21">
        <v>60000</v>
      </c>
      <c r="F21">
        <v>0</v>
      </c>
      <c r="G21">
        <v>0</v>
      </c>
      <c r="H21" t="s">
        <v>266</v>
      </c>
      <c r="I21" t="s">
        <v>30</v>
      </c>
    </row>
    <row r="22" spans="1:2" ht="12.75">
      <c r="A22" s="1" t="s">
        <v>57</v>
      </c>
      <c r="B22" t="s">
        <v>31</v>
      </c>
    </row>
    <row r="23" spans="1:9" ht="12.75">
      <c r="A23" s="1" t="s">
        <v>57</v>
      </c>
      <c r="B23" t="s">
        <v>15</v>
      </c>
      <c r="C23">
        <v>323</v>
      </c>
      <c r="D23">
        <v>1542177</v>
      </c>
      <c r="E23">
        <v>477454.179567</v>
      </c>
      <c r="F23">
        <v>690529</v>
      </c>
      <c r="G23">
        <v>213786.068111</v>
      </c>
      <c r="H23" t="s">
        <v>267</v>
      </c>
      <c r="I23" t="s">
        <v>268</v>
      </c>
    </row>
    <row r="24" spans="1:9" ht="12.75">
      <c r="A24" s="1" t="s">
        <v>62</v>
      </c>
      <c r="B24" t="s">
        <v>29</v>
      </c>
      <c r="C24">
        <v>209</v>
      </c>
      <c r="D24">
        <v>252345</v>
      </c>
      <c r="E24">
        <v>120739.23445</v>
      </c>
      <c r="F24">
        <v>0</v>
      </c>
      <c r="G24">
        <v>0</v>
      </c>
      <c r="H24" t="s">
        <v>269</v>
      </c>
      <c r="I24" t="s">
        <v>30</v>
      </c>
    </row>
    <row r="25" spans="1:9" ht="12.75">
      <c r="A25" s="1" t="s">
        <v>62</v>
      </c>
      <c r="B25" t="s">
        <v>31</v>
      </c>
      <c r="C25">
        <v>61</v>
      </c>
      <c r="D25">
        <v>104664</v>
      </c>
      <c r="E25">
        <v>171580.327869</v>
      </c>
      <c r="F25">
        <v>68399</v>
      </c>
      <c r="G25">
        <v>112129.508197</v>
      </c>
      <c r="H25" t="s">
        <v>270</v>
      </c>
      <c r="I25" t="s">
        <v>116</v>
      </c>
    </row>
    <row r="26" spans="1:9" ht="12.75">
      <c r="A26" s="1" t="s">
        <v>62</v>
      </c>
      <c r="B26" t="s">
        <v>33</v>
      </c>
      <c r="C26">
        <v>1722</v>
      </c>
      <c r="D26">
        <v>35900326</v>
      </c>
      <c r="E26">
        <v>2084804.06504</v>
      </c>
      <c r="F26">
        <v>32171958</v>
      </c>
      <c r="G26">
        <v>1868290.2439</v>
      </c>
      <c r="H26" t="s">
        <v>271</v>
      </c>
      <c r="I26" t="s">
        <v>166</v>
      </c>
    </row>
    <row r="27" spans="1:9" ht="12.75">
      <c r="A27" s="1" t="s">
        <v>62</v>
      </c>
      <c r="B27" t="s">
        <v>15</v>
      </c>
      <c r="C27">
        <v>1343</v>
      </c>
      <c r="D27">
        <v>5226532</v>
      </c>
      <c r="E27">
        <v>389168.428891</v>
      </c>
      <c r="F27">
        <v>2107533</v>
      </c>
      <c r="G27">
        <v>156927.25242</v>
      </c>
      <c r="H27" t="s">
        <v>272</v>
      </c>
      <c r="I27" t="s">
        <v>268</v>
      </c>
    </row>
    <row r="28" spans="1:9" ht="12.75">
      <c r="A28" s="1" t="s">
        <v>62</v>
      </c>
      <c r="B28" t="s">
        <v>16</v>
      </c>
      <c r="C28">
        <v>12</v>
      </c>
      <c r="D28">
        <v>214972</v>
      </c>
      <c r="E28">
        <v>1791433.33333</v>
      </c>
      <c r="F28">
        <v>118308</v>
      </c>
      <c r="G28">
        <v>985900</v>
      </c>
      <c r="H28" t="s">
        <v>273</v>
      </c>
      <c r="I28" t="s">
        <v>274</v>
      </c>
    </row>
    <row r="29" spans="1:9" ht="12.75">
      <c r="A29" s="1" t="s">
        <v>62</v>
      </c>
      <c r="B29" t="s">
        <v>5</v>
      </c>
      <c r="C29">
        <v>410</v>
      </c>
      <c r="D29">
        <v>7313206</v>
      </c>
      <c r="E29">
        <v>1783708.78049</v>
      </c>
      <c r="F29">
        <v>6037235</v>
      </c>
      <c r="G29">
        <v>1472496.34146</v>
      </c>
      <c r="H29" t="s">
        <v>30</v>
      </c>
      <c r="I29" t="s">
        <v>35</v>
      </c>
    </row>
    <row r="30" spans="1:9" ht="12.75">
      <c r="A30" s="1" t="s">
        <v>70</v>
      </c>
      <c r="B30" t="s">
        <v>29</v>
      </c>
      <c r="C30">
        <v>46</v>
      </c>
      <c r="D30">
        <v>182723</v>
      </c>
      <c r="E30">
        <v>397223.913043</v>
      </c>
      <c r="F30">
        <v>0</v>
      </c>
      <c r="G30">
        <v>0</v>
      </c>
      <c r="H30" t="s">
        <v>275</v>
      </c>
      <c r="I30" t="s">
        <v>30</v>
      </c>
    </row>
    <row r="31" spans="1:9" ht="12.75">
      <c r="A31" s="1" t="s">
        <v>70</v>
      </c>
      <c r="B31" t="s">
        <v>31</v>
      </c>
      <c r="C31">
        <v>740</v>
      </c>
      <c r="D31">
        <v>5903561</v>
      </c>
      <c r="E31">
        <v>797778.513514</v>
      </c>
      <c r="F31">
        <v>4435867</v>
      </c>
      <c r="G31">
        <v>599441.486486</v>
      </c>
      <c r="H31" t="s">
        <v>276</v>
      </c>
      <c r="I31" t="s">
        <v>122</v>
      </c>
    </row>
    <row r="32" spans="1:9" ht="12.75">
      <c r="A32" s="1" t="s">
        <v>70</v>
      </c>
      <c r="B32" t="s">
        <v>33</v>
      </c>
      <c r="C32">
        <v>3700</v>
      </c>
      <c r="D32">
        <v>76050331</v>
      </c>
      <c r="E32">
        <v>2055414.35135</v>
      </c>
      <c r="F32">
        <v>68060038</v>
      </c>
      <c r="G32">
        <v>1839460.48649</v>
      </c>
      <c r="H32" t="s">
        <v>30</v>
      </c>
      <c r="I32" t="s">
        <v>123</v>
      </c>
    </row>
    <row r="33" spans="1:9" ht="12.75">
      <c r="A33" s="1" t="s">
        <v>70</v>
      </c>
      <c r="B33" t="s">
        <v>15</v>
      </c>
      <c r="C33">
        <v>1143</v>
      </c>
      <c r="D33">
        <v>17438157</v>
      </c>
      <c r="E33">
        <v>1525648.0315</v>
      </c>
      <c r="F33">
        <v>14980615</v>
      </c>
      <c r="G33">
        <v>1310639.9825</v>
      </c>
      <c r="H33" t="s">
        <v>277</v>
      </c>
      <c r="I33" t="s">
        <v>189</v>
      </c>
    </row>
    <row r="34" spans="1:9" ht="12.75">
      <c r="A34" s="1" t="s">
        <v>70</v>
      </c>
      <c r="B34" t="s">
        <v>16</v>
      </c>
      <c r="C34">
        <v>2</v>
      </c>
      <c r="D34">
        <v>20594</v>
      </c>
      <c r="E34">
        <v>1029700</v>
      </c>
      <c r="F34">
        <v>18170</v>
      </c>
      <c r="G34">
        <v>908500</v>
      </c>
      <c r="H34" t="s">
        <v>278</v>
      </c>
      <c r="I34" t="s">
        <v>75</v>
      </c>
    </row>
    <row r="35" spans="1:9" ht="12.75">
      <c r="A35" s="1" t="s">
        <v>70</v>
      </c>
      <c r="B35" t="s">
        <v>5</v>
      </c>
      <c r="C35">
        <v>246</v>
      </c>
      <c r="D35">
        <v>11019114</v>
      </c>
      <c r="E35">
        <v>4479314.63415</v>
      </c>
      <c r="F35">
        <v>3689646</v>
      </c>
      <c r="G35">
        <v>1499856.09756</v>
      </c>
      <c r="H35" t="s">
        <v>30</v>
      </c>
      <c r="I35" t="s">
        <v>35</v>
      </c>
    </row>
    <row r="36" spans="1:9" ht="12.75">
      <c r="A36" s="1" t="s">
        <v>76</v>
      </c>
      <c r="B36" t="s">
        <v>29</v>
      </c>
      <c r="C36">
        <v>236</v>
      </c>
      <c r="D36">
        <v>135900</v>
      </c>
      <c r="E36">
        <v>57584.7457627</v>
      </c>
      <c r="F36">
        <v>0</v>
      </c>
      <c r="G36">
        <v>0</v>
      </c>
      <c r="H36" t="s">
        <v>279</v>
      </c>
      <c r="I36" t="s">
        <v>30</v>
      </c>
    </row>
    <row r="37" spans="1:9" ht="12.75">
      <c r="A37" s="1" t="s">
        <v>76</v>
      </c>
      <c r="B37" t="s">
        <v>31</v>
      </c>
      <c r="C37">
        <v>4380</v>
      </c>
      <c r="D37">
        <v>14802880</v>
      </c>
      <c r="E37">
        <v>337965.296804</v>
      </c>
      <c r="F37">
        <v>12205929</v>
      </c>
      <c r="G37">
        <v>278674.178082</v>
      </c>
      <c r="H37" t="s">
        <v>280</v>
      </c>
      <c r="I37" t="s">
        <v>281</v>
      </c>
    </row>
    <row r="38" spans="1:9" ht="12.75">
      <c r="A38" s="1" t="s">
        <v>76</v>
      </c>
      <c r="B38" t="s">
        <v>33</v>
      </c>
      <c r="C38">
        <v>560</v>
      </c>
      <c r="D38">
        <v>5498145</v>
      </c>
      <c r="E38">
        <v>981811.607143</v>
      </c>
      <c r="F38">
        <v>4320668</v>
      </c>
      <c r="G38">
        <v>771547.857143</v>
      </c>
      <c r="H38" t="s">
        <v>245</v>
      </c>
      <c r="I38" t="s">
        <v>282</v>
      </c>
    </row>
    <row r="39" spans="1:9" ht="12.75">
      <c r="A39" s="1" t="s">
        <v>76</v>
      </c>
      <c r="B39" t="s">
        <v>15</v>
      </c>
      <c r="C39">
        <v>1569</v>
      </c>
      <c r="D39">
        <v>17595230</v>
      </c>
      <c r="E39">
        <v>1121429.57298</v>
      </c>
      <c r="F39">
        <v>12308343</v>
      </c>
      <c r="G39">
        <v>784470.554493</v>
      </c>
      <c r="H39" t="s">
        <v>30</v>
      </c>
      <c r="I39" t="s">
        <v>195</v>
      </c>
    </row>
    <row r="40" spans="1:9" ht="12.75">
      <c r="A40" s="1" t="s">
        <v>76</v>
      </c>
      <c r="B40" t="s">
        <v>16</v>
      </c>
      <c r="C40">
        <v>102</v>
      </c>
      <c r="D40">
        <v>163919</v>
      </c>
      <c r="E40">
        <v>160704.901961</v>
      </c>
      <c r="F40">
        <v>88683</v>
      </c>
      <c r="G40">
        <v>86944.1176471</v>
      </c>
      <c r="H40" t="s">
        <v>30</v>
      </c>
      <c r="I40" t="s">
        <v>283</v>
      </c>
    </row>
    <row r="41" spans="1:9" ht="12.75">
      <c r="A41" s="1" t="s">
        <v>76</v>
      </c>
      <c r="B41" t="s">
        <v>5</v>
      </c>
      <c r="C41">
        <v>440</v>
      </c>
      <c r="D41">
        <v>30600835</v>
      </c>
      <c r="E41">
        <v>6954735.22727</v>
      </c>
      <c r="F41">
        <v>28728837</v>
      </c>
      <c r="G41">
        <v>6529281.13636</v>
      </c>
      <c r="H41" t="s">
        <v>30</v>
      </c>
      <c r="I4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9.080920630390665</v>
      </c>
      <c r="B46">
        <f>(D5+D11+D17+D26+D32+D38)/$B$42</f>
        <v>5.866150177574835</v>
      </c>
      <c r="C46">
        <f>(D6+D12+D18+D27+D33+D39+D23)/$B$42</f>
        <v>2.7293331113647894</v>
      </c>
      <c r="D46">
        <f>(D8+D14+D20+D29+D35+D41)/$B$42</f>
        <v>1.5677218099949264</v>
      </c>
      <c r="E46">
        <f>(D3+D7+D9+D13+D15+D19+D21+D24+D28+D30+D34+D36+D40)/$B$42</f>
        <v>0.38312512683916794</v>
      </c>
      <c r="G46">
        <f>SUM(D15:D20)/$B$42</f>
        <v>10.880263318112632</v>
      </c>
      <c r="H46">
        <f>SUM(D24:D29)/$B$42</f>
        <v>1.5541617516489092</v>
      </c>
      <c r="I46">
        <f>SUM(D30:D35)/$B$42</f>
        <v>3.507562151192288</v>
      </c>
      <c r="J46">
        <f>SUM(D36:D41)/$B$42</f>
        <v>2.181535673515982</v>
      </c>
      <c r="K46">
        <f>(SUM(D3:D14)+SUM(D21:D23))/$B$42</f>
        <v>1.5037279616945713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8.333547437848807</v>
      </c>
      <c r="C50">
        <f>D25/$B$42</f>
        <v>0.0033188736681887365</v>
      </c>
      <c r="D50">
        <f>D31/$B$42</f>
        <v>0.18720069127346525</v>
      </c>
      <c r="E50">
        <f>D37/$B$42</f>
        <v>0.46939624556062914</v>
      </c>
      <c r="F50">
        <f>(D4+D10+D22)/$B$42</f>
        <v>0.08745738203957382</v>
      </c>
    </row>
    <row r="51" spans="1:6" ht="12.75">
      <c r="A51" t="s">
        <v>33</v>
      </c>
      <c r="B51">
        <f>D17/$B$42</f>
        <v>2.0487682965499747</v>
      </c>
      <c r="C51">
        <f>D26/$B$42</f>
        <v>1.1383918696093354</v>
      </c>
      <c r="D51">
        <f>D32/$B$42</f>
        <v>2.4115401763064432</v>
      </c>
      <c r="E51">
        <f>D38/$B$42</f>
        <v>0.17434503424657535</v>
      </c>
      <c r="F51">
        <f>(D5+D11)/$B$42</f>
        <v>0.09310480086250635</v>
      </c>
    </row>
    <row r="52" spans="1:6" ht="12.75">
      <c r="A52" t="s">
        <v>15</v>
      </c>
      <c r="B52">
        <f>D18/$B$42</f>
        <v>0.1326564878234399</v>
      </c>
      <c r="C52">
        <f>D27/$B$42</f>
        <v>0.1657322425164891</v>
      </c>
      <c r="D52">
        <f>D33/$B$42</f>
        <v>0.5529603310502283</v>
      </c>
      <c r="E52">
        <f>D39/$B$42</f>
        <v>0.5579410832064942</v>
      </c>
      <c r="F52">
        <f>(D6+D12+D23)/$B$42</f>
        <v>1.320042966768138</v>
      </c>
    </row>
    <row r="53" spans="1:6" ht="12.75">
      <c r="A53" t="s">
        <v>5</v>
      </c>
      <c r="B53">
        <f>D20/$B$42</f>
        <v>0.016061643835616438</v>
      </c>
      <c r="C53">
        <f>D29/$B$42</f>
        <v>0.23190024099441908</v>
      </c>
      <c r="D53">
        <f>D35/$B$42</f>
        <v>0.34941381278538813</v>
      </c>
      <c r="E53">
        <f>D41/$B$42</f>
        <v>0.9703461123795027</v>
      </c>
      <c r="F53">
        <f>(D8+D14)/$B$42</f>
        <v>0</v>
      </c>
    </row>
    <row r="54" spans="1:6" ht="12.75">
      <c r="A54" t="s">
        <v>16</v>
      </c>
      <c r="B54">
        <f>(D15+D19)/$B$42</f>
        <v>0.3492294520547945</v>
      </c>
      <c r="C54">
        <f>(D24+D28)/$B$42</f>
        <v>0.014818524860476915</v>
      </c>
      <c r="D54">
        <f>(D30+D34)/$B$42</f>
        <v>0.006447139776763065</v>
      </c>
      <c r="E54">
        <f>(D36+D40)/$B$42</f>
        <v>0.009507198122780315</v>
      </c>
      <c r="F54">
        <f>(D3+D7+D9+D13+D21+D21)/$B$42</f>
        <v>0.003160863774733638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48" sqref="A48:F54"/>
    </sheetView>
  </sheetViews>
  <sheetFormatPr defaultColWidth="9.140625" defaultRowHeight="12.75"/>
  <sheetData>
    <row r="1" ht="12.75">
      <c r="A1" t="s">
        <v>88</v>
      </c>
    </row>
    <row r="2" spans="1:9" ht="12.75">
      <c r="A2" t="s">
        <v>89</v>
      </c>
      <c r="B2" t="s">
        <v>90</v>
      </c>
      <c r="C2" t="s">
        <v>21</v>
      </c>
      <c r="D2" t="s">
        <v>91</v>
      </c>
      <c r="E2" t="s">
        <v>92</v>
      </c>
      <c r="F2" t="s">
        <v>93</v>
      </c>
      <c r="G2" t="s">
        <v>94</v>
      </c>
      <c r="H2" t="s">
        <v>26</v>
      </c>
      <c r="I2" t="s">
        <v>95</v>
      </c>
    </row>
    <row r="3" spans="1:2" ht="12.75">
      <c r="A3" t="s">
        <v>29</v>
      </c>
      <c r="B3" t="s">
        <v>29</v>
      </c>
    </row>
    <row r="4" spans="1:2" ht="12.75">
      <c r="A4" t="s">
        <v>29</v>
      </c>
      <c r="B4" t="s">
        <v>31</v>
      </c>
    </row>
    <row r="5" spans="1:2" ht="12.75">
      <c r="A5" t="s">
        <v>29</v>
      </c>
      <c r="B5" t="s">
        <v>33</v>
      </c>
    </row>
    <row r="6" spans="1:2" ht="12.75">
      <c r="A6" t="s">
        <v>29</v>
      </c>
      <c r="B6" t="s">
        <v>15</v>
      </c>
    </row>
    <row r="7" spans="1:2" ht="12.75">
      <c r="A7" t="s">
        <v>29</v>
      </c>
      <c r="B7" t="s">
        <v>16</v>
      </c>
    </row>
    <row r="8" spans="1:2" ht="12.75">
      <c r="A8" t="s">
        <v>29</v>
      </c>
      <c r="B8" t="s">
        <v>5</v>
      </c>
    </row>
    <row r="9" spans="1:2" ht="12.75">
      <c r="A9" t="s">
        <v>36</v>
      </c>
      <c r="B9" t="s">
        <v>29</v>
      </c>
    </row>
    <row r="10" spans="1:9" ht="12.75">
      <c r="A10" t="s">
        <v>36</v>
      </c>
      <c r="B10" t="s">
        <v>31</v>
      </c>
      <c r="C10">
        <v>805</v>
      </c>
      <c r="D10">
        <v>20750682</v>
      </c>
      <c r="E10">
        <v>2577724.47205</v>
      </c>
      <c r="F10">
        <v>3304362</v>
      </c>
      <c r="G10">
        <v>410479.751553</v>
      </c>
      <c r="H10" t="s">
        <v>284</v>
      </c>
      <c r="I10" t="s">
        <v>285</v>
      </c>
    </row>
    <row r="11" spans="1:9" ht="12.75">
      <c r="A11" t="s">
        <v>36</v>
      </c>
      <c r="B11" t="s">
        <v>33</v>
      </c>
      <c r="C11">
        <v>798</v>
      </c>
      <c r="D11">
        <v>6443437</v>
      </c>
      <c r="E11">
        <v>807448.245614</v>
      </c>
      <c r="F11">
        <v>5691122</v>
      </c>
      <c r="G11">
        <v>713173.182957</v>
      </c>
      <c r="H11" t="s">
        <v>245</v>
      </c>
      <c r="I11" t="s">
        <v>72</v>
      </c>
    </row>
    <row r="12" spans="1:9" ht="12.75">
      <c r="A12" t="s">
        <v>36</v>
      </c>
      <c r="B12" t="s">
        <v>15</v>
      </c>
      <c r="C12">
        <v>152</v>
      </c>
      <c r="D12">
        <v>2027670</v>
      </c>
      <c r="E12">
        <v>1333993.42105</v>
      </c>
      <c r="F12">
        <v>1379417</v>
      </c>
      <c r="G12">
        <v>907511.184211</v>
      </c>
      <c r="H12" t="s">
        <v>286</v>
      </c>
      <c r="I12" t="s">
        <v>168</v>
      </c>
    </row>
    <row r="13" spans="1:9" ht="12.75">
      <c r="A13" t="s">
        <v>36</v>
      </c>
      <c r="B13" t="s">
        <v>16</v>
      </c>
      <c r="C13">
        <v>15</v>
      </c>
      <c r="D13">
        <v>13069</v>
      </c>
      <c r="E13">
        <v>87126.6666667</v>
      </c>
      <c r="F13">
        <v>9405</v>
      </c>
      <c r="G13">
        <v>62700</v>
      </c>
      <c r="H13" t="s">
        <v>30</v>
      </c>
      <c r="I13" t="s">
        <v>169</v>
      </c>
    </row>
    <row r="14" spans="1:2" ht="12.75">
      <c r="A14" t="s">
        <v>36</v>
      </c>
      <c r="B14" t="s">
        <v>5</v>
      </c>
    </row>
    <row r="15" spans="1:9" ht="12.75">
      <c r="A15" t="s">
        <v>46</v>
      </c>
      <c r="B15" t="s">
        <v>29</v>
      </c>
      <c r="C15">
        <v>3100</v>
      </c>
      <c r="D15">
        <v>2643054</v>
      </c>
      <c r="E15">
        <v>85259.8064516</v>
      </c>
      <c r="F15">
        <v>0</v>
      </c>
      <c r="G15">
        <v>0</v>
      </c>
      <c r="H15" t="s">
        <v>287</v>
      </c>
      <c r="I15" t="s">
        <v>30</v>
      </c>
    </row>
    <row r="16" spans="1:9" ht="12.75">
      <c r="A16" t="s">
        <v>46</v>
      </c>
      <c r="B16" t="s">
        <v>31</v>
      </c>
      <c r="C16">
        <v>7539</v>
      </c>
      <c r="D16">
        <v>126408130</v>
      </c>
      <c r="E16">
        <v>1676722.7749</v>
      </c>
      <c r="F16">
        <v>88615413</v>
      </c>
      <c r="G16">
        <v>1175426.62157</v>
      </c>
      <c r="H16" t="s">
        <v>288</v>
      </c>
      <c r="I16" t="s">
        <v>289</v>
      </c>
    </row>
    <row r="17" spans="1:9" ht="12.75">
      <c r="A17" t="s">
        <v>46</v>
      </c>
      <c r="B17" t="s">
        <v>33</v>
      </c>
      <c r="C17">
        <v>15006</v>
      </c>
      <c r="D17">
        <v>103710437</v>
      </c>
      <c r="E17">
        <v>691126.462748</v>
      </c>
      <c r="F17">
        <v>79677268</v>
      </c>
      <c r="G17">
        <v>530969.398907</v>
      </c>
      <c r="H17" t="s">
        <v>290</v>
      </c>
      <c r="I17" t="s">
        <v>291</v>
      </c>
    </row>
    <row r="18" spans="1:2" ht="12.75">
      <c r="A18" t="s">
        <v>46</v>
      </c>
      <c r="B18" t="s">
        <v>15</v>
      </c>
    </row>
    <row r="19" spans="1:9" ht="12.75">
      <c r="A19" t="s">
        <v>46</v>
      </c>
      <c r="B19" t="s">
        <v>16</v>
      </c>
      <c r="C19">
        <v>394</v>
      </c>
      <c r="D19">
        <v>6897912</v>
      </c>
      <c r="E19">
        <v>3022325.6841180003</v>
      </c>
      <c r="F19">
        <v>1659907</v>
      </c>
      <c r="G19">
        <v>794215.508511</v>
      </c>
      <c r="H19" t="s">
        <v>292</v>
      </c>
      <c r="I19" t="s">
        <v>293</v>
      </c>
    </row>
    <row r="20" spans="1:9" ht="12.75">
      <c r="A20" t="s">
        <v>46</v>
      </c>
      <c r="B20" t="s">
        <v>5</v>
      </c>
      <c r="C20">
        <v>384</v>
      </c>
      <c r="D20">
        <v>7183710</v>
      </c>
      <c r="E20">
        <v>1870757.8125</v>
      </c>
      <c r="F20">
        <v>6441010</v>
      </c>
      <c r="G20">
        <v>1677346.35417</v>
      </c>
      <c r="H20" t="s">
        <v>30</v>
      </c>
      <c r="I20" t="s">
        <v>35</v>
      </c>
    </row>
    <row r="21" spans="1:9" ht="12.75">
      <c r="A21" t="s">
        <v>57</v>
      </c>
      <c r="B21" t="s">
        <v>29</v>
      </c>
      <c r="C21">
        <v>20</v>
      </c>
      <c r="D21">
        <v>12067</v>
      </c>
      <c r="E21">
        <v>60335</v>
      </c>
      <c r="F21">
        <v>0</v>
      </c>
      <c r="G21">
        <v>0</v>
      </c>
      <c r="H21" t="s">
        <v>30</v>
      </c>
      <c r="I21" t="s">
        <v>30</v>
      </c>
    </row>
    <row r="22" spans="1:2" ht="12.75">
      <c r="A22" t="s">
        <v>57</v>
      </c>
      <c r="B22" t="s">
        <v>31</v>
      </c>
    </row>
    <row r="23" spans="1:9" ht="12.75">
      <c r="A23" t="s">
        <v>57</v>
      </c>
      <c r="B23" t="s">
        <v>15</v>
      </c>
      <c r="C23">
        <v>660</v>
      </c>
      <c r="D23">
        <v>7369747</v>
      </c>
      <c r="E23">
        <v>1116628.33333</v>
      </c>
      <c r="F23">
        <v>1872940</v>
      </c>
      <c r="G23">
        <v>283778.787879</v>
      </c>
      <c r="H23" t="s">
        <v>294</v>
      </c>
      <c r="I23" t="s">
        <v>61</v>
      </c>
    </row>
    <row r="24" spans="1:9" ht="12.75">
      <c r="A24" t="s">
        <v>62</v>
      </c>
      <c r="B24" t="s">
        <v>29</v>
      </c>
      <c r="C24">
        <v>20</v>
      </c>
      <c r="D24">
        <v>10931</v>
      </c>
      <c r="E24">
        <v>54655</v>
      </c>
      <c r="F24">
        <v>0</v>
      </c>
      <c r="G24">
        <v>0</v>
      </c>
      <c r="H24" t="s">
        <v>30</v>
      </c>
      <c r="I24" t="s">
        <v>30</v>
      </c>
    </row>
    <row r="25" spans="1:2" ht="12.75">
      <c r="A25" t="s">
        <v>62</v>
      </c>
      <c r="B25" t="s">
        <v>31</v>
      </c>
    </row>
    <row r="26" spans="1:9" ht="12.75">
      <c r="A26" t="s">
        <v>62</v>
      </c>
      <c r="B26" t="s">
        <v>33</v>
      </c>
      <c r="C26">
        <v>536</v>
      </c>
      <c r="D26">
        <v>11765743</v>
      </c>
      <c r="E26">
        <v>2195101.30597</v>
      </c>
      <c r="F26">
        <v>10912396</v>
      </c>
      <c r="G26">
        <v>2035894.77612</v>
      </c>
      <c r="H26" t="s">
        <v>182</v>
      </c>
      <c r="I26" t="s">
        <v>72</v>
      </c>
    </row>
    <row r="27" spans="1:9" ht="12.75">
      <c r="A27" t="s">
        <v>62</v>
      </c>
      <c r="B27" t="s">
        <v>15</v>
      </c>
      <c r="C27">
        <v>535</v>
      </c>
      <c r="D27">
        <v>7764895</v>
      </c>
      <c r="E27">
        <v>1451382.24299</v>
      </c>
      <c r="F27">
        <v>5840289</v>
      </c>
      <c r="G27">
        <v>1091642.80374</v>
      </c>
      <c r="H27" t="s">
        <v>295</v>
      </c>
      <c r="I27" t="s">
        <v>296</v>
      </c>
    </row>
    <row r="28" spans="1:9" ht="12.75">
      <c r="A28" t="s">
        <v>62</v>
      </c>
      <c r="B28" t="s">
        <v>16</v>
      </c>
      <c r="C28">
        <v>15</v>
      </c>
      <c r="D28">
        <v>250441</v>
      </c>
      <c r="E28">
        <v>1669606.66667</v>
      </c>
      <c r="F28">
        <v>116291</v>
      </c>
      <c r="G28">
        <v>775273.333333</v>
      </c>
      <c r="H28" t="s">
        <v>148</v>
      </c>
      <c r="I28" t="s">
        <v>149</v>
      </c>
    </row>
    <row r="29" spans="1:9" ht="12.75">
      <c r="A29" t="s">
        <v>62</v>
      </c>
      <c r="B29" t="s">
        <v>5</v>
      </c>
      <c r="C29">
        <v>108</v>
      </c>
      <c r="D29">
        <v>9008771</v>
      </c>
      <c r="E29">
        <v>8341454.62963</v>
      </c>
      <c r="F29">
        <v>7466933</v>
      </c>
      <c r="G29">
        <v>6913826.85185</v>
      </c>
      <c r="H29" t="s">
        <v>30</v>
      </c>
      <c r="I29" t="s">
        <v>35</v>
      </c>
    </row>
    <row r="30" spans="1:9" ht="12.75">
      <c r="A30" t="s">
        <v>70</v>
      </c>
      <c r="B30" t="s">
        <v>29</v>
      </c>
      <c r="C30">
        <v>590</v>
      </c>
      <c r="D30">
        <v>2741503</v>
      </c>
      <c r="E30">
        <v>464661.525424</v>
      </c>
      <c r="F30">
        <v>0</v>
      </c>
      <c r="G30">
        <v>0</v>
      </c>
      <c r="H30" t="s">
        <v>30</v>
      </c>
      <c r="I30" t="s">
        <v>30</v>
      </c>
    </row>
    <row r="31" spans="1:9" ht="12.75">
      <c r="A31" t="s">
        <v>70</v>
      </c>
      <c r="B31" t="s">
        <v>31</v>
      </c>
      <c r="C31">
        <v>732</v>
      </c>
      <c r="D31">
        <v>12266089</v>
      </c>
      <c r="E31">
        <v>1675695.21858</v>
      </c>
      <c r="F31">
        <v>5324683</v>
      </c>
      <c r="G31">
        <v>727415.710383</v>
      </c>
      <c r="H31" t="s">
        <v>297</v>
      </c>
      <c r="I31" t="s">
        <v>122</v>
      </c>
    </row>
    <row r="32" spans="1:9" ht="12.75">
      <c r="A32" t="s">
        <v>70</v>
      </c>
      <c r="B32" t="s">
        <v>33</v>
      </c>
      <c r="C32">
        <v>2746</v>
      </c>
      <c r="D32">
        <v>45348250</v>
      </c>
      <c r="E32">
        <v>1651429.35178</v>
      </c>
      <c r="F32">
        <v>42141573</v>
      </c>
      <c r="G32">
        <v>1534653.05899</v>
      </c>
      <c r="H32" t="s">
        <v>30</v>
      </c>
      <c r="I32" t="s">
        <v>123</v>
      </c>
    </row>
    <row r="33" spans="1:9" ht="12.75">
      <c r="A33" t="s">
        <v>70</v>
      </c>
      <c r="B33" t="s">
        <v>15</v>
      </c>
      <c r="C33">
        <v>797</v>
      </c>
      <c r="D33">
        <v>23798166</v>
      </c>
      <c r="E33">
        <v>2985968.13049</v>
      </c>
      <c r="F33">
        <v>17487989</v>
      </c>
      <c r="G33">
        <v>2194226.97616</v>
      </c>
      <c r="H33" t="s">
        <v>298</v>
      </c>
      <c r="I33" t="s">
        <v>189</v>
      </c>
    </row>
    <row r="34" spans="1:9" ht="12.75">
      <c r="A34" t="s">
        <v>70</v>
      </c>
      <c r="B34" t="s">
        <v>16</v>
      </c>
      <c r="C34">
        <v>1</v>
      </c>
      <c r="D34">
        <v>59236</v>
      </c>
      <c r="E34">
        <v>5923600</v>
      </c>
      <c r="F34">
        <v>36972</v>
      </c>
      <c r="G34">
        <v>3697200</v>
      </c>
      <c r="H34" t="s">
        <v>30</v>
      </c>
      <c r="I34" t="s">
        <v>75</v>
      </c>
    </row>
    <row r="35" spans="1:9" ht="12.75">
      <c r="A35" t="s">
        <v>70</v>
      </c>
      <c r="B35" t="s">
        <v>5</v>
      </c>
      <c r="C35">
        <v>222</v>
      </c>
      <c r="D35">
        <v>7457361</v>
      </c>
      <c r="E35">
        <v>3359171.62162</v>
      </c>
      <c r="F35">
        <v>1793754</v>
      </c>
      <c r="G35">
        <v>807997.297297</v>
      </c>
      <c r="H35" t="s">
        <v>30</v>
      </c>
      <c r="I35" t="s">
        <v>35</v>
      </c>
    </row>
    <row r="36" spans="1:9" ht="12.75">
      <c r="A36" t="s">
        <v>76</v>
      </c>
      <c r="B36" t="s">
        <v>29</v>
      </c>
      <c r="C36">
        <v>1747</v>
      </c>
      <c r="D36">
        <v>989539</v>
      </c>
      <c r="E36">
        <v>56642.1866056</v>
      </c>
      <c r="F36">
        <v>0</v>
      </c>
      <c r="G36">
        <v>0</v>
      </c>
      <c r="H36" t="s">
        <v>30</v>
      </c>
      <c r="I36" t="s">
        <v>30</v>
      </c>
    </row>
    <row r="37" spans="1:9" ht="12.75">
      <c r="A37" t="s">
        <v>76</v>
      </c>
      <c r="B37" t="s">
        <v>31</v>
      </c>
      <c r="C37">
        <v>3462</v>
      </c>
      <c r="D37">
        <v>20899001</v>
      </c>
      <c r="E37">
        <v>603668.428654</v>
      </c>
      <c r="F37">
        <v>16627603</v>
      </c>
      <c r="G37">
        <v>480288.937031</v>
      </c>
      <c r="H37" t="s">
        <v>299</v>
      </c>
      <c r="I37" t="s">
        <v>300</v>
      </c>
    </row>
    <row r="38" spans="1:9" ht="12.75">
      <c r="A38" t="s">
        <v>76</v>
      </c>
      <c r="B38" t="s">
        <v>33</v>
      </c>
      <c r="C38">
        <v>58</v>
      </c>
      <c r="D38">
        <v>4157522</v>
      </c>
      <c r="E38">
        <v>7168141.37931</v>
      </c>
      <c r="F38">
        <v>3154710</v>
      </c>
      <c r="G38">
        <v>5439155.17241</v>
      </c>
      <c r="H38" t="s">
        <v>181</v>
      </c>
      <c r="I38" t="s">
        <v>282</v>
      </c>
    </row>
    <row r="39" spans="1:9" ht="12.75">
      <c r="A39" t="s">
        <v>76</v>
      </c>
      <c r="B39" t="s">
        <v>15</v>
      </c>
      <c r="C39">
        <v>2046</v>
      </c>
      <c r="D39">
        <v>22190811</v>
      </c>
      <c r="E39">
        <v>1084594.86804</v>
      </c>
      <c r="F39">
        <v>17049559</v>
      </c>
      <c r="G39">
        <v>833311.779081</v>
      </c>
      <c r="H39" t="s">
        <v>30</v>
      </c>
      <c r="I39" t="s">
        <v>195</v>
      </c>
    </row>
    <row r="40" spans="1:9" ht="12.75">
      <c r="A40" t="s">
        <v>76</v>
      </c>
      <c r="B40" t="s">
        <v>16</v>
      </c>
      <c r="C40">
        <v>109</v>
      </c>
      <c r="D40">
        <v>2631259</v>
      </c>
      <c r="E40">
        <v>2413999.08257</v>
      </c>
      <c r="F40">
        <v>1287234</v>
      </c>
      <c r="G40">
        <v>1180948.62385</v>
      </c>
      <c r="H40" t="s">
        <v>301</v>
      </c>
      <c r="I40" t="s">
        <v>302</v>
      </c>
    </row>
    <row r="41" spans="1:9" ht="12.75">
      <c r="A41" t="s">
        <v>76</v>
      </c>
      <c r="B41" t="s">
        <v>5</v>
      </c>
      <c r="C41">
        <v>900</v>
      </c>
      <c r="D41">
        <v>101412452</v>
      </c>
      <c r="E41">
        <v>11268050.2222</v>
      </c>
      <c r="F41">
        <v>93258617</v>
      </c>
      <c r="G41">
        <v>10362068.5556</v>
      </c>
      <c r="H41" t="s">
        <v>30</v>
      </c>
      <c r="I41" t="s">
        <v>35</v>
      </c>
    </row>
    <row r="42" spans="1:2" ht="12.75">
      <c r="A42" s="1" t="s">
        <v>83</v>
      </c>
      <c r="B42">
        <f>365*86400</f>
        <v>31536000</v>
      </c>
    </row>
    <row r="44" spans="1:7" ht="12.75">
      <c r="A44" t="s">
        <v>84</v>
      </c>
      <c r="G44" t="s">
        <v>85</v>
      </c>
    </row>
    <row r="45" spans="1:11" ht="12.75">
      <c r="A45" s="1" t="s">
        <v>31</v>
      </c>
      <c r="B45" s="1" t="s">
        <v>33</v>
      </c>
      <c r="C45" s="1" t="s">
        <v>15</v>
      </c>
      <c r="D45" s="1" t="s">
        <v>5</v>
      </c>
      <c r="E45" s="1" t="s">
        <v>16</v>
      </c>
      <c r="G45" t="s">
        <v>46</v>
      </c>
      <c r="H45" t="s">
        <v>62</v>
      </c>
      <c r="I45" t="s">
        <v>86</v>
      </c>
      <c r="J45" t="s">
        <v>76</v>
      </c>
      <c r="K45" t="s">
        <v>87</v>
      </c>
    </row>
    <row r="46" spans="1:11" ht="12.75">
      <c r="A46">
        <f>(D4+D10+D16+D25+D31+D37+D22)/$B$42</f>
        <v>5.718033422120751</v>
      </c>
      <c r="B46">
        <f>(D5+D11+D17+D26+D32+D38)/$B$42</f>
        <v>5.435863425925926</v>
      </c>
      <c r="C46">
        <f>(D6+D12+D18+D27+D33+D39+D23)/$B$42</f>
        <v>2.0025142376966008</v>
      </c>
      <c r="D46">
        <f>(D8+D14+D20+D29+D35+D41)/$B$42</f>
        <v>3.96569932775241</v>
      </c>
      <c r="E46">
        <f>(D3+D7+D9+D13+D15+D19+D21+D24+D28+D30+D34+D36+D40)/$B$42</f>
        <v>0.5152527587519026</v>
      </c>
      <c r="G46">
        <f>SUM(D15:D20)/$B$42</f>
        <v>7.8273478881278535</v>
      </c>
      <c r="H46">
        <f>SUM(D24:D29)/$B$42</f>
        <v>0.9132667744799594</v>
      </c>
      <c r="I46">
        <f>SUM(D30:D35)/$B$42</f>
        <v>2.9068558155758497</v>
      </c>
      <c r="J46">
        <f>SUM(D36:D41)/$B$42</f>
        <v>4.828785641806189</v>
      </c>
      <c r="K46">
        <f>(SUM(D3:D14)+SUM(D21:D23))/$B$42</f>
        <v>1.1611070522577371</v>
      </c>
    </row>
    <row r="48" ht="12.75">
      <c r="A48" t="s">
        <v>304</v>
      </c>
    </row>
    <row r="49" spans="2:6" ht="12.75">
      <c r="B49" t="s">
        <v>46</v>
      </c>
      <c r="C49" t="s">
        <v>62</v>
      </c>
      <c r="D49" t="s">
        <v>86</v>
      </c>
      <c r="E49" t="s">
        <v>76</v>
      </c>
      <c r="F49" t="s">
        <v>87</v>
      </c>
    </row>
    <row r="50" spans="1:6" ht="12.75">
      <c r="A50" t="s">
        <v>3</v>
      </c>
      <c r="B50">
        <f>D16/$B$42</f>
        <v>4.008375507356671</v>
      </c>
      <c r="C50">
        <f>D25/$B$42</f>
        <v>0</v>
      </c>
      <c r="D50">
        <f>D31/$B$42</f>
        <v>0.38895513064434295</v>
      </c>
      <c r="E50">
        <f>D37/$B$42</f>
        <v>0.6627029743784881</v>
      </c>
      <c r="F50">
        <f>(D4+D10+D22)/$B$42</f>
        <v>0.657999809741248</v>
      </c>
    </row>
    <row r="51" spans="1:6" ht="12.75">
      <c r="A51" t="s">
        <v>33</v>
      </c>
      <c r="B51">
        <f>D17/$B$42</f>
        <v>3.288636383815322</v>
      </c>
      <c r="C51">
        <f>D26/$B$42</f>
        <v>0.3730892630644343</v>
      </c>
      <c r="D51">
        <f>D32/$B$42</f>
        <v>1.4379835743277525</v>
      </c>
      <c r="E51">
        <f>D38/$B$42</f>
        <v>0.1318341577879249</v>
      </c>
      <c r="F51">
        <f>(D5+D11)/$B$42</f>
        <v>0.20432004693049213</v>
      </c>
    </row>
    <row r="52" spans="1:6" ht="12.75">
      <c r="A52" t="s">
        <v>15</v>
      </c>
      <c r="B52">
        <f>D18/$B$42</f>
        <v>0</v>
      </c>
      <c r="C52">
        <f>D27/$B$42</f>
        <v>0.2462232052257737</v>
      </c>
      <c r="D52">
        <f>D33/$B$42</f>
        <v>0.7546348934550989</v>
      </c>
      <c r="E52">
        <f>D39/$B$42</f>
        <v>0.703666000761035</v>
      </c>
      <c r="F52">
        <f>(D6+D12+D23)/$B$42</f>
        <v>0.29799013825469306</v>
      </c>
    </row>
    <row r="53" spans="1:6" ht="12.75">
      <c r="A53" t="s">
        <v>5</v>
      </c>
      <c r="B53">
        <f>D20/$B$42</f>
        <v>0.22779394977168949</v>
      </c>
      <c r="C53">
        <f>D29/$B$42</f>
        <v>0.2856662544393709</v>
      </c>
      <c r="D53">
        <f>D35/$B$42</f>
        <v>0.23647136605783867</v>
      </c>
      <c r="E53">
        <f>D41/$B$42</f>
        <v>3.215767757483511</v>
      </c>
      <c r="F53">
        <f>(D8+D14)/$B$42</f>
        <v>0</v>
      </c>
    </row>
    <row r="54" spans="1:6" ht="12.75">
      <c r="A54" t="s">
        <v>16</v>
      </c>
      <c r="B54">
        <f>(D15+D19)/$B$42</f>
        <v>0.3025420471841705</v>
      </c>
      <c r="C54">
        <f>(D24+D28)/$B$42</f>
        <v>0.008288051750380518</v>
      </c>
      <c r="D54">
        <f>(D30+D34)/$B$42</f>
        <v>0.08881085109081685</v>
      </c>
      <c r="E54">
        <f>(D36+D40)/$B$42</f>
        <v>0.11481475139523084</v>
      </c>
      <c r="F54">
        <f>(D3+D7+D9+D13+D21+D21)/$B$42</f>
        <v>0.0011796993911719939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Sezione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belforte</dc:creator>
  <cp:keywords/>
  <dc:description/>
  <cp:lastModifiedBy> Anna Maria Zanetti</cp:lastModifiedBy>
  <dcterms:created xsi:type="dcterms:W3CDTF">2004-08-25T04:22:15Z</dcterms:created>
  <dcterms:modified xsi:type="dcterms:W3CDTF">2004-08-26T18:07:25Z</dcterms:modified>
  <cp:category/>
  <cp:version/>
  <cp:contentType/>
  <cp:contentStatus/>
</cp:coreProperties>
</file>