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19" activeTab="7"/>
  </bookViews>
  <sheets>
    <sheet name="ML_DF_DERMAL_INNER_SUMMARY" sheetId="1" r:id="rId1"/>
    <sheet name="LOG-LOG REGRESSION SUMMARY" sheetId="2" r:id="rId2"/>
    <sheet name="HANDS_IN_A-E_DATA" sheetId="3" r:id="rId3"/>
    <sheet name="HANDS_IN_A-E_PLOT" sheetId="4" r:id="rId4"/>
    <sheet name="HANDS_IN_A-C_DATA" sheetId="5" r:id="rId5"/>
    <sheet name="HANDS_IN_A-C_PLOT" sheetId="6" r:id="rId6"/>
    <sheet name="RoB_IN_A-C_DATA" sheetId="7" r:id="rId7"/>
    <sheet name="RoB_IN_A-C_PLOT" sheetId="8" r:id="rId8"/>
    <sheet name="TotDERM_IN_A-C_DATA" sheetId="9" r:id="rId9"/>
    <sheet name="TotDERM_IN_A-C_PLOT" sheetId="10" r:id="rId10"/>
    <sheet name="TotDERM_IN_A-D_DATA" sheetId="11" r:id="rId11"/>
    <sheet name="TotDERM_IN_A-D_PLOT" sheetId="12" r:id="rId12"/>
  </sheets>
  <definedNames/>
  <calcPr fullCalcOnLoad="1"/>
</workbook>
</file>

<file path=xl/sharedStrings.xml><?xml version="1.0" encoding="utf-8"?>
<sst xmlns="http://schemas.openxmlformats.org/spreadsheetml/2006/main" count="944" uniqueCount="157">
  <si>
    <t>lb ai hand</t>
  </si>
  <si>
    <t>ln lbs ai hand</t>
  </si>
  <si>
    <t>ln derm exp</t>
  </si>
  <si>
    <t>slope</t>
  </si>
  <si>
    <t>intercept</t>
  </si>
  <si>
    <t>LINEAR REGRESSION</t>
  </si>
  <si>
    <t>on LN transformed plot</t>
  </si>
  <si>
    <t>on log scale plot</t>
  </si>
  <si>
    <t>lbs ai hand</t>
  </si>
  <si>
    <t>derm exp</t>
  </si>
  <si>
    <t>Slope = 1 calculations</t>
  </si>
  <si>
    <t>STUDY_CODE</t>
  </si>
  <si>
    <t>WORKER_ID</t>
  </si>
  <si>
    <t>A</t>
  </si>
  <si>
    <t>B</t>
  </si>
  <si>
    <t>LOG-LOG REGRESSION</t>
  </si>
  <si>
    <t>ln RoB exp</t>
  </si>
  <si>
    <t>ln RoB pred</t>
  </si>
  <si>
    <t>RoB pred</t>
  </si>
  <si>
    <t>"Rest of Body" Inclusion Notes</t>
  </si>
  <si>
    <t>ln HANDS exp</t>
  </si>
  <si>
    <t>ln HANDS pred</t>
  </si>
  <si>
    <t>HANDS pred</t>
  </si>
  <si>
    <t>HAND_GD</t>
  </si>
  <si>
    <t>C</t>
  </si>
  <si>
    <t>Dermal Grade Uncovered</t>
  </si>
  <si>
    <t>Dermal Grade Covered</t>
  </si>
  <si>
    <t>Hand Grade</t>
  </si>
  <si>
    <t>Residuals</t>
  </si>
  <si>
    <t>95% Confidence Limit</t>
  </si>
  <si>
    <t>ln derm exp 95% LCL</t>
  </si>
  <si>
    <t>ln derm exp 95% UCL</t>
  </si>
  <si>
    <t>derm exp 95% LCL</t>
  </si>
  <si>
    <t>derm exp 95% UCL</t>
  </si>
  <si>
    <t>HANDS_IN exp (ug)</t>
  </si>
  <si>
    <t>pred HANDS_IN exp</t>
  </si>
  <si>
    <t>pred RoB_IN exp</t>
  </si>
  <si>
    <t>TotDERM_IN exp (ug)</t>
  </si>
  <si>
    <t>E</t>
  </si>
  <si>
    <t>D</t>
  </si>
  <si>
    <t>WORK_CYCLE</t>
  </si>
  <si>
    <t>F</t>
  </si>
  <si>
    <t>CC</t>
  </si>
  <si>
    <t>CJ</t>
  </si>
  <si>
    <t>CS</t>
  </si>
  <si>
    <t>DC</t>
  </si>
  <si>
    <t>GG</t>
  </si>
  <si>
    <t>JC</t>
  </si>
  <si>
    <t>KD</t>
  </si>
  <si>
    <t>MR</t>
  </si>
  <si>
    <t>NL</t>
  </si>
  <si>
    <t>RR</t>
  </si>
  <si>
    <t>M</t>
  </si>
  <si>
    <t>N</t>
  </si>
  <si>
    <t>G</t>
  </si>
  <si>
    <t>H</t>
  </si>
  <si>
    <t>AA</t>
  </si>
  <si>
    <t>BB</t>
  </si>
  <si>
    <t>DD</t>
  </si>
  <si>
    <t>EE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</si>
  <si>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</si>
  <si>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</si>
  <si>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</si>
  <si>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</si>
  <si>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</si>
  <si>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</si>
  <si>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</si>
  <si>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</si>
  <si>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</si>
  <si>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</si>
  <si>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</si>
  <si>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</si>
  <si>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</si>
  <si>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</si>
  <si>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</si>
  <si>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</si>
  <si>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</si>
  <si>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</si>
  <si>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</si>
  <si>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</si>
  <si>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</si>
  <si>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</si>
  <si>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</si>
  <si>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STUDY_CODE*WORKER_ID*WORK_CYCLE</t>
  </si>
  <si>
    <t>DRM_GD_UNC</t>
  </si>
  <si>
    <t>DRM_GD_CVR</t>
  </si>
  <si>
    <t>TOTLBAIMIX</t>
  </si>
  <si>
    <t>HANDS_IN_TOTAL</t>
  </si>
  <si>
    <t>RoB_IN_TOTAL</t>
  </si>
  <si>
    <t>DERMAL_IN_TOTAL</t>
  </si>
  <si>
    <t>Body Part Inclusion Notes</t>
  </si>
  <si>
    <t>460*A*1</t>
  </si>
  <si>
    <t>min+upparms+lowlegs (All Patches)</t>
  </si>
  <si>
    <t>460*A*3</t>
  </si>
  <si>
    <t>460*A*6</t>
  </si>
  <si>
    <t>460*B*2</t>
  </si>
  <si>
    <t>460*B*4</t>
  </si>
  <si>
    <t>460*B*5</t>
  </si>
  <si>
    <t>460*C*1</t>
  </si>
  <si>
    <t>460*C*2</t>
  </si>
  <si>
    <t>460*C*3</t>
  </si>
  <si>
    <t>460*C*4</t>
  </si>
  <si>
    <t>460*E*1</t>
  </si>
  <si>
    <t>460*E*3</t>
  </si>
  <si>
    <t>460*E*5</t>
  </si>
  <si>
    <t>460*F*2</t>
  </si>
  <si>
    <t>460*F*4</t>
  </si>
  <si>
    <t>460*F*6</t>
  </si>
  <si>
    <t>502*CC*1</t>
  </si>
  <si>
    <t>NA</t>
  </si>
  <si>
    <t>502*CJ*1</t>
  </si>
  <si>
    <t>502*CS*1</t>
  </si>
  <si>
    <t>502*DC*1</t>
  </si>
  <si>
    <t>502*GG*1</t>
  </si>
  <si>
    <t>502*JC*1</t>
  </si>
  <si>
    <t>502*KD*1</t>
  </si>
  <si>
    <t>502*MR*1</t>
  </si>
  <si>
    <t>502*NL*1</t>
  </si>
  <si>
    <t>502*RR*1</t>
  </si>
  <si>
    <t>1000*M*1</t>
  </si>
  <si>
    <t>min+upparms+lowlegs (upperWBD &amp; lowerPatches)</t>
  </si>
  <si>
    <t>1000*M*2</t>
  </si>
  <si>
    <t>1000*M*3</t>
  </si>
  <si>
    <t>1000*M*4</t>
  </si>
  <si>
    <t>1000*N*1</t>
  </si>
  <si>
    <t>1000*N*2</t>
  </si>
  <si>
    <t>1000*N*3</t>
  </si>
  <si>
    <t>1000*N*4</t>
  </si>
  <si>
    <t>1002*E*1</t>
  </si>
  <si>
    <t>1002*F*1</t>
  </si>
  <si>
    <t>1002*G*1</t>
  </si>
  <si>
    <t>1002*H*1</t>
  </si>
  <si>
    <t>1013*ML*1</t>
  </si>
  <si>
    <t>min+upparms+lowlegs (upperWBD &amp; lowerWBD)</t>
  </si>
  <si>
    <t>1013*ML*2</t>
  </si>
  <si>
    <t>1013*ML*3</t>
  </si>
  <si>
    <t>1013*ML*4</t>
  </si>
  <si>
    <t>1013*MX*1</t>
  </si>
  <si>
    <t>1013*MX*2</t>
  </si>
  <si>
    <t>1013*MX*3</t>
  </si>
  <si>
    <t>9008*AA*1</t>
  </si>
  <si>
    <t>min+upparms+lowlegs+feet (True-WBD)</t>
  </si>
  <si>
    <t>9008*BB*1</t>
  </si>
  <si>
    <t>9008*CC*1</t>
  </si>
  <si>
    <t>9008*DD*1</t>
  </si>
  <si>
    <t>9008*EE*1</t>
  </si>
  <si>
    <t>RoB_IN exp (ug)</t>
  </si>
  <si>
    <t>RoB_OUT_expdens</t>
  </si>
  <si>
    <t>ln RoB exp dens</t>
  </si>
  <si>
    <t>ML</t>
  </si>
  <si>
    <t>MX</t>
  </si>
  <si>
    <t>SUMMARY OUTPUT - Data_A-C_RoB_IN (exposure density - ug/cm2)</t>
  </si>
  <si>
    <t>SUMMARY OUTPUT - HANDS_IN_A-C_DATA</t>
  </si>
  <si>
    <t>SUMMARY OUTPUT - RoB_IN_A-C_DATA (total exposure - ug)</t>
  </si>
  <si>
    <t>SUMMARY OUTPUT - TotDERM_IN_A-C_DATA</t>
  </si>
  <si>
    <t>SUMMARY OUTPUT - HANDS_IN_A-E_DATA</t>
  </si>
  <si>
    <t>SUMMARY OUTPUT - TotDERM_IN_A-D_DATA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</si>
</sst>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0.00000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8"/>
      <name val="Arial"/>
      <family val="2"/>
    </font>
    <font>
      <b/>
      <sz val="11.25"/>
      <name val="Arial"/>
      <family val="2"/>
    </font>
    <font>
      <b/>
      <vertAlign val="subscript"/>
      <sz val="11.25"/>
      <name val="Arial"/>
      <family val="2"/>
    </font>
    <font>
      <b/>
      <vertAlign val="superscript"/>
      <sz val="11.25"/>
      <name val="Arial"/>
      <family val="2"/>
    </font>
    <font>
      <i/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1" fontId="1" fillId="0" borderId="0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20" applyNumberFormat="1" applyFont="1" applyBorder="1" applyAlignment="1">
      <alignment wrapText="1"/>
      <protection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2" fontId="1" fillId="0" borderId="0" xfId="21" applyNumberFormat="1" applyFont="1" applyBorder="1">
      <alignment/>
      <protection/>
    </xf>
    <xf numFmtId="1" fontId="1" fillId="0" borderId="0" xfId="21" applyNumberFormat="1" applyFont="1" applyBorder="1" applyAlignment="1">
      <alignment horizontal="left"/>
      <protection/>
    </xf>
    <xf numFmtId="1" fontId="12" fillId="0" borderId="0" xfId="21" applyNumberFormat="1" applyFont="1" applyBorder="1">
      <alignment/>
      <protection/>
    </xf>
    <xf numFmtId="1" fontId="1" fillId="0" borderId="0" xfId="21" applyNumberFormat="1" applyFont="1" applyBorder="1" applyAlignment="1">
      <alignment horizontal="center"/>
      <protection/>
    </xf>
    <xf numFmtId="168" fontId="1" fillId="0" borderId="0" xfId="21" applyNumberFormat="1" applyFont="1" applyBorder="1" applyAlignment="1">
      <alignment horizontal="center"/>
      <protection/>
    </xf>
    <xf numFmtId="1" fontId="12" fillId="0" borderId="0" xfId="21" applyNumberFormat="1" applyFont="1" applyBorder="1" applyAlignment="1">
      <alignment horizontal="left"/>
      <protection/>
    </xf>
    <xf numFmtId="169" fontId="1" fillId="0" borderId="0" xfId="21" applyNumberFormat="1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HED_ML_Gran_Master" xfId="19"/>
    <cellStyle name="Normal_PHED_ML_Liq_Master" xfId="20"/>
    <cellStyle name="Normal_PHEDData.SAPCaseStudy.V927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#1:  Open Mixing/Loading Dry Flowables (PHED Grades A-E)
Inner Dosimetry - Hand Exposure vs. lb ai handled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975"/>
          <c:w val="0.9865"/>
          <c:h val="0.79625"/>
        </c:manualLayout>
      </c:layout>
      <c:scatterChart>
        <c:scatterStyle val="lineMarker"/>
        <c:varyColors val="0"/>
        <c:ser>
          <c:idx val="7"/>
          <c:order val="0"/>
          <c:tx>
            <c:v>Study 460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'HANDS_IN_A-E_DATA'!$E$4:$E$19</c:f>
              <c:numCache>
                <c:ptCount val="16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</c:numCache>
            </c:numRef>
          </c:xVal>
          <c:yVal>
            <c:numRef>
              <c:f>'HANDS_IN_A-E_DATA'!$F$4:$F$19</c:f>
              <c:numCache>
                <c:ptCount val="1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</c:numCache>
            </c:numRef>
          </c:yVal>
          <c:smooth val="0"/>
        </c:ser>
        <c:ser>
          <c:idx val="10"/>
          <c:order val="1"/>
          <c:tx>
            <c:v>Study 502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'HANDS_IN_A-E_DATA'!$E$20:$E$29</c:f>
              <c:numCache>
                <c:ptCount val="10"/>
                <c:pt idx="0">
                  <c:v>39.4</c:v>
                </c:pt>
                <c:pt idx="1">
                  <c:v>61.5</c:v>
                </c:pt>
                <c:pt idx="2">
                  <c:v>42.5</c:v>
                </c:pt>
                <c:pt idx="3">
                  <c:v>52</c:v>
                </c:pt>
                <c:pt idx="4">
                  <c:v>52</c:v>
                </c:pt>
                <c:pt idx="5">
                  <c:v>63.4</c:v>
                </c:pt>
                <c:pt idx="6">
                  <c:v>63.75</c:v>
                </c:pt>
                <c:pt idx="7">
                  <c:v>75</c:v>
                </c:pt>
                <c:pt idx="8">
                  <c:v>27.2</c:v>
                </c:pt>
                <c:pt idx="9">
                  <c:v>75</c:v>
                </c:pt>
              </c:numCache>
            </c:numRef>
          </c:xVal>
          <c:yVal>
            <c:numRef>
              <c:f>'HANDS_IN_A-E_DATA'!$F$20:$F$29</c:f>
              <c:numCache>
                <c:ptCount val="10"/>
                <c:pt idx="0">
                  <c:v>738</c:v>
                </c:pt>
                <c:pt idx="1">
                  <c:v>114.62</c:v>
                </c:pt>
                <c:pt idx="2">
                  <c:v>0.41</c:v>
                </c:pt>
                <c:pt idx="3">
                  <c:v>211.7</c:v>
                </c:pt>
                <c:pt idx="4">
                  <c:v>159</c:v>
                </c:pt>
                <c:pt idx="5">
                  <c:v>8.98</c:v>
                </c:pt>
                <c:pt idx="6">
                  <c:v>144.7</c:v>
                </c:pt>
                <c:pt idx="7">
                  <c:v>23.2</c:v>
                </c:pt>
                <c:pt idx="8">
                  <c:v>49.7</c:v>
                </c:pt>
                <c:pt idx="9">
                  <c:v>28.1</c:v>
                </c:pt>
              </c:numCache>
            </c:numRef>
          </c:yVal>
          <c:smooth val="0"/>
        </c:ser>
        <c:ser>
          <c:idx val="12"/>
          <c:order val="2"/>
          <c:tx>
            <c:v>Study 1000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'HANDS_IN_A-E_DATA'!$E$30:$E$31</c:f>
              <c:numCache>
                <c:ptCount val="2"/>
                <c:pt idx="0">
                  <c:v>46.2</c:v>
                </c:pt>
                <c:pt idx="1">
                  <c:v>36.3</c:v>
                </c:pt>
              </c:numCache>
            </c:numRef>
          </c:xVal>
          <c:yVal>
            <c:numRef>
              <c:f>'HANDS_IN_A-E_DATA'!$F$30:$F$31</c:f>
              <c:numCache>
                <c:ptCount val="2"/>
                <c:pt idx="0">
                  <c:v>146.57</c:v>
                </c:pt>
                <c:pt idx="1">
                  <c:v>139.18</c:v>
                </c:pt>
              </c:numCache>
            </c:numRef>
          </c:yVal>
          <c:smooth val="0"/>
        </c:ser>
        <c:ser>
          <c:idx val="8"/>
          <c:order val="3"/>
          <c:tx>
            <c:v>Study 1002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'HANDS_IN_A-E_DATA'!$E$32:$E$35</c:f>
              <c:numCache>
                <c:ptCount val="4"/>
                <c:pt idx="0">
                  <c:v>400.4</c:v>
                </c:pt>
                <c:pt idx="1">
                  <c:v>440</c:v>
                </c:pt>
                <c:pt idx="2">
                  <c:v>319</c:v>
                </c:pt>
                <c:pt idx="3">
                  <c:v>341</c:v>
                </c:pt>
              </c:numCache>
            </c:numRef>
          </c:xVal>
          <c:yVal>
            <c:numRef>
              <c:f>'HANDS_IN_A-E_DATA'!$F$32:$F$35</c:f>
              <c:numCache>
                <c:ptCount val="4"/>
                <c:pt idx="0">
                  <c:v>99.02</c:v>
                </c:pt>
                <c:pt idx="1">
                  <c:v>68.02</c:v>
                </c:pt>
                <c:pt idx="2">
                  <c:v>87.89</c:v>
                </c:pt>
                <c:pt idx="3">
                  <c:v>121.92</c:v>
                </c:pt>
              </c:numCache>
            </c:numRef>
          </c:yVal>
          <c:smooth val="0"/>
        </c:ser>
        <c:ser>
          <c:idx val="9"/>
          <c:order val="4"/>
          <c:tx>
            <c:v>Study 9008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'HANDS_IN_A-E_DATA'!$E$36:$E$40</c:f>
              <c:numCache>
                <c:ptCount val="5"/>
                <c:pt idx="0">
                  <c:v>66.1</c:v>
                </c:pt>
                <c:pt idx="1">
                  <c:v>66.1</c:v>
                </c:pt>
                <c:pt idx="2">
                  <c:v>66.1</c:v>
                </c:pt>
                <c:pt idx="3">
                  <c:v>66.1</c:v>
                </c:pt>
                <c:pt idx="4">
                  <c:v>66.1</c:v>
                </c:pt>
              </c:numCache>
            </c:numRef>
          </c:xVal>
          <c:yVal>
            <c:numRef>
              <c:f>'HANDS_IN_A-E_DATA'!$F$36:$F$40</c:f>
              <c:numCache>
                <c:ptCount val="5"/>
                <c:pt idx="0">
                  <c:v>1200</c:v>
                </c:pt>
                <c:pt idx="1">
                  <c:v>400</c:v>
                </c:pt>
                <c:pt idx="2">
                  <c:v>30</c:v>
                </c:pt>
                <c:pt idx="3">
                  <c:v>30</c:v>
                </c:pt>
                <c:pt idx="4">
                  <c:v>100</c:v>
                </c:pt>
              </c:numCache>
            </c:numRef>
          </c:yVal>
          <c:smooth val="0"/>
        </c:ser>
        <c:ser>
          <c:idx val="1"/>
          <c:order val="5"/>
          <c:tx>
            <c:v>Regression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'HANDS_IN_A-E_DATA'!$E$4:$E$40</c:f>
              <c:numCache>
                <c:ptCount val="37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  <c:pt idx="16">
                  <c:v>39.4</c:v>
                </c:pt>
                <c:pt idx="17">
                  <c:v>61.5</c:v>
                </c:pt>
                <c:pt idx="18">
                  <c:v>42.5</c:v>
                </c:pt>
                <c:pt idx="19">
                  <c:v>52</c:v>
                </c:pt>
                <c:pt idx="20">
                  <c:v>52</c:v>
                </c:pt>
                <c:pt idx="21">
                  <c:v>63.4</c:v>
                </c:pt>
                <c:pt idx="22">
                  <c:v>63.75</c:v>
                </c:pt>
                <c:pt idx="23">
                  <c:v>75</c:v>
                </c:pt>
                <c:pt idx="24">
                  <c:v>27.2</c:v>
                </c:pt>
                <c:pt idx="25">
                  <c:v>75</c:v>
                </c:pt>
                <c:pt idx="26">
                  <c:v>46.2</c:v>
                </c:pt>
                <c:pt idx="27">
                  <c:v>36.3</c:v>
                </c:pt>
                <c:pt idx="28">
                  <c:v>400.4</c:v>
                </c:pt>
                <c:pt idx="29">
                  <c:v>440</c:v>
                </c:pt>
                <c:pt idx="30">
                  <c:v>319</c:v>
                </c:pt>
                <c:pt idx="31">
                  <c:v>341</c:v>
                </c:pt>
                <c:pt idx="32">
                  <c:v>66.1</c:v>
                </c:pt>
                <c:pt idx="33">
                  <c:v>66.1</c:v>
                </c:pt>
                <c:pt idx="34">
                  <c:v>66.1</c:v>
                </c:pt>
                <c:pt idx="35">
                  <c:v>66.1</c:v>
                </c:pt>
                <c:pt idx="36">
                  <c:v>66.1</c:v>
                </c:pt>
              </c:numCache>
            </c:numRef>
          </c:xVal>
          <c:yVal>
            <c:numRef>
              <c:f>'HANDS_IN_A-E_DATA'!$P$4:$P$40</c:f>
              <c:numCache>
                <c:ptCount val="37"/>
                <c:pt idx="0">
                  <c:v>41.09409541207143</c:v>
                </c:pt>
                <c:pt idx="1">
                  <c:v>41.09409541207143</c:v>
                </c:pt>
                <c:pt idx="2">
                  <c:v>41.09409541207143</c:v>
                </c:pt>
                <c:pt idx="3">
                  <c:v>38.850943534601356</c:v>
                </c:pt>
                <c:pt idx="4">
                  <c:v>38.850943534601356</c:v>
                </c:pt>
                <c:pt idx="5">
                  <c:v>38.850943534601356</c:v>
                </c:pt>
                <c:pt idx="6">
                  <c:v>46.07170774962324</c:v>
                </c:pt>
                <c:pt idx="7">
                  <c:v>43.5652212546046</c:v>
                </c:pt>
                <c:pt idx="8">
                  <c:v>46.07170774962324</c:v>
                </c:pt>
                <c:pt idx="9">
                  <c:v>46.07170774962324</c:v>
                </c:pt>
                <c:pt idx="10">
                  <c:v>41.09409541207143</c:v>
                </c:pt>
                <c:pt idx="11">
                  <c:v>41.09409541207143</c:v>
                </c:pt>
                <c:pt idx="12">
                  <c:v>41.09409541207143</c:v>
                </c:pt>
                <c:pt idx="13">
                  <c:v>38.850943534601356</c:v>
                </c:pt>
                <c:pt idx="14">
                  <c:v>37.49206062458526</c:v>
                </c:pt>
                <c:pt idx="15">
                  <c:v>38.850943534601356</c:v>
                </c:pt>
                <c:pt idx="16">
                  <c:v>64.93396143881287</c:v>
                </c:pt>
                <c:pt idx="17">
                  <c:v>70.80882932175795</c:v>
                </c:pt>
                <c:pt idx="18">
                  <c:v>65.89767549211972</c:v>
                </c:pt>
                <c:pt idx="19">
                  <c:v>68.53502937716001</c:v>
                </c:pt>
                <c:pt idx="20">
                  <c:v>68.53502937716001</c:v>
                </c:pt>
                <c:pt idx="21">
                  <c:v>71.22915492482518</c:v>
                </c:pt>
                <c:pt idx="22">
                  <c:v>71.3054736434007</c:v>
                </c:pt>
                <c:pt idx="23">
                  <c:v>73.59564230537546</c:v>
                </c:pt>
                <c:pt idx="24">
                  <c:v>60.418337669943234</c:v>
                </c:pt>
                <c:pt idx="25">
                  <c:v>73.59564230537546</c:v>
                </c:pt>
                <c:pt idx="26">
                  <c:v>66.97642079406421</c:v>
                </c:pt>
                <c:pt idx="27">
                  <c:v>63.90710009422481</c:v>
                </c:pt>
                <c:pt idx="28">
                  <c:v>101.9413244682865</c:v>
                </c:pt>
                <c:pt idx="29">
                  <c:v>103.82870190127193</c:v>
                </c:pt>
                <c:pt idx="30">
                  <c:v>97.5328171047925</c:v>
                </c:pt>
                <c:pt idx="31">
                  <c:v>98.80631548303836</c:v>
                </c:pt>
                <c:pt idx="32">
                  <c:v>71.8093384978612</c:v>
                </c:pt>
                <c:pt idx="33">
                  <c:v>71.8093384978612</c:v>
                </c:pt>
                <c:pt idx="34">
                  <c:v>71.8093384978612</c:v>
                </c:pt>
                <c:pt idx="35">
                  <c:v>71.8093384978612</c:v>
                </c:pt>
                <c:pt idx="36">
                  <c:v>71.8093384978612</c:v>
                </c:pt>
              </c:numCache>
            </c:numRef>
          </c:yVal>
          <c:smooth val="0"/>
        </c:ser>
        <c:ser>
          <c:idx val="2"/>
          <c:order val="6"/>
          <c:tx>
            <c:v>Slope = 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'HANDS_IN_A-E_DATA'!$W$5:$W$40</c:f>
              <c:numCache>
                <c:ptCount val="36"/>
                <c:pt idx="0">
                  <c:v>0.0009118819655545162</c:v>
                </c:pt>
                <c:pt idx="1">
                  <c:v>0.0024787521766663585</c:v>
                </c:pt>
                <c:pt idx="2">
                  <c:v>0.006737946999085467</c:v>
                </c:pt>
                <c:pt idx="3">
                  <c:v>0.01831563888873418</c:v>
                </c:pt>
                <c:pt idx="4">
                  <c:v>0.049787068367863944</c:v>
                </c:pt>
                <c:pt idx="5">
                  <c:v>0.1353352832366127</c:v>
                </c:pt>
                <c:pt idx="6">
                  <c:v>0.36787944117144233</c:v>
                </c:pt>
                <c:pt idx="7">
                  <c:v>1</c:v>
                </c:pt>
                <c:pt idx="8">
                  <c:v>2.718281828459045</c:v>
                </c:pt>
                <c:pt idx="9">
                  <c:v>7.38905609893065</c:v>
                </c:pt>
                <c:pt idx="10">
                  <c:v>20.085536923187668</c:v>
                </c:pt>
                <c:pt idx="11">
                  <c:v>54.598150033144236</c:v>
                </c:pt>
                <c:pt idx="12">
                  <c:v>148.4131591025766</c:v>
                </c:pt>
                <c:pt idx="13">
                  <c:v>403.4287934927351</c:v>
                </c:pt>
                <c:pt idx="14">
                  <c:v>1096.6331584284585</c:v>
                </c:pt>
                <c:pt idx="15">
                  <c:v>2980.9579870417283</c:v>
                </c:pt>
                <c:pt idx="16">
                  <c:v>8103.083927575384</c:v>
                </c:pt>
                <c:pt idx="17">
                  <c:v>22026.465794806718</c:v>
                </c:pt>
                <c:pt idx="18">
                  <c:v>59874.14171519782</c:v>
                </c:pt>
                <c:pt idx="19">
                  <c:v>162754.79141900392</c:v>
                </c:pt>
                <c:pt idx="20">
                  <c:v>442413.3920089205</c:v>
                </c:pt>
                <c:pt idx="21">
                  <c:v>1202604.2841647768</c:v>
                </c:pt>
                <c:pt idx="22">
                  <c:v>3269017.3724721107</c:v>
                </c:pt>
                <c:pt idx="23">
                  <c:v>8886110.520507872</c:v>
                </c:pt>
                <c:pt idx="24">
                  <c:v>24154952.7535753</c:v>
                </c:pt>
                <c:pt idx="25">
                  <c:v>65659969.13733051</c:v>
                </c:pt>
                <c:pt idx="26">
                  <c:v>178482300.96318725</c:v>
                </c:pt>
                <c:pt idx="27">
                  <c:v>485165195.4097903</c:v>
                </c:pt>
                <c:pt idx="28">
                  <c:v>1318815734.4832146</c:v>
                </c:pt>
                <c:pt idx="29">
                  <c:v>3584912846.131592</c:v>
                </c:pt>
                <c:pt idx="30">
                  <c:v>9744803446.248903</c:v>
                </c:pt>
                <c:pt idx="31">
                  <c:v>26489122129.84347</c:v>
                </c:pt>
                <c:pt idx="32">
                  <c:v>72004899337.38588</c:v>
                </c:pt>
                <c:pt idx="33">
                  <c:v>195729609428.83878</c:v>
                </c:pt>
                <c:pt idx="34">
                  <c:v>532048240601.79865</c:v>
                </c:pt>
                <c:pt idx="35">
                  <c:v>1446257064291.475</c:v>
                </c:pt>
              </c:numCache>
            </c:numRef>
          </c:xVal>
          <c:yVal>
            <c:numRef>
              <c:f>'HANDS_IN_A-E_DATA'!$X$5:$X$40</c:f>
              <c:numCache>
                <c:ptCount val="36"/>
                <c:pt idx="0">
                  <c:v>0.0024734710855271666</c:v>
                </c:pt>
                <c:pt idx="1">
                  <c:v>0.006723591505007366</c:v>
                </c:pt>
                <c:pt idx="2">
                  <c:v>0.018276616610043126</c:v>
                </c:pt>
                <c:pt idx="3">
                  <c:v>0.04968099481679299</c:v>
                </c:pt>
                <c:pt idx="4">
                  <c:v>0.1350469454302564</c:v>
                </c:pt>
                <c:pt idx="5">
                  <c:v>0.36709565775196623</c:v>
                </c:pt>
                <c:pt idx="6">
                  <c:v>0.9978694557733907</c:v>
                </c:pt>
                <c:pt idx="7">
                  <c:v>2.712490408803125</c:v>
                </c:pt>
                <c:pt idx="8">
                  <c:v>7.373313388118981</c:v>
                </c:pt>
                <c:pt idx="9">
                  <c:v>20.04274379845762</c:v>
                </c:pt>
                <c:pt idx="10">
                  <c:v>54.481826259807576</c:v>
                </c:pt>
                <c:pt idx="11">
                  <c:v>148.09695830329775</c:v>
                </c:pt>
                <c:pt idx="12">
                  <c:v>402.56927060591124</c:v>
                </c:pt>
                <c:pt idx="13">
                  <c:v>1094.2967329840606</c:v>
                </c:pt>
                <c:pt idx="14">
                  <c:v>2974.6069242126714</c:v>
                </c:pt>
                <c:pt idx="15">
                  <c:v>8085.819948895758</c:v>
                </c:pt>
                <c:pt idx="16">
                  <c:v>21979.537435274982</c:v>
                </c:pt>
                <c:pt idx="17">
                  <c:v>59746.57720824332</c:v>
                </c:pt>
                <c:pt idx="18">
                  <c:v>162408.03513779317</c:v>
                </c:pt>
                <c:pt idx="19">
                  <c:v>441470.8107108013</c:v>
                </c:pt>
                <c:pt idx="20">
                  <c:v>1200042.082550254</c:v>
                </c:pt>
                <c:pt idx="21">
                  <c:v>3262052.5863825046</c:v>
                </c:pt>
                <c:pt idx="22">
                  <c:v>8867178.269041393</c:v>
                </c:pt>
                <c:pt idx="23">
                  <c:v>24103489.558442105</c:v>
                </c:pt>
                <c:pt idx="24">
                  <c:v>65520077.66916551</c:v>
                </c:pt>
                <c:pt idx="25">
                  <c:v>178102036.52731788</c:v>
                </c:pt>
                <c:pt idx="26">
                  <c:v>484131529.5037573</c:v>
                </c:pt>
                <c:pt idx="27">
                  <c:v>1316005939.2341475</c:v>
                </c:pt>
                <c:pt idx="28">
                  <c:v>3577275030.764362</c:v>
                </c:pt>
                <c:pt idx="29">
                  <c:v>9724041711.527037</c:v>
                </c:pt>
                <c:pt idx="30">
                  <c:v>26432685883.62174</c:v>
                </c:pt>
                <c:pt idx="31">
                  <c:v>71851489714.8149</c:v>
                </c:pt>
                <c:pt idx="32">
                  <c:v>195312598839.49332</c:v>
                </c:pt>
                <c:pt idx="33">
                  <c:v>530914688294.50586</c:v>
                </c:pt>
                <c:pt idx="34">
                  <c:v>1443175749652.9534</c:v>
                </c:pt>
                <c:pt idx="35">
                  <c:v>3922958415554.384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'HANDS_IN_A-E_DATA'!$Z$2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'HANDS_IN_A-E_DATA'!$W$5:$W$40</c:f>
              <c:numCache>
                <c:ptCount val="36"/>
                <c:pt idx="0">
                  <c:v>0.0009118819655545162</c:v>
                </c:pt>
                <c:pt idx="1">
                  <c:v>0.0024787521766663585</c:v>
                </c:pt>
                <c:pt idx="2">
                  <c:v>0.006737946999085467</c:v>
                </c:pt>
                <c:pt idx="3">
                  <c:v>0.01831563888873418</c:v>
                </c:pt>
                <c:pt idx="4">
                  <c:v>0.049787068367863944</c:v>
                </c:pt>
                <c:pt idx="5">
                  <c:v>0.1353352832366127</c:v>
                </c:pt>
                <c:pt idx="6">
                  <c:v>0.36787944117144233</c:v>
                </c:pt>
                <c:pt idx="7">
                  <c:v>1</c:v>
                </c:pt>
                <c:pt idx="8">
                  <c:v>2.718281828459045</c:v>
                </c:pt>
                <c:pt idx="9">
                  <c:v>7.38905609893065</c:v>
                </c:pt>
                <c:pt idx="10">
                  <c:v>20.085536923187668</c:v>
                </c:pt>
                <c:pt idx="11">
                  <c:v>54.598150033144236</c:v>
                </c:pt>
                <c:pt idx="12">
                  <c:v>148.4131591025766</c:v>
                </c:pt>
                <c:pt idx="13">
                  <c:v>403.4287934927351</c:v>
                </c:pt>
                <c:pt idx="14">
                  <c:v>1096.6331584284585</c:v>
                </c:pt>
                <c:pt idx="15">
                  <c:v>2980.9579870417283</c:v>
                </c:pt>
                <c:pt idx="16">
                  <c:v>8103.083927575384</c:v>
                </c:pt>
                <c:pt idx="17">
                  <c:v>22026.465794806718</c:v>
                </c:pt>
                <c:pt idx="18">
                  <c:v>59874.14171519782</c:v>
                </c:pt>
                <c:pt idx="19">
                  <c:v>162754.79141900392</c:v>
                </c:pt>
                <c:pt idx="20">
                  <c:v>442413.3920089205</c:v>
                </c:pt>
                <c:pt idx="21">
                  <c:v>1202604.2841647768</c:v>
                </c:pt>
                <c:pt idx="22">
                  <c:v>3269017.3724721107</c:v>
                </c:pt>
                <c:pt idx="23">
                  <c:v>8886110.520507872</c:v>
                </c:pt>
                <c:pt idx="24">
                  <c:v>24154952.7535753</c:v>
                </c:pt>
                <c:pt idx="25">
                  <c:v>65659969.13733051</c:v>
                </c:pt>
                <c:pt idx="26">
                  <c:v>178482300.96318725</c:v>
                </c:pt>
                <c:pt idx="27">
                  <c:v>485165195.4097903</c:v>
                </c:pt>
                <c:pt idx="28">
                  <c:v>1318815734.4832146</c:v>
                </c:pt>
                <c:pt idx="29">
                  <c:v>3584912846.131592</c:v>
                </c:pt>
                <c:pt idx="30">
                  <c:v>9744803446.248903</c:v>
                </c:pt>
                <c:pt idx="31">
                  <c:v>26489122129.84347</c:v>
                </c:pt>
                <c:pt idx="32">
                  <c:v>72004899337.38588</c:v>
                </c:pt>
                <c:pt idx="33">
                  <c:v>195729609428.83878</c:v>
                </c:pt>
                <c:pt idx="34">
                  <c:v>532048240601.79865</c:v>
                </c:pt>
                <c:pt idx="35">
                  <c:v>1446257064291.475</c:v>
                </c:pt>
              </c:numCache>
            </c:numRef>
          </c:xVal>
          <c:yVal>
            <c:numRef>
              <c:f>'HANDS_IN_A-E_DATA'!$AB$5:$AB$40</c:f>
              <c:numCache>
                <c:ptCount val="36"/>
                <c:pt idx="0">
                  <c:v>0.5990511814813572</c:v>
                </c:pt>
                <c:pt idx="1">
                  <c:v>0.9366887999849849</c:v>
                </c:pt>
                <c:pt idx="2">
                  <c:v>1.46332581214541</c:v>
                </c:pt>
                <c:pt idx="3">
                  <c:v>2.2832007772527594</c:v>
                </c:pt>
                <c:pt idx="4">
                  <c:v>3.5559105052395146</c:v>
                </c:pt>
                <c:pt idx="5">
                  <c:v>5.5223606530747436</c:v>
                </c:pt>
                <c:pt idx="6">
                  <c:v>8.535991583317076</c:v>
                </c:pt>
                <c:pt idx="7">
                  <c:v>13.08185668506858</c:v>
                </c:pt>
                <c:pt idx="8">
                  <c:v>19.701319262940004</c:v>
                </c:pt>
                <c:pt idx="9">
                  <c:v>28.488953963935018</c:v>
                </c:pt>
                <c:pt idx="10">
                  <c:v>37.46770201212545</c:v>
                </c:pt>
                <c:pt idx="11">
                  <c:v>42.66171747877477</c:v>
                </c:pt>
                <c:pt idx="12">
                  <c:v>43.844237280013</c:v>
                </c:pt>
                <c:pt idx="13">
                  <c:v>43.08407825203573</c:v>
                </c:pt>
                <c:pt idx="14">
                  <c:v>41.5375525342666</c:v>
                </c:pt>
                <c:pt idx="15">
                  <c:v>39.67999631120607</c:v>
                </c:pt>
                <c:pt idx="16">
                  <c:v>37.716304180625734</c:v>
                </c:pt>
                <c:pt idx="17">
                  <c:v>35.74274582569582</c:v>
                </c:pt>
                <c:pt idx="18">
                  <c:v>33.80752573240103</c:v>
                </c:pt>
                <c:pt idx="19">
                  <c:v>31.935522854025166</c:v>
                </c:pt>
                <c:pt idx="20">
                  <c:v>30.13942024870102</c:v>
                </c:pt>
                <c:pt idx="21">
                  <c:v>28.42514971988066</c:v>
                </c:pt>
                <c:pt idx="22">
                  <c:v>26.794746920256543</c:v>
                </c:pt>
                <c:pt idx="23">
                  <c:v>25.24793623623417</c:v>
                </c:pt>
                <c:pt idx="24">
                  <c:v>23.78305244022972</c:v>
                </c:pt>
                <c:pt idx="25">
                  <c:v>22.39759729072643</c:v>
                </c:pt>
                <c:pt idx="26">
                  <c:v>21.08858601243615</c:v>
                </c:pt>
                <c:pt idx="27">
                  <c:v>19.852768136663506</c:v>
                </c:pt>
                <c:pt idx="28">
                  <c:v>18.686770729701163</c:v>
                </c:pt>
                <c:pt idx="29">
                  <c:v>17.587192324240043</c:v>
                </c:pt>
                <c:pt idx="30">
                  <c:v>16.550664786929115</c:v>
                </c:pt>
                <c:pt idx="31">
                  <c:v>15.573893908486143</c:v>
                </c:pt>
                <c:pt idx="32">
                  <c:v>14.653685636718272</c:v>
                </c:pt>
                <c:pt idx="33">
                  <c:v>13.786962490619846</c:v>
                </c:pt>
                <c:pt idx="34">
                  <c:v>12.970773189696873</c:v>
                </c:pt>
                <c:pt idx="35">
                  <c:v>12.202297562062014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'HANDS_IN_A-E_DATA'!$Z$2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'HANDS_IN_A-E_DATA'!$W$5:$W$40</c:f>
              <c:numCache>
                <c:ptCount val="36"/>
                <c:pt idx="0">
                  <c:v>0.0009118819655545162</c:v>
                </c:pt>
                <c:pt idx="1">
                  <c:v>0.0024787521766663585</c:v>
                </c:pt>
                <c:pt idx="2">
                  <c:v>0.006737946999085467</c:v>
                </c:pt>
                <c:pt idx="3">
                  <c:v>0.01831563888873418</c:v>
                </c:pt>
                <c:pt idx="4">
                  <c:v>0.049787068367863944</c:v>
                </c:pt>
                <c:pt idx="5">
                  <c:v>0.1353352832366127</c:v>
                </c:pt>
                <c:pt idx="6">
                  <c:v>0.36787944117144233</c:v>
                </c:pt>
                <c:pt idx="7">
                  <c:v>1</c:v>
                </c:pt>
                <c:pt idx="8">
                  <c:v>2.718281828459045</c:v>
                </c:pt>
                <c:pt idx="9">
                  <c:v>7.38905609893065</c:v>
                </c:pt>
                <c:pt idx="10">
                  <c:v>20.085536923187668</c:v>
                </c:pt>
                <c:pt idx="11">
                  <c:v>54.598150033144236</c:v>
                </c:pt>
                <c:pt idx="12">
                  <c:v>148.4131591025766</c:v>
                </c:pt>
                <c:pt idx="13">
                  <c:v>403.4287934927351</c:v>
                </c:pt>
                <c:pt idx="14">
                  <c:v>1096.6331584284585</c:v>
                </c:pt>
                <c:pt idx="15">
                  <c:v>2980.9579870417283</c:v>
                </c:pt>
                <c:pt idx="16">
                  <c:v>8103.083927575384</c:v>
                </c:pt>
                <c:pt idx="17">
                  <c:v>22026.465794806718</c:v>
                </c:pt>
                <c:pt idx="18">
                  <c:v>59874.14171519782</c:v>
                </c:pt>
                <c:pt idx="19">
                  <c:v>162754.79141900392</c:v>
                </c:pt>
                <c:pt idx="20">
                  <c:v>442413.3920089205</c:v>
                </c:pt>
                <c:pt idx="21">
                  <c:v>1202604.2841647768</c:v>
                </c:pt>
                <c:pt idx="22">
                  <c:v>3269017.3724721107</c:v>
                </c:pt>
                <c:pt idx="23">
                  <c:v>8886110.520507872</c:v>
                </c:pt>
                <c:pt idx="24">
                  <c:v>24154952.7535753</c:v>
                </c:pt>
                <c:pt idx="25">
                  <c:v>65659969.13733051</c:v>
                </c:pt>
                <c:pt idx="26">
                  <c:v>178482300.96318725</c:v>
                </c:pt>
                <c:pt idx="27">
                  <c:v>485165195.4097903</c:v>
                </c:pt>
                <c:pt idx="28">
                  <c:v>1318815734.4832146</c:v>
                </c:pt>
                <c:pt idx="29">
                  <c:v>3584912846.131592</c:v>
                </c:pt>
                <c:pt idx="30">
                  <c:v>9744803446.248903</c:v>
                </c:pt>
                <c:pt idx="31">
                  <c:v>26489122129.84347</c:v>
                </c:pt>
                <c:pt idx="32">
                  <c:v>72004899337.38588</c:v>
                </c:pt>
                <c:pt idx="33">
                  <c:v>195729609428.83878</c:v>
                </c:pt>
                <c:pt idx="34">
                  <c:v>532048240601.79865</c:v>
                </c:pt>
                <c:pt idx="35">
                  <c:v>1446257064291.475</c:v>
                </c:pt>
              </c:numCache>
            </c:numRef>
          </c:xVal>
          <c:yVal>
            <c:numRef>
              <c:f>'HANDS_IN_A-E_DATA'!$AC$5:$AC$40</c:f>
              <c:numCache>
                <c:ptCount val="36"/>
                <c:pt idx="0">
                  <c:v>110.68499848337052</c:v>
                </c:pt>
                <c:pt idx="1">
                  <c:v>104.45105567090164</c:v>
                </c:pt>
                <c:pt idx="2">
                  <c:v>98.65579402342769</c:v>
                </c:pt>
                <c:pt idx="3">
                  <c:v>93.29857157314412</c:v>
                </c:pt>
                <c:pt idx="4">
                  <c:v>88.39419491620819</c:v>
                </c:pt>
                <c:pt idx="5">
                  <c:v>83.98568512355112</c:v>
                </c:pt>
                <c:pt idx="6">
                  <c:v>80.17362599849692</c:v>
                </c:pt>
                <c:pt idx="7">
                  <c:v>77.19187418843407</c:v>
                </c:pt>
                <c:pt idx="8">
                  <c:v>75.63122457519844</c:v>
                </c:pt>
                <c:pt idx="9">
                  <c:v>77.17478109951226</c:v>
                </c:pt>
                <c:pt idx="10">
                  <c:v>86.58652708292388</c:v>
                </c:pt>
                <c:pt idx="11">
                  <c:v>112.20817828232158</c:v>
                </c:pt>
                <c:pt idx="12">
                  <c:v>161.1038043383835</c:v>
                </c:pt>
                <c:pt idx="13">
                  <c:v>241.91175829304964</c:v>
                </c:pt>
                <c:pt idx="14">
                  <c:v>370.24427265872947</c:v>
                </c:pt>
                <c:pt idx="15">
                  <c:v>571.8907842308935</c:v>
                </c:pt>
                <c:pt idx="16">
                  <c:v>887.7916585222669</c:v>
                </c:pt>
                <c:pt idx="17">
                  <c:v>1382.3173072920151</c:v>
                </c:pt>
                <c:pt idx="18">
                  <c:v>2156.4417911714177</c:v>
                </c:pt>
                <c:pt idx="19">
                  <c:v>3368.4690758957945</c:v>
                </c:pt>
                <c:pt idx="20">
                  <c:v>5266.561621748404</c:v>
                </c:pt>
                <c:pt idx="21">
                  <c:v>8239.763979037629</c:v>
                </c:pt>
                <c:pt idx="22">
                  <c:v>12898.028786943669</c:v>
                </c:pt>
                <c:pt idx="23">
                  <c:v>20197.73106375014</c:v>
                </c:pt>
                <c:pt idx="24">
                  <c:v>31638.533502336082</c:v>
                </c:pt>
                <c:pt idx="25">
                  <c:v>49572.175131320764</c:v>
                </c:pt>
                <c:pt idx="26">
                  <c:v>77686.8324804254</c:v>
                </c:pt>
                <c:pt idx="27">
                  <c:v>121766.90676320744</c:v>
                </c:pt>
                <c:pt idx="28">
                  <c:v>190884.8915812298</c:v>
                </c:pt>
                <c:pt idx="29">
                  <c:v>299271.09218351956</c:v>
                </c:pt>
                <c:pt idx="30">
                  <c:v>469246.7866760739</c:v>
                </c:pt>
                <c:pt idx="31">
                  <c:v>735825.7922265009</c:v>
                </c:pt>
                <c:pt idx="32">
                  <c:v>1153933.5933185602</c:v>
                </c:pt>
                <c:pt idx="33">
                  <c:v>1809733.2334017446</c:v>
                </c:pt>
                <c:pt idx="34">
                  <c:v>2838394.5163914366</c:v>
                </c:pt>
                <c:pt idx="35">
                  <c:v>4451972.587368605</c:v>
                </c:pt>
              </c:numCache>
            </c:numRef>
          </c:yVal>
          <c:smooth val="0"/>
        </c:ser>
        <c:axId val="62383138"/>
        <c:axId val="24577331"/>
      </c:scatterChart>
      <c:valAx>
        <c:axId val="62383138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lbs ai handled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24577331"/>
        <c:crossesAt val="0.01"/>
        <c:crossBetween val="midCat"/>
        <c:dispUnits/>
      </c:valAx>
      <c:valAx>
        <c:axId val="24577331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Exposure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62383138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03475"/>
          <c:y val="0.92975"/>
          <c:w val="0.91575"/>
          <c:h val="0.06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#1:  Open Mixing/Loading Dry Flowables (PHED Grades A-C)
Inner Dosimetry - Hand Exposure vs. lb ai handled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275"/>
          <c:w val="0.98125"/>
          <c:h val="0.8075"/>
        </c:manualLayout>
      </c:layout>
      <c:scatterChart>
        <c:scatterStyle val="lineMarker"/>
        <c:varyColors val="0"/>
        <c:ser>
          <c:idx val="7"/>
          <c:order val="0"/>
          <c:tx>
            <c:v>Study 460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'HANDS_IN_A-C_DATA'!$E$4:$E$19</c:f>
              <c:numCache>
                <c:ptCount val="16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</c:numCache>
            </c:numRef>
          </c:xVal>
          <c:yVal>
            <c:numRef>
              <c:f>'HANDS_IN_A-C_DATA'!$F$4:$F$19</c:f>
              <c:numCache>
                <c:ptCount val="1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</c:numCache>
            </c:numRef>
          </c:yVal>
          <c:smooth val="0"/>
        </c:ser>
        <c:ser>
          <c:idx val="10"/>
          <c:order val="1"/>
          <c:tx>
            <c:v>Study 502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'HANDS_IN_A-C_DATA'!$E$20:$E$28</c:f>
              <c:numCache>
                <c:ptCount val="9"/>
                <c:pt idx="0">
                  <c:v>61.5</c:v>
                </c:pt>
                <c:pt idx="1">
                  <c:v>42.5</c:v>
                </c:pt>
                <c:pt idx="2">
                  <c:v>52</c:v>
                </c:pt>
                <c:pt idx="3">
                  <c:v>52</c:v>
                </c:pt>
                <c:pt idx="4">
                  <c:v>63.4</c:v>
                </c:pt>
                <c:pt idx="5">
                  <c:v>63.75</c:v>
                </c:pt>
                <c:pt idx="6">
                  <c:v>75</c:v>
                </c:pt>
                <c:pt idx="7">
                  <c:v>27.2</c:v>
                </c:pt>
                <c:pt idx="8">
                  <c:v>75</c:v>
                </c:pt>
              </c:numCache>
            </c:numRef>
          </c:xVal>
          <c:yVal>
            <c:numRef>
              <c:f>'HANDS_IN_A-C_DATA'!$F$20:$F$28</c:f>
              <c:numCache>
                <c:ptCount val="9"/>
                <c:pt idx="0">
                  <c:v>114.62</c:v>
                </c:pt>
                <c:pt idx="1">
                  <c:v>0.41</c:v>
                </c:pt>
                <c:pt idx="2">
                  <c:v>211.7</c:v>
                </c:pt>
                <c:pt idx="3">
                  <c:v>159</c:v>
                </c:pt>
                <c:pt idx="4">
                  <c:v>8.98</c:v>
                </c:pt>
                <c:pt idx="5">
                  <c:v>144.7</c:v>
                </c:pt>
                <c:pt idx="6">
                  <c:v>23.2</c:v>
                </c:pt>
                <c:pt idx="7">
                  <c:v>49.7</c:v>
                </c:pt>
                <c:pt idx="8">
                  <c:v>28.1</c:v>
                </c:pt>
              </c:numCache>
            </c:numRef>
          </c:yVal>
          <c:smooth val="0"/>
        </c:ser>
        <c:ser>
          <c:idx val="12"/>
          <c:order val="2"/>
          <c:tx>
            <c:v>Study 1000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'HANDS_IN_A-C_DATA'!$E$29:$E$30</c:f>
              <c:numCache>
                <c:ptCount val="2"/>
                <c:pt idx="0">
                  <c:v>46.2</c:v>
                </c:pt>
                <c:pt idx="1">
                  <c:v>36.3</c:v>
                </c:pt>
              </c:numCache>
            </c:numRef>
          </c:xVal>
          <c:yVal>
            <c:numRef>
              <c:f>'HANDS_IN_A-C_DATA'!$F$29:$F$30</c:f>
              <c:numCache>
                <c:ptCount val="2"/>
                <c:pt idx="0">
                  <c:v>146.57</c:v>
                </c:pt>
                <c:pt idx="1">
                  <c:v>139.18</c:v>
                </c:pt>
              </c:numCache>
            </c:numRef>
          </c:yVal>
          <c:smooth val="0"/>
        </c:ser>
        <c:ser>
          <c:idx val="8"/>
          <c:order val="3"/>
          <c:tx>
            <c:v>Study 1002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'HANDS_IN_A-C_DATA'!$E$31:$E$32</c:f>
              <c:numCache>
                <c:ptCount val="2"/>
                <c:pt idx="0">
                  <c:v>400.4</c:v>
                </c:pt>
                <c:pt idx="1">
                  <c:v>440</c:v>
                </c:pt>
              </c:numCache>
            </c:numRef>
          </c:xVal>
          <c:yVal>
            <c:numRef>
              <c:f>'HANDS_IN_A-C_DATA'!$F$31:$F$32</c:f>
              <c:numCache>
                <c:ptCount val="2"/>
                <c:pt idx="0">
                  <c:v>99.02</c:v>
                </c:pt>
                <c:pt idx="1">
                  <c:v>68.02</c:v>
                </c:pt>
              </c:numCache>
            </c:numRef>
          </c:yVal>
          <c:smooth val="0"/>
        </c:ser>
        <c:ser>
          <c:idx val="9"/>
          <c:order val="4"/>
          <c:tx>
            <c:v>Study 9008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'HANDS_IN_A-C_DATA'!$E$33:$E$37</c:f>
              <c:numCache>
                <c:ptCount val="5"/>
                <c:pt idx="0">
                  <c:v>66.1</c:v>
                </c:pt>
                <c:pt idx="1">
                  <c:v>66.1</c:v>
                </c:pt>
                <c:pt idx="2">
                  <c:v>66.1</c:v>
                </c:pt>
                <c:pt idx="3">
                  <c:v>66.1</c:v>
                </c:pt>
                <c:pt idx="4">
                  <c:v>66.1</c:v>
                </c:pt>
              </c:numCache>
            </c:numRef>
          </c:xVal>
          <c:yVal>
            <c:numRef>
              <c:f>'HANDS_IN_A-C_DATA'!$F$33:$F$37</c:f>
              <c:numCache>
                <c:ptCount val="5"/>
                <c:pt idx="0">
                  <c:v>1200</c:v>
                </c:pt>
                <c:pt idx="1">
                  <c:v>400</c:v>
                </c:pt>
                <c:pt idx="2">
                  <c:v>30</c:v>
                </c:pt>
                <c:pt idx="3">
                  <c:v>30</c:v>
                </c:pt>
                <c:pt idx="4">
                  <c:v>100</c:v>
                </c:pt>
              </c:numCache>
            </c:numRef>
          </c:yVal>
          <c:smooth val="0"/>
        </c:ser>
        <c:ser>
          <c:idx val="1"/>
          <c:order val="5"/>
          <c:tx>
            <c:v>Regression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'HANDS_IN_A-C_DATA'!$E$4:$E$37</c:f>
              <c:numCache>
                <c:ptCount val="34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  <c:pt idx="16">
                  <c:v>61.5</c:v>
                </c:pt>
                <c:pt idx="17">
                  <c:v>42.5</c:v>
                </c:pt>
                <c:pt idx="18">
                  <c:v>52</c:v>
                </c:pt>
                <c:pt idx="19">
                  <c:v>52</c:v>
                </c:pt>
                <c:pt idx="20">
                  <c:v>63.4</c:v>
                </c:pt>
                <c:pt idx="21">
                  <c:v>63.75</c:v>
                </c:pt>
                <c:pt idx="22">
                  <c:v>75</c:v>
                </c:pt>
                <c:pt idx="23">
                  <c:v>27.2</c:v>
                </c:pt>
                <c:pt idx="24">
                  <c:v>75</c:v>
                </c:pt>
                <c:pt idx="25">
                  <c:v>46.2</c:v>
                </c:pt>
                <c:pt idx="26">
                  <c:v>36.3</c:v>
                </c:pt>
                <c:pt idx="27">
                  <c:v>400.4</c:v>
                </c:pt>
                <c:pt idx="28">
                  <c:v>440</c:v>
                </c:pt>
                <c:pt idx="29">
                  <c:v>66.1</c:v>
                </c:pt>
                <c:pt idx="30">
                  <c:v>66.1</c:v>
                </c:pt>
                <c:pt idx="31">
                  <c:v>66.1</c:v>
                </c:pt>
                <c:pt idx="32">
                  <c:v>66.1</c:v>
                </c:pt>
                <c:pt idx="33">
                  <c:v>66.1</c:v>
                </c:pt>
              </c:numCache>
            </c:numRef>
          </c:xVal>
          <c:yVal>
            <c:numRef>
              <c:f>'HANDS_IN_A-C_DATA'!$P$4:$P$37</c:f>
              <c:numCache>
                <c:ptCount val="34"/>
                <c:pt idx="0">
                  <c:v>39.80347384225289</c:v>
                </c:pt>
                <c:pt idx="1">
                  <c:v>39.80347384225289</c:v>
                </c:pt>
                <c:pt idx="2">
                  <c:v>39.80347384225289</c:v>
                </c:pt>
                <c:pt idx="3">
                  <c:v>37.93035276111927</c:v>
                </c:pt>
                <c:pt idx="4">
                  <c:v>37.93035276111927</c:v>
                </c:pt>
                <c:pt idx="5">
                  <c:v>37.93035276111927</c:v>
                </c:pt>
                <c:pt idx="6">
                  <c:v>43.90978599843322</c:v>
                </c:pt>
                <c:pt idx="7">
                  <c:v>41.8503314764356</c:v>
                </c:pt>
                <c:pt idx="8">
                  <c:v>43.90978599843322</c:v>
                </c:pt>
                <c:pt idx="9">
                  <c:v>43.90978599843322</c:v>
                </c:pt>
                <c:pt idx="10">
                  <c:v>39.80347384225289</c:v>
                </c:pt>
                <c:pt idx="11">
                  <c:v>39.80347384225289</c:v>
                </c:pt>
                <c:pt idx="12">
                  <c:v>39.80347384225289</c:v>
                </c:pt>
                <c:pt idx="13">
                  <c:v>37.93035276111927</c:v>
                </c:pt>
                <c:pt idx="14">
                  <c:v>36.78823159192251</c:v>
                </c:pt>
                <c:pt idx="15">
                  <c:v>37.93035276111927</c:v>
                </c:pt>
                <c:pt idx="16">
                  <c:v>63.51067174749595</c:v>
                </c:pt>
                <c:pt idx="17">
                  <c:v>59.70893567385844</c:v>
                </c:pt>
                <c:pt idx="18">
                  <c:v>61.75531092305884</c:v>
                </c:pt>
                <c:pt idx="19">
                  <c:v>61.75531092305884</c:v>
                </c:pt>
                <c:pt idx="20">
                  <c:v>63.834281892460865</c:v>
                </c:pt>
                <c:pt idx="21">
                  <c:v>63.89301096073286</c:v>
                </c:pt>
                <c:pt idx="22">
                  <c:v>65.65126725168366</c:v>
                </c:pt>
                <c:pt idx="23">
                  <c:v>55.41966774878167</c:v>
                </c:pt>
                <c:pt idx="24">
                  <c:v>65.65126725168366</c:v>
                </c:pt>
                <c:pt idx="25">
                  <c:v>60.54732843118856</c:v>
                </c:pt>
                <c:pt idx="26">
                  <c:v>58.156752368826055</c:v>
                </c:pt>
                <c:pt idx="27">
                  <c:v>86.84651976596022</c:v>
                </c:pt>
                <c:pt idx="28">
                  <c:v>88.22549121411443</c:v>
                </c:pt>
                <c:pt idx="29">
                  <c:v>64.28052463144772</c:v>
                </c:pt>
                <c:pt idx="30">
                  <c:v>64.28052463144772</c:v>
                </c:pt>
                <c:pt idx="31">
                  <c:v>64.28052463144772</c:v>
                </c:pt>
                <c:pt idx="32">
                  <c:v>64.28052463144772</c:v>
                </c:pt>
                <c:pt idx="33">
                  <c:v>64.28052463144772</c:v>
                </c:pt>
              </c:numCache>
            </c:numRef>
          </c:yVal>
          <c:smooth val="0"/>
        </c:ser>
        <c:ser>
          <c:idx val="2"/>
          <c:order val="6"/>
          <c:tx>
            <c:v>Slope = 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'HANDS_IN_A-C_DATA'!$X$5:$X$37</c:f>
              <c:numCache>
                <c:ptCount val="33"/>
                <c:pt idx="0">
                  <c:v>0.0009118819655545162</c:v>
                </c:pt>
                <c:pt idx="1">
                  <c:v>0.0024787521766663585</c:v>
                </c:pt>
                <c:pt idx="2">
                  <c:v>0.006737946999085467</c:v>
                </c:pt>
                <c:pt idx="3">
                  <c:v>0.01831563888873418</c:v>
                </c:pt>
                <c:pt idx="4">
                  <c:v>0.049787068367863944</c:v>
                </c:pt>
                <c:pt idx="5">
                  <c:v>0.1353352832366127</c:v>
                </c:pt>
                <c:pt idx="6">
                  <c:v>0.36787944117144233</c:v>
                </c:pt>
                <c:pt idx="7">
                  <c:v>1</c:v>
                </c:pt>
                <c:pt idx="8">
                  <c:v>2.718281828459045</c:v>
                </c:pt>
                <c:pt idx="9">
                  <c:v>7.38905609893065</c:v>
                </c:pt>
                <c:pt idx="10">
                  <c:v>20.085536923187668</c:v>
                </c:pt>
                <c:pt idx="11">
                  <c:v>54.598150033144236</c:v>
                </c:pt>
                <c:pt idx="12">
                  <c:v>148.4131591025766</c:v>
                </c:pt>
                <c:pt idx="13">
                  <c:v>403.4287934927351</c:v>
                </c:pt>
                <c:pt idx="14">
                  <c:v>1096.6331584284585</c:v>
                </c:pt>
                <c:pt idx="15">
                  <c:v>8103.083927575384</c:v>
                </c:pt>
                <c:pt idx="16">
                  <c:v>22026.465794806718</c:v>
                </c:pt>
                <c:pt idx="17">
                  <c:v>59874.14171519782</c:v>
                </c:pt>
                <c:pt idx="18">
                  <c:v>162754.79141900392</c:v>
                </c:pt>
                <c:pt idx="19">
                  <c:v>442413.3920089205</c:v>
                </c:pt>
                <c:pt idx="20">
                  <c:v>1202604.2841647768</c:v>
                </c:pt>
                <c:pt idx="21">
                  <c:v>3269017.3724721107</c:v>
                </c:pt>
                <c:pt idx="22">
                  <c:v>8886110.520507872</c:v>
                </c:pt>
                <c:pt idx="23">
                  <c:v>24154952.7535753</c:v>
                </c:pt>
                <c:pt idx="24">
                  <c:v>65659969.13733051</c:v>
                </c:pt>
                <c:pt idx="25">
                  <c:v>178482300.96318725</c:v>
                </c:pt>
                <c:pt idx="26">
                  <c:v>485165195.4097903</c:v>
                </c:pt>
                <c:pt idx="27">
                  <c:v>1318815734.4832146</c:v>
                </c:pt>
                <c:pt idx="28">
                  <c:v>26489122129.84347</c:v>
                </c:pt>
                <c:pt idx="29">
                  <c:v>72004899337.38588</c:v>
                </c:pt>
                <c:pt idx="30">
                  <c:v>195729609428.83878</c:v>
                </c:pt>
                <c:pt idx="31">
                  <c:v>532048240601.79865</c:v>
                </c:pt>
                <c:pt idx="32">
                  <c:v>1446257064291.475</c:v>
                </c:pt>
              </c:numCache>
            </c:numRef>
          </c:xVal>
          <c:yVal>
            <c:numRef>
              <c:f>'HANDS_IN_A-C_DATA'!$Y$5:$Y$37</c:f>
              <c:numCache>
                <c:ptCount val="33"/>
                <c:pt idx="0">
                  <c:v>0.0026528995894365918</c:v>
                </c:pt>
                <c:pt idx="1">
                  <c:v>0.007211328746691949</c:v>
                </c:pt>
                <c:pt idx="2">
                  <c:v>0.019602423891177074</c:v>
                </c:pt>
                <c:pt idx="3">
                  <c:v>0.05328491265713809</c:v>
                </c:pt>
                <c:pt idx="4">
                  <c:v>0.14484340980692584</c:v>
                </c:pt>
                <c:pt idx="5">
                  <c:v>0.39372520885021317</c:v>
                </c:pt>
                <c:pt idx="6">
                  <c:v>1.070256080623777</c:v>
                </c:pt>
                <c:pt idx="7">
                  <c:v>2.9092576557574117</c:v>
                </c:pt>
                <c:pt idx="8">
                  <c:v>7.908182219950733</c:v>
                </c:pt>
                <c:pt idx="9">
                  <c:v>21.49666802463499</c:v>
                </c:pt>
                <c:pt idx="10">
                  <c:v>58.43400206378187</c:v>
                </c:pt>
                <c:pt idx="11">
                  <c:v>158.8400859741166</c:v>
                </c:pt>
                <c:pt idx="12">
                  <c:v>431.77211933431363</c:v>
                </c:pt>
                <c:pt idx="13">
                  <c:v>1173.6783060217151</c:v>
                </c:pt>
                <c:pt idx="14">
                  <c:v>3190.3884117154225</c:v>
                </c:pt>
                <c:pt idx="15">
                  <c:v>23573.95895154351</c:v>
                </c:pt>
                <c:pt idx="16">
                  <c:v>64080.664242820174</c:v>
                </c:pt>
                <c:pt idx="17">
                  <c:v>174189.30516684338</c:v>
                </c:pt>
                <c:pt idx="18">
                  <c:v>473495.6229469377</c:v>
                </c:pt>
                <c:pt idx="19">
                  <c:v>1287094.5477115563</c:v>
                </c:pt>
                <c:pt idx="20">
                  <c:v>3498685.7205530372</c:v>
                </c:pt>
                <c:pt idx="21">
                  <c:v>9510413.817668462</c:v>
                </c:pt>
                <c:pt idx="22">
                  <c:v>25851985.061693996</c:v>
                </c:pt>
                <c:pt idx="23">
                  <c:v>70272981.22279748</c:v>
                </c:pt>
                <c:pt idx="24">
                  <c:v>191021767.88957408</c:v>
                </c:pt>
                <c:pt idx="25">
                  <c:v>519251000.4943508</c:v>
                </c:pt>
                <c:pt idx="26">
                  <c:v>1411470559.0529726</c:v>
                </c:pt>
                <c:pt idx="27">
                  <c:v>3836774772.0786247</c:v>
                </c:pt>
                <c:pt idx="28">
                  <c:v>77063681350.54016</c:v>
                </c:pt>
                <c:pt idx="29">
                  <c:v>209480804649.33154</c:v>
                </c:pt>
                <c:pt idx="30">
                  <c:v>569427864689.2571</c:v>
                </c:pt>
                <c:pt idx="31">
                  <c:v>1547865417203.0435</c:v>
                </c:pt>
                <c:pt idx="32">
                  <c:v>4207534436483.2114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'HANDS_IN_A-C_DATA'!$AA$2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'HANDS_IN_A-C_DATA'!$X$5:$X$37</c:f>
              <c:numCache>
                <c:ptCount val="33"/>
                <c:pt idx="0">
                  <c:v>0.0009118819655545162</c:v>
                </c:pt>
                <c:pt idx="1">
                  <c:v>0.0024787521766663585</c:v>
                </c:pt>
                <c:pt idx="2">
                  <c:v>0.006737946999085467</c:v>
                </c:pt>
                <c:pt idx="3">
                  <c:v>0.01831563888873418</c:v>
                </c:pt>
                <c:pt idx="4">
                  <c:v>0.049787068367863944</c:v>
                </c:pt>
                <c:pt idx="5">
                  <c:v>0.1353352832366127</c:v>
                </c:pt>
                <c:pt idx="6">
                  <c:v>0.36787944117144233</c:v>
                </c:pt>
                <c:pt idx="7">
                  <c:v>1</c:v>
                </c:pt>
                <c:pt idx="8">
                  <c:v>2.718281828459045</c:v>
                </c:pt>
                <c:pt idx="9">
                  <c:v>7.38905609893065</c:v>
                </c:pt>
                <c:pt idx="10">
                  <c:v>20.085536923187668</c:v>
                </c:pt>
                <c:pt idx="11">
                  <c:v>54.598150033144236</c:v>
                </c:pt>
                <c:pt idx="12">
                  <c:v>148.4131591025766</c:v>
                </c:pt>
                <c:pt idx="13">
                  <c:v>403.4287934927351</c:v>
                </c:pt>
                <c:pt idx="14">
                  <c:v>1096.6331584284585</c:v>
                </c:pt>
                <c:pt idx="15">
                  <c:v>8103.083927575384</c:v>
                </c:pt>
                <c:pt idx="16">
                  <c:v>22026.465794806718</c:v>
                </c:pt>
                <c:pt idx="17">
                  <c:v>59874.14171519782</c:v>
                </c:pt>
                <c:pt idx="18">
                  <c:v>162754.79141900392</c:v>
                </c:pt>
                <c:pt idx="19">
                  <c:v>442413.3920089205</c:v>
                </c:pt>
                <c:pt idx="20">
                  <c:v>1202604.2841647768</c:v>
                </c:pt>
                <c:pt idx="21">
                  <c:v>3269017.3724721107</c:v>
                </c:pt>
                <c:pt idx="22">
                  <c:v>8886110.520507872</c:v>
                </c:pt>
                <c:pt idx="23">
                  <c:v>24154952.7535753</c:v>
                </c:pt>
                <c:pt idx="24">
                  <c:v>65659969.13733051</c:v>
                </c:pt>
                <c:pt idx="25">
                  <c:v>178482300.96318725</c:v>
                </c:pt>
                <c:pt idx="26">
                  <c:v>485165195.4097903</c:v>
                </c:pt>
                <c:pt idx="27">
                  <c:v>1318815734.4832146</c:v>
                </c:pt>
                <c:pt idx="28">
                  <c:v>26489122129.84347</c:v>
                </c:pt>
                <c:pt idx="29">
                  <c:v>72004899337.38588</c:v>
                </c:pt>
                <c:pt idx="30">
                  <c:v>195729609428.83878</c:v>
                </c:pt>
                <c:pt idx="31">
                  <c:v>532048240601.79865</c:v>
                </c:pt>
                <c:pt idx="32">
                  <c:v>1446257064291.475</c:v>
                </c:pt>
              </c:numCache>
            </c:numRef>
          </c:xVal>
          <c:yVal>
            <c:numRef>
              <c:f>'HANDS_IN_A-C_DATA'!$AC$5:$AC$37</c:f>
              <c:numCache>
                <c:ptCount val="33"/>
                <c:pt idx="0">
                  <c:v>0.6188329704660371</c:v>
                </c:pt>
                <c:pt idx="1">
                  <c:v>0.9615795903613871</c:v>
                </c:pt>
                <c:pt idx="2">
                  <c:v>1.4927729490217763</c:v>
                </c:pt>
                <c:pt idx="3">
                  <c:v>2.3143565152189254</c:v>
                </c:pt>
                <c:pt idx="4">
                  <c:v>3.581116619516597</c:v>
                </c:pt>
                <c:pt idx="5">
                  <c:v>5.524273294261384</c:v>
                </c:pt>
                <c:pt idx="6">
                  <c:v>8.47775684735513</c:v>
                </c:pt>
                <c:pt idx="7">
                  <c:v>12.885052592742648</c:v>
                </c:pt>
                <c:pt idx="8">
                  <c:v>19.185072220646884</c:v>
                </c:pt>
                <c:pt idx="9">
                  <c:v>27.166464818199362</c:v>
                </c:pt>
                <c:pt idx="10">
                  <c:v>34.16915565502195</c:v>
                </c:pt>
                <c:pt idx="11">
                  <c:v>36.55409609183541</c:v>
                </c:pt>
                <c:pt idx="12">
                  <c:v>35.43944215797092</c:v>
                </c:pt>
                <c:pt idx="13">
                  <c:v>33.017240611349216</c:v>
                </c:pt>
                <c:pt idx="14">
                  <c:v>30.247858379925578</c:v>
                </c:pt>
                <c:pt idx="15">
                  <c:v>24.86152191941777</c:v>
                </c:pt>
                <c:pt idx="16">
                  <c:v>22.427541185818992</c:v>
                </c:pt>
                <c:pt idx="17">
                  <c:v>20.19622409793854</c:v>
                </c:pt>
                <c:pt idx="18">
                  <c:v>18.165037482215112</c:v>
                </c:pt>
                <c:pt idx="19">
                  <c:v>16.324149669782482</c:v>
                </c:pt>
                <c:pt idx="20">
                  <c:v>14.66057566553655</c:v>
                </c:pt>
                <c:pt idx="21">
                  <c:v>13.160250442633501</c:v>
                </c:pt>
                <c:pt idx="22">
                  <c:v>11.809094644229305</c:v>
                </c:pt>
                <c:pt idx="23">
                  <c:v>10.593562650216365</c:v>
                </c:pt>
                <c:pt idx="24">
                  <c:v>9.500913445740073</c:v>
                </c:pt>
                <c:pt idx="25">
                  <c:v>8.519328696842807</c:v>
                </c:pt>
                <c:pt idx="26">
                  <c:v>7.637945267679647</c:v>
                </c:pt>
                <c:pt idx="27">
                  <c:v>6.846839819030327</c:v>
                </c:pt>
                <c:pt idx="28">
                  <c:v>4.929092813587003</c:v>
                </c:pt>
                <c:pt idx="29">
                  <c:v>4.416969177821253</c:v>
                </c:pt>
                <c:pt idx="30">
                  <c:v>3.957810202452874</c:v>
                </c:pt>
                <c:pt idx="31">
                  <c:v>3.5461907781540036</c:v>
                </c:pt>
                <c:pt idx="32">
                  <c:v>3.1772292792346453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'HANDS_IN_A-C_DATA'!$AA$2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'HANDS_IN_A-C_DATA'!$X$5:$X$37</c:f>
              <c:numCache>
                <c:ptCount val="33"/>
                <c:pt idx="0">
                  <c:v>0.0009118819655545162</c:v>
                </c:pt>
                <c:pt idx="1">
                  <c:v>0.0024787521766663585</c:v>
                </c:pt>
                <c:pt idx="2">
                  <c:v>0.006737946999085467</c:v>
                </c:pt>
                <c:pt idx="3">
                  <c:v>0.01831563888873418</c:v>
                </c:pt>
                <c:pt idx="4">
                  <c:v>0.049787068367863944</c:v>
                </c:pt>
                <c:pt idx="5">
                  <c:v>0.1353352832366127</c:v>
                </c:pt>
                <c:pt idx="6">
                  <c:v>0.36787944117144233</c:v>
                </c:pt>
                <c:pt idx="7">
                  <c:v>1</c:v>
                </c:pt>
                <c:pt idx="8">
                  <c:v>2.718281828459045</c:v>
                </c:pt>
                <c:pt idx="9">
                  <c:v>7.38905609893065</c:v>
                </c:pt>
                <c:pt idx="10">
                  <c:v>20.085536923187668</c:v>
                </c:pt>
                <c:pt idx="11">
                  <c:v>54.598150033144236</c:v>
                </c:pt>
                <c:pt idx="12">
                  <c:v>148.4131591025766</c:v>
                </c:pt>
                <c:pt idx="13">
                  <c:v>403.4287934927351</c:v>
                </c:pt>
                <c:pt idx="14">
                  <c:v>1096.6331584284585</c:v>
                </c:pt>
                <c:pt idx="15">
                  <c:v>8103.083927575384</c:v>
                </c:pt>
                <c:pt idx="16">
                  <c:v>22026.465794806718</c:v>
                </c:pt>
                <c:pt idx="17">
                  <c:v>59874.14171519782</c:v>
                </c:pt>
                <c:pt idx="18">
                  <c:v>162754.79141900392</c:v>
                </c:pt>
                <c:pt idx="19">
                  <c:v>442413.3920089205</c:v>
                </c:pt>
                <c:pt idx="20">
                  <c:v>1202604.2841647768</c:v>
                </c:pt>
                <c:pt idx="21">
                  <c:v>3269017.3724721107</c:v>
                </c:pt>
                <c:pt idx="22">
                  <c:v>8886110.520507872</c:v>
                </c:pt>
                <c:pt idx="23">
                  <c:v>24154952.7535753</c:v>
                </c:pt>
                <c:pt idx="24">
                  <c:v>65659969.13733051</c:v>
                </c:pt>
                <c:pt idx="25">
                  <c:v>178482300.96318725</c:v>
                </c:pt>
                <c:pt idx="26">
                  <c:v>485165195.4097903</c:v>
                </c:pt>
                <c:pt idx="27">
                  <c:v>1318815734.4832146</c:v>
                </c:pt>
                <c:pt idx="28">
                  <c:v>26489122129.84347</c:v>
                </c:pt>
                <c:pt idx="29">
                  <c:v>72004899337.38588</c:v>
                </c:pt>
                <c:pt idx="30">
                  <c:v>195729609428.83878</c:v>
                </c:pt>
                <c:pt idx="31">
                  <c:v>532048240601.79865</c:v>
                </c:pt>
                <c:pt idx="32">
                  <c:v>1446257064291.475</c:v>
                </c:pt>
              </c:numCache>
            </c:numRef>
          </c:xVal>
          <c:yVal>
            <c:numRef>
              <c:f>'HANDS_IN_A-C_DATA'!$AD$5:$AD$37</c:f>
              <c:numCache>
                <c:ptCount val="33"/>
                <c:pt idx="0">
                  <c:v>158.81191080461397</c:v>
                </c:pt>
                <c:pt idx="1">
                  <c:v>142.74440724394304</c:v>
                </c:pt>
                <c:pt idx="2">
                  <c:v>128.42169708059063</c:v>
                </c:pt>
                <c:pt idx="3">
                  <c:v>115.68837571535907</c:v>
                </c:pt>
                <c:pt idx="4">
                  <c:v>104.42135949066919</c:v>
                </c:pt>
                <c:pt idx="5">
                  <c:v>94.54106156629817</c:v>
                </c:pt>
                <c:pt idx="6">
                  <c:v>86.04041507545487</c:v>
                </c:pt>
                <c:pt idx="7">
                  <c:v>79.06514660735498</c:v>
                </c:pt>
                <c:pt idx="8">
                  <c:v>74.16442956025185</c:v>
                </c:pt>
                <c:pt idx="9">
                  <c:v>73.14990978434949</c:v>
                </c:pt>
                <c:pt idx="10">
                  <c:v>81.22701576978605</c:v>
                </c:pt>
                <c:pt idx="11">
                  <c:v>106.04410201194379</c:v>
                </c:pt>
                <c:pt idx="12">
                  <c:v>152.76487666987882</c:v>
                </c:pt>
                <c:pt idx="13">
                  <c:v>229.01157800807556</c:v>
                </c:pt>
                <c:pt idx="14">
                  <c:v>349.13340651924796</c:v>
                </c:pt>
                <c:pt idx="15">
                  <c:v>828.5790952092957</c:v>
                </c:pt>
                <c:pt idx="16">
                  <c:v>1282.8262640120938</c:v>
                </c:pt>
                <c:pt idx="17">
                  <c:v>1989.6063014516687</c:v>
                </c:pt>
                <c:pt idx="18">
                  <c:v>3089.5046512640893</c:v>
                </c:pt>
                <c:pt idx="19">
                  <c:v>4801.560514516463</c:v>
                </c:pt>
                <c:pt idx="20">
                  <c:v>7467.062284687536</c:v>
                </c:pt>
                <c:pt idx="21">
                  <c:v>11617.815266703636</c:v>
                </c:pt>
                <c:pt idx="22">
                  <c:v>18082.556897958115</c:v>
                </c:pt>
                <c:pt idx="23">
                  <c:v>28152.840977969558</c:v>
                </c:pt>
                <c:pt idx="24">
                  <c:v>43841.63356825733</c:v>
                </c:pt>
                <c:pt idx="25">
                  <c:v>68286.45032631284</c:v>
                </c:pt>
                <c:pt idx="26">
                  <c:v>106377.84630993566</c:v>
                </c:pt>
                <c:pt idx="27">
                  <c:v>165739.25818643294</c:v>
                </c:pt>
                <c:pt idx="28">
                  <c:v>627208.6388060156</c:v>
                </c:pt>
                <c:pt idx="29">
                  <c:v>977557.8816082231</c:v>
                </c:pt>
                <c:pt idx="30">
                  <c:v>1523700.849102918</c:v>
                </c:pt>
                <c:pt idx="31">
                  <c:v>2375091.79931794</c:v>
                </c:pt>
                <c:pt idx="32">
                  <c:v>3702386.5803117016</c:v>
                </c:pt>
              </c:numCache>
            </c:numRef>
          </c:yVal>
          <c:smooth val="0"/>
        </c:ser>
        <c:axId val="19869388"/>
        <c:axId val="44606765"/>
      </c:scatterChart>
      <c:valAx>
        <c:axId val="19869388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lbs ai handled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44606765"/>
        <c:crossesAt val="0.01"/>
        <c:crossBetween val="midCat"/>
        <c:dispUnits/>
      </c:valAx>
      <c:valAx>
        <c:axId val="4460676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Exposure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19869388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03375"/>
          <c:y val="0.93675"/>
          <c:w val="0.9357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#1:  Open Mixing/Loading Dry Flowables (PHED Grades A-C)
Inner Dosimetry - RoB Exposure vs. lb ai handled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275"/>
          <c:w val="0.984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Study 460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'RoB_IN_A-C_DATA'!$F$4:$F$19</c:f>
              <c:numCache>
                <c:ptCount val="16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</c:numCache>
            </c:numRef>
          </c:xVal>
          <c:yVal>
            <c:numRef>
              <c:f>'RoB_IN_A-C_DATA'!$G$4:$G$19</c:f>
              <c:numCache>
                <c:ptCount val="16"/>
                <c:pt idx="0">
                  <c:v>95.81</c:v>
                </c:pt>
                <c:pt idx="1">
                  <c:v>367.4375</c:v>
                </c:pt>
                <c:pt idx="2">
                  <c:v>170.4475</c:v>
                </c:pt>
                <c:pt idx="3">
                  <c:v>95.81</c:v>
                </c:pt>
                <c:pt idx="4">
                  <c:v>112.045</c:v>
                </c:pt>
                <c:pt idx="5">
                  <c:v>536.8225</c:v>
                </c:pt>
                <c:pt idx="6">
                  <c:v>2933.25</c:v>
                </c:pt>
                <c:pt idx="7">
                  <c:v>368.97</c:v>
                </c:pt>
                <c:pt idx="8">
                  <c:v>11064.817500000001</c:v>
                </c:pt>
                <c:pt idx="9">
                  <c:v>1740.175</c:v>
                </c:pt>
                <c:pt idx="10">
                  <c:v>172.98</c:v>
                </c:pt>
                <c:pt idx="11">
                  <c:v>95.81</c:v>
                </c:pt>
                <c:pt idx="12">
                  <c:v>111.2375</c:v>
                </c:pt>
                <c:pt idx="13">
                  <c:v>353.505</c:v>
                </c:pt>
                <c:pt idx="14">
                  <c:v>102.7675</c:v>
                </c:pt>
                <c:pt idx="15">
                  <c:v>95.81</c:v>
                </c:pt>
              </c:numCache>
            </c:numRef>
          </c:yVal>
          <c:smooth val="0"/>
        </c:ser>
        <c:ser>
          <c:idx val="4"/>
          <c:order val="1"/>
          <c:tx>
            <c:v>Study 1000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'RoB_IN_A-C_DATA'!$F$20:$F$25</c:f>
              <c:numCache>
                <c:ptCount val="6"/>
                <c:pt idx="0">
                  <c:v>15.4</c:v>
                </c:pt>
                <c:pt idx="1">
                  <c:v>15.4</c:v>
                </c:pt>
                <c:pt idx="2">
                  <c:v>15.4</c:v>
                </c:pt>
                <c:pt idx="3">
                  <c:v>12.1</c:v>
                </c:pt>
                <c:pt idx="4">
                  <c:v>12.1</c:v>
                </c:pt>
                <c:pt idx="5">
                  <c:v>12.1</c:v>
                </c:pt>
              </c:numCache>
            </c:numRef>
          </c:xVal>
          <c:yVal>
            <c:numRef>
              <c:f>'RoB_IN_A-C_DATA'!$G$20:$G$25</c:f>
              <c:numCache>
                <c:ptCount val="6"/>
                <c:pt idx="0">
                  <c:v>125.824</c:v>
                </c:pt>
                <c:pt idx="1">
                  <c:v>641.4169999999999</c:v>
                </c:pt>
                <c:pt idx="2">
                  <c:v>117.064</c:v>
                </c:pt>
                <c:pt idx="3">
                  <c:v>59.257999999999996</c:v>
                </c:pt>
                <c:pt idx="4">
                  <c:v>946.579</c:v>
                </c:pt>
                <c:pt idx="5">
                  <c:v>234.027</c:v>
                </c:pt>
              </c:numCache>
            </c:numRef>
          </c:yVal>
          <c:smooth val="0"/>
        </c:ser>
        <c:ser>
          <c:idx val="18"/>
          <c:order val="2"/>
          <c:tx>
            <c:v>Study 1002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'RoB_IN_A-C_DATA'!$F$26:$F$29</c:f>
              <c:numCache>
                <c:ptCount val="4"/>
                <c:pt idx="0">
                  <c:v>400.4</c:v>
                </c:pt>
                <c:pt idx="1">
                  <c:v>440</c:v>
                </c:pt>
                <c:pt idx="2">
                  <c:v>319</c:v>
                </c:pt>
                <c:pt idx="3">
                  <c:v>341</c:v>
                </c:pt>
              </c:numCache>
            </c:numRef>
          </c:xVal>
          <c:yVal>
            <c:numRef>
              <c:f>'RoB_IN_A-C_DATA'!$G$26:$G$29</c:f>
              <c:numCache>
                <c:ptCount val="4"/>
                <c:pt idx="0">
                  <c:v>33132.972</c:v>
                </c:pt>
                <c:pt idx="1">
                  <c:v>2087.3905</c:v>
                </c:pt>
                <c:pt idx="2">
                  <c:v>10415.628999999999</c:v>
                </c:pt>
                <c:pt idx="3">
                  <c:v>5854.155999999999</c:v>
                </c:pt>
              </c:numCache>
            </c:numRef>
          </c:yVal>
          <c:smooth val="0"/>
        </c:ser>
        <c:ser>
          <c:idx val="22"/>
          <c:order val="3"/>
          <c:tx>
            <c:v>Study 1013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'RoB_IN_A-C_DATA'!$F$30:$F$36</c:f>
              <c:numCache>
                <c:ptCount val="7"/>
                <c:pt idx="0">
                  <c:v>20.8</c:v>
                </c:pt>
                <c:pt idx="1">
                  <c:v>21.2</c:v>
                </c:pt>
                <c:pt idx="2">
                  <c:v>28.3</c:v>
                </c:pt>
                <c:pt idx="3">
                  <c:v>32.6</c:v>
                </c:pt>
                <c:pt idx="4">
                  <c:v>25.7</c:v>
                </c:pt>
                <c:pt idx="5">
                  <c:v>28.9</c:v>
                </c:pt>
                <c:pt idx="6">
                  <c:v>25.3</c:v>
                </c:pt>
              </c:numCache>
            </c:numRef>
          </c:xVal>
          <c:yVal>
            <c:numRef>
              <c:f>'RoB_IN_A-C_DATA'!$G$30:$G$36</c:f>
              <c:numCache>
                <c:ptCount val="7"/>
                <c:pt idx="0">
                  <c:v>509.50199999999995</c:v>
                </c:pt>
                <c:pt idx="1">
                  <c:v>683.678</c:v>
                </c:pt>
                <c:pt idx="2">
                  <c:v>1107.9379999999999</c:v>
                </c:pt>
                <c:pt idx="3">
                  <c:v>838.974</c:v>
                </c:pt>
                <c:pt idx="4">
                  <c:v>2367.842</c:v>
                </c:pt>
                <c:pt idx="5">
                  <c:v>2460.8159999999993</c:v>
                </c:pt>
                <c:pt idx="6">
                  <c:v>990.136</c:v>
                </c:pt>
              </c:numCache>
            </c:numRef>
          </c:yVal>
          <c:smooth val="0"/>
        </c:ser>
        <c:ser>
          <c:idx val="3"/>
          <c:order val="4"/>
          <c:tx>
            <c:v>Study 9008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'RoB_IN_A-C_DATA'!$F$37:$F$41</c:f>
              <c:numCache>
                <c:ptCount val="5"/>
                <c:pt idx="0">
                  <c:v>66.1</c:v>
                </c:pt>
                <c:pt idx="1">
                  <c:v>66.1</c:v>
                </c:pt>
                <c:pt idx="2">
                  <c:v>66.1</c:v>
                </c:pt>
                <c:pt idx="3">
                  <c:v>66.1</c:v>
                </c:pt>
                <c:pt idx="4">
                  <c:v>66.1</c:v>
                </c:pt>
              </c:numCache>
            </c:numRef>
          </c:xVal>
          <c:yVal>
            <c:numRef>
              <c:f>'RoB_IN_A-C_DATA'!$G$37:$G$41</c:f>
              <c:numCache>
                <c:ptCount val="5"/>
                <c:pt idx="0">
                  <c:v>754.5659999999999</c:v>
                </c:pt>
                <c:pt idx="1">
                  <c:v>754.5659999999999</c:v>
                </c:pt>
                <c:pt idx="2">
                  <c:v>754.5659999999999</c:v>
                </c:pt>
                <c:pt idx="3">
                  <c:v>1029.666</c:v>
                </c:pt>
                <c:pt idx="4">
                  <c:v>754.5659999999999</c:v>
                </c:pt>
              </c:numCache>
            </c:numRef>
          </c:yVal>
          <c:smooth val="0"/>
        </c:ser>
        <c:ser>
          <c:idx val="1"/>
          <c:order val="5"/>
          <c:tx>
            <c:v>Regression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'RoB_IN_A-C_DATA'!$F$4:$F$41</c:f>
              <c:numCache>
                <c:ptCount val="38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  <c:pt idx="16">
                  <c:v>15.4</c:v>
                </c:pt>
                <c:pt idx="17">
                  <c:v>15.4</c:v>
                </c:pt>
                <c:pt idx="18">
                  <c:v>15.4</c:v>
                </c:pt>
                <c:pt idx="19">
                  <c:v>12.1</c:v>
                </c:pt>
                <c:pt idx="20">
                  <c:v>12.1</c:v>
                </c:pt>
                <c:pt idx="21">
                  <c:v>12.1</c:v>
                </c:pt>
                <c:pt idx="22">
                  <c:v>400.4</c:v>
                </c:pt>
                <c:pt idx="23">
                  <c:v>440</c:v>
                </c:pt>
                <c:pt idx="24">
                  <c:v>319</c:v>
                </c:pt>
                <c:pt idx="25">
                  <c:v>341</c:v>
                </c:pt>
                <c:pt idx="26">
                  <c:v>20.8</c:v>
                </c:pt>
                <c:pt idx="27">
                  <c:v>21.2</c:v>
                </c:pt>
                <c:pt idx="28">
                  <c:v>28.3</c:v>
                </c:pt>
                <c:pt idx="29">
                  <c:v>32.6</c:v>
                </c:pt>
                <c:pt idx="30">
                  <c:v>25.7</c:v>
                </c:pt>
                <c:pt idx="31">
                  <c:v>28.9</c:v>
                </c:pt>
                <c:pt idx="32">
                  <c:v>25.3</c:v>
                </c:pt>
                <c:pt idx="33">
                  <c:v>66.1</c:v>
                </c:pt>
                <c:pt idx="34">
                  <c:v>66.1</c:v>
                </c:pt>
                <c:pt idx="35">
                  <c:v>66.1</c:v>
                </c:pt>
                <c:pt idx="36">
                  <c:v>66.1</c:v>
                </c:pt>
                <c:pt idx="37">
                  <c:v>66.1</c:v>
                </c:pt>
              </c:numCache>
            </c:numRef>
          </c:xVal>
          <c:yVal>
            <c:numRef>
              <c:f>'RoB_IN_A-C_DATA'!$T$4:$T$41</c:f>
              <c:numCache>
                <c:ptCount val="38"/>
                <c:pt idx="0">
                  <c:v>220.53195266502468</c:v>
                </c:pt>
                <c:pt idx="1">
                  <c:v>220.53195266502468</c:v>
                </c:pt>
                <c:pt idx="2">
                  <c:v>220.53195266502468</c:v>
                </c:pt>
                <c:pt idx="3">
                  <c:v>180.9339152659016</c:v>
                </c:pt>
                <c:pt idx="4">
                  <c:v>180.9339152659016</c:v>
                </c:pt>
                <c:pt idx="5">
                  <c:v>180.9339152659016</c:v>
                </c:pt>
                <c:pt idx="6">
                  <c:v>330.0235474436074</c:v>
                </c:pt>
                <c:pt idx="7">
                  <c:v>270.94907799180754</c:v>
                </c:pt>
                <c:pt idx="8">
                  <c:v>330.0235474436074</c:v>
                </c:pt>
                <c:pt idx="9">
                  <c:v>330.0235474436074</c:v>
                </c:pt>
                <c:pt idx="10">
                  <c:v>220.53195266502468</c:v>
                </c:pt>
                <c:pt idx="11">
                  <c:v>220.53195266502468</c:v>
                </c:pt>
                <c:pt idx="12">
                  <c:v>220.53195266502468</c:v>
                </c:pt>
                <c:pt idx="13">
                  <c:v>180.9339152659016</c:v>
                </c:pt>
                <c:pt idx="14">
                  <c:v>159.58904644141157</c:v>
                </c:pt>
                <c:pt idx="15">
                  <c:v>180.9339152659016</c:v>
                </c:pt>
                <c:pt idx="16">
                  <c:v>581.0595798143707</c:v>
                </c:pt>
                <c:pt idx="17">
                  <c:v>581.0595798143707</c:v>
                </c:pt>
                <c:pt idx="18">
                  <c:v>581.0595798143707</c:v>
                </c:pt>
                <c:pt idx="19">
                  <c:v>492.48167629568815</c:v>
                </c:pt>
                <c:pt idx="20">
                  <c:v>492.48167629568815</c:v>
                </c:pt>
                <c:pt idx="21">
                  <c:v>492.48167629568815</c:v>
                </c:pt>
                <c:pt idx="22">
                  <c:v>5428.140479406242</c:v>
                </c:pt>
                <c:pt idx="23">
                  <c:v>5790.841772702413</c:v>
                </c:pt>
                <c:pt idx="24">
                  <c:v>4644.697007488475</c:v>
                </c:pt>
                <c:pt idx="25">
                  <c:v>4862.073776813117</c:v>
                </c:pt>
                <c:pt idx="26">
                  <c:v>714.0861943267288</c:v>
                </c:pt>
                <c:pt idx="27">
                  <c:v>723.4760834210534</c:v>
                </c:pt>
                <c:pt idx="28">
                  <c:v>881.9863811257374</c:v>
                </c:pt>
                <c:pt idx="29">
                  <c:v>971.8364455722253</c:v>
                </c:pt>
                <c:pt idx="30">
                  <c:v>825.5771125402523</c:v>
                </c:pt>
                <c:pt idx="31">
                  <c:v>894.7686322840972</c:v>
                </c:pt>
                <c:pt idx="32">
                  <c:v>816.742887613038</c:v>
                </c:pt>
                <c:pt idx="33">
                  <c:v>1578.0899629450398</c:v>
                </c:pt>
                <c:pt idx="34">
                  <c:v>1578.0899629450398</c:v>
                </c:pt>
                <c:pt idx="35">
                  <c:v>1578.0899629450398</c:v>
                </c:pt>
                <c:pt idx="36">
                  <c:v>1578.0899629450398</c:v>
                </c:pt>
                <c:pt idx="37">
                  <c:v>1578.0899629450398</c:v>
                </c:pt>
              </c:numCache>
            </c:numRef>
          </c:yVal>
          <c:smooth val="0"/>
        </c:ser>
        <c:ser>
          <c:idx val="2"/>
          <c:order val="6"/>
          <c:tx>
            <c:v>Slope = 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'RoB_IN_A-C_DATA'!$AA$5:$AA$41</c:f>
              <c:numCache>
                <c:ptCount val="37"/>
                <c:pt idx="0">
                  <c:v>0.049787068367863944</c:v>
                </c:pt>
                <c:pt idx="1">
                  <c:v>0.1353352832366127</c:v>
                </c:pt>
                <c:pt idx="2">
                  <c:v>0.36787944117144233</c:v>
                </c:pt>
                <c:pt idx="3">
                  <c:v>1</c:v>
                </c:pt>
                <c:pt idx="4">
                  <c:v>2.718281828459045</c:v>
                </c:pt>
                <c:pt idx="5">
                  <c:v>7.38905609893065</c:v>
                </c:pt>
                <c:pt idx="6">
                  <c:v>20.085536923187668</c:v>
                </c:pt>
                <c:pt idx="7">
                  <c:v>54.598150033144236</c:v>
                </c:pt>
                <c:pt idx="8">
                  <c:v>148.4131591025766</c:v>
                </c:pt>
                <c:pt idx="9">
                  <c:v>403.4287934927351</c:v>
                </c:pt>
                <c:pt idx="10">
                  <c:v>1096.6331584284585</c:v>
                </c:pt>
                <c:pt idx="11">
                  <c:v>2980.9579870417283</c:v>
                </c:pt>
                <c:pt idx="12">
                  <c:v>8103.083927575384</c:v>
                </c:pt>
                <c:pt idx="13">
                  <c:v>22026.465794806718</c:v>
                </c:pt>
                <c:pt idx="14">
                  <c:v>59874.14171519782</c:v>
                </c:pt>
                <c:pt idx="15">
                  <c:v>162754.79141900392</c:v>
                </c:pt>
                <c:pt idx="16">
                  <c:v>442413.3920089205</c:v>
                </c:pt>
                <c:pt idx="17">
                  <c:v>1202604.2841647768</c:v>
                </c:pt>
                <c:pt idx="18">
                  <c:v>3269017.3724721107</c:v>
                </c:pt>
                <c:pt idx="19">
                  <c:v>8886110.520507872</c:v>
                </c:pt>
                <c:pt idx="20">
                  <c:v>24154952.7535753</c:v>
                </c:pt>
                <c:pt idx="21">
                  <c:v>65659969.13733051</c:v>
                </c:pt>
                <c:pt idx="22">
                  <c:v>178482300.96318725</c:v>
                </c:pt>
                <c:pt idx="23">
                  <c:v>485165195.4097903</c:v>
                </c:pt>
                <c:pt idx="24">
                  <c:v>1318815734.4832146</c:v>
                </c:pt>
                <c:pt idx="25">
                  <c:v>3584912846.131592</c:v>
                </c:pt>
                <c:pt idx="26">
                  <c:v>9744803446.248903</c:v>
                </c:pt>
                <c:pt idx="27">
                  <c:v>26489122129.84347</c:v>
                </c:pt>
                <c:pt idx="28">
                  <c:v>72004899337.38588</c:v>
                </c:pt>
                <c:pt idx="29">
                  <c:v>195729609428.83878</c:v>
                </c:pt>
                <c:pt idx="30">
                  <c:v>532048240601.79865</c:v>
                </c:pt>
                <c:pt idx="31">
                  <c:v>1446257064291.475</c:v>
                </c:pt>
                <c:pt idx="32">
                  <c:v>3931334297144.042</c:v>
                </c:pt>
                <c:pt idx="33">
                  <c:v>10686474581524.463</c:v>
                </c:pt>
                <c:pt idx="34">
                  <c:v>29048849665247.426</c:v>
                </c:pt>
                <c:pt idx="35">
                  <c:v>78962960182680.69</c:v>
                </c:pt>
                <c:pt idx="36">
                  <c:v>214643579785916.06</c:v>
                </c:pt>
              </c:numCache>
            </c:numRef>
          </c:xVal>
          <c:yVal>
            <c:numRef>
              <c:f>'RoB_IN_A-C_DATA'!$AB$5:$AB$41</c:f>
              <c:numCache>
                <c:ptCount val="37"/>
                <c:pt idx="0">
                  <c:v>1.8713401100256046</c:v>
                </c:pt>
                <c:pt idx="1">
                  <c:v>5.086829815949152</c:v>
                </c:pt>
                <c:pt idx="2">
                  <c:v>13.827437053158247</c:v>
                </c:pt>
                <c:pt idx="3">
                  <c:v>37.58687087576135</c:v>
                </c:pt>
                <c:pt idx="4">
                  <c:v>102.1717080902186</c:v>
                </c:pt>
                <c:pt idx="5">
                  <c:v>277.73149748426323</c:v>
                </c:pt>
                <c:pt idx="6">
                  <c:v>754.9524828021919</c:v>
                </c:pt>
                <c:pt idx="7">
                  <c:v>2052.173615351238</c:v>
                </c:pt>
                <c:pt idx="8">
                  <c:v>5578.386247452372</c:v>
                </c:pt>
                <c:pt idx="9">
                  <c:v>15163.625968575627</c:v>
                </c:pt>
                <c:pt idx="10">
                  <c:v>41219.00892392881</c:v>
                </c:pt>
                <c:pt idx="11">
                  <c:v>112044.88294500692</c:v>
                </c:pt>
                <c:pt idx="12">
                  <c:v>304569.5692812331</c:v>
                </c:pt>
                <c:pt idx="13">
                  <c:v>827905.9256787742</c:v>
                </c:pt>
                <c:pt idx="14">
                  <c:v>2250481.6334461765</c:v>
                </c:pt>
                <c:pt idx="15">
                  <c:v>6117443.329477572</c:v>
                </c:pt>
                <c:pt idx="16">
                  <c:v>16628935.039146885</c:v>
                </c:pt>
                <c:pt idx="17">
                  <c:v>45202131.943538874</c:v>
                </c:pt>
                <c:pt idx="18">
                  <c:v>122872133.86972988</c:v>
                </c:pt>
                <c:pt idx="19">
                  <c:v>334001088.7220739</c:v>
                </c:pt>
                <c:pt idx="20">
                  <c:v>907909090.1587509</c:v>
                </c:pt>
                <c:pt idx="21">
                  <c:v>2467952781.6713176</c:v>
                </c:pt>
                <c:pt idx="22">
                  <c:v>6708591199.912096</c:v>
                </c:pt>
                <c:pt idx="23">
                  <c:v>18235841553.28131</c:v>
                </c:pt>
                <c:pt idx="24">
                  <c:v>49570156720.94296</c:v>
                </c:pt>
                <c:pt idx="25">
                  <c:v>134745656248.40627</c:v>
                </c:pt>
                <c:pt idx="26">
                  <c:v>366276668843.8317</c:v>
                </c:pt>
                <c:pt idx="27">
                  <c:v>995643213106.6991</c:v>
                </c:pt>
                <c:pt idx="28">
                  <c:v>2706438853816.517</c:v>
                </c:pt>
                <c:pt idx="29">
                  <c:v>7356863556164.965</c:v>
                </c:pt>
                <c:pt idx="30">
                  <c:v>19998028519175.812</c:v>
                </c:pt>
                <c:pt idx="31">
                  <c:v>54360277528681.36</c:v>
                </c:pt>
                <c:pt idx="32">
                  <c:v>147766554596205.66</c:v>
                </c:pt>
                <c:pt idx="33">
                  <c:v>401671140212867.25</c:v>
                </c:pt>
                <c:pt idx="34">
                  <c:v>1091855361457062.2</c:v>
                </c:pt>
                <c:pt idx="35">
                  <c:v>2967970588354315</c:v>
                </c:pt>
                <c:pt idx="36">
                  <c:v>8067780517724435</c:v>
                </c:pt>
              </c:numCache>
            </c:numRef>
          </c:yVal>
          <c:smooth val="0"/>
        </c:ser>
        <c:ser>
          <c:idx val="21"/>
          <c:order val="7"/>
          <c:tx>
            <c:strRef>
              <c:f>'RoB_IN_A-C_DATA'!$AD$2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'RoB_IN_A-C_DATA'!$AA$5:$AA$41</c:f>
              <c:numCache>
                <c:ptCount val="37"/>
                <c:pt idx="0">
                  <c:v>0.049787068367863944</c:v>
                </c:pt>
                <c:pt idx="1">
                  <c:v>0.1353352832366127</c:v>
                </c:pt>
                <c:pt idx="2">
                  <c:v>0.36787944117144233</c:v>
                </c:pt>
                <c:pt idx="3">
                  <c:v>1</c:v>
                </c:pt>
                <c:pt idx="4">
                  <c:v>2.718281828459045</c:v>
                </c:pt>
                <c:pt idx="5">
                  <c:v>7.38905609893065</c:v>
                </c:pt>
                <c:pt idx="6">
                  <c:v>20.085536923187668</c:v>
                </c:pt>
                <c:pt idx="7">
                  <c:v>54.598150033144236</c:v>
                </c:pt>
                <c:pt idx="8">
                  <c:v>148.4131591025766</c:v>
                </c:pt>
                <c:pt idx="9">
                  <c:v>403.4287934927351</c:v>
                </c:pt>
                <c:pt idx="10">
                  <c:v>1096.6331584284585</c:v>
                </c:pt>
                <c:pt idx="11">
                  <c:v>2980.9579870417283</c:v>
                </c:pt>
                <c:pt idx="12">
                  <c:v>8103.083927575384</c:v>
                </c:pt>
                <c:pt idx="13">
                  <c:v>22026.465794806718</c:v>
                </c:pt>
                <c:pt idx="14">
                  <c:v>59874.14171519782</c:v>
                </c:pt>
                <c:pt idx="15">
                  <c:v>162754.79141900392</c:v>
                </c:pt>
                <c:pt idx="16">
                  <c:v>442413.3920089205</c:v>
                </c:pt>
                <c:pt idx="17">
                  <c:v>1202604.2841647768</c:v>
                </c:pt>
                <c:pt idx="18">
                  <c:v>3269017.3724721107</c:v>
                </c:pt>
                <c:pt idx="19">
                  <c:v>8886110.520507872</c:v>
                </c:pt>
                <c:pt idx="20">
                  <c:v>24154952.7535753</c:v>
                </c:pt>
                <c:pt idx="21">
                  <c:v>65659969.13733051</c:v>
                </c:pt>
                <c:pt idx="22">
                  <c:v>178482300.96318725</c:v>
                </c:pt>
                <c:pt idx="23">
                  <c:v>485165195.4097903</c:v>
                </c:pt>
                <c:pt idx="24">
                  <c:v>1318815734.4832146</c:v>
                </c:pt>
                <c:pt idx="25">
                  <c:v>3584912846.131592</c:v>
                </c:pt>
                <c:pt idx="26">
                  <c:v>9744803446.248903</c:v>
                </c:pt>
                <c:pt idx="27">
                  <c:v>26489122129.84347</c:v>
                </c:pt>
                <c:pt idx="28">
                  <c:v>72004899337.38588</c:v>
                </c:pt>
                <c:pt idx="29">
                  <c:v>195729609428.83878</c:v>
                </c:pt>
                <c:pt idx="30">
                  <c:v>532048240601.79865</c:v>
                </c:pt>
                <c:pt idx="31">
                  <c:v>1446257064291.475</c:v>
                </c:pt>
                <c:pt idx="32">
                  <c:v>3931334297144.042</c:v>
                </c:pt>
                <c:pt idx="33">
                  <c:v>10686474581524.463</c:v>
                </c:pt>
                <c:pt idx="34">
                  <c:v>29048849665247.426</c:v>
                </c:pt>
                <c:pt idx="35">
                  <c:v>78962960182680.69</c:v>
                </c:pt>
                <c:pt idx="36">
                  <c:v>214643579785916.06</c:v>
                </c:pt>
              </c:numCache>
            </c:numRef>
          </c:xVal>
          <c:yVal>
            <c:numRef>
              <c:f>'RoB_IN_A-C_DATA'!$AF$5:$AF$41</c:f>
              <c:numCache>
                <c:ptCount val="37"/>
                <c:pt idx="0">
                  <c:v>2.670745967741165</c:v>
                </c:pt>
                <c:pt idx="1">
                  <c:v>6.7030943270253465</c:v>
                </c:pt>
                <c:pt idx="2">
                  <c:v>16.74516920031163</c:v>
                </c:pt>
                <c:pt idx="3">
                  <c:v>41.46123854912526</c:v>
                </c:pt>
                <c:pt idx="4">
                  <c:v>100.68163477315787</c:v>
                </c:pt>
                <c:pt idx="5">
                  <c:v>232.77708821659658</c:v>
                </c:pt>
                <c:pt idx="6">
                  <c:v>479.7727513844318</c:v>
                </c:pt>
                <c:pt idx="7">
                  <c:v>857.4292071551836</c:v>
                </c:pt>
                <c:pt idx="8">
                  <c:v>1417.687239554513</c:v>
                </c:pt>
                <c:pt idx="9">
                  <c:v>2274.108550433931</c:v>
                </c:pt>
                <c:pt idx="10">
                  <c:v>3601.397237243038</c:v>
                </c:pt>
                <c:pt idx="11">
                  <c:v>5667.431815899753</c:v>
                </c:pt>
                <c:pt idx="12">
                  <c:v>8887.407714519522</c:v>
                </c:pt>
                <c:pt idx="13">
                  <c:v>13907.045778040636</c:v>
                </c:pt>
                <c:pt idx="14">
                  <c:v>21731.49983726203</c:v>
                </c:pt>
                <c:pt idx="15">
                  <c:v>33925.754775901376</c:v>
                </c:pt>
                <c:pt idx="16">
                  <c:v>52926.44221789707</c:v>
                </c:pt>
                <c:pt idx="17">
                  <c:v>82527.12121105254</c:v>
                </c:pt>
                <c:pt idx="18">
                  <c:v>128633.54639041402</c:v>
                </c:pt>
                <c:pt idx="19">
                  <c:v>200439.1122650408</c:v>
                </c:pt>
                <c:pt idx="20">
                  <c:v>312254.1771615645</c:v>
                </c:pt>
                <c:pt idx="21">
                  <c:v>486352.92425465124</c:v>
                </c:pt>
                <c:pt idx="22">
                  <c:v>757403.6257803487</c:v>
                </c:pt>
                <c:pt idx="23">
                  <c:v>1179362.807578794</c:v>
                </c:pt>
                <c:pt idx="24">
                  <c:v>1836203.3608491381</c:v>
                </c:pt>
                <c:pt idx="25">
                  <c:v>2858608.3522675517</c:v>
                </c:pt>
                <c:pt idx="26">
                  <c:v>4449947.426823675</c:v>
                </c:pt>
                <c:pt idx="27">
                  <c:v>6926696.653753535</c:v>
                </c:pt>
                <c:pt idx="28">
                  <c:v>10781331.635403719</c:v>
                </c:pt>
                <c:pt idx="29">
                  <c:v>16780187.421876453</c:v>
                </c:pt>
                <c:pt idx="30">
                  <c:v>26115723.654811315</c:v>
                </c:pt>
                <c:pt idx="31">
                  <c:v>40643438.46387389</c:v>
                </c:pt>
                <c:pt idx="32">
                  <c:v>63250485.48417465</c:v>
                </c:pt>
                <c:pt idx="33">
                  <c:v>98429202.90953836</c:v>
                </c:pt>
                <c:pt idx="34">
                  <c:v>153169454.83561665</c:v>
                </c:pt>
                <c:pt idx="35">
                  <c:v>238346992.48711595</c:v>
                </c:pt>
                <c:pt idx="36">
                  <c:v>370883535.5276422</c:v>
                </c:pt>
              </c:numCache>
            </c:numRef>
          </c:yVal>
          <c:smooth val="0"/>
        </c:ser>
        <c:ser>
          <c:idx val="26"/>
          <c:order val="8"/>
          <c:tx>
            <c:strRef>
              <c:f>'RoB_IN_A-C_DATA'!$AD$2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'RoB_IN_A-C_DATA'!$AA$5:$AA$41</c:f>
              <c:numCache>
                <c:ptCount val="37"/>
                <c:pt idx="0">
                  <c:v>0.049787068367863944</c:v>
                </c:pt>
                <c:pt idx="1">
                  <c:v>0.1353352832366127</c:v>
                </c:pt>
                <c:pt idx="2">
                  <c:v>0.36787944117144233</c:v>
                </c:pt>
                <c:pt idx="3">
                  <c:v>1</c:v>
                </c:pt>
                <c:pt idx="4">
                  <c:v>2.718281828459045</c:v>
                </c:pt>
                <c:pt idx="5">
                  <c:v>7.38905609893065</c:v>
                </c:pt>
                <c:pt idx="6">
                  <c:v>20.085536923187668</c:v>
                </c:pt>
                <c:pt idx="7">
                  <c:v>54.598150033144236</c:v>
                </c:pt>
                <c:pt idx="8">
                  <c:v>148.4131591025766</c:v>
                </c:pt>
                <c:pt idx="9">
                  <c:v>403.4287934927351</c:v>
                </c:pt>
                <c:pt idx="10">
                  <c:v>1096.6331584284585</c:v>
                </c:pt>
                <c:pt idx="11">
                  <c:v>2980.9579870417283</c:v>
                </c:pt>
                <c:pt idx="12">
                  <c:v>8103.083927575384</c:v>
                </c:pt>
                <c:pt idx="13">
                  <c:v>22026.465794806718</c:v>
                </c:pt>
                <c:pt idx="14">
                  <c:v>59874.14171519782</c:v>
                </c:pt>
                <c:pt idx="15">
                  <c:v>162754.79141900392</c:v>
                </c:pt>
                <c:pt idx="16">
                  <c:v>442413.3920089205</c:v>
                </c:pt>
                <c:pt idx="17">
                  <c:v>1202604.2841647768</c:v>
                </c:pt>
                <c:pt idx="18">
                  <c:v>3269017.3724721107</c:v>
                </c:pt>
                <c:pt idx="19">
                  <c:v>8886110.520507872</c:v>
                </c:pt>
                <c:pt idx="20">
                  <c:v>24154952.7535753</c:v>
                </c:pt>
                <c:pt idx="21">
                  <c:v>65659969.13733051</c:v>
                </c:pt>
                <c:pt idx="22">
                  <c:v>178482300.96318725</c:v>
                </c:pt>
                <c:pt idx="23">
                  <c:v>485165195.4097903</c:v>
                </c:pt>
                <c:pt idx="24">
                  <c:v>1318815734.4832146</c:v>
                </c:pt>
                <c:pt idx="25">
                  <c:v>3584912846.131592</c:v>
                </c:pt>
                <c:pt idx="26">
                  <c:v>9744803446.248903</c:v>
                </c:pt>
                <c:pt idx="27">
                  <c:v>26489122129.84347</c:v>
                </c:pt>
                <c:pt idx="28">
                  <c:v>72004899337.38588</c:v>
                </c:pt>
                <c:pt idx="29">
                  <c:v>195729609428.83878</c:v>
                </c:pt>
                <c:pt idx="30">
                  <c:v>532048240601.79865</c:v>
                </c:pt>
                <c:pt idx="31">
                  <c:v>1446257064291.475</c:v>
                </c:pt>
                <c:pt idx="32">
                  <c:v>3931334297144.042</c:v>
                </c:pt>
                <c:pt idx="33">
                  <c:v>10686474581524.463</c:v>
                </c:pt>
                <c:pt idx="34">
                  <c:v>29048849665247.426</c:v>
                </c:pt>
                <c:pt idx="35">
                  <c:v>78962960182680.69</c:v>
                </c:pt>
                <c:pt idx="36">
                  <c:v>214643579785916.06</c:v>
                </c:pt>
              </c:numCache>
            </c:numRef>
          </c:xVal>
          <c:yVal>
            <c:numRef>
              <c:f>'RoB_IN_A-C_DATA'!$AG$5:$AG$41</c:f>
              <c:numCache>
                <c:ptCount val="37"/>
                <c:pt idx="0">
                  <c:v>48.50914727439819</c:v>
                </c:pt>
                <c:pt idx="1">
                  <c:v>76.1876879588206</c:v>
                </c:pt>
                <c:pt idx="2">
                  <c:v>120.21938131511912</c:v>
                </c:pt>
                <c:pt idx="3">
                  <c:v>191.3928286125214</c:v>
                </c:pt>
                <c:pt idx="4">
                  <c:v>310.6859238783046</c:v>
                </c:pt>
                <c:pt idx="5">
                  <c:v>529.7067511482747</c:v>
                </c:pt>
                <c:pt idx="6">
                  <c:v>1013.0807525759752</c:v>
                </c:pt>
                <c:pt idx="7">
                  <c:v>2234.525285480825</c:v>
                </c:pt>
                <c:pt idx="8">
                  <c:v>5327.298349967379</c:v>
                </c:pt>
                <c:pt idx="9">
                  <c:v>13091.221240528204</c:v>
                </c:pt>
                <c:pt idx="10">
                  <c:v>32585.48804934051</c:v>
                </c:pt>
                <c:pt idx="11">
                  <c:v>81623.05709784116</c:v>
                </c:pt>
                <c:pt idx="12">
                  <c:v>205176.66200701392</c:v>
                </c:pt>
                <c:pt idx="13">
                  <c:v>516859.00057705736</c:v>
                </c:pt>
                <c:pt idx="14">
                  <c:v>1303830.6026444316</c:v>
                </c:pt>
                <c:pt idx="15">
                  <c:v>3292192.7653075955</c:v>
                </c:pt>
                <c:pt idx="16">
                  <c:v>8318518.31531938</c:v>
                </c:pt>
                <c:pt idx="17">
                  <c:v>21029351.778663326</c:v>
                </c:pt>
                <c:pt idx="18">
                  <c:v>53182927.79778745</c:v>
                </c:pt>
                <c:pt idx="19">
                  <c:v>134538914.1785956</c:v>
                </c:pt>
                <c:pt idx="20">
                  <c:v>340428597.5164771</c:v>
                </c:pt>
                <c:pt idx="21">
                  <c:v>861562255.4526012</c:v>
                </c:pt>
                <c:pt idx="22">
                  <c:v>2180794382.0625772</c:v>
                </c:pt>
                <c:pt idx="23">
                  <c:v>5520756282.189828</c:v>
                </c:pt>
                <c:pt idx="24">
                  <c:v>13977488017.694561</c:v>
                </c:pt>
                <c:pt idx="25">
                  <c:v>35391514837.0862</c:v>
                </c:pt>
                <c:pt idx="26">
                  <c:v>89619565405.0721</c:v>
                </c:pt>
                <c:pt idx="27">
                  <c:v>226952749504.1289</c:v>
                </c:pt>
                <c:pt idx="28">
                  <c:v>574768707473.7758</c:v>
                </c:pt>
                <c:pt idx="29">
                  <c:v>1455702463619.598</c:v>
                </c:pt>
                <c:pt idx="30">
                  <c:v>3686984088299.7036</c:v>
                </c:pt>
                <c:pt idx="31">
                  <c:v>9338707842029.057</c:v>
                </c:pt>
                <c:pt idx="32">
                  <c:v>23654690579745.562</c:v>
                </c:pt>
                <c:pt idx="33">
                  <c:v>59918518976578.19</c:v>
                </c:pt>
                <c:pt idx="34">
                  <c:v>151780778249574.6</c:v>
                </c:pt>
                <c:pt idx="35">
                  <c:v>384488335815347</c:v>
                </c:pt>
                <c:pt idx="36">
                  <c:v>974000533347282.4</c:v>
                </c:pt>
              </c:numCache>
            </c:numRef>
          </c:yVal>
          <c:smooth val="0"/>
        </c:ser>
        <c:axId val="65916566"/>
        <c:axId val="56378183"/>
      </c:scatterChart>
      <c:valAx>
        <c:axId val="65916566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lbs ai handled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6378183"/>
        <c:crossesAt val="1"/>
        <c:crossBetween val="midCat"/>
        <c:dispUnits/>
      </c:valAx>
      <c:valAx>
        <c:axId val="56378183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Exposure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65916566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0.05675"/>
          <c:y val="0.94525"/>
          <c:w val="0.87575"/>
          <c:h val="0.0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#1:  Open Mixing/Loading Dry Flowables (PHED Grades A-C)
Inner Dosimetry - Total Dermal (Hands+RoB) Exposure vs. lb ai handled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275"/>
          <c:w val="0.9855"/>
          <c:h val="0.83975"/>
        </c:manualLayout>
      </c:layout>
      <c:scatterChart>
        <c:scatterStyle val="lineMarker"/>
        <c:varyColors val="0"/>
        <c:ser>
          <c:idx val="11"/>
          <c:order val="0"/>
          <c:tx>
            <c:v>Study 460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'TotDERM_IN_A-C_DATA'!$G$4:$G$19</c:f>
              <c:numCache>
                <c:ptCount val="16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</c:numCache>
            </c:numRef>
          </c:xVal>
          <c:yVal>
            <c:numRef>
              <c:f>'TotDERM_IN_A-C_DATA'!$H$4:$H$19</c:f>
              <c:numCache>
                <c:ptCount val="16"/>
                <c:pt idx="0">
                  <c:v>135.81</c:v>
                </c:pt>
                <c:pt idx="1">
                  <c:v>407.4375</c:v>
                </c:pt>
                <c:pt idx="2">
                  <c:v>210.4475</c:v>
                </c:pt>
                <c:pt idx="3">
                  <c:v>135.81</c:v>
                </c:pt>
                <c:pt idx="4">
                  <c:v>152.045</c:v>
                </c:pt>
                <c:pt idx="5">
                  <c:v>576.8225</c:v>
                </c:pt>
                <c:pt idx="6">
                  <c:v>2973.25</c:v>
                </c:pt>
                <c:pt idx="7">
                  <c:v>408.97</c:v>
                </c:pt>
                <c:pt idx="8">
                  <c:v>11104.817500000001</c:v>
                </c:pt>
                <c:pt idx="9">
                  <c:v>1780.175</c:v>
                </c:pt>
                <c:pt idx="10">
                  <c:v>212.98</c:v>
                </c:pt>
                <c:pt idx="11">
                  <c:v>135.81</c:v>
                </c:pt>
                <c:pt idx="12">
                  <c:v>151.2375</c:v>
                </c:pt>
                <c:pt idx="13">
                  <c:v>393.505</c:v>
                </c:pt>
                <c:pt idx="14">
                  <c:v>142.7675</c:v>
                </c:pt>
                <c:pt idx="15">
                  <c:v>135.81</c:v>
                </c:pt>
              </c:numCache>
            </c:numRef>
          </c:yVal>
          <c:smooth val="0"/>
        </c:ser>
        <c:ser>
          <c:idx val="22"/>
          <c:order val="1"/>
          <c:tx>
            <c:v>Study 1002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'TotDERM_IN_A-C_DATA'!$G$20:$G$21</c:f>
              <c:numCache>
                <c:ptCount val="2"/>
                <c:pt idx="0">
                  <c:v>400.4</c:v>
                </c:pt>
                <c:pt idx="1">
                  <c:v>440</c:v>
                </c:pt>
              </c:numCache>
            </c:numRef>
          </c:xVal>
          <c:yVal>
            <c:numRef>
              <c:f>'TotDERM_IN_A-C_DATA'!$H$20:$H$21</c:f>
              <c:numCache>
                <c:ptCount val="2"/>
                <c:pt idx="0">
                  <c:v>33231.992</c:v>
                </c:pt>
                <c:pt idx="1">
                  <c:v>2155.4105</c:v>
                </c:pt>
              </c:numCache>
            </c:numRef>
          </c:yVal>
          <c:smooth val="0"/>
        </c:ser>
        <c:ser>
          <c:idx val="5"/>
          <c:order val="2"/>
          <c:tx>
            <c:v>Study 9008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'TotDERM_IN_A-C_DATA'!$G$22:$G$26</c:f>
              <c:numCache>
                <c:ptCount val="5"/>
                <c:pt idx="0">
                  <c:v>66.1</c:v>
                </c:pt>
                <c:pt idx="1">
                  <c:v>66.1</c:v>
                </c:pt>
                <c:pt idx="2">
                  <c:v>66.1</c:v>
                </c:pt>
                <c:pt idx="3">
                  <c:v>66.1</c:v>
                </c:pt>
                <c:pt idx="4">
                  <c:v>66.1</c:v>
                </c:pt>
              </c:numCache>
            </c:numRef>
          </c:xVal>
          <c:yVal>
            <c:numRef>
              <c:f>'TotDERM_IN_A-C_DATA'!$H$22:$H$26</c:f>
              <c:numCache>
                <c:ptCount val="5"/>
                <c:pt idx="0">
                  <c:v>1954.5659999999998</c:v>
                </c:pt>
                <c:pt idx="1">
                  <c:v>1154.5659999999998</c:v>
                </c:pt>
                <c:pt idx="2">
                  <c:v>784.5659999999999</c:v>
                </c:pt>
                <c:pt idx="3">
                  <c:v>1059.666</c:v>
                </c:pt>
                <c:pt idx="4">
                  <c:v>854.5659999999999</c:v>
                </c:pt>
              </c:numCache>
            </c:numRef>
          </c:yVal>
          <c:smooth val="0"/>
        </c:ser>
        <c:ser>
          <c:idx val="1"/>
          <c:order val="3"/>
          <c:tx>
            <c:v>Regression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'TotDERM_IN_A-C_DATA'!$G$4:$G$26</c:f>
              <c:numCache>
                <c:ptCount val="23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  <c:pt idx="16">
                  <c:v>400.4</c:v>
                </c:pt>
                <c:pt idx="17">
                  <c:v>440</c:v>
                </c:pt>
                <c:pt idx="18">
                  <c:v>66.1</c:v>
                </c:pt>
                <c:pt idx="19">
                  <c:v>66.1</c:v>
                </c:pt>
                <c:pt idx="20">
                  <c:v>66.1</c:v>
                </c:pt>
                <c:pt idx="21">
                  <c:v>66.1</c:v>
                </c:pt>
                <c:pt idx="22">
                  <c:v>66.1</c:v>
                </c:pt>
              </c:numCache>
            </c:numRef>
          </c:xVal>
          <c:yVal>
            <c:numRef>
              <c:f>'TotDERM_IN_A-C_DATA'!$S$4:$S$26</c:f>
              <c:numCache>
                <c:ptCount val="23"/>
                <c:pt idx="0">
                  <c:v>324.16871005759737</c:v>
                </c:pt>
                <c:pt idx="1">
                  <c:v>324.16871005759737</c:v>
                </c:pt>
                <c:pt idx="2">
                  <c:v>324.16871005759737</c:v>
                </c:pt>
                <c:pt idx="3">
                  <c:v>271.7044189334022</c:v>
                </c:pt>
                <c:pt idx="4">
                  <c:v>271.7044189334022</c:v>
                </c:pt>
                <c:pt idx="5">
                  <c:v>271.7044189334022</c:v>
                </c:pt>
                <c:pt idx="6">
                  <c:v>464.45966997498243</c:v>
                </c:pt>
                <c:pt idx="7">
                  <c:v>389.52572536843394</c:v>
                </c:pt>
                <c:pt idx="8">
                  <c:v>464.45966997498243</c:v>
                </c:pt>
                <c:pt idx="9">
                  <c:v>464.45966997498243</c:v>
                </c:pt>
                <c:pt idx="10">
                  <c:v>324.16871005759737</c:v>
                </c:pt>
                <c:pt idx="11">
                  <c:v>324.16871005759737</c:v>
                </c:pt>
                <c:pt idx="12">
                  <c:v>324.16871005759737</c:v>
                </c:pt>
                <c:pt idx="13">
                  <c:v>271.7044189334022</c:v>
                </c:pt>
                <c:pt idx="14">
                  <c:v>242.9204426361561</c:v>
                </c:pt>
                <c:pt idx="15">
                  <c:v>271.7044189334022</c:v>
                </c:pt>
                <c:pt idx="16">
                  <c:v>5646.6926849943475</c:v>
                </c:pt>
                <c:pt idx="17">
                  <c:v>5982.088320628322</c:v>
                </c:pt>
                <c:pt idx="18">
                  <c:v>1875.7884757951672</c:v>
                </c:pt>
                <c:pt idx="19">
                  <c:v>1875.7884757951672</c:v>
                </c:pt>
                <c:pt idx="20">
                  <c:v>1875.7884757951672</c:v>
                </c:pt>
                <c:pt idx="21">
                  <c:v>1875.7884757951672</c:v>
                </c:pt>
                <c:pt idx="22">
                  <c:v>1875.7884757951672</c:v>
                </c:pt>
              </c:numCache>
            </c:numRef>
          </c:yVal>
          <c:smooth val="0"/>
        </c:ser>
        <c:ser>
          <c:idx val="2"/>
          <c:order val="4"/>
          <c:tx>
            <c:v>Slope = 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'TotDERM_IN_A-C_DATA'!$Z$5:$Z$26</c:f>
              <c:numCache>
                <c:ptCount val="22"/>
                <c:pt idx="0">
                  <c:v>0.1353352832366127</c:v>
                </c:pt>
                <c:pt idx="1">
                  <c:v>0.36787944117144233</c:v>
                </c:pt>
                <c:pt idx="2">
                  <c:v>1</c:v>
                </c:pt>
                <c:pt idx="3">
                  <c:v>2.718281828459045</c:v>
                </c:pt>
                <c:pt idx="4">
                  <c:v>7.38905609893065</c:v>
                </c:pt>
                <c:pt idx="5">
                  <c:v>20.085536923187668</c:v>
                </c:pt>
                <c:pt idx="6">
                  <c:v>54.598150033144236</c:v>
                </c:pt>
                <c:pt idx="7">
                  <c:v>148.4131591025766</c:v>
                </c:pt>
                <c:pt idx="8">
                  <c:v>403.4287934927351</c:v>
                </c:pt>
                <c:pt idx="9">
                  <c:v>1096.6331584284585</c:v>
                </c:pt>
                <c:pt idx="10">
                  <c:v>2980.9579870417283</c:v>
                </c:pt>
                <c:pt idx="11">
                  <c:v>8103.083927575384</c:v>
                </c:pt>
                <c:pt idx="12">
                  <c:v>22026.465794806718</c:v>
                </c:pt>
                <c:pt idx="13">
                  <c:v>59874.14171519782</c:v>
                </c:pt>
                <c:pt idx="14">
                  <c:v>162754.79141900392</c:v>
                </c:pt>
                <c:pt idx="15">
                  <c:v>442413.3920089205</c:v>
                </c:pt>
                <c:pt idx="16">
                  <c:v>1202604.2841647768</c:v>
                </c:pt>
                <c:pt idx="17">
                  <c:v>24154952.7535753</c:v>
                </c:pt>
                <c:pt idx="18">
                  <c:v>65659969.13733051</c:v>
                </c:pt>
                <c:pt idx="19">
                  <c:v>178482300.96318725</c:v>
                </c:pt>
                <c:pt idx="20">
                  <c:v>485165195.4097903</c:v>
                </c:pt>
                <c:pt idx="21">
                  <c:v>1318815734.4832146</c:v>
                </c:pt>
              </c:numCache>
            </c:numRef>
          </c:xVal>
          <c:yVal>
            <c:numRef>
              <c:f>'TotDERM_IN_A-C_DATA'!$AA$5:$AA$26</c:f>
              <c:numCache>
                <c:ptCount val="22"/>
                <c:pt idx="0">
                  <c:v>7.811401480383595</c:v>
                </c:pt>
                <c:pt idx="1">
                  <c:v>21.23359069892481</c:v>
                </c:pt>
                <c:pt idx="2">
                  <c:v>57.718883749824315</c:v>
                </c:pt>
                <c:pt idx="3">
                  <c:v>156.8961928560875</c:v>
                </c:pt>
                <c:pt idx="4">
                  <c:v>426.48806999510856</c:v>
                </c:pt>
                <c:pt idx="5">
                  <c:v>1159.314770722273</c:v>
                </c:pt>
                <c:pt idx="6">
                  <c:v>3151.344274718522</c:v>
                </c:pt>
                <c:pt idx="7">
                  <c:v>8566.241877185807</c:v>
                </c:pt>
                <c:pt idx="8">
                  <c:v>23285.45963293908</c:v>
                </c:pt>
                <c:pt idx="9">
                  <c:v>63296.441787534925</c:v>
                </c:pt>
                <c:pt idx="10">
                  <c:v>172057.56751717196</c:v>
                </c:pt>
                <c:pt idx="11">
                  <c:v>467700.9592307938</c:v>
                </c:pt>
                <c:pt idx="12">
                  <c:v>1271343.0186299316</c:v>
                </c:pt>
                <c:pt idx="13">
                  <c:v>3455868.6252800124</c:v>
                </c:pt>
                <c:pt idx="14">
                  <c:v>9394024.8856404</c:v>
                </c:pt>
                <c:pt idx="15">
                  <c:v>25535607.14272836</c:v>
                </c:pt>
                <c:pt idx="16">
                  <c:v>69412976.8747475</c:v>
                </c:pt>
                <c:pt idx="17">
                  <c:v>1394196909.9661126</c:v>
                </c:pt>
                <c:pt idx="18">
                  <c:v>3789820125.6546354</c:v>
                </c:pt>
                <c:pt idx="19">
                  <c:v>10301799180.695372</c:v>
                </c:pt>
                <c:pt idx="20">
                  <c:v>28003193513.31851</c:v>
                </c:pt>
                <c:pt idx="21">
                  <c:v>76120572066.07591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'TotDERM_IN_A-C_DATA'!$AC$2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'TotDERM_IN_A-C_DATA'!$Z$5:$Z$26</c:f>
              <c:numCache>
                <c:ptCount val="22"/>
                <c:pt idx="0">
                  <c:v>0.1353352832366127</c:v>
                </c:pt>
                <c:pt idx="1">
                  <c:v>0.36787944117144233</c:v>
                </c:pt>
                <c:pt idx="2">
                  <c:v>1</c:v>
                </c:pt>
                <c:pt idx="3">
                  <c:v>2.718281828459045</c:v>
                </c:pt>
                <c:pt idx="4">
                  <c:v>7.38905609893065</c:v>
                </c:pt>
                <c:pt idx="5">
                  <c:v>20.085536923187668</c:v>
                </c:pt>
                <c:pt idx="6">
                  <c:v>54.598150033144236</c:v>
                </c:pt>
                <c:pt idx="7">
                  <c:v>148.4131591025766</c:v>
                </c:pt>
                <c:pt idx="8">
                  <c:v>403.4287934927351</c:v>
                </c:pt>
                <c:pt idx="9">
                  <c:v>1096.6331584284585</c:v>
                </c:pt>
                <c:pt idx="10">
                  <c:v>2980.9579870417283</c:v>
                </c:pt>
                <c:pt idx="11">
                  <c:v>8103.083927575384</c:v>
                </c:pt>
                <c:pt idx="12">
                  <c:v>22026.465794806718</c:v>
                </c:pt>
                <c:pt idx="13">
                  <c:v>59874.14171519782</c:v>
                </c:pt>
                <c:pt idx="14">
                  <c:v>162754.79141900392</c:v>
                </c:pt>
                <c:pt idx="15">
                  <c:v>442413.3920089205</c:v>
                </c:pt>
                <c:pt idx="16">
                  <c:v>1202604.2841647768</c:v>
                </c:pt>
                <c:pt idx="17">
                  <c:v>24154952.7535753</c:v>
                </c:pt>
                <c:pt idx="18">
                  <c:v>65659969.13733051</c:v>
                </c:pt>
                <c:pt idx="19">
                  <c:v>178482300.96318725</c:v>
                </c:pt>
                <c:pt idx="20">
                  <c:v>485165195.4097903</c:v>
                </c:pt>
                <c:pt idx="21">
                  <c:v>1318815734.4832146</c:v>
                </c:pt>
              </c:numCache>
            </c:numRef>
          </c:xVal>
          <c:yVal>
            <c:numRef>
              <c:f>'TotDERM_IN_A-C_DATA'!$AE$5:$AE$26</c:f>
              <c:numCache>
                <c:ptCount val="22"/>
                <c:pt idx="0">
                  <c:v>10.783129397111878</c:v>
                </c:pt>
                <c:pt idx="1">
                  <c:v>26.045798823011157</c:v>
                </c:pt>
                <c:pt idx="2">
                  <c:v>61.90813454090217</c:v>
                </c:pt>
                <c:pt idx="3">
                  <c:v>141.96407179455318</c:v>
                </c:pt>
                <c:pt idx="4">
                  <c:v>298.81892413896963</c:v>
                </c:pt>
                <c:pt idx="5">
                  <c:v>538.1919675595336</c:v>
                </c:pt>
                <c:pt idx="6">
                  <c:v>842.6547269186449</c:v>
                </c:pt>
                <c:pt idx="7">
                  <c:v>1232.870485178342</c:v>
                </c:pt>
                <c:pt idx="8">
                  <c:v>1753.2798148813824</c:v>
                </c:pt>
                <c:pt idx="9">
                  <c:v>2460.6850390865975</c:v>
                </c:pt>
                <c:pt idx="10">
                  <c:v>3429.593061003706</c:v>
                </c:pt>
                <c:pt idx="11">
                  <c:v>4760.691477142765</c:v>
                </c:pt>
                <c:pt idx="12">
                  <c:v>6591.591351801973</c:v>
                </c:pt>
                <c:pt idx="13">
                  <c:v>9111.108777973428</c:v>
                </c:pt>
                <c:pt idx="14">
                  <c:v>12578.683115130401</c:v>
                </c:pt>
                <c:pt idx="15">
                  <c:v>17350.975190409736</c:v>
                </c:pt>
                <c:pt idx="16">
                  <c:v>23918.387185747826</c:v>
                </c:pt>
                <c:pt idx="17">
                  <c:v>62493.91137288191</c:v>
                </c:pt>
                <c:pt idx="18">
                  <c:v>86023.64274132995</c:v>
                </c:pt>
                <c:pt idx="19">
                  <c:v>118388.1636884347</c:v>
                </c:pt>
                <c:pt idx="20">
                  <c:v>162901.16078596353</c:v>
                </c:pt>
                <c:pt idx="21">
                  <c:v>224118.34820636545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'TotDERM_IN_A-C_DATA'!$AC$2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'TotDERM_IN_A-C_DATA'!$Z$5:$Z$26</c:f>
              <c:numCache>
                <c:ptCount val="22"/>
                <c:pt idx="0">
                  <c:v>0.1353352832366127</c:v>
                </c:pt>
                <c:pt idx="1">
                  <c:v>0.36787944117144233</c:v>
                </c:pt>
                <c:pt idx="2">
                  <c:v>1</c:v>
                </c:pt>
                <c:pt idx="3">
                  <c:v>2.718281828459045</c:v>
                </c:pt>
                <c:pt idx="4">
                  <c:v>7.38905609893065</c:v>
                </c:pt>
                <c:pt idx="5">
                  <c:v>20.085536923187668</c:v>
                </c:pt>
                <c:pt idx="6">
                  <c:v>54.598150033144236</c:v>
                </c:pt>
                <c:pt idx="7">
                  <c:v>148.4131591025766</c:v>
                </c:pt>
                <c:pt idx="8">
                  <c:v>403.4287934927351</c:v>
                </c:pt>
                <c:pt idx="9">
                  <c:v>1096.6331584284585</c:v>
                </c:pt>
                <c:pt idx="10">
                  <c:v>2980.9579870417283</c:v>
                </c:pt>
                <c:pt idx="11">
                  <c:v>8103.083927575384</c:v>
                </c:pt>
                <c:pt idx="12">
                  <c:v>22026.465794806718</c:v>
                </c:pt>
                <c:pt idx="13">
                  <c:v>59874.14171519782</c:v>
                </c:pt>
                <c:pt idx="14">
                  <c:v>162754.79141900392</c:v>
                </c:pt>
                <c:pt idx="15">
                  <c:v>442413.3920089205</c:v>
                </c:pt>
                <c:pt idx="16">
                  <c:v>1202604.2841647768</c:v>
                </c:pt>
                <c:pt idx="17">
                  <c:v>24154952.7535753</c:v>
                </c:pt>
                <c:pt idx="18">
                  <c:v>65659969.13733051</c:v>
                </c:pt>
                <c:pt idx="19">
                  <c:v>178482300.96318725</c:v>
                </c:pt>
                <c:pt idx="20">
                  <c:v>485165195.4097903</c:v>
                </c:pt>
                <c:pt idx="21">
                  <c:v>1318815734.4832146</c:v>
                </c:pt>
              </c:numCache>
            </c:numRef>
          </c:xVal>
          <c:yVal>
            <c:numRef>
              <c:f>'TotDERM_IN_A-C_DATA'!$AF$5:$AF$26</c:f>
              <c:numCache>
                <c:ptCount val="22"/>
                <c:pt idx="0">
                  <c:v>167.3376692657961</c:v>
                </c:pt>
                <c:pt idx="1">
                  <c:v>235.50907911987056</c:v>
                </c:pt>
                <c:pt idx="2">
                  <c:v>336.82508022917597</c:v>
                </c:pt>
                <c:pt idx="3">
                  <c:v>499.32176388139516</c:v>
                </c:pt>
                <c:pt idx="4">
                  <c:v>806.4132390267075</c:v>
                </c:pt>
                <c:pt idx="5">
                  <c:v>1522.0724976171937</c:v>
                </c:pt>
                <c:pt idx="6">
                  <c:v>3304.6821352783813</c:v>
                </c:pt>
                <c:pt idx="7">
                  <c:v>7678.364097170017</c:v>
                </c:pt>
                <c:pt idx="8">
                  <c:v>18354.464924542055</c:v>
                </c:pt>
                <c:pt idx="9">
                  <c:v>44457.36681067719</c:v>
                </c:pt>
                <c:pt idx="10">
                  <c:v>108433.62496922755</c:v>
                </c:pt>
                <c:pt idx="11">
                  <c:v>265548.18332304136</c:v>
                </c:pt>
                <c:pt idx="12">
                  <c:v>651973.4347097585</c:v>
                </c:pt>
                <c:pt idx="13">
                  <c:v>1603451.2017957482</c:v>
                </c:pt>
                <c:pt idx="14">
                  <c:v>3948195.1109502143</c:v>
                </c:pt>
                <c:pt idx="15">
                  <c:v>9730086.420663275</c:v>
                </c:pt>
                <c:pt idx="16">
                  <c:v>23994709.59728686</c:v>
                </c:pt>
                <c:pt idx="17">
                  <c:v>360769731.8631915</c:v>
                </c:pt>
                <c:pt idx="18">
                  <c:v>890957063.4236306</c:v>
                </c:pt>
                <c:pt idx="19">
                  <c:v>2200762228.5245414</c:v>
                </c:pt>
                <c:pt idx="20">
                  <c:v>5437058835.444085</c:v>
                </c:pt>
                <c:pt idx="21">
                  <c:v>13434379188.682014</c:v>
                </c:pt>
              </c:numCache>
            </c:numRef>
          </c:yVal>
          <c:smooth val="0"/>
        </c:ser>
        <c:axId val="37641600"/>
        <c:axId val="3230081"/>
      </c:scatterChart>
      <c:valAx>
        <c:axId val="37641600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lbs ai handled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3230081"/>
        <c:crossesAt val="1"/>
        <c:crossBetween val="midCat"/>
        <c:dispUnits/>
      </c:valAx>
      <c:valAx>
        <c:axId val="3230081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Exposure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7641600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05275"/>
          <c:y val="0.9705"/>
          <c:w val="0.882"/>
          <c:h val="0.0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#1:  Open Mixing/Loading Dry Flowables (PHED Grades A-D)
Inner Dosimetry - Total Dermal (Hands+RoB) Exposure vs. lb ai handled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275"/>
          <c:w val="0.9855"/>
          <c:h val="0.8355"/>
        </c:manualLayout>
      </c:layout>
      <c:scatterChart>
        <c:scatterStyle val="lineMarker"/>
        <c:varyColors val="0"/>
        <c:ser>
          <c:idx val="11"/>
          <c:order val="0"/>
          <c:tx>
            <c:v>Study 460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'TotDERM_IN_A-D_DATA'!$G$4:$G$19</c:f>
              <c:numCache>
                <c:ptCount val="16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</c:numCache>
            </c:numRef>
          </c:xVal>
          <c:yVal>
            <c:numRef>
              <c:f>'TotDERM_IN_A-D_DATA'!$H$4:$H$19</c:f>
              <c:numCache>
                <c:ptCount val="16"/>
                <c:pt idx="0">
                  <c:v>135.81</c:v>
                </c:pt>
                <c:pt idx="1">
                  <c:v>407.4375</c:v>
                </c:pt>
                <c:pt idx="2">
                  <c:v>210.4475</c:v>
                </c:pt>
                <c:pt idx="3">
                  <c:v>135.81</c:v>
                </c:pt>
                <c:pt idx="4">
                  <c:v>152.045</c:v>
                </c:pt>
                <c:pt idx="5">
                  <c:v>576.8225</c:v>
                </c:pt>
                <c:pt idx="6">
                  <c:v>2973.25</c:v>
                </c:pt>
                <c:pt idx="7">
                  <c:v>408.97</c:v>
                </c:pt>
                <c:pt idx="8">
                  <c:v>11104.817500000001</c:v>
                </c:pt>
                <c:pt idx="9">
                  <c:v>1780.175</c:v>
                </c:pt>
                <c:pt idx="10">
                  <c:v>212.98</c:v>
                </c:pt>
                <c:pt idx="11">
                  <c:v>135.81</c:v>
                </c:pt>
                <c:pt idx="12">
                  <c:v>151.2375</c:v>
                </c:pt>
                <c:pt idx="13">
                  <c:v>393.505</c:v>
                </c:pt>
                <c:pt idx="14">
                  <c:v>142.7675</c:v>
                </c:pt>
                <c:pt idx="15">
                  <c:v>135.81</c:v>
                </c:pt>
              </c:numCache>
            </c:numRef>
          </c:yVal>
          <c:smooth val="0"/>
        </c:ser>
        <c:ser>
          <c:idx val="22"/>
          <c:order val="1"/>
          <c:tx>
            <c:v>Study 1002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'TotDERM_IN_A-D_DATA'!$G$20:$G$23</c:f>
              <c:numCache>
                <c:ptCount val="4"/>
                <c:pt idx="0">
                  <c:v>400.4</c:v>
                </c:pt>
                <c:pt idx="1">
                  <c:v>440</c:v>
                </c:pt>
                <c:pt idx="2">
                  <c:v>319</c:v>
                </c:pt>
                <c:pt idx="3">
                  <c:v>341</c:v>
                </c:pt>
              </c:numCache>
            </c:numRef>
          </c:xVal>
          <c:yVal>
            <c:numRef>
              <c:f>'TotDERM_IN_A-D_DATA'!$H$20:$H$23</c:f>
              <c:numCache>
                <c:ptCount val="4"/>
                <c:pt idx="0">
                  <c:v>33231.992</c:v>
                </c:pt>
                <c:pt idx="1">
                  <c:v>2155.4105</c:v>
                </c:pt>
                <c:pt idx="2">
                  <c:v>10503.518999999998</c:v>
                </c:pt>
                <c:pt idx="3">
                  <c:v>5976.075999999999</c:v>
                </c:pt>
              </c:numCache>
            </c:numRef>
          </c:yVal>
          <c:smooth val="0"/>
        </c:ser>
        <c:ser>
          <c:idx val="5"/>
          <c:order val="2"/>
          <c:tx>
            <c:v>Study 9008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'TotDERM_IN_A-D_DATA'!$G$24:$G$28</c:f>
              <c:numCache>
                <c:ptCount val="5"/>
                <c:pt idx="0">
                  <c:v>66.1</c:v>
                </c:pt>
                <c:pt idx="1">
                  <c:v>66.1</c:v>
                </c:pt>
                <c:pt idx="2">
                  <c:v>66.1</c:v>
                </c:pt>
                <c:pt idx="3">
                  <c:v>66.1</c:v>
                </c:pt>
                <c:pt idx="4">
                  <c:v>66.1</c:v>
                </c:pt>
              </c:numCache>
            </c:numRef>
          </c:xVal>
          <c:yVal>
            <c:numRef>
              <c:f>'TotDERM_IN_A-D_DATA'!$H$24:$H$28</c:f>
              <c:numCache>
                <c:ptCount val="5"/>
                <c:pt idx="0">
                  <c:v>1954.5659999999998</c:v>
                </c:pt>
                <c:pt idx="1">
                  <c:v>1154.5659999999998</c:v>
                </c:pt>
                <c:pt idx="2">
                  <c:v>784.5659999999999</c:v>
                </c:pt>
                <c:pt idx="3">
                  <c:v>1059.666</c:v>
                </c:pt>
                <c:pt idx="4">
                  <c:v>854.5659999999999</c:v>
                </c:pt>
              </c:numCache>
            </c:numRef>
          </c:yVal>
          <c:smooth val="0"/>
        </c:ser>
        <c:ser>
          <c:idx val="1"/>
          <c:order val="3"/>
          <c:tx>
            <c:v>Regression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'TotDERM_IN_A-D_DATA'!$G$4:$G$28</c:f>
              <c:numCache>
                <c:ptCount val="2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  <c:pt idx="16">
                  <c:v>400.4</c:v>
                </c:pt>
                <c:pt idx="17">
                  <c:v>440</c:v>
                </c:pt>
                <c:pt idx="18">
                  <c:v>319</c:v>
                </c:pt>
                <c:pt idx="19">
                  <c:v>341</c:v>
                </c:pt>
                <c:pt idx="20">
                  <c:v>66.1</c:v>
                </c:pt>
                <c:pt idx="21">
                  <c:v>66.1</c:v>
                </c:pt>
                <c:pt idx="22">
                  <c:v>66.1</c:v>
                </c:pt>
                <c:pt idx="23">
                  <c:v>66.1</c:v>
                </c:pt>
                <c:pt idx="24">
                  <c:v>66.1</c:v>
                </c:pt>
              </c:numCache>
            </c:numRef>
          </c:xVal>
          <c:yVal>
            <c:numRef>
              <c:f>'TotDERM_IN_A-D_DATA'!$S$4:$S$28</c:f>
              <c:numCache>
                <c:ptCount val="25"/>
                <c:pt idx="0">
                  <c:v>321.5121549639089</c:v>
                </c:pt>
                <c:pt idx="1">
                  <c:v>321.5121549639089</c:v>
                </c:pt>
                <c:pt idx="2">
                  <c:v>321.5121549639089</c:v>
                </c:pt>
                <c:pt idx="3">
                  <c:v>266.8415319374529</c:v>
                </c:pt>
                <c:pt idx="4">
                  <c:v>266.8415319374529</c:v>
                </c:pt>
                <c:pt idx="5">
                  <c:v>266.8415319374529</c:v>
                </c:pt>
                <c:pt idx="6">
                  <c:v>469.97088727042825</c:v>
                </c:pt>
                <c:pt idx="7">
                  <c:v>390.30501408641175</c:v>
                </c:pt>
                <c:pt idx="8">
                  <c:v>469.97088727042825</c:v>
                </c:pt>
                <c:pt idx="9">
                  <c:v>469.97088727042825</c:v>
                </c:pt>
                <c:pt idx="10">
                  <c:v>321.5121549639089</c:v>
                </c:pt>
                <c:pt idx="11">
                  <c:v>321.5121549639089</c:v>
                </c:pt>
                <c:pt idx="12">
                  <c:v>321.5121549639089</c:v>
                </c:pt>
                <c:pt idx="13">
                  <c:v>266.8415319374529</c:v>
                </c:pt>
                <c:pt idx="14">
                  <c:v>237.0897071132284</c:v>
                </c:pt>
                <c:pt idx="15">
                  <c:v>266.8415319374529</c:v>
                </c:pt>
                <c:pt idx="16">
                  <c:v>6566.384087956049</c:v>
                </c:pt>
                <c:pt idx="17">
                  <c:v>6978.7932398179</c:v>
                </c:pt>
                <c:pt idx="18">
                  <c:v>5669.913760241009</c:v>
                </c:pt>
                <c:pt idx="19">
                  <c:v>5919.476704634397</c:v>
                </c:pt>
                <c:pt idx="20">
                  <c:v>2051.468196872632</c:v>
                </c:pt>
                <c:pt idx="21">
                  <c:v>2051.468196872632</c:v>
                </c:pt>
                <c:pt idx="22">
                  <c:v>2051.468196872632</c:v>
                </c:pt>
                <c:pt idx="23">
                  <c:v>2051.468196872632</c:v>
                </c:pt>
                <c:pt idx="24">
                  <c:v>2051.468196872632</c:v>
                </c:pt>
              </c:numCache>
            </c:numRef>
          </c:yVal>
          <c:smooth val="0"/>
        </c:ser>
        <c:ser>
          <c:idx val="2"/>
          <c:order val="4"/>
          <c:tx>
            <c:v>Slope = 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'TotDERM_IN_A-D_DATA'!$AA$5:$AA$28</c:f>
              <c:numCache>
                <c:ptCount val="24"/>
                <c:pt idx="0">
                  <c:v>0.1353352832366127</c:v>
                </c:pt>
                <c:pt idx="1">
                  <c:v>0.36787944117144233</c:v>
                </c:pt>
                <c:pt idx="2">
                  <c:v>1</c:v>
                </c:pt>
                <c:pt idx="3">
                  <c:v>2.718281828459045</c:v>
                </c:pt>
                <c:pt idx="4">
                  <c:v>7.38905609893065</c:v>
                </c:pt>
                <c:pt idx="5">
                  <c:v>20.085536923187668</c:v>
                </c:pt>
                <c:pt idx="6">
                  <c:v>54.598150033144236</c:v>
                </c:pt>
                <c:pt idx="7">
                  <c:v>148.4131591025766</c:v>
                </c:pt>
                <c:pt idx="8">
                  <c:v>403.4287934927351</c:v>
                </c:pt>
                <c:pt idx="9">
                  <c:v>1096.6331584284585</c:v>
                </c:pt>
                <c:pt idx="10">
                  <c:v>2980.9579870417283</c:v>
                </c:pt>
                <c:pt idx="11">
                  <c:v>8103.083927575384</c:v>
                </c:pt>
                <c:pt idx="12">
                  <c:v>22026.465794806718</c:v>
                </c:pt>
                <c:pt idx="13">
                  <c:v>59874.14171519782</c:v>
                </c:pt>
                <c:pt idx="14">
                  <c:v>162754.79141900392</c:v>
                </c:pt>
                <c:pt idx="15">
                  <c:v>442413.3920089205</c:v>
                </c:pt>
                <c:pt idx="16">
                  <c:v>1202604.2841647768</c:v>
                </c:pt>
                <c:pt idx="17">
                  <c:v>3269017.3724721107</c:v>
                </c:pt>
                <c:pt idx="18">
                  <c:v>8886110.520507872</c:v>
                </c:pt>
                <c:pt idx="19">
                  <c:v>24154952.7535753</c:v>
                </c:pt>
                <c:pt idx="20">
                  <c:v>65659969.13733051</c:v>
                </c:pt>
                <c:pt idx="21">
                  <c:v>178482300.96318725</c:v>
                </c:pt>
                <c:pt idx="22">
                  <c:v>485165195.4097903</c:v>
                </c:pt>
                <c:pt idx="23">
                  <c:v>1318815734.4832146</c:v>
                </c:pt>
              </c:numCache>
            </c:numRef>
          </c:xVal>
          <c:yVal>
            <c:numRef>
              <c:f>'TotDERM_IN_A-D_DATA'!$AB$5:$AB$28</c:f>
              <c:numCache>
                <c:ptCount val="24"/>
                <c:pt idx="0">
                  <c:v>7.282353570224404</c:v>
                </c:pt>
                <c:pt idx="1">
                  <c:v>19.79548937835485</c:v>
                </c:pt>
                <c:pt idx="2">
                  <c:v>53.80971906263603</c:v>
                </c:pt>
                <c:pt idx="3">
                  <c:v>146.2699815224498</c:v>
                </c:pt>
                <c:pt idx="4">
                  <c:v>397.6030328215156</c:v>
                </c:pt>
                <c:pt idx="5">
                  <c:v>1080.7970990589313</c:v>
                </c:pt>
                <c:pt idx="6">
                  <c:v>2937.9111146231435</c:v>
                </c:pt>
                <c:pt idx="7">
                  <c:v>7986.07039650795</c:v>
                </c:pt>
                <c:pt idx="8">
                  <c:v>21708.390039622285</c:v>
                </c:pt>
                <c:pt idx="9">
                  <c:v>59009.52216980659</c:v>
                </c:pt>
                <c:pt idx="10">
                  <c:v>160404.51182023642</c:v>
                </c:pt>
                <c:pt idx="11">
                  <c:v>436024.66968379274</c:v>
                </c:pt>
                <c:pt idx="12">
                  <c:v>1185237.9363613115</c:v>
                </c:pt>
                <c:pt idx="13">
                  <c:v>3221810.7448112513</c:v>
                </c:pt>
                <c:pt idx="14">
                  <c:v>8757789.602354527</c:v>
                </c:pt>
                <c:pt idx="15">
                  <c:v>23806140.333547834</c:v>
                </c:pt>
                <c:pt idx="16">
                  <c:v>64711798.67442903</c:v>
                </c:pt>
                <c:pt idx="17">
                  <c:v>175904906.42360055</c:v>
                </c:pt>
                <c:pt idx="18">
                  <c:v>478159110.6680622</c:v>
                </c:pt>
                <c:pt idx="19">
                  <c:v>1299771221.6411312</c:v>
                </c:pt>
                <c:pt idx="20">
                  <c:v>3533144492.9411006</c:v>
                </c:pt>
                <c:pt idx="21">
                  <c:v>9604082472.481941</c:v>
                </c:pt>
                <c:pt idx="22">
                  <c:v>26106602863.96968</c:v>
                </c:pt>
                <c:pt idx="23">
                  <c:v>70965104167.92564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'TotDERM_IN_A-D_DATA'!$AD$2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'TotDERM_IN_A-D_DATA'!$AA$5:$AA$28</c:f>
              <c:numCache>
                <c:ptCount val="24"/>
                <c:pt idx="0">
                  <c:v>0.1353352832366127</c:v>
                </c:pt>
                <c:pt idx="1">
                  <c:v>0.36787944117144233</c:v>
                </c:pt>
                <c:pt idx="2">
                  <c:v>1</c:v>
                </c:pt>
                <c:pt idx="3">
                  <c:v>2.718281828459045</c:v>
                </c:pt>
                <c:pt idx="4">
                  <c:v>7.38905609893065</c:v>
                </c:pt>
                <c:pt idx="5">
                  <c:v>20.085536923187668</c:v>
                </c:pt>
                <c:pt idx="6">
                  <c:v>54.598150033144236</c:v>
                </c:pt>
                <c:pt idx="7">
                  <c:v>148.4131591025766</c:v>
                </c:pt>
                <c:pt idx="8">
                  <c:v>403.4287934927351</c:v>
                </c:pt>
                <c:pt idx="9">
                  <c:v>1096.6331584284585</c:v>
                </c:pt>
                <c:pt idx="10">
                  <c:v>2980.9579870417283</c:v>
                </c:pt>
                <c:pt idx="11">
                  <c:v>8103.083927575384</c:v>
                </c:pt>
                <c:pt idx="12">
                  <c:v>22026.465794806718</c:v>
                </c:pt>
                <c:pt idx="13">
                  <c:v>59874.14171519782</c:v>
                </c:pt>
                <c:pt idx="14">
                  <c:v>162754.79141900392</c:v>
                </c:pt>
                <c:pt idx="15">
                  <c:v>442413.3920089205</c:v>
                </c:pt>
                <c:pt idx="16">
                  <c:v>1202604.2841647768</c:v>
                </c:pt>
                <c:pt idx="17">
                  <c:v>3269017.3724721107</c:v>
                </c:pt>
                <c:pt idx="18">
                  <c:v>8886110.520507872</c:v>
                </c:pt>
                <c:pt idx="19">
                  <c:v>24154952.7535753</c:v>
                </c:pt>
                <c:pt idx="20">
                  <c:v>65659969.13733051</c:v>
                </c:pt>
                <c:pt idx="21">
                  <c:v>178482300.96318725</c:v>
                </c:pt>
                <c:pt idx="22">
                  <c:v>485165195.4097903</c:v>
                </c:pt>
                <c:pt idx="23">
                  <c:v>1318815734.4832146</c:v>
                </c:pt>
              </c:numCache>
            </c:numRef>
          </c:xVal>
          <c:yVal>
            <c:numRef>
              <c:f>'TotDERM_IN_A-D_DATA'!$AF$5:$AF$28</c:f>
              <c:numCache>
                <c:ptCount val="24"/>
                <c:pt idx="0">
                  <c:v>11.204088607230972</c:v>
                </c:pt>
                <c:pt idx="1">
                  <c:v>26.680184987364427</c:v>
                </c:pt>
                <c:pt idx="2">
                  <c:v>62.73351085453574</c:v>
                </c:pt>
                <c:pt idx="3">
                  <c:v>143.7033125039335</c:v>
                </c:pt>
                <c:pt idx="4">
                  <c:v>310.7736603075686</c:v>
                </c:pt>
                <c:pt idx="5">
                  <c:v>603.2929927022611</c:v>
                </c:pt>
                <c:pt idx="6">
                  <c:v>1040.527238386446</c:v>
                </c:pt>
                <c:pt idx="7">
                  <c:v>1672.283675254343</c:v>
                </c:pt>
                <c:pt idx="8">
                  <c:v>2601.9817136971938</c:v>
                </c:pt>
                <c:pt idx="9">
                  <c:v>3987.1203258532737</c:v>
                </c:pt>
                <c:pt idx="10">
                  <c:v>6060.889621012352</c:v>
                </c:pt>
                <c:pt idx="11">
                  <c:v>9170.794061309927</c:v>
                </c:pt>
                <c:pt idx="12">
                  <c:v>13836.538321595252</c:v>
                </c:pt>
                <c:pt idx="13">
                  <c:v>20836.312030691657</c:v>
                </c:pt>
                <c:pt idx="14">
                  <c:v>31335.767948555735</c:v>
                </c:pt>
                <c:pt idx="15">
                  <c:v>47081.04505633746</c:v>
                </c:pt>
                <c:pt idx="16">
                  <c:v>70687.74271137507</c:v>
                </c:pt>
                <c:pt idx="17">
                  <c:v>106073.58031373091</c:v>
                </c:pt>
                <c:pt idx="18">
                  <c:v>159106.18660688878</c:v>
                </c:pt>
                <c:pt idx="19">
                  <c:v>238572.96087030656</c:v>
                </c:pt>
                <c:pt idx="20">
                  <c:v>357633.08716003184</c:v>
                </c:pt>
                <c:pt idx="21">
                  <c:v>535991.323841104</c:v>
                </c:pt>
                <c:pt idx="22">
                  <c:v>803152.2480954557</c:v>
                </c:pt>
                <c:pt idx="23">
                  <c:v>1203291.8369846637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'TotDERM_IN_A-D_DATA'!$AD$2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'TotDERM_IN_A-D_DATA'!$AA$5:$AA$28</c:f>
              <c:numCache>
                <c:ptCount val="24"/>
                <c:pt idx="0">
                  <c:v>0.1353352832366127</c:v>
                </c:pt>
                <c:pt idx="1">
                  <c:v>0.36787944117144233</c:v>
                </c:pt>
                <c:pt idx="2">
                  <c:v>1</c:v>
                </c:pt>
                <c:pt idx="3">
                  <c:v>2.718281828459045</c:v>
                </c:pt>
                <c:pt idx="4">
                  <c:v>7.38905609893065</c:v>
                </c:pt>
                <c:pt idx="5">
                  <c:v>20.085536923187668</c:v>
                </c:pt>
                <c:pt idx="6">
                  <c:v>54.598150033144236</c:v>
                </c:pt>
                <c:pt idx="7">
                  <c:v>148.4131591025766</c:v>
                </c:pt>
                <c:pt idx="8">
                  <c:v>403.4287934927351</c:v>
                </c:pt>
                <c:pt idx="9">
                  <c:v>1096.6331584284585</c:v>
                </c:pt>
                <c:pt idx="10">
                  <c:v>2980.9579870417283</c:v>
                </c:pt>
                <c:pt idx="11">
                  <c:v>8103.083927575384</c:v>
                </c:pt>
                <c:pt idx="12">
                  <c:v>22026.465794806718</c:v>
                </c:pt>
                <c:pt idx="13">
                  <c:v>59874.14171519782</c:v>
                </c:pt>
                <c:pt idx="14">
                  <c:v>162754.79141900392</c:v>
                </c:pt>
                <c:pt idx="15">
                  <c:v>442413.3920089205</c:v>
                </c:pt>
                <c:pt idx="16">
                  <c:v>1202604.2841647768</c:v>
                </c:pt>
                <c:pt idx="17">
                  <c:v>3269017.3724721107</c:v>
                </c:pt>
                <c:pt idx="18">
                  <c:v>8886110.520507872</c:v>
                </c:pt>
                <c:pt idx="19">
                  <c:v>24154952.7535753</c:v>
                </c:pt>
                <c:pt idx="20">
                  <c:v>65659969.13733051</c:v>
                </c:pt>
                <c:pt idx="21">
                  <c:v>178482300.96318725</c:v>
                </c:pt>
                <c:pt idx="22">
                  <c:v>485165195.4097903</c:v>
                </c:pt>
                <c:pt idx="23">
                  <c:v>1318815734.4832146</c:v>
                </c:pt>
              </c:numCache>
            </c:numRef>
          </c:xVal>
          <c:yVal>
            <c:numRef>
              <c:f>'TotDERM_IN_A-D_DATA'!$AG$5:$AG$28</c:f>
              <c:numCache>
                <c:ptCount val="24"/>
                <c:pt idx="0">
                  <c:v>126.33393133431049</c:v>
                </c:pt>
                <c:pt idx="1">
                  <c:v>193.06594203185185</c:v>
                </c:pt>
                <c:pt idx="2">
                  <c:v>298.80844720957947</c:v>
                </c:pt>
                <c:pt idx="3">
                  <c:v>474.70482275285366</c:v>
                </c:pt>
                <c:pt idx="4">
                  <c:v>798.8112622801206</c:v>
                </c:pt>
                <c:pt idx="5">
                  <c:v>1497.469757911604</c:v>
                </c:pt>
                <c:pt idx="6">
                  <c:v>3159.590846917527</c:v>
                </c:pt>
                <c:pt idx="7">
                  <c:v>7154.385035770735</c:v>
                </c:pt>
                <c:pt idx="8">
                  <c:v>16733.083514926973</c:v>
                </c:pt>
                <c:pt idx="9">
                  <c:v>39739.17397549373</c:v>
                </c:pt>
                <c:pt idx="10">
                  <c:v>95134.87723796835</c:v>
                </c:pt>
                <c:pt idx="11">
                  <c:v>228805.8662806218</c:v>
                </c:pt>
                <c:pt idx="12">
                  <c:v>551879.9356030939</c:v>
                </c:pt>
                <c:pt idx="13">
                  <c:v>1333672.394294586</c:v>
                </c:pt>
                <c:pt idx="14">
                  <c:v>3227213.004848789</c:v>
                </c:pt>
                <c:pt idx="15">
                  <c:v>7816635.095853887</c:v>
                </c:pt>
                <c:pt idx="16">
                  <c:v>18946097.94865959</c:v>
                </c:pt>
                <c:pt idx="17">
                  <c:v>45946731.53856568</c:v>
                </c:pt>
                <c:pt idx="18">
                  <c:v>111473783.85835083</c:v>
                </c:pt>
                <c:pt idx="19">
                  <c:v>270543153.8601777</c:v>
                </c:pt>
                <c:pt idx="20">
                  <c:v>656777152.6125406</c:v>
                </c:pt>
                <c:pt idx="21">
                  <c:v>1594762179.0336435</c:v>
                </c:pt>
                <c:pt idx="22">
                  <c:v>3873055916.3777466</c:v>
                </c:pt>
                <c:pt idx="23">
                  <c:v>9407595485.012833</c:v>
                </c:pt>
              </c:numCache>
            </c:numRef>
          </c:yVal>
          <c:smooth val="0"/>
        </c:ser>
        <c:axId val="29070730"/>
        <c:axId val="60309979"/>
      </c:scatterChart>
      <c:valAx>
        <c:axId val="29070730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lbs ai handled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60309979"/>
        <c:crossesAt val="1"/>
        <c:crossBetween val="midCat"/>
        <c:dispUnits/>
      </c:valAx>
      <c:valAx>
        <c:axId val="60309979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Exposure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9070730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04325"/>
          <c:y val="0.9705"/>
          <c:w val="0.9095"/>
          <c:h val="0.0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" right="0" top="0.25" bottom="0.2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" right="0" top="0.25" bottom="0.2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" right="0" top="0.25" bottom="0.2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" right="0" top="0.25" bottom="0.25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" right="0" top="0.25" bottom="0.25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0.55125</cdr:x>
      <cdr:y>0.43275</cdr:y>
    </cdr:from>
    <cdr:to>
      <cdr:x>0.57775</cdr:x>
      <cdr:y>0.45775</cdr:y>
    </cdr:to>
    <cdr:sp>
      <cdr:nvSpPr>
        <cdr:cNvPr id="1" name="TextBox 1"/>
        <cdr:cNvSpPr txBox="1">
          <a:spLocks noChangeArrowheads="1"/>
        </cdr:cNvSpPr>
      </cdr:nvSpPr>
      <cdr:spPr>
        <a:xfrm>
          <a:off x="5353050" y="3152775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0.18025</cdr:x>
      <cdr:y>0.18675</cdr:y>
    </cdr:from>
    <cdr:to>
      <cdr:x>0.3755</cdr:x>
      <cdr:y>0.3125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1362075"/>
          <a:ext cx="18954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Regression Slope = 0.19
95% CI</a:t>
          </a:r>
          <a:r>
            <a:rPr lang="en-US" cap="none" sz="1125" b="1" i="0" u="none" baseline="-25000">
              <a:latin typeface="Arial"/>
              <a:ea typeface="Arial"/>
              <a:cs typeface="Arial"/>
            </a:rPr>
            <a:t>slope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-0.06, 0.45
R</a:t>
          </a:r>
          <a:r>
            <a:rPr lang="en-US" cap="none" sz="1125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0.0636
n = 37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05675"/>
    <xdr:graphicFrame>
      <xdr:nvGraphicFramePr>
        <xdr:cNvPr id="1" name="Shape 1025"/>
        <xdr:cNvGraphicFramePr/>
      </xdr:nvGraphicFramePr>
      <xdr:xfrm>
        <a:off x="0" y="0"/>
        <a:ext cx="97250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05675"/>
    <xdr:graphicFrame>
      <xdr:nvGraphicFramePr>
        <xdr:cNvPr id="1" name="Shape 1025"/>
        <xdr:cNvGraphicFramePr/>
      </xdr:nvGraphicFramePr>
      <xdr:xfrm>
        <a:off x="0" y="0"/>
        <a:ext cx="97250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</cdr:x>
      <cdr:y>0.43225</cdr:y>
    </cdr:from>
    <cdr:to>
      <cdr:x>0.57725</cdr:x>
      <cdr:y>0.45825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353050" y="31527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0.17725</cdr:y>
    </cdr:from>
    <cdr:to>
      <cdr:x>0.3755</cdr:x>
      <cdr:y>0.29875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1285875"/>
          <a:ext cx="1895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Regression Slope = 0.17
95% CI</a:t>
          </a:r>
          <a:r>
            <a:rPr lang="en-US" cap="none" sz="1125" b="1" i="0" u="none" baseline="-25000">
              <a:latin typeface="Arial"/>
              <a:ea typeface="Arial"/>
              <a:cs typeface="Arial"/>
            </a:rPr>
            <a:t>slope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-0.11, 0.44
R</a:t>
          </a:r>
          <a:r>
            <a:rPr lang="en-US" cap="none" sz="1125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0.0449
n = 34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05675"/>
    <xdr:graphicFrame>
      <xdr:nvGraphicFramePr>
        <xdr:cNvPr id="1" name="Shape 1025"/>
        <xdr:cNvGraphicFramePr/>
      </xdr:nvGraphicFramePr>
      <xdr:xfrm>
        <a:off x="0" y="0"/>
        <a:ext cx="97250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</cdr:x>
      <cdr:y>0.42625</cdr:y>
    </cdr:from>
    <cdr:to>
      <cdr:x>0.57575</cdr:x>
      <cdr:y>0.4515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3105150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</cdr:x>
      <cdr:y>0.1445</cdr:y>
    </cdr:from>
    <cdr:to>
      <cdr:x>0.314</cdr:x>
      <cdr:y>0.2635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1047750"/>
          <a:ext cx="18669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Regression Slope = 0.69
95% CI</a:t>
          </a:r>
          <a:r>
            <a:rPr lang="en-US" cap="none" sz="1125" b="1" i="0" u="none" baseline="-25000">
              <a:latin typeface="Arial"/>
              <a:ea typeface="Arial"/>
              <a:cs typeface="Arial"/>
            </a:rPr>
            <a:t>slope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0.44, 0.93
R</a:t>
          </a:r>
          <a:r>
            <a:rPr lang="en-US" cap="none" sz="1125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0.4745
n = 38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05675"/>
    <xdr:graphicFrame>
      <xdr:nvGraphicFramePr>
        <xdr:cNvPr id="1" name="Shape 1025"/>
        <xdr:cNvGraphicFramePr/>
      </xdr:nvGraphicFramePr>
      <xdr:xfrm>
        <a:off x="0" y="0"/>
        <a:ext cx="97250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0.5455</cdr:x>
      <cdr:y>0.44925</cdr:y>
    </cdr:from>
    <cdr:to>
      <cdr:x>0.57075</cdr:x>
      <cdr:y>0.47725</cdr:y>
    </cdr:to>
    <cdr:sp>
      <cdr:nvSpPr>
        <cdr:cNvPr id="1" name="TextBox 1"/>
        <cdr:cNvSpPr txBox="1">
          <a:spLocks noChangeArrowheads="1"/>
        </cdr:cNvSpPr>
      </cdr:nvSpPr>
      <cdr:spPr>
        <a:xfrm>
          <a:off x="5295900" y="3276600"/>
          <a:ext cx="247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0.11175</cdr:x>
      <cdr:y>0.13675</cdr:y>
    </cdr:from>
    <cdr:to>
      <cdr:x>0.30675</cdr:x>
      <cdr:y>0.259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990600"/>
          <a:ext cx="18954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Regression Slope = 0.61
95% CI</a:t>
          </a:r>
          <a:r>
            <a:rPr lang="en-US" cap="none" sz="1125" b="1" i="0" u="none" baseline="-25000">
              <a:latin typeface="Arial"/>
              <a:ea typeface="Arial"/>
              <a:cs typeface="Arial"/>
            </a:rPr>
            <a:t>slope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0.32, 0.91
R</a:t>
          </a:r>
          <a:r>
            <a:rPr lang="en-US" cap="none" sz="1125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0.4714
n = 23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05675"/>
    <xdr:graphicFrame>
      <xdr:nvGraphicFramePr>
        <xdr:cNvPr id="1" name="Shape 1025"/>
        <xdr:cNvGraphicFramePr/>
      </xdr:nvGraphicFramePr>
      <xdr:xfrm>
        <a:off x="0" y="0"/>
        <a:ext cx="97250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0.5455</cdr:x>
      <cdr:y>0.44975</cdr:y>
    </cdr:from>
    <cdr:to>
      <cdr:x>0.57075</cdr:x>
      <cdr:y>0.47675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295900" y="3276600"/>
          <a:ext cx="247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0.11175</cdr:x>
      <cdr:y>0.142</cdr:y>
    </cdr:from>
    <cdr:to>
      <cdr:x>0.30675</cdr:x>
      <cdr:y>0.259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1028700"/>
          <a:ext cx="18954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Regression Slope = 0.65
95% CI</a:t>
          </a:r>
          <a:r>
            <a:rPr lang="en-US" cap="none" sz="1125" b="1" i="0" u="none" baseline="-25000">
              <a:latin typeface="Arial"/>
              <a:ea typeface="Arial"/>
              <a:cs typeface="Arial"/>
            </a:rPr>
            <a:t>slope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0.40, 0.89
R</a:t>
          </a:r>
          <a:r>
            <a:rPr lang="en-US" cap="none" sz="1125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0.5682
n = 25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9"/>
  <sheetViews>
    <sheetView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0" sqref="A30"/>
    </sheetView>
  </sheetViews>
  <sheetFormatPr defaultColWidth="9.140625" defaultRowHeight="12.75"/>
  <cols>
    <col min="1" max="1" width="31.57421875" style="1" bestFit="1" customWidth="1"/>
    <col min="2" max="2" width="11.00390625" style="1" bestFit="1" customWidth="1"/>
    <col min="3" max="3" width="11.140625" style="1" bestFit="1" customWidth="1"/>
    <col min="4" max="4" width="8.140625" style="1" bestFit="1" customWidth="1"/>
    <col min="5" max="5" width="9.57421875" style="1" bestFit="1" customWidth="1"/>
    <col min="6" max="6" width="14.140625" style="1" bestFit="1" customWidth="1"/>
    <col min="7" max="7" width="11.7109375" style="1" bestFit="1" customWidth="1"/>
    <col min="8" max="8" width="15.00390625" style="1" bestFit="1" customWidth="1"/>
    <col min="9" max="9" width="37.7109375" style="4" bestFit="1" customWidth="1"/>
    <col min="10" max="16384" width="9.140625" style="4" customWidth="1"/>
  </cols>
  <sheetData>
    <row r="2" spans="1:9" ht="11.25">
      <c r="A2" s="2" t="s">
        <v>83</v>
      </c>
      <c r="B2" s="2" t="s">
        <v>84</v>
      </c>
      <c r="C2" s="2" t="s">
        <v>85</v>
      </c>
      <c r="D2" s="2" t="s">
        <v>23</v>
      </c>
      <c r="E2" s="3" t="s">
        <v>86</v>
      </c>
      <c r="F2" s="3" t="s">
        <v>87</v>
      </c>
      <c r="G2" s="3" t="s">
        <v>88</v>
      </c>
      <c r="H2" s="1" t="s">
        <v>89</v>
      </c>
      <c r="I2" s="8" t="s">
        <v>90</v>
      </c>
    </row>
    <row r="3" spans="1:9" ht="11.25">
      <c r="A3" s="2" t="s">
        <v>91</v>
      </c>
      <c r="B3" s="2" t="s">
        <v>13</v>
      </c>
      <c r="C3" s="2"/>
      <c r="D3" s="2" t="s">
        <v>13</v>
      </c>
      <c r="E3" s="3">
        <v>3.75</v>
      </c>
      <c r="F3" s="3">
        <v>40</v>
      </c>
      <c r="G3" s="3">
        <v>95.81</v>
      </c>
      <c r="H3" s="3">
        <f aca="true" t="shared" si="0" ref="H3:H18">F3+G3</f>
        <v>135.81</v>
      </c>
      <c r="I3" s="4" t="s">
        <v>92</v>
      </c>
    </row>
    <row r="4" spans="1:9" ht="11.25">
      <c r="A4" s="2" t="s">
        <v>93</v>
      </c>
      <c r="B4" s="2" t="s">
        <v>13</v>
      </c>
      <c r="C4" s="2"/>
      <c r="D4" s="2" t="s">
        <v>13</v>
      </c>
      <c r="E4" s="3">
        <v>3.75</v>
      </c>
      <c r="F4" s="3">
        <v>40</v>
      </c>
      <c r="G4" s="3">
        <v>367.4375</v>
      </c>
      <c r="H4" s="3">
        <f t="shared" si="0"/>
        <v>407.4375</v>
      </c>
      <c r="I4" s="4" t="s">
        <v>92</v>
      </c>
    </row>
    <row r="5" spans="1:9" ht="11.25">
      <c r="A5" s="2" t="s">
        <v>94</v>
      </c>
      <c r="B5" s="2" t="s">
        <v>13</v>
      </c>
      <c r="C5" s="2"/>
      <c r="D5" s="2" t="s">
        <v>13</v>
      </c>
      <c r="E5" s="3">
        <v>3.75</v>
      </c>
      <c r="F5" s="3">
        <v>40</v>
      </c>
      <c r="G5" s="3">
        <v>170.4475</v>
      </c>
      <c r="H5" s="3">
        <f t="shared" si="0"/>
        <v>210.4475</v>
      </c>
      <c r="I5" s="4" t="s">
        <v>92</v>
      </c>
    </row>
    <row r="6" spans="1:9" ht="11.25">
      <c r="A6" s="2" t="s">
        <v>95</v>
      </c>
      <c r="B6" s="2" t="s">
        <v>13</v>
      </c>
      <c r="C6" s="2"/>
      <c r="D6" s="2" t="s">
        <v>13</v>
      </c>
      <c r="E6" s="3">
        <v>2.81</v>
      </c>
      <c r="F6" s="3">
        <v>40</v>
      </c>
      <c r="G6" s="3">
        <v>95.81</v>
      </c>
      <c r="H6" s="3">
        <f t="shared" si="0"/>
        <v>135.81</v>
      </c>
      <c r="I6" s="4" t="s">
        <v>92</v>
      </c>
    </row>
    <row r="7" spans="1:9" ht="11.25">
      <c r="A7" s="2" t="s">
        <v>96</v>
      </c>
      <c r="B7" s="2" t="s">
        <v>13</v>
      </c>
      <c r="C7" s="2"/>
      <c r="D7" s="2" t="s">
        <v>13</v>
      </c>
      <c r="E7" s="3">
        <v>2.81</v>
      </c>
      <c r="F7" s="3">
        <v>40</v>
      </c>
      <c r="G7" s="3">
        <v>112.045</v>
      </c>
      <c r="H7" s="3">
        <f t="shared" si="0"/>
        <v>152.04500000000002</v>
      </c>
      <c r="I7" s="4" t="s">
        <v>92</v>
      </c>
    </row>
    <row r="8" spans="1:9" ht="11.25">
      <c r="A8" s="2" t="s">
        <v>97</v>
      </c>
      <c r="B8" s="2" t="s">
        <v>13</v>
      </c>
      <c r="C8" s="2"/>
      <c r="D8" s="2" t="s">
        <v>13</v>
      </c>
      <c r="E8" s="3">
        <v>2.81</v>
      </c>
      <c r="F8" s="3">
        <v>40</v>
      </c>
      <c r="G8" s="3">
        <v>536.8225</v>
      </c>
      <c r="H8" s="3">
        <f t="shared" si="0"/>
        <v>576.8225</v>
      </c>
      <c r="I8" s="4" t="s">
        <v>92</v>
      </c>
    </row>
    <row r="9" spans="1:9" ht="11.25">
      <c r="A9" s="2" t="s">
        <v>98</v>
      </c>
      <c r="B9" s="2" t="s">
        <v>13</v>
      </c>
      <c r="C9" s="2"/>
      <c r="D9" s="2" t="s">
        <v>13</v>
      </c>
      <c r="E9" s="3">
        <v>6.75</v>
      </c>
      <c r="F9" s="3">
        <v>40</v>
      </c>
      <c r="G9" s="3">
        <v>2933.25</v>
      </c>
      <c r="H9" s="3">
        <f t="shared" si="0"/>
        <v>2973.25</v>
      </c>
      <c r="I9" s="4" t="s">
        <v>92</v>
      </c>
    </row>
    <row r="10" spans="1:9" ht="11.25">
      <c r="A10" s="2" t="s">
        <v>99</v>
      </c>
      <c r="B10" s="2" t="s">
        <v>13</v>
      </c>
      <c r="C10" s="2"/>
      <c r="D10" s="2" t="s">
        <v>13</v>
      </c>
      <c r="E10" s="3">
        <v>5.063</v>
      </c>
      <c r="F10" s="3">
        <v>40</v>
      </c>
      <c r="G10" s="3">
        <v>368.97</v>
      </c>
      <c r="H10" s="3">
        <f t="shared" si="0"/>
        <v>408.97</v>
      </c>
      <c r="I10" s="4" t="s">
        <v>92</v>
      </c>
    </row>
    <row r="11" spans="1:9" ht="11.25">
      <c r="A11" s="2" t="s">
        <v>100</v>
      </c>
      <c r="B11" s="2" t="s">
        <v>13</v>
      </c>
      <c r="C11" s="2"/>
      <c r="D11" s="2" t="s">
        <v>13</v>
      </c>
      <c r="E11" s="3">
        <v>6.75</v>
      </c>
      <c r="F11" s="3">
        <v>40</v>
      </c>
      <c r="G11" s="3">
        <v>11064.817500000001</v>
      </c>
      <c r="H11" s="3">
        <f t="shared" si="0"/>
        <v>11104.817500000001</v>
      </c>
      <c r="I11" s="4" t="s">
        <v>92</v>
      </c>
    </row>
    <row r="12" spans="1:9" ht="11.25">
      <c r="A12" s="2" t="s">
        <v>101</v>
      </c>
      <c r="B12" s="2" t="s">
        <v>13</v>
      </c>
      <c r="C12" s="2"/>
      <c r="D12" s="2" t="s">
        <v>13</v>
      </c>
      <c r="E12" s="3">
        <v>6.75</v>
      </c>
      <c r="F12" s="3">
        <v>40</v>
      </c>
      <c r="G12" s="3">
        <v>1740.175</v>
      </c>
      <c r="H12" s="3">
        <f t="shared" si="0"/>
        <v>1780.175</v>
      </c>
      <c r="I12" s="4" t="s">
        <v>92</v>
      </c>
    </row>
    <row r="13" spans="1:9" ht="11.25">
      <c r="A13" s="2" t="s">
        <v>102</v>
      </c>
      <c r="B13" s="2" t="s">
        <v>13</v>
      </c>
      <c r="C13" s="2"/>
      <c r="D13" s="2" t="s">
        <v>13</v>
      </c>
      <c r="E13" s="3">
        <v>3.75</v>
      </c>
      <c r="F13" s="3">
        <v>40</v>
      </c>
      <c r="G13" s="3">
        <v>172.98</v>
      </c>
      <c r="H13" s="3">
        <f t="shared" si="0"/>
        <v>212.98</v>
      </c>
      <c r="I13" s="4" t="s">
        <v>92</v>
      </c>
    </row>
    <row r="14" spans="1:9" ht="11.25">
      <c r="A14" s="2" t="s">
        <v>103</v>
      </c>
      <c r="B14" s="2" t="s">
        <v>13</v>
      </c>
      <c r="C14" s="2"/>
      <c r="D14" s="2" t="s">
        <v>13</v>
      </c>
      <c r="E14" s="3">
        <v>3.75</v>
      </c>
      <c r="F14" s="3">
        <v>40</v>
      </c>
      <c r="G14" s="3">
        <v>95.81</v>
      </c>
      <c r="H14" s="3">
        <f t="shared" si="0"/>
        <v>135.81</v>
      </c>
      <c r="I14" s="4" t="s">
        <v>92</v>
      </c>
    </row>
    <row r="15" spans="1:9" ht="11.25">
      <c r="A15" s="2" t="s">
        <v>104</v>
      </c>
      <c r="B15" s="2" t="s">
        <v>13</v>
      </c>
      <c r="C15" s="2"/>
      <c r="D15" s="2" t="s">
        <v>13</v>
      </c>
      <c r="E15" s="3">
        <v>3.75</v>
      </c>
      <c r="F15" s="3">
        <v>40</v>
      </c>
      <c r="G15" s="3">
        <v>111.2375</v>
      </c>
      <c r="H15" s="3">
        <f t="shared" si="0"/>
        <v>151.2375</v>
      </c>
      <c r="I15" s="4" t="s">
        <v>92</v>
      </c>
    </row>
    <row r="16" spans="1:9" ht="11.25">
      <c r="A16" s="2" t="s">
        <v>105</v>
      </c>
      <c r="B16" s="2" t="s">
        <v>13</v>
      </c>
      <c r="C16" s="2"/>
      <c r="D16" s="2" t="s">
        <v>13</v>
      </c>
      <c r="E16" s="3">
        <v>2.81</v>
      </c>
      <c r="F16" s="3">
        <v>40</v>
      </c>
      <c r="G16" s="3">
        <v>353.505</v>
      </c>
      <c r="H16" s="3">
        <f t="shared" si="0"/>
        <v>393.505</v>
      </c>
      <c r="I16" s="4" t="s">
        <v>92</v>
      </c>
    </row>
    <row r="17" spans="1:9" ht="11.25">
      <c r="A17" s="2" t="s">
        <v>106</v>
      </c>
      <c r="B17" s="2" t="s">
        <v>13</v>
      </c>
      <c r="C17" s="2"/>
      <c r="D17" s="2" t="s">
        <v>13</v>
      </c>
      <c r="E17" s="3">
        <v>2.34</v>
      </c>
      <c r="F17" s="3">
        <v>40</v>
      </c>
      <c r="G17" s="3">
        <v>102.7675</v>
      </c>
      <c r="H17" s="3">
        <f t="shared" si="0"/>
        <v>142.76749999999998</v>
      </c>
      <c r="I17" s="4" t="s">
        <v>92</v>
      </c>
    </row>
    <row r="18" spans="1:9" ht="11.25">
      <c r="A18" s="2" t="s">
        <v>107</v>
      </c>
      <c r="B18" s="2" t="s">
        <v>13</v>
      </c>
      <c r="C18" s="2"/>
      <c r="D18" s="2" t="s">
        <v>13</v>
      </c>
      <c r="E18" s="3">
        <v>2.81</v>
      </c>
      <c r="F18" s="3">
        <v>40</v>
      </c>
      <c r="G18" s="3">
        <v>95.81</v>
      </c>
      <c r="H18" s="3">
        <f t="shared" si="0"/>
        <v>135.81</v>
      </c>
      <c r="I18" s="4" t="s">
        <v>92</v>
      </c>
    </row>
    <row r="19" spans="1:8" ht="11.25">
      <c r="A19" s="2" t="s">
        <v>108</v>
      </c>
      <c r="B19" s="2" t="s">
        <v>38</v>
      </c>
      <c r="C19" s="2" t="s">
        <v>38</v>
      </c>
      <c r="D19" s="2" t="s">
        <v>38</v>
      </c>
      <c r="E19" s="3">
        <v>39.4</v>
      </c>
      <c r="F19" s="3">
        <v>738</v>
      </c>
      <c r="G19" s="3" t="s">
        <v>109</v>
      </c>
      <c r="H19" s="3" t="s">
        <v>109</v>
      </c>
    </row>
    <row r="20" spans="1:8" ht="11.25">
      <c r="A20" s="2" t="s">
        <v>110</v>
      </c>
      <c r="B20" s="2" t="s">
        <v>24</v>
      </c>
      <c r="C20" s="2" t="s">
        <v>14</v>
      </c>
      <c r="D20" s="2" t="s">
        <v>24</v>
      </c>
      <c r="E20" s="3">
        <v>61.5</v>
      </c>
      <c r="F20" s="3">
        <v>114.62</v>
      </c>
      <c r="G20" s="3" t="s">
        <v>109</v>
      </c>
      <c r="H20" s="3" t="s">
        <v>109</v>
      </c>
    </row>
    <row r="21" spans="1:8" ht="11.25">
      <c r="A21" s="2" t="s">
        <v>111</v>
      </c>
      <c r="B21" s="2" t="s">
        <v>24</v>
      </c>
      <c r="C21" s="2" t="s">
        <v>24</v>
      </c>
      <c r="D21" s="2" t="s">
        <v>24</v>
      </c>
      <c r="E21" s="3">
        <v>42.5</v>
      </c>
      <c r="F21" s="3">
        <v>0.41</v>
      </c>
      <c r="G21" s="3" t="s">
        <v>109</v>
      </c>
      <c r="H21" s="3" t="s">
        <v>109</v>
      </c>
    </row>
    <row r="22" spans="1:8" ht="11.25">
      <c r="A22" s="2" t="s">
        <v>112</v>
      </c>
      <c r="B22" s="2" t="s">
        <v>24</v>
      </c>
      <c r="C22" s="2" t="s">
        <v>14</v>
      </c>
      <c r="D22" s="2" t="s">
        <v>24</v>
      </c>
      <c r="E22" s="3">
        <v>52</v>
      </c>
      <c r="F22" s="3">
        <v>211.7</v>
      </c>
      <c r="G22" s="3" t="s">
        <v>109</v>
      </c>
      <c r="H22" s="3" t="s">
        <v>109</v>
      </c>
    </row>
    <row r="23" spans="1:8" ht="11.25">
      <c r="A23" s="2" t="s">
        <v>113</v>
      </c>
      <c r="B23" s="2" t="s">
        <v>14</v>
      </c>
      <c r="C23" s="2" t="s">
        <v>14</v>
      </c>
      <c r="D23" s="2" t="s">
        <v>24</v>
      </c>
      <c r="E23" s="3">
        <v>52</v>
      </c>
      <c r="F23" s="3">
        <v>159</v>
      </c>
      <c r="G23" s="3" t="s">
        <v>109</v>
      </c>
      <c r="H23" s="3" t="s">
        <v>109</v>
      </c>
    </row>
    <row r="24" spans="1:8" ht="11.25">
      <c r="A24" s="2" t="s">
        <v>114</v>
      </c>
      <c r="B24" s="2" t="s">
        <v>24</v>
      </c>
      <c r="C24" s="2" t="s">
        <v>24</v>
      </c>
      <c r="D24" s="2" t="s">
        <v>24</v>
      </c>
      <c r="E24" s="3">
        <v>63.4</v>
      </c>
      <c r="F24" s="3">
        <v>8.98</v>
      </c>
      <c r="G24" s="3" t="s">
        <v>109</v>
      </c>
      <c r="H24" s="3" t="s">
        <v>109</v>
      </c>
    </row>
    <row r="25" spans="1:8" ht="11.25">
      <c r="A25" s="2" t="s">
        <v>115</v>
      </c>
      <c r="B25" s="2" t="s">
        <v>24</v>
      </c>
      <c r="C25" s="2" t="s">
        <v>24</v>
      </c>
      <c r="D25" s="2" t="s">
        <v>24</v>
      </c>
      <c r="E25" s="3">
        <v>63.75</v>
      </c>
      <c r="F25" s="3">
        <v>144.7</v>
      </c>
      <c r="G25" s="3" t="s">
        <v>109</v>
      </c>
      <c r="H25" s="3" t="s">
        <v>109</v>
      </c>
    </row>
    <row r="26" spans="1:8" ht="11.25">
      <c r="A26" s="2" t="s">
        <v>116</v>
      </c>
      <c r="B26" s="2" t="s">
        <v>24</v>
      </c>
      <c r="C26" s="2" t="s">
        <v>24</v>
      </c>
      <c r="D26" s="2" t="s">
        <v>24</v>
      </c>
      <c r="E26" s="3">
        <v>75</v>
      </c>
      <c r="F26" s="3">
        <v>23.2</v>
      </c>
      <c r="G26" s="3" t="s">
        <v>109</v>
      </c>
      <c r="H26" s="3" t="s">
        <v>109</v>
      </c>
    </row>
    <row r="27" spans="1:8" ht="11.25">
      <c r="A27" s="2" t="s">
        <v>117</v>
      </c>
      <c r="B27" s="2" t="s">
        <v>38</v>
      </c>
      <c r="C27" s="2" t="s">
        <v>38</v>
      </c>
      <c r="D27" s="2" t="s">
        <v>24</v>
      </c>
      <c r="E27" s="3">
        <v>27.2</v>
      </c>
      <c r="F27" s="3">
        <v>49.7</v>
      </c>
      <c r="G27" s="3" t="s">
        <v>109</v>
      </c>
      <c r="H27" s="3" t="s">
        <v>109</v>
      </c>
    </row>
    <row r="28" spans="1:8" ht="11.25">
      <c r="A28" s="2" t="s">
        <v>118</v>
      </c>
      <c r="B28" s="2" t="s">
        <v>24</v>
      </c>
      <c r="C28" s="2" t="s">
        <v>24</v>
      </c>
      <c r="D28" s="2" t="s">
        <v>24</v>
      </c>
      <c r="E28" s="3">
        <v>75</v>
      </c>
      <c r="F28" s="3">
        <v>28.1</v>
      </c>
      <c r="G28" s="3" t="s">
        <v>109</v>
      </c>
      <c r="H28" s="3" t="s">
        <v>109</v>
      </c>
    </row>
    <row r="29" spans="1:9" ht="11.25">
      <c r="A29" s="2" t="s">
        <v>119</v>
      </c>
      <c r="B29" s="2" t="s">
        <v>24</v>
      </c>
      <c r="C29" s="2"/>
      <c r="D29" s="2"/>
      <c r="E29" s="3">
        <v>15.4</v>
      </c>
      <c r="F29" s="3" t="s">
        <v>109</v>
      </c>
      <c r="G29" s="3">
        <v>125.824</v>
      </c>
      <c r="H29" s="3" t="s">
        <v>109</v>
      </c>
      <c r="I29" s="4" t="s">
        <v>120</v>
      </c>
    </row>
    <row r="30" spans="1:9" ht="11.25">
      <c r="A30" s="2" t="s">
        <v>121</v>
      </c>
      <c r="B30" s="2" t="s">
        <v>24</v>
      </c>
      <c r="C30" s="2"/>
      <c r="D30" s="2"/>
      <c r="E30" s="3">
        <v>15.4</v>
      </c>
      <c r="F30" s="3" t="s">
        <v>109</v>
      </c>
      <c r="G30" s="3">
        <v>641.4169999999999</v>
      </c>
      <c r="H30" s="3" t="s">
        <v>109</v>
      </c>
      <c r="I30" s="4" t="s">
        <v>120</v>
      </c>
    </row>
    <row r="31" spans="1:9" ht="11.25">
      <c r="A31" s="2" t="s">
        <v>122</v>
      </c>
      <c r="B31" s="2" t="s">
        <v>24</v>
      </c>
      <c r="C31" s="2"/>
      <c r="D31" s="2"/>
      <c r="E31" s="3">
        <v>15.4</v>
      </c>
      <c r="F31" s="3" t="s">
        <v>109</v>
      </c>
      <c r="G31" s="3">
        <v>117.064</v>
      </c>
      <c r="H31" s="3" t="s">
        <v>109</v>
      </c>
      <c r="I31" s="4" t="s">
        <v>120</v>
      </c>
    </row>
    <row r="32" spans="1:9" ht="11.25">
      <c r="A32" s="2" t="s">
        <v>123</v>
      </c>
      <c r="B32" s="2"/>
      <c r="C32" s="2"/>
      <c r="D32" s="2" t="s">
        <v>24</v>
      </c>
      <c r="E32" s="3">
        <v>46.2</v>
      </c>
      <c r="F32" s="3">
        <v>146.57</v>
      </c>
      <c r="G32" s="3" t="s">
        <v>109</v>
      </c>
      <c r="H32" s="3" t="s">
        <v>109</v>
      </c>
      <c r="I32" s="4" t="s">
        <v>120</v>
      </c>
    </row>
    <row r="33" spans="1:9" ht="11.25">
      <c r="A33" s="2" t="s">
        <v>124</v>
      </c>
      <c r="B33" s="2" t="s">
        <v>24</v>
      </c>
      <c r="C33" s="2"/>
      <c r="D33" s="2"/>
      <c r="E33" s="3">
        <v>12.1</v>
      </c>
      <c r="F33" s="3" t="s">
        <v>109</v>
      </c>
      <c r="G33" s="3">
        <v>59.257999999999996</v>
      </c>
      <c r="H33" s="3" t="s">
        <v>109</v>
      </c>
      <c r="I33" s="4" t="s">
        <v>120</v>
      </c>
    </row>
    <row r="34" spans="1:9" ht="11.25">
      <c r="A34" s="2" t="s">
        <v>125</v>
      </c>
      <c r="B34" s="2" t="s">
        <v>24</v>
      </c>
      <c r="C34" s="2"/>
      <c r="D34" s="2"/>
      <c r="E34" s="3">
        <v>12.1</v>
      </c>
      <c r="F34" s="3" t="s">
        <v>109</v>
      </c>
      <c r="G34" s="3">
        <v>946.579</v>
      </c>
      <c r="H34" s="3" t="s">
        <v>109</v>
      </c>
      <c r="I34" s="4" t="s">
        <v>120</v>
      </c>
    </row>
    <row r="35" spans="1:9" ht="11.25">
      <c r="A35" s="2" t="s">
        <v>126</v>
      </c>
      <c r="B35" s="2" t="s">
        <v>24</v>
      </c>
      <c r="C35" s="2"/>
      <c r="D35" s="2"/>
      <c r="E35" s="3">
        <v>12.1</v>
      </c>
      <c r="F35" s="3" t="s">
        <v>109</v>
      </c>
      <c r="G35" s="3">
        <v>234.027</v>
      </c>
      <c r="H35" s="3" t="s">
        <v>109</v>
      </c>
      <c r="I35" s="4" t="s">
        <v>120</v>
      </c>
    </row>
    <row r="36" spans="1:9" ht="11.25">
      <c r="A36" s="2" t="s">
        <v>127</v>
      </c>
      <c r="B36" s="2"/>
      <c r="C36" s="2"/>
      <c r="D36" s="2" t="s">
        <v>24</v>
      </c>
      <c r="E36" s="3">
        <v>36.3</v>
      </c>
      <c r="F36" s="3">
        <v>139.18</v>
      </c>
      <c r="G36" s="3" t="s">
        <v>109</v>
      </c>
      <c r="H36" s="3" t="s">
        <v>109</v>
      </c>
      <c r="I36" s="4" t="s">
        <v>120</v>
      </c>
    </row>
    <row r="37" spans="1:9" ht="11.25">
      <c r="A37" s="2" t="s">
        <v>128</v>
      </c>
      <c r="B37" s="2" t="s">
        <v>24</v>
      </c>
      <c r="C37" s="2"/>
      <c r="D37" s="2" t="s">
        <v>24</v>
      </c>
      <c r="E37" s="3">
        <v>400.4</v>
      </c>
      <c r="F37" s="3">
        <v>99.02</v>
      </c>
      <c r="G37" s="3">
        <v>33132.972</v>
      </c>
      <c r="H37" s="3">
        <f>F37+G37</f>
        <v>33231.992</v>
      </c>
      <c r="I37" s="4" t="s">
        <v>120</v>
      </c>
    </row>
    <row r="38" spans="1:9" ht="11.25">
      <c r="A38" s="2" t="s">
        <v>129</v>
      </c>
      <c r="B38" s="2" t="s">
        <v>24</v>
      </c>
      <c r="C38" s="2"/>
      <c r="D38" s="2" t="s">
        <v>24</v>
      </c>
      <c r="E38" s="3">
        <v>440</v>
      </c>
      <c r="F38" s="3">
        <v>68.02</v>
      </c>
      <c r="G38" s="3">
        <v>2087.3905</v>
      </c>
      <c r="H38" s="3">
        <f>F38+G38</f>
        <v>2155.4105</v>
      </c>
      <c r="I38" s="4" t="s">
        <v>120</v>
      </c>
    </row>
    <row r="39" spans="1:9" ht="11.25">
      <c r="A39" s="2" t="s">
        <v>130</v>
      </c>
      <c r="B39" s="2" t="s">
        <v>24</v>
      </c>
      <c r="C39" s="2"/>
      <c r="D39" s="2" t="s">
        <v>39</v>
      </c>
      <c r="E39" s="3">
        <v>319</v>
      </c>
      <c r="F39" s="3">
        <v>87.89</v>
      </c>
      <c r="G39" s="3">
        <v>10415.628999999999</v>
      </c>
      <c r="H39" s="3">
        <f>F39+G39</f>
        <v>10503.518999999998</v>
      </c>
      <c r="I39" s="4" t="s">
        <v>120</v>
      </c>
    </row>
    <row r="40" spans="1:9" ht="11.25">
      <c r="A40" s="2" t="s">
        <v>131</v>
      </c>
      <c r="B40" s="2" t="s">
        <v>24</v>
      </c>
      <c r="C40" s="2"/>
      <c r="D40" s="2" t="s">
        <v>39</v>
      </c>
      <c r="E40" s="3">
        <v>341</v>
      </c>
      <c r="F40" s="3">
        <v>121.92</v>
      </c>
      <c r="G40" s="3">
        <v>5854.155999999999</v>
      </c>
      <c r="H40" s="3">
        <f>F40+G40</f>
        <v>5976.075999999999</v>
      </c>
      <c r="I40" s="4" t="s">
        <v>120</v>
      </c>
    </row>
    <row r="41" spans="1:9" ht="11.25">
      <c r="A41" s="2" t="s">
        <v>132</v>
      </c>
      <c r="B41" s="2"/>
      <c r="C41" s="2" t="s">
        <v>13</v>
      </c>
      <c r="D41" s="2" t="s">
        <v>13</v>
      </c>
      <c r="E41" s="3">
        <v>20.8</v>
      </c>
      <c r="F41" s="3" t="s">
        <v>109</v>
      </c>
      <c r="G41" s="3">
        <v>509.50199999999995</v>
      </c>
      <c r="H41" s="3" t="s">
        <v>109</v>
      </c>
      <c r="I41" s="4" t="s">
        <v>133</v>
      </c>
    </row>
    <row r="42" spans="1:9" ht="11.25">
      <c r="A42" s="2" t="s">
        <v>134</v>
      </c>
      <c r="B42" s="2"/>
      <c r="C42" s="2" t="s">
        <v>13</v>
      </c>
      <c r="D42" s="2" t="s">
        <v>13</v>
      </c>
      <c r="E42" s="3">
        <v>21.2</v>
      </c>
      <c r="F42" s="3" t="s">
        <v>109</v>
      </c>
      <c r="G42" s="3">
        <v>683.678</v>
      </c>
      <c r="H42" s="3" t="s">
        <v>109</v>
      </c>
      <c r="I42" s="4" t="s">
        <v>133</v>
      </c>
    </row>
    <row r="43" spans="1:9" ht="11.25">
      <c r="A43" s="2" t="s">
        <v>135</v>
      </c>
      <c r="B43" s="2"/>
      <c r="C43" s="2" t="s">
        <v>13</v>
      </c>
      <c r="D43" s="2" t="s">
        <v>13</v>
      </c>
      <c r="E43" s="3">
        <v>28.3</v>
      </c>
      <c r="F43" s="3" t="s">
        <v>109</v>
      </c>
      <c r="G43" s="3">
        <v>1107.9379999999999</v>
      </c>
      <c r="H43" s="3" t="s">
        <v>109</v>
      </c>
      <c r="I43" s="4" t="s">
        <v>133</v>
      </c>
    </row>
    <row r="44" spans="1:9" ht="11.25">
      <c r="A44" s="2" t="s">
        <v>136</v>
      </c>
      <c r="B44" s="2"/>
      <c r="C44" s="2" t="s">
        <v>13</v>
      </c>
      <c r="D44" s="2" t="s">
        <v>13</v>
      </c>
      <c r="E44" s="3">
        <v>32.6</v>
      </c>
      <c r="F44" s="3" t="s">
        <v>109</v>
      </c>
      <c r="G44" s="3">
        <v>838.974</v>
      </c>
      <c r="H44" s="3" t="s">
        <v>109</v>
      </c>
      <c r="I44" s="4" t="s">
        <v>133</v>
      </c>
    </row>
    <row r="45" spans="1:9" ht="11.25">
      <c r="A45" s="2" t="s">
        <v>137</v>
      </c>
      <c r="B45" s="2"/>
      <c r="C45" s="2" t="s">
        <v>13</v>
      </c>
      <c r="D45" s="2" t="s">
        <v>13</v>
      </c>
      <c r="E45" s="3">
        <v>25.7</v>
      </c>
      <c r="F45" s="3" t="s">
        <v>109</v>
      </c>
      <c r="G45" s="3">
        <v>2367.842</v>
      </c>
      <c r="H45" s="3" t="s">
        <v>109</v>
      </c>
      <c r="I45" s="4" t="s">
        <v>133</v>
      </c>
    </row>
    <row r="46" spans="1:9" ht="11.25">
      <c r="A46" s="2" t="s">
        <v>138</v>
      </c>
      <c r="B46" s="2"/>
      <c r="C46" s="2" t="s">
        <v>13</v>
      </c>
      <c r="D46" s="2" t="s">
        <v>13</v>
      </c>
      <c r="E46" s="3">
        <v>28.9</v>
      </c>
      <c r="F46" s="3" t="s">
        <v>109</v>
      </c>
      <c r="G46" s="2">
        <v>2460.8159999999993</v>
      </c>
      <c r="H46" s="3" t="s">
        <v>109</v>
      </c>
      <c r="I46" s="4" t="s">
        <v>133</v>
      </c>
    </row>
    <row r="47" spans="1:9" ht="11.25">
      <c r="A47" s="2" t="s">
        <v>139</v>
      </c>
      <c r="B47" s="2"/>
      <c r="C47" s="2" t="s">
        <v>13</v>
      </c>
      <c r="D47" s="2" t="s">
        <v>13</v>
      </c>
      <c r="E47" s="3">
        <v>25.3</v>
      </c>
      <c r="F47" s="3" t="s">
        <v>109</v>
      </c>
      <c r="G47" s="2">
        <v>990.136</v>
      </c>
      <c r="H47" s="3" t="s">
        <v>109</v>
      </c>
      <c r="I47" s="4" t="s">
        <v>133</v>
      </c>
    </row>
    <row r="48" spans="1:9" ht="11.25">
      <c r="A48" s="2" t="s">
        <v>140</v>
      </c>
      <c r="B48" s="2" t="s">
        <v>24</v>
      </c>
      <c r="C48" s="2"/>
      <c r="D48" s="2" t="s">
        <v>14</v>
      </c>
      <c r="E48" s="3">
        <v>66.1</v>
      </c>
      <c r="F48" s="8">
        <v>1200</v>
      </c>
      <c r="G48" s="8">
        <v>754.5659999999999</v>
      </c>
      <c r="H48" s="3">
        <f>F48+G48</f>
        <v>1954.5659999999998</v>
      </c>
      <c r="I48" s="8" t="s">
        <v>141</v>
      </c>
    </row>
    <row r="49" spans="1:9" ht="11.25">
      <c r="A49" s="2" t="s">
        <v>142</v>
      </c>
      <c r="B49" s="2" t="s">
        <v>24</v>
      </c>
      <c r="C49" s="2"/>
      <c r="D49" s="2" t="s">
        <v>14</v>
      </c>
      <c r="E49" s="3">
        <v>66.1</v>
      </c>
      <c r="F49" s="8">
        <v>400</v>
      </c>
      <c r="G49" s="8">
        <v>754.5659999999999</v>
      </c>
      <c r="H49" s="3">
        <f>F49+G49</f>
        <v>1154.5659999999998</v>
      </c>
      <c r="I49" s="8" t="s">
        <v>141</v>
      </c>
    </row>
    <row r="50" spans="1:9" ht="11.25">
      <c r="A50" s="2" t="s">
        <v>143</v>
      </c>
      <c r="B50" s="2" t="s">
        <v>24</v>
      </c>
      <c r="C50" s="2"/>
      <c r="D50" s="2" t="s">
        <v>14</v>
      </c>
      <c r="E50" s="3">
        <v>66.1</v>
      </c>
      <c r="F50" s="8">
        <v>30</v>
      </c>
      <c r="G50" s="8">
        <v>754.5659999999999</v>
      </c>
      <c r="H50" s="3">
        <f>F50+G50</f>
        <v>784.5659999999999</v>
      </c>
      <c r="I50" s="8" t="s">
        <v>141</v>
      </c>
    </row>
    <row r="51" spans="1:9" ht="11.25">
      <c r="A51" s="2" t="s">
        <v>144</v>
      </c>
      <c r="B51" s="2" t="s">
        <v>24</v>
      </c>
      <c r="C51" s="2"/>
      <c r="D51" s="2" t="s">
        <v>14</v>
      </c>
      <c r="E51" s="3">
        <v>66.1</v>
      </c>
      <c r="F51" s="8">
        <v>30</v>
      </c>
      <c r="G51" s="8">
        <v>1029.666</v>
      </c>
      <c r="H51" s="3">
        <f>F51+G51</f>
        <v>1059.666</v>
      </c>
      <c r="I51" s="8" t="s">
        <v>141</v>
      </c>
    </row>
    <row r="52" spans="1:9" ht="11.25">
      <c r="A52" s="2" t="s">
        <v>145</v>
      </c>
      <c r="B52" s="2" t="s">
        <v>24</v>
      </c>
      <c r="C52" s="2"/>
      <c r="D52" s="2" t="s">
        <v>14</v>
      </c>
      <c r="E52" s="3">
        <v>66.1</v>
      </c>
      <c r="F52" s="8">
        <v>100</v>
      </c>
      <c r="G52" s="8">
        <v>754.5659999999999</v>
      </c>
      <c r="H52" s="3">
        <f>F52+G52</f>
        <v>854.5659999999999</v>
      </c>
      <c r="I52" s="8" t="s">
        <v>141</v>
      </c>
    </row>
    <row r="53" spans="1:7" ht="11.25">
      <c r="A53" s="2"/>
      <c r="B53" s="2"/>
      <c r="C53" s="2"/>
      <c r="D53" s="2"/>
      <c r="E53" s="2"/>
      <c r="F53" s="8"/>
      <c r="G53" s="8"/>
    </row>
    <row r="54" spans="1:7" ht="11.25">
      <c r="A54" s="2"/>
      <c r="B54" s="2"/>
      <c r="C54" s="2"/>
      <c r="D54" s="2"/>
      <c r="E54" s="19"/>
      <c r="F54" s="8"/>
      <c r="G54" s="8"/>
    </row>
    <row r="55" spans="1:7" ht="11.25">
      <c r="A55" s="2"/>
      <c r="B55" s="2"/>
      <c r="C55" s="2"/>
      <c r="D55" s="2"/>
      <c r="E55" s="19"/>
      <c r="F55" s="8"/>
      <c r="G55" s="8"/>
    </row>
    <row r="56" spans="1:7" ht="11.25">
      <c r="A56" s="2"/>
      <c r="B56" s="20"/>
      <c r="C56" s="2"/>
      <c r="D56" s="2"/>
      <c r="E56" s="19"/>
      <c r="F56" s="8"/>
      <c r="G56" s="8"/>
    </row>
    <row r="57" spans="1:7" ht="11.25">
      <c r="A57" s="2"/>
      <c r="B57" s="20"/>
      <c r="C57" s="2"/>
      <c r="D57" s="2"/>
      <c r="E57" s="3"/>
      <c r="F57" s="8"/>
      <c r="G57" s="8"/>
    </row>
    <row r="58" spans="1:7" ht="11.25">
      <c r="A58" s="2"/>
      <c r="B58" s="20"/>
      <c r="C58" s="2"/>
      <c r="D58" s="2"/>
      <c r="E58" s="3"/>
      <c r="F58" s="8"/>
      <c r="G58" s="8"/>
    </row>
    <row r="59" spans="1:7" ht="11.25">
      <c r="A59" s="2"/>
      <c r="B59" s="20"/>
      <c r="C59" s="2"/>
      <c r="D59" s="2"/>
      <c r="E59" s="3"/>
      <c r="F59" s="8"/>
      <c r="G59" s="8"/>
    </row>
    <row r="60" spans="1:7" ht="11.25">
      <c r="A60" s="2"/>
      <c r="B60" s="20"/>
      <c r="C60" s="2"/>
      <c r="D60" s="2"/>
      <c r="E60" s="3"/>
      <c r="F60" s="8"/>
      <c r="G60" s="8"/>
    </row>
    <row r="61" spans="1:7" ht="11.25">
      <c r="A61" s="2"/>
      <c r="B61" s="20"/>
      <c r="C61" s="2"/>
      <c r="D61" s="2"/>
      <c r="E61" s="3"/>
      <c r="F61" s="8"/>
      <c r="G61" s="8"/>
    </row>
    <row r="62" spans="1:7" ht="11.25">
      <c r="A62" s="2"/>
      <c r="B62" s="20"/>
      <c r="C62" s="2"/>
      <c r="D62" s="2"/>
      <c r="E62" s="3"/>
      <c r="F62" s="8"/>
      <c r="G62" s="8"/>
    </row>
    <row r="63" spans="1:7" ht="11.25">
      <c r="A63" s="2"/>
      <c r="B63" s="20"/>
      <c r="C63" s="2"/>
      <c r="D63" s="2"/>
      <c r="E63" s="3"/>
      <c r="F63" s="8"/>
      <c r="G63" s="8"/>
    </row>
    <row r="64" spans="1:7" ht="11.25">
      <c r="A64" s="2"/>
      <c r="B64" s="2"/>
      <c r="C64" s="2"/>
      <c r="D64" s="2"/>
      <c r="E64" s="3"/>
      <c r="F64" s="8"/>
      <c r="G64" s="8"/>
    </row>
    <row r="65" spans="1:7" ht="11.25">
      <c r="A65" s="2"/>
      <c r="B65" s="2"/>
      <c r="C65" s="2"/>
      <c r="D65" s="2"/>
      <c r="E65" s="3"/>
      <c r="F65" s="8"/>
      <c r="G65" s="8"/>
    </row>
    <row r="66" spans="1:7" ht="11.25">
      <c r="A66" s="2"/>
      <c r="B66" s="2"/>
      <c r="C66" s="2"/>
      <c r="D66" s="2"/>
      <c r="E66" s="3"/>
      <c r="F66" s="8"/>
      <c r="G66" s="8"/>
    </row>
    <row r="67" spans="1:7" ht="11.25">
      <c r="A67" s="2"/>
      <c r="B67" s="2"/>
      <c r="C67" s="2"/>
      <c r="D67" s="2"/>
      <c r="E67" s="3"/>
      <c r="F67" s="8"/>
      <c r="G67" s="8"/>
    </row>
    <row r="68" spans="5:7" ht="11.25">
      <c r="E68" s="3"/>
      <c r="F68" s="8"/>
      <c r="G68" s="8"/>
    </row>
    <row r="69" spans="1:7" ht="11.25">
      <c r="A69" s="2"/>
      <c r="B69" s="2"/>
      <c r="C69" s="2"/>
      <c r="D69" s="2"/>
      <c r="E69" s="3"/>
      <c r="F69" s="8"/>
      <c r="G69" s="8"/>
    </row>
    <row r="70" spans="1:7" ht="11.25">
      <c r="A70" s="2"/>
      <c r="B70" s="2"/>
      <c r="C70" s="2"/>
      <c r="D70" s="2"/>
      <c r="E70" s="3"/>
      <c r="F70" s="8"/>
      <c r="G70" s="8"/>
    </row>
    <row r="71" spans="1:7" ht="11.25">
      <c r="A71" s="21"/>
      <c r="B71" s="2"/>
      <c r="C71" s="2"/>
      <c r="D71" s="2"/>
      <c r="E71" s="3"/>
      <c r="F71" s="8"/>
      <c r="G71" s="8"/>
    </row>
    <row r="72" spans="1:7" ht="11.25">
      <c r="A72" s="22"/>
      <c r="B72" s="22"/>
      <c r="C72" s="22"/>
      <c r="E72" s="3"/>
      <c r="F72" s="8"/>
      <c r="G72" s="8"/>
    </row>
    <row r="73" spans="1:7" ht="11.25">
      <c r="A73" s="22"/>
      <c r="B73" s="22"/>
      <c r="C73" s="22"/>
      <c r="D73" s="22"/>
      <c r="E73" s="3"/>
      <c r="F73" s="8"/>
      <c r="G73" s="8"/>
    </row>
    <row r="74" spans="1:7" ht="11.25">
      <c r="A74" s="23"/>
      <c r="B74" s="23"/>
      <c r="C74" s="23"/>
      <c r="D74" s="23"/>
      <c r="E74" s="3"/>
      <c r="F74" s="8"/>
      <c r="G74" s="8"/>
    </row>
    <row r="75" spans="1:7" ht="11.25">
      <c r="A75" s="23"/>
      <c r="B75" s="23"/>
      <c r="C75" s="23"/>
      <c r="D75" s="23"/>
      <c r="E75" s="3"/>
      <c r="F75" s="8"/>
      <c r="G75" s="8"/>
    </row>
    <row r="76" spans="1:7" ht="11.25">
      <c r="A76" s="23"/>
      <c r="B76" s="23"/>
      <c r="C76" s="23"/>
      <c r="D76" s="23"/>
      <c r="E76" s="3"/>
      <c r="F76" s="8"/>
      <c r="G76" s="8"/>
    </row>
    <row r="77" spans="1:7" ht="11.25">
      <c r="A77" s="21"/>
      <c r="B77" s="2"/>
      <c r="C77" s="2"/>
      <c r="D77" s="2"/>
      <c r="E77" s="3"/>
      <c r="F77" s="8"/>
      <c r="G77" s="8"/>
    </row>
    <row r="78" spans="1:7" ht="11.25">
      <c r="A78" s="2"/>
      <c r="B78" s="2"/>
      <c r="C78" s="2"/>
      <c r="D78" s="2"/>
      <c r="E78" s="3"/>
      <c r="F78" s="8"/>
      <c r="G78" s="8"/>
    </row>
    <row r="79" spans="1:7" ht="11.25">
      <c r="A79" s="22"/>
      <c r="B79" s="22"/>
      <c r="C79" s="22"/>
      <c r="D79" s="22"/>
      <c r="E79" s="3"/>
      <c r="F79" s="8"/>
      <c r="G79" s="8"/>
    </row>
    <row r="80" spans="1:7" ht="11.25">
      <c r="A80" s="23"/>
      <c r="B80" s="23"/>
      <c r="C80" s="23"/>
      <c r="D80" s="22"/>
      <c r="E80" s="3"/>
      <c r="F80" s="8"/>
      <c r="G80" s="8"/>
    </row>
    <row r="81" spans="1:7" ht="11.25">
      <c r="A81" s="23"/>
      <c r="B81" s="23"/>
      <c r="C81" s="23"/>
      <c r="D81" s="22"/>
      <c r="E81" s="3"/>
      <c r="F81" s="8"/>
      <c r="G81" s="8"/>
    </row>
    <row r="82" spans="1:7" ht="11.25">
      <c r="A82" s="23"/>
      <c r="B82" s="23"/>
      <c r="C82" s="23"/>
      <c r="D82" s="22"/>
      <c r="E82" s="3"/>
      <c r="F82" s="8"/>
      <c r="G82" s="8"/>
    </row>
    <row r="83" spans="1:7" ht="11.25">
      <c r="A83" s="24"/>
      <c r="B83" s="22"/>
      <c r="C83" s="22"/>
      <c r="D83" s="22"/>
      <c r="E83" s="3"/>
      <c r="F83" s="8"/>
      <c r="G83" s="8"/>
    </row>
    <row r="84" spans="1:7" ht="11.25">
      <c r="A84" s="2"/>
      <c r="B84" s="2"/>
      <c r="C84" s="2"/>
      <c r="D84" s="2"/>
      <c r="E84" s="3"/>
      <c r="F84" s="8"/>
      <c r="G84" s="8"/>
    </row>
    <row r="85" spans="1:7" ht="11.25">
      <c r="A85" s="22"/>
      <c r="B85" s="22"/>
      <c r="C85" s="22"/>
      <c r="D85" s="22"/>
      <c r="E85" s="3"/>
      <c r="F85" s="8"/>
      <c r="G85" s="8"/>
    </row>
    <row r="86" spans="1:7" ht="11.25">
      <c r="A86" s="23"/>
      <c r="B86" s="23"/>
      <c r="C86" s="23"/>
      <c r="D86" s="22"/>
      <c r="E86" s="3"/>
      <c r="F86" s="8"/>
      <c r="G86" s="8"/>
    </row>
    <row r="87" spans="1:7" ht="11.25">
      <c r="A87" s="23"/>
      <c r="B87" s="25"/>
      <c r="C87" s="25"/>
      <c r="D87" s="22"/>
      <c r="E87" s="3"/>
      <c r="F87" s="8"/>
      <c r="G87" s="8"/>
    </row>
    <row r="88" spans="1:7" ht="11.25">
      <c r="A88" s="23"/>
      <c r="B88" s="23"/>
      <c r="C88" s="23"/>
      <c r="D88" s="22"/>
      <c r="E88" s="3"/>
      <c r="F88" s="8"/>
      <c r="G88" s="8"/>
    </row>
    <row r="89" spans="1:7" ht="11.25">
      <c r="A89" s="22"/>
      <c r="B89" s="22"/>
      <c r="C89" s="22"/>
      <c r="D89" s="22"/>
      <c r="E89" s="3"/>
      <c r="F89" s="8"/>
      <c r="G89" s="8"/>
    </row>
    <row r="90" spans="1:7" ht="11.25">
      <c r="A90" s="2"/>
      <c r="B90" s="2"/>
      <c r="C90" s="2"/>
      <c r="D90" s="2"/>
      <c r="E90" s="3"/>
      <c r="F90" s="8"/>
      <c r="G90" s="8"/>
    </row>
    <row r="91" spans="1:7" ht="11.25">
      <c r="A91" s="22"/>
      <c r="C91" s="22"/>
      <c r="D91" s="22"/>
      <c r="E91" s="3"/>
      <c r="F91" s="3"/>
      <c r="G91" s="3"/>
    </row>
    <row r="92" spans="1:7" ht="11.25">
      <c r="A92" s="22"/>
      <c r="B92" s="22"/>
      <c r="C92" s="22"/>
      <c r="D92" s="22"/>
      <c r="E92" s="3"/>
      <c r="F92" s="3"/>
      <c r="G92" s="3"/>
    </row>
    <row r="93" spans="1:7" ht="11.25">
      <c r="A93" s="22"/>
      <c r="B93" s="22"/>
      <c r="C93" s="22"/>
      <c r="D93" s="22"/>
      <c r="E93" s="3"/>
      <c r="F93" s="3"/>
      <c r="G93" s="3"/>
    </row>
    <row r="94" spans="1:7" ht="11.25">
      <c r="A94" s="23"/>
      <c r="B94" s="23"/>
      <c r="C94" s="23"/>
      <c r="D94" s="23"/>
      <c r="E94" s="3"/>
      <c r="F94" s="3"/>
      <c r="G94" s="3"/>
    </row>
    <row r="95" spans="1:7" ht="11.25">
      <c r="A95" s="23"/>
      <c r="B95" s="23"/>
      <c r="C95" s="23"/>
      <c r="D95" s="23"/>
      <c r="E95" s="3"/>
      <c r="F95" s="3"/>
      <c r="G95" s="3"/>
    </row>
    <row r="96" spans="1:7" ht="11.25">
      <c r="A96" s="22"/>
      <c r="B96" s="22"/>
      <c r="C96" s="22"/>
      <c r="D96" s="22"/>
      <c r="E96" s="3"/>
      <c r="F96" s="3"/>
      <c r="G96" s="3"/>
    </row>
    <row r="97" spans="1:7" ht="11.25">
      <c r="A97" s="22"/>
      <c r="B97" s="22"/>
      <c r="C97" s="22"/>
      <c r="D97" s="22"/>
      <c r="E97" s="3"/>
      <c r="F97" s="3"/>
      <c r="G97" s="3"/>
    </row>
    <row r="98" spans="1:7" ht="11.25">
      <c r="A98" s="22"/>
      <c r="B98" s="22"/>
      <c r="C98" s="22"/>
      <c r="D98" s="22"/>
      <c r="E98" s="3"/>
      <c r="F98" s="3"/>
      <c r="G98" s="3"/>
    </row>
    <row r="99" spans="1:7" ht="11.25">
      <c r="A99" s="23"/>
      <c r="B99" s="23"/>
      <c r="C99" s="23"/>
      <c r="D99" s="23"/>
      <c r="E99" s="3"/>
      <c r="F99" s="3"/>
      <c r="G99" s="3"/>
    </row>
    <row r="100" spans="1:7" ht="11.25">
      <c r="A100" s="23"/>
      <c r="B100" s="23"/>
      <c r="C100" s="23"/>
      <c r="D100" s="23"/>
      <c r="E100" s="3"/>
      <c r="F100" s="3"/>
      <c r="G100" s="3"/>
    </row>
    <row r="101" spans="1:7" ht="11.25">
      <c r="A101" s="22"/>
      <c r="B101" s="22"/>
      <c r="C101" s="22"/>
      <c r="D101" s="22"/>
      <c r="E101" s="3"/>
      <c r="F101" s="3"/>
      <c r="G101" s="3"/>
    </row>
    <row r="102" spans="1:7" ht="11.25">
      <c r="A102" s="22"/>
      <c r="B102" s="22"/>
      <c r="C102" s="22"/>
      <c r="D102" s="22"/>
      <c r="E102" s="3"/>
      <c r="F102" s="3"/>
      <c r="G102" s="3"/>
    </row>
    <row r="103" spans="1:7" ht="11.25">
      <c r="A103" s="22"/>
      <c r="B103" s="22"/>
      <c r="C103" s="22"/>
      <c r="D103" s="22"/>
      <c r="E103" s="3"/>
      <c r="F103" s="3"/>
      <c r="G103" s="3"/>
    </row>
    <row r="104" spans="1:7" ht="11.25">
      <c r="A104" s="25"/>
      <c r="B104" s="25"/>
      <c r="C104" s="25"/>
      <c r="D104" s="25"/>
      <c r="E104" s="3"/>
      <c r="F104" s="3"/>
      <c r="G104" s="3"/>
    </row>
    <row r="105" spans="1:7" ht="11.25">
      <c r="A105" s="23"/>
      <c r="B105" s="23"/>
      <c r="C105" s="23"/>
      <c r="D105" s="23"/>
      <c r="E105" s="3"/>
      <c r="F105" s="3"/>
      <c r="G105" s="3"/>
    </row>
    <row r="106" spans="1:7" ht="11.25">
      <c r="A106" s="2"/>
      <c r="B106" s="2"/>
      <c r="C106" s="2"/>
      <c r="D106" s="2"/>
      <c r="E106" s="3"/>
      <c r="F106" s="3"/>
      <c r="G106" s="3"/>
    </row>
    <row r="107" spans="1:7" ht="11.25">
      <c r="A107" s="2"/>
      <c r="B107" s="2"/>
      <c r="C107" s="2"/>
      <c r="D107" s="2"/>
      <c r="E107" s="3"/>
      <c r="F107" s="3"/>
      <c r="G107" s="3"/>
    </row>
    <row r="108" spans="1:7" ht="11.25">
      <c r="A108" s="2"/>
      <c r="B108" s="2"/>
      <c r="C108" s="2"/>
      <c r="D108" s="2"/>
      <c r="E108" s="3"/>
      <c r="F108" s="3"/>
      <c r="G108" s="3"/>
    </row>
    <row r="109" spans="1:7" ht="11.25">
      <c r="A109" s="2"/>
      <c r="B109" s="3"/>
      <c r="C109" s="3"/>
      <c r="D109" s="3"/>
      <c r="E109" s="3"/>
      <c r="F109" s="3"/>
      <c r="G109" s="3"/>
    </row>
    <row r="110" spans="1:7" ht="11.25">
      <c r="A110" s="2"/>
      <c r="B110" s="3"/>
      <c r="C110" s="3"/>
      <c r="D110" s="3"/>
      <c r="E110" s="3"/>
      <c r="F110" s="3"/>
      <c r="G110" s="3"/>
    </row>
    <row r="111" spans="1:7" ht="11.25">
      <c r="A111" s="2"/>
      <c r="B111" s="3"/>
      <c r="C111" s="3"/>
      <c r="D111" s="3"/>
      <c r="E111" s="3"/>
      <c r="F111" s="3"/>
      <c r="G111" s="3"/>
    </row>
    <row r="112" spans="1:7" ht="11.25">
      <c r="A112" s="2"/>
      <c r="B112" s="3"/>
      <c r="C112" s="3"/>
      <c r="D112" s="3"/>
      <c r="E112" s="3"/>
      <c r="F112" s="3"/>
      <c r="G112" s="3"/>
    </row>
    <row r="113" spans="1:7" ht="11.25">
      <c r="A113" s="2"/>
      <c r="B113" s="3"/>
      <c r="C113" s="3"/>
      <c r="D113" s="3"/>
      <c r="E113" s="3"/>
      <c r="F113" s="3"/>
      <c r="G113" s="3"/>
    </row>
    <row r="114" spans="1:7" ht="11.25">
      <c r="A114" s="2"/>
      <c r="B114" s="3"/>
      <c r="C114" s="3"/>
      <c r="D114" s="3"/>
      <c r="E114" s="3"/>
      <c r="F114" s="3"/>
      <c r="G114" s="3"/>
    </row>
    <row r="115" spans="1:7" ht="11.25">
      <c r="A115" s="2"/>
      <c r="B115" s="3"/>
      <c r="C115" s="3"/>
      <c r="D115" s="3"/>
      <c r="E115" s="3"/>
      <c r="F115" s="3"/>
      <c r="G115" s="3"/>
    </row>
    <row r="116" spans="1:7" ht="11.25">
      <c r="A116" s="2"/>
      <c r="B116" s="3"/>
      <c r="C116" s="3"/>
      <c r="D116" s="3"/>
      <c r="E116" s="3"/>
      <c r="F116" s="3"/>
      <c r="G116" s="3"/>
    </row>
    <row r="117" spans="1:7" ht="11.25">
      <c r="A117" s="2"/>
      <c r="B117" s="3"/>
      <c r="C117" s="3"/>
      <c r="D117" s="3"/>
      <c r="E117" s="3"/>
      <c r="F117" s="3"/>
      <c r="G117" s="3"/>
    </row>
    <row r="118" spans="1:7" ht="11.25">
      <c r="A118" s="2"/>
      <c r="B118" s="3"/>
      <c r="C118" s="3"/>
      <c r="D118" s="3"/>
      <c r="E118" s="3"/>
      <c r="F118" s="3"/>
      <c r="G118" s="3"/>
    </row>
    <row r="119" spans="1:7" ht="11.25">
      <c r="A119" s="2"/>
      <c r="B119" s="3"/>
      <c r="C119" s="3"/>
      <c r="D119" s="3"/>
      <c r="E119" s="3"/>
      <c r="F119" s="3"/>
      <c r="G119" s="3"/>
    </row>
    <row r="120" spans="1:7" ht="11.25">
      <c r="A120" s="2"/>
      <c r="B120" s="3"/>
      <c r="C120" s="3"/>
      <c r="D120" s="3"/>
      <c r="E120" s="3"/>
      <c r="F120" s="3"/>
      <c r="G120" s="3"/>
    </row>
    <row r="121" spans="1:7" ht="11.25">
      <c r="A121" s="2"/>
      <c r="B121" s="3"/>
      <c r="C121" s="3"/>
      <c r="D121" s="3"/>
      <c r="E121" s="3"/>
      <c r="F121" s="3"/>
      <c r="G121" s="3"/>
    </row>
    <row r="122" spans="1:7" ht="11.25">
      <c r="A122" s="2"/>
      <c r="B122" s="3"/>
      <c r="C122" s="3"/>
      <c r="D122" s="3"/>
      <c r="E122" s="3"/>
      <c r="F122" s="3"/>
      <c r="G122" s="3"/>
    </row>
    <row r="123" spans="1:7" ht="11.25">
      <c r="A123" s="2"/>
      <c r="B123" s="3"/>
      <c r="C123" s="3"/>
      <c r="D123" s="3"/>
      <c r="E123" s="3"/>
      <c r="F123" s="3"/>
      <c r="G123" s="3"/>
    </row>
    <row r="124" spans="1:7" ht="11.25">
      <c r="A124" s="2"/>
      <c r="B124" s="3"/>
      <c r="C124" s="3"/>
      <c r="D124" s="3"/>
      <c r="E124" s="3"/>
      <c r="F124" s="3"/>
      <c r="G124" s="3"/>
    </row>
    <row r="125" spans="1:7" ht="11.25">
      <c r="A125" s="2"/>
      <c r="B125" s="3"/>
      <c r="C125" s="3"/>
      <c r="D125" s="3"/>
      <c r="E125" s="3"/>
      <c r="F125" s="3"/>
      <c r="G125" s="3"/>
    </row>
    <row r="126" spans="1:7" ht="11.25">
      <c r="A126" s="2"/>
      <c r="B126" s="3"/>
      <c r="C126" s="3"/>
      <c r="D126" s="3"/>
      <c r="E126" s="3"/>
      <c r="F126" s="3"/>
      <c r="G126" s="3"/>
    </row>
    <row r="127" spans="1:7" ht="11.25">
      <c r="A127" s="2"/>
      <c r="B127" s="3"/>
      <c r="C127" s="3"/>
      <c r="D127" s="3"/>
      <c r="E127" s="3"/>
      <c r="F127" s="3"/>
      <c r="G127" s="3"/>
    </row>
    <row r="128" spans="1:7" ht="11.25">
      <c r="A128" s="2"/>
      <c r="B128" s="3"/>
      <c r="C128" s="3"/>
      <c r="D128" s="3"/>
      <c r="E128" s="3"/>
      <c r="F128" s="3"/>
      <c r="G128" s="3"/>
    </row>
    <row r="129" spans="1:7" ht="11.25">
      <c r="A129" s="2"/>
      <c r="B129" s="3"/>
      <c r="C129" s="3"/>
      <c r="D129" s="3"/>
      <c r="E129" s="3"/>
      <c r="F129" s="3"/>
      <c r="G129" s="3"/>
    </row>
    <row r="130" spans="1:7" ht="11.25">
      <c r="A130" s="2"/>
      <c r="B130" s="3"/>
      <c r="C130" s="3"/>
      <c r="D130" s="3"/>
      <c r="E130" s="3"/>
      <c r="F130" s="3"/>
      <c r="G130" s="3"/>
    </row>
    <row r="131" spans="1:7" ht="11.25">
      <c r="A131" s="2"/>
      <c r="B131" s="3"/>
      <c r="C131" s="3"/>
      <c r="D131" s="3"/>
      <c r="E131" s="3"/>
      <c r="F131" s="3"/>
      <c r="G131" s="3"/>
    </row>
    <row r="132" spans="1:7" ht="11.25">
      <c r="A132" s="2"/>
      <c r="B132" s="3"/>
      <c r="C132" s="3"/>
      <c r="D132" s="3"/>
      <c r="E132" s="3"/>
      <c r="F132" s="3"/>
      <c r="G132" s="3"/>
    </row>
    <row r="133" spans="1:7" ht="11.25">
      <c r="A133" s="2"/>
      <c r="B133" s="3"/>
      <c r="C133" s="3"/>
      <c r="D133" s="3"/>
      <c r="E133" s="3"/>
      <c r="F133" s="3"/>
      <c r="G133" s="3"/>
    </row>
    <row r="134" spans="1:7" ht="11.25">
      <c r="A134" s="2"/>
      <c r="B134" s="3"/>
      <c r="C134" s="3"/>
      <c r="D134" s="3"/>
      <c r="E134" s="3"/>
      <c r="F134" s="3"/>
      <c r="G134" s="3"/>
    </row>
    <row r="135" spans="1:7" ht="11.25">
      <c r="A135" s="2"/>
      <c r="B135" s="3"/>
      <c r="C135" s="3"/>
      <c r="D135" s="3"/>
      <c r="E135" s="3"/>
      <c r="F135" s="3"/>
      <c r="G135" s="3"/>
    </row>
    <row r="136" spans="1:7" ht="11.25">
      <c r="A136" s="2"/>
      <c r="B136" s="3"/>
      <c r="C136" s="3"/>
      <c r="D136" s="3"/>
      <c r="E136" s="3"/>
      <c r="F136" s="3"/>
      <c r="G136" s="3"/>
    </row>
    <row r="137" spans="1:7" ht="11.25">
      <c r="A137" s="2"/>
      <c r="B137" s="3"/>
      <c r="C137" s="3"/>
      <c r="D137" s="3"/>
      <c r="E137" s="3"/>
      <c r="F137" s="3"/>
      <c r="G137" s="3"/>
    </row>
    <row r="138" spans="1:7" ht="11.25">
      <c r="A138" s="2"/>
      <c r="B138" s="3"/>
      <c r="C138" s="3"/>
      <c r="D138" s="3"/>
      <c r="E138" s="3"/>
      <c r="F138" s="3"/>
      <c r="G138" s="3"/>
    </row>
    <row r="139" spans="1:7" ht="11.25">
      <c r="A139" s="2"/>
      <c r="B139" s="3"/>
      <c r="C139" s="3"/>
      <c r="D139" s="3"/>
      <c r="E139" s="3"/>
      <c r="F139" s="3"/>
      <c r="G139" s="3"/>
    </row>
    <row r="140" spans="1:7" ht="11.25">
      <c r="A140" s="2"/>
      <c r="B140" s="3"/>
      <c r="C140" s="3"/>
      <c r="D140" s="3"/>
      <c r="E140" s="3"/>
      <c r="F140" s="3"/>
      <c r="G140" s="3"/>
    </row>
    <row r="141" spans="1:7" ht="11.25">
      <c r="A141" s="2"/>
      <c r="B141" s="3"/>
      <c r="C141" s="3"/>
      <c r="D141" s="3"/>
      <c r="E141" s="3"/>
      <c r="F141" s="3"/>
      <c r="G141" s="3"/>
    </row>
    <row r="142" spans="1:7" ht="11.25">
      <c r="A142" s="2"/>
      <c r="B142" s="3"/>
      <c r="C142" s="3"/>
      <c r="D142" s="3"/>
      <c r="E142" s="3"/>
      <c r="F142" s="3"/>
      <c r="G142" s="3"/>
    </row>
    <row r="143" spans="1:7" ht="11.25">
      <c r="A143" s="2"/>
      <c r="B143" s="3"/>
      <c r="C143" s="3"/>
      <c r="D143" s="3"/>
      <c r="E143" s="3"/>
      <c r="F143" s="3"/>
      <c r="G143" s="3"/>
    </row>
    <row r="144" spans="1:7" ht="11.25">
      <c r="A144" s="2"/>
      <c r="B144" s="3"/>
      <c r="C144" s="3"/>
      <c r="D144" s="3"/>
      <c r="E144" s="3"/>
      <c r="F144" s="3"/>
      <c r="G144" s="3"/>
    </row>
    <row r="145" spans="1:7" ht="11.25">
      <c r="A145" s="2"/>
      <c r="B145" s="3"/>
      <c r="C145" s="3"/>
      <c r="D145" s="3"/>
      <c r="E145" s="3"/>
      <c r="F145" s="3"/>
      <c r="G145" s="3"/>
    </row>
    <row r="146" spans="1:7" ht="11.25">
      <c r="A146" s="2"/>
      <c r="B146" s="3"/>
      <c r="C146" s="3"/>
      <c r="D146" s="3"/>
      <c r="E146" s="3"/>
      <c r="F146" s="3"/>
      <c r="G146" s="3"/>
    </row>
    <row r="147" spans="1:7" ht="11.25">
      <c r="A147" s="2"/>
      <c r="B147" s="3"/>
      <c r="C147" s="3"/>
      <c r="D147" s="3"/>
      <c r="E147" s="3"/>
      <c r="F147" s="3"/>
      <c r="G147" s="3"/>
    </row>
    <row r="148" spans="1:7" ht="11.25">
      <c r="A148" s="2"/>
      <c r="B148" s="3"/>
      <c r="C148" s="3"/>
      <c r="D148" s="3"/>
      <c r="E148" s="3"/>
      <c r="F148" s="3"/>
      <c r="G148" s="3"/>
    </row>
    <row r="149" spans="1:7" ht="11.25">
      <c r="A149" s="2"/>
      <c r="B149" s="3"/>
      <c r="C149" s="3"/>
      <c r="D149" s="3"/>
      <c r="E149" s="3"/>
      <c r="F149" s="3"/>
      <c r="G149" s="3"/>
    </row>
    <row r="150" spans="1:7" ht="11.25">
      <c r="A150" s="2"/>
      <c r="B150" s="3"/>
      <c r="C150" s="3"/>
      <c r="D150" s="3"/>
      <c r="E150" s="3"/>
      <c r="F150" s="3"/>
      <c r="G150" s="3"/>
    </row>
    <row r="151" spans="1:7" ht="11.25">
      <c r="A151" s="2"/>
      <c r="B151" s="3"/>
      <c r="C151" s="3"/>
      <c r="D151" s="3"/>
      <c r="E151" s="3"/>
      <c r="F151" s="3"/>
      <c r="G151" s="3"/>
    </row>
    <row r="152" spans="1:7" ht="11.25">
      <c r="A152" s="2"/>
      <c r="B152" s="3"/>
      <c r="C152" s="3"/>
      <c r="D152" s="3"/>
      <c r="E152" s="3"/>
      <c r="F152" s="3"/>
      <c r="G152" s="3"/>
    </row>
    <row r="153" spans="1:7" ht="11.25">
      <c r="A153" s="2"/>
      <c r="B153" s="3"/>
      <c r="C153" s="3"/>
      <c r="D153" s="3"/>
      <c r="E153" s="3"/>
      <c r="F153" s="3"/>
      <c r="G153" s="3"/>
    </row>
    <row r="154" spans="1:7" ht="11.25">
      <c r="A154" s="2"/>
      <c r="B154" s="3"/>
      <c r="C154" s="3"/>
      <c r="D154" s="3"/>
      <c r="E154" s="3"/>
      <c r="F154" s="3"/>
      <c r="G154" s="3"/>
    </row>
    <row r="155" spans="1:7" ht="11.25">
      <c r="A155" s="2"/>
      <c r="B155" s="3"/>
      <c r="C155" s="3"/>
      <c r="D155" s="3"/>
      <c r="E155" s="3"/>
      <c r="F155" s="3"/>
      <c r="G155" s="3"/>
    </row>
    <row r="156" spans="1:7" ht="11.25">
      <c r="A156" s="2"/>
      <c r="B156" s="3"/>
      <c r="C156" s="3"/>
      <c r="D156" s="3"/>
      <c r="E156" s="3"/>
      <c r="F156" s="3"/>
      <c r="G156" s="3"/>
    </row>
    <row r="157" spans="1:7" ht="11.25">
      <c r="A157" s="2"/>
      <c r="B157" s="3"/>
      <c r="C157" s="3"/>
      <c r="D157" s="3"/>
      <c r="E157" s="3"/>
      <c r="F157" s="3"/>
      <c r="G157" s="3"/>
    </row>
    <row r="158" spans="1:7" ht="11.25">
      <c r="A158" s="2"/>
      <c r="B158" s="3"/>
      <c r="C158" s="3"/>
      <c r="D158" s="3"/>
      <c r="E158" s="3"/>
      <c r="F158" s="3"/>
      <c r="G158" s="3"/>
    </row>
    <row r="159" spans="1:7" ht="11.25">
      <c r="A159" s="2"/>
      <c r="B159" s="3"/>
      <c r="C159" s="3"/>
      <c r="D159" s="3"/>
      <c r="E159" s="3"/>
      <c r="F159" s="3"/>
      <c r="G159" s="3"/>
    </row>
    <row r="160" spans="1:7" ht="11.25">
      <c r="A160" s="2"/>
      <c r="B160" s="2"/>
      <c r="C160" s="2"/>
      <c r="D160" s="2"/>
      <c r="E160" s="3"/>
      <c r="F160" s="3"/>
      <c r="G160" s="3"/>
    </row>
    <row r="161" spans="1:7" ht="11.25">
      <c r="A161" s="2"/>
      <c r="B161" s="2"/>
      <c r="C161" s="2"/>
      <c r="D161" s="2"/>
      <c r="E161" s="3"/>
      <c r="F161" s="3"/>
      <c r="G161" s="3"/>
    </row>
    <row r="162" spans="1:7" ht="11.25">
      <c r="A162" s="2"/>
      <c r="B162" s="2"/>
      <c r="C162" s="2"/>
      <c r="D162" s="2"/>
      <c r="E162" s="3"/>
      <c r="F162" s="3"/>
      <c r="G162" s="3"/>
    </row>
    <row r="163" spans="1:7" ht="11.25">
      <c r="A163" s="2"/>
      <c r="B163" s="2"/>
      <c r="C163" s="2"/>
      <c r="D163" s="2"/>
      <c r="E163" s="3"/>
      <c r="F163" s="3"/>
      <c r="G163" s="3"/>
    </row>
    <row r="164" spans="1:7" ht="11.25">
      <c r="A164" s="2"/>
      <c r="B164" s="2"/>
      <c r="C164" s="2"/>
      <c r="D164" s="2"/>
      <c r="E164" s="3"/>
      <c r="F164" s="3"/>
      <c r="G164" s="3"/>
    </row>
    <row r="165" spans="1:7" ht="11.25">
      <c r="A165" s="2"/>
      <c r="B165" s="2"/>
      <c r="C165" s="2"/>
      <c r="D165" s="2"/>
      <c r="E165" s="3"/>
      <c r="F165" s="3"/>
      <c r="G165" s="3"/>
    </row>
    <row r="166" spans="1:7" ht="11.25">
      <c r="A166" s="2"/>
      <c r="B166" s="2"/>
      <c r="C166" s="2"/>
      <c r="D166" s="2"/>
      <c r="E166" s="3"/>
      <c r="F166" s="3"/>
      <c r="G166" s="3"/>
    </row>
    <row r="167" spans="1:7" ht="11.25">
      <c r="A167" s="2"/>
      <c r="B167" s="2"/>
      <c r="C167" s="2"/>
      <c r="D167" s="2"/>
      <c r="E167" s="3"/>
      <c r="F167" s="3"/>
      <c r="G167" s="3"/>
    </row>
    <row r="168" spans="1:7" ht="11.25">
      <c r="A168" s="2"/>
      <c r="B168" s="2"/>
      <c r="C168" s="2"/>
      <c r="D168" s="2"/>
      <c r="E168" s="3"/>
      <c r="F168" s="3"/>
      <c r="G168" s="3"/>
    </row>
    <row r="169" spans="1:7" ht="11.25">
      <c r="A169" s="2"/>
      <c r="B169" s="2"/>
      <c r="C169" s="2"/>
      <c r="D169" s="2"/>
      <c r="E169" s="3"/>
      <c r="F169" s="3"/>
      <c r="G169" s="3"/>
    </row>
    <row r="170" spans="1:7" ht="11.25">
      <c r="A170" s="2"/>
      <c r="B170" s="2"/>
      <c r="C170" s="2"/>
      <c r="D170" s="2"/>
      <c r="E170" s="3"/>
      <c r="F170" s="3"/>
      <c r="G170" s="3"/>
    </row>
    <row r="171" spans="1:7" ht="11.25">
      <c r="A171" s="2"/>
      <c r="B171" s="2"/>
      <c r="C171" s="2"/>
      <c r="D171" s="2"/>
      <c r="E171" s="3"/>
      <c r="F171" s="3"/>
      <c r="G171" s="3"/>
    </row>
    <row r="172" spans="1:7" ht="11.25">
      <c r="A172" s="2"/>
      <c r="B172" s="2"/>
      <c r="C172" s="2"/>
      <c r="D172" s="2"/>
      <c r="E172" s="3"/>
      <c r="F172" s="3"/>
      <c r="G172" s="3"/>
    </row>
    <row r="173" spans="1:7" ht="11.25">
      <c r="A173" s="2"/>
      <c r="B173" s="2"/>
      <c r="C173" s="2"/>
      <c r="D173" s="2"/>
      <c r="E173" s="3"/>
      <c r="F173" s="3"/>
      <c r="G173" s="3"/>
    </row>
    <row r="174" spans="1:7" ht="11.25">
      <c r="A174" s="2"/>
      <c r="B174" s="2"/>
      <c r="C174" s="2"/>
      <c r="D174" s="2"/>
      <c r="E174" s="3"/>
      <c r="F174" s="3"/>
      <c r="G174" s="3"/>
    </row>
    <row r="175" spans="1:7" ht="11.25">
      <c r="A175" s="2"/>
      <c r="B175" s="2"/>
      <c r="C175" s="2"/>
      <c r="D175" s="2"/>
      <c r="E175" s="3"/>
      <c r="F175" s="3"/>
      <c r="G175" s="3"/>
    </row>
    <row r="176" spans="1:7" ht="11.25">
      <c r="A176" s="2"/>
      <c r="B176" s="2"/>
      <c r="C176" s="2"/>
      <c r="D176" s="2"/>
      <c r="E176" s="3"/>
      <c r="F176" s="3"/>
      <c r="G176" s="3"/>
    </row>
    <row r="177" spans="1:7" ht="11.25">
      <c r="A177" s="2"/>
      <c r="B177" s="2"/>
      <c r="C177" s="2"/>
      <c r="D177" s="2"/>
      <c r="E177" s="3"/>
      <c r="F177" s="3"/>
      <c r="G177" s="3"/>
    </row>
    <row r="178" spans="1:7" ht="11.25">
      <c r="A178" s="2"/>
      <c r="B178" s="2"/>
      <c r="C178" s="2"/>
      <c r="D178" s="2"/>
      <c r="E178" s="3"/>
      <c r="F178" s="3"/>
      <c r="G178" s="3"/>
    </row>
    <row r="179" spans="1:7" ht="11.25">
      <c r="A179" s="2"/>
      <c r="B179" s="2"/>
      <c r="C179" s="2"/>
      <c r="D179" s="2"/>
      <c r="E179" s="3"/>
      <c r="F179" s="3"/>
      <c r="G179" s="3"/>
    </row>
    <row r="180" spans="1:7" ht="11.25">
      <c r="A180" s="2"/>
      <c r="B180" s="2"/>
      <c r="C180" s="2"/>
      <c r="D180" s="2"/>
      <c r="E180" s="3"/>
      <c r="F180" s="3"/>
      <c r="G180" s="3"/>
    </row>
    <row r="181" spans="1:7" ht="11.25">
      <c r="A181" s="2"/>
      <c r="B181" s="2"/>
      <c r="C181" s="2"/>
      <c r="D181" s="2"/>
      <c r="E181" s="3"/>
      <c r="F181" s="3"/>
      <c r="G181" s="3"/>
    </row>
    <row r="182" spans="1:7" ht="11.25">
      <c r="A182" s="2"/>
      <c r="B182" s="2"/>
      <c r="C182" s="2"/>
      <c r="D182" s="2"/>
      <c r="E182" s="3"/>
      <c r="F182" s="3"/>
      <c r="G182" s="3"/>
    </row>
    <row r="183" spans="1:7" ht="11.25">
      <c r="A183" s="2"/>
      <c r="B183" s="2"/>
      <c r="C183" s="2"/>
      <c r="D183" s="2"/>
      <c r="E183" s="3"/>
      <c r="F183" s="3"/>
      <c r="G183" s="3"/>
    </row>
    <row r="184" spans="1:7" ht="11.25">
      <c r="A184" s="2"/>
      <c r="B184" s="2"/>
      <c r="C184" s="2"/>
      <c r="D184" s="2"/>
      <c r="E184" s="3"/>
      <c r="F184" s="3"/>
      <c r="G184" s="3"/>
    </row>
    <row r="185" spans="1:7" ht="11.25">
      <c r="A185" s="2"/>
      <c r="B185" s="2"/>
      <c r="C185" s="2"/>
      <c r="D185" s="2"/>
      <c r="E185" s="3"/>
      <c r="F185" s="3"/>
      <c r="G185" s="3"/>
    </row>
    <row r="186" spans="1:7" ht="11.25">
      <c r="A186" s="2"/>
      <c r="B186" s="2"/>
      <c r="C186" s="2"/>
      <c r="D186" s="2"/>
      <c r="E186" s="3"/>
      <c r="F186" s="3"/>
      <c r="G186" s="3"/>
    </row>
    <row r="187" spans="1:7" ht="11.25">
      <c r="A187" s="2"/>
      <c r="B187" s="2"/>
      <c r="C187" s="2"/>
      <c r="D187" s="2"/>
      <c r="E187" s="3"/>
      <c r="F187" s="3"/>
      <c r="G187" s="3"/>
    </row>
    <row r="188" spans="1:7" ht="11.25">
      <c r="A188" s="2"/>
      <c r="B188" s="2"/>
      <c r="C188" s="2"/>
      <c r="D188" s="2"/>
      <c r="E188" s="3"/>
      <c r="F188" s="3"/>
      <c r="G188" s="3"/>
    </row>
    <row r="189" spans="1:7" ht="11.25">
      <c r="A189" s="2"/>
      <c r="B189" s="2"/>
      <c r="C189" s="2"/>
      <c r="D189" s="2"/>
      <c r="E189" s="3"/>
      <c r="F189" s="3"/>
      <c r="G189" s="3"/>
    </row>
    <row r="190" spans="1:7" ht="11.25">
      <c r="A190" s="2"/>
      <c r="B190" s="2"/>
      <c r="C190" s="2"/>
      <c r="D190" s="2"/>
      <c r="E190" s="3"/>
      <c r="F190" s="3"/>
      <c r="G190" s="3"/>
    </row>
    <row r="191" spans="1:7" ht="11.25">
      <c r="A191" s="2"/>
      <c r="B191" s="2"/>
      <c r="C191" s="2"/>
      <c r="D191" s="2"/>
      <c r="E191" s="3"/>
      <c r="F191" s="3"/>
      <c r="G191" s="3"/>
    </row>
    <row r="192" spans="1:7" ht="11.25">
      <c r="A192" s="2"/>
      <c r="B192" s="2"/>
      <c r="C192" s="2"/>
      <c r="D192" s="2"/>
      <c r="E192" s="3"/>
      <c r="F192" s="3"/>
      <c r="G192" s="3"/>
    </row>
    <row r="193" spans="1:7" ht="11.25">
      <c r="A193" s="2"/>
      <c r="B193" s="2"/>
      <c r="C193" s="2"/>
      <c r="D193" s="2"/>
      <c r="E193" s="3"/>
      <c r="F193" s="3"/>
      <c r="G193" s="3"/>
    </row>
    <row r="194" spans="1:7" ht="11.25">
      <c r="A194" s="2"/>
      <c r="B194" s="2"/>
      <c r="C194" s="2"/>
      <c r="D194" s="2"/>
      <c r="E194" s="3"/>
      <c r="F194" s="3"/>
      <c r="G194" s="3"/>
    </row>
    <row r="195" spans="1:7" ht="11.25">
      <c r="A195" s="2"/>
      <c r="B195" s="2"/>
      <c r="C195" s="2"/>
      <c r="D195" s="2"/>
      <c r="E195" s="3"/>
      <c r="F195" s="3"/>
      <c r="G195" s="3"/>
    </row>
    <row r="196" spans="1:7" ht="11.25">
      <c r="A196" s="2"/>
      <c r="B196" s="2"/>
      <c r="C196" s="2"/>
      <c r="D196" s="2"/>
      <c r="E196" s="3"/>
      <c r="F196" s="3"/>
      <c r="G196" s="3"/>
    </row>
    <row r="197" spans="1:7" ht="11.25">
      <c r="A197" s="2"/>
      <c r="B197" s="2"/>
      <c r="C197" s="2"/>
      <c r="D197" s="2"/>
      <c r="E197" s="3"/>
      <c r="F197" s="3"/>
      <c r="G197" s="3"/>
    </row>
    <row r="198" spans="1:7" ht="11.25">
      <c r="A198" s="2"/>
      <c r="B198" s="2"/>
      <c r="C198" s="2"/>
      <c r="D198" s="2"/>
      <c r="E198" s="3"/>
      <c r="F198" s="3"/>
      <c r="G198" s="3"/>
    </row>
    <row r="199" spans="1:7" ht="11.25">
      <c r="A199" s="2"/>
      <c r="B199" s="2"/>
      <c r="C199" s="2"/>
      <c r="D199" s="2"/>
      <c r="E199" s="3"/>
      <c r="F199" s="3"/>
      <c r="G199" s="3"/>
    </row>
    <row r="200" spans="1:7" ht="11.25">
      <c r="A200" s="2"/>
      <c r="B200" s="2"/>
      <c r="C200" s="2"/>
      <c r="D200" s="2"/>
      <c r="E200" s="3"/>
      <c r="F200" s="3"/>
      <c r="G200" s="3"/>
    </row>
    <row r="201" spans="1:7" ht="11.25">
      <c r="A201" s="2"/>
      <c r="B201" s="2"/>
      <c r="C201" s="2"/>
      <c r="D201" s="2"/>
      <c r="E201" s="3"/>
      <c r="F201" s="3"/>
      <c r="G201" s="3"/>
    </row>
    <row r="202" spans="1:7" ht="11.25">
      <c r="A202" s="2"/>
      <c r="B202" s="2"/>
      <c r="C202" s="2"/>
      <c r="D202" s="2"/>
      <c r="E202" s="3"/>
      <c r="F202" s="3"/>
      <c r="G202" s="3"/>
    </row>
    <row r="203" spans="1:7" ht="11.25">
      <c r="A203" s="2"/>
      <c r="B203" s="2"/>
      <c r="C203" s="2"/>
      <c r="D203" s="2"/>
      <c r="E203" s="3"/>
      <c r="F203" s="3"/>
      <c r="G203" s="3"/>
    </row>
    <row r="204" spans="1:7" ht="11.25">
      <c r="A204" s="2"/>
      <c r="B204" s="2"/>
      <c r="C204" s="2"/>
      <c r="D204" s="2"/>
      <c r="E204" s="3"/>
      <c r="F204" s="3"/>
      <c r="G204" s="3"/>
    </row>
    <row r="205" spans="1:7" ht="11.25">
      <c r="A205" s="2"/>
      <c r="B205" s="2"/>
      <c r="C205" s="2"/>
      <c r="D205" s="2"/>
      <c r="E205" s="3"/>
      <c r="F205" s="3"/>
      <c r="G205" s="3"/>
    </row>
    <row r="206" spans="1:7" ht="11.25">
      <c r="A206" s="2"/>
      <c r="B206" s="2"/>
      <c r="C206" s="2"/>
      <c r="D206" s="2"/>
      <c r="E206" s="3"/>
      <c r="F206" s="3"/>
      <c r="G206" s="3"/>
    </row>
    <row r="207" spans="1:7" ht="11.25">
      <c r="A207" s="2"/>
      <c r="B207" s="2"/>
      <c r="C207" s="2"/>
      <c r="D207" s="2"/>
      <c r="E207" s="3"/>
      <c r="F207" s="3"/>
      <c r="G207" s="3"/>
    </row>
    <row r="208" spans="1:7" ht="11.25">
      <c r="A208" s="2"/>
      <c r="B208" s="2"/>
      <c r="C208" s="2"/>
      <c r="D208" s="2"/>
      <c r="E208" s="3"/>
      <c r="F208" s="3"/>
      <c r="G208" s="3"/>
    </row>
    <row r="209" spans="1:7" ht="11.25">
      <c r="A209" s="2"/>
      <c r="B209" s="2"/>
      <c r="C209" s="2"/>
      <c r="D209" s="2"/>
      <c r="E209" s="3"/>
      <c r="F209" s="3"/>
      <c r="G209" s="3"/>
    </row>
    <row r="210" spans="1:7" ht="11.25">
      <c r="A210" s="2"/>
      <c r="B210" s="2"/>
      <c r="C210" s="2"/>
      <c r="D210" s="2"/>
      <c r="E210" s="3"/>
      <c r="F210" s="3"/>
      <c r="G210" s="3"/>
    </row>
    <row r="211" spans="1:7" ht="11.25">
      <c r="A211" s="2"/>
      <c r="B211" s="2"/>
      <c r="C211" s="2"/>
      <c r="D211" s="2"/>
      <c r="E211" s="3"/>
      <c r="F211" s="3"/>
      <c r="G211" s="3"/>
    </row>
    <row r="212" spans="1:7" ht="11.25">
      <c r="A212" s="2"/>
      <c r="B212" s="2"/>
      <c r="C212" s="2"/>
      <c r="D212" s="2"/>
      <c r="E212" s="3"/>
      <c r="F212" s="3"/>
      <c r="G212" s="3"/>
    </row>
    <row r="213" spans="1:7" ht="11.25">
      <c r="A213" s="2"/>
      <c r="B213" s="2"/>
      <c r="C213" s="2"/>
      <c r="D213" s="2"/>
      <c r="E213" s="3"/>
      <c r="F213" s="3"/>
      <c r="G213" s="3"/>
    </row>
    <row r="214" spans="1:7" ht="11.25">
      <c r="A214" s="2"/>
      <c r="B214" s="2"/>
      <c r="C214" s="2"/>
      <c r="D214" s="2"/>
      <c r="E214" s="3"/>
      <c r="F214" s="3"/>
      <c r="G214" s="3"/>
    </row>
    <row r="215" spans="1:7" ht="11.25">
      <c r="A215" s="2"/>
      <c r="B215" s="2"/>
      <c r="C215" s="2"/>
      <c r="D215" s="2"/>
      <c r="E215" s="3"/>
      <c r="F215" s="3"/>
      <c r="G215" s="3"/>
    </row>
    <row r="216" spans="1:7" ht="11.25">
      <c r="A216" s="2"/>
      <c r="B216" s="2"/>
      <c r="C216" s="2"/>
      <c r="D216" s="2"/>
      <c r="E216" s="3"/>
      <c r="F216" s="3"/>
      <c r="G216" s="3"/>
    </row>
    <row r="217" spans="1:7" ht="11.25">
      <c r="A217" s="2"/>
      <c r="B217" s="2"/>
      <c r="C217" s="2"/>
      <c r="D217" s="2"/>
      <c r="E217" s="3"/>
      <c r="F217" s="3"/>
      <c r="G217" s="3"/>
    </row>
    <row r="218" spans="1:7" ht="11.25">
      <c r="A218" s="2"/>
      <c r="B218" s="2"/>
      <c r="C218" s="2"/>
      <c r="D218" s="2"/>
      <c r="E218" s="3"/>
      <c r="F218" s="3"/>
      <c r="G218" s="3"/>
    </row>
    <row r="219" spans="1:7" ht="11.25">
      <c r="A219" s="2"/>
      <c r="B219" s="2"/>
      <c r="C219" s="2"/>
      <c r="D219" s="2"/>
      <c r="E219" s="3"/>
      <c r="F219" s="3"/>
      <c r="G219" s="3"/>
    </row>
    <row r="220" spans="1:7" ht="11.25">
      <c r="A220" s="2"/>
      <c r="B220" s="2"/>
      <c r="C220" s="2"/>
      <c r="D220" s="2"/>
      <c r="E220" s="3"/>
      <c r="F220" s="3"/>
      <c r="G220" s="3"/>
    </row>
    <row r="221" spans="1:7" ht="11.25">
      <c r="A221" s="2"/>
      <c r="B221" s="2"/>
      <c r="C221" s="2"/>
      <c r="D221" s="2"/>
      <c r="E221" s="3"/>
      <c r="F221" s="3"/>
      <c r="G221" s="3"/>
    </row>
    <row r="222" spans="1:7" ht="11.25">
      <c r="A222" s="2"/>
      <c r="B222" s="2"/>
      <c r="C222" s="2"/>
      <c r="D222" s="2"/>
      <c r="E222" s="3"/>
      <c r="F222" s="3"/>
      <c r="G222" s="3"/>
    </row>
    <row r="223" spans="1:7" ht="11.25">
      <c r="A223" s="2"/>
      <c r="B223" s="2"/>
      <c r="C223" s="2"/>
      <c r="D223" s="2"/>
      <c r="E223" s="3"/>
      <c r="F223" s="3"/>
      <c r="G223" s="3"/>
    </row>
    <row r="224" spans="1:7" ht="11.25">
      <c r="A224" s="2"/>
      <c r="B224" s="2"/>
      <c r="C224" s="2"/>
      <c r="D224" s="2"/>
      <c r="E224" s="3"/>
      <c r="F224" s="3"/>
      <c r="G224" s="3"/>
    </row>
    <row r="225" spans="1:7" ht="11.25">
      <c r="A225" s="2"/>
      <c r="B225" s="2"/>
      <c r="C225" s="2"/>
      <c r="D225" s="2"/>
      <c r="E225" s="3"/>
      <c r="F225" s="3"/>
      <c r="G225" s="3"/>
    </row>
    <row r="226" spans="1:7" ht="11.25">
      <c r="A226" s="2"/>
      <c r="B226" s="2"/>
      <c r="C226" s="2"/>
      <c r="D226" s="2"/>
      <c r="E226" s="3"/>
      <c r="F226" s="3"/>
      <c r="G226" s="3"/>
    </row>
    <row r="227" spans="1:7" ht="11.25">
      <c r="A227" s="2"/>
      <c r="B227" s="2"/>
      <c r="C227" s="2"/>
      <c r="D227" s="2"/>
      <c r="E227" s="3"/>
      <c r="F227" s="3"/>
      <c r="G227" s="3"/>
    </row>
    <row r="228" spans="1:7" ht="11.25">
      <c r="A228" s="2"/>
      <c r="B228" s="2"/>
      <c r="C228" s="2"/>
      <c r="D228" s="2"/>
      <c r="E228" s="3"/>
      <c r="F228" s="3"/>
      <c r="G228" s="3"/>
    </row>
    <row r="229" spans="1:7" ht="11.25">
      <c r="A229" s="2"/>
      <c r="B229" s="2"/>
      <c r="C229" s="2"/>
      <c r="D229" s="2"/>
      <c r="E229" s="3"/>
      <c r="F229" s="3"/>
      <c r="G229" s="3"/>
    </row>
    <row r="230" spans="1:7" ht="11.25">
      <c r="A230" s="2"/>
      <c r="B230" s="2"/>
      <c r="C230" s="2"/>
      <c r="D230" s="2"/>
      <c r="E230" s="3"/>
      <c r="F230" s="3"/>
      <c r="G230" s="3"/>
    </row>
    <row r="231" spans="1:7" ht="11.25">
      <c r="A231" s="2"/>
      <c r="B231" s="2"/>
      <c r="C231" s="2"/>
      <c r="D231" s="2"/>
      <c r="E231" s="3"/>
      <c r="F231" s="3"/>
      <c r="G231" s="3"/>
    </row>
    <row r="232" spans="1:7" ht="11.25">
      <c r="A232" s="2"/>
      <c r="B232" s="2"/>
      <c r="C232" s="2"/>
      <c r="D232" s="2"/>
      <c r="E232" s="3"/>
      <c r="F232" s="3"/>
      <c r="G232" s="3"/>
    </row>
    <row r="233" spans="1:7" ht="11.25">
      <c r="A233" s="2"/>
      <c r="B233" s="2"/>
      <c r="C233" s="2"/>
      <c r="D233" s="2"/>
      <c r="E233" s="3"/>
      <c r="F233" s="3"/>
      <c r="G233" s="3"/>
    </row>
    <row r="234" spans="1:7" ht="11.25">
      <c r="A234" s="2"/>
      <c r="B234" s="2"/>
      <c r="C234" s="2"/>
      <c r="D234" s="2"/>
      <c r="E234" s="3"/>
      <c r="F234" s="3"/>
      <c r="G234" s="3"/>
    </row>
    <row r="235" spans="1:7" ht="11.25">
      <c r="A235" s="2"/>
      <c r="B235" s="2"/>
      <c r="C235" s="2"/>
      <c r="D235" s="2"/>
      <c r="E235" s="3"/>
      <c r="F235" s="3"/>
      <c r="G235" s="3"/>
    </row>
    <row r="236" spans="1:7" ht="11.25">
      <c r="A236" s="2"/>
      <c r="B236" s="2"/>
      <c r="C236" s="2"/>
      <c r="D236" s="2"/>
      <c r="E236" s="3"/>
      <c r="F236" s="3"/>
      <c r="G236" s="3"/>
    </row>
    <row r="237" spans="1:7" ht="11.25">
      <c r="A237" s="2"/>
      <c r="B237" s="2"/>
      <c r="C237" s="2"/>
      <c r="D237" s="2"/>
      <c r="E237" s="3"/>
      <c r="F237" s="3"/>
      <c r="G237" s="3"/>
    </row>
    <row r="238" spans="1:7" ht="11.25">
      <c r="A238" s="2"/>
      <c r="B238" s="2"/>
      <c r="C238" s="2"/>
      <c r="D238" s="2"/>
      <c r="E238" s="3"/>
      <c r="F238" s="3"/>
      <c r="G238" s="3"/>
    </row>
    <row r="239" spans="1:7" ht="11.25">
      <c r="A239" s="2"/>
      <c r="B239" s="2"/>
      <c r="C239" s="2"/>
      <c r="D239" s="2"/>
      <c r="E239" s="3"/>
      <c r="F239" s="3"/>
      <c r="G239" s="3"/>
    </row>
    <row r="240" spans="1:7" ht="11.25">
      <c r="A240" s="2"/>
      <c r="B240" s="2"/>
      <c r="C240" s="2"/>
      <c r="D240" s="2"/>
      <c r="E240" s="3"/>
      <c r="F240" s="3"/>
      <c r="G240" s="3"/>
    </row>
    <row r="241" spans="1:7" ht="11.25">
      <c r="A241" s="2"/>
      <c r="B241" s="2"/>
      <c r="C241" s="2"/>
      <c r="D241" s="2"/>
      <c r="E241" s="3"/>
      <c r="F241" s="3"/>
      <c r="G241" s="3"/>
    </row>
    <row r="242" spans="1:7" ht="11.25">
      <c r="A242" s="2"/>
      <c r="B242" s="2"/>
      <c r="C242" s="2"/>
      <c r="D242" s="2"/>
      <c r="E242" s="3"/>
      <c r="F242" s="3"/>
      <c r="G242" s="3"/>
    </row>
    <row r="243" spans="1:7" ht="11.25">
      <c r="A243" s="2"/>
      <c r="B243" s="2"/>
      <c r="C243" s="2"/>
      <c r="D243" s="2"/>
      <c r="E243" s="3"/>
      <c r="F243" s="3"/>
      <c r="G243" s="3"/>
    </row>
    <row r="244" spans="1:7" ht="11.25">
      <c r="A244" s="2"/>
      <c r="B244" s="2"/>
      <c r="C244" s="2"/>
      <c r="D244" s="2"/>
      <c r="E244" s="3"/>
      <c r="F244" s="3"/>
      <c r="G244" s="3"/>
    </row>
    <row r="245" spans="1:7" ht="11.25">
      <c r="A245" s="2"/>
      <c r="B245" s="2"/>
      <c r="C245" s="2"/>
      <c r="D245" s="2"/>
      <c r="E245" s="3"/>
      <c r="F245" s="3"/>
      <c r="G245" s="3"/>
    </row>
    <row r="246" spans="1:7" ht="11.25">
      <c r="A246" s="2"/>
      <c r="B246" s="2"/>
      <c r="C246" s="2"/>
      <c r="D246" s="2"/>
      <c r="E246" s="3"/>
      <c r="F246" s="3"/>
      <c r="G246" s="3"/>
    </row>
    <row r="247" spans="1:7" ht="11.25">
      <c r="A247" s="2"/>
      <c r="B247" s="2"/>
      <c r="C247" s="2"/>
      <c r="D247" s="2"/>
      <c r="E247" s="3"/>
      <c r="F247" s="3"/>
      <c r="G247" s="3"/>
    </row>
    <row r="248" spans="1:7" ht="11.25">
      <c r="A248" s="2"/>
      <c r="B248" s="2"/>
      <c r="C248" s="2"/>
      <c r="D248" s="2"/>
      <c r="E248" s="3"/>
      <c r="F248" s="3"/>
      <c r="G248" s="3"/>
    </row>
    <row r="249" spans="1:7" ht="11.25">
      <c r="A249" s="2"/>
      <c r="B249" s="2"/>
      <c r="C249" s="2"/>
      <c r="D249" s="2"/>
      <c r="E249" s="3"/>
      <c r="F249" s="3"/>
      <c r="G249" s="3"/>
    </row>
    <row r="250" spans="1:7" ht="11.25">
      <c r="A250" s="2"/>
      <c r="B250" s="2"/>
      <c r="C250" s="2"/>
      <c r="D250" s="2"/>
      <c r="E250" s="3"/>
      <c r="F250" s="3"/>
      <c r="G250" s="3"/>
    </row>
    <row r="251" spans="1:7" ht="11.25">
      <c r="A251" s="2"/>
      <c r="B251" s="2"/>
      <c r="C251" s="2"/>
      <c r="D251" s="2"/>
      <c r="E251" s="3"/>
      <c r="F251" s="3"/>
      <c r="G251" s="3"/>
    </row>
    <row r="252" spans="1:7" ht="11.25">
      <c r="A252" s="2"/>
      <c r="B252" s="2"/>
      <c r="C252" s="2"/>
      <c r="D252" s="2"/>
      <c r="E252" s="3"/>
      <c r="F252" s="3"/>
      <c r="G252" s="3"/>
    </row>
    <row r="253" spans="1:7" ht="11.25">
      <c r="A253" s="2"/>
      <c r="B253" s="2"/>
      <c r="C253" s="2"/>
      <c r="D253" s="2"/>
      <c r="E253" s="3"/>
      <c r="F253" s="3"/>
      <c r="G253" s="3"/>
    </row>
    <row r="254" spans="1:7" ht="11.25">
      <c r="A254" s="2"/>
      <c r="B254" s="2"/>
      <c r="C254" s="2"/>
      <c r="D254" s="2"/>
      <c r="E254" s="3"/>
      <c r="F254" s="3"/>
      <c r="G254" s="3"/>
    </row>
    <row r="255" spans="1:7" ht="11.25">
      <c r="A255" s="2"/>
      <c r="B255" s="2"/>
      <c r="C255" s="2"/>
      <c r="D255" s="2"/>
      <c r="E255" s="3"/>
      <c r="F255" s="3"/>
      <c r="G255" s="3"/>
    </row>
    <row r="256" spans="1:7" ht="11.25">
      <c r="A256" s="2"/>
      <c r="B256" s="2"/>
      <c r="C256" s="2"/>
      <c r="D256" s="2"/>
      <c r="E256" s="3"/>
      <c r="F256" s="3"/>
      <c r="G256" s="3"/>
    </row>
    <row r="257" spans="1:7" ht="11.25">
      <c r="A257" s="2"/>
      <c r="B257" s="2"/>
      <c r="C257" s="2"/>
      <c r="D257" s="2"/>
      <c r="E257" s="3"/>
      <c r="F257" s="3"/>
      <c r="G257" s="3"/>
    </row>
    <row r="258" spans="1:7" ht="11.25">
      <c r="A258" s="2"/>
      <c r="B258" s="2"/>
      <c r="C258" s="2"/>
      <c r="D258" s="2"/>
      <c r="E258" s="3"/>
      <c r="F258" s="3"/>
      <c r="G258" s="3"/>
    </row>
    <row r="259" spans="1:7" ht="11.25">
      <c r="A259" s="2"/>
      <c r="B259" s="2"/>
      <c r="C259" s="2"/>
      <c r="D259" s="2"/>
      <c r="E259" s="3"/>
      <c r="F259" s="3"/>
      <c r="G259" s="3"/>
    </row>
    <row r="260" spans="1:7" ht="11.25">
      <c r="A260" s="2"/>
      <c r="B260" s="2"/>
      <c r="C260" s="2"/>
      <c r="D260" s="2"/>
      <c r="E260" s="3"/>
      <c r="F260" s="3"/>
      <c r="G260" s="3"/>
    </row>
    <row r="261" spans="1:7" ht="11.25">
      <c r="A261" s="2"/>
      <c r="B261" s="2"/>
      <c r="C261" s="2"/>
      <c r="D261" s="2"/>
      <c r="E261" s="3"/>
      <c r="F261" s="3"/>
      <c r="G261" s="3"/>
    </row>
    <row r="262" spans="1:7" ht="11.25">
      <c r="A262" s="2"/>
      <c r="B262" s="2"/>
      <c r="C262" s="2"/>
      <c r="D262" s="2"/>
      <c r="E262" s="3"/>
      <c r="F262" s="3"/>
      <c r="G262" s="3"/>
    </row>
    <row r="263" spans="1:7" ht="11.25">
      <c r="A263" s="2"/>
      <c r="B263" s="2"/>
      <c r="C263" s="2"/>
      <c r="D263" s="2"/>
      <c r="E263" s="3"/>
      <c r="F263" s="3"/>
      <c r="G263" s="3"/>
    </row>
    <row r="264" spans="1:7" ht="11.25">
      <c r="A264" s="2"/>
      <c r="B264" s="2"/>
      <c r="C264" s="2"/>
      <c r="D264" s="2"/>
      <c r="E264" s="3"/>
      <c r="F264" s="3"/>
      <c r="G264" s="3"/>
    </row>
    <row r="265" spans="1:7" ht="11.25">
      <c r="A265" s="2"/>
      <c r="B265" s="2"/>
      <c r="C265" s="2"/>
      <c r="D265" s="2"/>
      <c r="E265" s="3"/>
      <c r="F265" s="3"/>
      <c r="G265" s="3"/>
    </row>
    <row r="266" spans="1:7" ht="11.25">
      <c r="A266" s="2"/>
      <c r="B266" s="2"/>
      <c r="C266" s="2"/>
      <c r="D266" s="2"/>
      <c r="E266" s="3"/>
      <c r="F266" s="3"/>
      <c r="G266" s="3"/>
    </row>
    <row r="267" spans="1:7" ht="11.25">
      <c r="A267" s="2"/>
      <c r="B267" s="2"/>
      <c r="C267" s="2"/>
      <c r="D267" s="2"/>
      <c r="E267" s="3"/>
      <c r="F267" s="3"/>
      <c r="G267" s="3"/>
    </row>
    <row r="268" spans="1:7" ht="11.25">
      <c r="A268" s="2"/>
      <c r="B268" s="2"/>
      <c r="C268" s="2"/>
      <c r="D268" s="2"/>
      <c r="E268" s="3"/>
      <c r="F268" s="3"/>
      <c r="G268" s="3"/>
    </row>
    <row r="269" spans="1:7" ht="11.25">
      <c r="A269" s="2"/>
      <c r="B269" s="2"/>
      <c r="C269" s="2"/>
      <c r="D269" s="2"/>
      <c r="E269" s="3"/>
      <c r="F269" s="3"/>
      <c r="G269" s="3"/>
    </row>
    <row r="270" spans="1:7" ht="11.25">
      <c r="A270" s="2"/>
      <c r="B270" s="2"/>
      <c r="C270" s="2"/>
      <c r="D270" s="2"/>
      <c r="E270" s="3"/>
      <c r="F270" s="3"/>
      <c r="G270" s="3"/>
    </row>
    <row r="271" spans="1:7" ht="11.25">
      <c r="A271" s="2"/>
      <c r="B271" s="2"/>
      <c r="C271" s="2"/>
      <c r="D271" s="2"/>
      <c r="E271" s="3"/>
      <c r="F271" s="3"/>
      <c r="G271" s="3"/>
    </row>
    <row r="272" spans="1:7" ht="11.25">
      <c r="A272" s="2"/>
      <c r="B272" s="2"/>
      <c r="C272" s="2"/>
      <c r="D272" s="2"/>
      <c r="E272" s="3"/>
      <c r="F272" s="3"/>
      <c r="G272" s="3"/>
    </row>
    <row r="273" spans="1:7" ht="11.25">
      <c r="A273" s="2"/>
      <c r="B273" s="2"/>
      <c r="C273" s="2"/>
      <c r="D273" s="2"/>
      <c r="E273" s="3"/>
      <c r="F273" s="3"/>
      <c r="G273" s="3"/>
    </row>
    <row r="274" spans="1:7" ht="11.25">
      <c r="A274" s="2"/>
      <c r="B274" s="2"/>
      <c r="C274" s="2"/>
      <c r="D274" s="2"/>
      <c r="E274" s="3"/>
      <c r="F274" s="3"/>
      <c r="G274" s="3"/>
    </row>
    <row r="275" spans="1:7" ht="11.25">
      <c r="A275" s="2"/>
      <c r="B275" s="2"/>
      <c r="C275" s="2"/>
      <c r="D275" s="2"/>
      <c r="E275" s="3"/>
      <c r="F275" s="3"/>
      <c r="G275" s="3"/>
    </row>
    <row r="276" spans="1:7" ht="11.25">
      <c r="A276" s="2"/>
      <c r="B276" s="2"/>
      <c r="C276" s="2"/>
      <c r="D276" s="2"/>
      <c r="E276" s="3"/>
      <c r="F276" s="3"/>
      <c r="G276" s="3"/>
    </row>
    <row r="277" spans="1:7" ht="11.25">
      <c r="A277" s="2"/>
      <c r="B277" s="2"/>
      <c r="C277" s="2"/>
      <c r="D277" s="2"/>
      <c r="E277" s="3"/>
      <c r="F277" s="3"/>
      <c r="G277" s="3"/>
    </row>
    <row r="278" spans="1:7" ht="11.25">
      <c r="A278" s="2"/>
      <c r="B278" s="2"/>
      <c r="C278" s="2"/>
      <c r="D278" s="2"/>
      <c r="E278" s="3"/>
      <c r="F278" s="3"/>
      <c r="G278" s="3"/>
    </row>
    <row r="279" spans="1:7" ht="11.25">
      <c r="A279" s="2"/>
      <c r="B279" s="2"/>
      <c r="C279" s="2"/>
      <c r="D279" s="2"/>
      <c r="E279" s="3"/>
      <c r="F279" s="3"/>
      <c r="G279" s="3"/>
    </row>
    <row r="280" spans="1:7" ht="11.25">
      <c r="A280" s="2"/>
      <c r="B280" s="2"/>
      <c r="C280" s="2"/>
      <c r="D280" s="2"/>
      <c r="E280" s="3"/>
      <c r="F280" s="3"/>
      <c r="G280" s="3"/>
    </row>
    <row r="281" spans="1:7" ht="11.25">
      <c r="A281" s="2"/>
      <c r="B281" s="2"/>
      <c r="C281" s="2"/>
      <c r="D281" s="2"/>
      <c r="E281" s="3"/>
      <c r="F281" s="3"/>
      <c r="G281" s="3"/>
    </row>
    <row r="282" spans="1:7" ht="11.25">
      <c r="A282" s="2"/>
      <c r="B282" s="2"/>
      <c r="C282" s="2"/>
      <c r="D282" s="2"/>
      <c r="E282" s="3"/>
      <c r="F282" s="3"/>
      <c r="G282" s="3"/>
    </row>
    <row r="283" spans="1:7" ht="11.25">
      <c r="A283" s="2"/>
      <c r="B283" s="2"/>
      <c r="C283" s="2"/>
      <c r="D283" s="2"/>
      <c r="E283" s="3"/>
      <c r="F283" s="3"/>
      <c r="G283" s="3"/>
    </row>
    <row r="284" spans="1:7" ht="11.25">
      <c r="A284" s="2"/>
      <c r="B284" s="2"/>
      <c r="C284" s="2"/>
      <c r="D284" s="2"/>
      <c r="E284" s="3"/>
      <c r="F284" s="3"/>
      <c r="G284" s="3"/>
    </row>
    <row r="285" spans="1:7" ht="11.25">
      <c r="A285" s="2"/>
      <c r="B285" s="2"/>
      <c r="C285" s="2"/>
      <c r="D285" s="2"/>
      <c r="E285" s="3"/>
      <c r="F285" s="3"/>
      <c r="G285" s="3"/>
    </row>
    <row r="286" spans="1:7" ht="11.25">
      <c r="A286" s="2"/>
      <c r="B286" s="2"/>
      <c r="C286" s="2"/>
      <c r="D286" s="2"/>
      <c r="E286" s="3"/>
      <c r="F286" s="3"/>
      <c r="G286" s="3"/>
    </row>
    <row r="287" spans="1:7" ht="11.25">
      <c r="A287" s="2"/>
      <c r="B287" s="2"/>
      <c r="C287" s="2"/>
      <c r="D287" s="2"/>
      <c r="E287" s="3"/>
      <c r="F287" s="3"/>
      <c r="G287" s="3"/>
    </row>
    <row r="288" spans="1:7" ht="11.25">
      <c r="A288" s="2"/>
      <c r="B288" s="2"/>
      <c r="C288" s="2"/>
      <c r="D288" s="2"/>
      <c r="E288" s="3"/>
      <c r="F288" s="3"/>
      <c r="G288" s="3"/>
    </row>
    <row r="289" spans="1:7" ht="11.25">
      <c r="A289" s="2"/>
      <c r="B289" s="2"/>
      <c r="C289" s="2"/>
      <c r="D289" s="2"/>
      <c r="E289" s="3"/>
      <c r="F289" s="3"/>
      <c r="G289" s="3"/>
    </row>
    <row r="290" spans="1:7" ht="11.25">
      <c r="A290" s="2"/>
      <c r="B290" s="2"/>
      <c r="C290" s="2"/>
      <c r="D290" s="2"/>
      <c r="E290" s="3"/>
      <c r="F290" s="3"/>
      <c r="G290" s="3"/>
    </row>
    <row r="291" spans="1:7" ht="11.25">
      <c r="A291" s="2"/>
      <c r="B291" s="2"/>
      <c r="C291" s="2"/>
      <c r="D291" s="2"/>
      <c r="E291" s="3"/>
      <c r="F291" s="3"/>
      <c r="G291" s="3"/>
    </row>
    <row r="292" spans="1:7" ht="11.25">
      <c r="A292" s="2"/>
      <c r="B292" s="2"/>
      <c r="C292" s="2"/>
      <c r="D292" s="2"/>
      <c r="E292" s="3"/>
      <c r="F292" s="3"/>
      <c r="G292" s="3"/>
    </row>
    <row r="293" spans="1:7" ht="11.25">
      <c r="A293" s="2"/>
      <c r="B293" s="2"/>
      <c r="C293" s="2"/>
      <c r="D293" s="2"/>
      <c r="E293" s="3"/>
      <c r="F293" s="3"/>
      <c r="G293" s="3"/>
    </row>
    <row r="294" spans="1:7" ht="11.25">
      <c r="A294" s="2"/>
      <c r="B294" s="2"/>
      <c r="C294" s="2"/>
      <c r="D294" s="2"/>
      <c r="E294" s="3"/>
      <c r="F294" s="3"/>
      <c r="G294" s="3"/>
    </row>
    <row r="295" spans="1:7" ht="11.25">
      <c r="A295" s="2"/>
      <c r="B295" s="2"/>
      <c r="C295" s="2"/>
      <c r="D295" s="2"/>
      <c r="E295" s="3"/>
      <c r="F295" s="3"/>
      <c r="G295" s="3"/>
    </row>
    <row r="296" spans="1:7" ht="11.25">
      <c r="A296" s="2"/>
      <c r="B296" s="2"/>
      <c r="C296" s="2"/>
      <c r="D296" s="2"/>
      <c r="E296" s="3"/>
      <c r="F296" s="3"/>
      <c r="G296" s="3"/>
    </row>
    <row r="297" spans="1:7" ht="11.25">
      <c r="A297" s="2"/>
      <c r="B297" s="2"/>
      <c r="C297" s="2"/>
      <c r="D297" s="2"/>
      <c r="E297" s="3"/>
      <c r="F297" s="3"/>
      <c r="G297" s="3"/>
    </row>
    <row r="298" spans="1:7" ht="11.25">
      <c r="A298" s="2"/>
      <c r="B298" s="2"/>
      <c r="C298" s="2"/>
      <c r="D298" s="2"/>
      <c r="E298" s="3"/>
      <c r="F298" s="3"/>
      <c r="G298" s="3"/>
    </row>
    <row r="299" spans="1:7" ht="11.25">
      <c r="A299" s="2"/>
      <c r="B299" s="2"/>
      <c r="C299" s="2"/>
      <c r="D299" s="2"/>
      <c r="E299" s="3"/>
      <c r="F299" s="3"/>
      <c r="G299" s="3"/>
    </row>
    <row r="300" spans="1:7" ht="11.25">
      <c r="A300" s="2"/>
      <c r="B300" s="2"/>
      <c r="C300" s="2"/>
      <c r="D300" s="2"/>
      <c r="E300" s="3"/>
      <c r="F300" s="3"/>
      <c r="G300" s="3"/>
    </row>
    <row r="301" spans="1:7" ht="11.25">
      <c r="A301" s="2"/>
      <c r="B301" s="2"/>
      <c r="C301" s="2"/>
      <c r="D301" s="2"/>
      <c r="E301" s="3"/>
      <c r="F301" s="3"/>
      <c r="G301" s="3"/>
    </row>
    <row r="302" spans="1:7" ht="11.25">
      <c r="A302" s="2"/>
      <c r="B302" s="2"/>
      <c r="C302" s="2"/>
      <c r="D302" s="2"/>
      <c r="E302" s="3"/>
      <c r="F302" s="3"/>
      <c r="G302" s="3"/>
    </row>
    <row r="303" spans="1:7" ht="11.25">
      <c r="A303" s="2"/>
      <c r="B303" s="2"/>
      <c r="C303" s="2"/>
      <c r="D303" s="2"/>
      <c r="E303" s="3"/>
      <c r="F303" s="3"/>
      <c r="G303" s="3"/>
    </row>
    <row r="304" spans="1:7" ht="11.25">
      <c r="A304" s="2"/>
      <c r="B304" s="2"/>
      <c r="C304" s="2"/>
      <c r="D304" s="2"/>
      <c r="E304" s="3"/>
      <c r="F304" s="3"/>
      <c r="G304" s="3"/>
    </row>
    <row r="305" spans="1:7" ht="11.25">
      <c r="A305" s="2"/>
      <c r="B305" s="2"/>
      <c r="C305" s="2"/>
      <c r="D305" s="2"/>
      <c r="E305" s="3"/>
      <c r="F305" s="3"/>
      <c r="G305" s="3"/>
    </row>
    <row r="306" spans="1:7" ht="11.25">
      <c r="A306" s="2"/>
      <c r="B306" s="2"/>
      <c r="C306" s="2"/>
      <c r="D306" s="2"/>
      <c r="E306" s="3"/>
      <c r="F306" s="3"/>
      <c r="G306" s="3"/>
    </row>
    <row r="307" spans="1:7" ht="11.25">
      <c r="A307" s="2"/>
      <c r="B307" s="2"/>
      <c r="C307" s="2"/>
      <c r="D307" s="2"/>
      <c r="E307" s="3"/>
      <c r="F307" s="3"/>
      <c r="G307" s="3"/>
    </row>
    <row r="308" spans="1:7" ht="11.25">
      <c r="A308" s="2"/>
      <c r="B308" s="2"/>
      <c r="C308" s="2"/>
      <c r="D308" s="2"/>
      <c r="E308" s="3"/>
      <c r="F308" s="3"/>
      <c r="G308" s="3"/>
    </row>
    <row r="309" spans="1:7" ht="11.25">
      <c r="A309" s="2"/>
      <c r="B309" s="2"/>
      <c r="C309" s="2"/>
      <c r="D309" s="2"/>
      <c r="E309" s="3"/>
      <c r="F309" s="3"/>
      <c r="G309" s="3"/>
    </row>
    <row r="310" spans="1:7" ht="11.25">
      <c r="A310" s="2"/>
      <c r="B310" s="2"/>
      <c r="C310" s="2"/>
      <c r="D310" s="2"/>
      <c r="E310" s="3"/>
      <c r="F310" s="3"/>
      <c r="G310" s="3"/>
    </row>
    <row r="311" spans="1:7" ht="11.25">
      <c r="A311" s="2"/>
      <c r="B311" s="2"/>
      <c r="C311" s="2"/>
      <c r="D311" s="2"/>
      <c r="E311" s="3"/>
      <c r="F311" s="3"/>
      <c r="G311" s="3"/>
    </row>
    <row r="312" spans="1:7" ht="11.25">
      <c r="A312" s="2"/>
      <c r="B312" s="2"/>
      <c r="C312" s="2"/>
      <c r="D312" s="2"/>
      <c r="E312" s="3"/>
      <c r="F312" s="3"/>
      <c r="G312" s="3"/>
    </row>
    <row r="313" spans="1:7" ht="11.25">
      <c r="A313" s="2"/>
      <c r="B313" s="2"/>
      <c r="C313" s="2"/>
      <c r="D313" s="2"/>
      <c r="E313" s="3"/>
      <c r="F313" s="3"/>
      <c r="G313" s="3"/>
    </row>
    <row r="314" spans="1:7" ht="11.25">
      <c r="A314" s="2"/>
      <c r="B314" s="2"/>
      <c r="C314" s="2"/>
      <c r="D314" s="2"/>
      <c r="E314" s="3"/>
      <c r="F314" s="3"/>
      <c r="G314" s="3"/>
    </row>
    <row r="315" spans="1:7" ht="11.25">
      <c r="A315" s="2"/>
      <c r="B315" s="2"/>
      <c r="C315" s="2"/>
      <c r="D315" s="2"/>
      <c r="E315" s="3"/>
      <c r="F315" s="3"/>
      <c r="G315" s="3"/>
    </row>
    <row r="316" spans="1:7" ht="11.25">
      <c r="A316" s="2"/>
      <c r="B316" s="2"/>
      <c r="C316" s="2"/>
      <c r="D316" s="2"/>
      <c r="E316" s="2"/>
      <c r="F316" s="3"/>
      <c r="G316" s="3"/>
    </row>
    <row r="317" spans="1:7" ht="11.25">
      <c r="A317" s="2"/>
      <c r="B317" s="2"/>
      <c r="C317" s="2"/>
      <c r="D317" s="2"/>
      <c r="E317" s="2"/>
      <c r="F317" s="3"/>
      <c r="G317" s="3"/>
    </row>
    <row r="318" spans="1:7" ht="11.25">
      <c r="A318" s="2"/>
      <c r="B318" s="2"/>
      <c r="C318" s="2"/>
      <c r="D318" s="2"/>
      <c r="E318" s="2"/>
      <c r="F318" s="3"/>
      <c r="G318" s="3"/>
    </row>
    <row r="319" spans="1:7" ht="11.25">
      <c r="A319" s="2"/>
      <c r="B319" s="2"/>
      <c r="C319" s="2"/>
      <c r="D319" s="2"/>
      <c r="E319" s="2"/>
      <c r="F319" s="3"/>
      <c r="G319" s="3"/>
    </row>
    <row r="320" spans="1:7" ht="11.25">
      <c r="A320" s="2"/>
      <c r="B320" s="2"/>
      <c r="C320" s="2"/>
      <c r="D320" s="2"/>
      <c r="E320" s="2"/>
      <c r="F320" s="3"/>
      <c r="G320" s="3"/>
    </row>
    <row r="321" spans="1:7" ht="11.25">
      <c r="A321" s="2"/>
      <c r="B321" s="2"/>
      <c r="C321" s="2"/>
      <c r="D321" s="2"/>
      <c r="E321" s="2"/>
      <c r="F321" s="3"/>
      <c r="G321" s="3"/>
    </row>
    <row r="322" spans="1:7" ht="11.25">
      <c r="A322" s="2"/>
      <c r="B322" s="2"/>
      <c r="C322" s="2"/>
      <c r="D322" s="2"/>
      <c r="E322" s="2"/>
      <c r="F322" s="3"/>
      <c r="G322" s="3"/>
    </row>
    <row r="323" spans="1:7" ht="11.25">
      <c r="A323" s="2"/>
      <c r="B323" s="2"/>
      <c r="C323" s="2"/>
      <c r="D323" s="2"/>
      <c r="E323" s="2"/>
      <c r="F323" s="3"/>
      <c r="G323" s="3"/>
    </row>
    <row r="324" spans="1:7" ht="11.25">
      <c r="A324" s="2"/>
      <c r="B324" s="2"/>
      <c r="C324" s="2"/>
      <c r="D324" s="2"/>
      <c r="E324" s="2"/>
      <c r="F324" s="3"/>
      <c r="G324" s="3"/>
    </row>
    <row r="325" spans="1:7" ht="11.25">
      <c r="A325" s="2"/>
      <c r="B325" s="2"/>
      <c r="C325" s="2"/>
      <c r="D325" s="2"/>
      <c r="E325" s="2"/>
      <c r="F325" s="3"/>
      <c r="G325" s="3"/>
    </row>
    <row r="326" spans="1:7" ht="11.25">
      <c r="A326" s="2"/>
      <c r="B326" s="2"/>
      <c r="C326" s="2"/>
      <c r="D326" s="2"/>
      <c r="E326" s="2"/>
      <c r="F326" s="3"/>
      <c r="G326" s="3"/>
    </row>
    <row r="327" spans="1:7" ht="11.25">
      <c r="A327" s="2"/>
      <c r="B327" s="2"/>
      <c r="C327" s="2"/>
      <c r="D327" s="2"/>
      <c r="E327" s="2"/>
      <c r="F327" s="3"/>
      <c r="G327" s="3"/>
    </row>
    <row r="328" spans="1:7" ht="11.25">
      <c r="A328" s="2"/>
      <c r="B328" s="2"/>
      <c r="C328" s="2"/>
      <c r="D328" s="2"/>
      <c r="E328" s="2"/>
      <c r="F328" s="3"/>
      <c r="G328" s="3"/>
    </row>
    <row r="329" spans="1:7" ht="11.25">
      <c r="A329" s="2"/>
      <c r="B329" s="2"/>
      <c r="C329" s="2"/>
      <c r="D329" s="2"/>
      <c r="E329" s="2"/>
      <c r="F329" s="3"/>
      <c r="G329" s="3"/>
    </row>
    <row r="330" spans="1:7" ht="11.25">
      <c r="A330" s="2"/>
      <c r="B330" s="2"/>
      <c r="C330" s="2"/>
      <c r="D330" s="2"/>
      <c r="E330" s="2"/>
      <c r="F330" s="3"/>
      <c r="G330" s="3"/>
    </row>
    <row r="331" spans="1:7" ht="11.25">
      <c r="A331" s="2"/>
      <c r="B331" s="2"/>
      <c r="C331" s="2"/>
      <c r="D331" s="2"/>
      <c r="E331" s="2"/>
      <c r="F331" s="3"/>
      <c r="G331" s="3"/>
    </row>
    <row r="332" spans="1:7" ht="11.25">
      <c r="A332" s="2"/>
      <c r="B332" s="2"/>
      <c r="C332" s="2"/>
      <c r="D332" s="2"/>
      <c r="E332" s="2"/>
      <c r="F332" s="3"/>
      <c r="G332" s="3"/>
    </row>
    <row r="333" spans="1:7" ht="11.25">
      <c r="A333" s="2"/>
      <c r="B333" s="2"/>
      <c r="C333" s="2"/>
      <c r="D333" s="2"/>
      <c r="E333" s="2"/>
      <c r="F333" s="3"/>
      <c r="G333" s="3"/>
    </row>
    <row r="334" spans="1:7" ht="11.25">
      <c r="A334" s="2"/>
      <c r="B334" s="2"/>
      <c r="C334" s="2"/>
      <c r="D334" s="2"/>
      <c r="E334" s="2"/>
      <c r="F334" s="3"/>
      <c r="G334" s="3"/>
    </row>
    <row r="335" spans="1:7" ht="11.25">
      <c r="A335" s="2"/>
      <c r="B335" s="2"/>
      <c r="C335" s="2"/>
      <c r="D335" s="2"/>
      <c r="E335" s="2"/>
      <c r="F335" s="3"/>
      <c r="G335" s="3"/>
    </row>
    <row r="336" spans="1:7" ht="11.25">
      <c r="A336" s="2"/>
      <c r="B336" s="2"/>
      <c r="C336" s="2"/>
      <c r="D336" s="2"/>
      <c r="E336" s="2"/>
      <c r="F336" s="3"/>
      <c r="G336" s="3"/>
    </row>
    <row r="337" spans="1:7" ht="11.25">
      <c r="A337" s="2"/>
      <c r="B337" s="2"/>
      <c r="C337" s="2"/>
      <c r="D337" s="2"/>
      <c r="E337" s="2"/>
      <c r="F337" s="3"/>
      <c r="G337" s="3"/>
    </row>
    <row r="338" spans="1:7" ht="11.25">
      <c r="A338" s="2"/>
      <c r="B338" s="2"/>
      <c r="C338" s="2"/>
      <c r="D338" s="2"/>
      <c r="E338" s="2"/>
      <c r="F338" s="3"/>
      <c r="G338" s="3"/>
    </row>
    <row r="339" spans="1:7" ht="11.25">
      <c r="A339" s="2"/>
      <c r="B339" s="2"/>
      <c r="C339" s="2"/>
      <c r="D339" s="2"/>
      <c r="E339" s="2"/>
      <c r="F339" s="3"/>
      <c r="G339" s="3"/>
    </row>
    <row r="340" spans="1:7" ht="11.25">
      <c r="A340" s="2"/>
      <c r="B340" s="2"/>
      <c r="C340" s="2"/>
      <c r="D340" s="2"/>
      <c r="E340" s="2"/>
      <c r="F340" s="3"/>
      <c r="G340" s="3"/>
    </row>
    <row r="341" spans="1:7" ht="11.25">
      <c r="A341" s="2"/>
      <c r="B341" s="2"/>
      <c r="C341" s="2"/>
      <c r="D341" s="2"/>
      <c r="E341" s="2"/>
      <c r="F341" s="3"/>
      <c r="G341" s="3"/>
    </row>
    <row r="342" spans="1:7" ht="11.25">
      <c r="A342" s="2"/>
      <c r="B342" s="2"/>
      <c r="C342" s="2"/>
      <c r="D342" s="2"/>
      <c r="E342" s="2"/>
      <c r="F342" s="3"/>
      <c r="G342" s="3"/>
    </row>
    <row r="343" spans="1:7" ht="11.25">
      <c r="A343" s="2"/>
      <c r="B343" s="2"/>
      <c r="C343" s="2"/>
      <c r="D343" s="2"/>
      <c r="E343" s="2"/>
      <c r="F343" s="3"/>
      <c r="G343" s="3"/>
    </row>
    <row r="344" spans="1:7" ht="11.25">
      <c r="A344" s="2"/>
      <c r="B344" s="2"/>
      <c r="C344" s="2"/>
      <c r="D344" s="2"/>
      <c r="E344" s="2"/>
      <c r="F344" s="3"/>
      <c r="G344" s="3"/>
    </row>
    <row r="345" spans="1:7" ht="11.25">
      <c r="A345" s="2"/>
      <c r="B345" s="2"/>
      <c r="C345" s="2"/>
      <c r="D345" s="2"/>
      <c r="E345" s="2"/>
      <c r="F345" s="3"/>
      <c r="G345" s="3"/>
    </row>
    <row r="346" spans="1:7" ht="11.25">
      <c r="A346" s="2"/>
      <c r="B346" s="2"/>
      <c r="C346" s="2"/>
      <c r="D346" s="2"/>
      <c r="E346" s="2"/>
      <c r="F346" s="3"/>
      <c r="G346" s="3"/>
    </row>
    <row r="347" spans="1:7" ht="11.25">
      <c r="A347" s="2"/>
      <c r="B347" s="2"/>
      <c r="C347" s="2"/>
      <c r="D347" s="2"/>
      <c r="E347" s="2"/>
      <c r="F347" s="3"/>
      <c r="G347" s="3"/>
    </row>
    <row r="348" spans="1:7" ht="11.25">
      <c r="A348" s="2"/>
      <c r="B348" s="2"/>
      <c r="C348" s="2"/>
      <c r="D348" s="2"/>
      <c r="E348" s="2"/>
      <c r="F348" s="3"/>
      <c r="G348" s="3"/>
    </row>
    <row r="349" spans="1:7" ht="11.25">
      <c r="A349" s="2"/>
      <c r="B349" s="2"/>
      <c r="C349" s="2"/>
      <c r="D349" s="2"/>
      <c r="E349" s="2"/>
      <c r="F349" s="3"/>
      <c r="G349" s="3"/>
    </row>
    <row r="350" spans="1:7" ht="11.25">
      <c r="A350" s="2"/>
      <c r="B350" s="2"/>
      <c r="C350" s="2"/>
      <c r="D350" s="2"/>
      <c r="E350" s="2"/>
      <c r="F350" s="3"/>
      <c r="G350" s="3"/>
    </row>
    <row r="351" spans="1:7" ht="11.25">
      <c r="A351" s="2"/>
      <c r="B351" s="2"/>
      <c r="C351" s="2"/>
      <c r="D351" s="2"/>
      <c r="E351" s="2"/>
      <c r="F351" s="3"/>
      <c r="G351" s="3"/>
    </row>
    <row r="352" spans="1:7" ht="11.25">
      <c r="A352" s="2"/>
      <c r="B352" s="2"/>
      <c r="C352" s="2"/>
      <c r="D352" s="2"/>
      <c r="E352" s="2"/>
      <c r="F352" s="3"/>
      <c r="G352" s="3"/>
    </row>
    <row r="353" spans="1:7" ht="11.25">
      <c r="A353" s="2"/>
      <c r="B353" s="2"/>
      <c r="C353" s="2"/>
      <c r="D353" s="2"/>
      <c r="E353" s="2"/>
      <c r="F353" s="3"/>
      <c r="G353" s="3"/>
    </row>
    <row r="354" spans="1:7" ht="11.25">
      <c r="A354" s="2"/>
      <c r="B354" s="2"/>
      <c r="C354" s="2"/>
      <c r="D354" s="2"/>
      <c r="E354" s="2"/>
      <c r="F354" s="3"/>
      <c r="G354" s="3"/>
    </row>
    <row r="355" spans="1:7" ht="11.25">
      <c r="A355" s="2"/>
      <c r="B355" s="2"/>
      <c r="C355" s="2"/>
      <c r="D355" s="2"/>
      <c r="E355" s="2"/>
      <c r="F355" s="2"/>
      <c r="G355" s="2"/>
    </row>
    <row r="356" spans="1:7" ht="11.25">
      <c r="A356" s="2"/>
      <c r="B356" s="2"/>
      <c r="C356" s="2"/>
      <c r="D356" s="2"/>
      <c r="E356" s="2"/>
      <c r="F356" s="2"/>
      <c r="G356" s="2"/>
    </row>
    <row r="357" spans="1:7" ht="11.25">
      <c r="A357" s="2"/>
      <c r="B357" s="2"/>
      <c r="C357" s="2"/>
      <c r="D357" s="2"/>
      <c r="E357" s="2"/>
      <c r="F357" s="2"/>
      <c r="G357" s="2"/>
    </row>
    <row r="358" spans="1:7" ht="11.25">
      <c r="A358" s="2"/>
      <c r="B358" s="2"/>
      <c r="C358" s="2"/>
      <c r="D358" s="2"/>
      <c r="E358" s="2"/>
      <c r="F358" s="2"/>
      <c r="G358" s="2"/>
    </row>
    <row r="359" spans="1:7" ht="11.25">
      <c r="A359" s="2"/>
      <c r="B359" s="2"/>
      <c r="C359" s="2"/>
      <c r="D359" s="2"/>
      <c r="E359" s="2"/>
      <c r="F359" s="2"/>
      <c r="G359" s="2"/>
    </row>
    <row r="360" spans="1:7" ht="11.25">
      <c r="A360" s="2"/>
      <c r="B360" s="2"/>
      <c r="C360" s="2"/>
      <c r="D360" s="2"/>
      <c r="E360" s="2"/>
      <c r="F360" s="2"/>
      <c r="G360" s="2"/>
    </row>
    <row r="361" spans="1:7" ht="11.25">
      <c r="A361" s="2"/>
      <c r="B361" s="2"/>
      <c r="C361" s="2"/>
      <c r="D361" s="2"/>
      <c r="E361" s="2"/>
      <c r="F361" s="2"/>
      <c r="G361" s="2"/>
    </row>
    <row r="362" spans="1:7" ht="11.25">
      <c r="A362" s="2"/>
      <c r="B362" s="2"/>
      <c r="C362" s="2"/>
      <c r="D362" s="2"/>
      <c r="E362" s="2"/>
      <c r="F362" s="2"/>
      <c r="G362" s="2"/>
    </row>
    <row r="363" spans="1:7" ht="11.25">
      <c r="A363" s="2"/>
      <c r="B363" s="2"/>
      <c r="C363" s="2"/>
      <c r="D363" s="2"/>
      <c r="E363" s="2"/>
      <c r="F363" s="2"/>
      <c r="G363" s="2"/>
    </row>
    <row r="364" spans="1:7" ht="11.25">
      <c r="A364" s="2"/>
      <c r="B364" s="2"/>
      <c r="C364" s="2"/>
      <c r="D364" s="2"/>
      <c r="E364" s="2"/>
      <c r="F364" s="2"/>
      <c r="G364" s="2"/>
    </row>
    <row r="365" spans="1:7" ht="11.25">
      <c r="A365" s="2"/>
      <c r="B365" s="2"/>
      <c r="C365" s="2"/>
      <c r="D365" s="2"/>
      <c r="E365" s="2"/>
      <c r="F365" s="2"/>
      <c r="G365" s="2"/>
    </row>
    <row r="366" spans="1:7" ht="11.25">
      <c r="A366" s="2"/>
      <c r="B366" s="2"/>
      <c r="C366" s="2"/>
      <c r="D366" s="2"/>
      <c r="E366" s="2"/>
      <c r="F366" s="2"/>
      <c r="G366" s="2"/>
    </row>
    <row r="367" spans="1:7" ht="11.25">
      <c r="A367" s="2"/>
      <c r="B367" s="2"/>
      <c r="C367" s="2"/>
      <c r="D367" s="2"/>
      <c r="E367" s="2"/>
      <c r="F367" s="2"/>
      <c r="G367" s="2"/>
    </row>
    <row r="368" spans="1:7" ht="11.25">
      <c r="A368" s="2"/>
      <c r="B368" s="2"/>
      <c r="C368" s="2"/>
      <c r="D368" s="2"/>
      <c r="E368" s="2"/>
      <c r="F368" s="2"/>
      <c r="G368" s="2"/>
    </row>
    <row r="369" spans="1:7" ht="11.25">
      <c r="A369" s="2"/>
      <c r="B369" s="2"/>
      <c r="C369" s="2"/>
      <c r="D369" s="2"/>
      <c r="E369" s="2"/>
      <c r="F369" s="2"/>
      <c r="G369" s="2"/>
    </row>
    <row r="370" spans="1:7" ht="11.25">
      <c r="A370" s="2"/>
      <c r="B370" s="2"/>
      <c r="C370" s="2"/>
      <c r="D370" s="2"/>
      <c r="E370" s="2"/>
      <c r="F370" s="2"/>
      <c r="G370" s="2"/>
    </row>
    <row r="371" spans="1:7" ht="11.25">
      <c r="A371" s="2"/>
      <c r="B371" s="2"/>
      <c r="C371" s="2"/>
      <c r="D371" s="2"/>
      <c r="E371" s="2"/>
      <c r="F371" s="2"/>
      <c r="G371" s="2"/>
    </row>
    <row r="372" spans="1:7" ht="11.25">
      <c r="A372" s="2"/>
      <c r="B372" s="2"/>
      <c r="C372" s="2"/>
      <c r="D372" s="2"/>
      <c r="E372" s="2"/>
      <c r="F372" s="2"/>
      <c r="G372" s="2"/>
    </row>
    <row r="373" spans="1:7" ht="11.25">
      <c r="A373" s="2"/>
      <c r="B373" s="2"/>
      <c r="C373" s="2"/>
      <c r="D373" s="2"/>
      <c r="E373" s="2"/>
      <c r="F373" s="2"/>
      <c r="G373" s="2"/>
    </row>
    <row r="374" spans="1:7" ht="11.25">
      <c r="A374" s="2"/>
      <c r="B374" s="2"/>
      <c r="C374" s="2"/>
      <c r="D374" s="2"/>
      <c r="E374" s="2"/>
      <c r="F374" s="2"/>
      <c r="G374" s="2"/>
    </row>
    <row r="375" spans="1:7" ht="11.25">
      <c r="A375" s="2"/>
      <c r="B375" s="2"/>
      <c r="C375" s="2"/>
      <c r="D375" s="2"/>
      <c r="E375" s="2"/>
      <c r="F375" s="2"/>
      <c r="G375" s="2"/>
    </row>
    <row r="376" spans="1:7" ht="11.25">
      <c r="A376" s="2"/>
      <c r="B376" s="2"/>
      <c r="C376" s="2"/>
      <c r="D376" s="2"/>
      <c r="E376" s="2"/>
      <c r="F376" s="2"/>
      <c r="G376" s="2"/>
    </row>
    <row r="377" spans="1:7" ht="11.25">
      <c r="A377" s="2"/>
      <c r="B377" s="2"/>
      <c r="C377" s="2"/>
      <c r="D377" s="2"/>
      <c r="E377" s="2"/>
      <c r="F377" s="2"/>
      <c r="G377" s="2"/>
    </row>
    <row r="378" spans="1:7" ht="11.25">
      <c r="A378" s="2"/>
      <c r="B378" s="2"/>
      <c r="C378" s="2"/>
      <c r="D378" s="2"/>
      <c r="E378" s="2"/>
      <c r="F378" s="2"/>
      <c r="G378" s="2"/>
    </row>
    <row r="379" spans="1:7" ht="11.25">
      <c r="A379" s="2"/>
      <c r="B379" s="2"/>
      <c r="C379" s="2"/>
      <c r="D379" s="2"/>
      <c r="E379" s="2"/>
      <c r="F379" s="2"/>
      <c r="G379" s="2"/>
    </row>
    <row r="380" spans="1:7" ht="11.25">
      <c r="A380" s="2"/>
      <c r="B380" s="2"/>
      <c r="C380" s="2"/>
      <c r="D380" s="2"/>
      <c r="E380" s="2"/>
      <c r="F380" s="2"/>
      <c r="G380" s="2"/>
    </row>
    <row r="381" spans="1:7" ht="11.25">
      <c r="A381" s="2"/>
      <c r="B381" s="2"/>
      <c r="C381" s="2"/>
      <c r="D381" s="2"/>
      <c r="E381" s="2"/>
      <c r="F381" s="2"/>
      <c r="G381" s="2"/>
    </row>
    <row r="382" spans="1:7" ht="11.25">
      <c r="A382" s="2"/>
      <c r="B382" s="2"/>
      <c r="C382" s="2"/>
      <c r="D382" s="2"/>
      <c r="E382" s="2"/>
      <c r="F382" s="2"/>
      <c r="G382" s="2"/>
    </row>
    <row r="383" spans="1:7" ht="11.25">
      <c r="A383" s="2"/>
      <c r="B383" s="2"/>
      <c r="C383" s="2"/>
      <c r="D383" s="2"/>
      <c r="E383" s="2"/>
      <c r="F383" s="2"/>
      <c r="G383" s="2"/>
    </row>
    <row r="384" spans="1:7" ht="11.25">
      <c r="A384" s="2"/>
      <c r="B384" s="2"/>
      <c r="C384" s="2"/>
      <c r="D384" s="2"/>
      <c r="E384" s="2"/>
      <c r="F384" s="2"/>
      <c r="G384" s="2"/>
    </row>
    <row r="385" spans="1:7" ht="11.25">
      <c r="A385" s="2"/>
      <c r="B385" s="2"/>
      <c r="C385" s="2"/>
      <c r="D385" s="2"/>
      <c r="E385" s="2"/>
      <c r="F385" s="2"/>
      <c r="G385" s="2"/>
    </row>
    <row r="386" spans="1:7" ht="11.25">
      <c r="A386" s="2"/>
      <c r="B386" s="2"/>
      <c r="C386" s="2"/>
      <c r="D386" s="2"/>
      <c r="E386" s="2"/>
      <c r="F386" s="2"/>
      <c r="G386" s="2"/>
    </row>
    <row r="387" spans="1:7" ht="11.25">
      <c r="A387" s="2"/>
      <c r="B387" s="2"/>
      <c r="C387" s="2"/>
      <c r="D387" s="2"/>
      <c r="E387" s="2"/>
      <c r="F387" s="2"/>
      <c r="G387" s="2"/>
    </row>
    <row r="388" spans="1:7" ht="11.25">
      <c r="A388" s="2"/>
      <c r="B388" s="2"/>
      <c r="C388" s="2"/>
      <c r="D388" s="2"/>
      <c r="E388" s="2"/>
      <c r="F388" s="2"/>
      <c r="G388" s="2"/>
    </row>
    <row r="389" spans="1:7" ht="11.25">
      <c r="A389" s="2"/>
      <c r="B389" s="2"/>
      <c r="C389" s="2"/>
      <c r="D389" s="2"/>
      <c r="E389" s="2"/>
      <c r="F389" s="2"/>
      <c r="G389" s="2"/>
    </row>
    <row r="390" spans="1:7" ht="11.25">
      <c r="A390" s="2"/>
      <c r="B390" s="2"/>
      <c r="C390" s="2"/>
      <c r="D390" s="2"/>
      <c r="E390" s="2"/>
      <c r="F390" s="2"/>
      <c r="G390" s="2"/>
    </row>
    <row r="391" spans="1:7" ht="11.25">
      <c r="A391" s="2"/>
      <c r="B391" s="2"/>
      <c r="C391" s="2"/>
      <c r="D391" s="2"/>
      <c r="E391" s="2"/>
      <c r="F391" s="2"/>
      <c r="G391" s="2"/>
    </row>
    <row r="392" spans="1:7" ht="11.25">
      <c r="A392" s="2"/>
      <c r="B392" s="2"/>
      <c r="C392" s="2"/>
      <c r="D392" s="2"/>
      <c r="E392" s="2"/>
      <c r="F392" s="2"/>
      <c r="G392" s="2"/>
    </row>
    <row r="393" spans="1:7" ht="11.25">
      <c r="A393" s="2"/>
      <c r="B393" s="2"/>
      <c r="C393" s="2"/>
      <c r="D393" s="2"/>
      <c r="E393" s="2"/>
      <c r="F393" s="2"/>
      <c r="G393" s="2"/>
    </row>
    <row r="394" spans="1:7" ht="11.25">
      <c r="A394" s="2"/>
      <c r="B394" s="2"/>
      <c r="C394" s="2"/>
      <c r="D394" s="2"/>
      <c r="E394" s="2"/>
      <c r="F394" s="2"/>
      <c r="G394" s="2"/>
    </row>
    <row r="395" spans="1:7" ht="11.25">
      <c r="A395" s="2"/>
      <c r="B395" s="2"/>
      <c r="C395" s="2"/>
      <c r="D395" s="2"/>
      <c r="E395" s="2"/>
      <c r="F395" s="2"/>
      <c r="G395" s="2"/>
    </row>
    <row r="396" spans="1:7" ht="11.25">
      <c r="A396" s="2"/>
      <c r="B396" s="2"/>
      <c r="C396" s="2"/>
      <c r="D396" s="2"/>
      <c r="E396" s="2"/>
      <c r="F396" s="2"/>
      <c r="G396" s="2"/>
    </row>
    <row r="397" spans="1:7" ht="11.25">
      <c r="A397" s="2"/>
      <c r="B397" s="2"/>
      <c r="C397" s="2"/>
      <c r="D397" s="2"/>
      <c r="E397" s="2"/>
      <c r="F397" s="2"/>
      <c r="G397" s="2"/>
    </row>
    <row r="398" spans="1:7" ht="11.25">
      <c r="A398" s="2"/>
      <c r="B398" s="2"/>
      <c r="C398" s="2"/>
      <c r="D398" s="2"/>
      <c r="E398" s="2"/>
      <c r="F398" s="2"/>
      <c r="G398" s="2"/>
    </row>
    <row r="399" spans="1:7" ht="11.25">
      <c r="A399" s="2"/>
      <c r="B399" s="2"/>
      <c r="C399" s="2"/>
      <c r="D399" s="2"/>
      <c r="E399" s="2"/>
      <c r="F399" s="2"/>
      <c r="G399" s="2"/>
    </row>
    <row r="400" spans="1:7" ht="11.25">
      <c r="A400" s="2"/>
      <c r="B400" s="2"/>
      <c r="C400" s="2"/>
      <c r="D400" s="2"/>
      <c r="E400" s="2"/>
      <c r="F400" s="2"/>
      <c r="G400" s="2"/>
    </row>
    <row r="401" spans="1:7" ht="11.25">
      <c r="A401" s="2"/>
      <c r="B401" s="2"/>
      <c r="C401" s="2"/>
      <c r="D401" s="2"/>
      <c r="E401" s="2"/>
      <c r="F401" s="2"/>
      <c r="G401" s="2"/>
    </row>
    <row r="402" spans="1:7" ht="11.25">
      <c r="A402" s="2"/>
      <c r="B402" s="2"/>
      <c r="C402" s="2"/>
      <c r="D402" s="2"/>
      <c r="E402" s="2"/>
      <c r="F402" s="2"/>
      <c r="G402" s="2"/>
    </row>
    <row r="403" spans="1:7" ht="11.25">
      <c r="A403" s="2"/>
      <c r="B403" s="2"/>
      <c r="C403" s="2"/>
      <c r="D403" s="2"/>
      <c r="E403" s="2"/>
      <c r="F403" s="2"/>
      <c r="G403" s="2"/>
    </row>
    <row r="404" spans="1:7" ht="11.25">
      <c r="A404" s="2"/>
      <c r="B404" s="2"/>
      <c r="C404" s="2"/>
      <c r="D404" s="2"/>
      <c r="E404" s="2"/>
      <c r="F404" s="2"/>
      <c r="G404" s="2"/>
    </row>
    <row r="405" spans="1:7" ht="11.25">
      <c r="A405" s="2"/>
      <c r="B405" s="2"/>
      <c r="C405" s="2"/>
      <c r="D405" s="2"/>
      <c r="E405" s="2"/>
      <c r="F405" s="2"/>
      <c r="G405" s="2"/>
    </row>
    <row r="406" spans="1:7" ht="11.25">
      <c r="A406" s="2"/>
      <c r="B406" s="2"/>
      <c r="C406" s="2"/>
      <c r="D406" s="2"/>
      <c r="E406" s="2"/>
      <c r="F406" s="2"/>
      <c r="G406" s="2"/>
    </row>
    <row r="407" spans="1:7" ht="11.25">
      <c r="A407" s="2"/>
      <c r="B407" s="2"/>
      <c r="C407" s="2"/>
      <c r="D407" s="2"/>
      <c r="E407" s="2"/>
      <c r="F407" s="2"/>
      <c r="G407" s="2"/>
    </row>
    <row r="408" spans="1:7" ht="11.25">
      <c r="A408" s="2"/>
      <c r="B408" s="2"/>
      <c r="C408" s="2"/>
      <c r="D408" s="2"/>
      <c r="E408" s="2"/>
      <c r="F408" s="2"/>
      <c r="G408" s="2"/>
    </row>
    <row r="409" spans="1:7" ht="11.25">
      <c r="A409" s="2"/>
      <c r="B409" s="2"/>
      <c r="C409" s="2"/>
      <c r="D409" s="2"/>
      <c r="E409" s="2"/>
      <c r="F409" s="2"/>
      <c r="G409" s="2"/>
    </row>
    <row r="410" spans="1:7" ht="11.25">
      <c r="A410" s="2"/>
      <c r="B410" s="2"/>
      <c r="C410" s="2"/>
      <c r="D410" s="2"/>
      <c r="E410" s="2"/>
      <c r="F410" s="2"/>
      <c r="G410" s="2"/>
    </row>
    <row r="411" spans="1:7" ht="11.25">
      <c r="A411" s="2"/>
      <c r="B411" s="2"/>
      <c r="C411" s="2"/>
      <c r="D411" s="2"/>
      <c r="E411" s="2"/>
      <c r="F411" s="2"/>
      <c r="G411" s="2"/>
    </row>
    <row r="412" spans="1:7" ht="11.25">
      <c r="A412" s="2"/>
      <c r="B412" s="2"/>
      <c r="C412" s="2"/>
      <c r="D412" s="2"/>
      <c r="E412" s="2"/>
      <c r="F412" s="2"/>
      <c r="G412" s="2"/>
    </row>
    <row r="413" spans="1:7" ht="11.25">
      <c r="A413" s="2"/>
      <c r="B413" s="2"/>
      <c r="C413" s="2"/>
      <c r="D413" s="2"/>
      <c r="E413" s="2"/>
      <c r="F413" s="2"/>
      <c r="G413" s="2"/>
    </row>
    <row r="414" spans="1:7" ht="11.25">
      <c r="A414" s="2"/>
      <c r="B414" s="2"/>
      <c r="C414" s="2"/>
      <c r="D414" s="2"/>
      <c r="E414" s="2"/>
      <c r="F414" s="2"/>
      <c r="G414" s="2"/>
    </row>
    <row r="415" spans="1:7" ht="11.25">
      <c r="A415" s="2"/>
      <c r="B415" s="2"/>
      <c r="C415" s="2"/>
      <c r="D415" s="2"/>
      <c r="E415" s="2"/>
      <c r="F415" s="2"/>
      <c r="G415" s="2"/>
    </row>
    <row r="416" spans="1:7" ht="11.25">
      <c r="A416" s="2"/>
      <c r="B416" s="2"/>
      <c r="C416" s="2"/>
      <c r="D416" s="2"/>
      <c r="E416" s="2"/>
      <c r="F416" s="2"/>
      <c r="G416" s="2"/>
    </row>
    <row r="417" spans="1:7" ht="11.25">
      <c r="A417" s="2"/>
      <c r="B417" s="2"/>
      <c r="C417" s="2"/>
      <c r="D417" s="2"/>
      <c r="E417" s="2"/>
      <c r="F417" s="2"/>
      <c r="G417" s="2"/>
    </row>
    <row r="418" spans="1:7" ht="11.25">
      <c r="A418" s="2"/>
      <c r="B418" s="2"/>
      <c r="C418" s="2"/>
      <c r="D418" s="2"/>
      <c r="E418" s="2"/>
      <c r="F418" s="2"/>
      <c r="G418" s="2"/>
    </row>
    <row r="419" spans="1:7" ht="11.25">
      <c r="A419" s="2"/>
      <c r="B419" s="2"/>
      <c r="C419" s="2"/>
      <c r="D419" s="2"/>
      <c r="E419" s="2"/>
      <c r="F419" s="2"/>
      <c r="G419" s="2"/>
    </row>
    <row r="420" spans="1:7" ht="11.25">
      <c r="A420" s="2"/>
      <c r="B420" s="2"/>
      <c r="C420" s="2"/>
      <c r="D420" s="2"/>
      <c r="E420" s="2"/>
      <c r="F420" s="2"/>
      <c r="G420" s="2"/>
    </row>
    <row r="421" spans="1:7" ht="11.25">
      <c r="A421" s="2"/>
      <c r="B421" s="2"/>
      <c r="C421" s="2"/>
      <c r="D421" s="2"/>
      <c r="E421" s="2"/>
      <c r="F421" s="2"/>
      <c r="G421" s="2"/>
    </row>
    <row r="422" spans="1:7" ht="11.25">
      <c r="A422" s="2"/>
      <c r="B422" s="2"/>
      <c r="C422" s="2"/>
      <c r="D422" s="2"/>
      <c r="E422" s="2"/>
      <c r="F422" s="2"/>
      <c r="G422" s="2"/>
    </row>
    <row r="423" spans="1:7" ht="11.25">
      <c r="A423" s="2"/>
      <c r="B423" s="2"/>
      <c r="C423" s="2"/>
      <c r="D423" s="2"/>
      <c r="E423" s="2"/>
      <c r="F423" s="2"/>
      <c r="G423" s="2"/>
    </row>
    <row r="424" spans="1:7" ht="11.25">
      <c r="A424" s="2"/>
      <c r="B424" s="2"/>
      <c r="C424" s="2"/>
      <c r="D424" s="2"/>
      <c r="E424" s="2"/>
      <c r="F424" s="2"/>
      <c r="G424" s="2"/>
    </row>
    <row r="425" spans="1:7" ht="11.25">
      <c r="A425" s="2"/>
      <c r="B425" s="2"/>
      <c r="C425" s="2"/>
      <c r="D425" s="2"/>
      <c r="E425" s="2"/>
      <c r="F425" s="2"/>
      <c r="G425" s="2"/>
    </row>
    <row r="426" spans="1:7" ht="11.25">
      <c r="A426" s="2"/>
      <c r="B426" s="2"/>
      <c r="C426" s="2"/>
      <c r="D426" s="2"/>
      <c r="E426" s="2"/>
      <c r="F426" s="2"/>
      <c r="G426" s="2"/>
    </row>
    <row r="427" spans="1:7" ht="11.25">
      <c r="A427" s="2"/>
      <c r="B427" s="2"/>
      <c r="C427" s="2"/>
      <c r="D427" s="2"/>
      <c r="E427" s="2"/>
      <c r="F427" s="2"/>
      <c r="G427" s="2"/>
    </row>
    <row r="428" spans="1:7" ht="11.25">
      <c r="A428" s="2"/>
      <c r="B428" s="2"/>
      <c r="C428" s="2"/>
      <c r="D428" s="2"/>
      <c r="E428" s="2"/>
      <c r="F428" s="2"/>
      <c r="G428" s="2"/>
    </row>
    <row r="429" spans="1:7" ht="11.25">
      <c r="A429" s="2"/>
      <c r="B429" s="2"/>
      <c r="C429" s="2"/>
      <c r="D429" s="2"/>
      <c r="E429" s="2"/>
      <c r="F429" s="2"/>
      <c r="G429" s="2"/>
    </row>
    <row r="430" spans="1:7" ht="11.25">
      <c r="A430" s="2"/>
      <c r="B430" s="2"/>
      <c r="C430" s="2"/>
      <c r="D430" s="2"/>
      <c r="E430" s="2"/>
      <c r="F430" s="2"/>
      <c r="G430" s="2"/>
    </row>
    <row r="431" spans="1:7" ht="11.25">
      <c r="A431" s="2"/>
      <c r="B431" s="2"/>
      <c r="C431" s="2"/>
      <c r="D431" s="2"/>
      <c r="E431" s="2"/>
      <c r="F431" s="2"/>
      <c r="G431" s="2"/>
    </row>
    <row r="432" spans="1:7" ht="11.25">
      <c r="A432" s="2"/>
      <c r="B432" s="2"/>
      <c r="C432" s="2"/>
      <c r="D432" s="2"/>
      <c r="E432" s="2"/>
      <c r="F432" s="2"/>
      <c r="G432" s="2"/>
    </row>
    <row r="433" spans="1:7" ht="11.25">
      <c r="A433" s="2"/>
      <c r="B433" s="2"/>
      <c r="C433" s="2"/>
      <c r="D433" s="2"/>
      <c r="E433" s="2"/>
      <c r="F433" s="2"/>
      <c r="G433" s="2"/>
    </row>
    <row r="434" spans="1:7" ht="11.25">
      <c r="A434" s="2"/>
      <c r="B434" s="2"/>
      <c r="C434" s="2"/>
      <c r="D434" s="2"/>
      <c r="E434" s="2"/>
      <c r="F434" s="2"/>
      <c r="G434" s="2"/>
    </row>
    <row r="435" spans="1:7" ht="11.25">
      <c r="A435" s="2"/>
      <c r="B435" s="2"/>
      <c r="C435" s="2"/>
      <c r="D435" s="2"/>
      <c r="E435" s="2"/>
      <c r="F435" s="2"/>
      <c r="G435" s="2"/>
    </row>
    <row r="436" spans="1:7" ht="11.25">
      <c r="A436" s="2"/>
      <c r="B436" s="2"/>
      <c r="C436" s="2"/>
      <c r="D436" s="2"/>
      <c r="E436" s="2"/>
      <c r="F436" s="2"/>
      <c r="G436" s="2"/>
    </row>
    <row r="437" spans="1:7" ht="11.25">
      <c r="A437" s="2"/>
      <c r="B437" s="2"/>
      <c r="C437" s="2"/>
      <c r="D437" s="2"/>
      <c r="E437" s="2"/>
      <c r="F437" s="2"/>
      <c r="G437" s="2"/>
    </row>
    <row r="438" spans="1:7" ht="11.25">
      <c r="A438" s="2"/>
      <c r="B438" s="2"/>
      <c r="C438" s="2"/>
      <c r="D438" s="2"/>
      <c r="E438" s="2"/>
      <c r="F438" s="2"/>
      <c r="G438" s="2"/>
    </row>
    <row r="439" spans="1:7" ht="11.25">
      <c r="A439" s="2"/>
      <c r="B439" s="2"/>
      <c r="C439" s="2"/>
      <c r="D439" s="2"/>
      <c r="E439" s="2"/>
      <c r="F439" s="2"/>
      <c r="G439" s="2"/>
    </row>
    <row r="440" spans="1:7" ht="11.25">
      <c r="A440" s="2"/>
      <c r="B440" s="2"/>
      <c r="C440" s="2"/>
      <c r="D440" s="2"/>
      <c r="E440" s="2"/>
      <c r="F440" s="2"/>
      <c r="G440" s="2"/>
    </row>
    <row r="441" spans="1:7" ht="11.25">
      <c r="A441" s="2"/>
      <c r="B441" s="2"/>
      <c r="C441" s="2"/>
      <c r="D441" s="2"/>
      <c r="E441" s="2"/>
      <c r="F441" s="2"/>
      <c r="G441" s="2"/>
    </row>
    <row r="442" spans="1:7" ht="11.25">
      <c r="A442" s="2"/>
      <c r="B442" s="2"/>
      <c r="C442" s="2"/>
      <c r="D442" s="2"/>
      <c r="E442" s="2"/>
      <c r="F442" s="2"/>
      <c r="G442" s="2"/>
    </row>
    <row r="443" spans="1:7" ht="11.25">
      <c r="A443" s="2"/>
      <c r="B443" s="2"/>
      <c r="C443" s="2"/>
      <c r="D443" s="2"/>
      <c r="E443" s="2"/>
      <c r="F443" s="2"/>
      <c r="G443" s="2"/>
    </row>
    <row r="444" spans="1:7" ht="11.25">
      <c r="A444" s="2"/>
      <c r="B444" s="2"/>
      <c r="C444" s="2"/>
      <c r="D444" s="2"/>
      <c r="E444" s="2"/>
      <c r="F444" s="2"/>
      <c r="G444" s="2"/>
    </row>
    <row r="445" spans="1:7" ht="11.25">
      <c r="A445" s="2"/>
      <c r="B445" s="2"/>
      <c r="C445" s="2"/>
      <c r="D445" s="2"/>
      <c r="E445" s="2"/>
      <c r="F445" s="2"/>
      <c r="G445" s="2"/>
    </row>
    <row r="446" spans="1:7" ht="11.25">
      <c r="A446" s="2"/>
      <c r="B446" s="2"/>
      <c r="C446" s="2"/>
      <c r="D446" s="2"/>
      <c r="E446" s="2"/>
      <c r="F446" s="2"/>
      <c r="G446" s="2"/>
    </row>
    <row r="447" spans="1:7" ht="11.25">
      <c r="A447" s="2"/>
      <c r="B447" s="2"/>
      <c r="C447" s="2"/>
      <c r="D447" s="2"/>
      <c r="E447" s="2"/>
      <c r="F447" s="2"/>
      <c r="G447" s="2"/>
    </row>
    <row r="448" spans="1:7" ht="11.25">
      <c r="A448" s="2"/>
      <c r="B448" s="2"/>
      <c r="C448" s="2"/>
      <c r="D448" s="2"/>
      <c r="E448" s="2"/>
      <c r="F448" s="2"/>
      <c r="G448" s="2"/>
    </row>
    <row r="449" spans="1:7" ht="11.25">
      <c r="A449" s="2"/>
      <c r="B449" s="2"/>
      <c r="C449" s="2"/>
      <c r="D449" s="2"/>
      <c r="E449" s="2"/>
      <c r="F449" s="2"/>
      <c r="G449" s="2"/>
    </row>
    <row r="450" spans="1:7" ht="11.25">
      <c r="A450" s="2"/>
      <c r="B450" s="2"/>
      <c r="C450" s="2"/>
      <c r="D450" s="2"/>
      <c r="E450" s="2"/>
      <c r="F450" s="2"/>
      <c r="G450" s="2"/>
    </row>
    <row r="451" spans="1:7" ht="11.25">
      <c r="A451" s="2"/>
      <c r="B451" s="2"/>
      <c r="C451" s="2"/>
      <c r="D451" s="2"/>
      <c r="E451" s="2"/>
      <c r="F451" s="2"/>
      <c r="G451" s="2"/>
    </row>
    <row r="452" spans="1:7" ht="11.25">
      <c r="A452" s="2"/>
      <c r="B452" s="2"/>
      <c r="C452" s="2"/>
      <c r="D452" s="2"/>
      <c r="E452" s="2"/>
      <c r="F452" s="2"/>
      <c r="G452" s="2"/>
    </row>
    <row r="453" spans="1:7" ht="11.25">
      <c r="A453" s="2"/>
      <c r="B453" s="2"/>
      <c r="C453" s="2"/>
      <c r="D453" s="2"/>
      <c r="E453" s="2"/>
      <c r="F453" s="2"/>
      <c r="G453" s="2"/>
    </row>
    <row r="454" spans="1:7" ht="11.25">
      <c r="A454" s="2"/>
      <c r="B454" s="2"/>
      <c r="C454" s="2"/>
      <c r="D454" s="2"/>
      <c r="E454" s="2"/>
      <c r="F454" s="2"/>
      <c r="G454" s="2"/>
    </row>
    <row r="455" spans="1:7" ht="11.25">
      <c r="A455" s="2"/>
      <c r="B455" s="2"/>
      <c r="C455" s="2"/>
      <c r="D455" s="2"/>
      <c r="E455" s="2"/>
      <c r="F455" s="2"/>
      <c r="G455" s="2"/>
    </row>
    <row r="456" spans="1:7" ht="11.25">
      <c r="A456" s="2"/>
      <c r="B456" s="2"/>
      <c r="C456" s="2"/>
      <c r="D456" s="2"/>
      <c r="E456" s="2"/>
      <c r="F456" s="2"/>
      <c r="G456" s="2"/>
    </row>
    <row r="457" spans="1:7" ht="11.25">
      <c r="A457" s="2"/>
      <c r="B457" s="2"/>
      <c r="C457" s="2"/>
      <c r="D457" s="2"/>
      <c r="E457" s="2"/>
      <c r="F457" s="2"/>
      <c r="G457" s="2"/>
    </row>
    <row r="458" spans="1:7" ht="11.25">
      <c r="A458" s="2"/>
      <c r="B458" s="2"/>
      <c r="C458" s="2"/>
      <c r="D458" s="2"/>
      <c r="E458" s="2"/>
      <c r="F458" s="2"/>
      <c r="G458" s="2"/>
    </row>
    <row r="459" spans="1:7" ht="11.25">
      <c r="A459" s="2"/>
      <c r="B459" s="2"/>
      <c r="C459" s="2"/>
      <c r="D459" s="2"/>
      <c r="E459" s="2"/>
      <c r="F459" s="2"/>
      <c r="G459" s="2"/>
    </row>
    <row r="460" spans="1:7" ht="11.25">
      <c r="A460" s="2"/>
      <c r="B460" s="2"/>
      <c r="C460" s="2"/>
      <c r="D460" s="2"/>
      <c r="E460" s="2"/>
      <c r="F460" s="2"/>
      <c r="G460" s="2"/>
    </row>
    <row r="461" spans="1:7" ht="11.25">
      <c r="A461" s="2"/>
      <c r="B461" s="2"/>
      <c r="C461" s="2"/>
      <c r="D461" s="2"/>
      <c r="E461" s="2"/>
      <c r="F461" s="2"/>
      <c r="G461" s="2"/>
    </row>
    <row r="462" spans="1:7" ht="11.25">
      <c r="A462" s="2"/>
      <c r="B462" s="2"/>
      <c r="C462" s="2"/>
      <c r="D462" s="2"/>
      <c r="E462" s="2"/>
      <c r="F462" s="2"/>
      <c r="G462" s="2"/>
    </row>
    <row r="463" spans="1:7" ht="11.25">
      <c r="A463" s="2"/>
      <c r="B463" s="2"/>
      <c r="C463" s="2"/>
      <c r="D463" s="2"/>
      <c r="E463" s="2"/>
      <c r="F463" s="2"/>
      <c r="G463" s="2"/>
    </row>
    <row r="464" spans="1:7" ht="11.25">
      <c r="A464" s="2"/>
      <c r="B464" s="2"/>
      <c r="C464" s="2"/>
      <c r="D464" s="2"/>
      <c r="E464" s="2"/>
      <c r="F464" s="2"/>
      <c r="G464" s="2"/>
    </row>
    <row r="465" spans="1:7" ht="11.25">
      <c r="A465" s="2"/>
      <c r="B465" s="2"/>
      <c r="C465" s="2"/>
      <c r="D465" s="2"/>
      <c r="E465" s="2"/>
      <c r="F465" s="2"/>
      <c r="G465" s="2"/>
    </row>
    <row r="466" spans="1:7" ht="11.25">
      <c r="A466" s="2"/>
      <c r="B466" s="2"/>
      <c r="C466" s="2"/>
      <c r="D466" s="2"/>
      <c r="E466" s="2"/>
      <c r="F466" s="2"/>
      <c r="G466" s="2"/>
    </row>
    <row r="467" spans="1:7" ht="11.25">
      <c r="A467" s="2"/>
      <c r="B467" s="2"/>
      <c r="C467" s="2"/>
      <c r="D467" s="2"/>
      <c r="E467" s="2"/>
      <c r="F467" s="2"/>
      <c r="G467" s="2"/>
    </row>
    <row r="468" spans="1:7" ht="11.25">
      <c r="A468" s="2"/>
      <c r="B468" s="2"/>
      <c r="C468" s="2"/>
      <c r="D468" s="2"/>
      <c r="E468" s="2"/>
      <c r="F468" s="2"/>
      <c r="G468" s="2"/>
    </row>
    <row r="469" spans="1:7" ht="11.25">
      <c r="A469" s="2"/>
      <c r="B469" s="2"/>
      <c r="C469" s="2"/>
      <c r="D469" s="2"/>
      <c r="E469" s="2"/>
      <c r="F469" s="2"/>
      <c r="G469" s="2"/>
    </row>
    <row r="470" spans="1:7" ht="11.25">
      <c r="A470" s="2"/>
      <c r="B470" s="2"/>
      <c r="C470" s="2"/>
      <c r="D470" s="2"/>
      <c r="E470" s="2"/>
      <c r="F470" s="2"/>
      <c r="G470" s="2"/>
    </row>
    <row r="471" spans="1:7" ht="11.25">
      <c r="A471" s="2"/>
      <c r="B471" s="2"/>
      <c r="C471" s="2"/>
      <c r="D471" s="2"/>
      <c r="E471" s="2"/>
      <c r="F471" s="2"/>
      <c r="G471" s="2"/>
    </row>
    <row r="472" spans="1:7" ht="11.25">
      <c r="A472" s="2"/>
      <c r="B472" s="2"/>
      <c r="C472" s="2"/>
      <c r="D472" s="2"/>
      <c r="E472" s="2"/>
      <c r="F472" s="2"/>
      <c r="G472" s="2"/>
    </row>
    <row r="473" spans="1:7" ht="11.25">
      <c r="A473" s="2"/>
      <c r="B473" s="2"/>
      <c r="C473" s="2"/>
      <c r="D473" s="2"/>
      <c r="E473" s="2"/>
      <c r="F473" s="2"/>
      <c r="G473" s="2"/>
    </row>
    <row r="474" spans="1:7" ht="11.25">
      <c r="A474" s="2"/>
      <c r="B474" s="2"/>
      <c r="C474" s="2"/>
      <c r="D474" s="2"/>
      <c r="E474" s="2"/>
      <c r="F474" s="2"/>
      <c r="G474" s="2"/>
    </row>
    <row r="475" spans="1:7" ht="11.25">
      <c r="A475" s="2"/>
      <c r="B475" s="2"/>
      <c r="C475" s="2"/>
      <c r="D475" s="2"/>
      <c r="E475" s="2"/>
      <c r="F475" s="2"/>
      <c r="G475" s="2"/>
    </row>
    <row r="476" spans="1:7" ht="11.25">
      <c r="A476" s="2"/>
      <c r="B476" s="2"/>
      <c r="C476" s="2"/>
      <c r="D476" s="2"/>
      <c r="E476" s="2"/>
      <c r="F476" s="2"/>
      <c r="G476" s="2"/>
    </row>
    <row r="477" spans="1:7" ht="11.25">
      <c r="A477" s="2"/>
      <c r="B477" s="2"/>
      <c r="C477" s="2"/>
      <c r="D477" s="2"/>
      <c r="E477" s="2"/>
      <c r="F477" s="2"/>
      <c r="G477" s="2"/>
    </row>
    <row r="478" spans="1:7" ht="11.25">
      <c r="A478" s="2"/>
      <c r="B478" s="2"/>
      <c r="C478" s="2"/>
      <c r="D478" s="2"/>
      <c r="E478" s="2"/>
      <c r="F478" s="2"/>
      <c r="G478" s="2"/>
    </row>
    <row r="479" spans="1:7" ht="11.25">
      <c r="A479" s="2"/>
      <c r="B479" s="2"/>
      <c r="C479" s="2"/>
      <c r="D479" s="2"/>
      <c r="E479" s="2"/>
      <c r="F479" s="2"/>
      <c r="G479" s="2"/>
    </row>
    <row r="480" spans="1:7" ht="11.25">
      <c r="A480" s="2"/>
      <c r="B480" s="2"/>
      <c r="C480" s="2"/>
      <c r="D480" s="2"/>
      <c r="E480" s="2"/>
      <c r="F480" s="2"/>
      <c r="G480" s="2"/>
    </row>
    <row r="481" spans="1:7" ht="11.25">
      <c r="A481" s="2"/>
      <c r="B481" s="2"/>
      <c r="C481" s="2"/>
      <c r="D481" s="2"/>
      <c r="E481" s="2"/>
      <c r="F481" s="2"/>
      <c r="G481" s="2"/>
    </row>
    <row r="482" spans="1:7" ht="11.25">
      <c r="A482" s="2"/>
      <c r="B482" s="2"/>
      <c r="C482" s="2"/>
      <c r="D482" s="2"/>
      <c r="E482" s="2"/>
      <c r="F482" s="2"/>
      <c r="G482" s="2"/>
    </row>
    <row r="483" spans="1:7" ht="11.25">
      <c r="A483" s="2"/>
      <c r="B483" s="2"/>
      <c r="C483" s="2"/>
      <c r="D483" s="2"/>
      <c r="E483" s="2"/>
      <c r="F483" s="2"/>
      <c r="G483" s="2"/>
    </row>
    <row r="484" spans="1:7" ht="11.25">
      <c r="A484" s="2"/>
      <c r="B484" s="2"/>
      <c r="C484" s="2"/>
      <c r="D484" s="2"/>
      <c r="E484" s="2"/>
      <c r="F484" s="2"/>
      <c r="G484" s="2"/>
    </row>
    <row r="485" spans="1:7" ht="11.25">
      <c r="A485" s="2"/>
      <c r="B485" s="2"/>
      <c r="C485" s="2"/>
      <c r="D485" s="2"/>
      <c r="E485" s="2"/>
      <c r="F485" s="2"/>
      <c r="G485" s="2"/>
    </row>
    <row r="486" spans="1:7" ht="11.25">
      <c r="A486" s="2"/>
      <c r="B486" s="2"/>
      <c r="C486" s="2"/>
      <c r="D486" s="2"/>
      <c r="E486" s="2"/>
      <c r="F486" s="2"/>
      <c r="G486" s="2"/>
    </row>
    <row r="487" spans="1:7" ht="11.25">
      <c r="A487" s="2"/>
      <c r="B487" s="2"/>
      <c r="C487" s="2"/>
      <c r="D487" s="2"/>
      <c r="E487" s="2"/>
      <c r="F487" s="2"/>
      <c r="G487" s="2"/>
    </row>
    <row r="488" spans="1:7" ht="11.25">
      <c r="A488" s="2"/>
      <c r="B488" s="2"/>
      <c r="C488" s="2"/>
      <c r="D488" s="2"/>
      <c r="E488" s="2"/>
      <c r="F488" s="2"/>
      <c r="G488" s="2"/>
    </row>
    <row r="489" spans="1:7" ht="11.25">
      <c r="A489" s="2"/>
      <c r="B489" s="2"/>
      <c r="C489" s="2"/>
      <c r="D489" s="2"/>
      <c r="E489" s="2"/>
      <c r="F489" s="2"/>
      <c r="G489" s="2"/>
    </row>
    <row r="490" spans="1:7" ht="11.25">
      <c r="A490" s="2"/>
      <c r="B490" s="2"/>
      <c r="C490" s="2"/>
      <c r="D490" s="2"/>
      <c r="E490" s="2"/>
      <c r="F490" s="2"/>
      <c r="G490" s="2"/>
    </row>
    <row r="491" spans="1:7" ht="11.25">
      <c r="A491" s="2"/>
      <c r="B491" s="2"/>
      <c r="C491" s="2"/>
      <c r="D491" s="2"/>
      <c r="E491" s="2"/>
      <c r="F491" s="2"/>
      <c r="G491" s="2"/>
    </row>
    <row r="492" spans="1:7" ht="11.25">
      <c r="A492" s="2"/>
      <c r="B492" s="2"/>
      <c r="C492" s="2"/>
      <c r="D492" s="2"/>
      <c r="E492" s="2"/>
      <c r="F492" s="2"/>
      <c r="G492" s="2"/>
    </row>
    <row r="493" spans="1:7" ht="11.25">
      <c r="A493" s="2"/>
      <c r="B493" s="2"/>
      <c r="C493" s="2"/>
      <c r="D493" s="2"/>
      <c r="E493" s="2"/>
      <c r="F493" s="2"/>
      <c r="G493" s="2"/>
    </row>
    <row r="494" spans="1:7" ht="11.25">
      <c r="A494" s="2"/>
      <c r="B494" s="2"/>
      <c r="C494" s="2"/>
      <c r="D494" s="2"/>
      <c r="E494" s="2"/>
      <c r="F494" s="2"/>
      <c r="G494" s="2"/>
    </row>
    <row r="495" spans="1:7" ht="11.25">
      <c r="A495" s="2"/>
      <c r="B495" s="2"/>
      <c r="C495" s="2"/>
      <c r="D495" s="2"/>
      <c r="E495" s="2"/>
      <c r="F495" s="2"/>
      <c r="G495" s="2"/>
    </row>
    <row r="496" spans="1:7" ht="11.25">
      <c r="A496" s="2"/>
      <c r="B496" s="2"/>
      <c r="C496" s="2"/>
      <c r="D496" s="2"/>
      <c r="E496" s="2"/>
      <c r="F496" s="2"/>
      <c r="G496" s="2"/>
    </row>
    <row r="497" spans="1:7" ht="11.25">
      <c r="A497" s="2"/>
      <c r="B497" s="2"/>
      <c r="C497" s="2"/>
      <c r="D497" s="2"/>
      <c r="E497" s="2"/>
      <c r="F497" s="2"/>
      <c r="G497" s="2"/>
    </row>
    <row r="498" spans="1:7" ht="11.25">
      <c r="A498" s="2"/>
      <c r="B498" s="2"/>
      <c r="C498" s="2"/>
      <c r="D498" s="2"/>
      <c r="E498" s="2"/>
      <c r="F498" s="2"/>
      <c r="G498" s="2"/>
    </row>
    <row r="499" spans="1:7" ht="11.25">
      <c r="A499" s="2"/>
      <c r="B499" s="2"/>
      <c r="C499" s="2"/>
      <c r="D499" s="2"/>
      <c r="E499" s="2"/>
      <c r="F499" s="2"/>
      <c r="G499" s="2"/>
    </row>
    <row r="500" spans="1:7" ht="11.25">
      <c r="A500" s="2"/>
      <c r="B500" s="2"/>
      <c r="C500" s="2"/>
      <c r="D500" s="2"/>
      <c r="E500" s="2"/>
      <c r="F500" s="2"/>
      <c r="G500" s="2"/>
    </row>
    <row r="501" spans="1:7" ht="11.25">
      <c r="A501" s="2"/>
      <c r="B501" s="2"/>
      <c r="C501" s="2"/>
      <c r="D501" s="2"/>
      <c r="E501" s="2"/>
      <c r="F501" s="2"/>
      <c r="G501" s="2"/>
    </row>
    <row r="502" spans="1:7" ht="11.25">
      <c r="A502" s="2"/>
      <c r="B502" s="2"/>
      <c r="C502" s="2"/>
      <c r="D502" s="2"/>
      <c r="E502" s="2"/>
      <c r="F502" s="2"/>
      <c r="G502" s="2"/>
    </row>
    <row r="503" spans="1:7" ht="11.25">
      <c r="A503" s="2"/>
      <c r="B503" s="2"/>
      <c r="C503" s="2"/>
      <c r="D503" s="2"/>
      <c r="E503" s="2"/>
      <c r="F503" s="2"/>
      <c r="G503" s="2"/>
    </row>
    <row r="504" spans="1:7" ht="11.25">
      <c r="A504" s="2"/>
      <c r="B504" s="2"/>
      <c r="C504" s="2"/>
      <c r="D504" s="2"/>
      <c r="E504" s="2"/>
      <c r="F504" s="2"/>
      <c r="G504" s="2"/>
    </row>
    <row r="505" spans="1:7" ht="11.25">
      <c r="A505" s="2"/>
      <c r="B505" s="2"/>
      <c r="C505" s="2"/>
      <c r="D505" s="2"/>
      <c r="E505" s="2"/>
      <c r="F505" s="2"/>
      <c r="G505" s="2"/>
    </row>
    <row r="506" spans="1:7" ht="11.25">
      <c r="A506" s="2"/>
      <c r="B506" s="2"/>
      <c r="C506" s="2"/>
      <c r="D506" s="2"/>
      <c r="E506" s="2"/>
      <c r="F506" s="2"/>
      <c r="G506" s="2"/>
    </row>
    <row r="507" spans="1:7" ht="11.25">
      <c r="A507" s="2"/>
      <c r="B507" s="2"/>
      <c r="C507" s="2"/>
      <c r="D507" s="2"/>
      <c r="E507" s="2"/>
      <c r="F507" s="2"/>
      <c r="G507" s="2"/>
    </row>
    <row r="508" spans="1:7" ht="11.25">
      <c r="A508" s="2"/>
      <c r="B508" s="2"/>
      <c r="C508" s="2"/>
      <c r="D508" s="2"/>
      <c r="E508" s="2"/>
      <c r="F508" s="2"/>
      <c r="G508" s="2"/>
    </row>
    <row r="509" spans="1:7" ht="11.25">
      <c r="A509" s="2"/>
      <c r="B509" s="2"/>
      <c r="C509" s="2"/>
      <c r="D509" s="2"/>
      <c r="E509" s="2"/>
      <c r="F509" s="2"/>
      <c r="G509" s="2"/>
    </row>
    <row r="510" spans="1:7" ht="11.25">
      <c r="A510" s="2"/>
      <c r="B510" s="2"/>
      <c r="C510" s="2"/>
      <c r="D510" s="2"/>
      <c r="E510" s="2"/>
      <c r="F510" s="2"/>
      <c r="G510" s="2"/>
    </row>
    <row r="511" spans="1:7" ht="11.25">
      <c r="A511" s="2"/>
      <c r="B511" s="2"/>
      <c r="C511" s="2"/>
      <c r="D511" s="2"/>
      <c r="E511" s="2"/>
      <c r="F511" s="2"/>
      <c r="G511" s="2"/>
    </row>
    <row r="512" spans="1:7" ht="11.25">
      <c r="A512" s="2"/>
      <c r="B512" s="2"/>
      <c r="C512" s="2"/>
      <c r="D512" s="2"/>
      <c r="E512" s="2"/>
      <c r="F512" s="2"/>
      <c r="G512" s="2"/>
    </row>
    <row r="513" spans="1:7" ht="11.25">
      <c r="A513" s="2"/>
      <c r="B513" s="2"/>
      <c r="C513" s="2"/>
      <c r="D513" s="2"/>
      <c r="E513" s="2"/>
      <c r="F513" s="2"/>
      <c r="G513" s="2"/>
    </row>
    <row r="514" spans="1:7" ht="11.25">
      <c r="A514" s="2"/>
      <c r="B514" s="2"/>
      <c r="C514" s="2"/>
      <c r="D514" s="2"/>
      <c r="E514" s="2"/>
      <c r="F514" s="2"/>
      <c r="G514" s="2"/>
    </row>
    <row r="515" spans="1:7" ht="11.25">
      <c r="A515" s="2"/>
      <c r="B515" s="2"/>
      <c r="C515" s="2"/>
      <c r="D515" s="2"/>
      <c r="E515" s="2"/>
      <c r="F515" s="2"/>
      <c r="G515" s="2"/>
    </row>
    <row r="516" spans="1:7" ht="11.25">
      <c r="A516" s="2"/>
      <c r="B516" s="2"/>
      <c r="C516" s="2"/>
      <c r="D516" s="2"/>
      <c r="E516" s="2"/>
      <c r="F516" s="2"/>
      <c r="G516" s="2"/>
    </row>
    <row r="517" spans="1:7" ht="11.25">
      <c r="A517" s="2"/>
      <c r="B517" s="2"/>
      <c r="C517" s="2"/>
      <c r="D517" s="2"/>
      <c r="E517" s="2"/>
      <c r="F517" s="2"/>
      <c r="G517" s="2"/>
    </row>
    <row r="518" spans="1:7" ht="11.25">
      <c r="A518" s="2"/>
      <c r="B518" s="2"/>
      <c r="C518" s="2"/>
      <c r="D518" s="2"/>
      <c r="E518" s="2"/>
      <c r="F518" s="2"/>
      <c r="G518" s="2"/>
    </row>
    <row r="519" spans="1:7" ht="11.25">
      <c r="A519" s="2"/>
      <c r="B519" s="2"/>
      <c r="C519" s="2"/>
      <c r="D519" s="2"/>
      <c r="E519" s="2"/>
      <c r="F519" s="2"/>
      <c r="G519" s="2"/>
    </row>
    <row r="520" spans="1:7" ht="11.25">
      <c r="A520" s="2"/>
      <c r="B520" s="2"/>
      <c r="C520" s="2"/>
      <c r="D520" s="2"/>
      <c r="E520" s="2"/>
      <c r="F520" s="2"/>
      <c r="G520" s="2"/>
    </row>
    <row r="521" spans="1:7" ht="11.25">
      <c r="A521" s="2"/>
      <c r="B521" s="2"/>
      <c r="C521" s="2"/>
      <c r="D521" s="2"/>
      <c r="E521" s="2"/>
      <c r="F521" s="2"/>
      <c r="G521" s="2"/>
    </row>
    <row r="522" spans="1:7" ht="11.25">
      <c r="A522" s="2"/>
      <c r="B522" s="2"/>
      <c r="C522" s="2"/>
      <c r="D522" s="2"/>
      <c r="E522" s="2"/>
      <c r="F522" s="2"/>
      <c r="G522" s="2"/>
    </row>
    <row r="523" spans="1:7" ht="11.25">
      <c r="A523" s="2"/>
      <c r="B523" s="2"/>
      <c r="C523" s="2"/>
      <c r="D523" s="2"/>
      <c r="E523" s="2"/>
      <c r="F523" s="2"/>
      <c r="G523" s="2"/>
    </row>
    <row r="524" spans="1:7" ht="11.25">
      <c r="A524" s="2"/>
      <c r="B524" s="2"/>
      <c r="C524" s="2"/>
      <c r="D524" s="2"/>
      <c r="E524" s="2"/>
      <c r="F524" s="2"/>
      <c r="G524" s="2"/>
    </row>
    <row r="525" spans="1:7" ht="11.25">
      <c r="A525" s="2"/>
      <c r="B525" s="2"/>
      <c r="C525" s="2"/>
      <c r="D525" s="2"/>
      <c r="E525" s="2"/>
      <c r="F525" s="2"/>
      <c r="G525" s="2"/>
    </row>
    <row r="526" spans="1:7" ht="11.25">
      <c r="A526" s="2"/>
      <c r="B526" s="2"/>
      <c r="C526" s="2"/>
      <c r="D526" s="2"/>
      <c r="E526" s="2"/>
      <c r="F526" s="2"/>
      <c r="G526" s="2"/>
    </row>
    <row r="527" spans="1:7" ht="11.25">
      <c r="A527" s="2"/>
      <c r="B527" s="2"/>
      <c r="C527" s="2"/>
      <c r="D527" s="2"/>
      <c r="E527" s="2"/>
      <c r="F527" s="2"/>
      <c r="G527" s="2"/>
    </row>
    <row r="528" spans="1:7" ht="11.25">
      <c r="A528" s="2"/>
      <c r="B528" s="2"/>
      <c r="C528" s="2"/>
      <c r="D528" s="2"/>
      <c r="E528" s="2"/>
      <c r="F528" s="2"/>
      <c r="G528" s="2"/>
    </row>
    <row r="529" spans="1:7" ht="11.25">
      <c r="A529" s="2"/>
      <c r="B529" s="2"/>
      <c r="C529" s="2"/>
      <c r="D529" s="2"/>
      <c r="E529" s="2"/>
      <c r="F529" s="2"/>
      <c r="G529" s="2"/>
    </row>
    <row r="530" spans="1:7" ht="11.25">
      <c r="A530" s="2"/>
      <c r="B530" s="2"/>
      <c r="C530" s="2"/>
      <c r="D530" s="2"/>
      <c r="E530" s="2"/>
      <c r="F530" s="2"/>
      <c r="G530" s="2"/>
    </row>
    <row r="531" spans="1:7" ht="11.25">
      <c r="A531" s="2"/>
      <c r="B531" s="2"/>
      <c r="C531" s="2"/>
      <c r="D531" s="2"/>
      <c r="E531" s="2"/>
      <c r="F531" s="2"/>
      <c r="G531" s="2"/>
    </row>
    <row r="532" spans="1:7" ht="11.25">
      <c r="A532" s="2"/>
      <c r="B532" s="2"/>
      <c r="C532" s="2"/>
      <c r="D532" s="2"/>
      <c r="E532" s="2"/>
      <c r="F532" s="2"/>
      <c r="G532" s="2"/>
    </row>
    <row r="533" spans="1:7" ht="11.25">
      <c r="A533" s="2"/>
      <c r="B533" s="2"/>
      <c r="C533" s="2"/>
      <c r="D533" s="2"/>
      <c r="E533" s="2"/>
      <c r="F533" s="2"/>
      <c r="G533" s="2"/>
    </row>
    <row r="534" spans="1:7" ht="11.25">
      <c r="A534" s="2"/>
      <c r="B534" s="2"/>
      <c r="C534" s="2"/>
      <c r="D534" s="2"/>
      <c r="E534" s="2"/>
      <c r="F534" s="2"/>
      <c r="G534" s="2"/>
    </row>
    <row r="535" spans="1:7" ht="11.25">
      <c r="A535" s="2"/>
      <c r="B535" s="2"/>
      <c r="C535" s="2"/>
      <c r="D535" s="2"/>
      <c r="E535" s="2"/>
      <c r="F535" s="2"/>
      <c r="G535" s="2"/>
    </row>
    <row r="536" spans="1:7" ht="11.25">
      <c r="A536" s="2"/>
      <c r="B536" s="2"/>
      <c r="C536" s="2"/>
      <c r="D536" s="2"/>
      <c r="E536" s="2"/>
      <c r="F536" s="2"/>
      <c r="G536" s="2"/>
    </row>
    <row r="537" spans="1:7" ht="11.25">
      <c r="A537" s="2"/>
      <c r="B537" s="2"/>
      <c r="C537" s="2"/>
      <c r="D537" s="2"/>
      <c r="E537" s="2"/>
      <c r="F537" s="2"/>
      <c r="G537" s="2"/>
    </row>
    <row r="538" spans="1:7" ht="11.25">
      <c r="A538" s="2"/>
      <c r="B538" s="2"/>
      <c r="C538" s="2"/>
      <c r="D538" s="2"/>
      <c r="E538" s="2"/>
      <c r="F538" s="2"/>
      <c r="G538" s="2"/>
    </row>
    <row r="539" spans="1:7" ht="11.25">
      <c r="A539" s="2"/>
      <c r="B539" s="2"/>
      <c r="C539" s="2"/>
      <c r="D539" s="2"/>
      <c r="E539" s="2"/>
      <c r="F539" s="2"/>
      <c r="G539" s="2"/>
    </row>
    <row r="540" spans="1:7" ht="11.25">
      <c r="A540" s="2"/>
      <c r="B540" s="2"/>
      <c r="C540" s="2"/>
      <c r="D540" s="2"/>
      <c r="E540" s="2"/>
      <c r="F540" s="2"/>
      <c r="G540" s="2"/>
    </row>
    <row r="541" spans="1:7" ht="11.25">
      <c r="A541" s="2"/>
      <c r="B541" s="2"/>
      <c r="C541" s="2"/>
      <c r="D541" s="2"/>
      <c r="E541" s="2"/>
      <c r="F541" s="2"/>
      <c r="G541" s="2"/>
    </row>
    <row r="542" spans="1:7" ht="11.25">
      <c r="A542" s="2"/>
      <c r="B542" s="2"/>
      <c r="C542" s="2"/>
      <c r="D542" s="2"/>
      <c r="E542" s="2"/>
      <c r="F542" s="2"/>
      <c r="G542" s="2"/>
    </row>
    <row r="543" spans="1:7" ht="11.25">
      <c r="A543" s="2"/>
      <c r="B543" s="2"/>
      <c r="C543" s="2"/>
      <c r="D543" s="2"/>
      <c r="E543" s="2"/>
      <c r="F543" s="2"/>
      <c r="G543" s="2"/>
    </row>
    <row r="544" spans="1:7" ht="11.25">
      <c r="A544" s="2"/>
      <c r="B544" s="2"/>
      <c r="C544" s="2"/>
      <c r="D544" s="2"/>
      <c r="E544" s="2"/>
      <c r="F544" s="2"/>
      <c r="G544" s="2"/>
    </row>
    <row r="545" spans="1:7" ht="11.25">
      <c r="A545" s="2"/>
      <c r="B545" s="2"/>
      <c r="C545" s="2"/>
      <c r="D545" s="2"/>
      <c r="E545" s="2"/>
      <c r="F545" s="2"/>
      <c r="G545" s="2"/>
    </row>
    <row r="546" spans="1:7" ht="11.25">
      <c r="A546" s="2"/>
      <c r="B546" s="2"/>
      <c r="C546" s="2"/>
      <c r="D546" s="2"/>
      <c r="E546" s="2"/>
      <c r="F546" s="2"/>
      <c r="G546" s="2"/>
    </row>
    <row r="547" spans="1:7" ht="11.25">
      <c r="A547" s="2"/>
      <c r="B547" s="2"/>
      <c r="C547" s="2"/>
      <c r="D547" s="2"/>
      <c r="E547" s="2"/>
      <c r="F547" s="2"/>
      <c r="G547" s="2"/>
    </row>
    <row r="548" spans="1:7" ht="11.25">
      <c r="A548" s="2"/>
      <c r="B548" s="2"/>
      <c r="C548" s="2"/>
      <c r="D548" s="2"/>
      <c r="E548" s="2"/>
      <c r="F548" s="2"/>
      <c r="G548" s="2"/>
    </row>
    <row r="549" spans="1:7" ht="11.25">
      <c r="A549" s="2"/>
      <c r="B549" s="2"/>
      <c r="C549" s="2"/>
      <c r="D549" s="2"/>
      <c r="E549" s="2"/>
      <c r="F549" s="2"/>
      <c r="G549" s="2"/>
    </row>
    <row r="550" spans="1:7" ht="11.25">
      <c r="A550" s="2"/>
      <c r="B550" s="2"/>
      <c r="C550" s="2"/>
      <c r="D550" s="2"/>
      <c r="E550" s="2"/>
      <c r="F550" s="2"/>
      <c r="G550" s="2"/>
    </row>
    <row r="551" spans="1:7" ht="11.25">
      <c r="A551" s="2"/>
      <c r="B551" s="2"/>
      <c r="C551" s="2"/>
      <c r="D551" s="2"/>
      <c r="E551" s="2"/>
      <c r="F551" s="2"/>
      <c r="G551" s="2"/>
    </row>
    <row r="552" spans="1:7" ht="11.25">
      <c r="A552" s="2"/>
      <c r="B552" s="2"/>
      <c r="C552" s="2"/>
      <c r="D552" s="2"/>
      <c r="E552" s="2"/>
      <c r="F552" s="2"/>
      <c r="G552" s="2"/>
    </row>
    <row r="553" spans="1:7" ht="11.25">
      <c r="A553" s="2"/>
      <c r="B553" s="2"/>
      <c r="C553" s="2"/>
      <c r="D553" s="2"/>
      <c r="E553" s="2"/>
      <c r="F553" s="2"/>
      <c r="G553" s="2"/>
    </row>
    <row r="554" spans="1:7" ht="11.25">
      <c r="A554" s="2"/>
      <c r="B554" s="2"/>
      <c r="C554" s="2"/>
      <c r="D554" s="2"/>
      <c r="E554" s="2"/>
      <c r="F554" s="2"/>
      <c r="G554" s="2"/>
    </row>
    <row r="555" spans="1:7" ht="11.25">
      <c r="A555" s="2"/>
      <c r="B555" s="2"/>
      <c r="C555" s="2"/>
      <c r="D555" s="2"/>
      <c r="E555" s="2"/>
      <c r="F555" s="2"/>
      <c r="G555" s="2"/>
    </row>
    <row r="556" spans="1:7" ht="11.25">
      <c r="A556" s="2"/>
      <c r="B556" s="2"/>
      <c r="C556" s="2"/>
      <c r="D556" s="2"/>
      <c r="E556" s="2"/>
      <c r="F556" s="2"/>
      <c r="G556" s="2"/>
    </row>
    <row r="557" spans="1:7" ht="11.25">
      <c r="A557" s="2"/>
      <c r="B557" s="2"/>
      <c r="C557" s="2"/>
      <c r="D557" s="2"/>
      <c r="E557" s="2"/>
      <c r="F557" s="2"/>
      <c r="G557" s="2"/>
    </row>
    <row r="558" spans="1:7" ht="11.25">
      <c r="A558" s="2"/>
      <c r="B558" s="2"/>
      <c r="C558" s="2"/>
      <c r="D558" s="2"/>
      <c r="E558" s="2"/>
      <c r="F558" s="2"/>
      <c r="G558" s="2"/>
    </row>
    <row r="559" spans="1:7" ht="11.25">
      <c r="A559" s="2"/>
      <c r="B559" s="2"/>
      <c r="C559" s="2"/>
      <c r="D559" s="2"/>
      <c r="E559" s="2"/>
      <c r="F559" s="2"/>
      <c r="G559" s="2"/>
    </row>
    <row r="560" spans="1:7" ht="11.25">
      <c r="A560" s="2"/>
      <c r="B560" s="2"/>
      <c r="C560" s="2"/>
      <c r="D560" s="2"/>
      <c r="E560" s="2"/>
      <c r="F560" s="2"/>
      <c r="G560" s="2"/>
    </row>
    <row r="561" spans="1:7" ht="11.25">
      <c r="A561" s="2"/>
      <c r="B561" s="2"/>
      <c r="C561" s="2"/>
      <c r="D561" s="2"/>
      <c r="E561" s="2"/>
      <c r="F561" s="2"/>
      <c r="G561" s="2"/>
    </row>
    <row r="562" spans="1:7" ht="11.25">
      <c r="A562" s="2"/>
      <c r="B562" s="2"/>
      <c r="C562" s="2"/>
      <c r="D562" s="2"/>
      <c r="E562" s="2"/>
      <c r="F562" s="2"/>
      <c r="G562" s="2"/>
    </row>
    <row r="563" spans="1:7" ht="11.25">
      <c r="A563" s="2"/>
      <c r="B563" s="2"/>
      <c r="C563" s="2"/>
      <c r="D563" s="2"/>
      <c r="E563" s="2"/>
      <c r="F563" s="2"/>
      <c r="G563" s="2"/>
    </row>
    <row r="564" spans="1:7" ht="11.25">
      <c r="A564" s="2"/>
      <c r="B564" s="2"/>
      <c r="C564" s="2"/>
      <c r="D564" s="2"/>
      <c r="E564" s="2"/>
      <c r="F564" s="2"/>
      <c r="G564" s="2"/>
    </row>
    <row r="565" spans="1:7" ht="11.25">
      <c r="A565" s="2"/>
      <c r="B565" s="2"/>
      <c r="C565" s="2"/>
      <c r="D565" s="2"/>
      <c r="E565" s="2"/>
      <c r="F565" s="2"/>
      <c r="G565" s="2"/>
    </row>
    <row r="566" spans="1:7" ht="11.25">
      <c r="A566" s="2"/>
      <c r="B566" s="2"/>
      <c r="C566" s="2"/>
      <c r="D566" s="2"/>
      <c r="E566" s="2"/>
      <c r="F566" s="2"/>
      <c r="G566" s="2"/>
    </row>
    <row r="567" spans="1:7" ht="11.25">
      <c r="A567" s="2"/>
      <c r="B567" s="2"/>
      <c r="C567" s="2"/>
      <c r="D567" s="2"/>
      <c r="E567" s="2"/>
      <c r="F567" s="2"/>
      <c r="G567" s="2"/>
    </row>
    <row r="568" spans="1:7" ht="11.25">
      <c r="A568" s="2"/>
      <c r="B568" s="2"/>
      <c r="C568" s="2"/>
      <c r="D568" s="2"/>
      <c r="E568" s="2"/>
      <c r="F568" s="2"/>
      <c r="G568" s="2"/>
    </row>
    <row r="569" spans="1:7" ht="11.25">
      <c r="A569" s="2"/>
      <c r="B569" s="2"/>
      <c r="C569" s="2"/>
      <c r="D569" s="2"/>
      <c r="E569" s="2"/>
      <c r="F569" s="2"/>
      <c r="G569" s="2"/>
    </row>
    <row r="570" spans="1:7" ht="11.25">
      <c r="A570" s="2"/>
      <c r="B570" s="2"/>
      <c r="C570" s="2"/>
      <c r="D570" s="2"/>
      <c r="E570" s="2"/>
      <c r="F570" s="2"/>
      <c r="G570" s="2"/>
    </row>
    <row r="571" spans="1:7" ht="11.25">
      <c r="A571" s="2"/>
      <c r="B571" s="2"/>
      <c r="C571" s="2"/>
      <c r="D571" s="2"/>
      <c r="E571" s="2"/>
      <c r="F571" s="2"/>
      <c r="G571" s="2"/>
    </row>
    <row r="572" spans="1:7" ht="11.25">
      <c r="A572" s="2"/>
      <c r="B572" s="2"/>
      <c r="C572" s="2"/>
      <c r="D572" s="2"/>
      <c r="E572" s="2"/>
      <c r="F572" s="2"/>
      <c r="G572" s="2"/>
    </row>
    <row r="573" spans="1:7" ht="11.25">
      <c r="A573" s="2"/>
      <c r="B573" s="2"/>
      <c r="C573" s="2"/>
      <c r="D573" s="2"/>
      <c r="E573" s="2"/>
      <c r="F573" s="2"/>
      <c r="G573" s="2"/>
    </row>
    <row r="574" spans="1:7" ht="11.25">
      <c r="A574" s="2"/>
      <c r="B574" s="2"/>
      <c r="C574" s="2"/>
      <c r="D574" s="2"/>
      <c r="E574" s="2"/>
      <c r="F574" s="2"/>
      <c r="G574" s="2"/>
    </row>
    <row r="575" spans="1:7" ht="11.25">
      <c r="A575" s="2"/>
      <c r="B575" s="2"/>
      <c r="C575" s="2"/>
      <c r="D575" s="2"/>
      <c r="E575" s="2"/>
      <c r="F575" s="2"/>
      <c r="G575" s="2"/>
    </row>
    <row r="576" spans="1:7" ht="11.25">
      <c r="A576" s="2"/>
      <c r="B576" s="2"/>
      <c r="C576" s="2"/>
      <c r="D576" s="2"/>
      <c r="E576" s="2"/>
      <c r="F576" s="2"/>
      <c r="G576" s="2"/>
    </row>
    <row r="577" spans="1:7" ht="11.25">
      <c r="A577" s="2"/>
      <c r="B577" s="2"/>
      <c r="C577" s="2"/>
      <c r="D577" s="2"/>
      <c r="E577" s="2"/>
      <c r="F577" s="2"/>
      <c r="G577" s="2"/>
    </row>
    <row r="578" spans="1:7" ht="11.25">
      <c r="A578" s="2"/>
      <c r="B578" s="2"/>
      <c r="C578" s="2"/>
      <c r="D578" s="2"/>
      <c r="E578" s="2"/>
      <c r="F578" s="2"/>
      <c r="G578" s="2"/>
    </row>
    <row r="579" spans="1:7" ht="11.25">
      <c r="A579" s="2"/>
      <c r="B579" s="2"/>
      <c r="C579" s="2"/>
      <c r="D579" s="2"/>
      <c r="E579" s="2"/>
      <c r="F579" s="2"/>
      <c r="G579" s="2"/>
    </row>
    <row r="580" spans="1:7" ht="11.25">
      <c r="A580" s="2"/>
      <c r="B580" s="2"/>
      <c r="C580" s="2"/>
      <c r="D580" s="2"/>
      <c r="E580" s="2"/>
      <c r="F580" s="2"/>
      <c r="G580" s="2"/>
    </row>
    <row r="581" spans="1:7" ht="11.25">
      <c r="A581" s="2"/>
      <c r="B581" s="2"/>
      <c r="C581" s="2"/>
      <c r="D581" s="2"/>
      <c r="E581" s="2"/>
      <c r="F581" s="2"/>
      <c r="G581" s="2"/>
    </row>
    <row r="582" spans="1:7" ht="11.25">
      <c r="A582" s="2"/>
      <c r="B582" s="2"/>
      <c r="C582" s="2"/>
      <c r="D582" s="2"/>
      <c r="E582" s="2"/>
      <c r="F582" s="2"/>
      <c r="G582" s="2"/>
    </row>
    <row r="583" spans="1:7" ht="11.25">
      <c r="A583" s="2"/>
      <c r="B583" s="2"/>
      <c r="C583" s="2"/>
      <c r="D583" s="2"/>
      <c r="E583" s="2"/>
      <c r="F583" s="2"/>
      <c r="G583" s="2"/>
    </row>
    <row r="584" spans="1:7" ht="11.25">
      <c r="A584" s="2"/>
      <c r="B584" s="2"/>
      <c r="C584" s="2"/>
      <c r="D584" s="2"/>
      <c r="E584" s="2"/>
      <c r="F584" s="2"/>
      <c r="G584" s="2"/>
    </row>
    <row r="585" spans="1:7" ht="11.25">
      <c r="A585" s="2"/>
      <c r="B585" s="2"/>
      <c r="C585" s="2"/>
      <c r="D585" s="2"/>
      <c r="E585" s="2"/>
      <c r="F585" s="2"/>
      <c r="G585" s="2"/>
    </row>
    <row r="586" spans="1:7" ht="11.25">
      <c r="A586" s="2"/>
      <c r="B586" s="2"/>
      <c r="C586" s="2"/>
      <c r="D586" s="2"/>
      <c r="E586" s="2"/>
      <c r="F586" s="2"/>
      <c r="G586" s="2"/>
    </row>
    <row r="587" spans="1:7" ht="11.25">
      <c r="A587" s="2"/>
      <c r="B587" s="2"/>
      <c r="C587" s="2"/>
      <c r="D587" s="2"/>
      <c r="E587" s="2"/>
      <c r="F587" s="2"/>
      <c r="G587" s="2"/>
    </row>
    <row r="588" spans="1:7" ht="11.25">
      <c r="A588" s="2"/>
      <c r="B588" s="2"/>
      <c r="C588" s="2"/>
      <c r="D588" s="2"/>
      <c r="E588" s="2"/>
      <c r="F588" s="2"/>
      <c r="G588" s="2"/>
    </row>
    <row r="589" spans="1:7" ht="11.25">
      <c r="A589" s="2"/>
      <c r="B589" s="2"/>
      <c r="C589" s="2"/>
      <c r="D589" s="2"/>
      <c r="E589" s="2"/>
      <c r="F589" s="2"/>
      <c r="G589" s="2"/>
    </row>
    <row r="590" spans="1:7" ht="11.25">
      <c r="A590" s="2"/>
      <c r="B590" s="2"/>
      <c r="C590" s="2"/>
      <c r="D590" s="2"/>
      <c r="E590" s="2"/>
      <c r="F590" s="2"/>
      <c r="G590" s="2"/>
    </row>
    <row r="591" spans="1:7" ht="11.25">
      <c r="A591" s="2"/>
      <c r="B591" s="2"/>
      <c r="C591" s="2"/>
      <c r="D591" s="2"/>
      <c r="E591" s="2"/>
      <c r="F591" s="2"/>
      <c r="G591" s="2"/>
    </row>
    <row r="592" spans="1:7" ht="11.25">
      <c r="A592" s="2"/>
      <c r="B592" s="2"/>
      <c r="C592" s="2"/>
      <c r="D592" s="2"/>
      <c r="E592" s="2"/>
      <c r="F592" s="2"/>
      <c r="G592" s="2"/>
    </row>
    <row r="593" spans="1:7" ht="11.25">
      <c r="A593" s="2"/>
      <c r="B593" s="2"/>
      <c r="C593" s="2"/>
      <c r="D593" s="2"/>
      <c r="E593" s="2"/>
      <c r="F593" s="2"/>
      <c r="G593" s="2"/>
    </row>
    <row r="594" spans="1:7" ht="11.25">
      <c r="A594" s="2"/>
      <c r="B594" s="2"/>
      <c r="C594" s="2"/>
      <c r="D594" s="2"/>
      <c r="E594" s="2"/>
      <c r="F594" s="2"/>
      <c r="G594" s="2"/>
    </row>
    <row r="595" spans="1:7" ht="11.25">
      <c r="A595" s="2"/>
      <c r="B595" s="2"/>
      <c r="C595" s="2"/>
      <c r="D595" s="2"/>
      <c r="E595" s="2"/>
      <c r="F595" s="2"/>
      <c r="G595" s="2"/>
    </row>
    <row r="596" spans="1:7" ht="11.25">
      <c r="A596" s="2"/>
      <c r="B596" s="2"/>
      <c r="C596" s="2"/>
      <c r="D596" s="2"/>
      <c r="E596" s="2"/>
      <c r="F596" s="2"/>
      <c r="G596" s="2"/>
    </row>
    <row r="597" spans="1:7" ht="11.25">
      <c r="A597" s="2"/>
      <c r="B597" s="2"/>
      <c r="C597" s="2"/>
      <c r="D597" s="2"/>
      <c r="E597" s="2"/>
      <c r="F597" s="2"/>
      <c r="G597" s="2"/>
    </row>
    <row r="598" spans="1:7" ht="11.25">
      <c r="A598" s="2"/>
      <c r="B598" s="2"/>
      <c r="C598" s="2"/>
      <c r="D598" s="2"/>
      <c r="E598" s="2"/>
      <c r="F598" s="2"/>
      <c r="G598" s="2"/>
    </row>
    <row r="599" spans="1:7" ht="11.25">
      <c r="A599" s="2"/>
      <c r="B599" s="2"/>
      <c r="C599" s="2"/>
      <c r="D599" s="2"/>
      <c r="E599" s="2"/>
      <c r="F599" s="2"/>
      <c r="G599" s="2"/>
    </row>
    <row r="600" spans="1:7" ht="11.25">
      <c r="A600" s="2"/>
      <c r="B600" s="2"/>
      <c r="C600" s="2"/>
      <c r="D600" s="2"/>
      <c r="E600" s="2"/>
      <c r="F600" s="2"/>
      <c r="G600" s="2"/>
    </row>
    <row r="601" spans="1:7" ht="11.25">
      <c r="A601" s="2"/>
      <c r="B601" s="2"/>
      <c r="C601" s="2"/>
      <c r="D601" s="2"/>
      <c r="E601" s="2"/>
      <c r="F601" s="2"/>
      <c r="G601" s="2"/>
    </row>
    <row r="602" spans="1:7" ht="11.25">
      <c r="A602" s="2"/>
      <c r="B602" s="2"/>
      <c r="C602" s="2"/>
      <c r="D602" s="2"/>
      <c r="E602" s="2"/>
      <c r="F602" s="2"/>
      <c r="G602" s="2"/>
    </row>
    <row r="603" spans="1:7" ht="11.25">
      <c r="A603" s="2"/>
      <c r="B603" s="2"/>
      <c r="C603" s="2"/>
      <c r="D603" s="2"/>
      <c r="E603" s="2"/>
      <c r="F603" s="2"/>
      <c r="G603" s="2"/>
    </row>
    <row r="604" spans="1:7" ht="11.25">
      <c r="A604" s="2"/>
      <c r="B604" s="2"/>
      <c r="C604" s="2"/>
      <c r="D604" s="2"/>
      <c r="E604" s="2"/>
      <c r="F604" s="2"/>
      <c r="G604" s="2"/>
    </row>
    <row r="605" spans="1:7" ht="11.25">
      <c r="A605" s="2"/>
      <c r="B605" s="2"/>
      <c r="C605" s="2"/>
      <c r="D605" s="2"/>
      <c r="E605" s="2"/>
      <c r="F605" s="2"/>
      <c r="G605" s="2"/>
    </row>
    <row r="606" spans="1:7" ht="11.25">
      <c r="A606" s="2"/>
      <c r="B606" s="2"/>
      <c r="C606" s="2"/>
      <c r="D606" s="2"/>
      <c r="E606" s="2"/>
      <c r="F606" s="2"/>
      <c r="G606" s="2"/>
    </row>
    <row r="607" spans="1:7" ht="11.25">
      <c r="A607" s="2"/>
      <c r="B607" s="2"/>
      <c r="C607" s="2"/>
      <c r="D607" s="2"/>
      <c r="E607" s="2"/>
      <c r="F607" s="2"/>
      <c r="G607" s="2"/>
    </row>
    <row r="608" spans="1:7" ht="11.25">
      <c r="A608" s="2"/>
      <c r="B608" s="2"/>
      <c r="C608" s="2"/>
      <c r="D608" s="2"/>
      <c r="E608" s="2"/>
      <c r="F608" s="2"/>
      <c r="G608" s="2"/>
    </row>
    <row r="609" spans="1:7" ht="11.25">
      <c r="A609" s="2"/>
      <c r="B609" s="2"/>
      <c r="C609" s="2"/>
      <c r="D609" s="2"/>
      <c r="E609" s="2"/>
      <c r="F609" s="2"/>
      <c r="G609" s="2"/>
    </row>
    <row r="610" spans="1:7" ht="11.25">
      <c r="A610" s="2"/>
      <c r="B610" s="2"/>
      <c r="C610" s="2"/>
      <c r="D610" s="2"/>
      <c r="E610" s="2"/>
      <c r="F610" s="2"/>
      <c r="G610" s="2"/>
    </row>
    <row r="611" spans="1:7" ht="11.25">
      <c r="A611" s="2"/>
      <c r="B611" s="2"/>
      <c r="C611" s="2"/>
      <c r="D611" s="2"/>
      <c r="E611" s="2"/>
      <c r="F611" s="2"/>
      <c r="G611" s="2"/>
    </row>
    <row r="612" spans="1:7" ht="11.25">
      <c r="A612" s="2"/>
      <c r="B612" s="2"/>
      <c r="C612" s="2"/>
      <c r="D612" s="2"/>
      <c r="E612" s="2"/>
      <c r="F612" s="2"/>
      <c r="G612" s="2"/>
    </row>
    <row r="613" spans="1:7" ht="11.25">
      <c r="A613" s="2"/>
      <c r="B613" s="2"/>
      <c r="C613" s="2"/>
      <c r="D613" s="2"/>
      <c r="E613" s="2"/>
      <c r="F613" s="2"/>
      <c r="G613" s="2"/>
    </row>
    <row r="614" spans="1:7" ht="11.25">
      <c r="A614" s="2"/>
      <c r="B614" s="2"/>
      <c r="C614" s="2"/>
      <c r="D614" s="2"/>
      <c r="E614" s="2"/>
      <c r="F614" s="2"/>
      <c r="G614" s="2"/>
    </row>
    <row r="615" spans="1:7" ht="11.25">
      <c r="A615" s="2"/>
      <c r="B615" s="2"/>
      <c r="C615" s="2"/>
      <c r="D615" s="2"/>
      <c r="E615" s="2"/>
      <c r="F615" s="2"/>
      <c r="G615" s="2"/>
    </row>
    <row r="616" spans="1:7" ht="11.25">
      <c r="A616" s="2"/>
      <c r="B616" s="2"/>
      <c r="C616" s="2"/>
      <c r="D616" s="2"/>
      <c r="E616" s="2"/>
      <c r="F616" s="2"/>
      <c r="G616" s="2"/>
    </row>
    <row r="617" spans="1:7" ht="11.25">
      <c r="A617" s="2"/>
      <c r="B617" s="2"/>
      <c r="C617" s="2"/>
      <c r="D617" s="2"/>
      <c r="E617" s="2"/>
      <c r="F617" s="2"/>
      <c r="G617" s="2"/>
    </row>
    <row r="618" spans="1:7" ht="11.25">
      <c r="A618" s="2"/>
      <c r="B618" s="2"/>
      <c r="C618" s="2"/>
      <c r="D618" s="2"/>
      <c r="E618" s="2"/>
      <c r="F618" s="2"/>
      <c r="G618" s="2"/>
    </row>
    <row r="619" spans="1:7" ht="11.25">
      <c r="A619" s="2"/>
      <c r="B619" s="2"/>
      <c r="C619" s="2"/>
      <c r="D619" s="2"/>
      <c r="E619" s="2"/>
      <c r="F619" s="2"/>
      <c r="G619" s="2"/>
    </row>
    <row r="620" spans="1:7" ht="11.25">
      <c r="A620" s="2"/>
      <c r="B620" s="2"/>
      <c r="C620" s="2"/>
      <c r="D620" s="2"/>
      <c r="E620" s="2"/>
      <c r="F620" s="2"/>
      <c r="G620" s="2"/>
    </row>
    <row r="621" spans="1:7" ht="11.25">
      <c r="A621" s="2"/>
      <c r="B621" s="2"/>
      <c r="C621" s="2"/>
      <c r="D621" s="2"/>
      <c r="E621" s="2"/>
      <c r="F621" s="2"/>
      <c r="G621" s="2"/>
    </row>
    <row r="622" spans="1:7" ht="11.25">
      <c r="A622" s="2"/>
      <c r="B622" s="2"/>
      <c r="C622" s="2"/>
      <c r="D622" s="2"/>
      <c r="E622" s="2"/>
      <c r="F622" s="2"/>
      <c r="G622" s="2"/>
    </row>
    <row r="623" spans="1:5" ht="11.25">
      <c r="A623" s="2"/>
      <c r="B623" s="2"/>
      <c r="C623" s="2"/>
      <c r="D623" s="2"/>
      <c r="E623" s="2"/>
    </row>
    <row r="624" spans="1:5" ht="11.25">
      <c r="A624" s="2"/>
      <c r="B624" s="2"/>
      <c r="C624" s="2"/>
      <c r="D624" s="2"/>
      <c r="E624" s="2"/>
    </row>
    <row r="625" spans="1:5" ht="11.25">
      <c r="A625" s="2"/>
      <c r="B625" s="2"/>
      <c r="C625" s="2"/>
      <c r="D625" s="2"/>
      <c r="E625" s="2"/>
    </row>
    <row r="626" spans="1:5" ht="11.25">
      <c r="A626" s="2"/>
      <c r="B626" s="2"/>
      <c r="C626" s="2"/>
      <c r="D626" s="2"/>
      <c r="E626" s="2"/>
    </row>
    <row r="627" spans="1:5" ht="11.25">
      <c r="A627" s="2"/>
      <c r="B627" s="2"/>
      <c r="C627" s="2"/>
      <c r="D627" s="2"/>
      <c r="E627" s="2"/>
    </row>
    <row r="628" spans="1:5" ht="11.25">
      <c r="A628" s="2"/>
      <c r="B628" s="2"/>
      <c r="C628" s="2"/>
      <c r="D628" s="2"/>
      <c r="E628" s="2"/>
    </row>
    <row r="629" spans="1:5" ht="11.25">
      <c r="A629" s="2"/>
      <c r="B629" s="2"/>
      <c r="C629" s="2"/>
      <c r="D629" s="2"/>
      <c r="E629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1">
      <selection activeCell="F2" sqref="F2"/>
    </sheetView>
  </sheetViews>
  <sheetFormatPr defaultColWidth="9.140625" defaultRowHeight="12.75"/>
  <sheetData>
    <row r="1" ht="12.75">
      <c r="A1" s="18" t="s">
        <v>152</v>
      </c>
    </row>
    <row r="2" ht="13.5" thickBot="1"/>
    <row r="3" spans="1:2" ht="12.75">
      <c r="A3" s="17" t="s">
        <v>60</v>
      </c>
      <c r="B3" s="17"/>
    </row>
    <row r="4" spans="1:2" ht="12.75">
      <c r="A4" s="14" t="s">
        <v>61</v>
      </c>
      <c r="B4" s="14">
        <v>0.21186214749084506</v>
      </c>
    </row>
    <row r="5" spans="1:2" ht="12.75">
      <c r="A5" s="14" t="s">
        <v>62</v>
      </c>
      <c r="B5" s="14">
        <v>0.04488556953943259</v>
      </c>
    </row>
    <row r="6" spans="1:2" ht="12.75">
      <c r="A6" s="14" t="s">
        <v>63</v>
      </c>
      <c r="B6" s="14">
        <v>0.015038243587539857</v>
      </c>
    </row>
    <row r="7" spans="1:2" ht="12.75">
      <c r="A7" s="14" t="s">
        <v>64</v>
      </c>
      <c r="B7" s="14">
        <v>1.2354594751761125</v>
      </c>
    </row>
    <row r="8" spans="1:2" ht="13.5" thickBot="1">
      <c r="A8" s="15" t="s">
        <v>65</v>
      </c>
      <c r="B8" s="15">
        <v>34</v>
      </c>
    </row>
    <row r="10" ht="13.5" thickBot="1">
      <c r="A10" t="s">
        <v>66</v>
      </c>
    </row>
    <row r="11" spans="1:6" ht="12.75">
      <c r="A11" s="16"/>
      <c r="B11" s="16" t="s">
        <v>71</v>
      </c>
      <c r="C11" s="16" t="s">
        <v>72</v>
      </c>
      <c r="D11" s="16" t="s">
        <v>73</v>
      </c>
      <c r="E11" s="16" t="s">
        <v>41</v>
      </c>
      <c r="F11" s="16" t="s">
        <v>74</v>
      </c>
    </row>
    <row r="12" spans="1:6" ht="12.75">
      <c r="A12" s="14" t="s">
        <v>67</v>
      </c>
      <c r="B12" s="14">
        <v>1</v>
      </c>
      <c r="C12" s="14">
        <v>2.2953997013201928</v>
      </c>
      <c r="D12" s="14">
        <v>2.2953997013201928</v>
      </c>
      <c r="E12" s="14">
        <v>1.5038388903507862</v>
      </c>
      <c r="F12" s="14">
        <v>0.2290292683938867</v>
      </c>
    </row>
    <row r="13" spans="1:6" ht="12.75">
      <c r="A13" s="14" t="s">
        <v>68</v>
      </c>
      <c r="B13" s="14">
        <v>32</v>
      </c>
      <c r="C13" s="14">
        <v>48.84352367367793</v>
      </c>
      <c r="D13" s="14">
        <v>1.5263601148024353</v>
      </c>
      <c r="E13" s="14"/>
      <c r="F13" s="14"/>
    </row>
    <row r="14" spans="1:6" ht="13.5" thickBot="1">
      <c r="A14" s="15" t="s">
        <v>69</v>
      </c>
      <c r="B14" s="15">
        <v>33</v>
      </c>
      <c r="C14" s="15">
        <v>51.13892337499812</v>
      </c>
      <c r="D14" s="15"/>
      <c r="E14" s="15"/>
      <c r="F14" s="15"/>
    </row>
    <row r="15" ht="13.5" thickBot="1"/>
    <row r="16" spans="1:9" ht="12.75">
      <c r="A16" s="16"/>
      <c r="B16" s="16" t="s">
        <v>75</v>
      </c>
      <c r="C16" s="16" t="s">
        <v>64</v>
      </c>
      <c r="D16" s="16" t="s">
        <v>76</v>
      </c>
      <c r="E16" s="16" t="s">
        <v>77</v>
      </c>
      <c r="F16" s="16" t="s">
        <v>78</v>
      </c>
      <c r="G16" s="16" t="s">
        <v>79</v>
      </c>
      <c r="H16" s="16" t="s">
        <v>80</v>
      </c>
      <c r="I16" s="16" t="s">
        <v>81</v>
      </c>
    </row>
    <row r="17" spans="1:9" ht="12.75">
      <c r="A17" s="14" t="s">
        <v>70</v>
      </c>
      <c r="B17" s="14">
        <v>3.463170039518081</v>
      </c>
      <c r="C17" s="14">
        <v>0.4453273449831322</v>
      </c>
      <c r="D17" s="14">
        <v>7.776684002302299</v>
      </c>
      <c r="E17" s="14">
        <v>7.203440968474282E-09</v>
      </c>
      <c r="F17" s="14">
        <v>2.5560679257989585</v>
      </c>
      <c r="G17" s="14">
        <v>4.370272153237204</v>
      </c>
      <c r="H17" s="14">
        <v>2.5560679257989585</v>
      </c>
      <c r="I17" s="14">
        <v>4.370272153237204</v>
      </c>
    </row>
    <row r="18" spans="1:9" ht="13.5" thickBot="1">
      <c r="A18" s="15" t="s">
        <v>82</v>
      </c>
      <c r="B18" s="15">
        <v>0.16703852916968118</v>
      </c>
      <c r="C18" s="15">
        <v>0.13621219809733742</v>
      </c>
      <c r="D18" s="15">
        <v>1.226311090364427</v>
      </c>
      <c r="E18" s="15">
        <v>0.22902926839388738</v>
      </c>
      <c r="F18" s="15">
        <v>-0.11041663768763968</v>
      </c>
      <c r="G18" s="15">
        <v>0.44449369602700206</v>
      </c>
      <c r="H18" s="15">
        <v>-0.11041663768763968</v>
      </c>
      <c r="I18" s="15">
        <v>0.44449369602700206</v>
      </c>
    </row>
    <row r="20" spans="1:11" ht="12.75">
      <c r="A20" s="18" t="s">
        <v>153</v>
      </c>
      <c r="K20" s="18" t="s">
        <v>151</v>
      </c>
    </row>
    <row r="21" ht="13.5" thickBot="1"/>
    <row r="22" spans="1:12" ht="12.75">
      <c r="A22" s="17" t="s">
        <v>60</v>
      </c>
      <c r="B22" s="17"/>
      <c r="K22" s="17" t="s">
        <v>60</v>
      </c>
      <c r="L22" s="17"/>
    </row>
    <row r="23" spans="1:12" ht="12.75">
      <c r="A23" s="14" t="s">
        <v>61</v>
      </c>
      <c r="B23" s="14">
        <v>0.6888078153294463</v>
      </c>
      <c r="K23" s="14" t="s">
        <v>61</v>
      </c>
      <c r="L23" s="14">
        <v>0.6831758035546793</v>
      </c>
    </row>
    <row r="24" spans="1:12" ht="12.75">
      <c r="A24" s="14" t="s">
        <v>62</v>
      </c>
      <c r="B24" s="14">
        <v>0.4744562064589246</v>
      </c>
      <c r="K24" s="14" t="s">
        <v>62</v>
      </c>
      <c r="L24" s="14">
        <v>0.4667291785625818</v>
      </c>
    </row>
    <row r="25" spans="1:12" ht="12.75">
      <c r="A25" s="14" t="s">
        <v>63</v>
      </c>
      <c r="B25" s="14">
        <v>0.4598577677494503</v>
      </c>
      <c r="K25" s="14" t="s">
        <v>63</v>
      </c>
      <c r="L25" s="14">
        <v>0.4519161001893202</v>
      </c>
    </row>
    <row r="26" spans="1:12" ht="12.75">
      <c r="A26" s="14" t="s">
        <v>64</v>
      </c>
      <c r="B26" s="14">
        <v>1.1202674882129058</v>
      </c>
      <c r="K26" s="14" t="s">
        <v>64</v>
      </c>
      <c r="L26" s="14">
        <v>1.127037042916155</v>
      </c>
    </row>
    <row r="27" spans="1:12" ht="13.5" thickBot="1">
      <c r="A27" s="15" t="s">
        <v>65</v>
      </c>
      <c r="B27" s="15">
        <v>38</v>
      </c>
      <c r="K27" s="15" t="s">
        <v>65</v>
      </c>
      <c r="L27" s="15">
        <v>38</v>
      </c>
    </row>
    <row r="29" spans="1:11" ht="13.5" thickBot="1">
      <c r="A29" t="s">
        <v>66</v>
      </c>
      <c r="K29" t="s">
        <v>66</v>
      </c>
    </row>
    <row r="30" spans="1:16" ht="12.75">
      <c r="A30" s="16"/>
      <c r="B30" s="16" t="s">
        <v>71</v>
      </c>
      <c r="C30" s="16" t="s">
        <v>72</v>
      </c>
      <c r="D30" s="16" t="s">
        <v>73</v>
      </c>
      <c r="E30" s="16" t="s">
        <v>41</v>
      </c>
      <c r="F30" s="16" t="s">
        <v>74</v>
      </c>
      <c r="K30" s="16"/>
      <c r="L30" s="16" t="s">
        <v>71</v>
      </c>
      <c r="M30" s="16" t="s">
        <v>72</v>
      </c>
      <c r="N30" s="16" t="s">
        <v>73</v>
      </c>
      <c r="O30" s="16" t="s">
        <v>41</v>
      </c>
      <c r="P30" s="16" t="s">
        <v>74</v>
      </c>
    </row>
    <row r="31" spans="1:16" ht="12.75">
      <c r="A31" s="14" t="s">
        <v>67</v>
      </c>
      <c r="B31" s="14">
        <v>1</v>
      </c>
      <c r="C31" s="14">
        <v>40.78807280772778</v>
      </c>
      <c r="D31" s="14">
        <v>40.78807280772778</v>
      </c>
      <c r="E31" s="14">
        <v>32.500475968776364</v>
      </c>
      <c r="F31" s="14">
        <v>1.7448101523051699E-06</v>
      </c>
      <c r="K31" s="14" t="s">
        <v>67</v>
      </c>
      <c r="L31" s="14">
        <v>1</v>
      </c>
      <c r="M31" s="14">
        <v>40.02174429706785</v>
      </c>
      <c r="N31" s="14">
        <v>40.02174429706785</v>
      </c>
      <c r="O31" s="14">
        <v>31.5079125892598</v>
      </c>
      <c r="P31" s="14">
        <v>2.2859252681308477E-06</v>
      </c>
    </row>
    <row r="32" spans="1:16" ht="12.75">
      <c r="A32" s="14" t="s">
        <v>68</v>
      </c>
      <c r="B32" s="14">
        <v>36</v>
      </c>
      <c r="C32" s="14">
        <v>45.17997282528672</v>
      </c>
      <c r="D32" s="14">
        <v>1.2549992451468532</v>
      </c>
      <c r="E32" s="14"/>
      <c r="F32" s="14"/>
      <c r="K32" s="14" t="s">
        <v>68</v>
      </c>
      <c r="L32" s="14">
        <v>36</v>
      </c>
      <c r="M32" s="14">
        <v>45.72764985978686</v>
      </c>
      <c r="N32" s="14">
        <v>1.2702124961051906</v>
      </c>
      <c r="O32" s="14"/>
      <c r="P32" s="14"/>
    </row>
    <row r="33" spans="1:16" ht="13.5" thickBot="1">
      <c r="A33" s="15" t="s">
        <v>69</v>
      </c>
      <c r="B33" s="15">
        <v>37</v>
      </c>
      <c r="C33" s="15">
        <v>85.9680456330145</v>
      </c>
      <c r="D33" s="15"/>
      <c r="E33" s="15"/>
      <c r="F33" s="15"/>
      <c r="K33" s="15" t="s">
        <v>69</v>
      </c>
      <c r="L33" s="15">
        <v>37</v>
      </c>
      <c r="M33" s="15">
        <v>85.7493941568547</v>
      </c>
      <c r="N33" s="15"/>
      <c r="O33" s="15"/>
      <c r="P33" s="15"/>
    </row>
    <row r="34" ht="13.5" thickBot="1"/>
    <row r="35" spans="1:19" ht="12.75">
      <c r="A35" s="16"/>
      <c r="B35" s="16" t="s">
        <v>75</v>
      </c>
      <c r="C35" s="16" t="s">
        <v>64</v>
      </c>
      <c r="D35" s="16" t="s">
        <v>76</v>
      </c>
      <c r="E35" s="16" t="s">
        <v>77</v>
      </c>
      <c r="F35" s="16" t="s">
        <v>78</v>
      </c>
      <c r="G35" s="16" t="s">
        <v>79</v>
      </c>
      <c r="H35" s="16" t="s">
        <v>80</v>
      </c>
      <c r="I35" s="16" t="s">
        <v>81</v>
      </c>
      <c r="K35" s="16"/>
      <c r="L35" s="16" t="s">
        <v>75</v>
      </c>
      <c r="M35" s="16" t="s">
        <v>64</v>
      </c>
      <c r="N35" s="16" t="s">
        <v>76</v>
      </c>
      <c r="O35" s="16" t="s">
        <v>77</v>
      </c>
      <c r="P35" s="16" t="s">
        <v>78</v>
      </c>
      <c r="Q35" s="16" t="s">
        <v>79</v>
      </c>
      <c r="R35" s="16" t="s">
        <v>80</v>
      </c>
      <c r="S35" s="16" t="s">
        <v>81</v>
      </c>
    </row>
    <row r="36" spans="1:19" ht="12.75">
      <c r="A36" s="14" t="s">
        <v>70</v>
      </c>
      <c r="B36" s="14">
        <v>4.489543495082508</v>
      </c>
      <c r="C36" s="14">
        <v>0.3770952037501409</v>
      </c>
      <c r="D36" s="14">
        <v>11.905596916733074</v>
      </c>
      <c r="E36" s="14">
        <v>4.833143399790725E-14</v>
      </c>
      <c r="F36" s="14">
        <v>3.7247589799122593</v>
      </c>
      <c r="G36" s="14">
        <v>5.254328010252756</v>
      </c>
      <c r="H36" s="14">
        <v>3.7247589799122593</v>
      </c>
      <c r="I36" s="14">
        <v>5.254328010252756</v>
      </c>
      <c r="K36" s="14" t="s">
        <v>70</v>
      </c>
      <c r="L36" s="14">
        <v>-5.19628656682346</v>
      </c>
      <c r="M36" s="14">
        <v>0.37937391543014476</v>
      </c>
      <c r="N36" s="14">
        <v>-13.697005396198008</v>
      </c>
      <c r="O36" s="14">
        <v>7.575269929279176E-16</v>
      </c>
      <c r="P36" s="14">
        <v>-5.965692523449536</v>
      </c>
      <c r="Q36" s="14">
        <v>-4.426880610197384</v>
      </c>
      <c r="R36" s="14">
        <v>-5.965692523449536</v>
      </c>
      <c r="S36" s="14">
        <v>-4.426880610197384</v>
      </c>
    </row>
    <row r="37" spans="1:19" ht="13.5" thickBot="1">
      <c r="A37" s="15" t="s">
        <v>82</v>
      </c>
      <c r="B37" s="15">
        <v>0.6858294640586081</v>
      </c>
      <c r="C37" s="15">
        <v>0.12030156534932555</v>
      </c>
      <c r="D37" s="15">
        <v>5.700918870566077</v>
      </c>
      <c r="E37" s="15">
        <v>1.7448101523051553E-06</v>
      </c>
      <c r="F37" s="15">
        <v>0.4418465827730979</v>
      </c>
      <c r="G37" s="15">
        <v>0.9298123453441183</v>
      </c>
      <c r="H37" s="15">
        <v>0.4418465827730979</v>
      </c>
      <c r="I37" s="15">
        <v>0.9298123453441183</v>
      </c>
      <c r="K37" s="15" t="s">
        <v>82</v>
      </c>
      <c r="L37" s="15">
        <v>0.6793562144773733</v>
      </c>
      <c r="M37" s="15">
        <v>0.12102852389814311</v>
      </c>
      <c r="N37" s="15">
        <v>5.613190945376773</v>
      </c>
      <c r="O37" s="15">
        <v>2.2859252681308553E-06</v>
      </c>
      <c r="P37" s="15">
        <v>0.43389899293036593</v>
      </c>
      <c r="Q37" s="15">
        <v>0.9248134360243806</v>
      </c>
      <c r="R37" s="15">
        <v>0.43389899293036593</v>
      </c>
      <c r="S37" s="15">
        <v>0.9248134360243806</v>
      </c>
    </row>
    <row r="39" ht="12.75">
      <c r="A39" s="18" t="s">
        <v>154</v>
      </c>
    </row>
    <row r="40" ht="13.5" thickBot="1"/>
    <row r="41" spans="1:2" ht="12.75">
      <c r="A41" s="17" t="s">
        <v>60</v>
      </c>
      <c r="B41" s="17"/>
    </row>
    <row r="42" spans="1:2" ht="12.75">
      <c r="A42" s="14" t="s">
        <v>61</v>
      </c>
      <c r="B42" s="14">
        <v>0.6866132394472325</v>
      </c>
    </row>
    <row r="43" spans="1:2" ht="12.75">
      <c r="A43" s="14" t="s">
        <v>62</v>
      </c>
      <c r="B43" s="14">
        <v>0.4714377405842226</v>
      </c>
    </row>
    <row r="44" spans="1:2" ht="12.75">
      <c r="A44" s="14" t="s">
        <v>63</v>
      </c>
      <c r="B44" s="14">
        <v>0.4462681091834713</v>
      </c>
    </row>
    <row r="45" spans="1:2" ht="12.75">
      <c r="A45" s="14" t="s">
        <v>64</v>
      </c>
      <c r="B45" s="14">
        <v>1.118049609457982</v>
      </c>
    </row>
    <row r="46" spans="1:2" ht="13.5" thickBot="1">
      <c r="A46" s="15" t="s">
        <v>65</v>
      </c>
      <c r="B46" s="15">
        <v>23</v>
      </c>
    </row>
    <row r="48" ht="13.5" thickBot="1">
      <c r="A48" t="s">
        <v>66</v>
      </c>
    </row>
    <row r="49" spans="1:6" ht="12.75">
      <c r="A49" s="16"/>
      <c r="B49" s="16" t="s">
        <v>71</v>
      </c>
      <c r="C49" s="16" t="s">
        <v>72</v>
      </c>
      <c r="D49" s="16" t="s">
        <v>73</v>
      </c>
      <c r="E49" s="16" t="s">
        <v>41</v>
      </c>
      <c r="F49" s="16" t="s">
        <v>74</v>
      </c>
    </row>
    <row r="50" spans="1:6" ht="12.75">
      <c r="A50" s="14" t="s">
        <v>67</v>
      </c>
      <c r="B50" s="14">
        <v>1</v>
      </c>
      <c r="C50" s="14">
        <v>23.413677907898467</v>
      </c>
      <c r="D50" s="14">
        <v>23.413677907898467</v>
      </c>
      <c r="E50" s="14">
        <v>18.730418935342467</v>
      </c>
      <c r="F50" s="14">
        <v>0.0002966533528756415</v>
      </c>
    </row>
    <row r="51" spans="1:6" ht="12.75">
      <c r="A51" s="14" t="s">
        <v>68</v>
      </c>
      <c r="B51" s="14">
        <v>21</v>
      </c>
      <c r="C51" s="14">
        <v>26.250733513392063</v>
      </c>
      <c r="D51" s="14">
        <v>1.250034929209146</v>
      </c>
      <c r="E51" s="14"/>
      <c r="F51" s="14"/>
    </row>
    <row r="52" spans="1:6" ht="13.5" thickBot="1">
      <c r="A52" s="15" t="s">
        <v>69</v>
      </c>
      <c r="B52" s="15">
        <v>22</v>
      </c>
      <c r="C52" s="15">
        <v>49.66441142129053</v>
      </c>
      <c r="D52" s="15"/>
      <c r="E52" s="15"/>
      <c r="F52" s="15"/>
    </row>
    <row r="53" ht="13.5" thickBot="1"/>
    <row r="54" spans="1:9" ht="12.75">
      <c r="A54" s="16"/>
      <c r="B54" s="16" t="s">
        <v>75</v>
      </c>
      <c r="C54" s="16" t="s">
        <v>64</v>
      </c>
      <c r="D54" s="16" t="s">
        <v>76</v>
      </c>
      <c r="E54" s="16" t="s">
        <v>77</v>
      </c>
      <c r="F54" s="16" t="s">
        <v>78</v>
      </c>
      <c r="G54" s="16" t="s">
        <v>79</v>
      </c>
      <c r="H54" s="16" t="s">
        <v>80</v>
      </c>
      <c r="I54" s="16" t="s">
        <v>81</v>
      </c>
    </row>
    <row r="55" spans="1:9" ht="12.75">
      <c r="A55" s="14" t="s">
        <v>70</v>
      </c>
      <c r="B55" s="14">
        <v>4.972607665560927</v>
      </c>
      <c r="C55" s="14">
        <v>0.4072660342852527</v>
      </c>
      <c r="D55" s="14">
        <v>12.209728400964734</v>
      </c>
      <c r="E55" s="14">
        <v>5.286484953182773E-11</v>
      </c>
      <c r="F55" s="14">
        <v>4.1256515852875095</v>
      </c>
      <c r="G55" s="14">
        <v>5.819563745834345</v>
      </c>
      <c r="H55" s="14">
        <v>4.1256515852875095</v>
      </c>
      <c r="I55" s="14">
        <v>5.819563745834345</v>
      </c>
    </row>
    <row r="56" spans="1:9" ht="13.5" thickBot="1">
      <c r="A56" s="15" t="s">
        <v>82</v>
      </c>
      <c r="B56" s="15">
        <v>0.6118046921389768</v>
      </c>
      <c r="C56" s="15">
        <v>0.14136407567038747</v>
      </c>
      <c r="D56" s="15">
        <v>4.327865401712777</v>
      </c>
      <c r="E56" s="15">
        <v>0.00029665335287563856</v>
      </c>
      <c r="F56" s="15">
        <v>0.3178220043084301</v>
      </c>
      <c r="G56" s="15">
        <v>0.9057873799695235</v>
      </c>
      <c r="H56" s="15">
        <v>0.3178220043084301</v>
      </c>
      <c r="I56" s="15">
        <v>0.9057873799695235</v>
      </c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ht="12.75">
      <c r="A58" s="18" t="s">
        <v>155</v>
      </c>
    </row>
    <row r="59" ht="13.5" thickBot="1"/>
    <row r="60" spans="1:2" ht="12.75">
      <c r="A60" s="17" t="s">
        <v>60</v>
      </c>
      <c r="B60" s="17"/>
    </row>
    <row r="61" spans="1:2" ht="12.75">
      <c r="A61" s="14" t="s">
        <v>61</v>
      </c>
      <c r="B61" s="14">
        <v>0.2521524191579678</v>
      </c>
    </row>
    <row r="62" spans="1:2" ht="12.75">
      <c r="A62" s="14" t="s">
        <v>62</v>
      </c>
      <c r="B62" s="14">
        <v>0.0635808424872155</v>
      </c>
    </row>
    <row r="63" spans="1:2" ht="12.75">
      <c r="A63" s="14" t="s">
        <v>63</v>
      </c>
      <c r="B63" s="14">
        <v>0.03682600941542166</v>
      </c>
    </row>
    <row r="64" spans="1:2" ht="12.75">
      <c r="A64" s="14" t="s">
        <v>64</v>
      </c>
      <c r="B64" s="14">
        <v>1.2542226503158365</v>
      </c>
    </row>
    <row r="65" spans="1:2" ht="13.5" thickBot="1">
      <c r="A65" s="15" t="s">
        <v>65</v>
      </c>
      <c r="B65" s="15">
        <v>37</v>
      </c>
    </row>
    <row r="67" ht="13.5" thickBot="1">
      <c r="A67" t="s">
        <v>66</v>
      </c>
    </row>
    <row r="68" spans="1:6" ht="12.75">
      <c r="A68" s="16"/>
      <c r="B68" s="16" t="s">
        <v>71</v>
      </c>
      <c r="C68" s="16" t="s">
        <v>72</v>
      </c>
      <c r="D68" s="16" t="s">
        <v>73</v>
      </c>
      <c r="E68" s="16" t="s">
        <v>41</v>
      </c>
      <c r="F68" s="16" t="s">
        <v>74</v>
      </c>
    </row>
    <row r="69" spans="1:6" ht="12.75">
      <c r="A69" s="14" t="s">
        <v>67</v>
      </c>
      <c r="B69" s="14">
        <v>1</v>
      </c>
      <c r="C69" s="14">
        <v>3.7382927778002895</v>
      </c>
      <c r="D69" s="14">
        <v>3.7382927778002895</v>
      </c>
      <c r="E69" s="14">
        <v>2.376424562866935</v>
      </c>
      <c r="F69" s="14">
        <v>0.13217302864988856</v>
      </c>
    </row>
    <row r="70" spans="1:6" ht="12.75">
      <c r="A70" s="14" t="s">
        <v>68</v>
      </c>
      <c r="B70" s="14">
        <v>35</v>
      </c>
      <c r="C70" s="14">
        <v>55.05760597978484</v>
      </c>
      <c r="D70" s="14">
        <v>1.573074456565281</v>
      </c>
      <c r="E70" s="14"/>
      <c r="F70" s="14"/>
    </row>
    <row r="71" spans="1:6" ht="13.5" thickBot="1">
      <c r="A71" s="15" t="s">
        <v>69</v>
      </c>
      <c r="B71" s="15">
        <v>36</v>
      </c>
      <c r="C71" s="15">
        <v>58.79589875758513</v>
      </c>
      <c r="D71" s="15"/>
      <c r="E71" s="15"/>
      <c r="F71" s="15"/>
    </row>
    <row r="72" ht="13.5" thickBot="1"/>
    <row r="73" spans="1:9" ht="12.75">
      <c r="A73" s="16"/>
      <c r="B73" s="16" t="s">
        <v>75</v>
      </c>
      <c r="C73" s="16" t="s">
        <v>64</v>
      </c>
      <c r="D73" s="16" t="s">
        <v>76</v>
      </c>
      <c r="E73" s="16" t="s">
        <v>77</v>
      </c>
      <c r="F73" s="16" t="s">
        <v>78</v>
      </c>
      <c r="G73" s="16" t="s">
        <v>79</v>
      </c>
      <c r="H73" s="16" t="s">
        <v>80</v>
      </c>
      <c r="I73" s="16" t="s">
        <v>81</v>
      </c>
    </row>
    <row r="74" spans="1:9" ht="12.75">
      <c r="A74" s="14" t="s">
        <v>70</v>
      </c>
      <c r="B74" s="14">
        <v>3.458760239609716</v>
      </c>
      <c r="C74" s="14">
        <v>0.43718560402669543</v>
      </c>
      <c r="D74" s="14">
        <v>7.911422992323684</v>
      </c>
      <c r="E74" s="14">
        <v>2.651298521257421E-09</v>
      </c>
      <c r="F74" s="14">
        <v>2.5712262843550704</v>
      </c>
      <c r="G74" s="14">
        <v>4.346294194864361</v>
      </c>
      <c r="H74" s="14">
        <v>2.5712262843550704</v>
      </c>
      <c r="I74" s="14">
        <v>4.346294194864361</v>
      </c>
    </row>
    <row r="75" spans="1:9" ht="13.5" thickBot="1">
      <c r="A75" s="15" t="s">
        <v>82</v>
      </c>
      <c r="B75" s="15">
        <v>0.19451717167021723</v>
      </c>
      <c r="C75" s="15">
        <v>0.12618157090467108</v>
      </c>
      <c r="D75" s="15">
        <v>1.5415656206814308</v>
      </c>
      <c r="E75" s="15">
        <v>0.13217302864988933</v>
      </c>
      <c r="F75" s="15">
        <v>-0.06164503420705794</v>
      </c>
      <c r="G75" s="15">
        <v>0.45067937754749243</v>
      </c>
      <c r="H75" s="15">
        <v>-0.06164503420705794</v>
      </c>
      <c r="I75" s="15">
        <v>0.45067937754749243</v>
      </c>
    </row>
    <row r="77" ht="12.75">
      <c r="A77" s="18" t="s">
        <v>156</v>
      </c>
    </row>
    <row r="78" ht="13.5" thickBot="1"/>
    <row r="79" spans="1:2" ht="12.75">
      <c r="A79" s="17" t="s">
        <v>60</v>
      </c>
      <c r="B79" s="17"/>
    </row>
    <row r="80" spans="1:2" ht="12.75">
      <c r="A80" s="14" t="s">
        <v>61</v>
      </c>
      <c r="B80" s="14">
        <v>0.7537754572065141</v>
      </c>
    </row>
    <row r="81" spans="1:2" ht="12.75">
      <c r="A81" s="14" t="s">
        <v>62</v>
      </c>
      <c r="B81" s="14">
        <v>0.5681774398868893</v>
      </c>
    </row>
    <row r="82" spans="1:2" ht="12.75">
      <c r="A82" s="14" t="s">
        <v>63</v>
      </c>
      <c r="B82" s="14">
        <v>0.5494025459689279</v>
      </c>
    </row>
    <row r="83" spans="1:2" ht="12.75">
      <c r="A83" s="14" t="s">
        <v>64</v>
      </c>
      <c r="B83" s="14">
        <v>1.0778517813134727</v>
      </c>
    </row>
    <row r="84" spans="1:2" ht="13.5" thickBot="1">
      <c r="A84" s="15" t="s">
        <v>65</v>
      </c>
      <c r="B84" s="15">
        <v>25</v>
      </c>
    </row>
    <row r="86" ht="13.5" thickBot="1">
      <c r="A86" t="s">
        <v>66</v>
      </c>
    </row>
    <row r="87" spans="1:6" ht="12.75">
      <c r="A87" s="16"/>
      <c r="B87" s="16" t="s">
        <v>71</v>
      </c>
      <c r="C87" s="16" t="s">
        <v>72</v>
      </c>
      <c r="D87" s="16" t="s">
        <v>73</v>
      </c>
      <c r="E87" s="16" t="s">
        <v>41</v>
      </c>
      <c r="F87" s="16" t="s">
        <v>74</v>
      </c>
    </row>
    <row r="88" spans="1:6" ht="12.75">
      <c r="A88" s="14" t="s">
        <v>67</v>
      </c>
      <c r="B88" s="14">
        <v>1</v>
      </c>
      <c r="C88" s="14">
        <v>35.15803396429979</v>
      </c>
      <c r="D88" s="14">
        <v>35.15803396429979</v>
      </c>
      <c r="E88" s="14">
        <v>30.26261785390607</v>
      </c>
      <c r="F88" s="14">
        <v>1.3574948615576655E-05</v>
      </c>
    </row>
    <row r="89" spans="1:6" ht="12.75">
      <c r="A89" s="14" t="s">
        <v>68</v>
      </c>
      <c r="B89" s="14">
        <v>23</v>
      </c>
      <c r="C89" s="14">
        <v>26.720582637054402</v>
      </c>
      <c r="D89" s="14">
        <v>1.1617644624806263</v>
      </c>
      <c r="E89" s="14"/>
      <c r="F89" s="14"/>
    </row>
    <row r="90" spans="1:6" ht="13.5" thickBot="1">
      <c r="A90" s="15" t="s">
        <v>69</v>
      </c>
      <c r="B90" s="15">
        <v>24</v>
      </c>
      <c r="C90" s="15">
        <v>61.878616601354196</v>
      </c>
      <c r="D90" s="15"/>
      <c r="E90" s="15"/>
      <c r="F90" s="15"/>
    </row>
    <row r="91" ht="13.5" thickBot="1"/>
    <row r="92" spans="1:9" ht="12.75">
      <c r="A92" s="16"/>
      <c r="B92" s="16" t="s">
        <v>75</v>
      </c>
      <c r="C92" s="16" t="s">
        <v>64</v>
      </c>
      <c r="D92" s="16" t="s">
        <v>76</v>
      </c>
      <c r="E92" s="16" t="s">
        <v>77</v>
      </c>
      <c r="F92" s="16" t="s">
        <v>78</v>
      </c>
      <c r="G92" s="16" t="s">
        <v>79</v>
      </c>
      <c r="H92" s="16" t="s">
        <v>80</v>
      </c>
      <c r="I92" s="16" t="s">
        <v>81</v>
      </c>
    </row>
    <row r="93" spans="1:9" ht="12.75">
      <c r="A93" s="14" t="s">
        <v>70</v>
      </c>
      <c r="B93" s="14">
        <v>4.919349245780013</v>
      </c>
      <c r="C93" s="14">
        <v>0.3772753296873831</v>
      </c>
      <c r="D93" s="14">
        <v>13.039149021104219</v>
      </c>
      <c r="E93" s="14">
        <v>4.140429993373886E-12</v>
      </c>
      <c r="F93" s="14">
        <v>4.138895768253912</v>
      </c>
      <c r="G93" s="14">
        <v>5.699802723306114</v>
      </c>
      <c r="H93" s="14">
        <v>4.138895768253912</v>
      </c>
      <c r="I93" s="14">
        <v>5.699802723306114</v>
      </c>
    </row>
    <row r="94" spans="1:9" ht="13.5" thickBot="1">
      <c r="A94" s="15" t="s">
        <v>82</v>
      </c>
      <c r="B94" s="15">
        <v>0.6458727689344803</v>
      </c>
      <c r="C94" s="15">
        <v>0.11740692874801802</v>
      </c>
      <c r="D94" s="15">
        <v>5.501146958035758</v>
      </c>
      <c r="E94" s="15">
        <v>1.3574948615576648E-05</v>
      </c>
      <c r="F94" s="15">
        <v>0.4029980336503667</v>
      </c>
      <c r="G94" s="15">
        <v>0.8887475042185939</v>
      </c>
      <c r="H94" s="15">
        <v>0.4029980336503667</v>
      </c>
      <c r="I94" s="15">
        <v>0.8887475042185939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2"/>
  <sheetViews>
    <sheetView workbookViewId="0" topLeftCell="A1">
      <selection activeCell="E42" sqref="E42"/>
    </sheetView>
  </sheetViews>
  <sheetFormatPr defaultColWidth="9.140625" defaultRowHeight="12.75"/>
  <cols>
    <col min="1" max="1" width="10.8515625" style="1" bestFit="1" customWidth="1"/>
    <col min="2" max="2" width="9.57421875" style="1" bestFit="1" customWidth="1"/>
    <col min="3" max="3" width="11.28125" style="1" bestFit="1" customWidth="1"/>
    <col min="4" max="4" width="8.140625" style="1" bestFit="1" customWidth="1"/>
    <col min="5" max="5" width="7.57421875" style="9" bestFit="1" customWidth="1"/>
    <col min="6" max="6" width="14.7109375" style="4" bestFit="1" customWidth="1"/>
    <col min="7" max="7" width="12.8515625" style="4" customWidth="1"/>
    <col min="8" max="8" width="15.00390625" style="4" bestFit="1" customWidth="1"/>
    <col min="9" max="9" width="7.00390625" style="4" bestFit="1" customWidth="1"/>
    <col min="10" max="10" width="10.421875" style="4" bestFit="1" customWidth="1"/>
    <col min="11" max="11" width="12.8515625" style="4" customWidth="1"/>
    <col min="12" max="12" width="10.421875" style="4" bestFit="1" customWidth="1"/>
    <col min="13" max="13" width="11.00390625" style="4" bestFit="1" customWidth="1"/>
    <col min="14" max="14" width="11.28125" style="4" bestFit="1" customWidth="1"/>
    <col min="15" max="15" width="7.7109375" style="4" bestFit="1" customWidth="1"/>
    <col min="16" max="16" width="10.421875" style="4" bestFit="1" customWidth="1"/>
    <col min="17" max="17" width="7.00390625" style="4" bestFit="1" customWidth="1"/>
    <col min="18" max="18" width="10.421875" style="4" bestFit="1" customWidth="1"/>
    <col min="19" max="19" width="12.421875" style="4" bestFit="1" customWidth="1"/>
    <col min="20" max="20" width="11.28125" style="4" bestFit="1" customWidth="1"/>
    <col min="21" max="21" width="11.00390625" style="4" bestFit="1" customWidth="1"/>
    <col min="22" max="22" width="9.140625" style="4" customWidth="1"/>
    <col min="23" max="24" width="10.421875" style="4" bestFit="1" customWidth="1"/>
    <col min="25" max="25" width="9.140625" style="4" customWidth="1"/>
    <col min="26" max="27" width="17.7109375" style="4" bestFit="1" customWidth="1"/>
    <col min="28" max="29" width="15.7109375" style="4" bestFit="1" customWidth="1"/>
    <col min="30" max="16384" width="9.140625" style="4" customWidth="1"/>
  </cols>
  <sheetData>
    <row r="2" spans="8:29" ht="11.25">
      <c r="H2" s="27" t="s">
        <v>5</v>
      </c>
      <c r="I2" s="28"/>
      <c r="J2" s="28"/>
      <c r="K2" s="6"/>
      <c r="L2" s="27" t="s">
        <v>15</v>
      </c>
      <c r="M2" s="28"/>
      <c r="N2" s="28"/>
      <c r="O2" s="28"/>
      <c r="P2" s="28"/>
      <c r="Q2" s="28"/>
      <c r="R2" s="28"/>
      <c r="T2" s="27" t="s">
        <v>10</v>
      </c>
      <c r="U2" s="27"/>
      <c r="V2" s="27"/>
      <c r="W2" s="27"/>
      <c r="X2" s="27"/>
      <c r="Z2" s="27" t="s">
        <v>29</v>
      </c>
      <c r="AA2" s="27"/>
      <c r="AB2" s="27"/>
      <c r="AC2" s="27"/>
    </row>
    <row r="3" spans="1:29" ht="11.25">
      <c r="A3" s="2" t="s">
        <v>11</v>
      </c>
      <c r="B3" s="2" t="s">
        <v>12</v>
      </c>
      <c r="C3" s="2" t="s">
        <v>40</v>
      </c>
      <c r="D3" s="2" t="s">
        <v>23</v>
      </c>
      <c r="E3" s="9" t="s">
        <v>0</v>
      </c>
      <c r="F3" s="4" t="s">
        <v>34</v>
      </c>
      <c r="H3" s="4" t="s">
        <v>35</v>
      </c>
      <c r="I3" s="4" t="s">
        <v>3</v>
      </c>
      <c r="J3" s="4">
        <f>SLOPE(F4:F40,E4:E40)</f>
        <v>0.06539282996314126</v>
      </c>
      <c r="L3" s="4" t="s">
        <v>1</v>
      </c>
      <c r="M3" s="4" t="s">
        <v>20</v>
      </c>
      <c r="N3" s="4" t="s">
        <v>21</v>
      </c>
      <c r="O3" s="4" t="s">
        <v>28</v>
      </c>
      <c r="P3" s="4" t="s">
        <v>22</v>
      </c>
      <c r="Q3" s="4" t="s">
        <v>3</v>
      </c>
      <c r="R3" s="4">
        <f>SLOPE(M4:M40,L4:L40)</f>
        <v>0.19451717167021723</v>
      </c>
      <c r="T3" s="27" t="s">
        <v>6</v>
      </c>
      <c r="U3" s="27"/>
      <c r="V3" s="5"/>
      <c r="W3" s="27" t="s">
        <v>7</v>
      </c>
      <c r="X3" s="27"/>
      <c r="Z3" s="27" t="s">
        <v>6</v>
      </c>
      <c r="AA3" s="27"/>
      <c r="AB3" s="27" t="s">
        <v>7</v>
      </c>
      <c r="AC3" s="27"/>
    </row>
    <row r="4" spans="1:29" ht="11.25">
      <c r="A4" s="2">
        <v>460</v>
      </c>
      <c r="B4" s="2" t="s">
        <v>13</v>
      </c>
      <c r="C4" s="2">
        <v>1</v>
      </c>
      <c r="D4" s="2" t="s">
        <v>13</v>
      </c>
      <c r="E4" s="3">
        <v>3.75</v>
      </c>
      <c r="F4" s="3">
        <v>40</v>
      </c>
      <c r="H4" s="4">
        <f aca="true" t="shared" si="0" ref="H4:H40">$J$3*E4+$J$4</f>
        <v>118.50491093274663</v>
      </c>
      <c r="I4" s="4" t="s">
        <v>4</v>
      </c>
      <c r="J4" s="4">
        <f>INTERCEPT(F4:F40,E4:E40)</f>
        <v>118.25968782038484</v>
      </c>
      <c r="L4" s="4">
        <f aca="true" t="shared" si="1" ref="L4:L40">LN(E4)</f>
        <v>1.3217558399823195</v>
      </c>
      <c r="M4" s="4">
        <f aca="true" t="shared" si="2" ref="M4:M40">LN(F4)</f>
        <v>3.6888794541139363</v>
      </c>
      <c r="N4" s="4">
        <f aca="true" t="shared" si="3" ref="N4:N40">$R$3*L4+$R$4</f>
        <v>3.715864447241669</v>
      </c>
      <c r="O4" s="11">
        <f aca="true" t="shared" si="4" ref="O4:O40">N4-M4</f>
        <v>0.026984993127732615</v>
      </c>
      <c r="P4" s="4">
        <f aca="true" t="shared" si="5" ref="P4:P40">EXP(N4)</f>
        <v>41.09409541207143</v>
      </c>
      <c r="Q4" s="4" t="s">
        <v>4</v>
      </c>
      <c r="R4" s="4">
        <f>INTERCEPT(M4:M40,L4:L40)</f>
        <v>3.458760239609716</v>
      </c>
      <c r="T4" s="5" t="s">
        <v>1</v>
      </c>
      <c r="U4" s="5" t="s">
        <v>2</v>
      </c>
      <c r="V4" s="5"/>
      <c r="W4" s="5" t="s">
        <v>8</v>
      </c>
      <c r="X4" s="5" t="s">
        <v>9</v>
      </c>
      <c r="Z4" s="5" t="s">
        <v>30</v>
      </c>
      <c r="AA4" s="5" t="s">
        <v>31</v>
      </c>
      <c r="AB4" s="5" t="s">
        <v>32</v>
      </c>
      <c r="AC4" s="5" t="s">
        <v>33</v>
      </c>
    </row>
    <row r="5" spans="1:29" ht="11.25">
      <c r="A5" s="2">
        <v>460</v>
      </c>
      <c r="B5" s="2" t="s">
        <v>13</v>
      </c>
      <c r="C5" s="2">
        <v>3</v>
      </c>
      <c r="D5" s="2" t="s">
        <v>13</v>
      </c>
      <c r="E5" s="3">
        <v>3.75</v>
      </c>
      <c r="F5" s="3">
        <v>40</v>
      </c>
      <c r="H5" s="4">
        <f t="shared" si="0"/>
        <v>118.50491093274663</v>
      </c>
      <c r="L5" s="4">
        <f t="shared" si="1"/>
        <v>1.3217558399823195</v>
      </c>
      <c r="M5" s="4">
        <f t="shared" si="2"/>
        <v>3.6888794541139363</v>
      </c>
      <c r="N5" s="4">
        <f t="shared" si="3"/>
        <v>3.715864447241669</v>
      </c>
      <c r="O5" s="11">
        <f t="shared" si="4"/>
        <v>0.026984993127732615</v>
      </c>
      <c r="P5" s="4">
        <f t="shared" si="5"/>
        <v>41.09409541207143</v>
      </c>
      <c r="T5" s="4">
        <v>-7</v>
      </c>
      <c r="U5" s="4">
        <f aca="true" t="shared" si="6" ref="U5:U40">$R$4+($R$3-1)*(AVERAGE($L$4:$L$40))+T5</f>
        <v>-6.002132817064789</v>
      </c>
      <c r="W5" s="4">
        <f aca="true" t="shared" si="7" ref="W5:W40">EXP(T5)</f>
        <v>0.0009118819655545162</v>
      </c>
      <c r="X5" s="4">
        <f aca="true" t="shared" si="8" ref="X5:X40">EXP(U5)</f>
        <v>0.0024734710855271666</v>
      </c>
      <c r="Z5" s="12">
        <f aca="true" t="shared" si="9" ref="Z5:Z40">T5*R$3+R$4-TINV(0.05,COUNT(L$4:L$40)-2)*SQRT(SUMSQ(O$4:O$40)/(COUNT(L$4:L$40)-2)*((1/COUNT(L$4:L$40))+(T5-AVERAGE(L$4:L$40))^2/DEVSQ(L$4:L$40)))</f>
        <v>-0.5124082396398362</v>
      </c>
      <c r="AA5" s="12">
        <f aca="true" t="shared" si="10" ref="AA5:AA40">T5*R$3+R$4+TINV(0.05,COUNT(L$4:L$40)-2)*SQRT(SUMSQ(O$4:O$40)/(COUNT(L$4:L$40)-2)*((1/COUNT(L$4:L$40))+(T5-AVERAGE(L$4:L$40))^2/DEVSQ(L$4:L$40)))</f>
        <v>4.706688315476226</v>
      </c>
      <c r="AB5" s="12">
        <f aca="true" t="shared" si="11" ref="AB5:AB40">EXP(Z5)</f>
        <v>0.5990511814813572</v>
      </c>
      <c r="AC5" s="13">
        <f aca="true" t="shared" si="12" ref="AC5:AC40">EXP(AA5)</f>
        <v>110.68499848337052</v>
      </c>
    </row>
    <row r="6" spans="1:29" ht="11.25">
      <c r="A6" s="2">
        <v>460</v>
      </c>
      <c r="B6" s="2" t="s">
        <v>13</v>
      </c>
      <c r="C6" s="2">
        <v>6</v>
      </c>
      <c r="D6" s="2" t="s">
        <v>13</v>
      </c>
      <c r="E6" s="3">
        <v>3.75</v>
      </c>
      <c r="F6" s="3">
        <v>40</v>
      </c>
      <c r="H6" s="4">
        <f t="shared" si="0"/>
        <v>118.50491093274663</v>
      </c>
      <c r="L6" s="4">
        <f t="shared" si="1"/>
        <v>1.3217558399823195</v>
      </c>
      <c r="M6" s="4">
        <f t="shared" si="2"/>
        <v>3.6888794541139363</v>
      </c>
      <c r="N6" s="4">
        <f t="shared" si="3"/>
        <v>3.715864447241669</v>
      </c>
      <c r="O6" s="11">
        <f t="shared" si="4"/>
        <v>0.026984993127732615</v>
      </c>
      <c r="P6" s="4">
        <f t="shared" si="5"/>
        <v>41.09409541207143</v>
      </c>
      <c r="T6" s="4">
        <v>-6</v>
      </c>
      <c r="U6" s="4">
        <f t="shared" si="6"/>
        <v>-5.002132817064789</v>
      </c>
      <c r="W6" s="4">
        <f t="shared" si="7"/>
        <v>0.0024787521766663585</v>
      </c>
      <c r="X6" s="4">
        <f t="shared" si="8"/>
        <v>0.006723591505007366</v>
      </c>
      <c r="Z6" s="12">
        <f t="shared" si="9"/>
        <v>-0.06540417572442836</v>
      </c>
      <c r="AA6" s="12">
        <f t="shared" si="10"/>
        <v>4.648718594901252</v>
      </c>
      <c r="AB6" s="12">
        <f t="shared" si="11"/>
        <v>0.9366887999849849</v>
      </c>
      <c r="AC6" s="13">
        <f t="shared" si="12"/>
        <v>104.45105567090164</v>
      </c>
    </row>
    <row r="7" spans="1:29" ht="11.25">
      <c r="A7" s="2">
        <v>460</v>
      </c>
      <c r="B7" s="2" t="s">
        <v>14</v>
      </c>
      <c r="C7" s="2">
        <v>2</v>
      </c>
      <c r="D7" s="2" t="s">
        <v>13</v>
      </c>
      <c r="E7" s="3">
        <v>2.81</v>
      </c>
      <c r="F7" s="3">
        <v>40</v>
      </c>
      <c r="H7" s="4">
        <f t="shared" si="0"/>
        <v>118.44344167258127</v>
      </c>
      <c r="L7" s="4">
        <f t="shared" si="1"/>
        <v>1.0331844833456545</v>
      </c>
      <c r="M7" s="4">
        <f t="shared" si="2"/>
        <v>3.6888794541139363</v>
      </c>
      <c r="N7" s="4">
        <f t="shared" si="3"/>
        <v>3.659732363123667</v>
      </c>
      <c r="O7" s="11">
        <f t="shared" si="4"/>
        <v>-0.02914709099026913</v>
      </c>
      <c r="P7" s="4">
        <f t="shared" si="5"/>
        <v>38.850943534601356</v>
      </c>
      <c r="T7" s="4">
        <v>-5</v>
      </c>
      <c r="U7" s="4">
        <f t="shared" si="6"/>
        <v>-4.002132817064789</v>
      </c>
      <c r="W7" s="4">
        <f t="shared" si="7"/>
        <v>0.006737946999085467</v>
      </c>
      <c r="X7" s="4">
        <f t="shared" si="8"/>
        <v>0.018276616610043126</v>
      </c>
      <c r="Z7" s="12">
        <f t="shared" si="9"/>
        <v>0.38071179864180493</v>
      </c>
      <c r="AA7" s="12">
        <f t="shared" si="10"/>
        <v>4.591636963875454</v>
      </c>
      <c r="AB7" s="12">
        <f t="shared" si="11"/>
        <v>1.46332581214541</v>
      </c>
      <c r="AC7" s="13">
        <f t="shared" si="12"/>
        <v>98.65579402342769</v>
      </c>
    </row>
    <row r="8" spans="1:29" ht="11.25">
      <c r="A8" s="2">
        <v>460</v>
      </c>
      <c r="B8" s="2" t="s">
        <v>14</v>
      </c>
      <c r="C8" s="2">
        <v>4</v>
      </c>
      <c r="D8" s="2" t="s">
        <v>13</v>
      </c>
      <c r="E8" s="3">
        <v>2.81</v>
      </c>
      <c r="F8" s="3">
        <v>40</v>
      </c>
      <c r="H8" s="4">
        <f t="shared" si="0"/>
        <v>118.44344167258127</v>
      </c>
      <c r="L8" s="4">
        <f t="shared" si="1"/>
        <v>1.0331844833456545</v>
      </c>
      <c r="M8" s="4">
        <f t="shared" si="2"/>
        <v>3.6888794541139363</v>
      </c>
      <c r="N8" s="4">
        <f t="shared" si="3"/>
        <v>3.659732363123667</v>
      </c>
      <c r="O8" s="11">
        <f t="shared" si="4"/>
        <v>-0.02914709099026913</v>
      </c>
      <c r="P8" s="4">
        <f t="shared" si="5"/>
        <v>38.850943534601356</v>
      </c>
      <c r="T8" s="4">
        <v>-4</v>
      </c>
      <c r="U8" s="4">
        <f t="shared" si="6"/>
        <v>-3.0021328170647887</v>
      </c>
      <c r="W8" s="4">
        <f t="shared" si="7"/>
        <v>0.01831563888873418</v>
      </c>
      <c r="X8" s="4">
        <f t="shared" si="8"/>
        <v>0.04968099481679299</v>
      </c>
      <c r="Z8" s="12">
        <f t="shared" si="9"/>
        <v>0.825578308162924</v>
      </c>
      <c r="AA8" s="12">
        <f t="shared" si="10"/>
        <v>4.53580479769477</v>
      </c>
      <c r="AB8" s="12">
        <f t="shared" si="11"/>
        <v>2.2832007772527594</v>
      </c>
      <c r="AC8" s="13">
        <f t="shared" si="12"/>
        <v>93.29857157314412</v>
      </c>
    </row>
    <row r="9" spans="1:29" ht="11.25">
      <c r="A9" s="2">
        <v>460</v>
      </c>
      <c r="B9" s="2" t="s">
        <v>14</v>
      </c>
      <c r="C9" s="2">
        <v>5</v>
      </c>
      <c r="D9" s="2" t="s">
        <v>13</v>
      </c>
      <c r="E9" s="3">
        <v>2.81</v>
      </c>
      <c r="F9" s="3">
        <v>40</v>
      </c>
      <c r="H9" s="4">
        <f t="shared" si="0"/>
        <v>118.44344167258127</v>
      </c>
      <c r="L9" s="4">
        <f t="shared" si="1"/>
        <v>1.0331844833456545</v>
      </c>
      <c r="M9" s="4">
        <f t="shared" si="2"/>
        <v>3.6888794541139363</v>
      </c>
      <c r="N9" s="4">
        <f t="shared" si="3"/>
        <v>3.659732363123667</v>
      </c>
      <c r="O9" s="11">
        <f t="shared" si="4"/>
        <v>-0.02914709099026913</v>
      </c>
      <c r="P9" s="4">
        <f t="shared" si="5"/>
        <v>38.850943534601356</v>
      </c>
      <c r="T9" s="4">
        <v>-3</v>
      </c>
      <c r="U9" s="4">
        <f t="shared" si="6"/>
        <v>-2.0021328170647887</v>
      </c>
      <c r="W9" s="4">
        <f t="shared" si="7"/>
        <v>0.049787068367863944</v>
      </c>
      <c r="X9" s="4">
        <f t="shared" si="8"/>
        <v>0.1350469454302564</v>
      </c>
      <c r="Z9" s="12">
        <f t="shared" si="9"/>
        <v>1.268611150079478</v>
      </c>
      <c r="AA9" s="12">
        <f t="shared" si="10"/>
        <v>4.4818062991186505</v>
      </c>
      <c r="AB9" s="12">
        <f t="shared" si="11"/>
        <v>3.5559105052395146</v>
      </c>
      <c r="AC9" s="13">
        <f t="shared" si="12"/>
        <v>88.39419491620819</v>
      </c>
    </row>
    <row r="10" spans="1:29" ht="11.25">
      <c r="A10" s="2">
        <v>460</v>
      </c>
      <c r="B10" s="2" t="s">
        <v>24</v>
      </c>
      <c r="C10" s="2">
        <v>1</v>
      </c>
      <c r="D10" s="2" t="s">
        <v>13</v>
      </c>
      <c r="E10" s="3">
        <v>6.75</v>
      </c>
      <c r="F10" s="3">
        <v>40</v>
      </c>
      <c r="H10" s="4">
        <f t="shared" si="0"/>
        <v>118.70108942263604</v>
      </c>
      <c r="L10" s="4">
        <f t="shared" si="1"/>
        <v>1.9095425048844386</v>
      </c>
      <c r="M10" s="4">
        <f t="shared" si="2"/>
        <v>3.6888794541139363</v>
      </c>
      <c r="N10" s="4">
        <f t="shared" si="3"/>
        <v>3.830199046843899</v>
      </c>
      <c r="O10" s="11">
        <f t="shared" si="4"/>
        <v>0.14131959272996264</v>
      </c>
      <c r="P10" s="4">
        <f t="shared" si="5"/>
        <v>46.07170774962324</v>
      </c>
      <c r="T10" s="4">
        <v>-2</v>
      </c>
      <c r="U10" s="4">
        <f t="shared" si="6"/>
        <v>-1.0021328170647887</v>
      </c>
      <c r="W10" s="4">
        <f t="shared" si="7"/>
        <v>0.1353352832366127</v>
      </c>
      <c r="X10" s="4">
        <f t="shared" si="8"/>
        <v>0.36709565775196623</v>
      </c>
      <c r="Z10" s="12">
        <f t="shared" si="9"/>
        <v>1.7088054234133887</v>
      </c>
      <c r="AA10" s="12">
        <f t="shared" si="10"/>
        <v>4.430646369125174</v>
      </c>
      <c r="AB10" s="12">
        <f t="shared" si="11"/>
        <v>5.5223606530747436</v>
      </c>
      <c r="AC10" s="13">
        <f t="shared" si="12"/>
        <v>83.98568512355112</v>
      </c>
    </row>
    <row r="11" spans="1:29" ht="11.25">
      <c r="A11" s="2">
        <v>460</v>
      </c>
      <c r="B11" s="2" t="s">
        <v>24</v>
      </c>
      <c r="C11" s="2">
        <v>2</v>
      </c>
      <c r="D11" s="2" t="s">
        <v>13</v>
      </c>
      <c r="E11" s="3">
        <v>5.063</v>
      </c>
      <c r="F11" s="3">
        <v>40</v>
      </c>
      <c r="H11" s="4">
        <f t="shared" si="0"/>
        <v>118.59077171848823</v>
      </c>
      <c r="L11" s="4">
        <f t="shared" si="1"/>
        <v>1.6219591929877721</v>
      </c>
      <c r="M11" s="4">
        <f t="shared" si="2"/>
        <v>3.6888794541139363</v>
      </c>
      <c r="N11" s="4">
        <f t="shared" si="3"/>
        <v>3.7742591543942052</v>
      </c>
      <c r="O11" s="11">
        <f t="shared" si="4"/>
        <v>0.08537970028026898</v>
      </c>
      <c r="P11" s="4">
        <f t="shared" si="5"/>
        <v>43.5652212546046</v>
      </c>
      <c r="T11" s="4">
        <v>-1</v>
      </c>
      <c r="U11" s="4">
        <f t="shared" si="6"/>
        <v>-0.002132817064788739</v>
      </c>
      <c r="W11" s="4">
        <f t="shared" si="7"/>
        <v>0.36787944117144233</v>
      </c>
      <c r="X11" s="4">
        <f t="shared" si="8"/>
        <v>0.9978694557733907</v>
      </c>
      <c r="Z11" s="12">
        <f t="shared" si="9"/>
        <v>2.144291527977068</v>
      </c>
      <c r="AA11" s="12">
        <f t="shared" si="10"/>
        <v>4.384194607901929</v>
      </c>
      <c r="AB11" s="12">
        <f t="shared" si="11"/>
        <v>8.535991583317076</v>
      </c>
      <c r="AC11" s="13">
        <f t="shared" si="12"/>
        <v>80.17362599849692</v>
      </c>
    </row>
    <row r="12" spans="1:29" ht="11.25">
      <c r="A12" s="2">
        <v>460</v>
      </c>
      <c r="B12" s="2" t="s">
        <v>24</v>
      </c>
      <c r="C12" s="2">
        <v>3</v>
      </c>
      <c r="D12" s="2" t="s">
        <v>13</v>
      </c>
      <c r="E12" s="3">
        <v>6.75</v>
      </c>
      <c r="F12" s="3">
        <v>40</v>
      </c>
      <c r="H12" s="4">
        <f t="shared" si="0"/>
        <v>118.70108942263604</v>
      </c>
      <c r="L12" s="4">
        <f t="shared" si="1"/>
        <v>1.9095425048844386</v>
      </c>
      <c r="M12" s="4">
        <f t="shared" si="2"/>
        <v>3.6888794541139363</v>
      </c>
      <c r="N12" s="4">
        <f t="shared" si="3"/>
        <v>3.830199046843899</v>
      </c>
      <c r="O12" s="11">
        <f t="shared" si="4"/>
        <v>0.14131959272996264</v>
      </c>
      <c r="P12" s="4">
        <f t="shared" si="5"/>
        <v>46.07170774962324</v>
      </c>
      <c r="T12" s="4">
        <v>0</v>
      </c>
      <c r="U12" s="4">
        <f t="shared" si="6"/>
        <v>0.9978671829352113</v>
      </c>
      <c r="W12" s="4">
        <f t="shared" si="7"/>
        <v>1</v>
      </c>
      <c r="X12" s="4">
        <f t="shared" si="8"/>
        <v>2.712490408803125</v>
      </c>
      <c r="Z12" s="12">
        <f t="shared" si="9"/>
        <v>2.5712262843550704</v>
      </c>
      <c r="AA12" s="12">
        <f t="shared" si="10"/>
        <v>4.346294194864361</v>
      </c>
      <c r="AB12" s="12">
        <f t="shared" si="11"/>
        <v>13.08185668506858</v>
      </c>
      <c r="AC12" s="13">
        <f t="shared" si="12"/>
        <v>77.19187418843407</v>
      </c>
    </row>
    <row r="13" spans="1:29" ht="11.25">
      <c r="A13" s="2">
        <v>460</v>
      </c>
      <c r="B13" s="2" t="s">
        <v>24</v>
      </c>
      <c r="C13" s="2">
        <v>4</v>
      </c>
      <c r="D13" s="2" t="s">
        <v>13</v>
      </c>
      <c r="E13" s="3">
        <v>6.75</v>
      </c>
      <c r="F13" s="3">
        <v>40</v>
      </c>
      <c r="H13" s="4">
        <f t="shared" si="0"/>
        <v>118.70108942263604</v>
      </c>
      <c r="L13" s="4">
        <f t="shared" si="1"/>
        <v>1.9095425048844386</v>
      </c>
      <c r="M13" s="4">
        <f t="shared" si="2"/>
        <v>3.6888794541139363</v>
      </c>
      <c r="N13" s="4">
        <f t="shared" si="3"/>
        <v>3.830199046843899</v>
      </c>
      <c r="O13" s="11">
        <f t="shared" si="4"/>
        <v>0.14131959272996264</v>
      </c>
      <c r="P13" s="4">
        <f t="shared" si="5"/>
        <v>46.07170774962324</v>
      </c>
      <c r="T13" s="4">
        <v>1</v>
      </c>
      <c r="U13" s="4">
        <f t="shared" si="6"/>
        <v>1.9978671829352113</v>
      </c>
      <c r="W13" s="4">
        <f t="shared" si="7"/>
        <v>2.718281828459045</v>
      </c>
      <c r="X13" s="4">
        <f t="shared" si="8"/>
        <v>7.373313388118981</v>
      </c>
      <c r="Z13" s="12">
        <f t="shared" si="9"/>
        <v>2.9806856011636382</v>
      </c>
      <c r="AA13" s="12">
        <f t="shared" si="10"/>
        <v>4.325869221396228</v>
      </c>
      <c r="AB13" s="12">
        <f t="shared" si="11"/>
        <v>19.701319262940004</v>
      </c>
      <c r="AC13" s="13">
        <f t="shared" si="12"/>
        <v>75.63122457519844</v>
      </c>
    </row>
    <row r="14" spans="1:29" ht="11.25">
      <c r="A14" s="2">
        <v>460</v>
      </c>
      <c r="B14" s="2" t="s">
        <v>38</v>
      </c>
      <c r="C14" s="2">
        <v>1</v>
      </c>
      <c r="D14" s="2" t="s">
        <v>13</v>
      </c>
      <c r="E14" s="3">
        <v>3.75</v>
      </c>
      <c r="F14" s="3">
        <v>40</v>
      </c>
      <c r="H14" s="4">
        <f t="shared" si="0"/>
        <v>118.50491093274663</v>
      </c>
      <c r="L14" s="4">
        <f t="shared" si="1"/>
        <v>1.3217558399823195</v>
      </c>
      <c r="M14" s="4">
        <f t="shared" si="2"/>
        <v>3.6888794541139363</v>
      </c>
      <c r="N14" s="4">
        <f t="shared" si="3"/>
        <v>3.715864447241669</v>
      </c>
      <c r="O14" s="11">
        <f t="shared" si="4"/>
        <v>0.026984993127732615</v>
      </c>
      <c r="P14" s="4">
        <f t="shared" si="5"/>
        <v>41.09409541207143</v>
      </c>
      <c r="T14" s="4">
        <v>2</v>
      </c>
      <c r="U14" s="4">
        <f t="shared" si="6"/>
        <v>2.9978671829352113</v>
      </c>
      <c r="W14" s="4">
        <f t="shared" si="7"/>
        <v>7.38905609893065</v>
      </c>
      <c r="X14" s="4">
        <f t="shared" si="8"/>
        <v>20.04274379845762</v>
      </c>
      <c r="Z14" s="12">
        <f t="shared" si="9"/>
        <v>3.349516431933175</v>
      </c>
      <c r="AA14" s="12">
        <f t="shared" si="10"/>
        <v>4.346072733967126</v>
      </c>
      <c r="AB14" s="12">
        <f t="shared" si="11"/>
        <v>28.488953963935018</v>
      </c>
      <c r="AC14" s="13">
        <f t="shared" si="12"/>
        <v>77.17478109951226</v>
      </c>
    </row>
    <row r="15" spans="1:29" ht="11.25">
      <c r="A15" s="2">
        <v>460</v>
      </c>
      <c r="B15" s="2" t="s">
        <v>38</v>
      </c>
      <c r="C15" s="2">
        <v>3</v>
      </c>
      <c r="D15" s="2" t="s">
        <v>13</v>
      </c>
      <c r="E15" s="3">
        <v>3.75</v>
      </c>
      <c r="F15" s="3">
        <v>40</v>
      </c>
      <c r="H15" s="4">
        <f t="shared" si="0"/>
        <v>118.50491093274663</v>
      </c>
      <c r="L15" s="4">
        <f t="shared" si="1"/>
        <v>1.3217558399823195</v>
      </c>
      <c r="M15" s="4">
        <f t="shared" si="2"/>
        <v>3.6888794541139363</v>
      </c>
      <c r="N15" s="4">
        <f t="shared" si="3"/>
        <v>3.715864447241669</v>
      </c>
      <c r="O15" s="11">
        <f t="shared" si="4"/>
        <v>0.026984993127732615</v>
      </c>
      <c r="P15" s="4">
        <f t="shared" si="5"/>
        <v>41.09409541207143</v>
      </c>
      <c r="T15" s="4">
        <v>3</v>
      </c>
      <c r="U15" s="4">
        <f t="shared" si="6"/>
        <v>3.9978671829352113</v>
      </c>
      <c r="W15" s="4">
        <f t="shared" si="7"/>
        <v>20.085536923187668</v>
      </c>
      <c r="X15" s="4">
        <f t="shared" si="8"/>
        <v>54.481826259807576</v>
      </c>
      <c r="Z15" s="12">
        <f t="shared" si="9"/>
        <v>3.6234792821852655</v>
      </c>
      <c r="AA15" s="12">
        <f t="shared" si="10"/>
        <v>4.4611442270554695</v>
      </c>
      <c r="AB15" s="12">
        <f t="shared" si="11"/>
        <v>37.46770201212545</v>
      </c>
      <c r="AC15" s="13">
        <f t="shared" si="12"/>
        <v>86.58652708292388</v>
      </c>
    </row>
    <row r="16" spans="1:29" ht="11.25">
      <c r="A16" s="2">
        <v>460</v>
      </c>
      <c r="B16" s="2" t="s">
        <v>38</v>
      </c>
      <c r="C16" s="2">
        <v>5</v>
      </c>
      <c r="D16" s="2" t="s">
        <v>13</v>
      </c>
      <c r="E16" s="3">
        <v>3.75</v>
      </c>
      <c r="F16" s="3">
        <v>40</v>
      </c>
      <c r="H16" s="4">
        <f t="shared" si="0"/>
        <v>118.50491093274663</v>
      </c>
      <c r="L16" s="4">
        <f t="shared" si="1"/>
        <v>1.3217558399823195</v>
      </c>
      <c r="M16" s="4">
        <f t="shared" si="2"/>
        <v>3.6888794541139363</v>
      </c>
      <c r="N16" s="4">
        <f t="shared" si="3"/>
        <v>3.715864447241669</v>
      </c>
      <c r="O16" s="11">
        <f t="shared" si="4"/>
        <v>0.026984993127732615</v>
      </c>
      <c r="P16" s="4">
        <f t="shared" si="5"/>
        <v>41.09409541207143</v>
      </c>
      <c r="T16" s="4">
        <v>4</v>
      </c>
      <c r="U16" s="4">
        <f t="shared" si="6"/>
        <v>4.997867182935211</v>
      </c>
      <c r="W16" s="4">
        <f t="shared" si="7"/>
        <v>54.598150033144236</v>
      </c>
      <c r="X16" s="4">
        <f t="shared" si="8"/>
        <v>148.09695830329775</v>
      </c>
      <c r="Z16" s="12">
        <f t="shared" si="9"/>
        <v>3.7533019719321663</v>
      </c>
      <c r="AA16" s="12">
        <f t="shared" si="10"/>
        <v>4.720355880649003</v>
      </c>
      <c r="AB16" s="12">
        <f t="shared" si="11"/>
        <v>42.66171747877477</v>
      </c>
      <c r="AC16" s="13">
        <f t="shared" si="12"/>
        <v>112.20817828232158</v>
      </c>
    </row>
    <row r="17" spans="1:29" ht="11.25">
      <c r="A17" s="2">
        <v>460</v>
      </c>
      <c r="B17" s="2" t="s">
        <v>41</v>
      </c>
      <c r="C17" s="2">
        <v>2</v>
      </c>
      <c r="D17" s="2" t="s">
        <v>13</v>
      </c>
      <c r="E17" s="3">
        <v>2.81</v>
      </c>
      <c r="F17" s="3">
        <v>40</v>
      </c>
      <c r="H17" s="4">
        <f t="shared" si="0"/>
        <v>118.44344167258127</v>
      </c>
      <c r="L17" s="4">
        <f t="shared" si="1"/>
        <v>1.0331844833456545</v>
      </c>
      <c r="M17" s="4">
        <f t="shared" si="2"/>
        <v>3.6888794541139363</v>
      </c>
      <c r="N17" s="4">
        <f t="shared" si="3"/>
        <v>3.659732363123667</v>
      </c>
      <c r="O17" s="11">
        <f t="shared" si="4"/>
        <v>-0.02914709099026913</v>
      </c>
      <c r="P17" s="4">
        <f t="shared" si="5"/>
        <v>38.850943534601356</v>
      </c>
      <c r="T17" s="4">
        <v>5</v>
      </c>
      <c r="U17" s="4">
        <f t="shared" si="6"/>
        <v>5.997867182935211</v>
      </c>
      <c r="W17" s="4">
        <f t="shared" si="7"/>
        <v>148.4131591025766</v>
      </c>
      <c r="X17" s="4">
        <f t="shared" si="8"/>
        <v>402.56927060591124</v>
      </c>
      <c r="Z17" s="12">
        <f t="shared" si="9"/>
        <v>3.7806432912541004</v>
      </c>
      <c r="AA17" s="12">
        <f t="shared" si="10"/>
        <v>5.082048904667503</v>
      </c>
      <c r="AB17" s="12">
        <f t="shared" si="11"/>
        <v>43.844237280013</v>
      </c>
      <c r="AC17" s="13">
        <f t="shared" si="12"/>
        <v>161.1038043383835</v>
      </c>
    </row>
    <row r="18" spans="1:29" ht="11.25">
      <c r="A18" s="2">
        <v>460</v>
      </c>
      <c r="B18" s="2" t="s">
        <v>41</v>
      </c>
      <c r="C18" s="2">
        <v>4</v>
      </c>
      <c r="D18" s="2" t="s">
        <v>13</v>
      </c>
      <c r="E18" s="3">
        <v>2.34</v>
      </c>
      <c r="F18" s="3">
        <v>40</v>
      </c>
      <c r="H18" s="4">
        <f t="shared" si="0"/>
        <v>118.4127070424986</v>
      </c>
      <c r="L18" s="4">
        <f t="shared" si="1"/>
        <v>0.85015092936961</v>
      </c>
      <c r="M18" s="4">
        <f t="shared" si="2"/>
        <v>3.6888794541139363</v>
      </c>
      <c r="N18" s="4">
        <f t="shared" si="3"/>
        <v>3.624129193883499</v>
      </c>
      <c r="O18" s="11">
        <f t="shared" si="4"/>
        <v>-0.06475026023043728</v>
      </c>
      <c r="P18" s="4">
        <f t="shared" si="5"/>
        <v>37.49206062458526</v>
      </c>
      <c r="T18" s="4">
        <v>6</v>
      </c>
      <c r="U18" s="4">
        <f t="shared" si="6"/>
        <v>6.997867182935211</v>
      </c>
      <c r="W18" s="4">
        <f t="shared" si="7"/>
        <v>403.4287934927351</v>
      </c>
      <c r="X18" s="4">
        <f t="shared" si="8"/>
        <v>1094.2967329840606</v>
      </c>
      <c r="Z18" s="12">
        <f t="shared" si="9"/>
        <v>3.763153514753603</v>
      </c>
      <c r="AA18" s="12">
        <f t="shared" si="10"/>
        <v>5.488573024508437</v>
      </c>
      <c r="AB18" s="12">
        <f t="shared" si="11"/>
        <v>43.08407825203573</v>
      </c>
      <c r="AC18" s="13">
        <f t="shared" si="12"/>
        <v>241.91175829304964</v>
      </c>
    </row>
    <row r="19" spans="1:29" ht="11.25">
      <c r="A19" s="2">
        <v>460</v>
      </c>
      <c r="B19" s="2" t="s">
        <v>41</v>
      </c>
      <c r="C19" s="2">
        <v>6</v>
      </c>
      <c r="D19" s="2" t="s">
        <v>13</v>
      </c>
      <c r="E19" s="3">
        <v>2.81</v>
      </c>
      <c r="F19" s="3">
        <v>40</v>
      </c>
      <c r="H19" s="4">
        <f t="shared" si="0"/>
        <v>118.44344167258127</v>
      </c>
      <c r="L19" s="4">
        <f t="shared" si="1"/>
        <v>1.0331844833456545</v>
      </c>
      <c r="M19" s="4">
        <f t="shared" si="2"/>
        <v>3.6888794541139363</v>
      </c>
      <c r="N19" s="4">
        <f t="shared" si="3"/>
        <v>3.659732363123667</v>
      </c>
      <c r="O19" s="11">
        <f t="shared" si="4"/>
        <v>-0.02914709099026913</v>
      </c>
      <c r="P19" s="4">
        <f t="shared" si="5"/>
        <v>38.850943534601356</v>
      </c>
      <c r="T19" s="4">
        <v>7</v>
      </c>
      <c r="U19" s="4">
        <f t="shared" si="6"/>
        <v>7.997867182935211</v>
      </c>
      <c r="W19" s="4">
        <f t="shared" si="7"/>
        <v>1096.6331584284585</v>
      </c>
      <c r="X19" s="4">
        <f t="shared" si="8"/>
        <v>2974.6069242126714</v>
      </c>
      <c r="Z19" s="12">
        <f t="shared" si="9"/>
        <v>3.726597898423015</v>
      </c>
      <c r="AA19" s="12">
        <f t="shared" si="10"/>
        <v>5.914162984179458</v>
      </c>
      <c r="AB19" s="12">
        <f t="shared" si="11"/>
        <v>41.5375525342666</v>
      </c>
      <c r="AC19" s="13">
        <f t="shared" si="12"/>
        <v>370.24427265872947</v>
      </c>
    </row>
    <row r="20" spans="1:29" ht="11.25">
      <c r="A20" s="2">
        <v>502</v>
      </c>
      <c r="B20" s="2" t="s">
        <v>42</v>
      </c>
      <c r="C20" s="2">
        <v>1</v>
      </c>
      <c r="D20" s="2" t="s">
        <v>38</v>
      </c>
      <c r="E20" s="3">
        <v>39.4</v>
      </c>
      <c r="F20" s="3">
        <v>738</v>
      </c>
      <c r="H20" s="4">
        <f t="shared" si="0"/>
        <v>120.83616532093261</v>
      </c>
      <c r="L20" s="4">
        <f t="shared" si="1"/>
        <v>3.673765816303888</v>
      </c>
      <c r="M20" s="4">
        <f t="shared" si="2"/>
        <v>6.6039438246004725</v>
      </c>
      <c r="N20" s="4">
        <f t="shared" si="3"/>
        <v>4.173370775575875</v>
      </c>
      <c r="O20" s="11">
        <f t="shared" si="4"/>
        <v>-2.4305730490245976</v>
      </c>
      <c r="P20" s="4">
        <f t="shared" si="5"/>
        <v>64.93396143881287</v>
      </c>
      <c r="T20" s="4">
        <v>8</v>
      </c>
      <c r="U20" s="4">
        <f t="shared" si="6"/>
        <v>8.997867182935211</v>
      </c>
      <c r="W20" s="4">
        <f t="shared" si="7"/>
        <v>2980.9579870417283</v>
      </c>
      <c r="X20" s="4">
        <f t="shared" si="8"/>
        <v>8085.819948895758</v>
      </c>
      <c r="Z20" s="12">
        <f t="shared" si="9"/>
        <v>3.680847189453111</v>
      </c>
      <c r="AA20" s="12">
        <f t="shared" si="10"/>
        <v>6.348948036489796</v>
      </c>
      <c r="AB20" s="12">
        <f t="shared" si="11"/>
        <v>39.67999631120607</v>
      </c>
      <c r="AC20" s="13">
        <f t="shared" si="12"/>
        <v>571.8907842308935</v>
      </c>
    </row>
    <row r="21" spans="1:29" ht="11.25">
      <c r="A21" s="2">
        <v>502</v>
      </c>
      <c r="B21" s="2" t="s">
        <v>43</v>
      </c>
      <c r="C21" s="2">
        <v>1</v>
      </c>
      <c r="D21" s="2" t="s">
        <v>24</v>
      </c>
      <c r="E21" s="3">
        <v>61.5</v>
      </c>
      <c r="F21" s="3">
        <v>114.62</v>
      </c>
      <c r="H21" s="4">
        <f t="shared" si="0"/>
        <v>122.28134686311803</v>
      </c>
      <c r="L21" s="4">
        <f t="shared" si="1"/>
        <v>4.119037174812473</v>
      </c>
      <c r="M21" s="4">
        <f t="shared" si="2"/>
        <v>4.741622309123591</v>
      </c>
      <c r="N21" s="4">
        <f t="shared" si="3"/>
        <v>4.2599837008587205</v>
      </c>
      <c r="O21" s="11">
        <f t="shared" si="4"/>
        <v>-0.4816386082648707</v>
      </c>
      <c r="P21" s="4">
        <f t="shared" si="5"/>
        <v>70.80882932175795</v>
      </c>
      <c r="T21" s="4">
        <v>9</v>
      </c>
      <c r="U21" s="4">
        <f t="shared" si="6"/>
        <v>9.997867182935211</v>
      </c>
      <c r="W21" s="4">
        <f t="shared" si="7"/>
        <v>8103.083927575384</v>
      </c>
      <c r="X21" s="4">
        <f t="shared" si="8"/>
        <v>21979.537435274982</v>
      </c>
      <c r="Z21" s="12">
        <f t="shared" si="9"/>
        <v>3.6300924725996957</v>
      </c>
      <c r="AA21" s="12">
        <f t="shared" si="10"/>
        <v>6.788737096683647</v>
      </c>
      <c r="AB21" s="12">
        <f t="shared" si="11"/>
        <v>37.716304180625734</v>
      </c>
      <c r="AC21" s="13">
        <f t="shared" si="12"/>
        <v>887.7916585222669</v>
      </c>
    </row>
    <row r="22" spans="1:29" ht="11.25">
      <c r="A22" s="2">
        <v>502</v>
      </c>
      <c r="B22" s="2" t="s">
        <v>44</v>
      </c>
      <c r="C22" s="2">
        <v>1</v>
      </c>
      <c r="D22" s="2" t="s">
        <v>24</v>
      </c>
      <c r="E22" s="3">
        <v>42.5</v>
      </c>
      <c r="F22" s="3">
        <v>0.41</v>
      </c>
      <c r="H22" s="4">
        <f t="shared" si="0"/>
        <v>121.03888309381834</v>
      </c>
      <c r="L22" s="4">
        <f t="shared" si="1"/>
        <v>3.7495040759303713</v>
      </c>
      <c r="M22" s="4">
        <f t="shared" si="2"/>
        <v>-0.8915981192837836</v>
      </c>
      <c r="N22" s="4">
        <f t="shared" si="3"/>
        <v>4.188103167625643</v>
      </c>
      <c r="O22" s="11">
        <f t="shared" si="4"/>
        <v>5.079701286909427</v>
      </c>
      <c r="P22" s="4">
        <f t="shared" si="5"/>
        <v>65.89767549211972</v>
      </c>
      <c r="T22" s="4">
        <v>10</v>
      </c>
      <c r="U22" s="4">
        <f t="shared" si="6"/>
        <v>10.997867182935211</v>
      </c>
      <c r="W22" s="4">
        <f t="shared" si="7"/>
        <v>22026.465794806718</v>
      </c>
      <c r="X22" s="4">
        <f t="shared" si="8"/>
        <v>59746.57720824332</v>
      </c>
      <c r="Z22" s="12">
        <f t="shared" si="9"/>
        <v>3.576347334583642</v>
      </c>
      <c r="AA22" s="12">
        <f t="shared" si="10"/>
        <v>7.231516578040135</v>
      </c>
      <c r="AB22" s="12">
        <f t="shared" si="11"/>
        <v>35.74274582569582</v>
      </c>
      <c r="AC22" s="13">
        <f t="shared" si="12"/>
        <v>1382.3173072920151</v>
      </c>
    </row>
    <row r="23" spans="1:29" ht="11.25">
      <c r="A23" s="2">
        <v>502</v>
      </c>
      <c r="B23" s="2" t="s">
        <v>45</v>
      </c>
      <c r="C23" s="2">
        <v>1</v>
      </c>
      <c r="D23" s="2" t="s">
        <v>24</v>
      </c>
      <c r="E23" s="3">
        <v>52</v>
      </c>
      <c r="F23" s="3">
        <v>211.7</v>
      </c>
      <c r="H23" s="4">
        <f t="shared" si="0"/>
        <v>121.66011497846819</v>
      </c>
      <c r="L23" s="4">
        <f t="shared" si="1"/>
        <v>3.9512437185814275</v>
      </c>
      <c r="M23" s="4">
        <f t="shared" si="2"/>
        <v>5.35517017814082</v>
      </c>
      <c r="N23" s="4">
        <f t="shared" si="3"/>
        <v>4.227344992327887</v>
      </c>
      <c r="O23" s="11">
        <f t="shared" si="4"/>
        <v>-1.1278251858129327</v>
      </c>
      <c r="P23" s="4">
        <f t="shared" si="5"/>
        <v>68.53502937716001</v>
      </c>
      <c r="T23" s="4">
        <v>11</v>
      </c>
      <c r="U23" s="4">
        <f t="shared" si="6"/>
        <v>11.997867182935211</v>
      </c>
      <c r="W23" s="4">
        <f t="shared" si="7"/>
        <v>59874.14171519782</v>
      </c>
      <c r="X23" s="4">
        <f t="shared" si="8"/>
        <v>162408.03513779317</v>
      </c>
      <c r="Z23" s="12">
        <f t="shared" si="9"/>
        <v>3.520683432509835</v>
      </c>
      <c r="AA23" s="12">
        <f t="shared" si="10"/>
        <v>7.676214823454376</v>
      </c>
      <c r="AB23" s="12">
        <f t="shared" si="11"/>
        <v>33.80752573240103</v>
      </c>
      <c r="AC23" s="13">
        <f t="shared" si="12"/>
        <v>2156.4417911714177</v>
      </c>
    </row>
    <row r="24" spans="1:29" ht="11.25">
      <c r="A24" s="2">
        <v>502</v>
      </c>
      <c r="B24" s="2" t="s">
        <v>46</v>
      </c>
      <c r="C24" s="2">
        <v>1</v>
      </c>
      <c r="D24" s="2" t="s">
        <v>24</v>
      </c>
      <c r="E24" s="3">
        <v>52</v>
      </c>
      <c r="F24" s="3">
        <v>159</v>
      </c>
      <c r="H24" s="4">
        <f t="shared" si="0"/>
        <v>121.66011497846819</v>
      </c>
      <c r="L24" s="4">
        <f t="shared" si="1"/>
        <v>3.9512437185814275</v>
      </c>
      <c r="M24" s="4">
        <f t="shared" si="2"/>
        <v>5.0689042022202315</v>
      </c>
      <c r="N24" s="4">
        <f t="shared" si="3"/>
        <v>4.227344992327887</v>
      </c>
      <c r="O24" s="11">
        <f t="shared" si="4"/>
        <v>-0.8415592098923446</v>
      </c>
      <c r="P24" s="4">
        <f t="shared" si="5"/>
        <v>68.53502937716001</v>
      </c>
      <c r="T24" s="4">
        <v>12</v>
      </c>
      <c r="U24" s="4">
        <f t="shared" si="6"/>
        <v>12.997867182935211</v>
      </c>
      <c r="W24" s="4">
        <f t="shared" si="7"/>
        <v>162754.79141900392</v>
      </c>
      <c r="X24" s="4">
        <f t="shared" si="8"/>
        <v>441470.8107108013</v>
      </c>
      <c r="Z24" s="12">
        <f t="shared" si="9"/>
        <v>3.4637189593243405</v>
      </c>
      <c r="AA24" s="12">
        <f t="shared" si="10"/>
        <v>8.122213639980304</v>
      </c>
      <c r="AB24" s="12">
        <f t="shared" si="11"/>
        <v>31.935522854025166</v>
      </c>
      <c r="AC24" s="13">
        <f t="shared" si="12"/>
        <v>3368.4690758957945</v>
      </c>
    </row>
    <row r="25" spans="1:29" ht="11.25">
      <c r="A25" s="2">
        <v>502</v>
      </c>
      <c r="B25" s="2" t="s">
        <v>47</v>
      </c>
      <c r="C25" s="2">
        <v>1</v>
      </c>
      <c r="D25" s="2" t="s">
        <v>24</v>
      </c>
      <c r="E25" s="3">
        <v>63.4</v>
      </c>
      <c r="F25" s="3">
        <v>8.98</v>
      </c>
      <c r="H25" s="4">
        <f t="shared" si="0"/>
        <v>122.40559324004799</v>
      </c>
      <c r="L25" s="4">
        <f t="shared" si="1"/>
        <v>4.14946386144318</v>
      </c>
      <c r="M25" s="4">
        <f t="shared" si="2"/>
        <v>2.194999882314108</v>
      </c>
      <c r="N25" s="4">
        <f t="shared" si="3"/>
        <v>4.265902213885421</v>
      </c>
      <c r="O25" s="11">
        <f t="shared" si="4"/>
        <v>2.070902331571313</v>
      </c>
      <c r="P25" s="4">
        <f t="shared" si="5"/>
        <v>71.22915492482518</v>
      </c>
      <c r="T25" s="4">
        <v>13</v>
      </c>
      <c r="U25" s="4">
        <f t="shared" si="6"/>
        <v>13.997867182935211</v>
      </c>
      <c r="W25" s="4">
        <f t="shared" si="7"/>
        <v>442413.3920089205</v>
      </c>
      <c r="X25" s="4">
        <f t="shared" si="8"/>
        <v>1200042.082550254</v>
      </c>
      <c r="Z25" s="12">
        <f t="shared" si="9"/>
        <v>3.4058339577346834</v>
      </c>
      <c r="AA25" s="12">
        <f t="shared" si="10"/>
        <v>8.569132984910395</v>
      </c>
      <c r="AB25" s="12">
        <f t="shared" si="11"/>
        <v>30.13942024870102</v>
      </c>
      <c r="AC25" s="13">
        <f t="shared" si="12"/>
        <v>5266.561621748404</v>
      </c>
    </row>
    <row r="26" spans="1:29" ht="11.25">
      <c r="A26" s="2">
        <v>502</v>
      </c>
      <c r="B26" s="2" t="s">
        <v>48</v>
      </c>
      <c r="C26" s="2">
        <v>1</v>
      </c>
      <c r="D26" s="2" t="s">
        <v>24</v>
      </c>
      <c r="E26" s="3">
        <v>63.75</v>
      </c>
      <c r="F26" s="3">
        <v>144.7</v>
      </c>
      <c r="H26" s="4">
        <f t="shared" si="0"/>
        <v>122.4284807305351</v>
      </c>
      <c r="L26" s="4">
        <f t="shared" si="1"/>
        <v>4.154969184038536</v>
      </c>
      <c r="M26" s="4">
        <f t="shared" si="2"/>
        <v>4.974662633637438</v>
      </c>
      <c r="N26" s="4">
        <f t="shared" si="3"/>
        <v>4.266973093665802</v>
      </c>
      <c r="O26" s="11">
        <f t="shared" si="4"/>
        <v>-0.7076895399716356</v>
      </c>
      <c r="P26" s="4">
        <f t="shared" si="5"/>
        <v>71.3054736434007</v>
      </c>
      <c r="T26" s="4">
        <v>14</v>
      </c>
      <c r="U26" s="4">
        <f t="shared" si="6"/>
        <v>14.997867182935211</v>
      </c>
      <c r="W26" s="4">
        <f t="shared" si="7"/>
        <v>1202604.2841647768</v>
      </c>
      <c r="X26" s="4">
        <f t="shared" si="8"/>
        <v>3262052.5863825046</v>
      </c>
      <c r="Z26" s="12">
        <f t="shared" si="9"/>
        <v>3.347274306812901</v>
      </c>
      <c r="AA26" s="12">
        <f t="shared" si="10"/>
        <v>9.016726979172613</v>
      </c>
      <c r="AB26" s="12">
        <f t="shared" si="11"/>
        <v>28.42514971988066</v>
      </c>
      <c r="AC26" s="13">
        <f t="shared" si="12"/>
        <v>8239.763979037629</v>
      </c>
    </row>
    <row r="27" spans="1:29" ht="11.25">
      <c r="A27" s="2">
        <v>502</v>
      </c>
      <c r="B27" s="2" t="s">
        <v>49</v>
      </c>
      <c r="C27" s="2">
        <v>1</v>
      </c>
      <c r="D27" s="2" t="s">
        <v>24</v>
      </c>
      <c r="E27" s="3">
        <v>75</v>
      </c>
      <c r="F27" s="3">
        <v>23.2</v>
      </c>
      <c r="H27" s="4">
        <f t="shared" si="0"/>
        <v>123.16415006762044</v>
      </c>
      <c r="L27" s="4">
        <f t="shared" si="1"/>
        <v>4.31748811353631</v>
      </c>
      <c r="M27" s="4">
        <f t="shared" si="2"/>
        <v>3.1441522786722644</v>
      </c>
      <c r="N27" s="4">
        <f t="shared" si="3"/>
        <v>4.2985858161745805</v>
      </c>
      <c r="O27" s="11">
        <f t="shared" si="4"/>
        <v>1.154433537502316</v>
      </c>
      <c r="P27" s="4">
        <f t="shared" si="5"/>
        <v>73.59564230537546</v>
      </c>
      <c r="T27" s="4">
        <v>15</v>
      </c>
      <c r="U27" s="4">
        <f t="shared" si="6"/>
        <v>15.997867182935211</v>
      </c>
      <c r="W27" s="4">
        <f t="shared" si="7"/>
        <v>3269017.3724721107</v>
      </c>
      <c r="X27" s="4">
        <f t="shared" si="8"/>
        <v>8867178.269041393</v>
      </c>
      <c r="Z27" s="12">
        <f t="shared" si="9"/>
        <v>3.288205857866066</v>
      </c>
      <c r="AA27" s="12">
        <f t="shared" si="10"/>
        <v>9.464829771459883</v>
      </c>
      <c r="AB27" s="12">
        <f t="shared" si="11"/>
        <v>26.794746920256543</v>
      </c>
      <c r="AC27" s="13">
        <f t="shared" si="12"/>
        <v>12898.028786943669</v>
      </c>
    </row>
    <row r="28" spans="1:29" ht="11.25">
      <c r="A28" s="2">
        <v>502</v>
      </c>
      <c r="B28" s="2" t="s">
        <v>50</v>
      </c>
      <c r="C28" s="2">
        <v>1</v>
      </c>
      <c r="D28" s="2" t="s">
        <v>24</v>
      </c>
      <c r="E28" s="3">
        <v>27.2</v>
      </c>
      <c r="F28" s="3">
        <v>49.7</v>
      </c>
      <c r="H28" s="4">
        <f t="shared" si="0"/>
        <v>120.03837279538229</v>
      </c>
      <c r="L28" s="4">
        <f t="shared" si="1"/>
        <v>3.3032169733019514</v>
      </c>
      <c r="M28" s="4">
        <f t="shared" si="2"/>
        <v>3.906004933102583</v>
      </c>
      <c r="N28" s="4">
        <f t="shared" si="3"/>
        <v>4.101292662669467</v>
      </c>
      <c r="O28" s="11">
        <f t="shared" si="4"/>
        <v>0.19528772956688378</v>
      </c>
      <c r="P28" s="4">
        <f t="shared" si="5"/>
        <v>60.418337669943234</v>
      </c>
      <c r="T28" s="4">
        <v>16</v>
      </c>
      <c r="U28" s="4">
        <f t="shared" si="6"/>
        <v>16.99786718293521</v>
      </c>
      <c r="W28" s="4">
        <f t="shared" si="7"/>
        <v>8886110.520507872</v>
      </c>
      <c r="X28" s="4">
        <f t="shared" si="8"/>
        <v>24103489.558442105</v>
      </c>
      <c r="Z28" s="12">
        <f t="shared" si="9"/>
        <v>3.2287444191625787</v>
      </c>
      <c r="AA28" s="12">
        <f t="shared" si="10"/>
        <v>9.913325553503805</v>
      </c>
      <c r="AB28" s="12">
        <f t="shared" si="11"/>
        <v>25.24793623623417</v>
      </c>
      <c r="AC28" s="13">
        <f t="shared" si="12"/>
        <v>20197.73106375014</v>
      </c>
    </row>
    <row r="29" spans="1:29" ht="11.25">
      <c r="A29" s="2">
        <v>502</v>
      </c>
      <c r="B29" s="2" t="s">
        <v>51</v>
      </c>
      <c r="C29" s="2">
        <v>1</v>
      </c>
      <c r="D29" s="2" t="s">
        <v>24</v>
      </c>
      <c r="E29" s="3">
        <v>75</v>
      </c>
      <c r="F29" s="3">
        <v>28.1</v>
      </c>
      <c r="H29" s="4">
        <f t="shared" si="0"/>
        <v>123.16415006762044</v>
      </c>
      <c r="L29" s="4">
        <f t="shared" si="1"/>
        <v>4.31748811353631</v>
      </c>
      <c r="M29" s="4">
        <f t="shared" si="2"/>
        <v>3.3357695763397</v>
      </c>
      <c r="N29" s="4">
        <f t="shared" si="3"/>
        <v>4.2985858161745805</v>
      </c>
      <c r="O29" s="11">
        <f t="shared" si="4"/>
        <v>0.9628162398348805</v>
      </c>
      <c r="P29" s="4">
        <f t="shared" si="5"/>
        <v>73.59564230537546</v>
      </c>
      <c r="T29" s="4">
        <v>17</v>
      </c>
      <c r="U29" s="4">
        <f t="shared" si="6"/>
        <v>17.99786718293521</v>
      </c>
      <c r="W29" s="4">
        <f t="shared" si="7"/>
        <v>24154952.7535753</v>
      </c>
      <c r="X29" s="4">
        <f t="shared" si="8"/>
        <v>65520077.66916551</v>
      </c>
      <c r="Z29" s="12">
        <f t="shared" si="9"/>
        <v>3.1689732446830874</v>
      </c>
      <c r="AA29" s="12">
        <f t="shared" si="10"/>
        <v>10.36213107132373</v>
      </c>
      <c r="AB29" s="12">
        <f t="shared" si="11"/>
        <v>23.78305244022972</v>
      </c>
      <c r="AC29" s="13">
        <f t="shared" si="12"/>
        <v>31638.533502336082</v>
      </c>
    </row>
    <row r="30" spans="1:29" ht="11.25">
      <c r="A30" s="2">
        <v>1000</v>
      </c>
      <c r="B30" s="2" t="s">
        <v>52</v>
      </c>
      <c r="C30" s="2">
        <v>4</v>
      </c>
      <c r="D30" s="2" t="s">
        <v>24</v>
      </c>
      <c r="E30" s="3">
        <v>46.2</v>
      </c>
      <c r="F30" s="3">
        <v>146.57</v>
      </c>
      <c r="H30" s="4">
        <f t="shared" si="0"/>
        <v>121.28083656468196</v>
      </c>
      <c r="L30" s="4">
        <f t="shared" si="1"/>
        <v>3.832979798087693</v>
      </c>
      <c r="M30" s="4">
        <f t="shared" si="2"/>
        <v>4.987503130039209</v>
      </c>
      <c r="N30" s="4">
        <f t="shared" si="3"/>
        <v>4.2043406290028145</v>
      </c>
      <c r="O30" s="11">
        <f t="shared" si="4"/>
        <v>-0.7831625010363945</v>
      </c>
      <c r="P30" s="4">
        <f t="shared" si="5"/>
        <v>66.97642079406421</v>
      </c>
      <c r="T30" s="4">
        <v>18</v>
      </c>
      <c r="U30" s="4">
        <f t="shared" si="6"/>
        <v>18.99786718293521</v>
      </c>
      <c r="W30" s="4">
        <f t="shared" si="7"/>
        <v>65659969.13733051</v>
      </c>
      <c r="X30" s="4">
        <f t="shared" si="8"/>
        <v>178102036.52731788</v>
      </c>
      <c r="Z30" s="12">
        <f t="shared" si="9"/>
        <v>3.108953689300965</v>
      </c>
      <c r="AA30" s="12">
        <f t="shared" si="10"/>
        <v>10.811184970046288</v>
      </c>
      <c r="AB30" s="12">
        <f t="shared" si="11"/>
        <v>22.39759729072643</v>
      </c>
      <c r="AC30" s="13">
        <f t="shared" si="12"/>
        <v>49572.175131320764</v>
      </c>
    </row>
    <row r="31" spans="1:29" ht="11.25">
      <c r="A31" s="2">
        <v>1000</v>
      </c>
      <c r="B31" s="2" t="s">
        <v>53</v>
      </c>
      <c r="C31" s="2">
        <v>4</v>
      </c>
      <c r="D31" s="2" t="s">
        <v>24</v>
      </c>
      <c r="E31" s="3">
        <v>36.3</v>
      </c>
      <c r="F31" s="3">
        <v>139.18</v>
      </c>
      <c r="H31" s="4">
        <f t="shared" si="0"/>
        <v>120.63344754804687</v>
      </c>
      <c r="L31" s="4">
        <f t="shared" si="1"/>
        <v>3.591817741270805</v>
      </c>
      <c r="M31" s="4">
        <f t="shared" si="2"/>
        <v>4.935768059416704</v>
      </c>
      <c r="N31" s="4">
        <f t="shared" si="3"/>
        <v>4.157430467796621</v>
      </c>
      <c r="O31" s="11">
        <f t="shared" si="4"/>
        <v>-0.7783375916200832</v>
      </c>
      <c r="P31" s="4">
        <f t="shared" si="5"/>
        <v>63.90710009422481</v>
      </c>
      <c r="T31" s="4">
        <v>19</v>
      </c>
      <c r="U31" s="4">
        <f t="shared" si="6"/>
        <v>19.99786718293521</v>
      </c>
      <c r="W31" s="4">
        <f t="shared" si="7"/>
        <v>178482300.96318725</v>
      </c>
      <c r="X31" s="4">
        <f t="shared" si="8"/>
        <v>484131529.5037573</v>
      </c>
      <c r="Z31" s="12">
        <f t="shared" si="9"/>
        <v>3.0487319468393483</v>
      </c>
      <c r="AA31" s="12">
        <f t="shared" si="10"/>
        <v>11.260441055848338</v>
      </c>
      <c r="AB31" s="12">
        <f t="shared" si="11"/>
        <v>21.08858601243615</v>
      </c>
      <c r="AC31" s="13">
        <f t="shared" si="12"/>
        <v>77686.8324804254</v>
      </c>
    </row>
    <row r="32" spans="1:29" ht="11.25">
      <c r="A32" s="2">
        <v>1002</v>
      </c>
      <c r="B32" s="2" t="s">
        <v>38</v>
      </c>
      <c r="C32" s="2">
        <v>1</v>
      </c>
      <c r="D32" s="2" t="s">
        <v>24</v>
      </c>
      <c r="E32" s="3">
        <v>400.4</v>
      </c>
      <c r="F32" s="3">
        <v>99.02</v>
      </c>
      <c r="H32" s="4">
        <f t="shared" si="0"/>
        <v>144.4429769376266</v>
      </c>
      <c r="L32" s="4">
        <f t="shared" si="1"/>
        <v>5.992464047441065</v>
      </c>
      <c r="M32" s="4">
        <f t="shared" si="2"/>
        <v>4.595321849933277</v>
      </c>
      <c r="N32" s="4">
        <f t="shared" si="3"/>
        <v>4.624397397453414</v>
      </c>
      <c r="O32" s="11">
        <f t="shared" si="4"/>
        <v>0.029075547520137413</v>
      </c>
      <c r="P32" s="4">
        <f t="shared" si="5"/>
        <v>101.9413244682865</v>
      </c>
      <c r="T32" s="4">
        <v>20</v>
      </c>
      <c r="U32" s="4">
        <f t="shared" si="6"/>
        <v>20.99786718293521</v>
      </c>
      <c r="W32" s="4">
        <f t="shared" si="7"/>
        <v>485165195.4097903</v>
      </c>
      <c r="X32" s="4">
        <f t="shared" si="8"/>
        <v>1316005939.2341475</v>
      </c>
      <c r="Z32" s="12">
        <f t="shared" si="9"/>
        <v>2.9883434501392117</v>
      </c>
      <c r="AA32" s="12">
        <f t="shared" si="10"/>
        <v>11.709863895888908</v>
      </c>
      <c r="AB32" s="12">
        <f t="shared" si="11"/>
        <v>19.852768136663506</v>
      </c>
      <c r="AC32" s="13">
        <f t="shared" si="12"/>
        <v>121766.90676320744</v>
      </c>
    </row>
    <row r="33" spans="1:29" ht="11.25">
      <c r="A33" s="2">
        <v>1002</v>
      </c>
      <c r="B33" s="2" t="s">
        <v>41</v>
      </c>
      <c r="C33" s="2">
        <v>1</v>
      </c>
      <c r="D33" s="2" t="s">
        <v>24</v>
      </c>
      <c r="E33" s="3">
        <v>440</v>
      </c>
      <c r="F33" s="3">
        <v>68.02</v>
      </c>
      <c r="H33" s="4">
        <f t="shared" si="0"/>
        <v>147.032533004167</v>
      </c>
      <c r="L33" s="4">
        <f t="shared" si="1"/>
        <v>6.0867747269123065</v>
      </c>
      <c r="M33" s="4">
        <f t="shared" si="2"/>
        <v>4.21980177957905</v>
      </c>
      <c r="N33" s="4">
        <f t="shared" si="3"/>
        <v>4.642742444082456</v>
      </c>
      <c r="O33" s="11">
        <f t="shared" si="4"/>
        <v>0.4229406645034066</v>
      </c>
      <c r="P33" s="4">
        <f t="shared" si="5"/>
        <v>103.82870190127193</v>
      </c>
      <c r="T33" s="4">
        <v>21</v>
      </c>
      <c r="U33" s="4">
        <f t="shared" si="6"/>
        <v>21.99786718293521</v>
      </c>
      <c r="W33" s="4">
        <f t="shared" si="7"/>
        <v>1318815734.4832146</v>
      </c>
      <c r="X33" s="4">
        <f t="shared" si="8"/>
        <v>3577275030.764362</v>
      </c>
      <c r="Z33" s="12">
        <f t="shared" si="9"/>
        <v>2.927815825891833</v>
      </c>
      <c r="AA33" s="12">
        <f t="shared" si="10"/>
        <v>12.159425863476724</v>
      </c>
      <c r="AB33" s="12">
        <f t="shared" si="11"/>
        <v>18.686770729701163</v>
      </c>
      <c r="AC33" s="13">
        <f t="shared" si="12"/>
        <v>190884.8915812298</v>
      </c>
    </row>
    <row r="34" spans="1:29" ht="11.25">
      <c r="A34" s="2">
        <v>1002</v>
      </c>
      <c r="B34" s="2" t="s">
        <v>54</v>
      </c>
      <c r="C34" s="2">
        <v>1</v>
      </c>
      <c r="D34" s="2" t="s">
        <v>39</v>
      </c>
      <c r="E34" s="3">
        <v>319</v>
      </c>
      <c r="F34" s="3">
        <v>87.89</v>
      </c>
      <c r="H34" s="4">
        <f t="shared" si="0"/>
        <v>139.1200005786269</v>
      </c>
      <c r="L34" s="4">
        <f t="shared" si="1"/>
        <v>5.765191102784844</v>
      </c>
      <c r="M34" s="4">
        <f t="shared" si="2"/>
        <v>4.4760860325765535</v>
      </c>
      <c r="N34" s="4">
        <f t="shared" si="3"/>
        <v>4.580188907061725</v>
      </c>
      <c r="O34" s="11">
        <f t="shared" si="4"/>
        <v>0.10410287448517153</v>
      </c>
      <c r="P34" s="4">
        <f t="shared" si="5"/>
        <v>97.5328171047925</v>
      </c>
      <c r="T34" s="4">
        <v>22</v>
      </c>
      <c r="U34" s="4">
        <f t="shared" si="6"/>
        <v>22.99786718293521</v>
      </c>
      <c r="W34" s="4">
        <f t="shared" si="7"/>
        <v>3584912846.131592</v>
      </c>
      <c r="X34" s="4">
        <f t="shared" si="8"/>
        <v>9724041711.527037</v>
      </c>
      <c r="Z34" s="12">
        <f t="shared" si="9"/>
        <v>2.867170928285498</v>
      </c>
      <c r="AA34" s="12">
        <f t="shared" si="10"/>
        <v>12.609105104423492</v>
      </c>
      <c r="AB34" s="12">
        <f t="shared" si="11"/>
        <v>17.587192324240043</v>
      </c>
      <c r="AC34" s="13">
        <f t="shared" si="12"/>
        <v>299271.09218351956</v>
      </c>
    </row>
    <row r="35" spans="1:29" ht="11.25">
      <c r="A35" s="2">
        <v>1002</v>
      </c>
      <c r="B35" s="2" t="s">
        <v>55</v>
      </c>
      <c r="C35" s="2">
        <v>1</v>
      </c>
      <c r="D35" s="2" t="s">
        <v>39</v>
      </c>
      <c r="E35" s="3">
        <v>341</v>
      </c>
      <c r="F35" s="3">
        <v>121.92</v>
      </c>
      <c r="H35" s="4">
        <f t="shared" si="0"/>
        <v>140.55864283781602</v>
      </c>
      <c r="L35" s="4">
        <f t="shared" si="1"/>
        <v>5.831882477283517</v>
      </c>
      <c r="M35" s="4">
        <f t="shared" si="2"/>
        <v>4.803365091938336</v>
      </c>
      <c r="N35" s="4">
        <f t="shared" si="3"/>
        <v>4.593161524604006</v>
      </c>
      <c r="O35" s="11">
        <f t="shared" si="4"/>
        <v>-0.21020356733433054</v>
      </c>
      <c r="P35" s="4">
        <f t="shared" si="5"/>
        <v>98.80631548303836</v>
      </c>
      <c r="T35" s="4">
        <v>23</v>
      </c>
      <c r="U35" s="4">
        <f t="shared" si="6"/>
        <v>23.99786718293521</v>
      </c>
      <c r="W35" s="4">
        <f t="shared" si="7"/>
        <v>9744803446.248903</v>
      </c>
      <c r="X35" s="4">
        <f t="shared" si="8"/>
        <v>26432685883.62174</v>
      </c>
      <c r="Z35" s="12">
        <f t="shared" si="9"/>
        <v>2.806426269410852</v>
      </c>
      <c r="AA35" s="12">
        <f t="shared" si="10"/>
        <v>13.058884106638573</v>
      </c>
      <c r="AB35" s="12">
        <f t="shared" si="11"/>
        <v>16.550664786929115</v>
      </c>
      <c r="AC35" s="13">
        <f t="shared" si="12"/>
        <v>469246.7866760739</v>
      </c>
    </row>
    <row r="36" spans="1:29" ht="11.25">
      <c r="A36" s="2">
        <v>9008</v>
      </c>
      <c r="B36" s="2" t="s">
        <v>56</v>
      </c>
      <c r="C36" s="2">
        <v>1</v>
      </c>
      <c r="D36" s="2" t="s">
        <v>14</v>
      </c>
      <c r="E36" s="3">
        <v>66.1</v>
      </c>
      <c r="F36" s="8">
        <v>1200</v>
      </c>
      <c r="H36" s="4">
        <f t="shared" si="0"/>
        <v>122.58215388094848</v>
      </c>
      <c r="L36" s="4">
        <f t="shared" si="1"/>
        <v>4.191168746857641</v>
      </c>
      <c r="M36" s="4">
        <f t="shared" si="2"/>
        <v>7.090076835776092</v>
      </c>
      <c r="N36" s="4">
        <f t="shared" si="3"/>
        <v>4.274014530241073</v>
      </c>
      <c r="O36" s="11">
        <f t="shared" si="4"/>
        <v>-2.816062305535019</v>
      </c>
      <c r="P36" s="4">
        <f t="shared" si="5"/>
        <v>71.8093384978612</v>
      </c>
      <c r="T36" s="4">
        <v>24</v>
      </c>
      <c r="U36" s="4">
        <f t="shared" si="6"/>
        <v>24.99786718293521</v>
      </c>
      <c r="W36" s="4">
        <f t="shared" si="7"/>
        <v>26489122129.84347</v>
      </c>
      <c r="X36" s="4">
        <f t="shared" si="8"/>
        <v>71851489714.8149</v>
      </c>
      <c r="Z36" s="12">
        <f t="shared" si="9"/>
        <v>2.7455960450400383</v>
      </c>
      <c r="AA36" s="12">
        <f t="shared" si="10"/>
        <v>13.508748674349821</v>
      </c>
      <c r="AB36" s="12">
        <f t="shared" si="11"/>
        <v>15.573893908486143</v>
      </c>
      <c r="AC36" s="13">
        <f t="shared" si="12"/>
        <v>735825.7922265009</v>
      </c>
    </row>
    <row r="37" spans="1:29" ht="11.25">
      <c r="A37" s="2">
        <v>9008</v>
      </c>
      <c r="B37" s="2" t="s">
        <v>57</v>
      </c>
      <c r="C37" s="2">
        <v>1</v>
      </c>
      <c r="D37" s="2" t="s">
        <v>14</v>
      </c>
      <c r="E37" s="3">
        <v>66.1</v>
      </c>
      <c r="F37" s="8">
        <v>400</v>
      </c>
      <c r="H37" s="4">
        <f t="shared" si="0"/>
        <v>122.58215388094848</v>
      </c>
      <c r="L37" s="4">
        <f t="shared" si="1"/>
        <v>4.191168746857641</v>
      </c>
      <c r="M37" s="4">
        <f t="shared" si="2"/>
        <v>5.991464547107982</v>
      </c>
      <c r="N37" s="4">
        <f t="shared" si="3"/>
        <v>4.274014530241073</v>
      </c>
      <c r="O37" s="11">
        <f t="shared" si="4"/>
        <v>-1.7174500168669091</v>
      </c>
      <c r="P37" s="4">
        <f t="shared" si="5"/>
        <v>71.8093384978612</v>
      </c>
      <c r="T37" s="4">
        <v>25</v>
      </c>
      <c r="U37" s="4">
        <f t="shared" si="6"/>
        <v>25.99786718293521</v>
      </c>
      <c r="W37" s="4">
        <f t="shared" si="7"/>
        <v>72004899337.38588</v>
      </c>
      <c r="X37" s="4">
        <f t="shared" si="8"/>
        <v>195312598839.49332</v>
      </c>
      <c r="Z37" s="12">
        <f t="shared" si="9"/>
        <v>2.684691883120487</v>
      </c>
      <c r="AA37" s="12">
        <f t="shared" si="10"/>
        <v>13.958687179609807</v>
      </c>
      <c r="AB37" s="12">
        <f t="shared" si="11"/>
        <v>14.653685636718272</v>
      </c>
      <c r="AC37" s="13">
        <f t="shared" si="12"/>
        <v>1153933.5933185602</v>
      </c>
    </row>
    <row r="38" spans="1:29" ht="11.25">
      <c r="A38" s="2">
        <v>9008</v>
      </c>
      <c r="B38" s="2" t="s">
        <v>42</v>
      </c>
      <c r="C38" s="2">
        <v>1</v>
      </c>
      <c r="D38" s="2" t="s">
        <v>14</v>
      </c>
      <c r="E38" s="3">
        <v>66.1</v>
      </c>
      <c r="F38" s="8">
        <v>30</v>
      </c>
      <c r="H38" s="4">
        <f t="shared" si="0"/>
        <v>122.58215388094848</v>
      </c>
      <c r="L38" s="4">
        <f t="shared" si="1"/>
        <v>4.191168746857641</v>
      </c>
      <c r="M38" s="4">
        <f t="shared" si="2"/>
        <v>3.4011973816621555</v>
      </c>
      <c r="N38" s="4">
        <f t="shared" si="3"/>
        <v>4.274014530241073</v>
      </c>
      <c r="O38" s="11">
        <f t="shared" si="4"/>
        <v>0.8728171485789171</v>
      </c>
      <c r="P38" s="4">
        <f t="shared" si="5"/>
        <v>71.8093384978612</v>
      </c>
      <c r="T38" s="4">
        <v>26</v>
      </c>
      <c r="U38" s="4">
        <f t="shared" si="6"/>
        <v>26.99786718293521</v>
      </c>
      <c r="W38" s="4">
        <f t="shared" si="7"/>
        <v>195729609428.83878</v>
      </c>
      <c r="X38" s="4">
        <f t="shared" si="8"/>
        <v>530914688294.50586</v>
      </c>
      <c r="Z38" s="12">
        <f t="shared" si="9"/>
        <v>2.6237233985518493</v>
      </c>
      <c r="AA38" s="12">
        <f t="shared" si="10"/>
        <v>14.408690007518878</v>
      </c>
      <c r="AB38" s="12">
        <f t="shared" si="11"/>
        <v>13.786962490619846</v>
      </c>
      <c r="AC38" s="13">
        <f t="shared" si="12"/>
        <v>1809733.2334017446</v>
      </c>
    </row>
    <row r="39" spans="1:29" ht="11.25">
      <c r="A39" s="2">
        <v>9008</v>
      </c>
      <c r="B39" s="2" t="s">
        <v>58</v>
      </c>
      <c r="C39" s="2">
        <v>1</v>
      </c>
      <c r="D39" s="2" t="s">
        <v>14</v>
      </c>
      <c r="E39" s="3">
        <v>66.1</v>
      </c>
      <c r="F39" s="8">
        <v>30</v>
      </c>
      <c r="H39" s="4">
        <f t="shared" si="0"/>
        <v>122.58215388094848</v>
      </c>
      <c r="L39" s="4">
        <f t="shared" si="1"/>
        <v>4.191168746857641</v>
      </c>
      <c r="M39" s="4">
        <f t="shared" si="2"/>
        <v>3.4011973816621555</v>
      </c>
      <c r="N39" s="4">
        <f t="shared" si="3"/>
        <v>4.274014530241073</v>
      </c>
      <c r="O39" s="11">
        <f t="shared" si="4"/>
        <v>0.8728171485789171</v>
      </c>
      <c r="P39" s="4">
        <f t="shared" si="5"/>
        <v>71.8093384978612</v>
      </c>
      <c r="T39" s="4">
        <v>27</v>
      </c>
      <c r="U39" s="4">
        <f t="shared" si="6"/>
        <v>27.99786718293521</v>
      </c>
      <c r="W39" s="4">
        <f t="shared" si="7"/>
        <v>532048240601.79865</v>
      </c>
      <c r="X39" s="4">
        <f t="shared" si="8"/>
        <v>1443175749652.9534</v>
      </c>
      <c r="Z39" s="12">
        <f t="shared" si="9"/>
        <v>2.5626986102521334</v>
      </c>
      <c r="AA39" s="12">
        <f t="shared" si="10"/>
        <v>14.85874913915903</v>
      </c>
      <c r="AB39" s="12">
        <f t="shared" si="11"/>
        <v>12.970773189696873</v>
      </c>
      <c r="AC39" s="13">
        <f t="shared" si="12"/>
        <v>2838394.5163914366</v>
      </c>
    </row>
    <row r="40" spans="1:29" ht="11.25">
      <c r="A40" s="2">
        <v>9008</v>
      </c>
      <c r="B40" s="2" t="s">
        <v>59</v>
      </c>
      <c r="C40" s="2">
        <v>1</v>
      </c>
      <c r="D40" s="2" t="s">
        <v>14</v>
      </c>
      <c r="E40" s="3">
        <v>66.1</v>
      </c>
      <c r="F40" s="8">
        <v>100</v>
      </c>
      <c r="H40" s="4">
        <f t="shared" si="0"/>
        <v>122.58215388094848</v>
      </c>
      <c r="L40" s="4">
        <f t="shared" si="1"/>
        <v>4.191168746857641</v>
      </c>
      <c r="M40" s="4">
        <f t="shared" si="2"/>
        <v>4.605170185988092</v>
      </c>
      <c r="N40" s="4">
        <f t="shared" si="3"/>
        <v>4.274014530241073</v>
      </c>
      <c r="O40" s="11">
        <f t="shared" si="4"/>
        <v>-0.3311556557470192</v>
      </c>
      <c r="P40" s="4">
        <f t="shared" si="5"/>
        <v>71.8093384978612</v>
      </c>
      <c r="T40" s="4">
        <v>28</v>
      </c>
      <c r="U40" s="4">
        <f t="shared" si="6"/>
        <v>28.99786718293521</v>
      </c>
      <c r="W40" s="4">
        <f t="shared" si="7"/>
        <v>1446257064291.475</v>
      </c>
      <c r="X40" s="4">
        <f t="shared" si="8"/>
        <v>3922958415554.384</v>
      </c>
      <c r="Z40" s="12">
        <f t="shared" si="9"/>
        <v>2.501624258767511</v>
      </c>
      <c r="AA40" s="12">
        <f t="shared" si="10"/>
        <v>15.308857833984089</v>
      </c>
      <c r="AB40" s="12">
        <f t="shared" si="11"/>
        <v>12.202297562062014</v>
      </c>
      <c r="AC40" s="13">
        <f t="shared" si="12"/>
        <v>4451972.587368605</v>
      </c>
    </row>
    <row r="42" spans="1:2" ht="11.25">
      <c r="A42" s="1" t="s">
        <v>53</v>
      </c>
      <c r="B42" s="1">
        <f>COUNT(A4:A40)</f>
        <v>37</v>
      </c>
    </row>
  </sheetData>
  <mergeCells count="8">
    <mergeCell ref="Z2:AC2"/>
    <mergeCell ref="Z3:AA3"/>
    <mergeCell ref="AB3:AC3"/>
    <mergeCell ref="H2:J2"/>
    <mergeCell ref="L2:R2"/>
    <mergeCell ref="T2:X2"/>
    <mergeCell ref="T3:U3"/>
    <mergeCell ref="W3:X3"/>
  </mergeCells>
  <printOptions/>
  <pageMargins left="0.75" right="0.75" top="0.5" bottom="0.5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39"/>
  <sheetViews>
    <sheetView workbookViewId="0" topLeftCell="A1">
      <selection activeCell="AG5" sqref="AG5"/>
    </sheetView>
  </sheetViews>
  <sheetFormatPr defaultColWidth="9.140625" defaultRowHeight="12.75"/>
  <cols>
    <col min="1" max="1" width="10.8515625" style="1" bestFit="1" customWidth="1"/>
    <col min="2" max="2" width="9.57421875" style="1" bestFit="1" customWidth="1"/>
    <col min="3" max="3" width="11.28125" style="1" bestFit="1" customWidth="1"/>
    <col min="4" max="4" width="8.140625" style="1" bestFit="1" customWidth="1"/>
    <col min="5" max="5" width="7.57421875" style="9" bestFit="1" customWidth="1"/>
    <col min="6" max="6" width="14.7109375" style="4" bestFit="1" customWidth="1"/>
    <col min="7" max="7" width="12.8515625" style="4" customWidth="1"/>
    <col min="8" max="8" width="15.00390625" style="4" bestFit="1" customWidth="1"/>
    <col min="9" max="9" width="7.00390625" style="4" bestFit="1" customWidth="1"/>
    <col min="10" max="10" width="10.421875" style="4" bestFit="1" customWidth="1"/>
    <col min="11" max="11" width="12.8515625" style="4" customWidth="1"/>
    <col min="12" max="12" width="10.421875" style="4" bestFit="1" customWidth="1"/>
    <col min="13" max="13" width="11.00390625" style="4" bestFit="1" customWidth="1"/>
    <col min="14" max="14" width="11.28125" style="4" bestFit="1" customWidth="1"/>
    <col min="15" max="15" width="7.7109375" style="4" bestFit="1" customWidth="1"/>
    <col min="16" max="16" width="10.421875" style="4" bestFit="1" customWidth="1"/>
    <col min="17" max="17" width="7.00390625" style="4" bestFit="1" customWidth="1"/>
    <col min="18" max="18" width="10.421875" style="4" bestFit="1" customWidth="1"/>
    <col min="19" max="19" width="12.421875" style="4" bestFit="1" customWidth="1"/>
    <col min="20" max="20" width="9.140625" style="4" customWidth="1"/>
    <col min="21" max="21" width="11.28125" style="4" bestFit="1" customWidth="1"/>
    <col min="22" max="22" width="11.00390625" style="4" bestFit="1" customWidth="1"/>
    <col min="23" max="23" width="9.140625" style="4" customWidth="1"/>
    <col min="24" max="25" width="10.421875" style="4" bestFit="1" customWidth="1"/>
    <col min="26" max="26" width="9.140625" style="4" customWidth="1"/>
    <col min="27" max="28" width="17.7109375" style="4" bestFit="1" customWidth="1"/>
    <col min="29" max="30" width="15.7109375" style="4" bestFit="1" customWidth="1"/>
    <col min="31" max="16384" width="9.140625" style="4" customWidth="1"/>
  </cols>
  <sheetData>
    <row r="2" spans="8:30" ht="11.25">
      <c r="H2" s="27" t="s">
        <v>5</v>
      </c>
      <c r="I2" s="28"/>
      <c r="J2" s="28"/>
      <c r="K2" s="6"/>
      <c r="L2" s="27" t="s">
        <v>15</v>
      </c>
      <c r="M2" s="28"/>
      <c r="N2" s="28"/>
      <c r="O2" s="28"/>
      <c r="P2" s="28"/>
      <c r="Q2" s="28"/>
      <c r="R2" s="28"/>
      <c r="U2" s="27" t="s">
        <v>10</v>
      </c>
      <c r="V2" s="27"/>
      <c r="W2" s="27"/>
      <c r="X2" s="27"/>
      <c r="Y2" s="27"/>
      <c r="AA2" s="27" t="s">
        <v>29</v>
      </c>
      <c r="AB2" s="27"/>
      <c r="AC2" s="27"/>
      <c r="AD2" s="27"/>
    </row>
    <row r="3" spans="1:30" ht="11.25">
      <c r="A3" s="2" t="s">
        <v>11</v>
      </c>
      <c r="B3" s="2" t="s">
        <v>12</v>
      </c>
      <c r="C3" s="2" t="s">
        <v>40</v>
      </c>
      <c r="D3" s="2" t="s">
        <v>23</v>
      </c>
      <c r="E3" s="9" t="s">
        <v>0</v>
      </c>
      <c r="F3" s="4" t="s">
        <v>34</v>
      </c>
      <c r="H3" s="4" t="s">
        <v>35</v>
      </c>
      <c r="I3" s="4" t="s">
        <v>3</v>
      </c>
      <c r="J3" s="4">
        <f>SLOPE(F4:F37,E4:E37)</f>
        <v>0.15459362760948248</v>
      </c>
      <c r="L3" s="4" t="s">
        <v>1</v>
      </c>
      <c r="M3" s="4" t="s">
        <v>20</v>
      </c>
      <c r="N3" s="4" t="s">
        <v>21</v>
      </c>
      <c r="O3" s="4" t="s">
        <v>28</v>
      </c>
      <c r="P3" s="4" t="s">
        <v>22</v>
      </c>
      <c r="Q3" s="4" t="s">
        <v>3</v>
      </c>
      <c r="R3" s="4">
        <f>SLOPE(M4:M37,L4:L37)</f>
        <v>0.16703852916968115</v>
      </c>
      <c r="U3" s="27" t="s">
        <v>6</v>
      </c>
      <c r="V3" s="27"/>
      <c r="W3" s="5"/>
      <c r="X3" s="27" t="s">
        <v>7</v>
      </c>
      <c r="Y3" s="27"/>
      <c r="AA3" s="27" t="s">
        <v>6</v>
      </c>
      <c r="AB3" s="27"/>
      <c r="AC3" s="27" t="s">
        <v>7</v>
      </c>
      <c r="AD3" s="27"/>
    </row>
    <row r="4" spans="1:30" ht="11.25">
      <c r="A4" s="2">
        <v>460</v>
      </c>
      <c r="B4" s="2" t="s">
        <v>13</v>
      </c>
      <c r="C4" s="2">
        <v>1</v>
      </c>
      <c r="D4" s="2" t="s">
        <v>13</v>
      </c>
      <c r="E4" s="3">
        <v>3.75</v>
      </c>
      <c r="F4" s="3">
        <v>40</v>
      </c>
      <c r="H4" s="4">
        <f aca="true" t="shared" si="0" ref="H4:H37">$J$3*E4+$J$4</f>
        <v>97.94151808515745</v>
      </c>
      <c r="I4" s="4" t="s">
        <v>4</v>
      </c>
      <c r="J4" s="4">
        <f>INTERCEPT(F4:F37,E4:E37)</f>
        <v>97.36179198162189</v>
      </c>
      <c r="L4" s="4">
        <f aca="true" t="shared" si="1" ref="L4:L37">LN(E4)</f>
        <v>1.3217558399823195</v>
      </c>
      <c r="M4" s="4">
        <f aca="true" t="shared" si="2" ref="M4:M37">LN(F4)</f>
        <v>3.6888794541139363</v>
      </c>
      <c r="N4" s="4">
        <f aca="true" t="shared" si="3" ref="N4:N37">$R$3*L4+$R$4</f>
        <v>3.6839541909501645</v>
      </c>
      <c r="O4" s="11">
        <f aca="true" t="shared" si="4" ref="O4:O37">N4-M4</f>
        <v>-0.0049252631637717315</v>
      </c>
      <c r="P4" s="4">
        <f aca="true" t="shared" si="5" ref="P4:P37">EXP(N4)</f>
        <v>39.80347384225289</v>
      </c>
      <c r="Q4" s="4" t="s">
        <v>4</v>
      </c>
      <c r="R4" s="4">
        <f>INTERCEPT(M4:M37,L4:L37)</f>
        <v>3.4631700395180816</v>
      </c>
      <c r="U4" s="5" t="s">
        <v>1</v>
      </c>
      <c r="V4" s="5" t="s">
        <v>2</v>
      </c>
      <c r="W4" s="5"/>
      <c r="X4" s="5" t="s">
        <v>8</v>
      </c>
      <c r="Y4" s="5" t="s">
        <v>9</v>
      </c>
      <c r="AA4" s="5" t="s">
        <v>30</v>
      </c>
      <c r="AB4" s="5" t="s">
        <v>31</v>
      </c>
      <c r="AC4" s="5" t="s">
        <v>32</v>
      </c>
      <c r="AD4" s="5" t="s">
        <v>33</v>
      </c>
    </row>
    <row r="5" spans="1:30" ht="11.25">
      <c r="A5" s="2">
        <v>460</v>
      </c>
      <c r="B5" s="2" t="s">
        <v>13</v>
      </c>
      <c r="C5" s="2">
        <v>3</v>
      </c>
      <c r="D5" s="2" t="s">
        <v>13</v>
      </c>
      <c r="E5" s="3">
        <v>3.75</v>
      </c>
      <c r="F5" s="3">
        <v>40</v>
      </c>
      <c r="H5" s="4">
        <f t="shared" si="0"/>
        <v>97.94151808515745</v>
      </c>
      <c r="L5" s="4">
        <f t="shared" si="1"/>
        <v>1.3217558399823195</v>
      </c>
      <c r="M5" s="4">
        <f t="shared" si="2"/>
        <v>3.6888794541139363</v>
      </c>
      <c r="N5" s="4">
        <f t="shared" si="3"/>
        <v>3.6839541909501645</v>
      </c>
      <c r="O5" s="11">
        <f t="shared" si="4"/>
        <v>-0.0049252631637717315</v>
      </c>
      <c r="P5" s="4">
        <f t="shared" si="5"/>
        <v>39.80347384225289</v>
      </c>
      <c r="U5" s="4">
        <v>-7</v>
      </c>
      <c r="V5" s="4">
        <f aca="true" t="shared" si="6" ref="V5:V37">$R$4+($R$3-1)*(AVERAGE($L$4:$L$37))+U5</f>
        <v>-5.932102052474715</v>
      </c>
      <c r="X5" s="4">
        <f aca="true" t="shared" si="7" ref="X5:X37">EXP(U5)</f>
        <v>0.0009118819655545162</v>
      </c>
      <c r="Y5" s="4">
        <f aca="true" t="shared" si="8" ref="Y5:Y37">EXP(V5)</f>
        <v>0.0026528995894365918</v>
      </c>
      <c r="AA5" s="12">
        <f aca="true" t="shared" si="9" ref="AA5:AA37">U5*R$3+R$4-TINV(0.05,COUNT(L$4:L$37)-2)*SQRT(SUMSQ(O$4:O$37)/(COUNT(L$4:L$37)-2)*((1/COUNT(L$4:L$37))+(U5-AVERAGE(L$4:L$37))^2/DEVSQ(L$4:L$37)))</f>
        <v>-0.479919880406507</v>
      </c>
      <c r="AB5" s="12">
        <f aca="true" t="shared" si="10" ref="AB5:AB37">U5*R$3+R$4+TINV(0.05,COUNT(L$4:L$37)-2)*SQRT(SUMSQ(O$4:O$37)/(COUNT(L$4:L$37)-2)*((1/COUNT(L$4:L$37))+(U5-AVERAGE(L$4:L$37))^2/DEVSQ(L$4:L$37)))</f>
        <v>5.067720551067135</v>
      </c>
      <c r="AC5" s="12">
        <f aca="true" t="shared" si="11" ref="AC5:AC37">EXP(AA5)</f>
        <v>0.6188329704660371</v>
      </c>
      <c r="AD5" s="13">
        <f aca="true" t="shared" si="12" ref="AD5:AD37">EXP(AB5)</f>
        <v>158.81191080461397</v>
      </c>
    </row>
    <row r="6" spans="1:30" ht="11.25">
      <c r="A6" s="2">
        <v>460</v>
      </c>
      <c r="B6" s="2" t="s">
        <v>13</v>
      </c>
      <c r="C6" s="2">
        <v>6</v>
      </c>
      <c r="D6" s="2" t="s">
        <v>13</v>
      </c>
      <c r="E6" s="3">
        <v>3.75</v>
      </c>
      <c r="F6" s="3">
        <v>40</v>
      </c>
      <c r="H6" s="4">
        <f t="shared" si="0"/>
        <v>97.94151808515745</v>
      </c>
      <c r="L6" s="4">
        <f t="shared" si="1"/>
        <v>1.3217558399823195</v>
      </c>
      <c r="M6" s="4">
        <f t="shared" si="2"/>
        <v>3.6888794541139363</v>
      </c>
      <c r="N6" s="4">
        <f t="shared" si="3"/>
        <v>3.6839541909501645</v>
      </c>
      <c r="O6" s="11">
        <f t="shared" si="4"/>
        <v>-0.0049252631637717315</v>
      </c>
      <c r="P6" s="4">
        <f t="shared" si="5"/>
        <v>39.80347384225289</v>
      </c>
      <c r="U6" s="4">
        <v>-6</v>
      </c>
      <c r="V6" s="4">
        <f t="shared" si="6"/>
        <v>-4.932102052474715</v>
      </c>
      <c r="X6" s="4">
        <f t="shared" si="7"/>
        <v>0.0024787521766663585</v>
      </c>
      <c r="Y6" s="4">
        <f t="shared" si="8"/>
        <v>0.007211328746691949</v>
      </c>
      <c r="AA6" s="12">
        <f t="shared" si="9"/>
        <v>-0.0391779400922192</v>
      </c>
      <c r="AB6" s="12">
        <f t="shared" si="10"/>
        <v>4.961055669092209</v>
      </c>
      <c r="AC6" s="12">
        <f t="shared" si="11"/>
        <v>0.9615795903613871</v>
      </c>
      <c r="AD6" s="13">
        <f t="shared" si="12"/>
        <v>142.74440724394304</v>
      </c>
    </row>
    <row r="7" spans="1:30" ht="11.25">
      <c r="A7" s="2">
        <v>460</v>
      </c>
      <c r="B7" s="2" t="s">
        <v>14</v>
      </c>
      <c r="C7" s="2">
        <v>2</v>
      </c>
      <c r="D7" s="2" t="s">
        <v>13</v>
      </c>
      <c r="E7" s="3">
        <v>2.81</v>
      </c>
      <c r="F7" s="3">
        <v>40</v>
      </c>
      <c r="H7" s="4">
        <f t="shared" si="0"/>
        <v>97.79620007520454</v>
      </c>
      <c r="L7" s="4">
        <f t="shared" si="1"/>
        <v>1.0331844833456545</v>
      </c>
      <c r="M7" s="4">
        <f t="shared" si="2"/>
        <v>3.6888794541139363</v>
      </c>
      <c r="N7" s="4">
        <f t="shared" si="3"/>
        <v>3.6357516559770766</v>
      </c>
      <c r="O7" s="11">
        <f t="shared" si="4"/>
        <v>-0.05312779813685964</v>
      </c>
      <c r="P7" s="4">
        <f t="shared" si="5"/>
        <v>37.93035276111927</v>
      </c>
      <c r="U7" s="4">
        <v>-5</v>
      </c>
      <c r="V7" s="4">
        <f t="shared" si="6"/>
        <v>-3.9321020524747143</v>
      </c>
      <c r="X7" s="4">
        <f t="shared" si="7"/>
        <v>0.006737946999085467</v>
      </c>
      <c r="Y7" s="4">
        <f t="shared" si="8"/>
        <v>0.019602423891177074</v>
      </c>
      <c r="AA7" s="12">
        <f t="shared" si="9"/>
        <v>0.40063542998063584</v>
      </c>
      <c r="AB7" s="12">
        <f t="shared" si="10"/>
        <v>4.855319357358717</v>
      </c>
      <c r="AC7" s="12">
        <f t="shared" si="11"/>
        <v>1.4927729490217763</v>
      </c>
      <c r="AD7" s="13">
        <f t="shared" si="12"/>
        <v>128.42169708059063</v>
      </c>
    </row>
    <row r="8" spans="1:30" ht="11.25">
      <c r="A8" s="2">
        <v>460</v>
      </c>
      <c r="B8" s="2" t="s">
        <v>14</v>
      </c>
      <c r="C8" s="2">
        <v>4</v>
      </c>
      <c r="D8" s="2" t="s">
        <v>13</v>
      </c>
      <c r="E8" s="3">
        <v>2.81</v>
      </c>
      <c r="F8" s="3">
        <v>40</v>
      </c>
      <c r="H8" s="4">
        <f t="shared" si="0"/>
        <v>97.79620007520454</v>
      </c>
      <c r="L8" s="4">
        <f t="shared" si="1"/>
        <v>1.0331844833456545</v>
      </c>
      <c r="M8" s="4">
        <f t="shared" si="2"/>
        <v>3.6888794541139363</v>
      </c>
      <c r="N8" s="4">
        <f t="shared" si="3"/>
        <v>3.6357516559770766</v>
      </c>
      <c r="O8" s="11">
        <f t="shared" si="4"/>
        <v>-0.05312779813685964</v>
      </c>
      <c r="P8" s="4">
        <f t="shared" si="5"/>
        <v>37.93035276111927</v>
      </c>
      <c r="U8" s="4">
        <v>-4</v>
      </c>
      <c r="V8" s="4">
        <f t="shared" si="6"/>
        <v>-2.9321020524747143</v>
      </c>
      <c r="X8" s="4">
        <f t="shared" si="7"/>
        <v>0.01831563888873418</v>
      </c>
      <c r="Y8" s="4">
        <f t="shared" si="8"/>
        <v>0.05328491265713809</v>
      </c>
      <c r="AA8" s="12">
        <f t="shared" si="9"/>
        <v>0.8391316857109008</v>
      </c>
      <c r="AB8" s="12">
        <f t="shared" si="10"/>
        <v>4.750900159967814</v>
      </c>
      <c r="AC8" s="12">
        <f t="shared" si="11"/>
        <v>2.3143565152189254</v>
      </c>
      <c r="AD8" s="13">
        <f t="shared" si="12"/>
        <v>115.68837571535907</v>
      </c>
    </row>
    <row r="9" spans="1:30" ht="11.25">
      <c r="A9" s="2">
        <v>460</v>
      </c>
      <c r="B9" s="2" t="s">
        <v>14</v>
      </c>
      <c r="C9" s="2">
        <v>5</v>
      </c>
      <c r="D9" s="2" t="s">
        <v>13</v>
      </c>
      <c r="E9" s="3">
        <v>2.81</v>
      </c>
      <c r="F9" s="3">
        <v>40</v>
      </c>
      <c r="H9" s="4">
        <f t="shared" si="0"/>
        <v>97.79620007520454</v>
      </c>
      <c r="L9" s="4">
        <f t="shared" si="1"/>
        <v>1.0331844833456545</v>
      </c>
      <c r="M9" s="4">
        <f t="shared" si="2"/>
        <v>3.6888794541139363</v>
      </c>
      <c r="N9" s="4">
        <f t="shared" si="3"/>
        <v>3.6357516559770766</v>
      </c>
      <c r="O9" s="11">
        <f t="shared" si="4"/>
        <v>-0.05312779813685964</v>
      </c>
      <c r="P9" s="4">
        <f t="shared" si="5"/>
        <v>37.93035276111927</v>
      </c>
      <c r="U9" s="4">
        <v>-3</v>
      </c>
      <c r="V9" s="4">
        <f t="shared" si="6"/>
        <v>-1.9321020524747143</v>
      </c>
      <c r="X9" s="4">
        <f t="shared" si="7"/>
        <v>0.049787068367863944</v>
      </c>
      <c r="Y9" s="4">
        <f t="shared" si="8"/>
        <v>0.14484340980692584</v>
      </c>
      <c r="AA9" s="12">
        <f t="shared" si="9"/>
        <v>1.2756746566732942</v>
      </c>
      <c r="AB9" s="12">
        <f t="shared" si="10"/>
        <v>4.648434247344783</v>
      </c>
      <c r="AC9" s="12">
        <f t="shared" si="11"/>
        <v>3.581116619516597</v>
      </c>
      <c r="AD9" s="13">
        <f t="shared" si="12"/>
        <v>104.42135949066919</v>
      </c>
    </row>
    <row r="10" spans="1:30" ht="11.25">
      <c r="A10" s="2">
        <v>460</v>
      </c>
      <c r="B10" s="2" t="s">
        <v>24</v>
      </c>
      <c r="C10" s="2">
        <v>1</v>
      </c>
      <c r="D10" s="2" t="s">
        <v>13</v>
      </c>
      <c r="E10" s="3">
        <v>6.75</v>
      </c>
      <c r="F10" s="3">
        <v>40</v>
      </c>
      <c r="H10" s="4">
        <f t="shared" si="0"/>
        <v>98.4052989679859</v>
      </c>
      <c r="L10" s="4">
        <f t="shared" si="1"/>
        <v>1.9095425048844386</v>
      </c>
      <c r="M10" s="4">
        <f t="shared" si="2"/>
        <v>3.6888794541139363</v>
      </c>
      <c r="N10" s="4">
        <f t="shared" si="3"/>
        <v>3.782137210920967</v>
      </c>
      <c r="O10" s="11">
        <f t="shared" si="4"/>
        <v>0.09325775680703074</v>
      </c>
      <c r="P10" s="4">
        <f t="shared" si="5"/>
        <v>43.90978599843322</v>
      </c>
      <c r="U10" s="4">
        <v>-2</v>
      </c>
      <c r="V10" s="4">
        <f t="shared" si="6"/>
        <v>-0.9321020524747143</v>
      </c>
      <c r="X10" s="4">
        <f t="shared" si="7"/>
        <v>0.1353352832366127</v>
      </c>
      <c r="Y10" s="4">
        <f t="shared" si="8"/>
        <v>0.39372520885021317</v>
      </c>
      <c r="AA10" s="12">
        <f t="shared" si="9"/>
        <v>1.7091517083025</v>
      </c>
      <c r="AB10" s="12">
        <f t="shared" si="10"/>
        <v>4.549034254054938</v>
      </c>
      <c r="AC10" s="12">
        <f t="shared" si="11"/>
        <v>5.524273294261384</v>
      </c>
      <c r="AD10" s="13">
        <f t="shared" si="12"/>
        <v>94.54106156629817</v>
      </c>
    </row>
    <row r="11" spans="1:30" ht="11.25">
      <c r="A11" s="2">
        <v>460</v>
      </c>
      <c r="B11" s="2" t="s">
        <v>24</v>
      </c>
      <c r="C11" s="2">
        <v>2</v>
      </c>
      <c r="D11" s="2" t="s">
        <v>13</v>
      </c>
      <c r="E11" s="3">
        <v>5.063</v>
      </c>
      <c r="F11" s="3">
        <v>40</v>
      </c>
      <c r="H11" s="4">
        <f t="shared" si="0"/>
        <v>98.1444995182087</v>
      </c>
      <c r="L11" s="4">
        <f t="shared" si="1"/>
        <v>1.6219591929877721</v>
      </c>
      <c r="M11" s="4">
        <f t="shared" si="2"/>
        <v>3.6888794541139363</v>
      </c>
      <c r="N11" s="4">
        <f t="shared" si="3"/>
        <v>3.734099717488002</v>
      </c>
      <c r="O11" s="11">
        <f t="shared" si="4"/>
        <v>0.045220263374065706</v>
      </c>
      <c r="P11" s="4">
        <f t="shared" si="5"/>
        <v>41.8503314764356</v>
      </c>
      <c r="U11" s="4">
        <v>-1</v>
      </c>
      <c r="V11" s="4">
        <f t="shared" si="6"/>
        <v>0.06789794752528566</v>
      </c>
      <c r="X11" s="4">
        <f t="shared" si="7"/>
        <v>0.36787944117144233</v>
      </c>
      <c r="Y11" s="4">
        <f t="shared" si="8"/>
        <v>1.070256080623777</v>
      </c>
      <c r="AA11" s="12">
        <f t="shared" si="9"/>
        <v>2.137445892093951</v>
      </c>
      <c r="AB11" s="12">
        <f t="shared" si="10"/>
        <v>4.4548171286028495</v>
      </c>
      <c r="AC11" s="12">
        <f t="shared" si="11"/>
        <v>8.47775684735513</v>
      </c>
      <c r="AD11" s="13">
        <f t="shared" si="12"/>
        <v>86.04041507545487</v>
      </c>
    </row>
    <row r="12" spans="1:30" ht="11.25">
      <c r="A12" s="2">
        <v>460</v>
      </c>
      <c r="B12" s="2" t="s">
        <v>24</v>
      </c>
      <c r="C12" s="2">
        <v>3</v>
      </c>
      <c r="D12" s="2" t="s">
        <v>13</v>
      </c>
      <c r="E12" s="3">
        <v>6.75</v>
      </c>
      <c r="F12" s="3">
        <v>40</v>
      </c>
      <c r="H12" s="4">
        <f t="shared" si="0"/>
        <v>98.4052989679859</v>
      </c>
      <c r="L12" s="4">
        <f t="shared" si="1"/>
        <v>1.9095425048844386</v>
      </c>
      <c r="M12" s="4">
        <f t="shared" si="2"/>
        <v>3.6888794541139363</v>
      </c>
      <c r="N12" s="4">
        <f t="shared" si="3"/>
        <v>3.782137210920967</v>
      </c>
      <c r="O12" s="11">
        <f t="shared" si="4"/>
        <v>0.09325775680703074</v>
      </c>
      <c r="P12" s="4">
        <f t="shared" si="5"/>
        <v>43.90978599843322</v>
      </c>
      <c r="U12" s="4">
        <v>0</v>
      </c>
      <c r="V12" s="4">
        <f t="shared" si="6"/>
        <v>1.0678979475252857</v>
      </c>
      <c r="X12" s="4">
        <f t="shared" si="7"/>
        <v>1</v>
      </c>
      <c r="Y12" s="4">
        <f t="shared" si="8"/>
        <v>2.9092576557574117</v>
      </c>
      <c r="AA12" s="12">
        <f t="shared" si="9"/>
        <v>2.556067925798959</v>
      </c>
      <c r="AB12" s="12">
        <f t="shared" si="10"/>
        <v>4.370272153237204</v>
      </c>
      <c r="AC12" s="12">
        <f t="shared" si="11"/>
        <v>12.885052592742648</v>
      </c>
      <c r="AD12" s="13">
        <f t="shared" si="12"/>
        <v>79.06514660735498</v>
      </c>
    </row>
    <row r="13" spans="1:30" ht="11.25">
      <c r="A13" s="2">
        <v>460</v>
      </c>
      <c r="B13" s="2" t="s">
        <v>24</v>
      </c>
      <c r="C13" s="2">
        <v>4</v>
      </c>
      <c r="D13" s="2" t="s">
        <v>13</v>
      </c>
      <c r="E13" s="3">
        <v>6.75</v>
      </c>
      <c r="F13" s="3">
        <v>40</v>
      </c>
      <c r="H13" s="4">
        <f t="shared" si="0"/>
        <v>98.4052989679859</v>
      </c>
      <c r="L13" s="4">
        <f t="shared" si="1"/>
        <v>1.9095425048844386</v>
      </c>
      <c r="M13" s="4">
        <f t="shared" si="2"/>
        <v>3.6888794541139363</v>
      </c>
      <c r="N13" s="4">
        <f t="shared" si="3"/>
        <v>3.782137210920967</v>
      </c>
      <c r="O13" s="11">
        <f t="shared" si="4"/>
        <v>0.09325775680703074</v>
      </c>
      <c r="P13" s="4">
        <f t="shared" si="5"/>
        <v>43.90978599843322</v>
      </c>
      <c r="U13" s="4">
        <v>1</v>
      </c>
      <c r="V13" s="4">
        <f t="shared" si="6"/>
        <v>2.0678979475252857</v>
      </c>
      <c r="X13" s="4">
        <f t="shared" si="7"/>
        <v>2.718281828459045</v>
      </c>
      <c r="Y13" s="4">
        <f t="shared" si="8"/>
        <v>7.908182219950733</v>
      </c>
      <c r="AA13" s="12">
        <f t="shared" si="9"/>
        <v>2.9541324881248188</v>
      </c>
      <c r="AB13" s="12">
        <f t="shared" si="10"/>
        <v>4.306284649250706</v>
      </c>
      <c r="AC13" s="12">
        <f t="shared" si="11"/>
        <v>19.185072220646884</v>
      </c>
      <c r="AD13" s="13">
        <f t="shared" si="12"/>
        <v>74.16442956025185</v>
      </c>
    </row>
    <row r="14" spans="1:30" ht="11.25">
      <c r="A14" s="2">
        <v>460</v>
      </c>
      <c r="B14" s="2" t="s">
        <v>38</v>
      </c>
      <c r="C14" s="2">
        <v>1</v>
      </c>
      <c r="D14" s="2" t="s">
        <v>13</v>
      </c>
      <c r="E14" s="3">
        <v>3.75</v>
      </c>
      <c r="F14" s="3">
        <v>40</v>
      </c>
      <c r="H14" s="4">
        <f t="shared" si="0"/>
        <v>97.94151808515745</v>
      </c>
      <c r="L14" s="4">
        <f t="shared" si="1"/>
        <v>1.3217558399823195</v>
      </c>
      <c r="M14" s="4">
        <f t="shared" si="2"/>
        <v>3.6888794541139363</v>
      </c>
      <c r="N14" s="4">
        <f t="shared" si="3"/>
        <v>3.6839541909501645</v>
      </c>
      <c r="O14" s="11">
        <f t="shared" si="4"/>
        <v>-0.0049252631637717315</v>
      </c>
      <c r="P14" s="4">
        <f t="shared" si="5"/>
        <v>39.80347384225289</v>
      </c>
      <c r="U14" s="4">
        <v>2</v>
      </c>
      <c r="V14" s="4">
        <f t="shared" si="6"/>
        <v>3.0678979475252857</v>
      </c>
      <c r="X14" s="4">
        <f t="shared" si="7"/>
        <v>7.38905609893065</v>
      </c>
      <c r="Y14" s="4">
        <f t="shared" si="8"/>
        <v>21.49666802463499</v>
      </c>
      <c r="AA14" s="12">
        <f t="shared" si="9"/>
        <v>3.3019833015461733</v>
      </c>
      <c r="AB14" s="12">
        <f t="shared" si="10"/>
        <v>4.292510894168715</v>
      </c>
      <c r="AC14" s="12">
        <f t="shared" si="11"/>
        <v>27.166464818199362</v>
      </c>
      <c r="AD14" s="13">
        <f t="shared" si="12"/>
        <v>73.14990978434949</v>
      </c>
    </row>
    <row r="15" spans="1:30" ht="11.25">
      <c r="A15" s="2">
        <v>460</v>
      </c>
      <c r="B15" s="2" t="s">
        <v>38</v>
      </c>
      <c r="C15" s="2">
        <v>3</v>
      </c>
      <c r="D15" s="2" t="s">
        <v>13</v>
      </c>
      <c r="E15" s="3">
        <v>3.75</v>
      </c>
      <c r="F15" s="3">
        <v>40</v>
      </c>
      <c r="H15" s="4">
        <f t="shared" si="0"/>
        <v>97.94151808515745</v>
      </c>
      <c r="L15" s="4">
        <f t="shared" si="1"/>
        <v>1.3217558399823195</v>
      </c>
      <c r="M15" s="4">
        <f t="shared" si="2"/>
        <v>3.6888794541139363</v>
      </c>
      <c r="N15" s="4">
        <f t="shared" si="3"/>
        <v>3.6839541909501645</v>
      </c>
      <c r="O15" s="11">
        <f t="shared" si="4"/>
        <v>-0.0049252631637717315</v>
      </c>
      <c r="P15" s="4">
        <f t="shared" si="5"/>
        <v>39.80347384225289</v>
      </c>
      <c r="U15" s="4">
        <v>3</v>
      </c>
      <c r="V15" s="4">
        <f t="shared" si="6"/>
        <v>4.067897947525285</v>
      </c>
      <c r="X15" s="4">
        <f t="shared" si="7"/>
        <v>20.085536923187668</v>
      </c>
      <c r="Y15" s="4">
        <f t="shared" si="8"/>
        <v>58.43400206378187</v>
      </c>
      <c r="AA15" s="12">
        <f t="shared" si="9"/>
        <v>3.5313233556967014</v>
      </c>
      <c r="AB15" s="12">
        <f t="shared" si="10"/>
        <v>4.3972478983575485</v>
      </c>
      <c r="AC15" s="12">
        <f t="shared" si="11"/>
        <v>34.16915565502195</v>
      </c>
      <c r="AD15" s="13">
        <f t="shared" si="12"/>
        <v>81.22701576978605</v>
      </c>
    </row>
    <row r="16" spans="1:30" ht="11.25">
      <c r="A16" s="2">
        <v>460</v>
      </c>
      <c r="B16" s="2" t="s">
        <v>38</v>
      </c>
      <c r="C16" s="2">
        <v>5</v>
      </c>
      <c r="D16" s="2" t="s">
        <v>13</v>
      </c>
      <c r="E16" s="3">
        <v>3.75</v>
      </c>
      <c r="F16" s="3">
        <v>40</v>
      </c>
      <c r="H16" s="4">
        <f t="shared" si="0"/>
        <v>97.94151808515745</v>
      </c>
      <c r="L16" s="4">
        <f t="shared" si="1"/>
        <v>1.3217558399823195</v>
      </c>
      <c r="M16" s="4">
        <f t="shared" si="2"/>
        <v>3.6888794541139363</v>
      </c>
      <c r="N16" s="4">
        <f t="shared" si="3"/>
        <v>3.6839541909501645</v>
      </c>
      <c r="O16" s="11">
        <f t="shared" si="4"/>
        <v>-0.0049252631637717315</v>
      </c>
      <c r="P16" s="4">
        <f t="shared" si="5"/>
        <v>39.80347384225289</v>
      </c>
      <c r="U16" s="4">
        <v>4</v>
      </c>
      <c r="V16" s="4">
        <f t="shared" si="6"/>
        <v>5.067897947525285</v>
      </c>
      <c r="X16" s="4">
        <f t="shared" si="7"/>
        <v>54.598150033144236</v>
      </c>
      <c r="Y16" s="4">
        <f t="shared" si="8"/>
        <v>158.8400859741166</v>
      </c>
      <c r="AA16" s="12">
        <f t="shared" si="9"/>
        <v>3.59879324809269</v>
      </c>
      <c r="AB16" s="12">
        <f t="shared" si="10"/>
        <v>4.663855064300922</v>
      </c>
      <c r="AC16" s="12">
        <f t="shared" si="11"/>
        <v>36.55409609183541</v>
      </c>
      <c r="AD16" s="13">
        <f t="shared" si="12"/>
        <v>106.04410201194379</v>
      </c>
    </row>
    <row r="17" spans="1:30" ht="11.25">
      <c r="A17" s="2">
        <v>460</v>
      </c>
      <c r="B17" s="2" t="s">
        <v>41</v>
      </c>
      <c r="C17" s="2">
        <v>2</v>
      </c>
      <c r="D17" s="2" t="s">
        <v>13</v>
      </c>
      <c r="E17" s="3">
        <v>2.81</v>
      </c>
      <c r="F17" s="3">
        <v>40</v>
      </c>
      <c r="H17" s="4">
        <f t="shared" si="0"/>
        <v>97.79620007520454</v>
      </c>
      <c r="L17" s="4">
        <f t="shared" si="1"/>
        <v>1.0331844833456545</v>
      </c>
      <c r="M17" s="4">
        <f t="shared" si="2"/>
        <v>3.6888794541139363</v>
      </c>
      <c r="N17" s="4">
        <f t="shared" si="3"/>
        <v>3.6357516559770766</v>
      </c>
      <c r="O17" s="11">
        <f t="shared" si="4"/>
        <v>-0.05312779813685964</v>
      </c>
      <c r="P17" s="4">
        <f t="shared" si="5"/>
        <v>37.93035276111927</v>
      </c>
      <c r="U17" s="4">
        <v>5</v>
      </c>
      <c r="V17" s="4">
        <f t="shared" si="6"/>
        <v>6.067897947525285</v>
      </c>
      <c r="X17" s="4">
        <f t="shared" si="7"/>
        <v>148.4131591025766</v>
      </c>
      <c r="Y17" s="4">
        <f t="shared" si="8"/>
        <v>431.77211933431363</v>
      </c>
      <c r="AA17" s="12">
        <f t="shared" si="9"/>
        <v>3.5678253851494235</v>
      </c>
      <c r="AB17" s="12">
        <f t="shared" si="10"/>
        <v>5.028899985583551</v>
      </c>
      <c r="AC17" s="12">
        <f t="shared" si="11"/>
        <v>35.43944215797092</v>
      </c>
      <c r="AD17" s="13">
        <f t="shared" si="12"/>
        <v>152.76487666987882</v>
      </c>
    </row>
    <row r="18" spans="1:30" ht="11.25">
      <c r="A18" s="2">
        <v>460</v>
      </c>
      <c r="B18" s="2" t="s">
        <v>41</v>
      </c>
      <c r="C18" s="2">
        <v>4</v>
      </c>
      <c r="D18" s="2" t="s">
        <v>13</v>
      </c>
      <c r="E18" s="3">
        <v>2.34</v>
      </c>
      <c r="F18" s="3">
        <v>40</v>
      </c>
      <c r="H18" s="4">
        <f t="shared" si="0"/>
        <v>97.72354107022808</v>
      </c>
      <c r="L18" s="4">
        <f t="shared" si="1"/>
        <v>0.85015092936961</v>
      </c>
      <c r="M18" s="4">
        <f t="shared" si="2"/>
        <v>3.6888794541139363</v>
      </c>
      <c r="N18" s="4">
        <f t="shared" si="3"/>
        <v>3.6051780003322187</v>
      </c>
      <c r="O18" s="11">
        <f t="shared" si="4"/>
        <v>-0.08370145378171756</v>
      </c>
      <c r="P18" s="4">
        <f t="shared" si="5"/>
        <v>36.78823159192251</v>
      </c>
      <c r="U18" s="4">
        <v>6</v>
      </c>
      <c r="V18" s="4">
        <f t="shared" si="6"/>
        <v>7.067897947525285</v>
      </c>
      <c r="X18" s="4">
        <f t="shared" si="7"/>
        <v>403.4287934927351</v>
      </c>
      <c r="Y18" s="4">
        <f t="shared" si="8"/>
        <v>1173.6783060217151</v>
      </c>
      <c r="AA18" s="12">
        <f t="shared" si="9"/>
        <v>3.4970298678089295</v>
      </c>
      <c r="AB18" s="12">
        <f t="shared" si="10"/>
        <v>5.433772561263407</v>
      </c>
      <c r="AC18" s="12">
        <f t="shared" si="11"/>
        <v>33.017240611349216</v>
      </c>
      <c r="AD18" s="13">
        <f t="shared" si="12"/>
        <v>229.01157800807556</v>
      </c>
    </row>
    <row r="19" spans="1:30" ht="11.25">
      <c r="A19" s="2">
        <v>460</v>
      </c>
      <c r="B19" s="2" t="s">
        <v>41</v>
      </c>
      <c r="C19" s="2">
        <v>6</v>
      </c>
      <c r="D19" s="2" t="s">
        <v>13</v>
      </c>
      <c r="E19" s="3">
        <v>2.81</v>
      </c>
      <c r="F19" s="3">
        <v>40</v>
      </c>
      <c r="H19" s="4">
        <f t="shared" si="0"/>
        <v>97.79620007520454</v>
      </c>
      <c r="L19" s="4">
        <f t="shared" si="1"/>
        <v>1.0331844833456545</v>
      </c>
      <c r="M19" s="4">
        <f t="shared" si="2"/>
        <v>3.6888794541139363</v>
      </c>
      <c r="N19" s="4">
        <f t="shared" si="3"/>
        <v>3.6357516559770766</v>
      </c>
      <c r="O19" s="11">
        <f t="shared" si="4"/>
        <v>-0.05312779813685964</v>
      </c>
      <c r="P19" s="4">
        <f t="shared" si="5"/>
        <v>37.93035276111927</v>
      </c>
      <c r="U19" s="4">
        <v>7</v>
      </c>
      <c r="V19" s="4">
        <f t="shared" si="6"/>
        <v>8.067897947525285</v>
      </c>
      <c r="X19" s="4">
        <f t="shared" si="7"/>
        <v>1096.6331584284585</v>
      </c>
      <c r="Y19" s="4">
        <f t="shared" si="8"/>
        <v>3190.3884117154225</v>
      </c>
      <c r="AA19" s="12">
        <f t="shared" si="9"/>
        <v>3.409425384612767</v>
      </c>
      <c r="AB19" s="12">
        <f t="shared" si="10"/>
        <v>5.855454102798932</v>
      </c>
      <c r="AC19" s="12">
        <f t="shared" si="11"/>
        <v>30.247858379925578</v>
      </c>
      <c r="AD19" s="13">
        <f t="shared" si="12"/>
        <v>349.13340651924796</v>
      </c>
    </row>
    <row r="20" spans="1:30" ht="11.25">
      <c r="A20" s="2">
        <v>502</v>
      </c>
      <c r="B20" s="2" t="s">
        <v>43</v>
      </c>
      <c r="C20" s="2">
        <v>1</v>
      </c>
      <c r="D20" s="2" t="s">
        <v>24</v>
      </c>
      <c r="E20" s="3">
        <v>61.5</v>
      </c>
      <c r="F20" s="3">
        <v>114.62</v>
      </c>
      <c r="H20" s="4">
        <f t="shared" si="0"/>
        <v>106.86930007960507</v>
      </c>
      <c r="L20" s="4">
        <f t="shared" si="1"/>
        <v>4.119037174812473</v>
      </c>
      <c r="M20" s="4">
        <f t="shared" si="2"/>
        <v>4.741622309123591</v>
      </c>
      <c r="N20" s="4">
        <f t="shared" si="3"/>
        <v>4.151207950793996</v>
      </c>
      <c r="O20" s="11">
        <f t="shared" si="4"/>
        <v>-0.5904143583295953</v>
      </c>
      <c r="P20" s="4">
        <f t="shared" si="5"/>
        <v>63.51067174749595</v>
      </c>
      <c r="U20" s="4">
        <v>9</v>
      </c>
      <c r="V20" s="4">
        <f t="shared" si="6"/>
        <v>10.067897947525285</v>
      </c>
      <c r="X20" s="4">
        <f t="shared" si="7"/>
        <v>8103.083927575384</v>
      </c>
      <c r="Y20" s="4">
        <f t="shared" si="8"/>
        <v>23573.95895154351</v>
      </c>
      <c r="AA20" s="12">
        <f t="shared" si="9"/>
        <v>3.2133213038152286</v>
      </c>
      <c r="AB20" s="12">
        <f t="shared" si="10"/>
        <v>6.719712300275195</v>
      </c>
      <c r="AC20" s="12">
        <f t="shared" si="11"/>
        <v>24.86152191941777</v>
      </c>
      <c r="AD20" s="13">
        <f t="shared" si="12"/>
        <v>828.5790952092957</v>
      </c>
    </row>
    <row r="21" spans="1:30" ht="11.25">
      <c r="A21" s="2">
        <v>502</v>
      </c>
      <c r="B21" s="2" t="s">
        <v>44</v>
      </c>
      <c r="C21" s="2">
        <v>1</v>
      </c>
      <c r="D21" s="2" t="s">
        <v>24</v>
      </c>
      <c r="E21" s="3">
        <v>42.5</v>
      </c>
      <c r="F21" s="3">
        <v>0.41</v>
      </c>
      <c r="H21" s="4">
        <f t="shared" si="0"/>
        <v>103.9320211550249</v>
      </c>
      <c r="L21" s="4">
        <f t="shared" si="1"/>
        <v>3.7495040759303713</v>
      </c>
      <c r="M21" s="4">
        <f t="shared" si="2"/>
        <v>-0.8915981192837836</v>
      </c>
      <c r="N21" s="4">
        <f t="shared" si="3"/>
        <v>4.089481685477216</v>
      </c>
      <c r="O21" s="11">
        <f t="shared" si="4"/>
        <v>4.981079804760999</v>
      </c>
      <c r="P21" s="4">
        <f t="shared" si="5"/>
        <v>59.70893567385844</v>
      </c>
      <c r="U21" s="4">
        <v>10</v>
      </c>
      <c r="V21" s="4">
        <f t="shared" si="6"/>
        <v>11.067897947525285</v>
      </c>
      <c r="X21" s="4">
        <f t="shared" si="7"/>
        <v>22026.465794806718</v>
      </c>
      <c r="Y21" s="4">
        <f t="shared" si="8"/>
        <v>64080.664242820174</v>
      </c>
      <c r="AA21" s="12">
        <f t="shared" si="9"/>
        <v>3.1102897208477422</v>
      </c>
      <c r="AB21" s="12">
        <f t="shared" si="10"/>
        <v>7.156820941582044</v>
      </c>
      <c r="AC21" s="12">
        <f t="shared" si="11"/>
        <v>22.427541185818992</v>
      </c>
      <c r="AD21" s="13">
        <f t="shared" si="12"/>
        <v>1282.8262640120938</v>
      </c>
    </row>
    <row r="22" spans="1:30" ht="11.25">
      <c r="A22" s="2">
        <v>502</v>
      </c>
      <c r="B22" s="2" t="s">
        <v>45</v>
      </c>
      <c r="C22" s="2">
        <v>1</v>
      </c>
      <c r="D22" s="2" t="s">
        <v>24</v>
      </c>
      <c r="E22" s="3">
        <v>52</v>
      </c>
      <c r="F22" s="3">
        <v>211.7</v>
      </c>
      <c r="H22" s="4">
        <f t="shared" si="0"/>
        <v>105.40066061731498</v>
      </c>
      <c r="L22" s="4">
        <f t="shared" si="1"/>
        <v>3.9512437185814275</v>
      </c>
      <c r="M22" s="4">
        <f t="shared" si="2"/>
        <v>5.35517017814082</v>
      </c>
      <c r="N22" s="4">
        <f t="shared" si="3"/>
        <v>4.123179978660865</v>
      </c>
      <c r="O22" s="11">
        <f t="shared" si="4"/>
        <v>-1.231990199479955</v>
      </c>
      <c r="P22" s="4">
        <f t="shared" si="5"/>
        <v>61.75531092305884</v>
      </c>
      <c r="U22" s="4">
        <v>11</v>
      </c>
      <c r="V22" s="4">
        <f t="shared" si="6"/>
        <v>12.067897947525285</v>
      </c>
      <c r="X22" s="4">
        <f t="shared" si="7"/>
        <v>59874.14171519782</v>
      </c>
      <c r="Y22" s="4">
        <f t="shared" si="8"/>
        <v>174189.30516684338</v>
      </c>
      <c r="AA22" s="12">
        <f t="shared" si="9"/>
        <v>3.005495661089719</v>
      </c>
      <c r="AB22" s="12">
        <f t="shared" si="10"/>
        <v>7.595692059679429</v>
      </c>
      <c r="AC22" s="12">
        <f t="shared" si="11"/>
        <v>20.19622409793854</v>
      </c>
      <c r="AD22" s="13">
        <f t="shared" si="12"/>
        <v>1989.6063014516687</v>
      </c>
    </row>
    <row r="23" spans="1:30" ht="11.25">
      <c r="A23" s="2">
        <v>502</v>
      </c>
      <c r="B23" s="2" t="s">
        <v>46</v>
      </c>
      <c r="C23" s="2">
        <v>1</v>
      </c>
      <c r="D23" s="2" t="s">
        <v>24</v>
      </c>
      <c r="E23" s="3">
        <v>52</v>
      </c>
      <c r="F23" s="3">
        <v>159</v>
      </c>
      <c r="H23" s="4">
        <f t="shared" si="0"/>
        <v>105.40066061731498</v>
      </c>
      <c r="L23" s="4">
        <f t="shared" si="1"/>
        <v>3.9512437185814275</v>
      </c>
      <c r="M23" s="4">
        <f t="shared" si="2"/>
        <v>5.0689042022202315</v>
      </c>
      <c r="N23" s="4">
        <f t="shared" si="3"/>
        <v>4.123179978660865</v>
      </c>
      <c r="O23" s="11">
        <f t="shared" si="4"/>
        <v>-0.9457242235593668</v>
      </c>
      <c r="P23" s="4">
        <f t="shared" si="5"/>
        <v>61.75531092305884</v>
      </c>
      <c r="U23" s="4">
        <v>12</v>
      </c>
      <c r="V23" s="4">
        <f t="shared" si="6"/>
        <v>13.067897947525285</v>
      </c>
      <c r="X23" s="4">
        <f t="shared" si="7"/>
        <v>162754.79141900392</v>
      </c>
      <c r="Y23" s="4">
        <f t="shared" si="8"/>
        <v>473495.6229469377</v>
      </c>
      <c r="AA23" s="12">
        <f t="shared" si="9"/>
        <v>2.899498729101541</v>
      </c>
      <c r="AB23" s="12">
        <f t="shared" si="10"/>
        <v>8.03576605000697</v>
      </c>
      <c r="AC23" s="12">
        <f t="shared" si="11"/>
        <v>18.165037482215112</v>
      </c>
      <c r="AD23" s="13">
        <f t="shared" si="12"/>
        <v>3089.5046512640893</v>
      </c>
    </row>
    <row r="24" spans="1:30" ht="11.25">
      <c r="A24" s="2">
        <v>502</v>
      </c>
      <c r="B24" s="2" t="s">
        <v>47</v>
      </c>
      <c r="C24" s="2">
        <v>1</v>
      </c>
      <c r="D24" s="2" t="s">
        <v>24</v>
      </c>
      <c r="E24" s="3">
        <v>63.4</v>
      </c>
      <c r="F24" s="3">
        <v>8.98</v>
      </c>
      <c r="H24" s="4">
        <f t="shared" si="0"/>
        <v>107.16302797206308</v>
      </c>
      <c r="L24" s="4">
        <f t="shared" si="1"/>
        <v>4.14946386144318</v>
      </c>
      <c r="M24" s="4">
        <f t="shared" si="2"/>
        <v>2.194999882314108</v>
      </c>
      <c r="N24" s="4">
        <f t="shared" si="3"/>
        <v>4.156290379776296</v>
      </c>
      <c r="O24" s="11">
        <f t="shared" si="4"/>
        <v>1.9612904974621879</v>
      </c>
      <c r="P24" s="4">
        <f t="shared" si="5"/>
        <v>63.834281892460865</v>
      </c>
      <c r="U24" s="4">
        <v>13</v>
      </c>
      <c r="V24" s="4">
        <f t="shared" si="6"/>
        <v>14.067897947525285</v>
      </c>
      <c r="X24" s="4">
        <f t="shared" si="7"/>
        <v>442413.3920089205</v>
      </c>
      <c r="Y24" s="4">
        <f t="shared" si="8"/>
        <v>1287094.5477115563</v>
      </c>
      <c r="AA24" s="12">
        <f t="shared" si="9"/>
        <v>2.7926455861968518</v>
      </c>
      <c r="AB24" s="12">
        <f t="shared" si="10"/>
        <v>8.47669625125102</v>
      </c>
      <c r="AC24" s="12">
        <f t="shared" si="11"/>
        <v>16.324149669782482</v>
      </c>
      <c r="AD24" s="13">
        <f t="shared" si="12"/>
        <v>4801.560514516463</v>
      </c>
    </row>
    <row r="25" spans="1:30" ht="11.25">
      <c r="A25" s="2">
        <v>502</v>
      </c>
      <c r="B25" s="2" t="s">
        <v>48</v>
      </c>
      <c r="C25" s="2">
        <v>1</v>
      </c>
      <c r="D25" s="2" t="s">
        <v>24</v>
      </c>
      <c r="E25" s="3">
        <v>63.75</v>
      </c>
      <c r="F25" s="3">
        <v>144.7</v>
      </c>
      <c r="H25" s="4">
        <f t="shared" si="0"/>
        <v>107.2171357417264</v>
      </c>
      <c r="L25" s="4">
        <f t="shared" si="1"/>
        <v>4.154969184038536</v>
      </c>
      <c r="M25" s="4">
        <f t="shared" si="2"/>
        <v>4.974662633637438</v>
      </c>
      <c r="N25" s="4">
        <f t="shared" si="3"/>
        <v>4.157209980765229</v>
      </c>
      <c r="O25" s="11">
        <f t="shared" si="4"/>
        <v>-0.817452652872209</v>
      </c>
      <c r="P25" s="4">
        <f t="shared" si="5"/>
        <v>63.89301096073286</v>
      </c>
      <c r="U25" s="4">
        <v>14</v>
      </c>
      <c r="V25" s="4">
        <f t="shared" si="6"/>
        <v>15.067897947525285</v>
      </c>
      <c r="X25" s="4">
        <f t="shared" si="7"/>
        <v>1202604.2841647768</v>
      </c>
      <c r="Y25" s="4">
        <f t="shared" si="8"/>
        <v>3498685.7205530372</v>
      </c>
      <c r="AA25" s="12">
        <f t="shared" si="9"/>
        <v>2.6851619634594805</v>
      </c>
      <c r="AB25" s="12">
        <f t="shared" si="10"/>
        <v>8.918256932327756</v>
      </c>
      <c r="AC25" s="12">
        <f t="shared" si="11"/>
        <v>14.66057566553655</v>
      </c>
      <c r="AD25" s="13">
        <f t="shared" si="12"/>
        <v>7467.062284687536</v>
      </c>
    </row>
    <row r="26" spans="1:30" ht="11.25">
      <c r="A26" s="2">
        <v>502</v>
      </c>
      <c r="B26" s="2" t="s">
        <v>49</v>
      </c>
      <c r="C26" s="2">
        <v>1</v>
      </c>
      <c r="D26" s="2" t="s">
        <v>24</v>
      </c>
      <c r="E26" s="3">
        <v>75</v>
      </c>
      <c r="F26" s="3">
        <v>23.2</v>
      </c>
      <c r="H26" s="4">
        <f t="shared" si="0"/>
        <v>108.95631405233308</v>
      </c>
      <c r="L26" s="4">
        <f t="shared" si="1"/>
        <v>4.31748811353631</v>
      </c>
      <c r="M26" s="4">
        <f t="shared" si="2"/>
        <v>3.1441522786722644</v>
      </c>
      <c r="N26" s="4">
        <f t="shared" si="3"/>
        <v>4.184356903710768</v>
      </c>
      <c r="O26" s="11">
        <f t="shared" si="4"/>
        <v>1.0402046250385033</v>
      </c>
      <c r="P26" s="4">
        <f t="shared" si="5"/>
        <v>65.65126725168366</v>
      </c>
      <c r="U26" s="4">
        <v>15</v>
      </c>
      <c r="V26" s="4">
        <f t="shared" si="6"/>
        <v>16.067897947525285</v>
      </c>
      <c r="X26" s="4">
        <f t="shared" si="7"/>
        <v>3269017.3724721107</v>
      </c>
      <c r="Y26" s="4">
        <f t="shared" si="8"/>
        <v>9510413.817668462</v>
      </c>
      <c r="AA26" s="12">
        <f t="shared" si="9"/>
        <v>2.5772009563113425</v>
      </c>
      <c r="AB26" s="12">
        <f t="shared" si="10"/>
        <v>9.360294997815254</v>
      </c>
      <c r="AC26" s="12">
        <f t="shared" si="11"/>
        <v>13.160250442633501</v>
      </c>
      <c r="AD26" s="13">
        <f t="shared" si="12"/>
        <v>11617.815266703636</v>
      </c>
    </row>
    <row r="27" spans="1:30" ht="11.25">
      <c r="A27" s="2">
        <v>502</v>
      </c>
      <c r="B27" s="2" t="s">
        <v>50</v>
      </c>
      <c r="C27" s="2">
        <v>1</v>
      </c>
      <c r="D27" s="2" t="s">
        <v>24</v>
      </c>
      <c r="E27" s="3">
        <v>27.2</v>
      </c>
      <c r="F27" s="3">
        <v>49.7</v>
      </c>
      <c r="H27" s="4">
        <f t="shared" si="0"/>
        <v>101.56673865259981</v>
      </c>
      <c r="L27" s="4">
        <f t="shared" si="1"/>
        <v>3.3032169733019514</v>
      </c>
      <c r="M27" s="4">
        <f t="shared" si="2"/>
        <v>3.906004933102583</v>
      </c>
      <c r="N27" s="4">
        <f t="shared" si="3"/>
        <v>4.014934544266765</v>
      </c>
      <c r="O27" s="11">
        <f t="shared" si="4"/>
        <v>0.1089296111641822</v>
      </c>
      <c r="P27" s="4">
        <f t="shared" si="5"/>
        <v>55.41966774878167</v>
      </c>
      <c r="U27" s="4">
        <v>16</v>
      </c>
      <c r="V27" s="4">
        <f t="shared" si="6"/>
        <v>17.067897947525285</v>
      </c>
      <c r="X27" s="4">
        <f t="shared" si="7"/>
        <v>8886110.520507872</v>
      </c>
      <c r="Y27" s="4">
        <f t="shared" si="8"/>
        <v>25851985.061693996</v>
      </c>
      <c r="AA27" s="12">
        <f t="shared" si="9"/>
        <v>2.468869967171608</v>
      </c>
      <c r="AB27" s="12">
        <f t="shared" si="10"/>
        <v>9.802703045294352</v>
      </c>
      <c r="AC27" s="12">
        <f t="shared" si="11"/>
        <v>11.809094644229305</v>
      </c>
      <c r="AD27" s="13">
        <f t="shared" si="12"/>
        <v>18082.556897958115</v>
      </c>
    </row>
    <row r="28" spans="1:30" ht="11.25">
      <c r="A28" s="2">
        <v>502</v>
      </c>
      <c r="B28" s="2" t="s">
        <v>51</v>
      </c>
      <c r="C28" s="2">
        <v>1</v>
      </c>
      <c r="D28" s="2" t="s">
        <v>24</v>
      </c>
      <c r="E28" s="3">
        <v>75</v>
      </c>
      <c r="F28" s="3">
        <v>28.1</v>
      </c>
      <c r="H28" s="4">
        <f t="shared" si="0"/>
        <v>108.95631405233308</v>
      </c>
      <c r="L28" s="4">
        <f t="shared" si="1"/>
        <v>4.31748811353631</v>
      </c>
      <c r="M28" s="4">
        <f t="shared" si="2"/>
        <v>3.3357695763397</v>
      </c>
      <c r="N28" s="4">
        <f t="shared" si="3"/>
        <v>4.184356903710768</v>
      </c>
      <c r="O28" s="11">
        <f t="shared" si="4"/>
        <v>0.8485873273710678</v>
      </c>
      <c r="P28" s="4">
        <f t="shared" si="5"/>
        <v>65.65126725168366</v>
      </c>
      <c r="U28" s="4">
        <v>17</v>
      </c>
      <c r="V28" s="4">
        <f t="shared" si="6"/>
        <v>18.067897947525285</v>
      </c>
      <c r="X28" s="4">
        <f t="shared" si="7"/>
        <v>24154952.7535753</v>
      </c>
      <c r="Y28" s="4">
        <f t="shared" si="8"/>
        <v>70272981.22279748</v>
      </c>
      <c r="AA28" s="12">
        <f t="shared" si="9"/>
        <v>2.360246519489015</v>
      </c>
      <c r="AB28" s="12">
        <f t="shared" si="10"/>
        <v>10.245403551316306</v>
      </c>
      <c r="AC28" s="12">
        <f t="shared" si="11"/>
        <v>10.593562650216365</v>
      </c>
      <c r="AD28" s="13">
        <f t="shared" si="12"/>
        <v>28152.840977969558</v>
      </c>
    </row>
    <row r="29" spans="1:30" ht="11.25">
      <c r="A29" s="2">
        <v>1000</v>
      </c>
      <c r="B29" s="2" t="s">
        <v>52</v>
      </c>
      <c r="C29" s="2">
        <v>4</v>
      </c>
      <c r="D29" s="2" t="s">
        <v>24</v>
      </c>
      <c r="E29" s="3">
        <v>46.2</v>
      </c>
      <c r="F29" s="3">
        <v>146.57</v>
      </c>
      <c r="H29" s="4">
        <f t="shared" si="0"/>
        <v>104.50401757717998</v>
      </c>
      <c r="L29" s="4">
        <f t="shared" si="1"/>
        <v>3.832979798087693</v>
      </c>
      <c r="M29" s="4">
        <f t="shared" si="2"/>
        <v>4.987503130039209</v>
      </c>
      <c r="N29" s="4">
        <f t="shared" si="3"/>
        <v>4.103425347327751</v>
      </c>
      <c r="O29" s="11">
        <f t="shared" si="4"/>
        <v>-0.8840777827114579</v>
      </c>
      <c r="P29" s="4">
        <f t="shared" si="5"/>
        <v>60.54732843118856</v>
      </c>
      <c r="U29" s="4">
        <v>18</v>
      </c>
      <c r="V29" s="4">
        <f t="shared" si="6"/>
        <v>19.067897947525285</v>
      </c>
      <c r="X29" s="4">
        <f t="shared" si="7"/>
        <v>65659969.13733051</v>
      </c>
      <c r="Y29" s="4">
        <f t="shared" si="8"/>
        <v>191021767.88957408</v>
      </c>
      <c r="AA29" s="12">
        <f t="shared" si="9"/>
        <v>2.251387946167336</v>
      </c>
      <c r="AB29" s="12">
        <f t="shared" si="10"/>
        <v>10.68833918297735</v>
      </c>
      <c r="AC29" s="12">
        <f t="shared" si="11"/>
        <v>9.500913445740073</v>
      </c>
      <c r="AD29" s="13">
        <f t="shared" si="12"/>
        <v>43841.63356825733</v>
      </c>
    </row>
    <row r="30" spans="1:30" ht="11.25">
      <c r="A30" s="2">
        <v>1000</v>
      </c>
      <c r="B30" s="2" t="s">
        <v>53</v>
      </c>
      <c r="C30" s="2">
        <v>4</v>
      </c>
      <c r="D30" s="2" t="s">
        <v>24</v>
      </c>
      <c r="E30" s="3">
        <v>36.3</v>
      </c>
      <c r="F30" s="3">
        <v>139.18</v>
      </c>
      <c r="H30" s="4">
        <f t="shared" si="0"/>
        <v>102.97354066384611</v>
      </c>
      <c r="L30" s="4">
        <f t="shared" si="1"/>
        <v>3.591817741270805</v>
      </c>
      <c r="M30" s="4">
        <f t="shared" si="2"/>
        <v>4.935768059416704</v>
      </c>
      <c r="N30" s="4">
        <f t="shared" si="3"/>
        <v>4.063141992065523</v>
      </c>
      <c r="O30" s="11">
        <f t="shared" si="4"/>
        <v>-0.872626067351181</v>
      </c>
      <c r="P30" s="4">
        <f t="shared" si="5"/>
        <v>58.156752368826055</v>
      </c>
      <c r="U30" s="4">
        <v>19</v>
      </c>
      <c r="V30" s="4">
        <f t="shared" si="6"/>
        <v>20.067897947525285</v>
      </c>
      <c r="X30" s="4">
        <f t="shared" si="7"/>
        <v>178482300.96318725</v>
      </c>
      <c r="Y30" s="4">
        <f t="shared" si="8"/>
        <v>519251000.4943508</v>
      </c>
      <c r="AA30" s="12">
        <f t="shared" si="9"/>
        <v>2.1423375462866403</v>
      </c>
      <c r="AB30" s="12">
        <f t="shared" si="10"/>
        <v>11.131466641197406</v>
      </c>
      <c r="AC30" s="12">
        <f t="shared" si="11"/>
        <v>8.519328696842807</v>
      </c>
      <c r="AD30" s="13">
        <f t="shared" si="12"/>
        <v>68286.45032631284</v>
      </c>
    </row>
    <row r="31" spans="1:30" ht="11.25">
      <c r="A31" s="2">
        <v>1002</v>
      </c>
      <c r="B31" s="2" t="s">
        <v>38</v>
      </c>
      <c r="C31" s="2">
        <v>1</v>
      </c>
      <c r="D31" s="2" t="s">
        <v>24</v>
      </c>
      <c r="E31" s="3">
        <v>400.4</v>
      </c>
      <c r="F31" s="3">
        <v>99.02</v>
      </c>
      <c r="H31" s="4">
        <f t="shared" si="0"/>
        <v>159.2610804764587</v>
      </c>
      <c r="L31" s="4">
        <f t="shared" si="1"/>
        <v>5.992464047441065</v>
      </c>
      <c r="M31" s="4">
        <f t="shared" si="2"/>
        <v>4.595321849933277</v>
      </c>
      <c r="N31" s="4">
        <f t="shared" si="3"/>
        <v>4.464142420104832</v>
      </c>
      <c r="O31" s="11">
        <f t="shared" si="4"/>
        <v>-0.13117942982844522</v>
      </c>
      <c r="P31" s="4">
        <f t="shared" si="5"/>
        <v>86.84651976596022</v>
      </c>
      <c r="U31" s="4">
        <v>20</v>
      </c>
      <c r="V31" s="4">
        <f t="shared" si="6"/>
        <v>21.067897947525285</v>
      </c>
      <c r="X31" s="4">
        <f t="shared" si="7"/>
        <v>485165195.4097903</v>
      </c>
      <c r="Y31" s="4">
        <f t="shared" si="8"/>
        <v>1411470559.0529726</v>
      </c>
      <c r="AA31" s="12">
        <f t="shared" si="9"/>
        <v>2.0331286229855117</v>
      </c>
      <c r="AB31" s="12">
        <f t="shared" si="10"/>
        <v>11.574752622837899</v>
      </c>
      <c r="AC31" s="12">
        <f t="shared" si="11"/>
        <v>7.637945267679647</v>
      </c>
      <c r="AD31" s="13">
        <f t="shared" si="12"/>
        <v>106377.84630993566</v>
      </c>
    </row>
    <row r="32" spans="1:30" ht="11.25">
      <c r="A32" s="2">
        <v>1002</v>
      </c>
      <c r="B32" s="2" t="s">
        <v>41</v>
      </c>
      <c r="C32" s="2">
        <v>1</v>
      </c>
      <c r="D32" s="2" t="s">
        <v>24</v>
      </c>
      <c r="E32" s="3">
        <v>440</v>
      </c>
      <c r="F32" s="3">
        <v>68.02</v>
      </c>
      <c r="H32" s="4">
        <f t="shared" si="0"/>
        <v>165.38298812979417</v>
      </c>
      <c r="L32" s="4">
        <f t="shared" si="1"/>
        <v>6.0867747269123065</v>
      </c>
      <c r="M32" s="4">
        <f t="shared" si="2"/>
        <v>4.21980177957905</v>
      </c>
      <c r="N32" s="4">
        <f t="shared" si="3"/>
        <v>4.479895937288701</v>
      </c>
      <c r="O32" s="11">
        <f t="shared" si="4"/>
        <v>0.26009415770965116</v>
      </c>
      <c r="P32" s="4">
        <f t="shared" si="5"/>
        <v>88.22549121411443</v>
      </c>
      <c r="U32" s="4">
        <v>21</v>
      </c>
      <c r="V32" s="4">
        <f t="shared" si="6"/>
        <v>22.067897947525285</v>
      </c>
      <c r="X32" s="4">
        <f t="shared" si="7"/>
        <v>1318815734.4832146</v>
      </c>
      <c r="Y32" s="4">
        <f t="shared" si="8"/>
        <v>3836774772.0786247</v>
      </c>
      <c r="AA32" s="12">
        <f t="shared" si="9"/>
        <v>1.923787205536419</v>
      </c>
      <c r="AB32" s="12">
        <f t="shared" si="10"/>
        <v>12.018171098626352</v>
      </c>
      <c r="AC32" s="12">
        <f t="shared" si="11"/>
        <v>6.846839819030327</v>
      </c>
      <c r="AD32" s="13">
        <f t="shared" si="12"/>
        <v>165739.25818643294</v>
      </c>
    </row>
    <row r="33" spans="1:30" ht="11.25">
      <c r="A33" s="2">
        <v>9008</v>
      </c>
      <c r="B33" s="2" t="s">
        <v>56</v>
      </c>
      <c r="C33" s="2">
        <v>1</v>
      </c>
      <c r="D33" s="2" t="s">
        <v>14</v>
      </c>
      <c r="E33" s="3">
        <v>66.1</v>
      </c>
      <c r="F33" s="8">
        <v>1200</v>
      </c>
      <c r="H33" s="4">
        <f t="shared" si="0"/>
        <v>107.58043076660869</v>
      </c>
      <c r="L33" s="4">
        <f t="shared" si="1"/>
        <v>4.191168746857641</v>
      </c>
      <c r="M33" s="4">
        <f t="shared" si="2"/>
        <v>7.090076835776092</v>
      </c>
      <c r="N33" s="4">
        <f t="shared" si="3"/>
        <v>4.163256702495118</v>
      </c>
      <c r="O33" s="11">
        <f t="shared" si="4"/>
        <v>-2.926820133280974</v>
      </c>
      <c r="P33" s="4">
        <f t="shared" si="5"/>
        <v>64.28052463144772</v>
      </c>
      <c r="U33" s="4">
        <v>24</v>
      </c>
      <c r="V33" s="4">
        <f t="shared" si="6"/>
        <v>25.067897947525285</v>
      </c>
      <c r="X33" s="4">
        <f t="shared" si="7"/>
        <v>26489122129.84347</v>
      </c>
      <c r="Y33" s="4">
        <f t="shared" si="8"/>
        <v>77063681350.54016</v>
      </c>
      <c r="AA33" s="12">
        <f t="shared" si="9"/>
        <v>1.5951549576508466</v>
      </c>
      <c r="AB33" s="12">
        <f t="shared" si="10"/>
        <v>13.34903452153001</v>
      </c>
      <c r="AC33" s="12">
        <f t="shared" si="11"/>
        <v>4.929092813587003</v>
      </c>
      <c r="AD33" s="13">
        <f t="shared" si="12"/>
        <v>627208.6388060156</v>
      </c>
    </row>
    <row r="34" spans="1:30" ht="11.25">
      <c r="A34" s="2">
        <v>9008</v>
      </c>
      <c r="B34" s="2" t="s">
        <v>57</v>
      </c>
      <c r="C34" s="2">
        <v>1</v>
      </c>
      <c r="D34" s="2" t="s">
        <v>14</v>
      </c>
      <c r="E34" s="3">
        <v>66.1</v>
      </c>
      <c r="F34" s="8">
        <v>400</v>
      </c>
      <c r="H34" s="4">
        <f t="shared" si="0"/>
        <v>107.58043076660869</v>
      </c>
      <c r="L34" s="4">
        <f t="shared" si="1"/>
        <v>4.191168746857641</v>
      </c>
      <c r="M34" s="4">
        <f t="shared" si="2"/>
        <v>5.991464547107982</v>
      </c>
      <c r="N34" s="4">
        <f t="shared" si="3"/>
        <v>4.163256702495118</v>
      </c>
      <c r="O34" s="11">
        <f t="shared" si="4"/>
        <v>-1.828207844612864</v>
      </c>
      <c r="P34" s="4">
        <f t="shared" si="5"/>
        <v>64.28052463144772</v>
      </c>
      <c r="U34" s="4">
        <v>25</v>
      </c>
      <c r="V34" s="4">
        <f t="shared" si="6"/>
        <v>26.067897947525285</v>
      </c>
      <c r="X34" s="4">
        <f t="shared" si="7"/>
        <v>72004899337.38588</v>
      </c>
      <c r="Y34" s="4">
        <f t="shared" si="8"/>
        <v>209480804649.33154</v>
      </c>
      <c r="AA34" s="12">
        <f t="shared" si="9"/>
        <v>1.4854537545101811</v>
      </c>
      <c r="AB34" s="12">
        <f t="shared" si="10"/>
        <v>13.792812783010039</v>
      </c>
      <c r="AC34" s="12">
        <f t="shared" si="11"/>
        <v>4.416969177821253</v>
      </c>
      <c r="AD34" s="13">
        <f t="shared" si="12"/>
        <v>977557.8816082231</v>
      </c>
    </row>
    <row r="35" spans="1:30" ht="11.25">
      <c r="A35" s="2">
        <v>9008</v>
      </c>
      <c r="B35" s="2" t="s">
        <v>42</v>
      </c>
      <c r="C35" s="2">
        <v>1</v>
      </c>
      <c r="D35" s="2" t="s">
        <v>14</v>
      </c>
      <c r="E35" s="3">
        <v>66.1</v>
      </c>
      <c r="F35" s="8">
        <v>30</v>
      </c>
      <c r="H35" s="4">
        <f t="shared" si="0"/>
        <v>107.58043076660869</v>
      </c>
      <c r="L35" s="4">
        <f t="shared" si="1"/>
        <v>4.191168746857641</v>
      </c>
      <c r="M35" s="4">
        <f t="shared" si="2"/>
        <v>3.4011973816621555</v>
      </c>
      <c r="N35" s="4">
        <f t="shared" si="3"/>
        <v>4.163256702495118</v>
      </c>
      <c r="O35" s="11">
        <f t="shared" si="4"/>
        <v>0.7620593208329622</v>
      </c>
      <c r="P35" s="4">
        <f t="shared" si="5"/>
        <v>64.28052463144772</v>
      </c>
      <c r="U35" s="4">
        <v>26</v>
      </c>
      <c r="V35" s="4">
        <f t="shared" si="6"/>
        <v>27.067897947525285</v>
      </c>
      <c r="X35" s="4">
        <f t="shared" si="7"/>
        <v>195729609428.83878</v>
      </c>
      <c r="Y35" s="4">
        <f t="shared" si="8"/>
        <v>569427864689.2571</v>
      </c>
      <c r="AA35" s="12">
        <f t="shared" si="9"/>
        <v>1.3756908931384482</v>
      </c>
      <c r="AB35" s="12">
        <f t="shared" si="10"/>
        <v>14.236652702721134</v>
      </c>
      <c r="AC35" s="12">
        <f t="shared" si="11"/>
        <v>3.957810202452874</v>
      </c>
      <c r="AD35" s="13">
        <f t="shared" si="12"/>
        <v>1523700.849102918</v>
      </c>
    </row>
    <row r="36" spans="1:30" ht="11.25">
      <c r="A36" s="2">
        <v>9008</v>
      </c>
      <c r="B36" s="2" t="s">
        <v>58</v>
      </c>
      <c r="C36" s="2">
        <v>1</v>
      </c>
      <c r="D36" s="2" t="s">
        <v>14</v>
      </c>
      <c r="E36" s="3">
        <v>66.1</v>
      </c>
      <c r="F36" s="8">
        <v>30</v>
      </c>
      <c r="H36" s="4">
        <f t="shared" si="0"/>
        <v>107.58043076660869</v>
      </c>
      <c r="L36" s="4">
        <f t="shared" si="1"/>
        <v>4.191168746857641</v>
      </c>
      <c r="M36" s="4">
        <f t="shared" si="2"/>
        <v>3.4011973816621555</v>
      </c>
      <c r="N36" s="4">
        <f t="shared" si="3"/>
        <v>4.163256702495118</v>
      </c>
      <c r="O36" s="11">
        <f t="shared" si="4"/>
        <v>0.7620593208329622</v>
      </c>
      <c r="P36" s="4">
        <f t="shared" si="5"/>
        <v>64.28052463144772</v>
      </c>
      <c r="U36" s="4">
        <v>27</v>
      </c>
      <c r="V36" s="4">
        <f t="shared" si="6"/>
        <v>28.067897947525285</v>
      </c>
      <c r="X36" s="4">
        <f t="shared" si="7"/>
        <v>532048240601.79865</v>
      </c>
      <c r="Y36" s="4">
        <f t="shared" si="8"/>
        <v>1547865417203.0435</v>
      </c>
      <c r="AA36" s="12">
        <f t="shared" si="9"/>
        <v>1.2658740071506527</v>
      </c>
      <c r="AB36" s="12">
        <f t="shared" si="10"/>
        <v>14.680546647048292</v>
      </c>
      <c r="AC36" s="12">
        <f t="shared" si="11"/>
        <v>3.5461907781540036</v>
      </c>
      <c r="AD36" s="13">
        <f t="shared" si="12"/>
        <v>2375091.79931794</v>
      </c>
    </row>
    <row r="37" spans="1:30" ht="11.25">
      <c r="A37" s="2">
        <v>9008</v>
      </c>
      <c r="B37" s="2" t="s">
        <v>59</v>
      </c>
      <c r="C37" s="2">
        <v>1</v>
      </c>
      <c r="D37" s="2" t="s">
        <v>14</v>
      </c>
      <c r="E37" s="3">
        <v>66.1</v>
      </c>
      <c r="F37" s="8">
        <v>100</v>
      </c>
      <c r="H37" s="4">
        <f t="shared" si="0"/>
        <v>107.58043076660869</v>
      </c>
      <c r="L37" s="4">
        <f t="shared" si="1"/>
        <v>4.191168746857641</v>
      </c>
      <c r="M37" s="4">
        <f t="shared" si="2"/>
        <v>4.605170185988092</v>
      </c>
      <c r="N37" s="4">
        <f t="shared" si="3"/>
        <v>4.163256702495118</v>
      </c>
      <c r="O37" s="11">
        <f t="shared" si="4"/>
        <v>-0.4419134834929741</v>
      </c>
      <c r="P37" s="4">
        <f t="shared" si="5"/>
        <v>64.28052463144772</v>
      </c>
      <c r="U37" s="4">
        <v>28</v>
      </c>
      <c r="V37" s="4">
        <f t="shared" si="6"/>
        <v>29.067897947525285</v>
      </c>
      <c r="X37" s="4">
        <f t="shared" si="7"/>
        <v>1446257064291.475</v>
      </c>
      <c r="Y37" s="4">
        <f t="shared" si="8"/>
        <v>4207534436483.2114</v>
      </c>
      <c r="AA37" s="12">
        <f t="shared" si="9"/>
        <v>1.1560095211550774</v>
      </c>
      <c r="AB37" s="12">
        <f t="shared" si="10"/>
        <v>15.124488191383229</v>
      </c>
      <c r="AC37" s="12">
        <f t="shared" si="11"/>
        <v>3.1772292792346453</v>
      </c>
      <c r="AD37" s="13">
        <f t="shared" si="12"/>
        <v>3702386.5803117016</v>
      </c>
    </row>
    <row r="39" spans="1:2" ht="11.25">
      <c r="A39" s="1" t="s">
        <v>53</v>
      </c>
      <c r="B39" s="1">
        <f>COUNT(A4:A37)</f>
        <v>34</v>
      </c>
    </row>
  </sheetData>
  <mergeCells count="8">
    <mergeCell ref="AA2:AD2"/>
    <mergeCell ref="AA3:AB3"/>
    <mergeCell ref="AC3:AD3"/>
    <mergeCell ref="H2:J2"/>
    <mergeCell ref="L2:R2"/>
    <mergeCell ref="U2:Y2"/>
    <mergeCell ref="U3:V3"/>
    <mergeCell ref="X3:Y3"/>
  </mergeCells>
  <printOptions/>
  <pageMargins left="0.75" right="0.75" top="0.5" bottom="0.5" header="0.5" footer="0.5"/>
  <pageSetup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01"/>
  <sheetViews>
    <sheetView workbookViewId="0" topLeftCell="A1">
      <selection activeCell="AG5" sqref="AG5"/>
    </sheetView>
  </sheetViews>
  <sheetFormatPr defaultColWidth="9.140625" defaultRowHeight="12.75"/>
  <cols>
    <col min="1" max="1" width="10.8515625" style="1" bestFit="1" customWidth="1"/>
    <col min="2" max="2" width="9.57421875" style="1" bestFit="1" customWidth="1"/>
    <col min="3" max="3" width="11.28125" style="1" bestFit="1" customWidth="1"/>
    <col min="4" max="5" width="10.421875" style="1" bestFit="1" customWidth="1"/>
    <col min="6" max="6" width="7.57421875" style="9" bestFit="1" customWidth="1"/>
    <col min="7" max="7" width="12.28125" style="4" bestFit="1" customWidth="1"/>
    <col min="8" max="8" width="14.7109375" style="4" bestFit="1" customWidth="1"/>
    <col min="9" max="9" width="22.421875" style="4" bestFit="1" customWidth="1"/>
    <col min="10" max="10" width="18.8515625" style="4" customWidth="1"/>
    <col min="11" max="11" width="12.57421875" style="4" bestFit="1" customWidth="1"/>
    <col min="12" max="12" width="7.00390625" style="4" bestFit="1" customWidth="1"/>
    <col min="13" max="13" width="10.421875" style="4" bestFit="1" customWidth="1"/>
    <col min="14" max="14" width="12.8515625" style="4" customWidth="1"/>
    <col min="15" max="16" width="10.421875" style="4" bestFit="1" customWidth="1"/>
    <col min="17" max="17" width="12.28125" style="4" bestFit="1" customWidth="1"/>
    <col min="18" max="18" width="10.421875" style="4" bestFit="1" customWidth="1"/>
    <col min="19" max="19" width="7.7109375" style="4" bestFit="1" customWidth="1"/>
    <col min="20" max="20" width="10.421875" style="4" bestFit="1" customWidth="1"/>
    <col min="21" max="21" width="7.00390625" style="4" bestFit="1" customWidth="1"/>
    <col min="22" max="22" width="10.421875" style="4" bestFit="1" customWidth="1"/>
    <col min="23" max="23" width="9.140625" style="4" customWidth="1"/>
    <col min="24" max="24" width="11.28125" style="4" bestFit="1" customWidth="1"/>
    <col min="25" max="25" width="10.421875" style="4" bestFit="1" customWidth="1"/>
    <col min="26" max="26" width="9.140625" style="4" customWidth="1"/>
    <col min="27" max="28" width="10.421875" style="4" bestFit="1" customWidth="1"/>
    <col min="29" max="29" width="9.140625" style="4" customWidth="1"/>
    <col min="30" max="31" width="17.7109375" style="4" bestFit="1" customWidth="1"/>
    <col min="32" max="33" width="15.7109375" style="4" bestFit="1" customWidth="1"/>
    <col min="34" max="16384" width="9.140625" style="4" customWidth="1"/>
  </cols>
  <sheetData>
    <row r="2" spans="11:33" ht="11.25">
      <c r="K2" s="27" t="s">
        <v>5</v>
      </c>
      <c r="L2" s="28"/>
      <c r="M2" s="28"/>
      <c r="N2" s="6"/>
      <c r="O2" s="27" t="s">
        <v>15</v>
      </c>
      <c r="P2" s="28"/>
      <c r="Q2" s="28"/>
      <c r="R2" s="28"/>
      <c r="S2" s="28"/>
      <c r="T2" s="28"/>
      <c r="U2" s="28"/>
      <c r="V2" s="28"/>
      <c r="X2" s="27" t="s">
        <v>10</v>
      </c>
      <c r="Y2" s="27"/>
      <c r="Z2" s="27"/>
      <c r="AA2" s="27"/>
      <c r="AB2" s="27"/>
      <c r="AD2" s="27" t="s">
        <v>29</v>
      </c>
      <c r="AE2" s="27"/>
      <c r="AF2" s="27"/>
      <c r="AG2" s="27"/>
    </row>
    <row r="3" spans="1:33" ht="22.5">
      <c r="A3" s="2" t="s">
        <v>11</v>
      </c>
      <c r="B3" s="2" t="s">
        <v>12</v>
      </c>
      <c r="C3" s="2" t="s">
        <v>40</v>
      </c>
      <c r="D3" s="10" t="s">
        <v>25</v>
      </c>
      <c r="E3" s="10" t="s">
        <v>26</v>
      </c>
      <c r="F3" s="9" t="s">
        <v>0</v>
      </c>
      <c r="G3" s="4" t="s">
        <v>146</v>
      </c>
      <c r="H3" s="26" t="s">
        <v>147</v>
      </c>
      <c r="I3" s="8" t="s">
        <v>19</v>
      </c>
      <c r="J3" s="7"/>
      <c r="K3" s="4" t="s">
        <v>36</v>
      </c>
      <c r="L3" s="4" t="s">
        <v>3</v>
      </c>
      <c r="M3" s="4">
        <f>SLOPE(G4:G41,F4:F41)</f>
        <v>32.09999817305783</v>
      </c>
      <c r="O3" s="4" t="s">
        <v>1</v>
      </c>
      <c r="P3" s="4" t="s">
        <v>16</v>
      </c>
      <c r="Q3" s="4" t="s">
        <v>148</v>
      </c>
      <c r="R3" s="4" t="s">
        <v>17</v>
      </c>
      <c r="S3" s="4" t="s">
        <v>28</v>
      </c>
      <c r="T3" s="4" t="s">
        <v>18</v>
      </c>
      <c r="U3" s="4" t="s">
        <v>3</v>
      </c>
      <c r="V3" s="4">
        <f>SLOPE(P4:P41,O4:O41)</f>
        <v>0.6858294640586078</v>
      </c>
      <c r="X3" s="27" t="s">
        <v>6</v>
      </c>
      <c r="Y3" s="27"/>
      <c r="Z3" s="5"/>
      <c r="AA3" s="27" t="s">
        <v>7</v>
      </c>
      <c r="AB3" s="27"/>
      <c r="AD3" s="27" t="s">
        <v>6</v>
      </c>
      <c r="AE3" s="27"/>
      <c r="AF3" s="27" t="s">
        <v>7</v>
      </c>
      <c r="AG3" s="27"/>
    </row>
    <row r="4" spans="1:33" ht="11.25">
      <c r="A4" s="2">
        <v>460</v>
      </c>
      <c r="B4" s="2" t="s">
        <v>13</v>
      </c>
      <c r="C4" s="2">
        <v>1</v>
      </c>
      <c r="D4" s="2" t="s">
        <v>13</v>
      </c>
      <c r="E4" s="2"/>
      <c r="F4" s="3">
        <v>3.75</v>
      </c>
      <c r="G4" s="3">
        <v>95.81</v>
      </c>
      <c r="H4" s="26">
        <v>0.0059105490438001234</v>
      </c>
      <c r="I4" s="7"/>
      <c r="K4" s="4">
        <f aca="true" t="shared" si="0" ref="K4:K41">$M$3*F4+$M$4</f>
        <v>533.266970699793</v>
      </c>
      <c r="L4" s="4" t="s">
        <v>4</v>
      </c>
      <c r="M4" s="4">
        <f>INTERCEPT(G4:G41,F4:F41)</f>
        <v>412.89197755082614</v>
      </c>
      <c r="O4" s="4">
        <f aca="true" t="shared" si="1" ref="O4:O41">LN(F4)</f>
        <v>1.3217558399823195</v>
      </c>
      <c r="P4" s="4">
        <f aca="true" t="shared" si="2" ref="P4:P41">LN(G4)</f>
        <v>4.562367063662782</v>
      </c>
      <c r="Q4" s="4">
        <f aca="true" t="shared" si="3" ref="Q4:Q41">LN(H4)</f>
        <v>-5.131016551066939</v>
      </c>
      <c r="R4" s="4">
        <f aca="true" t="shared" si="4" ref="R4:R41">$V$3*O4+$V$4</f>
        <v>5.396042594433918</v>
      </c>
      <c r="S4" s="11">
        <f aca="true" t="shared" si="5" ref="S4:S41">R4-P4</f>
        <v>0.8336755307711359</v>
      </c>
      <c r="T4" s="4">
        <f aca="true" t="shared" si="6" ref="T4:T41">EXP(R4)</f>
        <v>220.53195266502468</v>
      </c>
      <c r="U4" s="4" t="s">
        <v>4</v>
      </c>
      <c r="V4" s="4">
        <f>INTERCEPT(P4:P41,O4:O41)</f>
        <v>4.489543495082509</v>
      </c>
      <c r="X4" s="5" t="s">
        <v>1</v>
      </c>
      <c r="Y4" s="5" t="s">
        <v>2</v>
      </c>
      <c r="Z4" s="5"/>
      <c r="AA4" s="5" t="s">
        <v>8</v>
      </c>
      <c r="AB4" s="5" t="s">
        <v>9</v>
      </c>
      <c r="AD4" s="5" t="s">
        <v>30</v>
      </c>
      <c r="AE4" s="5" t="s">
        <v>31</v>
      </c>
      <c r="AF4" s="5" t="s">
        <v>32</v>
      </c>
      <c r="AG4" s="5" t="s">
        <v>33</v>
      </c>
    </row>
    <row r="5" spans="1:33" ht="11.25">
      <c r="A5" s="2">
        <v>460</v>
      </c>
      <c r="B5" s="2" t="s">
        <v>13</v>
      </c>
      <c r="C5" s="2">
        <v>3</v>
      </c>
      <c r="D5" s="2" t="s">
        <v>13</v>
      </c>
      <c r="E5" s="2"/>
      <c r="F5" s="3">
        <v>3.75</v>
      </c>
      <c r="G5" s="3">
        <v>367.4375</v>
      </c>
      <c r="H5" s="26">
        <v>0.022667334978408386</v>
      </c>
      <c r="I5" s="7"/>
      <c r="K5" s="4">
        <f t="shared" si="0"/>
        <v>533.266970699793</v>
      </c>
      <c r="O5" s="4">
        <f t="shared" si="1"/>
        <v>1.3217558399823195</v>
      </c>
      <c r="P5" s="4">
        <f t="shared" si="2"/>
        <v>5.906553236162473</v>
      </c>
      <c r="Q5" s="4">
        <f t="shared" si="3"/>
        <v>-3.7868303785672484</v>
      </c>
      <c r="R5" s="4">
        <f t="shared" si="4"/>
        <v>5.396042594433918</v>
      </c>
      <c r="S5" s="11">
        <f t="shared" si="5"/>
        <v>-0.5105106417285556</v>
      </c>
      <c r="T5" s="4">
        <f t="shared" si="6"/>
        <v>220.53195266502468</v>
      </c>
      <c r="X5" s="4">
        <v>-3</v>
      </c>
      <c r="Y5" s="4">
        <f aca="true" t="shared" si="7" ref="Y5:Y41">$V$4+($V$3-1)*(AVERAGE($O$4:$O$41))+X5</f>
        <v>0.6266548105825898</v>
      </c>
      <c r="AA5" s="4">
        <f aca="true" t="shared" si="8" ref="AA5:AA41">EXP(X5)</f>
        <v>0.049787068367863944</v>
      </c>
      <c r="AB5" s="4">
        <f aca="true" t="shared" si="9" ref="AB5:AB41">EXP(Y5)</f>
        <v>1.8713401100256046</v>
      </c>
      <c r="AD5" s="12">
        <f aca="true" t="shared" si="10" ref="AD5:AD41">X5*V$3+V$4-TINV(0.05,COUNT(O$4:O$41)-2)*SQRT(SUMSQ(S$4:S$41)/(COUNT(O$4:O$41)-2)*((1/COUNT(O$4:O$41))+(X5-AVERAGE(O$4:O$41))^2/DEVSQ(O$4:O$41)))</f>
        <v>0.9823578220575155</v>
      </c>
      <c r="AE5" s="12">
        <f aca="true" t="shared" si="11" ref="AE5:AE41">X5*V$3+V$4+TINV(0.05,COUNT(O$4:O$41)-2)*SQRT(SUMSQ(S$4:S$41)/(COUNT(O$4:O$41)-2)*((1/COUNT(O$4:O$41))+(X5-AVERAGE(O$4:O$41))^2/DEVSQ(O$4:O$41)))</f>
        <v>3.8817523837558543</v>
      </c>
      <c r="AF5" s="12">
        <f aca="true" t="shared" si="12" ref="AF5:AF41">EXP(AD5)</f>
        <v>2.670745967741165</v>
      </c>
      <c r="AG5" s="13">
        <f aca="true" t="shared" si="13" ref="AG5:AG41">EXP(AE5)</f>
        <v>48.50914727439819</v>
      </c>
    </row>
    <row r="6" spans="1:33" ht="11.25">
      <c r="A6" s="2">
        <v>460</v>
      </c>
      <c r="B6" s="2" t="s">
        <v>13</v>
      </c>
      <c r="C6" s="2">
        <v>6</v>
      </c>
      <c r="D6" s="2" t="s">
        <v>13</v>
      </c>
      <c r="E6" s="2"/>
      <c r="F6" s="3">
        <v>3.75</v>
      </c>
      <c r="G6" s="3">
        <v>170.4475</v>
      </c>
      <c r="H6" s="26">
        <v>0.010514959901295494</v>
      </c>
      <c r="I6" s="7"/>
      <c r="K6" s="4">
        <f t="shared" si="0"/>
        <v>533.266970699793</v>
      </c>
      <c r="O6" s="4">
        <f t="shared" si="1"/>
        <v>1.3217558399823195</v>
      </c>
      <c r="P6" s="4">
        <f t="shared" si="2"/>
        <v>5.138427331418561</v>
      </c>
      <c r="Q6" s="4">
        <f t="shared" si="3"/>
        <v>-4.55495628331116</v>
      </c>
      <c r="R6" s="4">
        <f t="shared" si="4"/>
        <v>5.396042594433918</v>
      </c>
      <c r="S6" s="11">
        <f t="shared" si="5"/>
        <v>0.25761526301535653</v>
      </c>
      <c r="T6" s="4">
        <f t="shared" si="6"/>
        <v>220.53195266502468</v>
      </c>
      <c r="X6" s="4">
        <v>-2</v>
      </c>
      <c r="Y6" s="4">
        <f t="shared" si="7"/>
        <v>1.6266548105825898</v>
      </c>
      <c r="AA6" s="4">
        <f t="shared" si="8"/>
        <v>0.1353352832366127</v>
      </c>
      <c r="AB6" s="4">
        <f t="shared" si="9"/>
        <v>5.086829815949152</v>
      </c>
      <c r="AD6" s="12">
        <f t="shared" si="10"/>
        <v>1.902569259636249</v>
      </c>
      <c r="AE6" s="12">
        <f t="shared" si="11"/>
        <v>4.333199874294337</v>
      </c>
      <c r="AF6" s="12">
        <f t="shared" si="12"/>
        <v>6.7030943270253465</v>
      </c>
      <c r="AG6" s="13">
        <f t="shared" si="13"/>
        <v>76.1876879588206</v>
      </c>
    </row>
    <row r="7" spans="1:33" ht="11.25">
      <c r="A7" s="2">
        <v>460</v>
      </c>
      <c r="B7" s="2" t="s">
        <v>14</v>
      </c>
      <c r="C7" s="2">
        <v>2</v>
      </c>
      <c r="D7" s="2" t="s">
        <v>13</v>
      </c>
      <c r="E7" s="2"/>
      <c r="F7" s="3">
        <v>2.81</v>
      </c>
      <c r="G7" s="3">
        <v>95.81</v>
      </c>
      <c r="H7" s="26">
        <v>0.0059105490438001234</v>
      </c>
      <c r="I7" s="7"/>
      <c r="K7" s="4">
        <f t="shared" si="0"/>
        <v>503.09297241711863</v>
      </c>
      <c r="O7" s="4">
        <f t="shared" si="1"/>
        <v>1.0331844833456545</v>
      </c>
      <c r="P7" s="4">
        <f t="shared" si="2"/>
        <v>4.562367063662782</v>
      </c>
      <c r="Q7" s="4">
        <f t="shared" si="3"/>
        <v>-5.131016551066939</v>
      </c>
      <c r="R7" s="4">
        <f t="shared" si="4"/>
        <v>5.1981318555691285</v>
      </c>
      <c r="S7" s="11">
        <f t="shared" si="5"/>
        <v>0.6357647919063467</v>
      </c>
      <c r="T7" s="4">
        <f t="shared" si="6"/>
        <v>180.9339152659016</v>
      </c>
      <c r="X7" s="4">
        <v>-1</v>
      </c>
      <c r="Y7" s="4">
        <f t="shared" si="7"/>
        <v>2.6266548105825898</v>
      </c>
      <c r="AA7" s="4">
        <f t="shared" si="8"/>
        <v>0.36787944117144233</v>
      </c>
      <c r="AB7" s="4">
        <f t="shared" si="9"/>
        <v>13.827437053158247</v>
      </c>
      <c r="AD7" s="12">
        <f t="shared" si="10"/>
        <v>2.8181098107225364</v>
      </c>
      <c r="AE7" s="12">
        <f t="shared" si="11"/>
        <v>4.789318251325266</v>
      </c>
      <c r="AF7" s="12">
        <f t="shared" si="12"/>
        <v>16.74516920031163</v>
      </c>
      <c r="AG7" s="13">
        <f t="shared" si="13"/>
        <v>120.21938131511912</v>
      </c>
    </row>
    <row r="8" spans="1:33" ht="11.25">
      <c r="A8" s="2">
        <v>460</v>
      </c>
      <c r="B8" s="2" t="s">
        <v>14</v>
      </c>
      <c r="C8" s="2">
        <v>4</v>
      </c>
      <c r="D8" s="2" t="s">
        <v>13</v>
      </c>
      <c r="E8" s="2"/>
      <c r="F8" s="3">
        <v>2.81</v>
      </c>
      <c r="G8" s="3">
        <v>112.045</v>
      </c>
      <c r="H8" s="26">
        <v>0.006912091301665637</v>
      </c>
      <c r="I8" s="7"/>
      <c r="K8" s="4">
        <f t="shared" si="0"/>
        <v>503.09297241711863</v>
      </c>
      <c r="O8" s="4">
        <f t="shared" si="1"/>
        <v>1.0331844833456545</v>
      </c>
      <c r="P8" s="4">
        <f t="shared" si="2"/>
        <v>4.718900576315114</v>
      </c>
      <c r="Q8" s="4">
        <f t="shared" si="3"/>
        <v>-4.974483038414608</v>
      </c>
      <c r="R8" s="4">
        <f t="shared" si="4"/>
        <v>5.1981318555691285</v>
      </c>
      <c r="S8" s="11">
        <f t="shared" si="5"/>
        <v>0.4792312792540141</v>
      </c>
      <c r="T8" s="4">
        <f t="shared" si="6"/>
        <v>180.9339152659016</v>
      </c>
      <c r="X8" s="4">
        <v>0</v>
      </c>
      <c r="Y8" s="4">
        <f t="shared" si="7"/>
        <v>3.6266548105825898</v>
      </c>
      <c r="AA8" s="4">
        <f t="shared" si="8"/>
        <v>1</v>
      </c>
      <c r="AB8" s="4">
        <f t="shared" si="9"/>
        <v>37.58687087576135</v>
      </c>
      <c r="AD8" s="12">
        <f t="shared" si="10"/>
        <v>3.7247589799122602</v>
      </c>
      <c r="AE8" s="12">
        <f t="shared" si="11"/>
        <v>5.254328010252757</v>
      </c>
      <c r="AF8" s="12">
        <f t="shared" si="12"/>
        <v>41.46123854912526</v>
      </c>
      <c r="AG8" s="13">
        <f t="shared" si="13"/>
        <v>191.3928286125214</v>
      </c>
    </row>
    <row r="9" spans="1:33" ht="11.25">
      <c r="A9" s="2">
        <v>460</v>
      </c>
      <c r="B9" s="2" t="s">
        <v>14</v>
      </c>
      <c r="C9" s="2">
        <v>5</v>
      </c>
      <c r="D9" s="2" t="s">
        <v>13</v>
      </c>
      <c r="E9" s="2"/>
      <c r="F9" s="3">
        <v>2.81</v>
      </c>
      <c r="G9" s="3">
        <v>536.8225</v>
      </c>
      <c r="H9" s="26">
        <v>0.03311674892041949</v>
      </c>
      <c r="I9" s="7"/>
      <c r="K9" s="4">
        <f t="shared" si="0"/>
        <v>503.09297241711863</v>
      </c>
      <c r="O9" s="4">
        <f t="shared" si="1"/>
        <v>1.0331844833456545</v>
      </c>
      <c r="P9" s="4">
        <f t="shared" si="2"/>
        <v>6.285667499831222</v>
      </c>
      <c r="Q9" s="4">
        <f t="shared" si="3"/>
        <v>-3.4077161148985002</v>
      </c>
      <c r="R9" s="4">
        <f t="shared" si="4"/>
        <v>5.1981318555691285</v>
      </c>
      <c r="S9" s="11">
        <f t="shared" si="5"/>
        <v>-1.0875356442620934</v>
      </c>
      <c r="T9" s="4">
        <f t="shared" si="6"/>
        <v>180.9339152659016</v>
      </c>
      <c r="X9" s="4">
        <v>1</v>
      </c>
      <c r="Y9" s="4">
        <f t="shared" si="7"/>
        <v>4.62665481058259</v>
      </c>
      <c r="AA9" s="4">
        <f t="shared" si="8"/>
        <v>2.718281828459045</v>
      </c>
      <c r="AB9" s="4">
        <f t="shared" si="9"/>
        <v>102.1717080902186</v>
      </c>
      <c r="AD9" s="12">
        <f t="shared" si="10"/>
        <v>4.611963407453109</v>
      </c>
      <c r="AE9" s="12">
        <f t="shared" si="11"/>
        <v>5.7387825108291235</v>
      </c>
      <c r="AF9" s="12">
        <f t="shared" si="12"/>
        <v>100.68163477315787</v>
      </c>
      <c r="AG9" s="13">
        <f t="shared" si="13"/>
        <v>310.6859238783046</v>
      </c>
    </row>
    <row r="10" spans="1:33" ht="11.25">
      <c r="A10" s="2">
        <v>460</v>
      </c>
      <c r="B10" s="2" t="s">
        <v>24</v>
      </c>
      <c r="C10" s="2">
        <v>1</v>
      </c>
      <c r="D10" s="2" t="s">
        <v>13</v>
      </c>
      <c r="E10" s="2"/>
      <c r="F10" s="3">
        <v>6.75</v>
      </c>
      <c r="G10" s="3">
        <v>2933.25</v>
      </c>
      <c r="H10" s="26">
        <v>0.18095311536088834</v>
      </c>
      <c r="I10" s="7"/>
      <c r="K10" s="4">
        <f t="shared" si="0"/>
        <v>629.5669652189665</v>
      </c>
      <c r="O10" s="4">
        <f t="shared" si="1"/>
        <v>1.9095425048844386</v>
      </c>
      <c r="P10" s="4">
        <f t="shared" si="2"/>
        <v>7.983866302303733</v>
      </c>
      <c r="Q10" s="4">
        <f t="shared" si="3"/>
        <v>-1.7095173124259886</v>
      </c>
      <c r="R10" s="4">
        <f t="shared" si="4"/>
        <v>5.799164007804535</v>
      </c>
      <c r="S10" s="11">
        <f t="shared" si="5"/>
        <v>-2.184702294499198</v>
      </c>
      <c r="T10" s="4">
        <f t="shared" si="6"/>
        <v>330.0235474436074</v>
      </c>
      <c r="X10" s="4">
        <v>2</v>
      </c>
      <c r="Y10" s="4">
        <f t="shared" si="7"/>
        <v>5.62665481058259</v>
      </c>
      <c r="AA10" s="4">
        <f t="shared" si="8"/>
        <v>7.38905609893065</v>
      </c>
      <c r="AB10" s="4">
        <f t="shared" si="9"/>
        <v>277.73149748426323</v>
      </c>
      <c r="AD10" s="12">
        <f t="shared" si="10"/>
        <v>5.450081292700294</v>
      </c>
      <c r="AE10" s="12">
        <f t="shared" si="11"/>
        <v>6.272323553699155</v>
      </c>
      <c r="AF10" s="12">
        <f t="shared" si="12"/>
        <v>232.77708821659658</v>
      </c>
      <c r="AG10" s="13">
        <f t="shared" si="13"/>
        <v>529.7067511482747</v>
      </c>
    </row>
    <row r="11" spans="1:33" ht="11.25">
      <c r="A11" s="2">
        <v>460</v>
      </c>
      <c r="B11" s="2" t="s">
        <v>24</v>
      </c>
      <c r="C11" s="2">
        <v>2</v>
      </c>
      <c r="D11" s="2" t="s">
        <v>13</v>
      </c>
      <c r="E11" s="2"/>
      <c r="F11" s="3">
        <v>5.063</v>
      </c>
      <c r="G11" s="3">
        <v>368.97</v>
      </c>
      <c r="H11" s="26">
        <v>0.022761875385564467</v>
      </c>
      <c r="I11" s="7"/>
      <c r="K11" s="4">
        <f t="shared" si="0"/>
        <v>575.414268301018</v>
      </c>
      <c r="O11" s="4">
        <f t="shared" si="1"/>
        <v>1.6219591929877721</v>
      </c>
      <c r="P11" s="4">
        <f t="shared" si="2"/>
        <v>5.910715339922429</v>
      </c>
      <c r="Q11" s="4">
        <f t="shared" si="3"/>
        <v>-3.782668274807293</v>
      </c>
      <c r="R11" s="4">
        <f t="shared" si="4"/>
        <v>5.601930899134245</v>
      </c>
      <c r="S11" s="11">
        <f t="shared" si="5"/>
        <v>-0.3087844407881839</v>
      </c>
      <c r="T11" s="4">
        <f t="shared" si="6"/>
        <v>270.94907799180754</v>
      </c>
      <c r="X11" s="4">
        <v>3</v>
      </c>
      <c r="Y11" s="4">
        <f t="shared" si="7"/>
        <v>6.62665481058259</v>
      </c>
      <c r="AA11" s="4">
        <f t="shared" si="8"/>
        <v>20.085536923187668</v>
      </c>
      <c r="AB11" s="4">
        <f t="shared" si="9"/>
        <v>754.9524828021919</v>
      </c>
      <c r="AD11" s="12">
        <f t="shared" si="10"/>
        <v>6.173312557180617</v>
      </c>
      <c r="AE11" s="12">
        <f t="shared" si="11"/>
        <v>6.920751217336047</v>
      </c>
      <c r="AF11" s="12">
        <f t="shared" si="12"/>
        <v>479.7727513844318</v>
      </c>
      <c r="AG11" s="13">
        <f t="shared" si="13"/>
        <v>1013.0807525759752</v>
      </c>
    </row>
    <row r="12" spans="1:33" ht="11.25">
      <c r="A12" s="2">
        <v>460</v>
      </c>
      <c r="B12" s="2" t="s">
        <v>24</v>
      </c>
      <c r="C12" s="2">
        <v>3</v>
      </c>
      <c r="D12" s="2" t="s">
        <v>13</v>
      </c>
      <c r="E12" s="2"/>
      <c r="F12" s="3">
        <v>6.75</v>
      </c>
      <c r="G12" s="3">
        <v>11064.817500000001</v>
      </c>
      <c r="H12" s="26">
        <v>0.6825920727945713</v>
      </c>
      <c r="I12" s="7"/>
      <c r="K12" s="4">
        <f t="shared" si="0"/>
        <v>629.5669652189665</v>
      </c>
      <c r="O12" s="4">
        <f t="shared" si="1"/>
        <v>1.9095425048844386</v>
      </c>
      <c r="P12" s="4">
        <f t="shared" si="2"/>
        <v>9.311525758901324</v>
      </c>
      <c r="Q12" s="4">
        <f t="shared" si="3"/>
        <v>-0.38185785582839843</v>
      </c>
      <c r="R12" s="4">
        <f t="shared" si="4"/>
        <v>5.799164007804535</v>
      </c>
      <c r="S12" s="11">
        <f t="shared" si="5"/>
        <v>-3.5123617510967886</v>
      </c>
      <c r="T12" s="4">
        <f t="shared" si="6"/>
        <v>330.0235474436074</v>
      </c>
      <c r="X12" s="4">
        <v>4</v>
      </c>
      <c r="Y12" s="4">
        <f t="shared" si="7"/>
        <v>7.62665481058259</v>
      </c>
      <c r="AA12" s="4">
        <f t="shared" si="8"/>
        <v>54.598150033144236</v>
      </c>
      <c r="AB12" s="4">
        <f t="shared" si="9"/>
        <v>2052.173615351238</v>
      </c>
      <c r="AD12" s="12">
        <f t="shared" si="10"/>
        <v>6.753938618378627</v>
      </c>
      <c r="AE12" s="12">
        <f t="shared" si="11"/>
        <v>7.711784084255252</v>
      </c>
      <c r="AF12" s="12">
        <f t="shared" si="12"/>
        <v>857.4292071551836</v>
      </c>
      <c r="AG12" s="13">
        <f t="shared" si="13"/>
        <v>2234.525285480825</v>
      </c>
    </row>
    <row r="13" spans="1:33" ht="11.25">
      <c r="A13" s="2">
        <v>460</v>
      </c>
      <c r="B13" s="2" t="s">
        <v>24</v>
      </c>
      <c r="C13" s="2">
        <v>4</v>
      </c>
      <c r="D13" s="2" t="s">
        <v>13</v>
      </c>
      <c r="E13" s="2"/>
      <c r="F13" s="3">
        <v>6.75</v>
      </c>
      <c r="G13" s="3">
        <v>1740.175</v>
      </c>
      <c r="H13" s="26">
        <v>0.10735194324491054</v>
      </c>
      <c r="I13" s="7"/>
      <c r="K13" s="4">
        <f t="shared" si="0"/>
        <v>629.5669652189665</v>
      </c>
      <c r="O13" s="4">
        <f t="shared" si="1"/>
        <v>1.9095425048844386</v>
      </c>
      <c r="P13" s="4">
        <f t="shared" si="2"/>
        <v>7.461740961863921</v>
      </c>
      <c r="Q13" s="4">
        <f t="shared" si="3"/>
        <v>-2.231642652865801</v>
      </c>
      <c r="R13" s="4">
        <f t="shared" si="4"/>
        <v>5.799164007804535</v>
      </c>
      <c r="S13" s="11">
        <f t="shared" si="5"/>
        <v>-1.6625769540593858</v>
      </c>
      <c r="T13" s="4">
        <f t="shared" si="6"/>
        <v>330.0235474436074</v>
      </c>
      <c r="X13" s="4">
        <v>5</v>
      </c>
      <c r="Y13" s="4">
        <f t="shared" si="7"/>
        <v>8.62665481058259</v>
      </c>
      <c r="AA13" s="4">
        <f t="shared" si="8"/>
        <v>148.4131591025766</v>
      </c>
      <c r="AB13" s="4">
        <f t="shared" si="9"/>
        <v>5578.386247452372</v>
      </c>
      <c r="AD13" s="12">
        <f t="shared" si="10"/>
        <v>7.256782118275089</v>
      </c>
      <c r="AE13" s="12">
        <f t="shared" si="11"/>
        <v>8.580599512476006</v>
      </c>
      <c r="AF13" s="12">
        <f t="shared" si="12"/>
        <v>1417.687239554513</v>
      </c>
      <c r="AG13" s="13">
        <f t="shared" si="13"/>
        <v>5327.298349967379</v>
      </c>
    </row>
    <row r="14" spans="1:33" ht="11.25">
      <c r="A14" s="2">
        <v>460</v>
      </c>
      <c r="B14" s="2" t="s">
        <v>38</v>
      </c>
      <c r="C14" s="2">
        <v>1</v>
      </c>
      <c r="D14" s="2" t="s">
        <v>13</v>
      </c>
      <c r="E14" s="2"/>
      <c r="F14" s="3">
        <v>3.75</v>
      </c>
      <c r="G14" s="3">
        <v>172.98</v>
      </c>
      <c r="H14" s="26">
        <v>0.010671190623072178</v>
      </c>
      <c r="I14" s="7"/>
      <c r="K14" s="4">
        <f t="shared" si="0"/>
        <v>533.266970699793</v>
      </c>
      <c r="O14" s="4">
        <f t="shared" si="1"/>
        <v>1.3217558399823195</v>
      </c>
      <c r="P14" s="4">
        <f t="shared" si="2"/>
        <v>5.153175980878366</v>
      </c>
      <c r="Q14" s="4">
        <f t="shared" si="3"/>
        <v>-4.540207633851356</v>
      </c>
      <c r="R14" s="4">
        <f t="shared" si="4"/>
        <v>5.396042594433918</v>
      </c>
      <c r="S14" s="11">
        <f t="shared" si="5"/>
        <v>0.2428666135555515</v>
      </c>
      <c r="T14" s="4">
        <f t="shared" si="6"/>
        <v>220.53195266502468</v>
      </c>
      <c r="X14" s="4">
        <v>6</v>
      </c>
      <c r="Y14" s="4">
        <f t="shared" si="7"/>
        <v>9.62665481058259</v>
      </c>
      <c r="AA14" s="4">
        <f t="shared" si="8"/>
        <v>403.4287934927351</v>
      </c>
      <c r="AB14" s="4">
        <f t="shared" si="9"/>
        <v>15163.625968575627</v>
      </c>
      <c r="AD14" s="12">
        <f t="shared" si="10"/>
        <v>7.729343408630253</v>
      </c>
      <c r="AE14" s="12">
        <f t="shared" si="11"/>
        <v>9.479697150238056</v>
      </c>
      <c r="AF14" s="12">
        <f t="shared" si="12"/>
        <v>2274.108550433931</v>
      </c>
      <c r="AG14" s="13">
        <f t="shared" si="13"/>
        <v>13091.221240528204</v>
      </c>
    </row>
    <row r="15" spans="1:33" ht="11.25">
      <c r="A15" s="2">
        <v>460</v>
      </c>
      <c r="B15" s="2" t="s">
        <v>38</v>
      </c>
      <c r="C15" s="2">
        <v>3</v>
      </c>
      <c r="D15" s="2" t="s">
        <v>13</v>
      </c>
      <c r="E15" s="2"/>
      <c r="F15" s="3">
        <v>3.75</v>
      </c>
      <c r="G15" s="3">
        <v>95.81</v>
      </c>
      <c r="H15" s="26">
        <v>0.0059105490438001234</v>
      </c>
      <c r="I15" s="7"/>
      <c r="K15" s="4">
        <f t="shared" si="0"/>
        <v>533.266970699793</v>
      </c>
      <c r="O15" s="4">
        <f t="shared" si="1"/>
        <v>1.3217558399823195</v>
      </c>
      <c r="P15" s="4">
        <f t="shared" si="2"/>
        <v>4.562367063662782</v>
      </c>
      <c r="Q15" s="4">
        <f t="shared" si="3"/>
        <v>-5.131016551066939</v>
      </c>
      <c r="R15" s="4">
        <f t="shared" si="4"/>
        <v>5.396042594433918</v>
      </c>
      <c r="S15" s="11">
        <f t="shared" si="5"/>
        <v>0.8336755307711359</v>
      </c>
      <c r="T15" s="4">
        <f t="shared" si="6"/>
        <v>220.53195266502468</v>
      </c>
      <c r="X15" s="4">
        <v>7</v>
      </c>
      <c r="Y15" s="4">
        <f t="shared" si="7"/>
        <v>10.62665481058259</v>
      </c>
      <c r="AA15" s="4">
        <f t="shared" si="8"/>
        <v>1096.6331584284585</v>
      </c>
      <c r="AB15" s="4">
        <f t="shared" si="9"/>
        <v>41219.00892392881</v>
      </c>
      <c r="AD15" s="12">
        <f t="shared" si="10"/>
        <v>8.189077170600951</v>
      </c>
      <c r="AE15" s="12">
        <f t="shared" si="11"/>
        <v>10.391622316384575</v>
      </c>
      <c r="AF15" s="12">
        <f t="shared" si="12"/>
        <v>3601.397237243038</v>
      </c>
      <c r="AG15" s="13">
        <f t="shared" si="13"/>
        <v>32585.48804934051</v>
      </c>
    </row>
    <row r="16" spans="1:33" ht="11.25">
      <c r="A16" s="2">
        <v>460</v>
      </c>
      <c r="B16" s="2" t="s">
        <v>38</v>
      </c>
      <c r="C16" s="2">
        <v>5</v>
      </c>
      <c r="D16" s="2" t="s">
        <v>13</v>
      </c>
      <c r="E16" s="2"/>
      <c r="F16" s="3">
        <v>3.75</v>
      </c>
      <c r="G16" s="3">
        <v>111.2375</v>
      </c>
      <c r="H16" s="26">
        <v>0.006862276372609499</v>
      </c>
      <c r="I16" s="7"/>
      <c r="K16" s="4">
        <f t="shared" si="0"/>
        <v>533.266970699793</v>
      </c>
      <c r="O16" s="4">
        <f t="shared" si="1"/>
        <v>1.3217558399823195</v>
      </c>
      <c r="P16" s="4">
        <f t="shared" si="2"/>
        <v>4.711667555182981</v>
      </c>
      <c r="Q16" s="4">
        <f t="shared" si="3"/>
        <v>-4.981716059546741</v>
      </c>
      <c r="R16" s="4">
        <f t="shared" si="4"/>
        <v>5.396042594433918</v>
      </c>
      <c r="S16" s="11">
        <f t="shared" si="5"/>
        <v>0.6843750392509369</v>
      </c>
      <c r="T16" s="4">
        <f t="shared" si="6"/>
        <v>220.53195266502468</v>
      </c>
      <c r="X16" s="4">
        <v>8</v>
      </c>
      <c r="Y16" s="4">
        <f t="shared" si="7"/>
        <v>11.62665481058259</v>
      </c>
      <c r="AA16" s="4">
        <f t="shared" si="8"/>
        <v>2980.9579870417283</v>
      </c>
      <c r="AB16" s="4">
        <f t="shared" si="9"/>
        <v>112044.88294500692</v>
      </c>
      <c r="AD16" s="12">
        <f t="shared" si="10"/>
        <v>8.642491351590259</v>
      </c>
      <c r="AE16" s="12">
        <f t="shared" si="11"/>
        <v>11.309867063512485</v>
      </c>
      <c r="AF16" s="12">
        <f t="shared" si="12"/>
        <v>5667.431815899753</v>
      </c>
      <c r="AG16" s="13">
        <f t="shared" si="13"/>
        <v>81623.05709784116</v>
      </c>
    </row>
    <row r="17" spans="1:33" ht="11.25">
      <c r="A17" s="2">
        <v>460</v>
      </c>
      <c r="B17" s="2" t="s">
        <v>41</v>
      </c>
      <c r="C17" s="2">
        <v>2</v>
      </c>
      <c r="D17" s="2" t="s">
        <v>13</v>
      </c>
      <c r="E17" s="2"/>
      <c r="F17" s="3">
        <v>2.81</v>
      </c>
      <c r="G17" s="3">
        <v>353.505</v>
      </c>
      <c r="H17" s="26">
        <v>0.021807834669956817</v>
      </c>
      <c r="I17" s="7"/>
      <c r="K17" s="4">
        <f t="shared" si="0"/>
        <v>503.09297241711863</v>
      </c>
      <c r="O17" s="4">
        <f t="shared" si="1"/>
        <v>1.0331844833456545</v>
      </c>
      <c r="P17" s="4">
        <f t="shared" si="2"/>
        <v>5.867897629508168</v>
      </c>
      <c r="Q17" s="4">
        <f t="shared" si="3"/>
        <v>-3.8254859852215537</v>
      </c>
      <c r="R17" s="4">
        <f t="shared" si="4"/>
        <v>5.1981318555691285</v>
      </c>
      <c r="S17" s="11">
        <f t="shared" si="5"/>
        <v>-0.6697657739390399</v>
      </c>
      <c r="T17" s="4">
        <f t="shared" si="6"/>
        <v>180.9339152659016</v>
      </c>
      <c r="X17" s="4">
        <v>9</v>
      </c>
      <c r="Y17" s="4">
        <f t="shared" si="7"/>
        <v>12.62665481058259</v>
      </c>
      <c r="AA17" s="4">
        <f t="shared" si="8"/>
        <v>8103.083927575384</v>
      </c>
      <c r="AB17" s="4">
        <f t="shared" si="9"/>
        <v>304569.5692812331</v>
      </c>
      <c r="AD17" s="12">
        <f t="shared" si="10"/>
        <v>9.092390690318572</v>
      </c>
      <c r="AE17" s="12">
        <f t="shared" si="11"/>
        <v>12.231626652901385</v>
      </c>
      <c r="AF17" s="12">
        <f t="shared" si="12"/>
        <v>8887.407714519522</v>
      </c>
      <c r="AG17" s="13">
        <f t="shared" si="13"/>
        <v>205176.66200701392</v>
      </c>
    </row>
    <row r="18" spans="1:33" ht="11.25">
      <c r="A18" s="2">
        <v>460</v>
      </c>
      <c r="B18" s="2" t="s">
        <v>41</v>
      </c>
      <c r="C18" s="2">
        <v>4</v>
      </c>
      <c r="D18" s="2" t="s">
        <v>13</v>
      </c>
      <c r="E18" s="2"/>
      <c r="F18" s="3">
        <v>2.34</v>
      </c>
      <c r="G18" s="3">
        <v>102.7675</v>
      </c>
      <c r="H18" s="26">
        <v>0.006339759407772979</v>
      </c>
      <c r="I18" s="7"/>
      <c r="K18" s="4">
        <f t="shared" si="0"/>
        <v>488.00597327578146</v>
      </c>
      <c r="O18" s="4">
        <f t="shared" si="1"/>
        <v>0.85015092936961</v>
      </c>
      <c r="P18" s="4">
        <f t="shared" si="2"/>
        <v>4.6324691551758725</v>
      </c>
      <c r="Q18" s="4">
        <f t="shared" si="3"/>
        <v>-5.0609144595538496</v>
      </c>
      <c r="R18" s="4">
        <f t="shared" si="4"/>
        <v>5.072602051340995</v>
      </c>
      <c r="S18" s="11">
        <f t="shared" si="5"/>
        <v>0.44013289616512274</v>
      </c>
      <c r="T18" s="4">
        <f t="shared" si="6"/>
        <v>159.58904644141157</v>
      </c>
      <c r="X18" s="4">
        <v>10</v>
      </c>
      <c r="Y18" s="4">
        <f t="shared" si="7"/>
        <v>13.62665481058259</v>
      </c>
      <c r="AA18" s="4">
        <f t="shared" si="8"/>
        <v>22026.465794806718</v>
      </c>
      <c r="AB18" s="4">
        <f t="shared" si="9"/>
        <v>827905.9256787742</v>
      </c>
      <c r="AD18" s="12">
        <f t="shared" si="10"/>
        <v>9.540150881199708</v>
      </c>
      <c r="AE18" s="12">
        <f t="shared" si="11"/>
        <v>13.155525390137463</v>
      </c>
      <c r="AF18" s="12">
        <f t="shared" si="12"/>
        <v>13907.045778040636</v>
      </c>
      <c r="AG18" s="13">
        <f t="shared" si="13"/>
        <v>516859.00057705736</v>
      </c>
    </row>
    <row r="19" spans="1:33" ht="11.25">
      <c r="A19" s="2">
        <v>460</v>
      </c>
      <c r="B19" s="2" t="s">
        <v>41</v>
      </c>
      <c r="C19" s="2">
        <v>6</v>
      </c>
      <c r="D19" s="2" t="s">
        <v>13</v>
      </c>
      <c r="E19" s="2"/>
      <c r="F19" s="3">
        <v>2.81</v>
      </c>
      <c r="G19" s="3">
        <v>95.81</v>
      </c>
      <c r="H19" s="26">
        <v>0.0059105490438001234</v>
      </c>
      <c r="I19" s="7"/>
      <c r="K19" s="4">
        <f t="shared" si="0"/>
        <v>503.09297241711863</v>
      </c>
      <c r="O19" s="4">
        <f t="shared" si="1"/>
        <v>1.0331844833456545</v>
      </c>
      <c r="P19" s="4">
        <f t="shared" si="2"/>
        <v>4.562367063662782</v>
      </c>
      <c r="Q19" s="4">
        <f t="shared" si="3"/>
        <v>-5.131016551066939</v>
      </c>
      <c r="R19" s="4">
        <f t="shared" si="4"/>
        <v>5.1981318555691285</v>
      </c>
      <c r="S19" s="11">
        <f t="shared" si="5"/>
        <v>0.6357647919063467</v>
      </c>
      <c r="T19" s="4">
        <f t="shared" si="6"/>
        <v>180.9339152659016</v>
      </c>
      <c r="X19" s="4">
        <v>11</v>
      </c>
      <c r="Y19" s="4">
        <f t="shared" si="7"/>
        <v>14.62665481058259</v>
      </c>
      <c r="AA19" s="4">
        <f t="shared" si="8"/>
        <v>59874.14171519782</v>
      </c>
      <c r="AB19" s="4">
        <f t="shared" si="9"/>
        <v>2250481.6334461765</v>
      </c>
      <c r="AD19" s="12">
        <f t="shared" si="10"/>
        <v>9.986518092371686</v>
      </c>
      <c r="AE19" s="12">
        <f t="shared" si="11"/>
        <v>14.080817107082705</v>
      </c>
      <c r="AF19" s="12">
        <f t="shared" si="12"/>
        <v>21731.49983726203</v>
      </c>
      <c r="AG19" s="13">
        <f t="shared" si="13"/>
        <v>1303830.6026444316</v>
      </c>
    </row>
    <row r="20" spans="1:33" ht="11.25">
      <c r="A20" s="2">
        <v>1000</v>
      </c>
      <c r="B20" s="2" t="s">
        <v>52</v>
      </c>
      <c r="C20" s="2">
        <v>1</v>
      </c>
      <c r="D20" s="2" t="s">
        <v>24</v>
      </c>
      <c r="E20" s="2"/>
      <c r="F20" s="3">
        <v>15.4</v>
      </c>
      <c r="G20" s="3">
        <v>125.824</v>
      </c>
      <c r="H20" s="26">
        <v>0.0077621221468229485</v>
      </c>
      <c r="I20" s="7"/>
      <c r="K20" s="4">
        <f t="shared" si="0"/>
        <v>907.2319494159167</v>
      </c>
      <c r="O20" s="4">
        <f t="shared" si="1"/>
        <v>2.7343675094195836</v>
      </c>
      <c r="P20" s="4">
        <f t="shared" si="2"/>
        <v>4.8348841050846465</v>
      </c>
      <c r="Q20" s="4">
        <f t="shared" si="3"/>
        <v>-4.858499509645076</v>
      </c>
      <c r="R20" s="4">
        <f t="shared" si="4"/>
        <v>6.364853298607012</v>
      </c>
      <c r="S20" s="11">
        <f t="shared" si="5"/>
        <v>1.5299691935223656</v>
      </c>
      <c r="T20" s="4">
        <f t="shared" si="6"/>
        <v>581.0595798143707</v>
      </c>
      <c r="X20" s="4">
        <v>12</v>
      </c>
      <c r="Y20" s="4">
        <f t="shared" si="7"/>
        <v>15.62665481058259</v>
      </c>
      <c r="AA20" s="4">
        <f t="shared" si="8"/>
        <v>162754.79141900392</v>
      </c>
      <c r="AB20" s="4">
        <f t="shared" si="9"/>
        <v>6117443.329477572</v>
      </c>
      <c r="AD20" s="12">
        <f t="shared" si="10"/>
        <v>10.431929732824079</v>
      </c>
      <c r="AE20" s="12">
        <f t="shared" si="11"/>
        <v>15.007064394747525</v>
      </c>
      <c r="AF20" s="12">
        <f t="shared" si="12"/>
        <v>33925.754775901376</v>
      </c>
      <c r="AG20" s="13">
        <f t="shared" si="13"/>
        <v>3292192.7653075955</v>
      </c>
    </row>
    <row r="21" spans="1:33" ht="11.25">
      <c r="A21" s="2">
        <v>1000</v>
      </c>
      <c r="B21" s="2" t="s">
        <v>52</v>
      </c>
      <c r="C21" s="2">
        <v>2</v>
      </c>
      <c r="D21" s="2" t="s">
        <v>24</v>
      </c>
      <c r="E21" s="2"/>
      <c r="F21" s="3">
        <v>15.4</v>
      </c>
      <c r="G21" s="3">
        <v>641.4169999999999</v>
      </c>
      <c r="H21" s="26">
        <v>0.03956921653300431</v>
      </c>
      <c r="I21" s="7"/>
      <c r="K21" s="4">
        <f t="shared" si="0"/>
        <v>907.2319494159167</v>
      </c>
      <c r="O21" s="4">
        <f t="shared" si="1"/>
        <v>2.7343675094195836</v>
      </c>
      <c r="P21" s="4">
        <f t="shared" si="2"/>
        <v>6.4636797914291755</v>
      </c>
      <c r="Q21" s="4">
        <f t="shared" si="3"/>
        <v>-3.2297038233005466</v>
      </c>
      <c r="R21" s="4">
        <f t="shared" si="4"/>
        <v>6.364853298607012</v>
      </c>
      <c r="S21" s="11">
        <f t="shared" si="5"/>
        <v>-0.09882649282216338</v>
      </c>
      <c r="T21" s="4">
        <f t="shared" si="6"/>
        <v>581.0595798143707</v>
      </c>
      <c r="X21" s="4">
        <v>13</v>
      </c>
      <c r="Y21" s="4">
        <f t="shared" si="7"/>
        <v>16.62665481058259</v>
      </c>
      <c r="AA21" s="4">
        <f t="shared" si="8"/>
        <v>442413.3920089205</v>
      </c>
      <c r="AB21" s="4">
        <f t="shared" si="9"/>
        <v>16628935.039146885</v>
      </c>
      <c r="AD21" s="12">
        <f t="shared" si="10"/>
        <v>10.876658345851853</v>
      </c>
      <c r="AE21" s="12">
        <f t="shared" si="11"/>
        <v>15.933994709836965</v>
      </c>
      <c r="AF21" s="12">
        <f t="shared" si="12"/>
        <v>52926.44221789707</v>
      </c>
      <c r="AG21" s="13">
        <f t="shared" si="13"/>
        <v>8318518.31531938</v>
      </c>
    </row>
    <row r="22" spans="1:33" ht="11.25">
      <c r="A22" s="2">
        <v>1000</v>
      </c>
      <c r="B22" s="2" t="s">
        <v>52</v>
      </c>
      <c r="C22" s="2">
        <v>3</v>
      </c>
      <c r="D22" s="2" t="s">
        <v>24</v>
      </c>
      <c r="E22" s="2"/>
      <c r="F22" s="3">
        <v>15.4</v>
      </c>
      <c r="G22" s="3">
        <v>117.064</v>
      </c>
      <c r="H22" s="26">
        <v>0.0072217149907464525</v>
      </c>
      <c r="I22" s="7"/>
      <c r="K22" s="4">
        <f t="shared" si="0"/>
        <v>907.2319494159167</v>
      </c>
      <c r="O22" s="4">
        <f t="shared" si="1"/>
        <v>2.7343675094195836</v>
      </c>
      <c r="P22" s="4">
        <f t="shared" si="2"/>
        <v>4.762720793790125</v>
      </c>
      <c r="Q22" s="4">
        <f t="shared" si="3"/>
        <v>-4.930662820939596</v>
      </c>
      <c r="R22" s="4">
        <f t="shared" si="4"/>
        <v>6.364853298607012</v>
      </c>
      <c r="S22" s="11">
        <f t="shared" si="5"/>
        <v>1.602132504816887</v>
      </c>
      <c r="T22" s="4">
        <f t="shared" si="6"/>
        <v>581.0595798143707</v>
      </c>
      <c r="X22" s="4">
        <v>14</v>
      </c>
      <c r="Y22" s="4">
        <f t="shared" si="7"/>
        <v>17.62665481058259</v>
      </c>
      <c r="AA22" s="4">
        <f t="shared" si="8"/>
        <v>1202604.2841647768</v>
      </c>
      <c r="AB22" s="4">
        <f t="shared" si="9"/>
        <v>45202131.943538874</v>
      </c>
      <c r="AD22" s="12">
        <f t="shared" si="10"/>
        <v>11.320882260251128</v>
      </c>
      <c r="AE22" s="12">
        <f t="shared" si="11"/>
        <v>16.86142972355491</v>
      </c>
      <c r="AF22" s="12">
        <f t="shared" si="12"/>
        <v>82527.12121105254</v>
      </c>
      <c r="AG22" s="13">
        <f t="shared" si="13"/>
        <v>21029351.778663326</v>
      </c>
    </row>
    <row r="23" spans="1:33" ht="11.25">
      <c r="A23" s="2">
        <v>1000</v>
      </c>
      <c r="B23" s="2" t="s">
        <v>53</v>
      </c>
      <c r="C23" s="2">
        <v>1</v>
      </c>
      <c r="D23" s="2" t="s">
        <v>24</v>
      </c>
      <c r="E23" s="2"/>
      <c r="F23" s="3">
        <v>12.1</v>
      </c>
      <c r="G23" s="3">
        <v>59.257999999999996</v>
      </c>
      <c r="H23" s="26">
        <v>0.003655644663787785</v>
      </c>
      <c r="I23" s="7"/>
      <c r="K23" s="4">
        <f t="shared" si="0"/>
        <v>801.3019554448258</v>
      </c>
      <c r="O23" s="4">
        <f t="shared" si="1"/>
        <v>2.4932054526026954</v>
      </c>
      <c r="P23" s="4">
        <f t="shared" si="2"/>
        <v>4.081900791997759</v>
      </c>
      <c r="Q23" s="4">
        <f t="shared" si="3"/>
        <v>-5.611482822731963</v>
      </c>
      <c r="R23" s="4">
        <f t="shared" si="4"/>
        <v>6.199457254429014</v>
      </c>
      <c r="S23" s="11">
        <f t="shared" si="5"/>
        <v>2.1175564624312546</v>
      </c>
      <c r="T23" s="4">
        <f t="shared" si="6"/>
        <v>492.48167629568815</v>
      </c>
      <c r="X23" s="4">
        <v>15</v>
      </c>
      <c r="Y23" s="4">
        <f t="shared" si="7"/>
        <v>18.62665481058259</v>
      </c>
      <c r="AA23" s="4">
        <f t="shared" si="8"/>
        <v>3269017.3724721107</v>
      </c>
      <c r="AB23" s="4">
        <f t="shared" si="9"/>
        <v>122872133.86972988</v>
      </c>
      <c r="AD23" s="12">
        <f t="shared" si="10"/>
        <v>11.764722915169372</v>
      </c>
      <c r="AE23" s="12">
        <f t="shared" si="11"/>
        <v>17.78924799675388</v>
      </c>
      <c r="AF23" s="12">
        <f t="shared" si="12"/>
        <v>128633.54639041402</v>
      </c>
      <c r="AG23" s="13">
        <f t="shared" si="13"/>
        <v>53182927.79778745</v>
      </c>
    </row>
    <row r="24" spans="1:33" ht="11.25">
      <c r="A24" s="2">
        <v>1000</v>
      </c>
      <c r="B24" s="2" t="s">
        <v>53</v>
      </c>
      <c r="C24" s="2">
        <v>2</v>
      </c>
      <c r="D24" s="2" t="s">
        <v>24</v>
      </c>
      <c r="E24" s="2"/>
      <c r="F24" s="3">
        <v>12.1</v>
      </c>
      <c r="G24" s="3">
        <v>946.579</v>
      </c>
      <c r="H24" s="26">
        <v>0.058394756323257246</v>
      </c>
      <c r="I24" s="7"/>
      <c r="K24" s="4">
        <f t="shared" si="0"/>
        <v>801.3019554448258</v>
      </c>
      <c r="O24" s="4">
        <f t="shared" si="1"/>
        <v>2.4932054526026954</v>
      </c>
      <c r="P24" s="4">
        <f t="shared" si="2"/>
        <v>6.852854432565173</v>
      </c>
      <c r="Q24" s="4">
        <f t="shared" si="3"/>
        <v>-2.840529182164549</v>
      </c>
      <c r="R24" s="4">
        <f t="shared" si="4"/>
        <v>6.199457254429014</v>
      </c>
      <c r="S24" s="11">
        <f t="shared" si="5"/>
        <v>-0.6533971781361592</v>
      </c>
      <c r="T24" s="4">
        <f t="shared" si="6"/>
        <v>492.48167629568815</v>
      </c>
      <c r="X24" s="4">
        <v>16</v>
      </c>
      <c r="Y24" s="4">
        <f t="shared" si="7"/>
        <v>19.62665481058259</v>
      </c>
      <c r="AA24" s="4">
        <f t="shared" si="8"/>
        <v>8886110.520507872</v>
      </c>
      <c r="AB24" s="4">
        <f t="shared" si="9"/>
        <v>334001088.7220739</v>
      </c>
      <c r="AD24" s="12">
        <f t="shared" si="10"/>
        <v>12.208265800132706</v>
      </c>
      <c r="AE24" s="12">
        <f t="shared" si="11"/>
        <v>18.717364039907757</v>
      </c>
      <c r="AF24" s="12">
        <f t="shared" si="12"/>
        <v>200439.1122650408</v>
      </c>
      <c r="AG24" s="13">
        <f t="shared" si="13"/>
        <v>134538914.1785956</v>
      </c>
    </row>
    <row r="25" spans="1:33" ht="11.25">
      <c r="A25" s="2">
        <v>1000</v>
      </c>
      <c r="B25" s="2" t="s">
        <v>53</v>
      </c>
      <c r="C25" s="2">
        <v>3</v>
      </c>
      <c r="D25" s="2" t="s">
        <v>24</v>
      </c>
      <c r="E25" s="2"/>
      <c r="F25" s="3">
        <v>12.1</v>
      </c>
      <c r="G25" s="3">
        <v>234.027</v>
      </c>
      <c r="H25" s="26">
        <v>0.014437199259716224</v>
      </c>
      <c r="I25" s="7"/>
      <c r="K25" s="4">
        <f t="shared" si="0"/>
        <v>801.3019554448258</v>
      </c>
      <c r="O25" s="4">
        <f t="shared" si="1"/>
        <v>2.4932054526026954</v>
      </c>
      <c r="P25" s="4">
        <f t="shared" si="2"/>
        <v>5.455436493316793</v>
      </c>
      <c r="Q25" s="4">
        <f t="shared" si="3"/>
        <v>-4.237947121412929</v>
      </c>
      <c r="R25" s="4">
        <f t="shared" si="4"/>
        <v>6.199457254429014</v>
      </c>
      <c r="S25" s="11">
        <f t="shared" si="5"/>
        <v>0.7440207611122203</v>
      </c>
      <c r="T25" s="4">
        <f t="shared" si="6"/>
        <v>492.48167629568815</v>
      </c>
      <c r="X25" s="4">
        <v>17</v>
      </c>
      <c r="Y25" s="4">
        <f t="shared" si="7"/>
        <v>20.62665481058259</v>
      </c>
      <c r="AA25" s="4">
        <f t="shared" si="8"/>
        <v>24154952.7535753</v>
      </c>
      <c r="AB25" s="4">
        <f t="shared" si="9"/>
        <v>907909090.1587509</v>
      </c>
      <c r="AD25" s="12">
        <f t="shared" si="10"/>
        <v>12.651572805517446</v>
      </c>
      <c r="AE25" s="12">
        <f t="shared" si="11"/>
        <v>19.64571596264024</v>
      </c>
      <c r="AF25" s="12">
        <f t="shared" si="12"/>
        <v>312254.1771615645</v>
      </c>
      <c r="AG25" s="13">
        <f t="shared" si="13"/>
        <v>340428597.5164771</v>
      </c>
    </row>
    <row r="26" spans="1:33" ht="11.25">
      <c r="A26" s="2">
        <v>1002</v>
      </c>
      <c r="B26" s="2" t="s">
        <v>38</v>
      </c>
      <c r="C26" s="2">
        <v>1</v>
      </c>
      <c r="D26" s="2" t="s">
        <v>24</v>
      </c>
      <c r="E26" s="2"/>
      <c r="F26" s="3">
        <v>400.4</v>
      </c>
      <c r="G26" s="3">
        <v>33132.972</v>
      </c>
      <c r="H26" s="26">
        <v>2.0439834669956816</v>
      </c>
      <c r="I26" s="7"/>
      <c r="K26" s="4">
        <f t="shared" si="0"/>
        <v>13265.731246043179</v>
      </c>
      <c r="O26" s="4">
        <f t="shared" si="1"/>
        <v>5.992464047441065</v>
      </c>
      <c r="P26" s="4">
        <f t="shared" si="2"/>
        <v>10.408284198484495</v>
      </c>
      <c r="Q26" s="4">
        <f t="shared" si="3"/>
        <v>0.7149005837547736</v>
      </c>
      <c r="R26" s="4">
        <f t="shared" si="4"/>
        <v>8.59935190112949</v>
      </c>
      <c r="S26" s="11">
        <f t="shared" si="5"/>
        <v>-1.808932297355005</v>
      </c>
      <c r="T26" s="4">
        <f t="shared" si="6"/>
        <v>5428.140479406242</v>
      </c>
      <c r="X26" s="4">
        <v>18</v>
      </c>
      <c r="Y26" s="4">
        <f t="shared" si="7"/>
        <v>21.62665481058259</v>
      </c>
      <c r="AA26" s="4">
        <f t="shared" si="8"/>
        <v>65659969.13733051</v>
      </c>
      <c r="AB26" s="4">
        <f t="shared" si="9"/>
        <v>2467952781.6713176</v>
      </c>
      <c r="AD26" s="12">
        <f t="shared" si="10"/>
        <v>13.094689820934288</v>
      </c>
      <c r="AE26" s="12">
        <f t="shared" si="11"/>
        <v>20.57425787534061</v>
      </c>
      <c r="AF26" s="12">
        <f t="shared" si="12"/>
        <v>486352.92425465124</v>
      </c>
      <c r="AG26" s="13">
        <f t="shared" si="13"/>
        <v>861562255.4526012</v>
      </c>
    </row>
    <row r="27" spans="1:33" ht="11.25">
      <c r="A27" s="2">
        <v>1002</v>
      </c>
      <c r="B27" s="2" t="s">
        <v>41</v>
      </c>
      <c r="C27" s="2">
        <v>1</v>
      </c>
      <c r="D27" s="2" t="s">
        <v>24</v>
      </c>
      <c r="E27" s="2"/>
      <c r="F27" s="3">
        <v>440</v>
      </c>
      <c r="G27" s="3">
        <v>2087.3905</v>
      </c>
      <c r="H27" s="26">
        <v>0.12877177668106107</v>
      </c>
      <c r="I27" s="7"/>
      <c r="K27" s="4">
        <f t="shared" si="0"/>
        <v>14536.89117369627</v>
      </c>
      <c r="O27" s="4">
        <f t="shared" si="1"/>
        <v>6.0867747269123065</v>
      </c>
      <c r="P27" s="4">
        <f t="shared" si="2"/>
        <v>7.643670000259374</v>
      </c>
      <c r="Q27" s="4">
        <f t="shared" si="3"/>
        <v>-2.049713614470348</v>
      </c>
      <c r="R27" s="4">
        <f t="shared" si="4"/>
        <v>8.664032943886255</v>
      </c>
      <c r="S27" s="11">
        <f t="shared" si="5"/>
        <v>1.020362943626881</v>
      </c>
      <c r="T27" s="4">
        <f t="shared" si="6"/>
        <v>5790.841772702413</v>
      </c>
      <c r="X27" s="4">
        <v>19</v>
      </c>
      <c r="Y27" s="4">
        <f t="shared" si="7"/>
        <v>22.62665481058259</v>
      </c>
      <c r="AA27" s="4">
        <f t="shared" si="8"/>
        <v>178482300.96318725</v>
      </c>
      <c r="AB27" s="4">
        <f t="shared" si="9"/>
        <v>6708591199.912096</v>
      </c>
      <c r="AD27" s="12">
        <f t="shared" si="10"/>
        <v>13.53765158157905</v>
      </c>
      <c r="AE27" s="12">
        <f t="shared" si="11"/>
        <v>21.502955042813063</v>
      </c>
      <c r="AF27" s="12">
        <f t="shared" si="12"/>
        <v>757403.6257803487</v>
      </c>
      <c r="AG27" s="13">
        <f t="shared" si="13"/>
        <v>2180794382.0625772</v>
      </c>
    </row>
    <row r="28" spans="1:33" ht="11.25">
      <c r="A28" s="2">
        <v>1002</v>
      </c>
      <c r="B28" s="2" t="s">
        <v>54</v>
      </c>
      <c r="C28" s="2">
        <v>1</v>
      </c>
      <c r="D28" s="2" t="s">
        <v>24</v>
      </c>
      <c r="E28" s="2"/>
      <c r="F28" s="3">
        <v>319</v>
      </c>
      <c r="G28" s="3">
        <v>10415.628999999999</v>
      </c>
      <c r="H28" s="26">
        <v>0.6425434299814928</v>
      </c>
      <c r="I28" s="7"/>
      <c r="K28" s="4">
        <f t="shared" si="0"/>
        <v>10652.791394756272</v>
      </c>
      <c r="O28" s="4">
        <f t="shared" si="1"/>
        <v>5.765191102784844</v>
      </c>
      <c r="P28" s="4">
        <f t="shared" si="2"/>
        <v>9.251062745534435</v>
      </c>
      <c r="Q28" s="4">
        <f t="shared" si="3"/>
        <v>-0.4423208691952873</v>
      </c>
      <c r="R28" s="4">
        <f t="shared" si="4"/>
        <v>8.443481419300893</v>
      </c>
      <c r="S28" s="11">
        <f t="shared" si="5"/>
        <v>-0.8075813262335423</v>
      </c>
      <c r="T28" s="4">
        <f t="shared" si="6"/>
        <v>4644.697007488475</v>
      </c>
      <c r="X28" s="4">
        <v>20</v>
      </c>
      <c r="Y28" s="4">
        <f t="shared" si="7"/>
        <v>23.62665481058259</v>
      </c>
      <c r="AA28" s="4">
        <f t="shared" si="8"/>
        <v>485165195.4097903</v>
      </c>
      <c r="AB28" s="4">
        <f t="shared" si="9"/>
        <v>18235841553.28131</v>
      </c>
      <c r="AD28" s="12">
        <f t="shared" si="10"/>
        <v>13.980484857015515</v>
      </c>
      <c r="AE28" s="12">
        <f t="shared" si="11"/>
        <v>22.43178069549381</v>
      </c>
      <c r="AF28" s="12">
        <f t="shared" si="12"/>
        <v>1179362.807578794</v>
      </c>
      <c r="AG28" s="13">
        <f t="shared" si="13"/>
        <v>5520756282.189828</v>
      </c>
    </row>
    <row r="29" spans="1:33" ht="11.25">
      <c r="A29" s="2">
        <v>1002</v>
      </c>
      <c r="B29" s="2" t="s">
        <v>55</v>
      </c>
      <c r="C29" s="2">
        <v>1</v>
      </c>
      <c r="D29" s="2" t="s">
        <v>24</v>
      </c>
      <c r="E29" s="2"/>
      <c r="F29" s="3">
        <v>341</v>
      </c>
      <c r="G29" s="3">
        <v>5854.155999999999</v>
      </c>
      <c r="H29" s="26">
        <v>0.3611447254780999</v>
      </c>
      <c r="I29" s="7"/>
      <c r="K29" s="4">
        <f t="shared" si="0"/>
        <v>11358.991354563545</v>
      </c>
      <c r="O29" s="4">
        <f t="shared" si="1"/>
        <v>5.831882477283517</v>
      </c>
      <c r="P29" s="4">
        <f t="shared" si="2"/>
        <v>8.674907115342275</v>
      </c>
      <c r="Q29" s="4">
        <f t="shared" si="3"/>
        <v>-1.0184764993874469</v>
      </c>
      <c r="R29" s="4">
        <f t="shared" si="4"/>
        <v>8.48922032893065</v>
      </c>
      <c r="S29" s="11">
        <f t="shared" si="5"/>
        <v>-0.18568678641162606</v>
      </c>
      <c r="T29" s="4">
        <f t="shared" si="6"/>
        <v>4862.073776813117</v>
      </c>
      <c r="X29" s="4">
        <v>21</v>
      </c>
      <c r="Y29" s="4">
        <f t="shared" si="7"/>
        <v>24.62665481058259</v>
      </c>
      <c r="AA29" s="4">
        <f t="shared" si="8"/>
        <v>1318815734.4832146</v>
      </c>
      <c r="AB29" s="4">
        <f t="shared" si="9"/>
        <v>49570156720.94296</v>
      </c>
      <c r="AD29" s="12">
        <f t="shared" si="10"/>
        <v>14.423210607018532</v>
      </c>
      <c r="AE29" s="12">
        <f t="shared" si="11"/>
        <v>23.360713873608013</v>
      </c>
      <c r="AF29" s="12">
        <f t="shared" si="12"/>
        <v>1836203.3608491381</v>
      </c>
      <c r="AG29" s="13">
        <f t="shared" si="13"/>
        <v>13977488017.694561</v>
      </c>
    </row>
    <row r="30" spans="1:33" ht="11.25">
      <c r="A30" s="2">
        <v>1013</v>
      </c>
      <c r="B30" s="2" t="s">
        <v>149</v>
      </c>
      <c r="C30" s="2">
        <v>1</v>
      </c>
      <c r="D30" s="2"/>
      <c r="E30" s="2" t="s">
        <v>13</v>
      </c>
      <c r="F30" s="3">
        <v>20.8</v>
      </c>
      <c r="G30" s="3">
        <v>509.50199999999995</v>
      </c>
      <c r="H30" s="26">
        <v>0.03143133867982727</v>
      </c>
      <c r="I30" s="7"/>
      <c r="K30" s="4">
        <f t="shared" si="0"/>
        <v>1080.5719395504289</v>
      </c>
      <c r="O30" s="4">
        <f t="shared" si="1"/>
        <v>3.0349529867072724</v>
      </c>
      <c r="P30" s="4">
        <f t="shared" si="2"/>
        <v>6.2334337780721505</v>
      </c>
      <c r="Q30" s="4">
        <f t="shared" si="3"/>
        <v>-3.459949836657571</v>
      </c>
      <c r="R30" s="4">
        <f t="shared" si="4"/>
        <v>6.571003675399028</v>
      </c>
      <c r="S30" s="11">
        <f t="shared" si="5"/>
        <v>0.3375698973268779</v>
      </c>
      <c r="T30" s="4">
        <f t="shared" si="6"/>
        <v>714.0861943267288</v>
      </c>
      <c r="X30" s="4">
        <v>22</v>
      </c>
      <c r="Y30" s="4">
        <f t="shared" si="7"/>
        <v>25.62665481058259</v>
      </c>
      <c r="AA30" s="4">
        <f t="shared" si="8"/>
        <v>3584912846.131592</v>
      </c>
      <c r="AB30" s="4">
        <f t="shared" si="9"/>
        <v>134745656248.40627</v>
      </c>
      <c r="AD30" s="12">
        <f t="shared" si="10"/>
        <v>14.865845474256407</v>
      </c>
      <c r="AE30" s="12">
        <f t="shared" si="11"/>
        <v>24.289737934487352</v>
      </c>
      <c r="AF30" s="12">
        <f t="shared" si="12"/>
        <v>2858608.3522675517</v>
      </c>
      <c r="AG30" s="13">
        <f t="shared" si="13"/>
        <v>35391514837.0862</v>
      </c>
    </row>
    <row r="31" spans="1:33" ht="11.25">
      <c r="A31" s="2">
        <v>1013</v>
      </c>
      <c r="B31" s="2" t="s">
        <v>149</v>
      </c>
      <c r="C31" s="2">
        <v>2</v>
      </c>
      <c r="D31" s="2"/>
      <c r="E31" s="2" t="s">
        <v>13</v>
      </c>
      <c r="F31" s="3">
        <v>21.2</v>
      </c>
      <c r="G31" s="3">
        <v>683.678</v>
      </c>
      <c r="H31" s="26">
        <v>0.04217631091918569</v>
      </c>
      <c r="I31" s="7"/>
      <c r="K31" s="4">
        <f t="shared" si="0"/>
        <v>1093.411938819652</v>
      </c>
      <c r="O31" s="4">
        <f t="shared" si="1"/>
        <v>3.054001181677967</v>
      </c>
      <c r="P31" s="4">
        <f t="shared" si="2"/>
        <v>6.527487046546245</v>
      </c>
      <c r="Q31" s="4">
        <f t="shared" si="3"/>
        <v>-3.1658965681834768</v>
      </c>
      <c r="R31" s="4">
        <f t="shared" si="4"/>
        <v>6.584067488747063</v>
      </c>
      <c r="S31" s="11">
        <f t="shared" si="5"/>
        <v>0.05658044220081848</v>
      </c>
      <c r="T31" s="4">
        <f t="shared" si="6"/>
        <v>723.4760834210534</v>
      </c>
      <c r="X31" s="4">
        <v>23</v>
      </c>
      <c r="Y31" s="4">
        <f t="shared" si="7"/>
        <v>26.62665481058259</v>
      </c>
      <c r="AA31" s="4">
        <f t="shared" si="8"/>
        <v>9744803446.248903</v>
      </c>
      <c r="AB31" s="4">
        <f t="shared" si="9"/>
        <v>366276668843.8317</v>
      </c>
      <c r="AD31" s="12">
        <f t="shared" si="10"/>
        <v>15.308402839875708</v>
      </c>
      <c r="AE31" s="12">
        <f t="shared" si="11"/>
        <v>25.218839496985265</v>
      </c>
      <c r="AF31" s="12">
        <f t="shared" si="12"/>
        <v>4449947.426823675</v>
      </c>
      <c r="AG31" s="13">
        <f t="shared" si="13"/>
        <v>89619565405.0721</v>
      </c>
    </row>
    <row r="32" spans="1:33" ht="11.25">
      <c r="A32" s="2">
        <v>1013</v>
      </c>
      <c r="B32" s="2" t="s">
        <v>149</v>
      </c>
      <c r="C32" s="2">
        <v>3</v>
      </c>
      <c r="D32" s="2"/>
      <c r="E32" s="2" t="s">
        <v>13</v>
      </c>
      <c r="F32" s="3">
        <v>28.3</v>
      </c>
      <c r="G32" s="3">
        <v>1107.9379999999999</v>
      </c>
      <c r="H32" s="26">
        <v>0.06834904380012337</v>
      </c>
      <c r="I32" s="7"/>
      <c r="K32" s="4">
        <f t="shared" si="0"/>
        <v>1321.3219258483628</v>
      </c>
      <c r="O32" s="4">
        <f t="shared" si="1"/>
        <v>3.342861804649192</v>
      </c>
      <c r="P32" s="4">
        <f t="shared" si="2"/>
        <v>7.010255909062895</v>
      </c>
      <c r="Q32" s="4">
        <f t="shared" si="3"/>
        <v>-2.6831277056668266</v>
      </c>
      <c r="R32" s="4">
        <f t="shared" si="4"/>
        <v>6.782176614987055</v>
      </c>
      <c r="S32" s="11">
        <f t="shared" si="5"/>
        <v>-0.22807929407584027</v>
      </c>
      <c r="T32" s="4">
        <f t="shared" si="6"/>
        <v>881.9863811257374</v>
      </c>
      <c r="X32" s="4">
        <v>24</v>
      </c>
      <c r="Y32" s="4">
        <f t="shared" si="7"/>
        <v>27.62665481058259</v>
      </c>
      <c r="AA32" s="4">
        <f t="shared" si="8"/>
        <v>26489122129.84347</v>
      </c>
      <c r="AB32" s="4">
        <f t="shared" si="9"/>
        <v>995643213106.6991</v>
      </c>
      <c r="AD32" s="12">
        <f t="shared" si="10"/>
        <v>15.750893584181195</v>
      </c>
      <c r="AE32" s="12">
        <f t="shared" si="11"/>
        <v>26.148007680796997</v>
      </c>
      <c r="AF32" s="12">
        <f t="shared" si="12"/>
        <v>6926696.653753535</v>
      </c>
      <c r="AG32" s="13">
        <f t="shared" si="13"/>
        <v>226952749504.1289</v>
      </c>
    </row>
    <row r="33" spans="1:33" ht="11.25">
      <c r="A33" s="2">
        <v>1013</v>
      </c>
      <c r="B33" s="2" t="s">
        <v>149</v>
      </c>
      <c r="C33" s="2">
        <v>4</v>
      </c>
      <c r="D33" s="2"/>
      <c r="E33" s="2" t="s">
        <v>13</v>
      </c>
      <c r="F33" s="3">
        <v>32.6</v>
      </c>
      <c r="G33" s="3">
        <v>838.974</v>
      </c>
      <c r="H33" s="26">
        <v>0.0517565700185071</v>
      </c>
      <c r="I33" s="7"/>
      <c r="K33" s="4">
        <f t="shared" si="0"/>
        <v>1459.3519179925113</v>
      </c>
      <c r="O33" s="4">
        <f t="shared" si="1"/>
        <v>3.484312288372662</v>
      </c>
      <c r="P33" s="4">
        <f t="shared" si="2"/>
        <v>6.732179716714085</v>
      </c>
      <c r="Q33" s="4">
        <f t="shared" si="3"/>
        <v>-2.9612038980156368</v>
      </c>
      <c r="R33" s="4">
        <f t="shared" si="4"/>
        <v>6.879187524429953</v>
      </c>
      <c r="S33" s="11">
        <f t="shared" si="5"/>
        <v>0.14700780771586786</v>
      </c>
      <c r="T33" s="4">
        <f t="shared" si="6"/>
        <v>971.8364455722253</v>
      </c>
      <c r="X33" s="4">
        <v>25</v>
      </c>
      <c r="Y33" s="4">
        <f t="shared" si="7"/>
        <v>28.62665481058259</v>
      </c>
      <c r="AA33" s="4">
        <f t="shared" si="8"/>
        <v>72004899337.38588</v>
      </c>
      <c r="AB33" s="4">
        <f t="shared" si="9"/>
        <v>2706438853816.517</v>
      </c>
      <c r="AD33" s="12">
        <f t="shared" si="10"/>
        <v>16.193326644146715</v>
      </c>
      <c r="AE33" s="12">
        <f t="shared" si="11"/>
        <v>27.07723354894869</v>
      </c>
      <c r="AF33" s="12">
        <f t="shared" si="12"/>
        <v>10781331.635403719</v>
      </c>
      <c r="AG33" s="13">
        <f t="shared" si="13"/>
        <v>574768707473.7758</v>
      </c>
    </row>
    <row r="34" spans="1:33" ht="11.25">
      <c r="A34" s="2">
        <v>1013</v>
      </c>
      <c r="B34" s="2" t="s">
        <v>150</v>
      </c>
      <c r="C34" s="2">
        <v>1</v>
      </c>
      <c r="D34" s="2"/>
      <c r="E34" s="2" t="s">
        <v>13</v>
      </c>
      <c r="F34" s="3">
        <v>25.7</v>
      </c>
      <c r="G34" s="3">
        <v>2367.842</v>
      </c>
      <c r="H34" s="26">
        <v>0.14607291795188157</v>
      </c>
      <c r="I34" s="7"/>
      <c r="K34" s="4">
        <f t="shared" si="0"/>
        <v>1237.8619305984123</v>
      </c>
      <c r="O34" s="4">
        <f t="shared" si="1"/>
        <v>3.246490991901174</v>
      </c>
      <c r="P34" s="4">
        <f t="shared" si="2"/>
        <v>7.769734270804847</v>
      </c>
      <c r="Q34" s="4">
        <f t="shared" si="3"/>
        <v>-1.923649343924875</v>
      </c>
      <c r="R34" s="4">
        <f t="shared" si="4"/>
        <v>6.716082672129189</v>
      </c>
      <c r="S34" s="11">
        <f t="shared" si="5"/>
        <v>-1.0536515986756578</v>
      </c>
      <c r="T34" s="4">
        <f t="shared" si="6"/>
        <v>825.5771125402523</v>
      </c>
      <c r="X34" s="4">
        <v>26</v>
      </c>
      <c r="Y34" s="4">
        <f t="shared" si="7"/>
        <v>29.62665481058259</v>
      </c>
      <c r="AA34" s="4">
        <f t="shared" si="8"/>
        <v>195729609428.83878</v>
      </c>
      <c r="AB34" s="4">
        <f t="shared" si="9"/>
        <v>7356863556164.965</v>
      </c>
      <c r="AD34" s="12">
        <f t="shared" si="10"/>
        <v>16.63570942830189</v>
      </c>
      <c r="AE34" s="12">
        <f t="shared" si="11"/>
        <v>28.00650969291073</v>
      </c>
      <c r="AF34" s="12">
        <f t="shared" si="12"/>
        <v>16780187.421876453</v>
      </c>
      <c r="AG34" s="13">
        <f t="shared" si="13"/>
        <v>1455702463619.598</v>
      </c>
    </row>
    <row r="35" spans="1:33" ht="11.25">
      <c r="A35" s="2">
        <v>1013</v>
      </c>
      <c r="B35" s="2" t="s">
        <v>150</v>
      </c>
      <c r="C35" s="2">
        <v>2</v>
      </c>
      <c r="D35" s="2"/>
      <c r="E35" s="2" t="s">
        <v>13</v>
      </c>
      <c r="F35" s="3">
        <v>28.9</v>
      </c>
      <c r="G35" s="2">
        <v>2460.8159999999993</v>
      </c>
      <c r="H35" s="26">
        <v>0.1518085132634176</v>
      </c>
      <c r="I35" s="7"/>
      <c r="K35" s="4">
        <f t="shared" si="0"/>
        <v>1340.5819247521972</v>
      </c>
      <c r="O35" s="4">
        <f t="shared" si="1"/>
        <v>3.3638415951183864</v>
      </c>
      <c r="P35" s="4">
        <f t="shared" si="2"/>
        <v>7.808248281240772</v>
      </c>
      <c r="Q35" s="4">
        <f t="shared" si="3"/>
        <v>-1.8851353334889496</v>
      </c>
      <c r="R35" s="4">
        <f t="shared" si="4"/>
        <v>6.796565173440603</v>
      </c>
      <c r="S35" s="11">
        <f t="shared" si="5"/>
        <v>-1.0116831078001685</v>
      </c>
      <c r="T35" s="4">
        <f t="shared" si="6"/>
        <v>894.7686322840972</v>
      </c>
      <c r="X35" s="4">
        <v>27</v>
      </c>
      <c r="Y35" s="4">
        <f t="shared" si="7"/>
        <v>30.62665481058259</v>
      </c>
      <c r="AA35" s="4">
        <f t="shared" si="8"/>
        <v>532048240601.79865</v>
      </c>
      <c r="AB35" s="4">
        <f t="shared" si="9"/>
        <v>19998028519175.812</v>
      </c>
      <c r="AD35" s="12">
        <f t="shared" si="10"/>
        <v>17.078048129781127</v>
      </c>
      <c r="AE35" s="12">
        <f t="shared" si="11"/>
        <v>28.935829919548706</v>
      </c>
      <c r="AF35" s="12">
        <f t="shared" si="12"/>
        <v>26115723.654811315</v>
      </c>
      <c r="AG35" s="13">
        <f t="shared" si="13"/>
        <v>3686984088299.7036</v>
      </c>
    </row>
    <row r="36" spans="1:33" ht="11.25">
      <c r="A36" s="2">
        <v>1013</v>
      </c>
      <c r="B36" s="2" t="s">
        <v>150</v>
      </c>
      <c r="C36" s="2">
        <v>3</v>
      </c>
      <c r="D36" s="2"/>
      <c r="E36" s="2" t="s">
        <v>13</v>
      </c>
      <c r="F36" s="3">
        <v>25.3</v>
      </c>
      <c r="G36" s="2">
        <v>990.136</v>
      </c>
      <c r="H36" s="26">
        <v>0.06108180135718692</v>
      </c>
      <c r="I36" s="7"/>
      <c r="K36" s="4">
        <f t="shared" si="0"/>
        <v>1225.021931329189</v>
      </c>
      <c r="O36" s="4">
        <f t="shared" si="1"/>
        <v>3.2308043957334744</v>
      </c>
      <c r="P36" s="4">
        <f t="shared" si="2"/>
        <v>6.897842307431102</v>
      </c>
      <c r="Q36" s="4">
        <f t="shared" si="3"/>
        <v>-2.7955413072986204</v>
      </c>
      <c r="R36" s="4">
        <f t="shared" si="4"/>
        <v>6.705324342286591</v>
      </c>
      <c r="S36" s="11">
        <f t="shared" si="5"/>
        <v>-0.19251796514451058</v>
      </c>
      <c r="T36" s="4">
        <f t="shared" si="6"/>
        <v>816.742887613038</v>
      </c>
      <c r="X36" s="4">
        <v>28</v>
      </c>
      <c r="Y36" s="4">
        <f t="shared" si="7"/>
        <v>31.62665481058259</v>
      </c>
      <c r="AA36" s="4">
        <f t="shared" si="8"/>
        <v>1446257064291.475</v>
      </c>
      <c r="AB36" s="4">
        <f t="shared" si="9"/>
        <v>54360277528681.36</v>
      </c>
      <c r="AD36" s="12">
        <f t="shared" si="10"/>
        <v>17.52034796552637</v>
      </c>
      <c r="AE36" s="12">
        <f t="shared" si="11"/>
        <v>29.865189011920684</v>
      </c>
      <c r="AF36" s="12">
        <f t="shared" si="12"/>
        <v>40643438.46387389</v>
      </c>
      <c r="AG36" s="13">
        <f t="shared" si="13"/>
        <v>9338707842029.057</v>
      </c>
    </row>
    <row r="37" spans="1:33" ht="11.25">
      <c r="A37" s="2">
        <v>9008</v>
      </c>
      <c r="B37" s="2" t="s">
        <v>56</v>
      </c>
      <c r="C37" s="2">
        <v>1</v>
      </c>
      <c r="D37" s="2" t="s">
        <v>24</v>
      </c>
      <c r="E37" s="2"/>
      <c r="F37" s="3">
        <v>66.1</v>
      </c>
      <c r="G37" s="8">
        <v>754.5659999999999</v>
      </c>
      <c r="H37" s="26">
        <v>0.04306883561643835</v>
      </c>
      <c r="I37" s="7"/>
      <c r="K37" s="4">
        <f t="shared" si="0"/>
        <v>2534.701856789948</v>
      </c>
      <c r="O37" s="4">
        <f t="shared" si="1"/>
        <v>4.191168746857641</v>
      </c>
      <c r="P37" s="4">
        <f t="shared" si="2"/>
        <v>6.626142749531281</v>
      </c>
      <c r="Q37" s="4">
        <f t="shared" si="3"/>
        <v>-3.1449556149591014</v>
      </c>
      <c r="R37" s="4">
        <f t="shared" si="4"/>
        <v>7.363970510519071</v>
      </c>
      <c r="S37" s="11">
        <f t="shared" si="5"/>
        <v>0.7378277609877895</v>
      </c>
      <c r="T37" s="4">
        <f t="shared" si="6"/>
        <v>1578.0899629450398</v>
      </c>
      <c r="X37" s="4">
        <v>29</v>
      </c>
      <c r="Y37" s="4">
        <f t="shared" si="7"/>
        <v>32.62665481058259</v>
      </c>
      <c r="AA37" s="4">
        <f t="shared" si="8"/>
        <v>3931334297144.042</v>
      </c>
      <c r="AB37" s="4">
        <f t="shared" si="9"/>
        <v>147766554596205.66</v>
      </c>
      <c r="AD37" s="12">
        <f t="shared" si="10"/>
        <v>17.96261336118157</v>
      </c>
      <c r="AE37" s="12">
        <f t="shared" si="11"/>
        <v>30.794582544382695</v>
      </c>
      <c r="AF37" s="12">
        <f t="shared" si="12"/>
        <v>63250485.48417465</v>
      </c>
      <c r="AG37" s="13">
        <f t="shared" si="13"/>
        <v>23654690579745.562</v>
      </c>
    </row>
    <row r="38" spans="1:33" ht="11.25">
      <c r="A38" s="2">
        <v>9008</v>
      </c>
      <c r="B38" s="2" t="s">
        <v>57</v>
      </c>
      <c r="C38" s="2">
        <v>1</v>
      </c>
      <c r="D38" s="2" t="s">
        <v>24</v>
      </c>
      <c r="E38" s="2"/>
      <c r="F38" s="3">
        <v>66.1</v>
      </c>
      <c r="G38" s="8">
        <v>754.5659999999999</v>
      </c>
      <c r="H38" s="26">
        <v>0.04306883561643835</v>
      </c>
      <c r="I38" s="7"/>
      <c r="K38" s="4">
        <f t="shared" si="0"/>
        <v>2534.701856789948</v>
      </c>
      <c r="O38" s="4">
        <f t="shared" si="1"/>
        <v>4.191168746857641</v>
      </c>
      <c r="P38" s="4">
        <f t="shared" si="2"/>
        <v>6.626142749531281</v>
      </c>
      <c r="Q38" s="4">
        <f t="shared" si="3"/>
        <v>-3.1449556149591014</v>
      </c>
      <c r="R38" s="4">
        <f t="shared" si="4"/>
        <v>7.363970510519071</v>
      </c>
      <c r="S38" s="11">
        <f t="shared" si="5"/>
        <v>0.7378277609877895</v>
      </c>
      <c r="T38" s="4">
        <f t="shared" si="6"/>
        <v>1578.0899629450398</v>
      </c>
      <c r="X38" s="4">
        <v>30</v>
      </c>
      <c r="Y38" s="4">
        <f t="shared" si="7"/>
        <v>33.62665481058259</v>
      </c>
      <c r="AA38" s="4">
        <f t="shared" si="8"/>
        <v>10686474581524.463</v>
      </c>
      <c r="AB38" s="4">
        <f t="shared" si="9"/>
        <v>401671140212867.25</v>
      </c>
      <c r="AD38" s="12">
        <f t="shared" si="10"/>
        <v>18.4048480955287</v>
      </c>
      <c r="AE38" s="12">
        <f t="shared" si="11"/>
        <v>31.72400673815278</v>
      </c>
      <c r="AF38" s="12">
        <f t="shared" si="12"/>
        <v>98429202.90953836</v>
      </c>
      <c r="AG38" s="13">
        <f t="shared" si="13"/>
        <v>59918518976578.19</v>
      </c>
    </row>
    <row r="39" spans="1:33" ht="11.25">
      <c r="A39" s="2">
        <v>9008</v>
      </c>
      <c r="B39" s="2" t="s">
        <v>42</v>
      </c>
      <c r="C39" s="2">
        <v>1</v>
      </c>
      <c r="D39" s="2" t="s">
        <v>24</v>
      </c>
      <c r="E39" s="2"/>
      <c r="F39" s="3">
        <v>66.1</v>
      </c>
      <c r="G39" s="8">
        <v>754.5659999999999</v>
      </c>
      <c r="H39" s="26">
        <v>0.04306883561643835</v>
      </c>
      <c r="I39" s="7"/>
      <c r="K39" s="4">
        <f t="shared" si="0"/>
        <v>2534.701856789948</v>
      </c>
      <c r="O39" s="4">
        <f t="shared" si="1"/>
        <v>4.191168746857641</v>
      </c>
      <c r="P39" s="4">
        <f t="shared" si="2"/>
        <v>6.626142749531281</v>
      </c>
      <c r="Q39" s="4">
        <f t="shared" si="3"/>
        <v>-3.1449556149591014</v>
      </c>
      <c r="R39" s="4">
        <f t="shared" si="4"/>
        <v>7.363970510519071</v>
      </c>
      <c r="S39" s="11">
        <f t="shared" si="5"/>
        <v>0.7378277609877895</v>
      </c>
      <c r="T39" s="4">
        <f t="shared" si="6"/>
        <v>1578.0899629450398</v>
      </c>
      <c r="X39" s="4">
        <v>31</v>
      </c>
      <c r="Y39" s="4">
        <f t="shared" si="7"/>
        <v>34.62665481058259</v>
      </c>
      <c r="AA39" s="4">
        <f t="shared" si="8"/>
        <v>29048849665247.426</v>
      </c>
      <c r="AB39" s="4">
        <f t="shared" si="9"/>
        <v>1091855361457062.2</v>
      </c>
      <c r="AD39" s="12">
        <f t="shared" si="10"/>
        <v>18.847055414423178</v>
      </c>
      <c r="AE39" s="12">
        <f t="shared" si="11"/>
        <v>32.65345834737552</v>
      </c>
      <c r="AF39" s="12">
        <f t="shared" si="12"/>
        <v>153169454.83561665</v>
      </c>
      <c r="AG39" s="13">
        <f t="shared" si="13"/>
        <v>151780778249574.6</v>
      </c>
    </row>
    <row r="40" spans="1:33" ht="11.25">
      <c r="A40" s="2">
        <v>9008</v>
      </c>
      <c r="B40" s="2" t="s">
        <v>58</v>
      </c>
      <c r="C40" s="2">
        <v>1</v>
      </c>
      <c r="D40" s="2" t="s">
        <v>24</v>
      </c>
      <c r="E40" s="2"/>
      <c r="F40" s="3">
        <v>66.1</v>
      </c>
      <c r="G40" s="8">
        <v>1029.666</v>
      </c>
      <c r="H40" s="26">
        <v>0.0587708904109589</v>
      </c>
      <c r="I40" s="7"/>
      <c r="K40" s="4">
        <f t="shared" si="0"/>
        <v>2534.701856789948</v>
      </c>
      <c r="O40" s="4">
        <f t="shared" si="1"/>
        <v>4.191168746857641</v>
      </c>
      <c r="P40" s="4">
        <f t="shared" si="2"/>
        <v>6.9369897567915375</v>
      </c>
      <c r="Q40" s="4">
        <f t="shared" si="3"/>
        <v>-2.8341086076988447</v>
      </c>
      <c r="R40" s="4">
        <f t="shared" si="4"/>
        <v>7.363970510519071</v>
      </c>
      <c r="S40" s="11">
        <f t="shared" si="5"/>
        <v>0.4269807537275332</v>
      </c>
      <c r="T40" s="4">
        <f t="shared" si="6"/>
        <v>1578.0899629450398</v>
      </c>
      <c r="X40" s="4">
        <v>32</v>
      </c>
      <c r="Y40" s="4">
        <f t="shared" si="7"/>
        <v>35.62665481058259</v>
      </c>
      <c r="AA40" s="4">
        <f t="shared" si="8"/>
        <v>78962960182680.69</v>
      </c>
      <c r="AB40" s="4">
        <f t="shared" si="9"/>
        <v>2967970588354315</v>
      </c>
      <c r="AD40" s="12">
        <f t="shared" si="10"/>
        <v>19.289238121482704</v>
      </c>
      <c r="AE40" s="12">
        <f t="shared" si="11"/>
        <v>33.58293456843321</v>
      </c>
      <c r="AF40" s="12">
        <f t="shared" si="12"/>
        <v>238346992.48711595</v>
      </c>
      <c r="AG40" s="13">
        <f t="shared" si="13"/>
        <v>384488335815347</v>
      </c>
    </row>
    <row r="41" spans="1:33" ht="11.25">
      <c r="A41" s="2">
        <v>9008</v>
      </c>
      <c r="B41" s="2" t="s">
        <v>59</v>
      </c>
      <c r="C41" s="2">
        <v>1</v>
      </c>
      <c r="D41" s="2" t="s">
        <v>24</v>
      </c>
      <c r="E41" s="2"/>
      <c r="F41" s="3">
        <v>66.1</v>
      </c>
      <c r="G41" s="8">
        <v>754.5659999999999</v>
      </c>
      <c r="H41" s="26">
        <v>0.04306883561643835</v>
      </c>
      <c r="I41" s="7"/>
      <c r="K41" s="4">
        <f t="shared" si="0"/>
        <v>2534.701856789948</v>
      </c>
      <c r="O41" s="4">
        <f t="shared" si="1"/>
        <v>4.191168746857641</v>
      </c>
      <c r="P41" s="4">
        <f t="shared" si="2"/>
        <v>6.626142749531281</v>
      </c>
      <c r="Q41" s="4">
        <f t="shared" si="3"/>
        <v>-3.1449556149591014</v>
      </c>
      <c r="R41" s="4">
        <f t="shared" si="4"/>
        <v>7.363970510519071</v>
      </c>
      <c r="S41" s="11">
        <f t="shared" si="5"/>
        <v>0.7378277609877895</v>
      </c>
      <c r="T41" s="4">
        <f t="shared" si="6"/>
        <v>1578.0899629450398</v>
      </c>
      <c r="X41" s="4">
        <v>33</v>
      </c>
      <c r="Y41" s="4">
        <f t="shared" si="7"/>
        <v>36.62665481058259</v>
      </c>
      <c r="AA41" s="4">
        <f t="shared" si="8"/>
        <v>214643579785916.06</v>
      </c>
      <c r="AB41" s="4">
        <f t="shared" si="9"/>
        <v>8067780517724435</v>
      </c>
      <c r="AD41" s="12">
        <f t="shared" si="10"/>
        <v>19.731398650877715</v>
      </c>
      <c r="AE41" s="12">
        <f t="shared" si="11"/>
        <v>34.51243296715541</v>
      </c>
      <c r="AF41" s="12">
        <f t="shared" si="12"/>
        <v>370883535.5276422</v>
      </c>
      <c r="AG41" s="13">
        <f t="shared" si="13"/>
        <v>974000533347282.4</v>
      </c>
    </row>
    <row r="42" spans="1:5" ht="11.25">
      <c r="A42" s="2"/>
      <c r="B42" s="2"/>
      <c r="C42" s="2"/>
      <c r="D42" s="2"/>
      <c r="E42" s="2"/>
    </row>
    <row r="43" spans="1:5" ht="11.25">
      <c r="A43" s="1" t="s">
        <v>53</v>
      </c>
      <c r="B43" s="1">
        <f>COUNT(A4:A41)</f>
        <v>38</v>
      </c>
      <c r="C43" s="2"/>
      <c r="D43" s="2"/>
      <c r="E43" s="2"/>
    </row>
    <row r="44" spans="1:5" ht="11.25">
      <c r="A44" s="2"/>
      <c r="B44" s="2"/>
      <c r="C44" s="2"/>
      <c r="D44" s="2"/>
      <c r="E44" s="2"/>
    </row>
    <row r="45" spans="1:5" ht="11.25">
      <c r="A45" s="2"/>
      <c r="B45" s="2"/>
      <c r="C45" s="2"/>
      <c r="D45" s="2"/>
      <c r="E45" s="2"/>
    </row>
    <row r="46" spans="1:5" ht="11.25">
      <c r="A46" s="2"/>
      <c r="B46" s="2"/>
      <c r="C46" s="2"/>
      <c r="D46" s="2"/>
      <c r="E46" s="2"/>
    </row>
    <row r="47" spans="1:5" ht="11.25">
      <c r="A47" s="2"/>
      <c r="B47" s="2"/>
      <c r="C47" s="2"/>
      <c r="D47" s="2"/>
      <c r="E47" s="2"/>
    </row>
    <row r="48" spans="1:5" ht="11.25">
      <c r="A48" s="2"/>
      <c r="B48" s="2"/>
      <c r="C48" s="2"/>
      <c r="D48" s="2"/>
      <c r="E48" s="2"/>
    </row>
    <row r="49" spans="1:5" ht="11.25">
      <c r="A49" s="2"/>
      <c r="B49" s="2"/>
      <c r="C49" s="2"/>
      <c r="D49" s="2"/>
      <c r="E49" s="2"/>
    </row>
    <row r="50" spans="1:5" ht="11.25">
      <c r="A50" s="2"/>
      <c r="B50" s="2"/>
      <c r="C50" s="2"/>
      <c r="D50" s="2"/>
      <c r="E50" s="2"/>
    </row>
    <row r="51" spans="1:5" ht="11.25">
      <c r="A51" s="2"/>
      <c r="B51" s="2"/>
      <c r="C51" s="2"/>
      <c r="D51" s="2"/>
      <c r="E51" s="2"/>
    </row>
    <row r="52" spans="1:5" ht="11.25">
      <c r="A52" s="2"/>
      <c r="B52" s="2"/>
      <c r="C52" s="2"/>
      <c r="D52" s="2"/>
      <c r="E52" s="2"/>
    </row>
    <row r="53" spans="1:5" ht="11.25">
      <c r="A53" s="2"/>
      <c r="B53" s="2"/>
      <c r="C53" s="2"/>
      <c r="D53" s="2"/>
      <c r="E53" s="2"/>
    </row>
    <row r="54" spans="1:5" ht="11.25">
      <c r="A54" s="2"/>
      <c r="B54" s="2"/>
      <c r="C54" s="2"/>
      <c r="D54" s="2"/>
      <c r="E54" s="2"/>
    </row>
    <row r="55" spans="1:5" ht="11.25">
      <c r="A55" s="2"/>
      <c r="B55" s="2"/>
      <c r="C55" s="2"/>
      <c r="D55" s="2"/>
      <c r="E55" s="2"/>
    </row>
    <row r="56" spans="1:5" ht="11.25">
      <c r="A56" s="2"/>
      <c r="B56" s="2"/>
      <c r="C56" s="2"/>
      <c r="D56" s="2"/>
      <c r="E56" s="2"/>
    </row>
    <row r="57" spans="1:5" ht="11.25">
      <c r="A57" s="2"/>
      <c r="B57" s="2"/>
      <c r="C57" s="2"/>
      <c r="D57" s="2"/>
      <c r="E57" s="2"/>
    </row>
    <row r="58" spans="1:5" ht="11.25">
      <c r="A58" s="2"/>
      <c r="B58" s="2"/>
      <c r="C58" s="2"/>
      <c r="D58" s="2"/>
      <c r="E58" s="2"/>
    </row>
    <row r="59" spans="1:5" ht="11.25">
      <c r="A59" s="2"/>
      <c r="B59" s="2"/>
      <c r="C59" s="2"/>
      <c r="D59" s="2"/>
      <c r="E59" s="2"/>
    </row>
    <row r="60" spans="1:5" ht="11.25">
      <c r="A60" s="2"/>
      <c r="B60" s="2"/>
      <c r="C60" s="2"/>
      <c r="D60" s="2"/>
      <c r="E60" s="2"/>
    </row>
    <row r="61" spans="1:5" ht="11.25">
      <c r="A61" s="2"/>
      <c r="B61" s="2"/>
      <c r="C61" s="2"/>
      <c r="D61" s="2"/>
      <c r="E61" s="2"/>
    </row>
    <row r="62" spans="1:5" ht="11.25">
      <c r="A62" s="2"/>
      <c r="B62" s="2"/>
      <c r="C62" s="2"/>
      <c r="D62" s="2"/>
      <c r="E62" s="2"/>
    </row>
    <row r="63" spans="1:5" ht="11.25">
      <c r="A63" s="2"/>
      <c r="B63" s="2"/>
      <c r="C63" s="2"/>
      <c r="D63" s="2"/>
      <c r="E63" s="2"/>
    </row>
    <row r="64" spans="1:5" ht="11.25">
      <c r="A64" s="2"/>
      <c r="B64" s="2"/>
      <c r="C64" s="2"/>
      <c r="D64" s="2"/>
      <c r="E64" s="2"/>
    </row>
    <row r="65" spans="1:5" ht="11.25">
      <c r="A65" s="2"/>
      <c r="B65" s="2"/>
      <c r="C65" s="2"/>
      <c r="D65" s="2"/>
      <c r="E65" s="2"/>
    </row>
    <row r="66" spans="1:5" ht="11.25">
      <c r="A66" s="2"/>
      <c r="B66" s="2"/>
      <c r="C66" s="2"/>
      <c r="D66" s="2"/>
      <c r="E66" s="2"/>
    </row>
    <row r="67" spans="1:5" ht="11.25">
      <c r="A67" s="2"/>
      <c r="B67" s="2"/>
      <c r="C67" s="2"/>
      <c r="D67" s="2"/>
      <c r="E67" s="2"/>
    </row>
    <row r="68" spans="1:5" ht="11.25">
      <c r="A68" s="2"/>
      <c r="B68" s="2"/>
      <c r="C68" s="2"/>
      <c r="D68" s="2"/>
      <c r="E68" s="2"/>
    </row>
    <row r="69" spans="1:5" ht="11.25">
      <c r="A69" s="2"/>
      <c r="B69" s="2"/>
      <c r="C69" s="2"/>
      <c r="D69" s="2"/>
      <c r="E69" s="2"/>
    </row>
    <row r="70" spans="1:5" ht="11.25">
      <c r="A70" s="2"/>
      <c r="B70" s="2"/>
      <c r="C70" s="2"/>
      <c r="D70" s="2"/>
      <c r="E70" s="2"/>
    </row>
    <row r="71" spans="1:5" ht="11.25">
      <c r="A71" s="2"/>
      <c r="B71" s="2"/>
      <c r="C71" s="2"/>
      <c r="D71" s="2"/>
      <c r="E71" s="2"/>
    </row>
    <row r="72" spans="1:5" ht="11.25">
      <c r="A72" s="2"/>
      <c r="B72" s="2"/>
      <c r="C72" s="2"/>
      <c r="D72" s="2"/>
      <c r="E72" s="2"/>
    </row>
    <row r="73" spans="1:5" ht="11.25">
      <c r="A73" s="2"/>
      <c r="B73" s="2"/>
      <c r="C73" s="2"/>
      <c r="D73" s="2"/>
      <c r="E73" s="2"/>
    </row>
    <row r="74" spans="1:5" ht="11.25">
      <c r="A74" s="2"/>
      <c r="B74" s="2"/>
      <c r="C74" s="2"/>
      <c r="D74" s="2"/>
      <c r="E74" s="2"/>
    </row>
    <row r="75" spans="1:5" ht="11.25">
      <c r="A75" s="2"/>
      <c r="B75" s="2"/>
      <c r="C75" s="2"/>
      <c r="D75" s="2"/>
      <c r="E75" s="2"/>
    </row>
    <row r="76" spans="1:5" ht="11.25">
      <c r="A76" s="2"/>
      <c r="B76" s="2"/>
      <c r="C76" s="2"/>
      <c r="D76" s="2"/>
      <c r="E76" s="2"/>
    </row>
    <row r="77" spans="1:5" ht="11.25">
      <c r="A77" s="2"/>
      <c r="B77" s="2"/>
      <c r="C77" s="2"/>
      <c r="D77" s="2"/>
      <c r="E77" s="2"/>
    </row>
    <row r="78" spans="1:5" ht="11.25">
      <c r="A78" s="2"/>
      <c r="B78" s="2"/>
      <c r="C78" s="2"/>
      <c r="D78" s="2"/>
      <c r="E78" s="2"/>
    </row>
    <row r="79" spans="1:5" ht="11.25">
      <c r="A79" s="2"/>
      <c r="B79" s="2"/>
      <c r="C79" s="2"/>
      <c r="D79" s="2"/>
      <c r="E79" s="2"/>
    </row>
    <row r="80" spans="1:5" ht="11.25">
      <c r="A80" s="2"/>
      <c r="B80" s="2"/>
      <c r="C80" s="2"/>
      <c r="D80" s="2"/>
      <c r="E80" s="2"/>
    </row>
    <row r="81" spans="1:5" ht="11.25">
      <c r="A81" s="2"/>
      <c r="B81" s="2"/>
      <c r="C81" s="2"/>
      <c r="D81" s="2"/>
      <c r="E81" s="2"/>
    </row>
    <row r="82" spans="1:5" ht="11.25">
      <c r="A82" s="2"/>
      <c r="B82" s="2"/>
      <c r="C82" s="2"/>
      <c r="D82" s="2"/>
      <c r="E82" s="2"/>
    </row>
    <row r="83" spans="1:5" ht="11.25">
      <c r="A83" s="2"/>
      <c r="B83" s="2"/>
      <c r="C83" s="2"/>
      <c r="D83" s="2"/>
      <c r="E83" s="2"/>
    </row>
    <row r="84" spans="1:5" ht="11.25">
      <c r="A84" s="2"/>
      <c r="B84" s="2"/>
      <c r="C84" s="2"/>
      <c r="D84" s="2"/>
      <c r="E84" s="2"/>
    </row>
    <row r="85" spans="1:5" ht="11.25">
      <c r="A85" s="2"/>
      <c r="B85" s="2"/>
      <c r="C85" s="2"/>
      <c r="D85" s="2"/>
      <c r="E85" s="2"/>
    </row>
    <row r="86" spans="1:5" ht="11.25">
      <c r="A86" s="2"/>
      <c r="B86" s="2"/>
      <c r="C86" s="2"/>
      <c r="D86" s="2"/>
      <c r="E86" s="2"/>
    </row>
    <row r="87" spans="1:5" ht="11.25">
      <c r="A87" s="2"/>
      <c r="B87" s="2"/>
      <c r="C87" s="2"/>
      <c r="D87" s="2"/>
      <c r="E87" s="2"/>
    </row>
    <row r="88" spans="1:5" ht="11.25">
      <c r="A88" s="2"/>
      <c r="B88" s="2"/>
      <c r="C88" s="2"/>
      <c r="D88" s="2"/>
      <c r="E88" s="2"/>
    </row>
    <row r="89" spans="1:5" ht="11.25">
      <c r="A89" s="2"/>
      <c r="B89" s="2"/>
      <c r="C89" s="2"/>
      <c r="D89" s="2"/>
      <c r="E89" s="2"/>
    </row>
    <row r="90" spans="1:5" ht="11.25">
      <c r="A90" s="2"/>
      <c r="B90" s="2"/>
      <c r="C90" s="2"/>
      <c r="D90" s="2"/>
      <c r="E90" s="2"/>
    </row>
    <row r="91" spans="1:5" ht="11.25">
      <c r="A91" s="2"/>
      <c r="B91" s="2"/>
      <c r="C91" s="2"/>
      <c r="D91" s="2"/>
      <c r="E91" s="2"/>
    </row>
    <row r="92" spans="1:5" ht="11.25">
      <c r="A92" s="2"/>
      <c r="B92" s="2"/>
      <c r="C92" s="2"/>
      <c r="D92" s="2"/>
      <c r="E92" s="2"/>
    </row>
    <row r="93" spans="1:5" ht="11.25">
      <c r="A93" s="2"/>
      <c r="B93" s="2"/>
      <c r="C93" s="2"/>
      <c r="D93" s="2"/>
      <c r="E93" s="2"/>
    </row>
    <row r="94" spans="1:5" ht="11.25">
      <c r="A94" s="2"/>
      <c r="B94" s="2"/>
      <c r="C94" s="2"/>
      <c r="D94" s="2"/>
      <c r="E94" s="2"/>
    </row>
    <row r="95" spans="1:5" ht="11.25">
      <c r="A95" s="2"/>
      <c r="B95" s="2"/>
      <c r="C95" s="2"/>
      <c r="D95" s="2"/>
      <c r="E95" s="2"/>
    </row>
    <row r="96" spans="1:5" ht="11.25">
      <c r="A96" s="2"/>
      <c r="B96" s="2"/>
      <c r="C96" s="2"/>
      <c r="D96" s="2"/>
      <c r="E96" s="2"/>
    </row>
    <row r="97" spans="1:5" ht="11.25">
      <c r="A97" s="2"/>
      <c r="B97" s="2"/>
      <c r="C97" s="2"/>
      <c r="D97" s="2"/>
      <c r="E97" s="2"/>
    </row>
    <row r="98" spans="1:5" ht="11.25">
      <c r="A98" s="2"/>
      <c r="B98" s="2"/>
      <c r="C98" s="2"/>
      <c r="D98" s="2"/>
      <c r="E98" s="2"/>
    </row>
    <row r="99" spans="1:5" ht="11.25">
      <c r="A99" s="2"/>
      <c r="B99" s="2"/>
      <c r="C99" s="2"/>
      <c r="D99" s="2"/>
      <c r="E99" s="2"/>
    </row>
    <row r="100" spans="1:5" ht="11.25">
      <c r="A100" s="2"/>
      <c r="B100" s="2"/>
      <c r="C100" s="2"/>
      <c r="D100" s="2"/>
      <c r="E100" s="2"/>
    </row>
    <row r="101" spans="1:5" ht="11.25">
      <c r="A101" s="2"/>
      <c r="B101" s="2"/>
      <c r="C101" s="2"/>
      <c r="D101" s="2"/>
      <c r="E101" s="2"/>
    </row>
  </sheetData>
  <mergeCells count="8">
    <mergeCell ref="AD2:AG2"/>
    <mergeCell ref="AD3:AE3"/>
    <mergeCell ref="AF3:AG3"/>
    <mergeCell ref="K2:M2"/>
    <mergeCell ref="O2:V2"/>
    <mergeCell ref="X2:AB2"/>
    <mergeCell ref="X3:Y3"/>
    <mergeCell ref="AA3:A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352"/>
  <sheetViews>
    <sheetView workbookViewId="0" topLeftCell="A1">
      <selection activeCell="AG5" sqref="AG5"/>
    </sheetView>
  </sheetViews>
  <sheetFormatPr defaultColWidth="9.140625" defaultRowHeight="12.75"/>
  <cols>
    <col min="1" max="1" width="10.8515625" style="1" bestFit="1" customWidth="1"/>
    <col min="2" max="2" width="9.57421875" style="1" bestFit="1" customWidth="1"/>
    <col min="3" max="3" width="11.28125" style="1" bestFit="1" customWidth="1"/>
    <col min="4" max="5" width="10.421875" style="1" bestFit="1" customWidth="1"/>
    <col min="6" max="6" width="9.28125" style="1" bestFit="1" customWidth="1"/>
    <col min="7" max="7" width="7.57421875" style="4" bestFit="1" customWidth="1"/>
    <col min="8" max="8" width="15.7109375" style="4" bestFit="1" customWidth="1"/>
    <col min="9" max="9" width="22.421875" style="4" bestFit="1" customWidth="1"/>
    <col min="10" max="10" width="18.8515625" style="4" customWidth="1"/>
    <col min="11" max="11" width="12.57421875" style="4" bestFit="1" customWidth="1"/>
    <col min="12" max="12" width="7.00390625" style="4" bestFit="1" customWidth="1"/>
    <col min="13" max="13" width="10.421875" style="4" bestFit="1" customWidth="1"/>
    <col min="14" max="14" width="12.8515625" style="4" customWidth="1"/>
    <col min="15" max="17" width="10.421875" style="4" bestFit="1" customWidth="1"/>
    <col min="18" max="18" width="7.7109375" style="4" bestFit="1" customWidth="1"/>
    <col min="19" max="19" width="10.421875" style="4" bestFit="1" customWidth="1"/>
    <col min="20" max="20" width="7.00390625" style="4" bestFit="1" customWidth="1"/>
    <col min="21" max="21" width="10.421875" style="4" bestFit="1" customWidth="1"/>
    <col min="22" max="22" width="12.421875" style="4" bestFit="1" customWidth="1"/>
    <col min="23" max="23" width="11.28125" style="4" bestFit="1" customWidth="1"/>
    <col min="24" max="24" width="10.421875" style="4" bestFit="1" customWidth="1"/>
    <col min="25" max="25" width="9.140625" style="4" customWidth="1"/>
    <col min="26" max="27" width="10.421875" style="4" bestFit="1" customWidth="1"/>
    <col min="28" max="28" width="9.140625" style="4" customWidth="1"/>
    <col min="29" max="30" width="17.7109375" style="4" bestFit="1" customWidth="1"/>
    <col min="31" max="32" width="15.7109375" style="4" bestFit="1" customWidth="1"/>
    <col min="33" max="16384" width="9.140625" style="4" customWidth="1"/>
  </cols>
  <sheetData>
    <row r="2" spans="11:32" ht="11.25">
      <c r="K2" s="27" t="s">
        <v>5</v>
      </c>
      <c r="L2" s="28"/>
      <c r="M2" s="28"/>
      <c r="N2" s="6"/>
      <c r="O2" s="27" t="s">
        <v>15</v>
      </c>
      <c r="P2" s="28"/>
      <c r="Q2" s="28"/>
      <c r="R2" s="28"/>
      <c r="S2" s="28"/>
      <c r="T2" s="28"/>
      <c r="U2" s="28"/>
      <c r="W2" s="27" t="s">
        <v>10</v>
      </c>
      <c r="X2" s="27"/>
      <c r="Y2" s="27"/>
      <c r="Z2" s="27"/>
      <c r="AA2" s="27"/>
      <c r="AC2" s="27" t="s">
        <v>29</v>
      </c>
      <c r="AD2" s="27"/>
      <c r="AE2" s="27"/>
      <c r="AF2" s="27"/>
    </row>
    <row r="3" spans="1:32" ht="22.5">
      <c r="A3" s="2" t="s">
        <v>11</v>
      </c>
      <c r="B3" s="2" t="s">
        <v>12</v>
      </c>
      <c r="C3" s="2" t="s">
        <v>40</v>
      </c>
      <c r="D3" s="10" t="s">
        <v>25</v>
      </c>
      <c r="E3" s="10" t="s">
        <v>26</v>
      </c>
      <c r="F3" s="10" t="s">
        <v>27</v>
      </c>
      <c r="G3" s="4" t="s">
        <v>0</v>
      </c>
      <c r="H3" s="4" t="s">
        <v>37</v>
      </c>
      <c r="I3" s="8" t="s">
        <v>19</v>
      </c>
      <c r="J3" s="7"/>
      <c r="K3" s="4" t="s">
        <v>36</v>
      </c>
      <c r="L3" s="4" t="s">
        <v>3</v>
      </c>
      <c r="M3" s="4">
        <f>SLOPE(H4:H26,G4:G26)</f>
        <v>37.196093477913244</v>
      </c>
      <c r="O3" s="4" t="s">
        <v>1</v>
      </c>
      <c r="P3" s="4" t="s">
        <v>16</v>
      </c>
      <c r="Q3" s="4" t="s">
        <v>17</v>
      </c>
      <c r="R3" s="4" t="s">
        <v>28</v>
      </c>
      <c r="S3" s="4" t="s">
        <v>18</v>
      </c>
      <c r="T3" s="4" t="s">
        <v>3</v>
      </c>
      <c r="U3" s="4">
        <f>SLOPE(P4:P26,O4:O26)</f>
        <v>0.6118046921389767</v>
      </c>
      <c r="W3" s="27" t="s">
        <v>6</v>
      </c>
      <c r="X3" s="27"/>
      <c r="Y3" s="5"/>
      <c r="Z3" s="27" t="s">
        <v>7</v>
      </c>
      <c r="AA3" s="27"/>
      <c r="AC3" s="27" t="s">
        <v>6</v>
      </c>
      <c r="AD3" s="27"/>
      <c r="AE3" s="27" t="s">
        <v>7</v>
      </c>
      <c r="AF3" s="27"/>
    </row>
    <row r="4" spans="1:32" ht="11.25">
      <c r="A4" s="2">
        <v>460</v>
      </c>
      <c r="B4" s="2" t="s">
        <v>13</v>
      </c>
      <c r="C4" s="2">
        <v>1</v>
      </c>
      <c r="D4" s="2" t="s">
        <v>13</v>
      </c>
      <c r="E4" s="2"/>
      <c r="F4" s="2" t="s">
        <v>13</v>
      </c>
      <c r="G4" s="3">
        <v>3.75</v>
      </c>
      <c r="H4" s="3">
        <v>135.81</v>
      </c>
      <c r="I4" s="7"/>
      <c r="K4" s="4">
        <f aca="true" t="shared" si="0" ref="K4:K26">$M$3*G4+$M$4</f>
        <v>761.7471269399543</v>
      </c>
      <c r="L4" s="4" t="s">
        <v>4</v>
      </c>
      <c r="M4" s="4">
        <f>INTERCEPT(H4:H26,G4:G26)</f>
        <v>622.2617763977796</v>
      </c>
      <c r="O4" s="4">
        <f aca="true" t="shared" si="1" ref="O4:O26">LN(G4)</f>
        <v>1.3217558399823195</v>
      </c>
      <c r="P4" s="4">
        <f aca="true" t="shared" si="2" ref="P4:P26">LN(H4)</f>
        <v>4.911256850115977</v>
      </c>
      <c r="Q4" s="4">
        <f aca="true" t="shared" si="3" ref="Q4:Q26">$U$3*O4+$U$4</f>
        <v>5.781264090324205</v>
      </c>
      <c r="R4" s="11">
        <f aca="true" t="shared" si="4" ref="R4:R26">Q4-P4</f>
        <v>0.8700072402082286</v>
      </c>
      <c r="S4" s="4">
        <f aca="true" t="shared" si="5" ref="S4:S26">EXP(Q4)</f>
        <v>324.16871005759737</v>
      </c>
      <c r="T4" s="4" t="s">
        <v>4</v>
      </c>
      <c r="U4" s="4">
        <f>INTERCEPT(P4:P26,O4:O26)</f>
        <v>4.972607665560927</v>
      </c>
      <c r="W4" s="5" t="s">
        <v>1</v>
      </c>
      <c r="X4" s="5" t="s">
        <v>2</v>
      </c>
      <c r="Y4" s="5"/>
      <c r="Z4" s="5" t="s">
        <v>8</v>
      </c>
      <c r="AA4" s="5" t="s">
        <v>9</v>
      </c>
      <c r="AC4" s="5" t="s">
        <v>30</v>
      </c>
      <c r="AD4" s="5" t="s">
        <v>31</v>
      </c>
      <c r="AE4" s="5" t="s">
        <v>32</v>
      </c>
      <c r="AF4" s="5" t="s">
        <v>33</v>
      </c>
    </row>
    <row r="5" spans="1:32" ht="11.25">
      <c r="A5" s="2">
        <v>460</v>
      </c>
      <c r="B5" s="2" t="s">
        <v>13</v>
      </c>
      <c r="C5" s="2">
        <v>3</v>
      </c>
      <c r="D5" s="2" t="s">
        <v>13</v>
      </c>
      <c r="E5" s="2"/>
      <c r="F5" s="2" t="s">
        <v>13</v>
      </c>
      <c r="G5" s="3">
        <v>3.75</v>
      </c>
      <c r="H5" s="3">
        <v>407.4375</v>
      </c>
      <c r="I5" s="7"/>
      <c r="K5" s="4">
        <f t="shared" si="0"/>
        <v>761.7471269399543</v>
      </c>
      <c r="O5" s="4">
        <f t="shared" si="1"/>
        <v>1.3217558399823195</v>
      </c>
      <c r="P5" s="4">
        <f t="shared" si="2"/>
        <v>6.009887546684758</v>
      </c>
      <c r="Q5" s="4">
        <f t="shared" si="3"/>
        <v>5.781264090324205</v>
      </c>
      <c r="R5" s="11">
        <f t="shared" si="4"/>
        <v>-0.2286234563605527</v>
      </c>
      <c r="S5" s="4">
        <f t="shared" si="5"/>
        <v>324.16871005759737</v>
      </c>
      <c r="W5" s="4">
        <v>-2</v>
      </c>
      <c r="X5" s="4">
        <f aca="true" t="shared" si="6" ref="X5:X26">$U$4+($U$3-1)*(AVERAGE($O$4:$O$26))+W5</f>
        <v>2.0555843946650354</v>
      </c>
      <c r="Z5" s="4">
        <f aca="true" t="shared" si="7" ref="Z5:Z26">EXP(W5)</f>
        <v>0.1353352832366127</v>
      </c>
      <c r="AA5" s="4">
        <f aca="true" t="shared" si="8" ref="AA5:AA26">EXP(X5)</f>
        <v>7.811401480383595</v>
      </c>
      <c r="AC5" s="12">
        <f aca="true" t="shared" si="9" ref="AC5:AC26">W5*U$3+U$4-TINV(0.05,COUNT(O$4:O$26)-2)*SQRT(SUMSQ(R$4:R$26)/(COUNT(O$4:O$26)-2)*((1/COUNT(O$4:O$26))+(W5-AVERAGE(O$4:O$26))^2/DEVSQ(O$4:O$26)))</f>
        <v>2.3779828199310487</v>
      </c>
      <c r="AD5" s="12">
        <f aca="true" t="shared" si="10" ref="AD5:AD26">W5*U$3+U$4+TINV(0.05,COUNT(O$4:O$26)-2)*SQRT(SUMSQ(R$4:R$26)/(COUNT(O$4:O$26)-2)*((1/COUNT(O$4:O$26))+(W5-AVERAGE(O$4:O$26))^2/DEVSQ(O$4:O$26)))</f>
        <v>5.1200137426348995</v>
      </c>
      <c r="AE5" s="12">
        <f aca="true" t="shared" si="11" ref="AE5:AE26">EXP(AC5)</f>
        <v>10.783129397111878</v>
      </c>
      <c r="AF5" s="13">
        <f aca="true" t="shared" si="12" ref="AF5:AF26">EXP(AD5)</f>
        <v>167.3376692657961</v>
      </c>
    </row>
    <row r="6" spans="1:32" ht="11.25">
      <c r="A6" s="2">
        <v>460</v>
      </c>
      <c r="B6" s="2" t="s">
        <v>13</v>
      </c>
      <c r="C6" s="2">
        <v>6</v>
      </c>
      <c r="D6" s="2" t="s">
        <v>13</v>
      </c>
      <c r="E6" s="2"/>
      <c r="F6" s="2" t="s">
        <v>13</v>
      </c>
      <c r="G6" s="3">
        <v>3.75</v>
      </c>
      <c r="H6" s="3">
        <v>210.4475</v>
      </c>
      <c r="I6" s="7"/>
      <c r="K6" s="4">
        <f t="shared" si="0"/>
        <v>761.7471269399543</v>
      </c>
      <c r="O6" s="4">
        <f t="shared" si="1"/>
        <v>1.3217558399823195</v>
      </c>
      <c r="P6" s="4">
        <f t="shared" si="2"/>
        <v>5.349236215839771</v>
      </c>
      <c r="Q6" s="4">
        <f t="shared" si="3"/>
        <v>5.781264090324205</v>
      </c>
      <c r="R6" s="11">
        <f t="shared" si="4"/>
        <v>0.4320278744844339</v>
      </c>
      <c r="S6" s="4">
        <f t="shared" si="5"/>
        <v>324.16871005759737</v>
      </c>
      <c r="W6" s="4">
        <v>-1</v>
      </c>
      <c r="X6" s="4">
        <f t="shared" si="6"/>
        <v>3.0555843946650354</v>
      </c>
      <c r="Z6" s="4">
        <f t="shared" si="7"/>
        <v>0.36787944117144233</v>
      </c>
      <c r="AA6" s="4">
        <f t="shared" si="8"/>
        <v>21.23359069892481</v>
      </c>
      <c r="AC6" s="12">
        <f t="shared" si="9"/>
        <v>3.259856481604569</v>
      </c>
      <c r="AD6" s="12">
        <f t="shared" si="10"/>
        <v>5.461749465239333</v>
      </c>
      <c r="AE6" s="12">
        <f t="shared" si="11"/>
        <v>26.045798823011157</v>
      </c>
      <c r="AF6" s="13">
        <f t="shared" si="12"/>
        <v>235.50907911987056</v>
      </c>
    </row>
    <row r="7" spans="1:32" ht="11.25">
      <c r="A7" s="2">
        <v>460</v>
      </c>
      <c r="B7" s="2" t="s">
        <v>14</v>
      </c>
      <c r="C7" s="2">
        <v>2</v>
      </c>
      <c r="D7" s="2" t="s">
        <v>13</v>
      </c>
      <c r="E7" s="2"/>
      <c r="F7" s="2" t="s">
        <v>13</v>
      </c>
      <c r="G7" s="3">
        <v>2.81</v>
      </c>
      <c r="H7" s="3">
        <v>135.81</v>
      </c>
      <c r="I7" s="7"/>
      <c r="K7" s="4">
        <f t="shared" si="0"/>
        <v>726.7827990707158</v>
      </c>
      <c r="O7" s="4">
        <f t="shared" si="1"/>
        <v>1.0331844833456545</v>
      </c>
      <c r="P7" s="4">
        <f t="shared" si="2"/>
        <v>4.911256850115977</v>
      </c>
      <c r="Q7" s="4">
        <f t="shared" si="3"/>
        <v>5.604714780316983</v>
      </c>
      <c r="R7" s="11">
        <f t="shared" si="4"/>
        <v>0.6934579302010064</v>
      </c>
      <c r="S7" s="4">
        <f t="shared" si="5"/>
        <v>271.7044189334022</v>
      </c>
      <c r="W7" s="4">
        <v>0</v>
      </c>
      <c r="X7" s="4">
        <f t="shared" si="6"/>
        <v>4.055584394665035</v>
      </c>
      <c r="Z7" s="4">
        <f t="shared" si="7"/>
        <v>1</v>
      </c>
      <c r="AA7" s="4">
        <f t="shared" si="8"/>
        <v>57.718883749824315</v>
      </c>
      <c r="AC7" s="12">
        <f t="shared" si="9"/>
        <v>4.1256515852875095</v>
      </c>
      <c r="AD7" s="12">
        <f t="shared" si="10"/>
        <v>5.819563745834345</v>
      </c>
      <c r="AE7" s="12">
        <f t="shared" si="11"/>
        <v>61.90813454090217</v>
      </c>
      <c r="AF7" s="13">
        <f t="shared" si="12"/>
        <v>336.82508022917597</v>
      </c>
    </row>
    <row r="8" spans="1:32" ht="11.25">
      <c r="A8" s="2">
        <v>460</v>
      </c>
      <c r="B8" s="2" t="s">
        <v>14</v>
      </c>
      <c r="C8" s="2">
        <v>4</v>
      </c>
      <c r="D8" s="2" t="s">
        <v>13</v>
      </c>
      <c r="E8" s="2"/>
      <c r="F8" s="2" t="s">
        <v>13</v>
      </c>
      <c r="G8" s="3">
        <v>2.81</v>
      </c>
      <c r="H8" s="3">
        <v>152.045</v>
      </c>
      <c r="I8" s="7"/>
      <c r="K8" s="4">
        <f t="shared" si="0"/>
        <v>726.7827990707158</v>
      </c>
      <c r="O8" s="4">
        <f t="shared" si="1"/>
        <v>1.0331844833456545</v>
      </c>
      <c r="P8" s="4">
        <f t="shared" si="2"/>
        <v>5.024176529662922</v>
      </c>
      <c r="Q8" s="4">
        <f t="shared" si="3"/>
        <v>5.604714780316983</v>
      </c>
      <c r="R8" s="11">
        <f t="shared" si="4"/>
        <v>0.5805382506540608</v>
      </c>
      <c r="S8" s="4">
        <f t="shared" si="5"/>
        <v>271.7044189334022</v>
      </c>
      <c r="W8" s="4">
        <v>1</v>
      </c>
      <c r="X8" s="4">
        <f t="shared" si="6"/>
        <v>5.055584394665035</v>
      </c>
      <c r="Z8" s="4">
        <f t="shared" si="7"/>
        <v>2.718281828459045</v>
      </c>
      <c r="AA8" s="4">
        <f t="shared" si="8"/>
        <v>156.8961928560875</v>
      </c>
      <c r="AC8" s="12">
        <f t="shared" si="9"/>
        <v>4.955574010056115</v>
      </c>
      <c r="AD8" s="12">
        <f t="shared" si="10"/>
        <v>6.213250705343692</v>
      </c>
      <c r="AE8" s="12">
        <f t="shared" si="11"/>
        <v>141.96407179455318</v>
      </c>
      <c r="AF8" s="13">
        <f t="shared" si="12"/>
        <v>499.32176388139516</v>
      </c>
    </row>
    <row r="9" spans="1:32" ht="11.25">
      <c r="A9" s="2">
        <v>460</v>
      </c>
      <c r="B9" s="2" t="s">
        <v>14</v>
      </c>
      <c r="C9" s="2">
        <v>5</v>
      </c>
      <c r="D9" s="2" t="s">
        <v>13</v>
      </c>
      <c r="E9" s="2"/>
      <c r="F9" s="2" t="s">
        <v>13</v>
      </c>
      <c r="G9" s="3">
        <v>2.81</v>
      </c>
      <c r="H9" s="3">
        <v>576.8225</v>
      </c>
      <c r="I9" s="7"/>
      <c r="K9" s="4">
        <f t="shared" si="0"/>
        <v>726.7827990707158</v>
      </c>
      <c r="O9" s="4">
        <f t="shared" si="1"/>
        <v>1.0331844833456545</v>
      </c>
      <c r="P9" s="4">
        <f t="shared" si="2"/>
        <v>6.35753459353171</v>
      </c>
      <c r="Q9" s="4">
        <f t="shared" si="3"/>
        <v>5.604714780316983</v>
      </c>
      <c r="R9" s="11">
        <f t="shared" si="4"/>
        <v>-0.7528198132147272</v>
      </c>
      <c r="S9" s="4">
        <f t="shared" si="5"/>
        <v>271.7044189334022</v>
      </c>
      <c r="W9" s="4">
        <v>2</v>
      </c>
      <c r="X9" s="4">
        <f t="shared" si="6"/>
        <v>6.055584394665035</v>
      </c>
      <c r="Z9" s="4">
        <f t="shared" si="7"/>
        <v>7.38905609893065</v>
      </c>
      <c r="AA9" s="4">
        <f t="shared" si="8"/>
        <v>426.48806999510856</v>
      </c>
      <c r="AC9" s="12">
        <f t="shared" si="9"/>
        <v>5.699837785051588</v>
      </c>
      <c r="AD9" s="12">
        <f t="shared" si="10"/>
        <v>6.692596314626173</v>
      </c>
      <c r="AE9" s="12">
        <f t="shared" si="11"/>
        <v>298.81892413896963</v>
      </c>
      <c r="AF9" s="13">
        <f t="shared" si="12"/>
        <v>806.4132390267075</v>
      </c>
    </row>
    <row r="10" spans="1:32" ht="11.25">
      <c r="A10" s="2">
        <v>460</v>
      </c>
      <c r="B10" s="2" t="s">
        <v>24</v>
      </c>
      <c r="C10" s="2">
        <v>1</v>
      </c>
      <c r="D10" s="2" t="s">
        <v>13</v>
      </c>
      <c r="E10" s="2"/>
      <c r="F10" s="2" t="s">
        <v>13</v>
      </c>
      <c r="G10" s="3">
        <v>6.75</v>
      </c>
      <c r="H10" s="3">
        <v>2973.25</v>
      </c>
      <c r="I10" s="7"/>
      <c r="K10" s="4">
        <f t="shared" si="0"/>
        <v>873.335407373694</v>
      </c>
      <c r="O10" s="4">
        <f t="shared" si="1"/>
        <v>1.9095425048844386</v>
      </c>
      <c r="P10" s="4">
        <f t="shared" si="2"/>
        <v>7.997410909607355</v>
      </c>
      <c r="Q10" s="4">
        <f t="shared" si="3"/>
        <v>6.140874729888042</v>
      </c>
      <c r="R10" s="11">
        <f t="shared" si="4"/>
        <v>-1.8565361797193134</v>
      </c>
      <c r="S10" s="4">
        <f t="shared" si="5"/>
        <v>464.45966997498243</v>
      </c>
      <c r="W10" s="4">
        <v>3</v>
      </c>
      <c r="X10" s="4">
        <f t="shared" si="6"/>
        <v>7.055584394665035</v>
      </c>
      <c r="Z10" s="4">
        <f t="shared" si="7"/>
        <v>20.085536923187668</v>
      </c>
      <c r="AA10" s="4">
        <f t="shared" si="8"/>
        <v>1159.314770722273</v>
      </c>
      <c r="AC10" s="12">
        <f t="shared" si="9"/>
        <v>6.288215313542884</v>
      </c>
      <c r="AD10" s="12">
        <f t="shared" si="10"/>
        <v>7.32782817041283</v>
      </c>
      <c r="AE10" s="12">
        <f t="shared" si="11"/>
        <v>538.1919675595336</v>
      </c>
      <c r="AF10" s="13">
        <f t="shared" si="12"/>
        <v>1522.0724976171937</v>
      </c>
    </row>
    <row r="11" spans="1:32" ht="11.25">
      <c r="A11" s="2">
        <v>460</v>
      </c>
      <c r="B11" s="2" t="s">
        <v>24</v>
      </c>
      <c r="C11" s="2">
        <v>2</v>
      </c>
      <c r="D11" s="2" t="s">
        <v>13</v>
      </c>
      <c r="E11" s="2"/>
      <c r="F11" s="2" t="s">
        <v>13</v>
      </c>
      <c r="G11" s="3">
        <v>5.063</v>
      </c>
      <c r="H11" s="3">
        <v>408.97</v>
      </c>
      <c r="I11" s="7"/>
      <c r="K11" s="4">
        <f t="shared" si="0"/>
        <v>810.5855976764544</v>
      </c>
      <c r="O11" s="4">
        <f t="shared" si="1"/>
        <v>1.6219591929877721</v>
      </c>
      <c r="P11" s="4">
        <f t="shared" si="2"/>
        <v>6.013641803719334</v>
      </c>
      <c r="Q11" s="4">
        <f t="shared" si="3"/>
        <v>5.964929910288794</v>
      </c>
      <c r="R11" s="11">
        <f t="shared" si="4"/>
        <v>-0.048711893430540165</v>
      </c>
      <c r="S11" s="4">
        <f t="shared" si="5"/>
        <v>389.52572536843394</v>
      </c>
      <c r="W11" s="4">
        <v>4</v>
      </c>
      <c r="X11" s="4">
        <f t="shared" si="6"/>
        <v>8.055584394665036</v>
      </c>
      <c r="Z11" s="4">
        <f t="shared" si="7"/>
        <v>54.598150033144236</v>
      </c>
      <c r="AA11" s="4">
        <f t="shared" si="8"/>
        <v>3151.344274718522</v>
      </c>
      <c r="AC11" s="12">
        <f t="shared" si="9"/>
        <v>6.736557297493484</v>
      </c>
      <c r="AD11" s="12">
        <f t="shared" si="10"/>
        <v>8.103095570740182</v>
      </c>
      <c r="AE11" s="12">
        <f t="shared" si="11"/>
        <v>842.6547269186449</v>
      </c>
      <c r="AF11" s="13">
        <f t="shared" si="12"/>
        <v>3304.6821352783813</v>
      </c>
    </row>
    <row r="12" spans="1:32" ht="11.25">
      <c r="A12" s="2">
        <v>460</v>
      </c>
      <c r="B12" s="2" t="s">
        <v>24</v>
      </c>
      <c r="C12" s="2">
        <v>3</v>
      </c>
      <c r="D12" s="2" t="s">
        <v>13</v>
      </c>
      <c r="E12" s="2"/>
      <c r="F12" s="2" t="s">
        <v>13</v>
      </c>
      <c r="G12" s="3">
        <v>6.75</v>
      </c>
      <c r="H12" s="3">
        <v>11104.817500000001</v>
      </c>
      <c r="I12" s="7"/>
      <c r="K12" s="4">
        <f t="shared" si="0"/>
        <v>873.335407373694</v>
      </c>
      <c r="O12" s="4">
        <f t="shared" si="1"/>
        <v>1.9095425048844386</v>
      </c>
      <c r="P12" s="4">
        <f t="shared" si="2"/>
        <v>9.315134302154766</v>
      </c>
      <c r="Q12" s="4">
        <f t="shared" si="3"/>
        <v>6.140874729888042</v>
      </c>
      <c r="R12" s="11">
        <f t="shared" si="4"/>
        <v>-3.174259572266724</v>
      </c>
      <c r="S12" s="4">
        <f t="shared" si="5"/>
        <v>464.45966997498243</v>
      </c>
      <c r="W12" s="4">
        <v>5</v>
      </c>
      <c r="X12" s="4">
        <f t="shared" si="6"/>
        <v>9.055584394665036</v>
      </c>
      <c r="Z12" s="4">
        <f t="shared" si="7"/>
        <v>148.4131591025766</v>
      </c>
      <c r="AA12" s="4">
        <f t="shared" si="8"/>
        <v>8566.241877185807</v>
      </c>
      <c r="AC12" s="12">
        <f t="shared" si="9"/>
        <v>7.117100457240355</v>
      </c>
      <c r="AD12" s="12">
        <f t="shared" si="10"/>
        <v>8.946161795271266</v>
      </c>
      <c r="AE12" s="12">
        <f t="shared" si="11"/>
        <v>1232.870485178342</v>
      </c>
      <c r="AF12" s="13">
        <f t="shared" si="12"/>
        <v>7678.364097170017</v>
      </c>
    </row>
    <row r="13" spans="1:32" ht="11.25">
      <c r="A13" s="2">
        <v>460</v>
      </c>
      <c r="B13" s="2" t="s">
        <v>24</v>
      </c>
      <c r="C13" s="2">
        <v>4</v>
      </c>
      <c r="D13" s="2" t="s">
        <v>13</v>
      </c>
      <c r="E13" s="2"/>
      <c r="F13" s="2" t="s">
        <v>13</v>
      </c>
      <c r="G13" s="3">
        <v>6.75</v>
      </c>
      <c r="H13" s="3">
        <v>1780.175</v>
      </c>
      <c r="I13" s="7"/>
      <c r="K13" s="4">
        <f t="shared" si="0"/>
        <v>873.335407373694</v>
      </c>
      <c r="O13" s="4">
        <f t="shared" si="1"/>
        <v>1.9095425048844386</v>
      </c>
      <c r="P13" s="4">
        <f t="shared" si="2"/>
        <v>7.484466953060308</v>
      </c>
      <c r="Q13" s="4">
        <f t="shared" si="3"/>
        <v>6.140874729888042</v>
      </c>
      <c r="R13" s="11">
        <f t="shared" si="4"/>
        <v>-1.3435922231722666</v>
      </c>
      <c r="S13" s="4">
        <f t="shared" si="5"/>
        <v>464.45966997498243</v>
      </c>
      <c r="W13" s="4">
        <v>6</v>
      </c>
      <c r="X13" s="4">
        <f t="shared" si="6"/>
        <v>10.055584394665036</v>
      </c>
      <c r="Z13" s="4">
        <f t="shared" si="7"/>
        <v>403.4287934927351</v>
      </c>
      <c r="AA13" s="4">
        <f t="shared" si="8"/>
        <v>23285.45963293908</v>
      </c>
      <c r="AC13" s="12">
        <f t="shared" si="9"/>
        <v>7.469243492765873</v>
      </c>
      <c r="AD13" s="12">
        <f t="shared" si="10"/>
        <v>9.817628144023704</v>
      </c>
      <c r="AE13" s="12">
        <f t="shared" si="11"/>
        <v>1753.2798148813824</v>
      </c>
      <c r="AF13" s="13">
        <f t="shared" si="12"/>
        <v>18354.464924542055</v>
      </c>
    </row>
    <row r="14" spans="1:32" ht="11.25">
      <c r="A14" s="2">
        <v>460</v>
      </c>
      <c r="B14" s="2" t="s">
        <v>38</v>
      </c>
      <c r="C14" s="2">
        <v>1</v>
      </c>
      <c r="D14" s="2" t="s">
        <v>13</v>
      </c>
      <c r="E14" s="2"/>
      <c r="F14" s="2" t="s">
        <v>13</v>
      </c>
      <c r="G14" s="3">
        <v>3.75</v>
      </c>
      <c r="H14" s="3">
        <v>212.98</v>
      </c>
      <c r="I14" s="7"/>
      <c r="K14" s="4">
        <f t="shared" si="0"/>
        <v>761.7471269399543</v>
      </c>
      <c r="O14" s="4">
        <f t="shared" si="1"/>
        <v>1.3217558399823195</v>
      </c>
      <c r="P14" s="4">
        <f t="shared" si="2"/>
        <v>5.361198264587237</v>
      </c>
      <c r="Q14" s="4">
        <f t="shared" si="3"/>
        <v>5.781264090324205</v>
      </c>
      <c r="R14" s="11">
        <f t="shared" si="4"/>
        <v>0.4200658257369678</v>
      </c>
      <c r="S14" s="4">
        <f t="shared" si="5"/>
        <v>324.16871005759737</v>
      </c>
      <c r="W14" s="4">
        <v>7</v>
      </c>
      <c r="X14" s="4">
        <f t="shared" si="6"/>
        <v>11.055584394665036</v>
      </c>
      <c r="Z14" s="4">
        <f t="shared" si="7"/>
        <v>1096.6331584284585</v>
      </c>
      <c r="AA14" s="4">
        <f t="shared" si="8"/>
        <v>63296.441787534925</v>
      </c>
      <c r="AC14" s="12">
        <f t="shared" si="9"/>
        <v>7.8081950613339215</v>
      </c>
      <c r="AD14" s="12">
        <f t="shared" si="10"/>
        <v>10.702285959733604</v>
      </c>
      <c r="AE14" s="12">
        <f t="shared" si="11"/>
        <v>2460.6850390865975</v>
      </c>
      <c r="AF14" s="13">
        <f t="shared" si="12"/>
        <v>44457.36681067719</v>
      </c>
    </row>
    <row r="15" spans="1:32" ht="11.25">
      <c r="A15" s="2">
        <v>460</v>
      </c>
      <c r="B15" s="2" t="s">
        <v>38</v>
      </c>
      <c r="C15" s="2">
        <v>3</v>
      </c>
      <c r="D15" s="2" t="s">
        <v>13</v>
      </c>
      <c r="E15" s="2"/>
      <c r="F15" s="2" t="s">
        <v>13</v>
      </c>
      <c r="G15" s="3">
        <v>3.75</v>
      </c>
      <c r="H15" s="3">
        <v>135.81</v>
      </c>
      <c r="I15" s="7"/>
      <c r="K15" s="4">
        <f t="shared" si="0"/>
        <v>761.7471269399543</v>
      </c>
      <c r="O15" s="4">
        <f t="shared" si="1"/>
        <v>1.3217558399823195</v>
      </c>
      <c r="P15" s="4">
        <f t="shared" si="2"/>
        <v>4.911256850115977</v>
      </c>
      <c r="Q15" s="4">
        <f t="shared" si="3"/>
        <v>5.781264090324205</v>
      </c>
      <c r="R15" s="11">
        <f t="shared" si="4"/>
        <v>0.8700072402082286</v>
      </c>
      <c r="S15" s="4">
        <f t="shared" si="5"/>
        <v>324.16871005759737</v>
      </c>
      <c r="W15" s="4">
        <v>8</v>
      </c>
      <c r="X15" s="4">
        <f t="shared" si="6"/>
        <v>12.055584394665036</v>
      </c>
      <c r="Z15" s="4">
        <f t="shared" si="7"/>
        <v>2980.9579870417283</v>
      </c>
      <c r="AA15" s="4">
        <f t="shared" si="8"/>
        <v>172057.56751717196</v>
      </c>
      <c r="AC15" s="12">
        <f t="shared" si="9"/>
        <v>8.140196892014782</v>
      </c>
      <c r="AD15" s="12">
        <f t="shared" si="10"/>
        <v>11.593893513330702</v>
      </c>
      <c r="AE15" s="12">
        <f t="shared" si="11"/>
        <v>3429.593061003706</v>
      </c>
      <c r="AF15" s="13">
        <f t="shared" si="12"/>
        <v>108433.62496922755</v>
      </c>
    </row>
    <row r="16" spans="1:32" ht="11.25">
      <c r="A16" s="2">
        <v>460</v>
      </c>
      <c r="B16" s="2" t="s">
        <v>38</v>
      </c>
      <c r="C16" s="2">
        <v>5</v>
      </c>
      <c r="D16" s="2" t="s">
        <v>13</v>
      </c>
      <c r="E16" s="2"/>
      <c r="F16" s="2" t="s">
        <v>13</v>
      </c>
      <c r="G16" s="3">
        <v>3.75</v>
      </c>
      <c r="H16" s="3">
        <v>151.2375</v>
      </c>
      <c r="I16" s="7"/>
      <c r="K16" s="4">
        <f t="shared" si="0"/>
        <v>761.7471269399543</v>
      </c>
      <c r="O16" s="4">
        <f t="shared" si="1"/>
        <v>1.3217558399823195</v>
      </c>
      <c r="P16" s="4">
        <f t="shared" si="2"/>
        <v>5.018851448867596</v>
      </c>
      <c r="Q16" s="4">
        <f t="shared" si="3"/>
        <v>5.781264090324205</v>
      </c>
      <c r="R16" s="11">
        <f t="shared" si="4"/>
        <v>0.762412641456609</v>
      </c>
      <c r="S16" s="4">
        <f t="shared" si="5"/>
        <v>324.16871005759737</v>
      </c>
      <c r="W16" s="4">
        <v>9</v>
      </c>
      <c r="X16" s="4">
        <f t="shared" si="6"/>
        <v>13.055584394665036</v>
      </c>
      <c r="Z16" s="4">
        <f t="shared" si="7"/>
        <v>8103.083927575384</v>
      </c>
      <c r="AA16" s="4">
        <f t="shared" si="8"/>
        <v>467700.9592307938</v>
      </c>
      <c r="AC16" s="12">
        <f t="shared" si="9"/>
        <v>8.46814820498235</v>
      </c>
      <c r="AD16" s="12">
        <f t="shared" si="10"/>
        <v>12.489551584641083</v>
      </c>
      <c r="AE16" s="12">
        <f t="shared" si="11"/>
        <v>4760.691477142765</v>
      </c>
      <c r="AF16" s="13">
        <f t="shared" si="12"/>
        <v>265548.18332304136</v>
      </c>
    </row>
    <row r="17" spans="1:32" ht="11.25">
      <c r="A17" s="2">
        <v>460</v>
      </c>
      <c r="B17" s="2" t="s">
        <v>41</v>
      </c>
      <c r="C17" s="2">
        <v>2</v>
      </c>
      <c r="D17" s="2" t="s">
        <v>13</v>
      </c>
      <c r="E17" s="2"/>
      <c r="F17" s="2" t="s">
        <v>13</v>
      </c>
      <c r="G17" s="3">
        <v>2.81</v>
      </c>
      <c r="H17" s="3">
        <v>393.505</v>
      </c>
      <c r="I17" s="7"/>
      <c r="K17" s="4">
        <f t="shared" si="0"/>
        <v>726.7827990707158</v>
      </c>
      <c r="O17" s="4">
        <f t="shared" si="1"/>
        <v>1.0331844833456545</v>
      </c>
      <c r="P17" s="4">
        <f t="shared" si="2"/>
        <v>5.9750937742570365</v>
      </c>
      <c r="Q17" s="4">
        <f t="shared" si="3"/>
        <v>5.604714780316983</v>
      </c>
      <c r="R17" s="11">
        <f t="shared" si="4"/>
        <v>-0.37037899394005347</v>
      </c>
      <c r="S17" s="4">
        <f t="shared" si="5"/>
        <v>271.7044189334022</v>
      </c>
      <c r="W17" s="4">
        <v>10</v>
      </c>
      <c r="X17" s="4">
        <f t="shared" si="6"/>
        <v>14.055584394665036</v>
      </c>
      <c r="Z17" s="4">
        <f t="shared" si="7"/>
        <v>22026.465794806718</v>
      </c>
      <c r="AA17" s="4">
        <f t="shared" si="8"/>
        <v>1271343.0186299316</v>
      </c>
      <c r="AC17" s="12">
        <f t="shared" si="9"/>
        <v>8.793550078132858</v>
      </c>
      <c r="AD17" s="12">
        <f t="shared" si="10"/>
        <v>13.387759095768532</v>
      </c>
      <c r="AE17" s="12">
        <f t="shared" si="11"/>
        <v>6591.591351801973</v>
      </c>
      <c r="AF17" s="13">
        <f t="shared" si="12"/>
        <v>651973.4347097585</v>
      </c>
    </row>
    <row r="18" spans="1:32" ht="11.25">
      <c r="A18" s="2">
        <v>460</v>
      </c>
      <c r="B18" s="2" t="s">
        <v>41</v>
      </c>
      <c r="C18" s="2">
        <v>4</v>
      </c>
      <c r="D18" s="2" t="s">
        <v>13</v>
      </c>
      <c r="E18" s="2"/>
      <c r="F18" s="2" t="s">
        <v>13</v>
      </c>
      <c r="G18" s="3">
        <v>2.34</v>
      </c>
      <c r="H18" s="3">
        <v>142.7675</v>
      </c>
      <c r="I18" s="7"/>
      <c r="K18" s="4">
        <f t="shared" si="0"/>
        <v>709.3006351360966</v>
      </c>
      <c r="O18" s="4">
        <f t="shared" si="1"/>
        <v>0.85015092936961</v>
      </c>
      <c r="P18" s="4">
        <f t="shared" si="2"/>
        <v>4.9612174329663</v>
      </c>
      <c r="Q18" s="4">
        <f t="shared" si="3"/>
        <v>5.492733993175566</v>
      </c>
      <c r="R18" s="11">
        <f t="shared" si="4"/>
        <v>0.5315165602092664</v>
      </c>
      <c r="S18" s="4">
        <f t="shared" si="5"/>
        <v>242.9204426361561</v>
      </c>
      <c r="W18" s="4">
        <v>11</v>
      </c>
      <c r="X18" s="4">
        <f t="shared" si="6"/>
        <v>15.055584394665036</v>
      </c>
      <c r="Z18" s="4">
        <f t="shared" si="7"/>
        <v>59874.14171519782</v>
      </c>
      <c r="AA18" s="4">
        <f t="shared" si="8"/>
        <v>3455868.6252800124</v>
      </c>
      <c r="AC18" s="12">
        <f t="shared" si="9"/>
        <v>9.11724969283405</v>
      </c>
      <c r="AD18" s="12">
        <f t="shared" si="10"/>
        <v>14.287668865345289</v>
      </c>
      <c r="AE18" s="12">
        <f t="shared" si="11"/>
        <v>9111.108777973428</v>
      </c>
      <c r="AF18" s="13">
        <f t="shared" si="12"/>
        <v>1603451.2017957482</v>
      </c>
    </row>
    <row r="19" spans="1:32" ht="11.25">
      <c r="A19" s="2">
        <v>460</v>
      </c>
      <c r="B19" s="2" t="s">
        <v>41</v>
      </c>
      <c r="C19" s="2">
        <v>6</v>
      </c>
      <c r="D19" s="2" t="s">
        <v>13</v>
      </c>
      <c r="E19" s="2"/>
      <c r="F19" s="2" t="s">
        <v>13</v>
      </c>
      <c r="G19" s="3">
        <v>2.81</v>
      </c>
      <c r="H19" s="3">
        <v>135.81</v>
      </c>
      <c r="I19" s="7"/>
      <c r="K19" s="4">
        <f t="shared" si="0"/>
        <v>726.7827990707158</v>
      </c>
      <c r="O19" s="4">
        <f t="shared" si="1"/>
        <v>1.0331844833456545</v>
      </c>
      <c r="P19" s="4">
        <f t="shared" si="2"/>
        <v>4.911256850115977</v>
      </c>
      <c r="Q19" s="4">
        <f t="shared" si="3"/>
        <v>5.604714780316983</v>
      </c>
      <c r="R19" s="11">
        <f t="shared" si="4"/>
        <v>0.6934579302010064</v>
      </c>
      <c r="S19" s="4">
        <f t="shared" si="5"/>
        <v>271.7044189334022</v>
      </c>
      <c r="W19" s="4">
        <v>12</v>
      </c>
      <c r="X19" s="4">
        <f t="shared" si="6"/>
        <v>16.055584394665036</v>
      </c>
      <c r="Z19" s="4">
        <f t="shared" si="7"/>
        <v>162754.79141900392</v>
      </c>
      <c r="AA19" s="4">
        <f t="shared" si="8"/>
        <v>9394024.8856404</v>
      </c>
      <c r="AC19" s="12">
        <f t="shared" si="9"/>
        <v>9.43975884394277</v>
      </c>
      <c r="AD19" s="12">
        <f t="shared" si="10"/>
        <v>15.188769098514527</v>
      </c>
      <c r="AE19" s="12">
        <f t="shared" si="11"/>
        <v>12578.683115130401</v>
      </c>
      <c r="AF19" s="13">
        <f t="shared" si="12"/>
        <v>3948195.1109502143</v>
      </c>
    </row>
    <row r="20" spans="1:32" ht="11.25">
      <c r="A20" s="2">
        <v>1002</v>
      </c>
      <c r="B20" s="2" t="s">
        <v>38</v>
      </c>
      <c r="C20" s="2">
        <v>1</v>
      </c>
      <c r="D20" s="2" t="s">
        <v>24</v>
      </c>
      <c r="E20" s="2"/>
      <c r="F20" s="2" t="s">
        <v>24</v>
      </c>
      <c r="G20" s="3">
        <v>400.4</v>
      </c>
      <c r="H20" s="3">
        <v>33231.992</v>
      </c>
      <c r="I20" s="7"/>
      <c r="K20" s="4">
        <f t="shared" si="0"/>
        <v>15515.577604954242</v>
      </c>
      <c r="O20" s="4">
        <f t="shared" si="1"/>
        <v>5.992464047441065</v>
      </c>
      <c r="P20" s="4">
        <f t="shared" si="2"/>
        <v>10.41126830538404</v>
      </c>
      <c r="Q20" s="4">
        <f t="shared" si="3"/>
        <v>8.638825287259495</v>
      </c>
      <c r="R20" s="11">
        <f t="shared" si="4"/>
        <v>-1.7724430181245445</v>
      </c>
      <c r="S20" s="4">
        <f t="shared" si="5"/>
        <v>5646.6926849943475</v>
      </c>
      <c r="W20" s="4">
        <v>13</v>
      </c>
      <c r="X20" s="4">
        <f t="shared" si="6"/>
        <v>17.055584394665036</v>
      </c>
      <c r="Z20" s="4">
        <f t="shared" si="7"/>
        <v>442413.3920089205</v>
      </c>
      <c r="AA20" s="4">
        <f t="shared" si="8"/>
        <v>25535607.14272836</v>
      </c>
      <c r="AC20" s="12">
        <f t="shared" si="9"/>
        <v>9.761403990735497</v>
      </c>
      <c r="AD20" s="12">
        <f t="shared" si="10"/>
        <v>16.09073333599975</v>
      </c>
      <c r="AE20" s="12">
        <f t="shared" si="11"/>
        <v>17350.975190409736</v>
      </c>
      <c r="AF20" s="13">
        <f t="shared" si="12"/>
        <v>9730086.420663275</v>
      </c>
    </row>
    <row r="21" spans="1:32" ht="11.25">
      <c r="A21" s="2">
        <v>1002</v>
      </c>
      <c r="B21" s="2" t="s">
        <v>41</v>
      </c>
      <c r="C21" s="2">
        <v>1</v>
      </c>
      <c r="D21" s="2" t="s">
        <v>24</v>
      </c>
      <c r="E21" s="2"/>
      <c r="F21" s="2" t="s">
        <v>24</v>
      </c>
      <c r="G21" s="3">
        <v>440</v>
      </c>
      <c r="H21" s="3">
        <v>2155.4105</v>
      </c>
      <c r="I21" s="7"/>
      <c r="K21" s="4">
        <f t="shared" si="0"/>
        <v>16988.542906679606</v>
      </c>
      <c r="O21" s="4">
        <f t="shared" si="1"/>
        <v>6.0867747269123065</v>
      </c>
      <c r="P21" s="4">
        <f t="shared" si="2"/>
        <v>7.675736471636437</v>
      </c>
      <c r="Q21" s="4">
        <f t="shared" si="3"/>
        <v>8.696525003478815</v>
      </c>
      <c r="R21" s="11">
        <f t="shared" si="4"/>
        <v>1.0207885318423777</v>
      </c>
      <c r="S21" s="4">
        <f t="shared" si="5"/>
        <v>5982.088320628322</v>
      </c>
      <c r="W21" s="4">
        <v>14</v>
      </c>
      <c r="X21" s="4">
        <f t="shared" si="6"/>
        <v>18.055584394665036</v>
      </c>
      <c r="Z21" s="4">
        <f t="shared" si="7"/>
        <v>1202604.2841647768</v>
      </c>
      <c r="AA21" s="4">
        <f t="shared" si="8"/>
        <v>69412976.8747475</v>
      </c>
      <c r="AC21" s="12">
        <f t="shared" si="9"/>
        <v>10.082402780446387</v>
      </c>
      <c r="AD21" s="12">
        <f t="shared" si="10"/>
        <v>16.993343930566816</v>
      </c>
      <c r="AE21" s="12">
        <f t="shared" si="11"/>
        <v>23918.387185747826</v>
      </c>
      <c r="AF21" s="13">
        <f t="shared" si="12"/>
        <v>23994709.59728686</v>
      </c>
    </row>
    <row r="22" spans="1:32" ht="11.25">
      <c r="A22" s="2">
        <v>9008</v>
      </c>
      <c r="B22" s="2" t="s">
        <v>56</v>
      </c>
      <c r="C22" s="2">
        <v>1</v>
      </c>
      <c r="D22" s="2" t="s">
        <v>24</v>
      </c>
      <c r="E22" s="2"/>
      <c r="F22" s="2" t="s">
        <v>14</v>
      </c>
      <c r="G22" s="3">
        <v>66.1</v>
      </c>
      <c r="H22" s="3">
        <v>1954.5659999999998</v>
      </c>
      <c r="I22" s="7"/>
      <c r="K22" s="4">
        <f t="shared" si="0"/>
        <v>3080.923555287845</v>
      </c>
      <c r="O22" s="4">
        <f t="shared" si="1"/>
        <v>4.191168746857641</v>
      </c>
      <c r="P22" s="4">
        <f t="shared" si="2"/>
        <v>7.577923452890044</v>
      </c>
      <c r="Q22" s="4">
        <f t="shared" si="3"/>
        <v>7.536784370434667</v>
      </c>
      <c r="R22" s="11">
        <f t="shared" si="4"/>
        <v>-0.04113908245537701</v>
      </c>
      <c r="S22" s="4">
        <f t="shared" si="5"/>
        <v>1875.7884757951672</v>
      </c>
      <c r="W22" s="4">
        <v>17</v>
      </c>
      <c r="X22" s="4">
        <f t="shared" si="6"/>
        <v>21.055584394665036</v>
      </c>
      <c r="Z22" s="4">
        <f t="shared" si="7"/>
        <v>24154952.7535753</v>
      </c>
      <c r="AA22" s="4">
        <f t="shared" si="8"/>
        <v>1394196909.9661126</v>
      </c>
      <c r="AC22" s="12">
        <f t="shared" si="9"/>
        <v>11.042824412945158</v>
      </c>
      <c r="AD22" s="12">
        <f t="shared" si="10"/>
        <v>19.703750450901904</v>
      </c>
      <c r="AE22" s="12">
        <f t="shared" si="11"/>
        <v>62493.91137288191</v>
      </c>
      <c r="AF22" s="13">
        <f t="shared" si="12"/>
        <v>360769731.8631915</v>
      </c>
    </row>
    <row r="23" spans="1:32" ht="11.25">
      <c r="A23" s="2">
        <v>9008</v>
      </c>
      <c r="B23" s="2" t="s">
        <v>57</v>
      </c>
      <c r="C23" s="2">
        <v>1</v>
      </c>
      <c r="D23" s="2" t="s">
        <v>24</v>
      </c>
      <c r="E23" s="2"/>
      <c r="F23" s="2" t="s">
        <v>14</v>
      </c>
      <c r="G23" s="3">
        <v>66.1</v>
      </c>
      <c r="H23" s="3">
        <v>1154.5659999999998</v>
      </c>
      <c r="I23" s="7"/>
      <c r="K23" s="4">
        <f t="shared" si="0"/>
        <v>3080.923555287845</v>
      </c>
      <c r="O23" s="4">
        <f t="shared" si="1"/>
        <v>4.191168746857641</v>
      </c>
      <c r="P23" s="4">
        <f t="shared" si="2"/>
        <v>7.0514797947655685</v>
      </c>
      <c r="Q23" s="4">
        <f t="shared" si="3"/>
        <v>7.536784370434667</v>
      </c>
      <c r="R23" s="11">
        <f t="shared" si="4"/>
        <v>0.48530457566909835</v>
      </c>
      <c r="S23" s="4">
        <f t="shared" si="5"/>
        <v>1875.7884757951672</v>
      </c>
      <c r="W23" s="4">
        <v>18</v>
      </c>
      <c r="X23" s="4">
        <f t="shared" si="6"/>
        <v>22.055584394665036</v>
      </c>
      <c r="Z23" s="4">
        <f t="shared" si="7"/>
        <v>65659969.13733051</v>
      </c>
      <c r="AA23" s="4">
        <f t="shared" si="8"/>
        <v>3789820125.6546354</v>
      </c>
      <c r="AC23" s="12">
        <f t="shared" si="9"/>
        <v>11.362377453050136</v>
      </c>
      <c r="AD23" s="12">
        <f t="shared" si="10"/>
        <v>20.60780679507488</v>
      </c>
      <c r="AE23" s="12">
        <f t="shared" si="11"/>
        <v>86023.64274132995</v>
      </c>
      <c r="AF23" s="13">
        <f t="shared" si="12"/>
        <v>890957063.4236306</v>
      </c>
    </row>
    <row r="24" spans="1:32" ht="11.25">
      <c r="A24" s="2">
        <v>9008</v>
      </c>
      <c r="B24" s="2" t="s">
        <v>42</v>
      </c>
      <c r="C24" s="2">
        <v>1</v>
      </c>
      <c r="D24" s="2" t="s">
        <v>24</v>
      </c>
      <c r="E24" s="2"/>
      <c r="F24" s="2" t="s">
        <v>14</v>
      </c>
      <c r="G24" s="3">
        <v>66.1</v>
      </c>
      <c r="H24" s="3">
        <v>784.5659999999999</v>
      </c>
      <c r="I24" s="7"/>
      <c r="K24" s="4">
        <f t="shared" si="0"/>
        <v>3080.923555287845</v>
      </c>
      <c r="O24" s="4">
        <f t="shared" si="1"/>
        <v>4.191168746857641</v>
      </c>
      <c r="P24" s="4">
        <f t="shared" si="2"/>
        <v>6.665130698653476</v>
      </c>
      <c r="Q24" s="4">
        <f t="shared" si="3"/>
        <v>7.536784370434667</v>
      </c>
      <c r="R24" s="11">
        <f t="shared" si="4"/>
        <v>0.8716536717811909</v>
      </c>
      <c r="S24" s="4">
        <f t="shared" si="5"/>
        <v>1875.7884757951672</v>
      </c>
      <c r="W24" s="4">
        <v>19</v>
      </c>
      <c r="X24" s="4">
        <f t="shared" si="6"/>
        <v>23.055584394665036</v>
      </c>
      <c r="Z24" s="4">
        <f t="shared" si="7"/>
        <v>178482300.96318725</v>
      </c>
      <c r="AA24" s="4">
        <f t="shared" si="8"/>
        <v>10301799180.695372</v>
      </c>
      <c r="AC24" s="12">
        <f t="shared" si="9"/>
        <v>11.681724027587144</v>
      </c>
      <c r="AD24" s="12">
        <f t="shared" si="10"/>
        <v>21.512069604815828</v>
      </c>
      <c r="AE24" s="12">
        <f t="shared" si="11"/>
        <v>118388.1636884347</v>
      </c>
      <c r="AF24" s="13">
        <f t="shared" si="12"/>
        <v>2200762228.5245414</v>
      </c>
    </row>
    <row r="25" spans="1:32" ht="11.25">
      <c r="A25" s="2">
        <v>9008</v>
      </c>
      <c r="B25" s="2" t="s">
        <v>58</v>
      </c>
      <c r="C25" s="2">
        <v>1</v>
      </c>
      <c r="D25" s="2" t="s">
        <v>24</v>
      </c>
      <c r="E25" s="2"/>
      <c r="F25" s="2" t="s">
        <v>14</v>
      </c>
      <c r="G25" s="3">
        <v>66.1</v>
      </c>
      <c r="H25" s="3">
        <v>1059.666</v>
      </c>
      <c r="I25" s="7"/>
      <c r="K25" s="4">
        <f t="shared" si="0"/>
        <v>3080.923555287845</v>
      </c>
      <c r="O25" s="4">
        <f t="shared" si="1"/>
        <v>4.191168746857641</v>
      </c>
      <c r="P25" s="4">
        <f t="shared" si="2"/>
        <v>6.965709043113838</v>
      </c>
      <c r="Q25" s="4">
        <f t="shared" si="3"/>
        <v>7.536784370434667</v>
      </c>
      <c r="R25" s="11">
        <f t="shared" si="4"/>
        <v>0.5710753273208287</v>
      </c>
      <c r="S25" s="4">
        <f t="shared" si="5"/>
        <v>1875.7884757951672</v>
      </c>
      <c r="W25" s="4">
        <v>20</v>
      </c>
      <c r="X25" s="4">
        <f t="shared" si="6"/>
        <v>24.055584394665036</v>
      </c>
      <c r="Z25" s="4">
        <f t="shared" si="7"/>
        <v>485165195.4097903</v>
      </c>
      <c r="AA25" s="4">
        <f t="shared" si="8"/>
        <v>28003193513.31851</v>
      </c>
      <c r="AC25" s="12">
        <f t="shared" si="9"/>
        <v>12.000898920322658</v>
      </c>
      <c r="AD25" s="12">
        <f t="shared" si="10"/>
        <v>22.416504096358263</v>
      </c>
      <c r="AE25" s="12">
        <f t="shared" si="11"/>
        <v>162901.16078596353</v>
      </c>
      <c r="AF25" s="13">
        <f t="shared" si="12"/>
        <v>5437058835.444085</v>
      </c>
    </row>
    <row r="26" spans="1:32" ht="11.25">
      <c r="A26" s="2">
        <v>9008</v>
      </c>
      <c r="B26" s="2" t="s">
        <v>59</v>
      </c>
      <c r="C26" s="2">
        <v>1</v>
      </c>
      <c r="D26" s="2" t="s">
        <v>24</v>
      </c>
      <c r="E26" s="2"/>
      <c r="F26" s="2" t="s">
        <v>14</v>
      </c>
      <c r="G26" s="3">
        <v>66.1</v>
      </c>
      <c r="H26" s="3">
        <v>854.5659999999999</v>
      </c>
      <c r="I26" s="7"/>
      <c r="K26" s="4">
        <f t="shared" si="0"/>
        <v>3080.923555287845</v>
      </c>
      <c r="O26" s="4">
        <f t="shared" si="1"/>
        <v>4.191168746857641</v>
      </c>
      <c r="P26" s="4">
        <f t="shared" si="2"/>
        <v>6.750593737723898</v>
      </c>
      <c r="Q26" s="4">
        <f t="shared" si="3"/>
        <v>7.536784370434667</v>
      </c>
      <c r="R26" s="11">
        <f t="shared" si="4"/>
        <v>0.7861906327107686</v>
      </c>
      <c r="S26" s="4">
        <f t="shared" si="5"/>
        <v>1875.7884757951672</v>
      </c>
      <c r="W26" s="4">
        <v>21</v>
      </c>
      <c r="X26" s="4">
        <f t="shared" si="6"/>
        <v>25.055584394665036</v>
      </c>
      <c r="Z26" s="4">
        <f t="shared" si="7"/>
        <v>1318815734.4832146</v>
      </c>
      <c r="AA26" s="4">
        <f t="shared" si="8"/>
        <v>76120572066.07591</v>
      </c>
      <c r="AC26" s="12">
        <f t="shared" si="9"/>
        <v>12.31992953152162</v>
      </c>
      <c r="AD26" s="12">
        <f t="shared" si="10"/>
        <v>23.32108286943725</v>
      </c>
      <c r="AE26" s="12">
        <f t="shared" si="11"/>
        <v>224118.34820636545</v>
      </c>
      <c r="AF26" s="13">
        <f t="shared" si="12"/>
        <v>13434379188.682014</v>
      </c>
    </row>
    <row r="27" spans="1:6" ht="11.25">
      <c r="A27" s="2"/>
      <c r="B27" s="2"/>
      <c r="C27" s="2"/>
      <c r="D27" s="2"/>
      <c r="E27" s="2"/>
      <c r="F27" s="2"/>
    </row>
    <row r="28" spans="1:6" ht="11.25">
      <c r="A28" s="1" t="s">
        <v>53</v>
      </c>
      <c r="B28" s="1">
        <f>COUNT(A4:A26)</f>
        <v>23</v>
      </c>
      <c r="C28" s="2"/>
      <c r="D28" s="2"/>
      <c r="E28" s="2"/>
      <c r="F28" s="2"/>
    </row>
    <row r="29" spans="1:6" ht="11.25">
      <c r="A29" s="2"/>
      <c r="B29" s="2"/>
      <c r="C29" s="2"/>
      <c r="D29" s="2"/>
      <c r="E29" s="2"/>
      <c r="F29" s="2"/>
    </row>
    <row r="30" spans="1:6" ht="11.25">
      <c r="A30" s="2"/>
      <c r="B30" s="2"/>
      <c r="C30" s="2"/>
      <c r="D30" s="2"/>
      <c r="E30" s="2"/>
      <c r="F30" s="2"/>
    </row>
    <row r="31" spans="1:6" ht="11.25">
      <c r="A31" s="2"/>
      <c r="B31" s="2"/>
      <c r="C31" s="2"/>
      <c r="D31" s="2"/>
      <c r="E31" s="2"/>
      <c r="F31" s="2"/>
    </row>
    <row r="32" spans="1:6" ht="11.25">
      <c r="A32" s="2"/>
      <c r="B32" s="2"/>
      <c r="C32" s="2"/>
      <c r="D32" s="2"/>
      <c r="E32" s="2"/>
      <c r="F32" s="2"/>
    </row>
    <row r="33" spans="1:6" ht="11.25">
      <c r="A33" s="2"/>
      <c r="B33" s="2"/>
      <c r="C33" s="2"/>
      <c r="D33" s="2"/>
      <c r="E33" s="2"/>
      <c r="F33" s="2"/>
    </row>
    <row r="34" spans="1:6" ht="11.25">
      <c r="A34" s="2"/>
      <c r="B34" s="2"/>
      <c r="C34" s="2"/>
      <c r="D34" s="2"/>
      <c r="E34" s="2"/>
      <c r="F34" s="2"/>
    </row>
    <row r="35" spans="1:6" ht="11.25">
      <c r="A35" s="2"/>
      <c r="B35" s="2"/>
      <c r="C35" s="2"/>
      <c r="D35" s="2"/>
      <c r="E35" s="2"/>
      <c r="F35" s="2"/>
    </row>
    <row r="36" spans="1:6" ht="11.25">
      <c r="A36" s="2"/>
      <c r="B36" s="2"/>
      <c r="C36" s="2"/>
      <c r="D36" s="2"/>
      <c r="E36" s="2"/>
      <c r="F36" s="2"/>
    </row>
    <row r="37" spans="1:6" ht="11.25">
      <c r="A37" s="2"/>
      <c r="B37" s="2"/>
      <c r="C37" s="2"/>
      <c r="D37" s="2"/>
      <c r="E37" s="2"/>
      <c r="F37" s="2"/>
    </row>
    <row r="38" spans="1:6" ht="11.25">
      <c r="A38" s="2"/>
      <c r="B38" s="2"/>
      <c r="C38" s="2"/>
      <c r="D38" s="2"/>
      <c r="E38" s="2"/>
      <c r="F38" s="2"/>
    </row>
    <row r="39" spans="1:6" ht="11.25">
      <c r="A39" s="2"/>
      <c r="B39" s="2"/>
      <c r="C39" s="2"/>
      <c r="D39" s="2"/>
      <c r="E39" s="2"/>
      <c r="F39" s="2"/>
    </row>
    <row r="40" spans="1:6" ht="11.25">
      <c r="A40" s="2"/>
      <c r="B40" s="2"/>
      <c r="C40" s="2"/>
      <c r="D40" s="2"/>
      <c r="E40" s="2"/>
      <c r="F40" s="2"/>
    </row>
    <row r="41" spans="1:6" ht="11.25">
      <c r="A41" s="2"/>
      <c r="B41" s="2"/>
      <c r="C41" s="2"/>
      <c r="D41" s="2"/>
      <c r="E41" s="2"/>
      <c r="F41" s="2"/>
    </row>
    <row r="42" spans="1:6" ht="11.25">
      <c r="A42" s="2"/>
      <c r="B42" s="2"/>
      <c r="C42" s="2"/>
      <c r="D42" s="2"/>
      <c r="E42" s="2"/>
      <c r="F42" s="2"/>
    </row>
    <row r="43" spans="1:6" ht="11.25">
      <c r="A43" s="2"/>
      <c r="B43" s="2"/>
      <c r="C43" s="2"/>
      <c r="D43" s="2"/>
      <c r="E43" s="2"/>
      <c r="F43" s="2"/>
    </row>
    <row r="44" spans="1:6" ht="11.25">
      <c r="A44" s="2"/>
      <c r="B44" s="2"/>
      <c r="C44" s="2"/>
      <c r="D44" s="2"/>
      <c r="E44" s="2"/>
      <c r="F44" s="2"/>
    </row>
    <row r="45" spans="1:6" ht="11.25">
      <c r="A45" s="2"/>
      <c r="B45" s="2"/>
      <c r="C45" s="2"/>
      <c r="D45" s="2"/>
      <c r="E45" s="2"/>
      <c r="F45" s="2"/>
    </row>
    <row r="46" spans="1:6" ht="11.25">
      <c r="A46" s="2"/>
      <c r="B46" s="2"/>
      <c r="C46" s="2"/>
      <c r="D46" s="2"/>
      <c r="E46" s="2"/>
      <c r="F46" s="2"/>
    </row>
    <row r="47" spans="1:6" ht="11.25">
      <c r="A47" s="2"/>
      <c r="B47" s="2"/>
      <c r="C47" s="2"/>
      <c r="D47" s="2"/>
      <c r="E47" s="2"/>
      <c r="F47" s="2"/>
    </row>
    <row r="48" spans="1:6" ht="11.25">
      <c r="A48" s="2"/>
      <c r="B48" s="2"/>
      <c r="C48" s="2"/>
      <c r="D48" s="2"/>
      <c r="E48" s="2"/>
      <c r="F48" s="2"/>
    </row>
    <row r="49" spans="1:6" ht="11.25">
      <c r="A49" s="2"/>
      <c r="B49" s="2"/>
      <c r="C49" s="2"/>
      <c r="D49" s="2"/>
      <c r="E49" s="2"/>
      <c r="F49" s="2"/>
    </row>
    <row r="50" spans="1:6" ht="11.25">
      <c r="A50" s="2"/>
      <c r="B50" s="2"/>
      <c r="C50" s="2"/>
      <c r="D50" s="2"/>
      <c r="E50" s="2"/>
      <c r="F50" s="2"/>
    </row>
    <row r="51" spans="1:6" ht="11.25">
      <c r="A51" s="2"/>
      <c r="B51" s="2"/>
      <c r="C51" s="2"/>
      <c r="D51" s="2"/>
      <c r="E51" s="2"/>
      <c r="F51" s="2"/>
    </row>
    <row r="52" spans="1:6" ht="11.25">
      <c r="A52" s="2"/>
      <c r="B52" s="2"/>
      <c r="C52" s="2"/>
      <c r="D52" s="2"/>
      <c r="E52" s="2"/>
      <c r="F52" s="2"/>
    </row>
    <row r="53" spans="1:6" ht="11.25">
      <c r="A53" s="2"/>
      <c r="B53" s="2"/>
      <c r="C53" s="2"/>
      <c r="D53" s="2"/>
      <c r="E53" s="2"/>
      <c r="F53" s="2"/>
    </row>
    <row r="54" spans="1:6" ht="11.25">
      <c r="A54" s="2"/>
      <c r="B54" s="2"/>
      <c r="C54" s="2"/>
      <c r="D54" s="2"/>
      <c r="E54" s="2"/>
      <c r="F54" s="2"/>
    </row>
    <row r="55" spans="1:6" ht="11.25">
      <c r="A55" s="2"/>
      <c r="B55" s="2"/>
      <c r="C55" s="2"/>
      <c r="D55" s="2"/>
      <c r="E55" s="2"/>
      <c r="F55" s="2"/>
    </row>
    <row r="56" spans="1:6" ht="11.25">
      <c r="A56" s="2"/>
      <c r="B56" s="2"/>
      <c r="C56" s="2"/>
      <c r="D56" s="2"/>
      <c r="E56" s="2"/>
      <c r="F56" s="2"/>
    </row>
    <row r="57" spans="1:6" ht="11.25">
      <c r="A57" s="2"/>
      <c r="B57" s="2"/>
      <c r="C57" s="2"/>
      <c r="D57" s="2"/>
      <c r="E57" s="2"/>
      <c r="F57" s="2"/>
    </row>
    <row r="58" spans="1:6" ht="11.25">
      <c r="A58" s="2"/>
      <c r="B58" s="2"/>
      <c r="C58" s="2"/>
      <c r="D58" s="2"/>
      <c r="E58" s="2"/>
      <c r="F58" s="2"/>
    </row>
    <row r="59" spans="1:6" ht="11.25">
      <c r="A59" s="2"/>
      <c r="B59" s="2"/>
      <c r="C59" s="2"/>
      <c r="D59" s="2"/>
      <c r="E59" s="2"/>
      <c r="F59" s="2"/>
    </row>
    <row r="60" spans="1:6" ht="11.25">
      <c r="A60" s="2"/>
      <c r="B60" s="2"/>
      <c r="C60" s="2"/>
      <c r="D60" s="2"/>
      <c r="E60" s="2"/>
      <c r="F60" s="2"/>
    </row>
    <row r="61" spans="1:6" ht="11.25">
      <c r="A61" s="2"/>
      <c r="B61" s="2"/>
      <c r="C61" s="2"/>
      <c r="D61" s="2"/>
      <c r="E61" s="2"/>
      <c r="F61" s="2"/>
    </row>
    <row r="62" spans="1:6" ht="11.25">
      <c r="A62" s="2"/>
      <c r="B62" s="2"/>
      <c r="C62" s="2"/>
      <c r="D62" s="2"/>
      <c r="E62" s="2"/>
      <c r="F62" s="2"/>
    </row>
    <row r="63" spans="1:6" ht="11.25">
      <c r="A63" s="2"/>
      <c r="B63" s="2"/>
      <c r="C63" s="2"/>
      <c r="D63" s="2"/>
      <c r="E63" s="2"/>
      <c r="F63" s="2"/>
    </row>
    <row r="64" spans="1:6" ht="11.25">
      <c r="A64" s="2"/>
      <c r="B64" s="2"/>
      <c r="C64" s="2"/>
      <c r="D64" s="2"/>
      <c r="E64" s="2"/>
      <c r="F64" s="2"/>
    </row>
    <row r="65" spans="1:6" ht="11.25">
      <c r="A65" s="2"/>
      <c r="B65" s="2"/>
      <c r="C65" s="2"/>
      <c r="D65" s="2"/>
      <c r="E65" s="2"/>
      <c r="F65" s="2"/>
    </row>
    <row r="66" spans="1:6" ht="11.25">
      <c r="A66" s="2"/>
      <c r="B66" s="2"/>
      <c r="C66" s="2"/>
      <c r="D66" s="2"/>
      <c r="E66" s="2"/>
      <c r="F66" s="2"/>
    </row>
    <row r="67" spans="1:6" ht="11.25">
      <c r="A67" s="2"/>
      <c r="B67" s="2"/>
      <c r="C67" s="2"/>
      <c r="D67" s="2"/>
      <c r="E67" s="2"/>
      <c r="F67" s="2"/>
    </row>
    <row r="68" spans="1:6" ht="11.25">
      <c r="A68" s="2"/>
      <c r="B68" s="2"/>
      <c r="C68" s="2"/>
      <c r="D68" s="2"/>
      <c r="E68" s="2"/>
      <c r="F68" s="2"/>
    </row>
    <row r="69" spans="1:6" ht="11.25">
      <c r="A69" s="2"/>
      <c r="B69" s="2"/>
      <c r="C69" s="2"/>
      <c r="D69" s="2"/>
      <c r="E69" s="2"/>
      <c r="F69" s="2"/>
    </row>
    <row r="70" spans="1:6" ht="11.25">
      <c r="A70" s="2"/>
      <c r="B70" s="2"/>
      <c r="C70" s="2"/>
      <c r="D70" s="2"/>
      <c r="E70" s="2"/>
      <c r="F70" s="2"/>
    </row>
    <row r="71" spans="1:6" ht="11.25">
      <c r="A71" s="2"/>
      <c r="B71" s="2"/>
      <c r="C71" s="2"/>
      <c r="D71" s="2"/>
      <c r="E71" s="2"/>
      <c r="F71" s="2"/>
    </row>
    <row r="72" spans="1:6" ht="11.25">
      <c r="A72" s="2"/>
      <c r="B72" s="2"/>
      <c r="C72" s="2"/>
      <c r="D72" s="2"/>
      <c r="E72" s="2"/>
      <c r="F72" s="2"/>
    </row>
    <row r="73" spans="1:6" ht="11.25">
      <c r="A73" s="2"/>
      <c r="B73" s="2"/>
      <c r="C73" s="2"/>
      <c r="D73" s="2"/>
      <c r="E73" s="2"/>
      <c r="F73" s="2"/>
    </row>
    <row r="74" spans="1:6" ht="11.25">
      <c r="A74" s="2"/>
      <c r="B74" s="2"/>
      <c r="C74" s="2"/>
      <c r="D74" s="2"/>
      <c r="E74" s="2"/>
      <c r="F74" s="2"/>
    </row>
    <row r="75" spans="1:6" ht="11.25">
      <c r="A75" s="2"/>
      <c r="B75" s="2"/>
      <c r="C75" s="2"/>
      <c r="D75" s="2"/>
      <c r="E75" s="2"/>
      <c r="F75" s="2"/>
    </row>
    <row r="76" spans="1:6" ht="11.25">
      <c r="A76" s="2"/>
      <c r="B76" s="2"/>
      <c r="C76" s="2"/>
      <c r="D76" s="2"/>
      <c r="E76" s="2"/>
      <c r="F76" s="2"/>
    </row>
    <row r="77" spans="1:6" ht="11.25">
      <c r="A77" s="2"/>
      <c r="B77" s="2"/>
      <c r="C77" s="2"/>
      <c r="D77" s="2"/>
      <c r="E77" s="2"/>
      <c r="F77" s="2"/>
    </row>
    <row r="78" spans="1:6" ht="11.25">
      <c r="A78" s="2"/>
      <c r="B78" s="2"/>
      <c r="C78" s="2"/>
      <c r="D78" s="2"/>
      <c r="E78" s="2"/>
      <c r="F78" s="2"/>
    </row>
    <row r="79" spans="1:6" ht="11.25">
      <c r="A79" s="2"/>
      <c r="B79" s="2"/>
      <c r="C79" s="2"/>
      <c r="D79" s="2"/>
      <c r="E79" s="2"/>
      <c r="F79" s="2"/>
    </row>
    <row r="80" spans="1:6" ht="11.25">
      <c r="A80" s="2"/>
      <c r="B80" s="2"/>
      <c r="C80" s="2"/>
      <c r="D80" s="2"/>
      <c r="E80" s="2"/>
      <c r="F80" s="2"/>
    </row>
    <row r="81" spans="1:6" ht="11.25">
      <c r="A81" s="2"/>
      <c r="B81" s="2"/>
      <c r="C81" s="2"/>
      <c r="D81" s="2"/>
      <c r="E81" s="2"/>
      <c r="F81" s="2"/>
    </row>
    <row r="82" spans="1:6" ht="11.25">
      <c r="A82" s="2"/>
      <c r="B82" s="2"/>
      <c r="C82" s="2"/>
      <c r="D82" s="2"/>
      <c r="E82" s="2"/>
      <c r="F82" s="2"/>
    </row>
    <row r="83" spans="1:6" ht="11.25">
      <c r="A83" s="2"/>
      <c r="B83" s="2"/>
      <c r="C83" s="2"/>
      <c r="D83" s="2"/>
      <c r="E83" s="2"/>
      <c r="F83" s="2"/>
    </row>
    <row r="84" spans="1:6" ht="11.25">
      <c r="A84" s="2"/>
      <c r="B84" s="2"/>
      <c r="C84" s="2"/>
      <c r="D84" s="2"/>
      <c r="E84" s="2"/>
      <c r="F84" s="2"/>
    </row>
    <row r="85" spans="1:6" ht="11.25">
      <c r="A85" s="2"/>
      <c r="B85" s="2"/>
      <c r="C85" s="2"/>
      <c r="D85" s="2"/>
      <c r="E85" s="2"/>
      <c r="F85" s="2"/>
    </row>
    <row r="86" spans="1:6" ht="11.25">
      <c r="A86" s="2"/>
      <c r="B86" s="2"/>
      <c r="C86" s="2"/>
      <c r="D86" s="2"/>
      <c r="E86" s="2"/>
      <c r="F86" s="2"/>
    </row>
    <row r="87" spans="1:6" ht="11.25">
      <c r="A87" s="2"/>
      <c r="B87" s="2"/>
      <c r="C87" s="2"/>
      <c r="D87" s="2"/>
      <c r="E87" s="2"/>
      <c r="F87" s="2"/>
    </row>
    <row r="88" spans="1:6" ht="11.25">
      <c r="A88" s="2"/>
      <c r="B88" s="2"/>
      <c r="C88" s="2"/>
      <c r="D88" s="2"/>
      <c r="E88" s="2"/>
      <c r="F88" s="2"/>
    </row>
    <row r="89" spans="1:6" ht="11.25">
      <c r="A89" s="2"/>
      <c r="B89" s="2"/>
      <c r="C89" s="2"/>
      <c r="D89" s="2"/>
      <c r="E89" s="2"/>
      <c r="F89" s="2"/>
    </row>
    <row r="90" spans="1:6" ht="11.25">
      <c r="A90" s="2"/>
      <c r="B90" s="2"/>
      <c r="C90" s="2"/>
      <c r="D90" s="2"/>
      <c r="E90" s="2"/>
      <c r="F90" s="2"/>
    </row>
    <row r="91" spans="1:6" ht="11.25">
      <c r="A91" s="2"/>
      <c r="B91" s="2"/>
      <c r="C91" s="2"/>
      <c r="D91" s="2"/>
      <c r="E91" s="2"/>
      <c r="F91" s="2"/>
    </row>
    <row r="92" spans="1:6" ht="11.25">
      <c r="A92" s="2"/>
      <c r="B92" s="2"/>
      <c r="C92" s="2"/>
      <c r="D92" s="2"/>
      <c r="E92" s="2"/>
      <c r="F92" s="2"/>
    </row>
    <row r="93" spans="1:6" ht="11.25">
      <c r="A93" s="2"/>
      <c r="B93" s="2"/>
      <c r="C93" s="2"/>
      <c r="D93" s="2"/>
      <c r="E93" s="2"/>
      <c r="F93" s="2"/>
    </row>
    <row r="94" spans="1:6" ht="11.25">
      <c r="A94" s="2"/>
      <c r="B94" s="2"/>
      <c r="C94" s="2"/>
      <c r="D94" s="2"/>
      <c r="E94" s="2"/>
      <c r="F94" s="2"/>
    </row>
    <row r="95" spans="1:6" ht="11.25">
      <c r="A95" s="2"/>
      <c r="B95" s="2"/>
      <c r="C95" s="2"/>
      <c r="D95" s="2"/>
      <c r="E95" s="2"/>
      <c r="F95" s="2"/>
    </row>
    <row r="96" spans="1:6" ht="11.25">
      <c r="A96" s="2"/>
      <c r="B96" s="2"/>
      <c r="C96" s="2"/>
      <c r="D96" s="2"/>
      <c r="E96" s="2"/>
      <c r="F96" s="2"/>
    </row>
    <row r="97" spans="1:6" ht="11.25">
      <c r="A97" s="2"/>
      <c r="B97" s="2"/>
      <c r="C97" s="2"/>
      <c r="D97" s="2"/>
      <c r="E97" s="2"/>
      <c r="F97" s="2"/>
    </row>
    <row r="98" spans="1:6" ht="11.25">
      <c r="A98" s="2"/>
      <c r="B98" s="2"/>
      <c r="C98" s="2"/>
      <c r="D98" s="2"/>
      <c r="E98" s="2"/>
      <c r="F98" s="2"/>
    </row>
    <row r="99" spans="1:6" ht="11.25">
      <c r="A99" s="2"/>
      <c r="B99" s="2"/>
      <c r="C99" s="2"/>
      <c r="D99" s="2"/>
      <c r="E99" s="2"/>
      <c r="F99" s="2"/>
    </row>
    <row r="100" spans="1:6" ht="11.25">
      <c r="A100" s="2"/>
      <c r="B100" s="2"/>
      <c r="C100" s="2"/>
      <c r="D100" s="2"/>
      <c r="E100" s="2"/>
      <c r="F100" s="2"/>
    </row>
    <row r="101" spans="1:6" ht="11.25">
      <c r="A101" s="2"/>
      <c r="B101" s="2"/>
      <c r="C101" s="2"/>
      <c r="D101" s="2"/>
      <c r="E101" s="2"/>
      <c r="F101" s="2"/>
    </row>
    <row r="102" spans="1:6" ht="11.25">
      <c r="A102" s="2"/>
      <c r="B102" s="2"/>
      <c r="C102" s="2"/>
      <c r="D102" s="2"/>
      <c r="E102" s="2"/>
      <c r="F102" s="2"/>
    </row>
    <row r="103" spans="1:6" ht="11.25">
      <c r="A103" s="2"/>
      <c r="B103" s="2"/>
      <c r="C103" s="2"/>
      <c r="D103" s="2"/>
      <c r="E103" s="2"/>
      <c r="F103" s="2"/>
    </row>
    <row r="104" spans="1:6" ht="11.25">
      <c r="A104" s="2"/>
      <c r="B104" s="2"/>
      <c r="C104" s="2"/>
      <c r="D104" s="2"/>
      <c r="E104" s="2"/>
      <c r="F104" s="2"/>
    </row>
    <row r="105" spans="1:6" ht="11.25">
      <c r="A105" s="2"/>
      <c r="B105" s="2"/>
      <c r="C105" s="2"/>
      <c r="D105" s="2"/>
      <c r="E105" s="2"/>
      <c r="F105" s="2"/>
    </row>
    <row r="106" spans="1:6" ht="11.25">
      <c r="A106" s="2"/>
      <c r="B106" s="2"/>
      <c r="C106" s="2"/>
      <c r="D106" s="2"/>
      <c r="E106" s="2"/>
      <c r="F106" s="2"/>
    </row>
    <row r="107" spans="1:6" ht="11.25">
      <c r="A107" s="2"/>
      <c r="B107" s="2"/>
      <c r="C107" s="2"/>
      <c r="D107" s="2"/>
      <c r="E107" s="2"/>
      <c r="F107" s="2"/>
    </row>
    <row r="108" spans="1:6" ht="11.25">
      <c r="A108" s="2"/>
      <c r="B108" s="2"/>
      <c r="C108" s="2"/>
      <c r="D108" s="2"/>
      <c r="E108" s="2"/>
      <c r="F108" s="2"/>
    </row>
    <row r="109" spans="1:6" ht="11.25">
      <c r="A109" s="2"/>
      <c r="B109" s="2"/>
      <c r="C109" s="2"/>
      <c r="D109" s="2"/>
      <c r="E109" s="2"/>
      <c r="F109" s="2"/>
    </row>
    <row r="110" spans="1:6" ht="11.25">
      <c r="A110" s="2"/>
      <c r="B110" s="2"/>
      <c r="C110" s="2"/>
      <c r="D110" s="2"/>
      <c r="E110" s="2"/>
      <c r="F110" s="2"/>
    </row>
    <row r="111" spans="1:6" ht="11.25">
      <c r="A111" s="2"/>
      <c r="B111" s="2"/>
      <c r="C111" s="2"/>
      <c r="D111" s="2"/>
      <c r="E111" s="2"/>
      <c r="F111" s="2"/>
    </row>
    <row r="112" spans="1:6" ht="11.25">
      <c r="A112" s="2"/>
      <c r="B112" s="2"/>
      <c r="C112" s="2"/>
      <c r="D112" s="2"/>
      <c r="E112" s="2"/>
      <c r="F112" s="2"/>
    </row>
    <row r="113" spans="1:6" ht="11.25">
      <c r="A113" s="2"/>
      <c r="B113" s="2"/>
      <c r="C113" s="2"/>
      <c r="D113" s="2"/>
      <c r="E113" s="2"/>
      <c r="F113" s="2"/>
    </row>
    <row r="114" spans="1:6" ht="11.25">
      <c r="A114" s="2"/>
      <c r="B114" s="2"/>
      <c r="C114" s="2"/>
      <c r="D114" s="2"/>
      <c r="E114" s="2"/>
      <c r="F114" s="2"/>
    </row>
    <row r="115" spans="1:6" ht="11.25">
      <c r="A115" s="2"/>
      <c r="B115" s="2"/>
      <c r="C115" s="2"/>
      <c r="D115" s="2"/>
      <c r="E115" s="2"/>
      <c r="F115" s="2"/>
    </row>
    <row r="116" spans="1:6" ht="11.25">
      <c r="A116" s="2"/>
      <c r="B116" s="2"/>
      <c r="C116" s="2"/>
      <c r="D116" s="2"/>
      <c r="E116" s="2"/>
      <c r="F116" s="2"/>
    </row>
    <row r="117" spans="1:6" ht="11.25">
      <c r="A117" s="2"/>
      <c r="B117" s="2"/>
      <c r="C117" s="2"/>
      <c r="D117" s="2"/>
      <c r="E117" s="2"/>
      <c r="F117" s="2"/>
    </row>
    <row r="118" spans="1:6" ht="11.25">
      <c r="A118" s="2"/>
      <c r="B118" s="2"/>
      <c r="C118" s="2"/>
      <c r="D118" s="2"/>
      <c r="E118" s="2"/>
      <c r="F118" s="2"/>
    </row>
    <row r="119" spans="1:6" ht="11.25">
      <c r="A119" s="2"/>
      <c r="B119" s="2"/>
      <c r="C119" s="2"/>
      <c r="D119" s="2"/>
      <c r="E119" s="2"/>
      <c r="F119" s="2"/>
    </row>
    <row r="120" spans="1:6" ht="11.25">
      <c r="A120" s="2"/>
      <c r="B120" s="2"/>
      <c r="C120" s="2"/>
      <c r="D120" s="2"/>
      <c r="E120" s="2"/>
      <c r="F120" s="2"/>
    </row>
    <row r="121" spans="1:6" ht="11.25">
      <c r="A121" s="2"/>
      <c r="B121" s="2"/>
      <c r="C121" s="2"/>
      <c r="D121" s="2"/>
      <c r="E121" s="2"/>
      <c r="F121" s="2"/>
    </row>
    <row r="122" spans="1:6" ht="11.25">
      <c r="A122" s="2"/>
      <c r="B122" s="2"/>
      <c r="C122" s="2"/>
      <c r="D122" s="2"/>
      <c r="E122" s="2"/>
      <c r="F122" s="2"/>
    </row>
    <row r="123" spans="1:6" ht="11.25">
      <c r="A123" s="2"/>
      <c r="B123" s="2"/>
      <c r="C123" s="2"/>
      <c r="D123" s="2"/>
      <c r="E123" s="2"/>
      <c r="F123" s="2"/>
    </row>
    <row r="124" spans="1:6" ht="11.25">
      <c r="A124" s="2"/>
      <c r="B124" s="2"/>
      <c r="C124" s="2"/>
      <c r="D124" s="2"/>
      <c r="E124" s="2"/>
      <c r="F124" s="2"/>
    </row>
    <row r="125" spans="1:6" ht="11.25">
      <c r="A125" s="2"/>
      <c r="B125" s="2"/>
      <c r="C125" s="2"/>
      <c r="D125" s="2"/>
      <c r="E125" s="2"/>
      <c r="F125" s="2"/>
    </row>
    <row r="126" spans="1:6" ht="11.25">
      <c r="A126" s="2"/>
      <c r="B126" s="2"/>
      <c r="C126" s="2"/>
      <c r="D126" s="2"/>
      <c r="E126" s="2"/>
      <c r="F126" s="2"/>
    </row>
    <row r="127" spans="1:6" ht="11.25">
      <c r="A127" s="2"/>
      <c r="B127" s="2"/>
      <c r="C127" s="2"/>
      <c r="D127" s="2"/>
      <c r="E127" s="2"/>
      <c r="F127" s="2"/>
    </row>
    <row r="128" spans="1:6" ht="11.25">
      <c r="A128" s="2"/>
      <c r="B128" s="2"/>
      <c r="C128" s="2"/>
      <c r="D128" s="2"/>
      <c r="E128" s="2"/>
      <c r="F128" s="2"/>
    </row>
    <row r="129" spans="1:6" ht="11.25">
      <c r="A129" s="2"/>
      <c r="B129" s="2"/>
      <c r="C129" s="2"/>
      <c r="D129" s="2"/>
      <c r="E129" s="2"/>
      <c r="F129" s="2"/>
    </row>
    <row r="130" spans="1:6" ht="11.25">
      <c r="A130" s="2"/>
      <c r="B130" s="2"/>
      <c r="C130" s="2"/>
      <c r="D130" s="2"/>
      <c r="E130" s="2"/>
      <c r="F130" s="2"/>
    </row>
    <row r="131" spans="1:6" ht="11.25">
      <c r="A131" s="2"/>
      <c r="B131" s="2"/>
      <c r="C131" s="2"/>
      <c r="D131" s="2"/>
      <c r="E131" s="2"/>
      <c r="F131" s="2"/>
    </row>
    <row r="132" spans="1:6" ht="11.25">
      <c r="A132" s="2"/>
      <c r="B132" s="2"/>
      <c r="C132" s="2"/>
      <c r="D132" s="2"/>
      <c r="E132" s="2"/>
      <c r="F132" s="2"/>
    </row>
    <row r="133" spans="1:6" ht="11.25">
      <c r="A133" s="2"/>
      <c r="B133" s="2"/>
      <c r="C133" s="2"/>
      <c r="D133" s="2"/>
      <c r="E133" s="2"/>
      <c r="F133" s="2"/>
    </row>
    <row r="134" spans="1:6" ht="11.25">
      <c r="A134" s="2"/>
      <c r="B134" s="2"/>
      <c r="C134" s="2"/>
      <c r="D134" s="2"/>
      <c r="E134" s="2"/>
      <c r="F134" s="2"/>
    </row>
    <row r="135" spans="1:6" ht="11.25">
      <c r="A135" s="2"/>
      <c r="B135" s="2"/>
      <c r="C135" s="2"/>
      <c r="D135" s="2"/>
      <c r="E135" s="2"/>
      <c r="F135" s="2"/>
    </row>
    <row r="136" spans="1:6" ht="11.25">
      <c r="A136" s="2"/>
      <c r="B136" s="2"/>
      <c r="C136" s="2"/>
      <c r="D136" s="2"/>
      <c r="E136" s="2"/>
      <c r="F136" s="2"/>
    </row>
    <row r="137" spans="1:6" ht="11.25">
      <c r="A137" s="2"/>
      <c r="B137" s="2"/>
      <c r="C137" s="2"/>
      <c r="D137" s="2"/>
      <c r="E137" s="2"/>
      <c r="F137" s="2"/>
    </row>
    <row r="138" spans="1:6" ht="11.25">
      <c r="A138" s="2"/>
      <c r="B138" s="2"/>
      <c r="C138" s="2"/>
      <c r="D138" s="2"/>
      <c r="E138" s="2"/>
      <c r="F138" s="2"/>
    </row>
    <row r="139" spans="1:6" ht="11.25">
      <c r="A139" s="2"/>
      <c r="B139" s="2"/>
      <c r="C139" s="2"/>
      <c r="D139" s="2"/>
      <c r="E139" s="2"/>
      <c r="F139" s="2"/>
    </row>
    <row r="140" spans="1:6" ht="11.25">
      <c r="A140" s="2"/>
      <c r="B140" s="2"/>
      <c r="C140" s="2"/>
      <c r="D140" s="2"/>
      <c r="E140" s="2"/>
      <c r="F140" s="2"/>
    </row>
    <row r="141" spans="1:6" ht="11.25">
      <c r="A141" s="2"/>
      <c r="B141" s="2"/>
      <c r="C141" s="2"/>
      <c r="D141" s="2"/>
      <c r="E141" s="2"/>
      <c r="F141" s="2"/>
    </row>
    <row r="142" spans="1:6" ht="11.25">
      <c r="A142" s="2"/>
      <c r="B142" s="2"/>
      <c r="C142" s="2"/>
      <c r="D142" s="2"/>
      <c r="E142" s="2"/>
      <c r="F142" s="2"/>
    </row>
    <row r="143" spans="1:6" ht="11.25">
      <c r="A143" s="2"/>
      <c r="B143" s="2"/>
      <c r="C143" s="2"/>
      <c r="D143" s="2"/>
      <c r="E143" s="2"/>
      <c r="F143" s="2"/>
    </row>
    <row r="144" spans="1:6" ht="11.25">
      <c r="A144" s="2"/>
      <c r="B144" s="2"/>
      <c r="C144" s="2"/>
      <c r="D144" s="2"/>
      <c r="E144" s="2"/>
      <c r="F144" s="2"/>
    </row>
    <row r="145" spans="1:6" ht="11.25">
      <c r="A145" s="2"/>
      <c r="B145" s="2"/>
      <c r="C145" s="2"/>
      <c r="D145" s="2"/>
      <c r="E145" s="2"/>
      <c r="F145" s="2"/>
    </row>
    <row r="146" spans="1:6" ht="11.25">
      <c r="A146" s="2"/>
      <c r="B146" s="2"/>
      <c r="C146" s="2"/>
      <c r="D146" s="2"/>
      <c r="E146" s="2"/>
      <c r="F146" s="2"/>
    </row>
    <row r="147" spans="1:6" ht="11.25">
      <c r="A147" s="2"/>
      <c r="B147" s="2"/>
      <c r="C147" s="2"/>
      <c r="D147" s="2"/>
      <c r="E147" s="2"/>
      <c r="F147" s="2"/>
    </row>
    <row r="148" spans="1:6" ht="11.25">
      <c r="A148" s="2"/>
      <c r="B148" s="2"/>
      <c r="C148" s="2"/>
      <c r="D148" s="2"/>
      <c r="E148" s="2"/>
      <c r="F148" s="2"/>
    </row>
    <row r="149" spans="1:6" ht="11.25">
      <c r="A149" s="2"/>
      <c r="B149" s="2"/>
      <c r="C149" s="2"/>
      <c r="D149" s="2"/>
      <c r="E149" s="2"/>
      <c r="F149" s="2"/>
    </row>
    <row r="150" spans="1:6" ht="11.25">
      <c r="A150" s="2"/>
      <c r="B150" s="2"/>
      <c r="C150" s="2"/>
      <c r="D150" s="2"/>
      <c r="E150" s="2"/>
      <c r="F150" s="2"/>
    </row>
    <row r="151" spans="1:6" ht="11.25">
      <c r="A151" s="2"/>
      <c r="B151" s="2"/>
      <c r="C151" s="2"/>
      <c r="D151" s="2"/>
      <c r="E151" s="2"/>
      <c r="F151" s="2"/>
    </row>
    <row r="152" spans="1:6" ht="11.25">
      <c r="A152" s="2"/>
      <c r="B152" s="2"/>
      <c r="C152" s="2"/>
      <c r="D152" s="2"/>
      <c r="E152" s="2"/>
      <c r="F152" s="2"/>
    </row>
    <row r="153" spans="1:6" ht="11.25">
      <c r="A153" s="2"/>
      <c r="B153" s="2"/>
      <c r="C153" s="2"/>
      <c r="D153" s="2"/>
      <c r="E153" s="2"/>
      <c r="F153" s="2"/>
    </row>
    <row r="154" spans="1:6" ht="11.25">
      <c r="A154" s="2"/>
      <c r="B154" s="2"/>
      <c r="C154" s="2"/>
      <c r="D154" s="2"/>
      <c r="E154" s="2"/>
      <c r="F154" s="2"/>
    </row>
    <row r="155" spans="1:6" ht="11.25">
      <c r="A155" s="2"/>
      <c r="B155" s="2"/>
      <c r="C155" s="2"/>
      <c r="D155" s="2"/>
      <c r="E155" s="2"/>
      <c r="F155" s="2"/>
    </row>
    <row r="156" spans="1:6" ht="11.25">
      <c r="A156" s="2"/>
      <c r="B156" s="2"/>
      <c r="C156" s="2"/>
      <c r="D156" s="2"/>
      <c r="E156" s="2"/>
      <c r="F156" s="2"/>
    </row>
    <row r="157" spans="1:6" ht="11.25">
      <c r="A157" s="2"/>
      <c r="B157" s="2"/>
      <c r="C157" s="2"/>
      <c r="D157" s="2"/>
      <c r="E157" s="2"/>
      <c r="F157" s="2"/>
    </row>
    <row r="158" spans="1:6" ht="11.25">
      <c r="A158" s="2"/>
      <c r="B158" s="2"/>
      <c r="C158" s="2"/>
      <c r="D158" s="2"/>
      <c r="E158" s="2"/>
      <c r="F158" s="2"/>
    </row>
    <row r="159" spans="1:6" ht="11.25">
      <c r="A159" s="2"/>
      <c r="B159" s="2"/>
      <c r="C159" s="2"/>
      <c r="D159" s="2"/>
      <c r="E159" s="2"/>
      <c r="F159" s="2"/>
    </row>
    <row r="160" spans="1:6" ht="11.25">
      <c r="A160" s="2"/>
      <c r="B160" s="2"/>
      <c r="C160" s="2"/>
      <c r="D160" s="2"/>
      <c r="E160" s="2"/>
      <c r="F160" s="2"/>
    </row>
    <row r="161" spans="1:6" ht="11.25">
      <c r="A161" s="2"/>
      <c r="B161" s="2"/>
      <c r="C161" s="2"/>
      <c r="D161" s="2"/>
      <c r="E161" s="2"/>
      <c r="F161" s="2"/>
    </row>
    <row r="162" spans="1:6" ht="11.25">
      <c r="A162" s="2"/>
      <c r="B162" s="2"/>
      <c r="C162" s="2"/>
      <c r="D162" s="2"/>
      <c r="E162" s="2"/>
      <c r="F162" s="2"/>
    </row>
    <row r="163" spans="1:6" ht="11.25">
      <c r="A163" s="2"/>
      <c r="B163" s="2"/>
      <c r="C163" s="2"/>
      <c r="D163" s="2"/>
      <c r="E163" s="2"/>
      <c r="F163" s="2"/>
    </row>
    <row r="164" spans="1:6" ht="11.25">
      <c r="A164" s="2"/>
      <c r="B164" s="2"/>
      <c r="C164" s="2"/>
      <c r="D164" s="2"/>
      <c r="E164" s="2"/>
      <c r="F164" s="2"/>
    </row>
    <row r="165" spans="1:6" ht="11.25">
      <c r="A165" s="2"/>
      <c r="B165" s="2"/>
      <c r="C165" s="2"/>
      <c r="D165" s="2"/>
      <c r="E165" s="2"/>
      <c r="F165" s="2"/>
    </row>
    <row r="166" spans="1:6" ht="11.25">
      <c r="A166" s="2"/>
      <c r="B166" s="2"/>
      <c r="C166" s="2"/>
      <c r="D166" s="2"/>
      <c r="E166" s="2"/>
      <c r="F166" s="2"/>
    </row>
    <row r="167" spans="1:6" ht="11.25">
      <c r="A167" s="2"/>
      <c r="B167" s="2"/>
      <c r="C167" s="2"/>
      <c r="D167" s="2"/>
      <c r="E167" s="2"/>
      <c r="F167" s="2"/>
    </row>
    <row r="168" spans="1:6" ht="11.25">
      <c r="A168" s="2"/>
      <c r="B168" s="2"/>
      <c r="C168" s="2"/>
      <c r="D168" s="2"/>
      <c r="E168" s="2"/>
      <c r="F168" s="2"/>
    </row>
    <row r="169" spans="1:6" ht="11.25">
      <c r="A169" s="2"/>
      <c r="B169" s="2"/>
      <c r="C169" s="2"/>
      <c r="D169" s="2"/>
      <c r="E169" s="2"/>
      <c r="F169" s="2"/>
    </row>
    <row r="170" spans="1:6" ht="11.25">
      <c r="A170" s="2"/>
      <c r="B170" s="2"/>
      <c r="C170" s="2"/>
      <c r="D170" s="2"/>
      <c r="E170" s="2"/>
      <c r="F170" s="2"/>
    </row>
    <row r="171" spans="1:6" ht="11.25">
      <c r="A171" s="2"/>
      <c r="B171" s="2"/>
      <c r="C171" s="2"/>
      <c r="D171" s="2"/>
      <c r="E171" s="2"/>
      <c r="F171" s="2"/>
    </row>
    <row r="172" spans="1:6" ht="11.25">
      <c r="A172" s="2"/>
      <c r="B172" s="2"/>
      <c r="C172" s="2"/>
      <c r="D172" s="2"/>
      <c r="E172" s="2"/>
      <c r="F172" s="2"/>
    </row>
    <row r="173" spans="1:6" ht="11.25">
      <c r="A173" s="2"/>
      <c r="B173" s="2"/>
      <c r="C173" s="2"/>
      <c r="D173" s="2"/>
      <c r="E173" s="2"/>
      <c r="F173" s="2"/>
    </row>
    <row r="174" spans="1:6" ht="11.25">
      <c r="A174" s="2"/>
      <c r="B174" s="2"/>
      <c r="C174" s="2"/>
      <c r="D174" s="2"/>
      <c r="E174" s="2"/>
      <c r="F174" s="2"/>
    </row>
    <row r="175" spans="1:6" ht="11.25">
      <c r="A175" s="2"/>
      <c r="B175" s="2"/>
      <c r="C175" s="2"/>
      <c r="D175" s="2"/>
      <c r="E175" s="2"/>
      <c r="F175" s="2"/>
    </row>
    <row r="176" spans="1:6" ht="11.25">
      <c r="A176" s="2"/>
      <c r="B176" s="2"/>
      <c r="C176" s="2"/>
      <c r="D176" s="2"/>
      <c r="E176" s="2"/>
      <c r="F176" s="2"/>
    </row>
    <row r="177" spans="1:6" ht="11.25">
      <c r="A177" s="2"/>
      <c r="B177" s="2"/>
      <c r="C177" s="2"/>
      <c r="D177" s="2"/>
      <c r="E177" s="2"/>
      <c r="F177" s="2"/>
    </row>
    <row r="178" spans="1:6" ht="11.25">
      <c r="A178" s="2"/>
      <c r="B178" s="2"/>
      <c r="C178" s="2"/>
      <c r="D178" s="2"/>
      <c r="E178" s="2"/>
      <c r="F178" s="2"/>
    </row>
    <row r="179" spans="1:6" ht="11.25">
      <c r="A179" s="2"/>
      <c r="B179" s="2"/>
      <c r="C179" s="2"/>
      <c r="D179" s="2"/>
      <c r="E179" s="2"/>
      <c r="F179" s="2"/>
    </row>
    <row r="180" spans="1:6" ht="11.25">
      <c r="A180" s="2"/>
      <c r="B180" s="2"/>
      <c r="C180" s="2"/>
      <c r="D180" s="2"/>
      <c r="E180" s="2"/>
      <c r="F180" s="2"/>
    </row>
    <row r="181" spans="1:6" ht="11.25">
      <c r="A181" s="2"/>
      <c r="B181" s="2"/>
      <c r="C181" s="2"/>
      <c r="D181" s="2"/>
      <c r="E181" s="2"/>
      <c r="F181" s="2"/>
    </row>
    <row r="182" spans="1:6" ht="11.25">
      <c r="A182" s="2"/>
      <c r="B182" s="2"/>
      <c r="C182" s="2"/>
      <c r="D182" s="2"/>
      <c r="E182" s="2"/>
      <c r="F182" s="2"/>
    </row>
    <row r="183" spans="1:6" ht="11.25">
      <c r="A183" s="2"/>
      <c r="B183" s="2"/>
      <c r="C183" s="2"/>
      <c r="D183" s="2"/>
      <c r="E183" s="2"/>
      <c r="F183" s="2"/>
    </row>
    <row r="184" spans="1:6" ht="11.25">
      <c r="A184" s="2"/>
      <c r="B184" s="2"/>
      <c r="C184" s="2"/>
      <c r="D184" s="2"/>
      <c r="E184" s="2"/>
      <c r="F184" s="2"/>
    </row>
    <row r="185" spans="1:6" ht="11.25">
      <c r="A185" s="2"/>
      <c r="B185" s="2"/>
      <c r="C185" s="2"/>
      <c r="D185" s="2"/>
      <c r="E185" s="2"/>
      <c r="F185" s="2"/>
    </row>
    <row r="186" spans="1:6" ht="11.25">
      <c r="A186" s="2"/>
      <c r="B186" s="2"/>
      <c r="C186" s="2"/>
      <c r="D186" s="2"/>
      <c r="E186" s="2"/>
      <c r="F186" s="2"/>
    </row>
    <row r="187" spans="1:6" ht="11.25">
      <c r="A187" s="2"/>
      <c r="B187" s="2"/>
      <c r="C187" s="2"/>
      <c r="D187" s="2"/>
      <c r="E187" s="2"/>
      <c r="F187" s="2"/>
    </row>
    <row r="188" spans="1:6" ht="11.25">
      <c r="A188" s="2"/>
      <c r="B188" s="2"/>
      <c r="C188" s="2"/>
      <c r="D188" s="2"/>
      <c r="E188" s="2"/>
      <c r="F188" s="2"/>
    </row>
    <row r="189" spans="1:6" ht="11.25">
      <c r="A189" s="2"/>
      <c r="B189" s="2"/>
      <c r="C189" s="2"/>
      <c r="D189" s="2"/>
      <c r="E189" s="2"/>
      <c r="F189" s="2"/>
    </row>
    <row r="190" spans="1:6" ht="11.25">
      <c r="A190" s="2"/>
      <c r="B190" s="2"/>
      <c r="C190" s="2"/>
      <c r="D190" s="2"/>
      <c r="E190" s="2"/>
      <c r="F190" s="2"/>
    </row>
    <row r="191" spans="1:6" ht="11.25">
      <c r="A191" s="2"/>
      <c r="B191" s="2"/>
      <c r="C191" s="2"/>
      <c r="D191" s="2"/>
      <c r="E191" s="2"/>
      <c r="F191" s="2"/>
    </row>
    <row r="192" spans="1:6" ht="11.25">
      <c r="A192" s="2"/>
      <c r="B192" s="2"/>
      <c r="C192" s="2"/>
      <c r="D192" s="2"/>
      <c r="E192" s="2"/>
      <c r="F192" s="2"/>
    </row>
    <row r="193" spans="1:6" ht="11.25">
      <c r="A193" s="2"/>
      <c r="B193" s="2"/>
      <c r="C193" s="2"/>
      <c r="D193" s="2"/>
      <c r="E193" s="2"/>
      <c r="F193" s="2"/>
    </row>
    <row r="194" spans="1:6" ht="11.25">
      <c r="A194" s="2"/>
      <c r="B194" s="2"/>
      <c r="C194" s="2"/>
      <c r="D194" s="2"/>
      <c r="E194" s="2"/>
      <c r="F194" s="2"/>
    </row>
    <row r="195" spans="1:6" ht="11.25">
      <c r="A195" s="2"/>
      <c r="B195" s="2"/>
      <c r="C195" s="2"/>
      <c r="D195" s="2"/>
      <c r="E195" s="2"/>
      <c r="F195" s="2"/>
    </row>
    <row r="196" spans="1:6" ht="11.25">
      <c r="A196" s="2"/>
      <c r="B196" s="2"/>
      <c r="C196" s="2"/>
      <c r="D196" s="2"/>
      <c r="E196" s="2"/>
      <c r="F196" s="2"/>
    </row>
    <row r="197" spans="1:6" ht="11.25">
      <c r="A197" s="2"/>
      <c r="B197" s="2"/>
      <c r="C197" s="2"/>
      <c r="D197" s="2"/>
      <c r="E197" s="2"/>
      <c r="F197" s="2"/>
    </row>
    <row r="198" spans="1:6" ht="11.25">
      <c r="A198" s="2"/>
      <c r="B198" s="2"/>
      <c r="C198" s="2"/>
      <c r="D198" s="2"/>
      <c r="E198" s="2"/>
      <c r="F198" s="2"/>
    </row>
    <row r="199" spans="1:6" ht="11.25">
      <c r="A199" s="2"/>
      <c r="B199" s="2"/>
      <c r="C199" s="2"/>
      <c r="D199" s="2"/>
      <c r="E199" s="2"/>
      <c r="F199" s="2"/>
    </row>
    <row r="200" spans="1:6" ht="11.25">
      <c r="A200" s="2"/>
      <c r="B200" s="2"/>
      <c r="C200" s="2"/>
      <c r="D200" s="2"/>
      <c r="E200" s="2"/>
      <c r="F200" s="2"/>
    </row>
    <row r="201" spans="1:6" ht="11.25">
      <c r="A201" s="2"/>
      <c r="B201" s="2"/>
      <c r="C201" s="2"/>
      <c r="D201" s="2"/>
      <c r="E201" s="2"/>
      <c r="F201" s="2"/>
    </row>
    <row r="202" spans="1:6" ht="11.25">
      <c r="A202" s="2"/>
      <c r="B202" s="2"/>
      <c r="C202" s="2"/>
      <c r="D202" s="2"/>
      <c r="E202" s="2"/>
      <c r="F202" s="2"/>
    </row>
    <row r="203" spans="1:6" ht="11.25">
      <c r="A203" s="2"/>
      <c r="B203" s="2"/>
      <c r="C203" s="2"/>
      <c r="D203" s="2"/>
      <c r="E203" s="2"/>
      <c r="F203" s="2"/>
    </row>
    <row r="204" spans="1:6" ht="11.25">
      <c r="A204" s="2"/>
      <c r="B204" s="2"/>
      <c r="C204" s="2"/>
      <c r="D204" s="2"/>
      <c r="E204" s="2"/>
      <c r="F204" s="2"/>
    </row>
    <row r="205" spans="1:6" ht="11.25">
      <c r="A205" s="2"/>
      <c r="B205" s="2"/>
      <c r="C205" s="2"/>
      <c r="D205" s="2"/>
      <c r="E205" s="2"/>
      <c r="F205" s="2"/>
    </row>
    <row r="206" spans="1:6" ht="11.25">
      <c r="A206" s="2"/>
      <c r="B206" s="2"/>
      <c r="C206" s="2"/>
      <c r="D206" s="2"/>
      <c r="E206" s="2"/>
      <c r="F206" s="2"/>
    </row>
    <row r="207" spans="1:6" ht="11.25">
      <c r="A207" s="2"/>
      <c r="B207" s="2"/>
      <c r="C207" s="2"/>
      <c r="D207" s="2"/>
      <c r="E207" s="2"/>
      <c r="F207" s="2"/>
    </row>
    <row r="208" spans="1:6" ht="11.25">
      <c r="A208" s="2"/>
      <c r="B208" s="2"/>
      <c r="C208" s="2"/>
      <c r="D208" s="2"/>
      <c r="E208" s="2"/>
      <c r="F208" s="2"/>
    </row>
    <row r="209" spans="1:6" ht="11.25">
      <c r="A209" s="2"/>
      <c r="B209" s="2"/>
      <c r="C209" s="2"/>
      <c r="D209" s="2"/>
      <c r="E209" s="2"/>
      <c r="F209" s="2"/>
    </row>
    <row r="210" spans="1:6" ht="11.25">
      <c r="A210" s="2"/>
      <c r="B210" s="2"/>
      <c r="C210" s="2"/>
      <c r="D210" s="2"/>
      <c r="E210" s="2"/>
      <c r="F210" s="2"/>
    </row>
    <row r="211" spans="1:6" ht="11.25">
      <c r="A211" s="2"/>
      <c r="B211" s="2"/>
      <c r="C211" s="2"/>
      <c r="D211" s="2"/>
      <c r="E211" s="2"/>
      <c r="F211" s="2"/>
    </row>
    <row r="212" spans="1:6" ht="11.25">
      <c r="A212" s="2"/>
      <c r="B212" s="2"/>
      <c r="C212" s="2"/>
      <c r="D212" s="2"/>
      <c r="E212" s="2"/>
      <c r="F212" s="2"/>
    </row>
    <row r="213" spans="1:6" ht="11.25">
      <c r="A213" s="2"/>
      <c r="B213" s="2"/>
      <c r="C213" s="2"/>
      <c r="D213" s="2"/>
      <c r="E213" s="2"/>
      <c r="F213" s="2"/>
    </row>
    <row r="214" spans="1:6" ht="11.25">
      <c r="A214" s="2"/>
      <c r="B214" s="2"/>
      <c r="C214" s="2"/>
      <c r="D214" s="2"/>
      <c r="E214" s="2"/>
      <c r="F214" s="2"/>
    </row>
    <row r="215" spans="1:6" ht="11.25">
      <c r="A215" s="2"/>
      <c r="B215" s="2"/>
      <c r="C215" s="2"/>
      <c r="D215" s="2"/>
      <c r="E215" s="2"/>
      <c r="F215" s="2"/>
    </row>
    <row r="216" spans="1:6" ht="11.25">
      <c r="A216" s="2"/>
      <c r="B216" s="2"/>
      <c r="C216" s="2"/>
      <c r="D216" s="2"/>
      <c r="E216" s="2"/>
      <c r="F216" s="2"/>
    </row>
    <row r="217" spans="1:6" ht="11.25">
      <c r="A217" s="2"/>
      <c r="B217" s="2"/>
      <c r="C217" s="2"/>
      <c r="D217" s="2"/>
      <c r="E217" s="2"/>
      <c r="F217" s="2"/>
    </row>
    <row r="218" spans="1:6" ht="11.25">
      <c r="A218" s="2"/>
      <c r="B218" s="2"/>
      <c r="C218" s="2"/>
      <c r="D218" s="2"/>
      <c r="E218" s="2"/>
      <c r="F218" s="2"/>
    </row>
    <row r="219" spans="1:6" ht="11.25">
      <c r="A219" s="2"/>
      <c r="B219" s="2"/>
      <c r="C219" s="2"/>
      <c r="D219" s="2"/>
      <c r="E219" s="2"/>
      <c r="F219" s="2"/>
    </row>
    <row r="220" spans="1:6" ht="11.25">
      <c r="A220" s="2"/>
      <c r="B220" s="2"/>
      <c r="C220" s="2"/>
      <c r="D220" s="2"/>
      <c r="E220" s="2"/>
      <c r="F220" s="2"/>
    </row>
    <row r="221" spans="1:6" ht="11.25">
      <c r="A221" s="2"/>
      <c r="B221" s="2"/>
      <c r="C221" s="2"/>
      <c r="D221" s="2"/>
      <c r="E221" s="2"/>
      <c r="F221" s="2"/>
    </row>
    <row r="222" spans="1:6" ht="11.25">
      <c r="A222" s="2"/>
      <c r="B222" s="2"/>
      <c r="C222" s="2"/>
      <c r="D222" s="2"/>
      <c r="E222" s="2"/>
      <c r="F222" s="2"/>
    </row>
    <row r="223" spans="1:6" ht="11.25">
      <c r="A223" s="2"/>
      <c r="B223" s="2"/>
      <c r="C223" s="2"/>
      <c r="D223" s="2"/>
      <c r="E223" s="2"/>
      <c r="F223" s="2"/>
    </row>
    <row r="224" spans="1:6" ht="11.25">
      <c r="A224" s="2"/>
      <c r="B224" s="2"/>
      <c r="C224" s="2"/>
      <c r="D224" s="2"/>
      <c r="E224" s="2"/>
      <c r="F224" s="2"/>
    </row>
    <row r="225" spans="1:6" ht="11.25">
      <c r="A225" s="2"/>
      <c r="B225" s="2"/>
      <c r="C225" s="2"/>
      <c r="D225" s="2"/>
      <c r="E225" s="2"/>
      <c r="F225" s="2"/>
    </row>
    <row r="226" spans="1:6" ht="11.25">
      <c r="A226" s="2"/>
      <c r="B226" s="2"/>
      <c r="C226" s="2"/>
      <c r="D226" s="2"/>
      <c r="E226" s="2"/>
      <c r="F226" s="2"/>
    </row>
    <row r="227" spans="1:6" ht="11.25">
      <c r="A227" s="2"/>
      <c r="B227" s="2"/>
      <c r="C227" s="2"/>
      <c r="D227" s="2"/>
      <c r="E227" s="2"/>
      <c r="F227" s="2"/>
    </row>
    <row r="228" spans="1:6" ht="11.25">
      <c r="A228" s="2"/>
      <c r="B228" s="2"/>
      <c r="C228" s="2"/>
      <c r="D228" s="2"/>
      <c r="E228" s="2"/>
      <c r="F228" s="2"/>
    </row>
    <row r="229" spans="1:6" ht="11.25">
      <c r="A229" s="2"/>
      <c r="B229" s="2"/>
      <c r="C229" s="2"/>
      <c r="D229" s="2"/>
      <c r="E229" s="2"/>
      <c r="F229" s="2"/>
    </row>
    <row r="230" spans="1:6" ht="11.25">
      <c r="A230" s="2"/>
      <c r="B230" s="2"/>
      <c r="C230" s="2"/>
      <c r="D230" s="2"/>
      <c r="E230" s="2"/>
      <c r="F230" s="2"/>
    </row>
    <row r="231" spans="1:6" ht="11.25">
      <c r="A231" s="2"/>
      <c r="B231" s="2"/>
      <c r="C231" s="2"/>
      <c r="D231" s="2"/>
      <c r="E231" s="2"/>
      <c r="F231" s="2"/>
    </row>
    <row r="232" spans="1:6" ht="11.25">
      <c r="A232" s="2"/>
      <c r="B232" s="2"/>
      <c r="C232" s="2"/>
      <c r="D232" s="2"/>
      <c r="E232" s="2"/>
      <c r="F232" s="2"/>
    </row>
    <row r="233" spans="1:6" ht="11.25">
      <c r="A233" s="2"/>
      <c r="B233" s="2"/>
      <c r="C233" s="2"/>
      <c r="D233" s="2"/>
      <c r="E233" s="2"/>
      <c r="F233" s="2"/>
    </row>
    <row r="234" spans="1:6" ht="11.25">
      <c r="A234" s="2"/>
      <c r="B234" s="2"/>
      <c r="C234" s="2"/>
      <c r="D234" s="2"/>
      <c r="E234" s="2"/>
      <c r="F234" s="2"/>
    </row>
    <row r="235" spans="1:6" ht="11.25">
      <c r="A235" s="2"/>
      <c r="B235" s="2"/>
      <c r="C235" s="2"/>
      <c r="D235" s="2"/>
      <c r="E235" s="2"/>
      <c r="F235" s="2"/>
    </row>
    <row r="236" spans="1:6" ht="11.25">
      <c r="A236" s="2"/>
      <c r="B236" s="2"/>
      <c r="C236" s="2"/>
      <c r="D236" s="2"/>
      <c r="E236" s="2"/>
      <c r="F236" s="2"/>
    </row>
    <row r="237" spans="1:6" ht="11.25">
      <c r="A237" s="2"/>
      <c r="B237" s="2"/>
      <c r="C237" s="2"/>
      <c r="D237" s="2"/>
      <c r="E237" s="2"/>
      <c r="F237" s="2"/>
    </row>
    <row r="238" spans="1:6" ht="11.25">
      <c r="A238" s="2"/>
      <c r="B238" s="2"/>
      <c r="C238" s="2"/>
      <c r="D238" s="2"/>
      <c r="E238" s="2"/>
      <c r="F238" s="2"/>
    </row>
    <row r="239" spans="1:6" ht="11.25">
      <c r="A239" s="2"/>
      <c r="B239" s="2"/>
      <c r="C239" s="2"/>
      <c r="D239" s="2"/>
      <c r="E239" s="2"/>
      <c r="F239" s="2"/>
    </row>
    <row r="240" spans="1:6" ht="11.25">
      <c r="A240" s="2"/>
      <c r="B240" s="2"/>
      <c r="C240" s="2"/>
      <c r="D240" s="2"/>
      <c r="E240" s="2"/>
      <c r="F240" s="2"/>
    </row>
    <row r="241" spans="1:6" ht="11.25">
      <c r="A241" s="2"/>
      <c r="B241" s="2"/>
      <c r="C241" s="2"/>
      <c r="D241" s="2"/>
      <c r="E241" s="2"/>
      <c r="F241" s="2"/>
    </row>
    <row r="242" spans="1:6" ht="11.25">
      <c r="A242" s="2"/>
      <c r="B242" s="2"/>
      <c r="C242" s="2"/>
      <c r="D242" s="2"/>
      <c r="E242" s="2"/>
      <c r="F242" s="2"/>
    </row>
    <row r="243" spans="1:6" ht="11.25">
      <c r="A243" s="2"/>
      <c r="B243" s="2"/>
      <c r="C243" s="2"/>
      <c r="D243" s="2"/>
      <c r="E243" s="2"/>
      <c r="F243" s="2"/>
    </row>
    <row r="244" spans="1:6" ht="11.25">
      <c r="A244" s="2"/>
      <c r="B244" s="2"/>
      <c r="C244" s="2"/>
      <c r="D244" s="2"/>
      <c r="E244" s="2"/>
      <c r="F244" s="2"/>
    </row>
    <row r="245" spans="1:6" ht="11.25">
      <c r="A245" s="2"/>
      <c r="B245" s="2"/>
      <c r="C245" s="2"/>
      <c r="D245" s="2"/>
      <c r="E245" s="2"/>
      <c r="F245" s="2"/>
    </row>
    <row r="246" spans="1:6" ht="11.25">
      <c r="A246" s="2"/>
      <c r="B246" s="2"/>
      <c r="C246" s="2"/>
      <c r="D246" s="2"/>
      <c r="E246" s="2"/>
      <c r="F246" s="2"/>
    </row>
    <row r="247" spans="1:6" ht="11.25">
      <c r="A247" s="2"/>
      <c r="B247" s="2"/>
      <c r="C247" s="2"/>
      <c r="D247" s="2"/>
      <c r="E247" s="2"/>
      <c r="F247" s="2"/>
    </row>
    <row r="248" spans="1:6" ht="11.25">
      <c r="A248" s="2"/>
      <c r="B248" s="2"/>
      <c r="C248" s="2"/>
      <c r="D248" s="2"/>
      <c r="E248" s="2"/>
      <c r="F248" s="2"/>
    </row>
    <row r="249" spans="1:6" ht="11.25">
      <c r="A249" s="2"/>
      <c r="B249" s="2"/>
      <c r="C249" s="2"/>
      <c r="D249" s="2"/>
      <c r="E249" s="2"/>
      <c r="F249" s="2"/>
    </row>
    <row r="250" spans="1:6" ht="11.25">
      <c r="A250" s="2"/>
      <c r="B250" s="2"/>
      <c r="C250" s="2"/>
      <c r="D250" s="2"/>
      <c r="E250" s="2"/>
      <c r="F250" s="2"/>
    </row>
    <row r="251" spans="1:6" ht="11.25">
      <c r="A251" s="2"/>
      <c r="B251" s="2"/>
      <c r="C251" s="2"/>
      <c r="D251" s="2"/>
      <c r="E251" s="2"/>
      <c r="F251" s="2"/>
    </row>
    <row r="252" spans="1:6" ht="11.25">
      <c r="A252" s="2"/>
      <c r="B252" s="2"/>
      <c r="C252" s="2"/>
      <c r="D252" s="2"/>
      <c r="E252" s="2"/>
      <c r="F252" s="2"/>
    </row>
    <row r="253" spans="1:6" ht="11.25">
      <c r="A253" s="2"/>
      <c r="B253" s="2"/>
      <c r="C253" s="2"/>
      <c r="D253" s="2"/>
      <c r="E253" s="2"/>
      <c r="F253" s="2"/>
    </row>
    <row r="254" spans="1:6" ht="11.25">
      <c r="A254" s="2"/>
      <c r="B254" s="2"/>
      <c r="C254" s="2"/>
      <c r="D254" s="2"/>
      <c r="E254" s="2"/>
      <c r="F254" s="2"/>
    </row>
    <row r="255" spans="1:6" ht="11.25">
      <c r="A255" s="2"/>
      <c r="B255" s="2"/>
      <c r="C255" s="2"/>
      <c r="D255" s="2"/>
      <c r="E255" s="2"/>
      <c r="F255" s="2"/>
    </row>
    <row r="256" spans="1:6" ht="11.25">
      <c r="A256" s="2"/>
      <c r="B256" s="2"/>
      <c r="C256" s="2"/>
      <c r="D256" s="2"/>
      <c r="E256" s="2"/>
      <c r="F256" s="2"/>
    </row>
    <row r="257" spans="1:6" ht="11.25">
      <c r="A257" s="2"/>
      <c r="B257" s="2"/>
      <c r="C257" s="2"/>
      <c r="D257" s="2"/>
      <c r="E257" s="2"/>
      <c r="F257" s="2"/>
    </row>
    <row r="258" spans="1:6" ht="11.25">
      <c r="A258" s="2"/>
      <c r="B258" s="2"/>
      <c r="C258" s="2"/>
      <c r="D258" s="2"/>
      <c r="E258" s="2"/>
      <c r="F258" s="2"/>
    </row>
    <row r="259" spans="1:6" ht="11.25">
      <c r="A259" s="2"/>
      <c r="B259" s="2"/>
      <c r="C259" s="2"/>
      <c r="D259" s="2"/>
      <c r="E259" s="2"/>
      <c r="F259" s="2"/>
    </row>
    <row r="260" spans="1:6" ht="11.25">
      <c r="A260" s="2"/>
      <c r="B260" s="2"/>
      <c r="C260" s="2"/>
      <c r="D260" s="2"/>
      <c r="E260" s="2"/>
      <c r="F260" s="2"/>
    </row>
    <row r="261" spans="1:6" ht="11.25">
      <c r="A261" s="2"/>
      <c r="B261" s="2"/>
      <c r="C261" s="2"/>
      <c r="D261" s="2"/>
      <c r="E261" s="2"/>
      <c r="F261" s="2"/>
    </row>
    <row r="262" spans="1:6" ht="11.25">
      <c r="A262" s="2"/>
      <c r="B262" s="2"/>
      <c r="C262" s="2"/>
      <c r="D262" s="2"/>
      <c r="E262" s="2"/>
      <c r="F262" s="2"/>
    </row>
    <row r="263" spans="1:6" ht="11.25">
      <c r="A263" s="2"/>
      <c r="B263" s="2"/>
      <c r="C263" s="2"/>
      <c r="D263" s="2"/>
      <c r="E263" s="2"/>
      <c r="F263" s="2"/>
    </row>
    <row r="264" spans="1:6" ht="11.25">
      <c r="A264" s="2"/>
      <c r="B264" s="2"/>
      <c r="C264" s="2"/>
      <c r="D264" s="2"/>
      <c r="E264" s="2"/>
      <c r="F264" s="2"/>
    </row>
    <row r="265" spans="1:6" ht="11.25">
      <c r="A265" s="2"/>
      <c r="B265" s="2"/>
      <c r="C265" s="2"/>
      <c r="D265" s="2"/>
      <c r="E265" s="2"/>
      <c r="F265" s="2"/>
    </row>
    <row r="266" spans="1:6" ht="11.25">
      <c r="A266" s="2"/>
      <c r="B266" s="2"/>
      <c r="C266" s="2"/>
      <c r="D266" s="2"/>
      <c r="E266" s="2"/>
      <c r="F266" s="2"/>
    </row>
    <row r="267" spans="1:6" ht="11.25">
      <c r="A267" s="2"/>
      <c r="B267" s="2"/>
      <c r="C267" s="2"/>
      <c r="D267" s="2"/>
      <c r="E267" s="2"/>
      <c r="F267" s="2"/>
    </row>
    <row r="268" spans="1:6" ht="11.25">
      <c r="A268" s="2"/>
      <c r="B268" s="2"/>
      <c r="C268" s="2"/>
      <c r="D268" s="2"/>
      <c r="E268" s="2"/>
      <c r="F268" s="2"/>
    </row>
    <row r="269" spans="1:6" ht="11.25">
      <c r="A269" s="2"/>
      <c r="B269" s="2"/>
      <c r="C269" s="2"/>
      <c r="D269" s="2"/>
      <c r="E269" s="2"/>
      <c r="F269" s="2"/>
    </row>
    <row r="270" spans="1:6" ht="11.25">
      <c r="A270" s="2"/>
      <c r="B270" s="2"/>
      <c r="C270" s="2"/>
      <c r="D270" s="2"/>
      <c r="E270" s="2"/>
      <c r="F270" s="2"/>
    </row>
    <row r="271" spans="1:6" ht="11.25">
      <c r="A271" s="2"/>
      <c r="B271" s="2"/>
      <c r="C271" s="2"/>
      <c r="D271" s="2"/>
      <c r="E271" s="2"/>
      <c r="F271" s="2"/>
    </row>
    <row r="272" spans="1:6" ht="11.25">
      <c r="A272" s="2"/>
      <c r="B272" s="2"/>
      <c r="C272" s="2"/>
      <c r="D272" s="2"/>
      <c r="E272" s="2"/>
      <c r="F272" s="2"/>
    </row>
    <row r="273" spans="1:6" ht="11.25">
      <c r="A273" s="2"/>
      <c r="B273" s="2"/>
      <c r="C273" s="2"/>
      <c r="D273" s="2"/>
      <c r="E273" s="2"/>
      <c r="F273" s="2"/>
    </row>
    <row r="274" spans="1:6" ht="11.25">
      <c r="A274" s="2"/>
      <c r="B274" s="2"/>
      <c r="C274" s="2"/>
      <c r="D274" s="2"/>
      <c r="E274" s="2"/>
      <c r="F274" s="2"/>
    </row>
    <row r="275" spans="1:6" ht="11.25">
      <c r="A275" s="2"/>
      <c r="B275" s="2"/>
      <c r="C275" s="2"/>
      <c r="D275" s="2"/>
      <c r="E275" s="2"/>
      <c r="F275" s="2"/>
    </row>
    <row r="276" spans="1:6" ht="11.25">
      <c r="A276" s="2"/>
      <c r="B276" s="2"/>
      <c r="C276" s="2"/>
      <c r="D276" s="2"/>
      <c r="E276" s="2"/>
      <c r="F276" s="2"/>
    </row>
    <row r="277" spans="1:6" ht="11.25">
      <c r="A277" s="2"/>
      <c r="B277" s="2"/>
      <c r="C277" s="2"/>
      <c r="D277" s="2"/>
      <c r="E277" s="2"/>
      <c r="F277" s="2"/>
    </row>
    <row r="278" spans="1:6" ht="11.25">
      <c r="A278" s="2"/>
      <c r="B278" s="2"/>
      <c r="C278" s="2"/>
      <c r="D278" s="2"/>
      <c r="E278" s="2"/>
      <c r="F278" s="2"/>
    </row>
    <row r="279" spans="1:6" ht="11.25">
      <c r="A279" s="2"/>
      <c r="B279" s="2"/>
      <c r="C279" s="2"/>
      <c r="D279" s="2"/>
      <c r="E279" s="2"/>
      <c r="F279" s="2"/>
    </row>
    <row r="280" spans="1:6" ht="11.25">
      <c r="A280" s="2"/>
      <c r="B280" s="2"/>
      <c r="C280" s="2"/>
      <c r="D280" s="2"/>
      <c r="E280" s="2"/>
      <c r="F280" s="2"/>
    </row>
    <row r="281" spans="1:6" ht="11.25">
      <c r="A281" s="2"/>
      <c r="B281" s="2"/>
      <c r="C281" s="2"/>
      <c r="D281" s="2"/>
      <c r="E281" s="2"/>
      <c r="F281" s="2"/>
    </row>
    <row r="282" spans="1:6" ht="11.25">
      <c r="A282" s="2"/>
      <c r="B282" s="2"/>
      <c r="C282" s="2"/>
      <c r="D282" s="2"/>
      <c r="E282" s="2"/>
      <c r="F282" s="2"/>
    </row>
    <row r="283" spans="1:6" ht="11.25">
      <c r="A283" s="2"/>
      <c r="B283" s="2"/>
      <c r="C283" s="2"/>
      <c r="D283" s="2"/>
      <c r="E283" s="2"/>
      <c r="F283" s="2"/>
    </row>
    <row r="284" spans="1:6" ht="11.25">
      <c r="A284" s="2"/>
      <c r="B284" s="2"/>
      <c r="C284" s="2"/>
      <c r="D284" s="2"/>
      <c r="E284" s="2"/>
      <c r="F284" s="2"/>
    </row>
    <row r="285" spans="1:6" ht="11.25">
      <c r="A285" s="2"/>
      <c r="B285" s="2"/>
      <c r="C285" s="2"/>
      <c r="D285" s="2"/>
      <c r="E285" s="2"/>
      <c r="F285" s="2"/>
    </row>
    <row r="286" spans="1:6" ht="11.25">
      <c r="A286" s="2"/>
      <c r="B286" s="2"/>
      <c r="C286" s="2"/>
      <c r="D286" s="2"/>
      <c r="E286" s="2"/>
      <c r="F286" s="2"/>
    </row>
    <row r="287" spans="1:6" ht="11.25">
      <c r="A287" s="2"/>
      <c r="B287" s="2"/>
      <c r="C287" s="2"/>
      <c r="D287" s="2"/>
      <c r="E287" s="2"/>
      <c r="F287" s="2"/>
    </row>
    <row r="288" spans="1:6" ht="11.25">
      <c r="A288" s="2"/>
      <c r="B288" s="2"/>
      <c r="C288" s="2"/>
      <c r="D288" s="2"/>
      <c r="E288" s="2"/>
      <c r="F288" s="2"/>
    </row>
    <row r="289" spans="1:6" ht="11.25">
      <c r="A289" s="2"/>
      <c r="B289" s="2"/>
      <c r="C289" s="2"/>
      <c r="D289" s="2"/>
      <c r="E289" s="2"/>
      <c r="F289" s="2"/>
    </row>
    <row r="290" spans="1:6" ht="11.25">
      <c r="A290" s="2"/>
      <c r="B290" s="2"/>
      <c r="C290" s="2"/>
      <c r="D290" s="2"/>
      <c r="E290" s="2"/>
      <c r="F290" s="2"/>
    </row>
    <row r="291" spans="1:6" ht="11.25">
      <c r="A291" s="2"/>
      <c r="B291" s="2"/>
      <c r="C291" s="2"/>
      <c r="D291" s="2"/>
      <c r="E291" s="2"/>
      <c r="F291" s="2"/>
    </row>
    <row r="292" spans="1:6" ht="11.25">
      <c r="A292" s="2"/>
      <c r="B292" s="2"/>
      <c r="C292" s="2"/>
      <c r="D292" s="2"/>
      <c r="E292" s="2"/>
      <c r="F292" s="2"/>
    </row>
    <row r="293" spans="1:6" ht="11.25">
      <c r="A293" s="2"/>
      <c r="B293" s="2"/>
      <c r="C293" s="2"/>
      <c r="D293" s="2"/>
      <c r="E293" s="2"/>
      <c r="F293" s="2"/>
    </row>
    <row r="294" spans="1:6" ht="11.25">
      <c r="A294" s="2"/>
      <c r="B294" s="2"/>
      <c r="C294" s="2"/>
      <c r="D294" s="2"/>
      <c r="E294" s="2"/>
      <c r="F294" s="2"/>
    </row>
    <row r="295" spans="1:6" ht="11.25">
      <c r="A295" s="2"/>
      <c r="B295" s="2"/>
      <c r="C295" s="2"/>
      <c r="D295" s="2"/>
      <c r="E295" s="2"/>
      <c r="F295" s="2"/>
    </row>
    <row r="296" spans="1:6" ht="11.25">
      <c r="A296" s="2"/>
      <c r="B296" s="2"/>
      <c r="C296" s="2"/>
      <c r="D296" s="2"/>
      <c r="E296" s="2"/>
      <c r="F296" s="2"/>
    </row>
    <row r="297" spans="1:6" ht="11.25">
      <c r="A297" s="2"/>
      <c r="B297" s="2"/>
      <c r="C297" s="2"/>
      <c r="D297" s="2"/>
      <c r="E297" s="2"/>
      <c r="F297" s="2"/>
    </row>
    <row r="298" spans="1:6" ht="11.25">
      <c r="A298" s="2"/>
      <c r="B298" s="2"/>
      <c r="C298" s="2"/>
      <c r="D298" s="2"/>
      <c r="E298" s="2"/>
      <c r="F298" s="2"/>
    </row>
    <row r="299" spans="1:6" ht="11.25">
      <c r="A299" s="2"/>
      <c r="B299" s="2"/>
      <c r="C299" s="2"/>
      <c r="D299" s="2"/>
      <c r="E299" s="2"/>
      <c r="F299" s="2"/>
    </row>
    <row r="300" spans="1:6" ht="11.25">
      <c r="A300" s="2"/>
      <c r="B300" s="2"/>
      <c r="C300" s="2"/>
      <c r="D300" s="2"/>
      <c r="E300" s="2"/>
      <c r="F300" s="2"/>
    </row>
    <row r="301" spans="1:6" ht="11.25">
      <c r="A301" s="2"/>
      <c r="B301" s="2"/>
      <c r="C301" s="2"/>
      <c r="D301" s="2"/>
      <c r="E301" s="2"/>
      <c r="F301" s="2"/>
    </row>
    <row r="302" spans="1:6" ht="11.25">
      <c r="A302" s="2"/>
      <c r="B302" s="2"/>
      <c r="C302" s="2"/>
      <c r="D302" s="2"/>
      <c r="E302" s="2"/>
      <c r="F302" s="2"/>
    </row>
    <row r="303" spans="1:6" ht="11.25">
      <c r="A303" s="2"/>
      <c r="B303" s="2"/>
      <c r="C303" s="2"/>
      <c r="D303" s="2"/>
      <c r="E303" s="2"/>
      <c r="F303" s="2"/>
    </row>
    <row r="304" spans="1:6" ht="11.25">
      <c r="A304" s="2"/>
      <c r="B304" s="2"/>
      <c r="C304" s="2"/>
      <c r="D304" s="2"/>
      <c r="E304" s="2"/>
      <c r="F304" s="2"/>
    </row>
    <row r="305" spans="1:6" ht="11.25">
      <c r="A305" s="2"/>
      <c r="B305" s="2"/>
      <c r="C305" s="2"/>
      <c r="D305" s="2"/>
      <c r="E305" s="2"/>
      <c r="F305" s="2"/>
    </row>
    <row r="306" spans="1:6" ht="11.25">
      <c r="A306" s="2"/>
      <c r="B306" s="2"/>
      <c r="C306" s="2"/>
      <c r="D306" s="2"/>
      <c r="E306" s="2"/>
      <c r="F306" s="2"/>
    </row>
    <row r="307" spans="1:6" ht="11.25">
      <c r="A307" s="2"/>
      <c r="B307" s="2"/>
      <c r="C307" s="2"/>
      <c r="D307" s="2"/>
      <c r="E307" s="2"/>
      <c r="F307" s="2"/>
    </row>
    <row r="308" spans="1:6" ht="11.25">
      <c r="A308" s="2"/>
      <c r="B308" s="2"/>
      <c r="C308" s="2"/>
      <c r="D308" s="2"/>
      <c r="E308" s="2"/>
      <c r="F308" s="2"/>
    </row>
    <row r="309" spans="1:6" ht="11.25">
      <c r="A309" s="2"/>
      <c r="B309" s="2"/>
      <c r="C309" s="2"/>
      <c r="D309" s="2"/>
      <c r="E309" s="2"/>
      <c r="F309" s="2"/>
    </row>
    <row r="310" spans="1:6" ht="11.25">
      <c r="A310" s="2"/>
      <c r="B310" s="2"/>
      <c r="C310" s="2"/>
      <c r="D310" s="2"/>
      <c r="E310" s="2"/>
      <c r="F310" s="2"/>
    </row>
    <row r="311" spans="1:6" ht="11.25">
      <c r="A311" s="2"/>
      <c r="B311" s="2"/>
      <c r="C311" s="2"/>
      <c r="D311" s="2"/>
      <c r="E311" s="2"/>
      <c r="F311" s="2"/>
    </row>
    <row r="312" spans="1:6" ht="11.25">
      <c r="A312" s="2"/>
      <c r="B312" s="2"/>
      <c r="C312" s="2"/>
      <c r="D312" s="2"/>
      <c r="E312" s="2"/>
      <c r="F312" s="2"/>
    </row>
    <row r="313" spans="1:6" ht="11.25">
      <c r="A313" s="2"/>
      <c r="B313" s="2"/>
      <c r="C313" s="2"/>
      <c r="D313" s="2"/>
      <c r="E313" s="2"/>
      <c r="F313" s="2"/>
    </row>
    <row r="314" spans="1:6" ht="11.25">
      <c r="A314" s="2"/>
      <c r="B314" s="2"/>
      <c r="C314" s="2"/>
      <c r="D314" s="2"/>
      <c r="E314" s="2"/>
      <c r="F314" s="2"/>
    </row>
    <row r="315" spans="1:6" ht="11.25">
      <c r="A315" s="2"/>
      <c r="B315" s="2"/>
      <c r="C315" s="2"/>
      <c r="D315" s="2"/>
      <c r="E315" s="2"/>
      <c r="F315" s="2"/>
    </row>
    <row r="316" spans="1:6" ht="11.25">
      <c r="A316" s="2"/>
      <c r="B316" s="2"/>
      <c r="C316" s="2"/>
      <c r="D316" s="2"/>
      <c r="E316" s="2"/>
      <c r="F316" s="2"/>
    </row>
    <row r="317" spans="1:6" ht="11.25">
      <c r="A317" s="2"/>
      <c r="B317" s="2"/>
      <c r="C317" s="2"/>
      <c r="D317" s="2"/>
      <c r="E317" s="2"/>
      <c r="F317" s="2"/>
    </row>
    <row r="318" spans="1:6" ht="11.25">
      <c r="A318" s="2"/>
      <c r="B318" s="2"/>
      <c r="C318" s="2"/>
      <c r="D318" s="2"/>
      <c r="E318" s="2"/>
      <c r="F318" s="2"/>
    </row>
    <row r="319" spans="1:6" ht="11.25">
      <c r="A319" s="2"/>
      <c r="B319" s="2"/>
      <c r="C319" s="2"/>
      <c r="D319" s="2"/>
      <c r="E319" s="2"/>
      <c r="F319" s="2"/>
    </row>
    <row r="320" spans="1:6" ht="11.25">
      <c r="A320" s="2"/>
      <c r="B320" s="2"/>
      <c r="C320" s="2"/>
      <c r="D320" s="2"/>
      <c r="E320" s="2"/>
      <c r="F320" s="2"/>
    </row>
    <row r="321" spans="1:6" ht="11.25">
      <c r="A321" s="2"/>
      <c r="B321" s="2"/>
      <c r="C321" s="2"/>
      <c r="D321" s="2"/>
      <c r="E321" s="2"/>
      <c r="F321" s="2"/>
    </row>
    <row r="322" spans="1:6" ht="11.25">
      <c r="A322" s="2"/>
      <c r="B322" s="2"/>
      <c r="C322" s="2"/>
      <c r="D322" s="2"/>
      <c r="E322" s="2"/>
      <c r="F322" s="2"/>
    </row>
    <row r="323" spans="1:6" ht="11.25">
      <c r="A323" s="2"/>
      <c r="B323" s="2"/>
      <c r="C323" s="2"/>
      <c r="D323" s="2"/>
      <c r="E323" s="2"/>
      <c r="F323" s="2"/>
    </row>
    <row r="324" spans="1:6" ht="11.25">
      <c r="A324" s="2"/>
      <c r="B324" s="2"/>
      <c r="C324" s="2"/>
      <c r="D324" s="2"/>
      <c r="E324" s="2"/>
      <c r="F324" s="2"/>
    </row>
    <row r="325" spans="1:6" ht="11.25">
      <c r="A325" s="2"/>
      <c r="B325" s="2"/>
      <c r="C325" s="2"/>
      <c r="D325" s="2"/>
      <c r="E325" s="2"/>
      <c r="F325" s="2"/>
    </row>
    <row r="326" spans="1:6" ht="11.25">
      <c r="A326" s="2"/>
      <c r="B326" s="2"/>
      <c r="C326" s="2"/>
      <c r="D326" s="2"/>
      <c r="E326" s="2"/>
      <c r="F326" s="2"/>
    </row>
    <row r="327" spans="1:6" ht="11.25">
      <c r="A327" s="2"/>
      <c r="B327" s="2"/>
      <c r="C327" s="2"/>
      <c r="D327" s="2"/>
      <c r="E327" s="2"/>
      <c r="F327" s="2"/>
    </row>
    <row r="328" spans="1:6" ht="11.25">
      <c r="A328" s="2"/>
      <c r="B328" s="2"/>
      <c r="C328" s="2"/>
      <c r="D328" s="2"/>
      <c r="E328" s="2"/>
      <c r="F328" s="2"/>
    </row>
    <row r="329" spans="1:6" ht="11.25">
      <c r="A329" s="2"/>
      <c r="B329" s="2"/>
      <c r="C329" s="2"/>
      <c r="D329" s="2"/>
      <c r="E329" s="2"/>
      <c r="F329" s="2"/>
    </row>
    <row r="330" spans="1:6" ht="11.25">
      <c r="A330" s="2"/>
      <c r="B330" s="2"/>
      <c r="C330" s="2"/>
      <c r="D330" s="2"/>
      <c r="E330" s="2"/>
      <c r="F330" s="2"/>
    </row>
    <row r="331" spans="1:6" ht="11.25">
      <c r="A331" s="2"/>
      <c r="B331" s="2"/>
      <c r="C331" s="2"/>
      <c r="D331" s="2"/>
      <c r="E331" s="2"/>
      <c r="F331" s="2"/>
    </row>
    <row r="332" spans="1:6" ht="11.25">
      <c r="A332" s="2"/>
      <c r="B332" s="2"/>
      <c r="C332" s="2"/>
      <c r="D332" s="2"/>
      <c r="E332" s="2"/>
      <c r="F332" s="2"/>
    </row>
    <row r="333" spans="1:6" ht="11.25">
      <c r="A333" s="2"/>
      <c r="B333" s="2"/>
      <c r="C333" s="2"/>
      <c r="D333" s="2"/>
      <c r="E333" s="2"/>
      <c r="F333" s="2"/>
    </row>
    <row r="334" spans="1:6" ht="11.25">
      <c r="A334" s="2"/>
      <c r="B334" s="2"/>
      <c r="C334" s="2"/>
      <c r="D334" s="2"/>
      <c r="E334" s="2"/>
      <c r="F334" s="2"/>
    </row>
    <row r="335" spans="1:6" ht="11.25">
      <c r="A335" s="2"/>
      <c r="B335" s="2"/>
      <c r="C335" s="2"/>
      <c r="D335" s="2"/>
      <c r="E335" s="2"/>
      <c r="F335" s="2"/>
    </row>
    <row r="336" spans="1:6" ht="11.25">
      <c r="A336" s="2"/>
      <c r="B336" s="2"/>
      <c r="C336" s="2"/>
      <c r="D336" s="2"/>
      <c r="E336" s="2"/>
      <c r="F336" s="2"/>
    </row>
    <row r="337" spans="1:6" ht="11.25">
      <c r="A337" s="2"/>
      <c r="B337" s="2"/>
      <c r="C337" s="2"/>
      <c r="D337" s="2"/>
      <c r="E337" s="2"/>
      <c r="F337" s="2"/>
    </row>
    <row r="338" spans="1:6" ht="11.25">
      <c r="A338" s="2"/>
      <c r="B338" s="2"/>
      <c r="C338" s="2"/>
      <c r="D338" s="2"/>
      <c r="E338" s="2"/>
      <c r="F338" s="2"/>
    </row>
    <row r="339" spans="1:6" ht="11.25">
      <c r="A339" s="2"/>
      <c r="B339" s="2"/>
      <c r="C339" s="2"/>
      <c r="D339" s="2"/>
      <c r="E339" s="2"/>
      <c r="F339" s="2"/>
    </row>
    <row r="340" spans="1:6" ht="11.25">
      <c r="A340" s="2"/>
      <c r="B340" s="2"/>
      <c r="C340" s="2"/>
      <c r="D340" s="2"/>
      <c r="E340" s="2"/>
      <c r="F340" s="2"/>
    </row>
    <row r="341" spans="1:6" ht="11.25">
      <c r="A341" s="2"/>
      <c r="B341" s="2"/>
      <c r="C341" s="2"/>
      <c r="D341" s="2"/>
      <c r="E341" s="2"/>
      <c r="F341" s="2"/>
    </row>
    <row r="342" spans="1:6" ht="11.25">
      <c r="A342" s="2"/>
      <c r="B342" s="2"/>
      <c r="C342" s="2"/>
      <c r="D342" s="2"/>
      <c r="E342" s="2"/>
      <c r="F342" s="2"/>
    </row>
    <row r="343" spans="1:6" ht="11.25">
      <c r="A343" s="2"/>
      <c r="B343" s="2"/>
      <c r="C343" s="2"/>
      <c r="D343" s="2"/>
      <c r="E343" s="2"/>
      <c r="F343" s="2"/>
    </row>
    <row r="344" spans="1:6" ht="11.25">
      <c r="A344" s="2"/>
      <c r="B344" s="2"/>
      <c r="C344" s="2"/>
      <c r="D344" s="2"/>
      <c r="E344" s="2"/>
      <c r="F344" s="2"/>
    </row>
    <row r="345" spans="1:6" ht="11.25">
      <c r="A345" s="2"/>
      <c r="B345" s="2"/>
      <c r="C345" s="2"/>
      <c r="D345" s="2"/>
      <c r="E345" s="2"/>
      <c r="F345" s="2"/>
    </row>
    <row r="346" spans="1:6" ht="11.25">
      <c r="A346" s="2"/>
      <c r="B346" s="2"/>
      <c r="C346" s="2"/>
      <c r="D346" s="2"/>
      <c r="E346" s="2"/>
      <c r="F346" s="2"/>
    </row>
    <row r="347" spans="1:6" ht="11.25">
      <c r="A347" s="2"/>
      <c r="B347" s="2"/>
      <c r="C347" s="2"/>
      <c r="D347" s="2"/>
      <c r="E347" s="2"/>
      <c r="F347" s="2"/>
    </row>
    <row r="348" spans="1:6" ht="11.25">
      <c r="A348" s="2"/>
      <c r="B348" s="2"/>
      <c r="C348" s="2"/>
      <c r="D348" s="2"/>
      <c r="E348" s="2"/>
      <c r="F348" s="2"/>
    </row>
    <row r="349" spans="1:6" ht="11.25">
      <c r="A349" s="2"/>
      <c r="B349" s="2"/>
      <c r="C349" s="2"/>
      <c r="D349" s="2"/>
      <c r="E349" s="2"/>
      <c r="F349" s="2"/>
    </row>
    <row r="350" spans="1:6" ht="11.25">
      <c r="A350" s="2"/>
      <c r="B350" s="2"/>
      <c r="C350" s="2"/>
      <c r="D350" s="2"/>
      <c r="E350" s="2"/>
      <c r="F350" s="2"/>
    </row>
    <row r="351" spans="1:6" ht="11.25">
      <c r="A351" s="2"/>
      <c r="B351" s="2"/>
      <c r="C351" s="2"/>
      <c r="D351" s="2"/>
      <c r="E351" s="2"/>
      <c r="F351" s="2"/>
    </row>
    <row r="352" spans="1:6" ht="11.25">
      <c r="A352" s="2"/>
      <c r="B352" s="2"/>
      <c r="C352" s="2"/>
      <c r="D352" s="2"/>
      <c r="E352" s="2"/>
      <c r="F352" s="2"/>
    </row>
  </sheetData>
  <mergeCells count="8">
    <mergeCell ref="AC2:AF2"/>
    <mergeCell ref="AC3:AD3"/>
    <mergeCell ref="AE3:AF3"/>
    <mergeCell ref="K2:M2"/>
    <mergeCell ref="O2:U2"/>
    <mergeCell ref="W2:AA2"/>
    <mergeCell ref="W3:X3"/>
    <mergeCell ref="Z3:AA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354"/>
  <sheetViews>
    <sheetView workbookViewId="0" topLeftCell="A1">
      <selection activeCell="C32" sqref="C32"/>
    </sheetView>
  </sheetViews>
  <sheetFormatPr defaultColWidth="9.140625" defaultRowHeight="12.75"/>
  <cols>
    <col min="1" max="1" width="10.8515625" style="1" bestFit="1" customWidth="1"/>
    <col min="2" max="2" width="9.57421875" style="1" bestFit="1" customWidth="1"/>
    <col min="3" max="3" width="11.28125" style="1" bestFit="1" customWidth="1"/>
    <col min="4" max="5" width="10.421875" style="1" bestFit="1" customWidth="1"/>
    <col min="6" max="6" width="9.28125" style="1" bestFit="1" customWidth="1"/>
    <col min="7" max="7" width="7.57421875" style="4" bestFit="1" customWidth="1"/>
    <col min="8" max="8" width="15.7109375" style="4" bestFit="1" customWidth="1"/>
    <col min="9" max="9" width="22.421875" style="4" bestFit="1" customWidth="1"/>
    <col min="10" max="10" width="18.8515625" style="4" customWidth="1"/>
    <col min="11" max="11" width="12.57421875" style="4" bestFit="1" customWidth="1"/>
    <col min="12" max="12" width="7.00390625" style="4" bestFit="1" customWidth="1"/>
    <col min="13" max="13" width="10.421875" style="4" bestFit="1" customWidth="1"/>
    <col min="14" max="14" width="12.8515625" style="4" customWidth="1"/>
    <col min="15" max="17" width="10.421875" style="4" bestFit="1" customWidth="1"/>
    <col min="18" max="18" width="7.7109375" style="4" bestFit="1" customWidth="1"/>
    <col min="19" max="19" width="10.421875" style="4" bestFit="1" customWidth="1"/>
    <col min="20" max="20" width="7.00390625" style="4" bestFit="1" customWidth="1"/>
    <col min="21" max="21" width="10.421875" style="4" bestFit="1" customWidth="1"/>
    <col min="22" max="22" width="12.421875" style="4" bestFit="1" customWidth="1"/>
    <col min="23" max="23" width="9.140625" style="4" customWidth="1"/>
    <col min="24" max="24" width="11.28125" style="4" bestFit="1" customWidth="1"/>
    <col min="25" max="25" width="10.421875" style="4" bestFit="1" customWidth="1"/>
    <col min="26" max="26" width="9.140625" style="4" customWidth="1"/>
    <col min="27" max="28" width="10.421875" style="4" bestFit="1" customWidth="1"/>
    <col min="29" max="29" width="9.140625" style="4" customWidth="1"/>
    <col min="30" max="31" width="17.7109375" style="4" bestFit="1" customWidth="1"/>
    <col min="32" max="33" width="15.7109375" style="4" bestFit="1" customWidth="1"/>
    <col min="34" max="16384" width="9.140625" style="4" customWidth="1"/>
  </cols>
  <sheetData>
    <row r="2" spans="11:33" ht="11.25">
      <c r="K2" s="27" t="s">
        <v>5</v>
      </c>
      <c r="L2" s="28"/>
      <c r="M2" s="28"/>
      <c r="N2" s="6"/>
      <c r="O2" s="27" t="s">
        <v>15</v>
      </c>
      <c r="P2" s="28"/>
      <c r="Q2" s="28"/>
      <c r="R2" s="28"/>
      <c r="S2" s="28"/>
      <c r="T2" s="28"/>
      <c r="U2" s="28"/>
      <c r="X2" s="27" t="s">
        <v>10</v>
      </c>
      <c r="Y2" s="27"/>
      <c r="Z2" s="27"/>
      <c r="AA2" s="27"/>
      <c r="AB2" s="27"/>
      <c r="AD2" s="27" t="s">
        <v>29</v>
      </c>
      <c r="AE2" s="27"/>
      <c r="AF2" s="27"/>
      <c r="AG2" s="27"/>
    </row>
    <row r="3" spans="1:33" ht="22.5">
      <c r="A3" s="2" t="s">
        <v>11</v>
      </c>
      <c r="B3" s="2" t="s">
        <v>12</v>
      </c>
      <c r="C3" s="2" t="s">
        <v>40</v>
      </c>
      <c r="D3" s="10" t="s">
        <v>25</v>
      </c>
      <c r="E3" s="10" t="s">
        <v>26</v>
      </c>
      <c r="F3" s="10" t="s">
        <v>27</v>
      </c>
      <c r="G3" s="4" t="s">
        <v>0</v>
      </c>
      <c r="H3" s="4" t="s">
        <v>37</v>
      </c>
      <c r="I3" s="8" t="s">
        <v>19</v>
      </c>
      <c r="J3" s="7"/>
      <c r="K3" s="4" t="s">
        <v>36</v>
      </c>
      <c r="L3" s="4" t="s">
        <v>3</v>
      </c>
      <c r="M3" s="4">
        <f>SLOPE(H4:H28,G4:G28)</f>
        <v>31.809237753246997</v>
      </c>
      <c r="O3" s="4" t="s">
        <v>1</v>
      </c>
      <c r="P3" s="4" t="s">
        <v>16</v>
      </c>
      <c r="Q3" s="4" t="s">
        <v>17</v>
      </c>
      <c r="R3" s="4" t="s">
        <v>28</v>
      </c>
      <c r="S3" s="4" t="s">
        <v>18</v>
      </c>
      <c r="T3" s="4" t="s">
        <v>3</v>
      </c>
      <c r="U3" s="4">
        <f>SLOPE(P4:P28,O4:O28)</f>
        <v>0.6458727689344804</v>
      </c>
      <c r="X3" s="27" t="s">
        <v>6</v>
      </c>
      <c r="Y3" s="27"/>
      <c r="Z3" s="5"/>
      <c r="AA3" s="27" t="s">
        <v>7</v>
      </c>
      <c r="AB3" s="27"/>
      <c r="AD3" s="27" t="s">
        <v>6</v>
      </c>
      <c r="AE3" s="27"/>
      <c r="AF3" s="27" t="s">
        <v>7</v>
      </c>
      <c r="AG3" s="27"/>
    </row>
    <row r="4" spans="1:33" ht="11.25">
      <c r="A4" s="2">
        <v>460</v>
      </c>
      <c r="B4" s="2" t="s">
        <v>13</v>
      </c>
      <c r="C4" s="2">
        <v>1</v>
      </c>
      <c r="D4" s="2" t="s">
        <v>13</v>
      </c>
      <c r="E4" s="2"/>
      <c r="F4" s="2" t="s">
        <v>13</v>
      </c>
      <c r="G4" s="3">
        <v>3.75</v>
      </c>
      <c r="H4" s="3">
        <v>135.81</v>
      </c>
      <c r="I4" s="7"/>
      <c r="K4" s="4">
        <f aca="true" t="shared" si="0" ref="K4:K28">$M$3*G4+$M$4</f>
        <v>777.3182658190121</v>
      </c>
      <c r="L4" s="4" t="s">
        <v>4</v>
      </c>
      <c r="M4" s="4">
        <f>INTERCEPT(H4:H28,G4:G28)</f>
        <v>658.0336242443359</v>
      </c>
      <c r="O4" s="4">
        <f aca="true" t="shared" si="1" ref="O4:O28">LN(G4)</f>
        <v>1.3217558399823195</v>
      </c>
      <c r="P4" s="4">
        <f aca="true" t="shared" si="2" ref="P4:P28">LN(H4)</f>
        <v>4.911256850115977</v>
      </c>
      <c r="Q4" s="4">
        <f aca="true" t="shared" si="3" ref="Q4:Q28">$U$3*O4+$U$4</f>
        <v>5.773035350004713</v>
      </c>
      <c r="R4" s="11">
        <f aca="true" t="shared" si="4" ref="R4:R28">Q4-P4</f>
        <v>0.8617784998887368</v>
      </c>
      <c r="S4" s="4">
        <f aca="true" t="shared" si="5" ref="S4:S28">EXP(Q4)</f>
        <v>321.5121549639089</v>
      </c>
      <c r="T4" s="4" t="s">
        <v>4</v>
      </c>
      <c r="U4" s="4">
        <f>INTERCEPT(P4:P28,O4:O28)</f>
        <v>4.919349245780013</v>
      </c>
      <c r="X4" s="5" t="s">
        <v>1</v>
      </c>
      <c r="Y4" s="5" t="s">
        <v>2</v>
      </c>
      <c r="Z4" s="5"/>
      <c r="AA4" s="5" t="s">
        <v>8</v>
      </c>
      <c r="AB4" s="5" t="s">
        <v>9</v>
      </c>
      <c r="AD4" s="5" t="s">
        <v>30</v>
      </c>
      <c r="AE4" s="5" t="s">
        <v>31</v>
      </c>
      <c r="AF4" s="5" t="s">
        <v>32</v>
      </c>
      <c r="AG4" s="5" t="s">
        <v>33</v>
      </c>
    </row>
    <row r="5" spans="1:33" ht="11.25">
      <c r="A5" s="2">
        <v>460</v>
      </c>
      <c r="B5" s="2" t="s">
        <v>13</v>
      </c>
      <c r="C5" s="2">
        <v>3</v>
      </c>
      <c r="D5" s="2" t="s">
        <v>13</v>
      </c>
      <c r="E5" s="2"/>
      <c r="F5" s="2" t="s">
        <v>13</v>
      </c>
      <c r="G5" s="3">
        <v>3.75</v>
      </c>
      <c r="H5" s="3">
        <v>407.4375</v>
      </c>
      <c r="I5" s="7"/>
      <c r="K5" s="4">
        <f t="shared" si="0"/>
        <v>777.3182658190121</v>
      </c>
      <c r="O5" s="4">
        <f t="shared" si="1"/>
        <v>1.3217558399823195</v>
      </c>
      <c r="P5" s="4">
        <f t="shared" si="2"/>
        <v>6.009887546684758</v>
      </c>
      <c r="Q5" s="4">
        <f t="shared" si="3"/>
        <v>5.773035350004713</v>
      </c>
      <c r="R5" s="11">
        <f t="shared" si="4"/>
        <v>-0.23685219668004454</v>
      </c>
      <c r="S5" s="4">
        <f t="shared" si="5"/>
        <v>321.5121549639089</v>
      </c>
      <c r="X5" s="4">
        <v>-2</v>
      </c>
      <c r="Y5" s="4">
        <f aca="true" t="shared" si="6" ref="Y5:Y28">$U$4+($U$3-1)*(AVERAGE($O$4:$O$28))+X5</f>
        <v>1.9854541025740406</v>
      </c>
      <c r="AA5" s="4">
        <f aca="true" t="shared" si="7" ref="AA5:AA28">EXP(X5)</f>
        <v>0.1353352832366127</v>
      </c>
      <c r="AB5" s="4">
        <f aca="true" t="shared" si="8" ref="AB5:AB28">EXP(Y5)</f>
        <v>7.282353570224404</v>
      </c>
      <c r="AD5" s="12">
        <f aca="true" t="shared" si="9" ref="AD5:AD28">X5*U$3+U$4-TINV(0.05,COUNT(O$4:O$28)-2)*SQRT(SUMSQ(R$4:R$28)/(COUNT(O$4:O$28)-2)*((1/COUNT(O$4:O$28))+(X5-AVERAGE(O$4:O$28))^2/DEVSQ(O$4:O$28)))</f>
        <v>2.416278765902021</v>
      </c>
      <c r="AE5" s="12">
        <f aca="true" t="shared" si="10" ref="AE5:AE28">X5*U$3+U$4+TINV(0.05,COUNT(O$4:O$28)-2)*SQRT(SUMSQ(R$4:R$28)/(COUNT(O$4:O$28)-2)*((1/COUNT(O$4:O$28))+(X5-AVERAGE(O$4:O$28))^2/DEVSQ(O$4:O$28)))</f>
        <v>4.838928649920083</v>
      </c>
      <c r="AF5" s="12">
        <f aca="true" t="shared" si="11" ref="AF5:AF28">EXP(AD5)</f>
        <v>11.204088607230972</v>
      </c>
      <c r="AG5" s="13">
        <f aca="true" t="shared" si="12" ref="AG5:AG28">EXP(AE5)</f>
        <v>126.33393133431049</v>
      </c>
    </row>
    <row r="6" spans="1:33" ht="11.25">
      <c r="A6" s="2">
        <v>460</v>
      </c>
      <c r="B6" s="2" t="s">
        <v>13</v>
      </c>
      <c r="C6" s="2">
        <v>6</v>
      </c>
      <c r="D6" s="2" t="s">
        <v>13</v>
      </c>
      <c r="E6" s="2"/>
      <c r="F6" s="2" t="s">
        <v>13</v>
      </c>
      <c r="G6" s="3">
        <v>3.75</v>
      </c>
      <c r="H6" s="3">
        <v>210.4475</v>
      </c>
      <c r="I6" s="7"/>
      <c r="K6" s="4">
        <f t="shared" si="0"/>
        <v>777.3182658190121</v>
      </c>
      <c r="O6" s="4">
        <f t="shared" si="1"/>
        <v>1.3217558399823195</v>
      </c>
      <c r="P6" s="4">
        <f t="shared" si="2"/>
        <v>5.349236215839771</v>
      </c>
      <c r="Q6" s="4">
        <f t="shared" si="3"/>
        <v>5.773035350004713</v>
      </c>
      <c r="R6" s="11">
        <f t="shared" si="4"/>
        <v>0.4237991341649421</v>
      </c>
      <c r="S6" s="4">
        <f t="shared" si="5"/>
        <v>321.5121549639089</v>
      </c>
      <c r="X6" s="4">
        <v>-1</v>
      </c>
      <c r="Y6" s="4">
        <f t="shared" si="6"/>
        <v>2.9854541025740406</v>
      </c>
      <c r="AA6" s="4">
        <f t="shared" si="7"/>
        <v>0.36787944117144233</v>
      </c>
      <c r="AB6" s="4">
        <f t="shared" si="8"/>
        <v>19.79548937835485</v>
      </c>
      <c r="AD6" s="12">
        <f t="shared" si="9"/>
        <v>3.2839211545827722</v>
      </c>
      <c r="AE6" s="12">
        <f t="shared" si="10"/>
        <v>5.263031799108293</v>
      </c>
      <c r="AF6" s="12">
        <f t="shared" si="11"/>
        <v>26.680184987364427</v>
      </c>
      <c r="AG6" s="13">
        <f t="shared" si="12"/>
        <v>193.06594203185185</v>
      </c>
    </row>
    <row r="7" spans="1:33" ht="11.25">
      <c r="A7" s="2">
        <v>460</v>
      </c>
      <c r="B7" s="2" t="s">
        <v>14</v>
      </c>
      <c r="C7" s="2">
        <v>2</v>
      </c>
      <c r="D7" s="2" t="s">
        <v>13</v>
      </c>
      <c r="E7" s="2"/>
      <c r="F7" s="2" t="s">
        <v>13</v>
      </c>
      <c r="G7" s="3">
        <v>2.81</v>
      </c>
      <c r="H7" s="3">
        <v>135.81</v>
      </c>
      <c r="I7" s="7"/>
      <c r="K7" s="4">
        <f t="shared" si="0"/>
        <v>747.4175823309599</v>
      </c>
      <c r="O7" s="4">
        <f t="shared" si="1"/>
        <v>1.0331844833456545</v>
      </c>
      <c r="P7" s="4">
        <f t="shared" si="2"/>
        <v>4.911256850115977</v>
      </c>
      <c r="Q7" s="4">
        <f t="shared" si="3"/>
        <v>5.586654968858611</v>
      </c>
      <c r="R7" s="11">
        <f t="shared" si="4"/>
        <v>0.6753981187426348</v>
      </c>
      <c r="S7" s="4">
        <f t="shared" si="5"/>
        <v>266.8415319374529</v>
      </c>
      <c r="X7" s="4">
        <v>0</v>
      </c>
      <c r="Y7" s="4">
        <f t="shared" si="6"/>
        <v>3.9854541025740406</v>
      </c>
      <c r="AA7" s="4">
        <f t="shared" si="7"/>
        <v>1</v>
      </c>
      <c r="AB7" s="4">
        <f t="shared" si="8"/>
        <v>53.80971906263603</v>
      </c>
      <c r="AD7" s="12">
        <f t="shared" si="9"/>
        <v>4.138895768253912</v>
      </c>
      <c r="AE7" s="12">
        <f t="shared" si="10"/>
        <v>5.699802723306114</v>
      </c>
      <c r="AF7" s="12">
        <f t="shared" si="11"/>
        <v>62.73351085453574</v>
      </c>
      <c r="AG7" s="13">
        <f t="shared" si="12"/>
        <v>298.80844720957947</v>
      </c>
    </row>
    <row r="8" spans="1:33" ht="11.25">
      <c r="A8" s="2">
        <v>460</v>
      </c>
      <c r="B8" s="2" t="s">
        <v>14</v>
      </c>
      <c r="C8" s="2">
        <v>4</v>
      </c>
      <c r="D8" s="2" t="s">
        <v>13</v>
      </c>
      <c r="E8" s="2"/>
      <c r="F8" s="2" t="s">
        <v>13</v>
      </c>
      <c r="G8" s="3">
        <v>2.81</v>
      </c>
      <c r="H8" s="3">
        <v>152.045</v>
      </c>
      <c r="I8" s="7"/>
      <c r="K8" s="4">
        <f t="shared" si="0"/>
        <v>747.4175823309599</v>
      </c>
      <c r="O8" s="4">
        <f t="shared" si="1"/>
        <v>1.0331844833456545</v>
      </c>
      <c r="P8" s="4">
        <f t="shared" si="2"/>
        <v>5.024176529662922</v>
      </c>
      <c r="Q8" s="4">
        <f t="shared" si="3"/>
        <v>5.586654968858611</v>
      </c>
      <c r="R8" s="11">
        <f t="shared" si="4"/>
        <v>0.5624784391956892</v>
      </c>
      <c r="S8" s="4">
        <f t="shared" si="5"/>
        <v>266.8415319374529</v>
      </c>
      <c r="X8" s="4">
        <v>1</v>
      </c>
      <c r="Y8" s="4">
        <f t="shared" si="6"/>
        <v>4.985454102574041</v>
      </c>
      <c r="AA8" s="4">
        <f t="shared" si="7"/>
        <v>2.718281828459045</v>
      </c>
      <c r="AB8" s="4">
        <f t="shared" si="8"/>
        <v>146.2699815224498</v>
      </c>
      <c r="AD8" s="12">
        <f t="shared" si="9"/>
        <v>4.967750844342842</v>
      </c>
      <c r="AE8" s="12">
        <f t="shared" si="10"/>
        <v>6.162693185086144</v>
      </c>
      <c r="AF8" s="12">
        <f t="shared" si="11"/>
        <v>143.7033125039335</v>
      </c>
      <c r="AG8" s="13">
        <f t="shared" si="12"/>
        <v>474.70482275285366</v>
      </c>
    </row>
    <row r="9" spans="1:33" ht="11.25">
      <c r="A9" s="2">
        <v>460</v>
      </c>
      <c r="B9" s="2" t="s">
        <v>14</v>
      </c>
      <c r="C9" s="2">
        <v>5</v>
      </c>
      <c r="D9" s="2" t="s">
        <v>13</v>
      </c>
      <c r="E9" s="2"/>
      <c r="F9" s="2" t="s">
        <v>13</v>
      </c>
      <c r="G9" s="3">
        <v>2.81</v>
      </c>
      <c r="H9" s="3">
        <v>576.8225</v>
      </c>
      <c r="I9" s="7"/>
      <c r="K9" s="4">
        <f t="shared" si="0"/>
        <v>747.4175823309599</v>
      </c>
      <c r="O9" s="4">
        <f t="shared" si="1"/>
        <v>1.0331844833456545</v>
      </c>
      <c r="P9" s="4">
        <f t="shared" si="2"/>
        <v>6.35753459353171</v>
      </c>
      <c r="Q9" s="4">
        <f t="shared" si="3"/>
        <v>5.586654968858611</v>
      </c>
      <c r="R9" s="11">
        <f t="shared" si="4"/>
        <v>-0.7708796246730989</v>
      </c>
      <c r="S9" s="4">
        <f t="shared" si="5"/>
        <v>266.8415319374529</v>
      </c>
      <c r="X9" s="4">
        <v>2</v>
      </c>
      <c r="Y9" s="4">
        <f t="shared" si="6"/>
        <v>5.985454102574041</v>
      </c>
      <c r="AA9" s="4">
        <f t="shared" si="7"/>
        <v>7.38905609893065</v>
      </c>
      <c r="AB9" s="4">
        <f t="shared" si="8"/>
        <v>397.6030328215156</v>
      </c>
      <c r="AD9" s="12">
        <f t="shared" si="9"/>
        <v>5.739064866857028</v>
      </c>
      <c r="AE9" s="12">
        <f t="shared" si="10"/>
        <v>6.683124700440919</v>
      </c>
      <c r="AF9" s="12">
        <f t="shared" si="11"/>
        <v>310.7736603075686</v>
      </c>
      <c r="AG9" s="13">
        <f t="shared" si="12"/>
        <v>798.8112622801206</v>
      </c>
    </row>
    <row r="10" spans="1:33" ht="11.25">
      <c r="A10" s="2">
        <v>460</v>
      </c>
      <c r="B10" s="2" t="s">
        <v>24</v>
      </c>
      <c r="C10" s="2">
        <v>1</v>
      </c>
      <c r="D10" s="2" t="s">
        <v>13</v>
      </c>
      <c r="E10" s="2"/>
      <c r="F10" s="2" t="s">
        <v>13</v>
      </c>
      <c r="G10" s="3">
        <v>6.75</v>
      </c>
      <c r="H10" s="3">
        <v>2973.25</v>
      </c>
      <c r="I10" s="7"/>
      <c r="K10" s="4">
        <f t="shared" si="0"/>
        <v>872.7459790787532</v>
      </c>
      <c r="O10" s="4">
        <f t="shared" si="1"/>
        <v>1.9095425048844386</v>
      </c>
      <c r="P10" s="4">
        <f t="shared" si="2"/>
        <v>7.997410909607355</v>
      </c>
      <c r="Q10" s="4">
        <f t="shared" si="3"/>
        <v>6.1526707508078085</v>
      </c>
      <c r="R10" s="11">
        <f t="shared" si="4"/>
        <v>-1.8447401587995467</v>
      </c>
      <c r="S10" s="4">
        <f t="shared" si="5"/>
        <v>469.97088727042825</v>
      </c>
      <c r="X10" s="4">
        <v>3</v>
      </c>
      <c r="Y10" s="4">
        <f t="shared" si="6"/>
        <v>6.985454102574041</v>
      </c>
      <c r="AA10" s="4">
        <f t="shared" si="7"/>
        <v>20.085536923187668</v>
      </c>
      <c r="AB10" s="4">
        <f t="shared" si="8"/>
        <v>1080.7970990589313</v>
      </c>
      <c r="AD10" s="12">
        <f t="shared" si="9"/>
        <v>6.402402970431908</v>
      </c>
      <c r="AE10" s="12">
        <f t="shared" si="10"/>
        <v>7.311532134735</v>
      </c>
      <c r="AF10" s="12">
        <f t="shared" si="11"/>
        <v>603.2929927022611</v>
      </c>
      <c r="AG10" s="13">
        <f t="shared" si="12"/>
        <v>1497.469757911604</v>
      </c>
    </row>
    <row r="11" spans="1:33" ht="11.25">
      <c r="A11" s="2">
        <v>460</v>
      </c>
      <c r="B11" s="2" t="s">
        <v>24</v>
      </c>
      <c r="C11" s="2">
        <v>2</v>
      </c>
      <c r="D11" s="2" t="s">
        <v>13</v>
      </c>
      <c r="E11" s="2"/>
      <c r="F11" s="2" t="s">
        <v>13</v>
      </c>
      <c r="G11" s="3">
        <v>5.063</v>
      </c>
      <c r="H11" s="3">
        <v>408.97</v>
      </c>
      <c r="I11" s="7"/>
      <c r="K11" s="4">
        <f t="shared" si="0"/>
        <v>819.0837949890254</v>
      </c>
      <c r="O11" s="4">
        <f t="shared" si="1"/>
        <v>1.6219591929877721</v>
      </c>
      <c r="P11" s="4">
        <f t="shared" si="2"/>
        <v>6.013641803719334</v>
      </c>
      <c r="Q11" s="4">
        <f t="shared" si="3"/>
        <v>5.96692852085376</v>
      </c>
      <c r="R11" s="11">
        <f t="shared" si="4"/>
        <v>-0.04671328286557408</v>
      </c>
      <c r="S11" s="4">
        <f t="shared" si="5"/>
        <v>390.30501408641175</v>
      </c>
      <c r="X11" s="4">
        <v>4</v>
      </c>
      <c r="Y11" s="4">
        <f t="shared" si="6"/>
        <v>7.985454102574041</v>
      </c>
      <c r="AA11" s="4">
        <f t="shared" si="7"/>
        <v>54.598150033144236</v>
      </c>
      <c r="AB11" s="4">
        <f t="shared" si="8"/>
        <v>2937.9111146231435</v>
      </c>
      <c r="AD11" s="12">
        <f t="shared" si="9"/>
        <v>6.947482823661586</v>
      </c>
      <c r="AE11" s="12">
        <f t="shared" si="10"/>
        <v>8.058197819374284</v>
      </c>
      <c r="AF11" s="12">
        <f t="shared" si="11"/>
        <v>1040.527238386446</v>
      </c>
      <c r="AG11" s="13">
        <f t="shared" si="12"/>
        <v>3159.590846917527</v>
      </c>
    </row>
    <row r="12" spans="1:33" ht="11.25">
      <c r="A12" s="2">
        <v>460</v>
      </c>
      <c r="B12" s="2" t="s">
        <v>24</v>
      </c>
      <c r="C12" s="2">
        <v>3</v>
      </c>
      <c r="D12" s="2" t="s">
        <v>13</v>
      </c>
      <c r="E12" s="2"/>
      <c r="F12" s="2" t="s">
        <v>13</v>
      </c>
      <c r="G12" s="3">
        <v>6.75</v>
      </c>
      <c r="H12" s="3">
        <v>11104.817500000001</v>
      </c>
      <c r="I12" s="7"/>
      <c r="K12" s="4">
        <f t="shared" si="0"/>
        <v>872.7459790787532</v>
      </c>
      <c r="O12" s="4">
        <f t="shared" si="1"/>
        <v>1.9095425048844386</v>
      </c>
      <c r="P12" s="4">
        <f t="shared" si="2"/>
        <v>9.315134302154766</v>
      </c>
      <c r="Q12" s="4">
        <f t="shared" si="3"/>
        <v>6.1526707508078085</v>
      </c>
      <c r="R12" s="11">
        <f t="shared" si="4"/>
        <v>-3.1624635513469572</v>
      </c>
      <c r="S12" s="4">
        <f t="shared" si="5"/>
        <v>469.97088727042825</v>
      </c>
      <c r="X12" s="4">
        <v>5</v>
      </c>
      <c r="Y12" s="4">
        <f t="shared" si="6"/>
        <v>8.98545410257404</v>
      </c>
      <c r="AA12" s="4">
        <f t="shared" si="7"/>
        <v>148.4131591025766</v>
      </c>
      <c r="AB12" s="4">
        <f t="shared" si="8"/>
        <v>7986.07039650795</v>
      </c>
      <c r="AD12" s="12">
        <f t="shared" si="9"/>
        <v>7.421945441487097</v>
      </c>
      <c r="AE12" s="12">
        <f t="shared" si="10"/>
        <v>8.875480739417732</v>
      </c>
      <c r="AF12" s="12">
        <f t="shared" si="11"/>
        <v>1672.283675254343</v>
      </c>
      <c r="AG12" s="13">
        <f t="shared" si="12"/>
        <v>7154.385035770735</v>
      </c>
    </row>
    <row r="13" spans="1:33" ht="11.25">
      <c r="A13" s="2">
        <v>460</v>
      </c>
      <c r="B13" s="2" t="s">
        <v>24</v>
      </c>
      <c r="C13" s="2">
        <v>4</v>
      </c>
      <c r="D13" s="2" t="s">
        <v>13</v>
      </c>
      <c r="E13" s="2"/>
      <c r="F13" s="2" t="s">
        <v>13</v>
      </c>
      <c r="G13" s="3">
        <v>6.75</v>
      </c>
      <c r="H13" s="3">
        <v>1780.175</v>
      </c>
      <c r="I13" s="7"/>
      <c r="K13" s="4">
        <f t="shared" si="0"/>
        <v>872.7459790787532</v>
      </c>
      <c r="O13" s="4">
        <f t="shared" si="1"/>
        <v>1.9095425048844386</v>
      </c>
      <c r="P13" s="4">
        <f t="shared" si="2"/>
        <v>7.484466953060308</v>
      </c>
      <c r="Q13" s="4">
        <f t="shared" si="3"/>
        <v>6.1526707508078085</v>
      </c>
      <c r="R13" s="11">
        <f t="shared" si="4"/>
        <v>-1.3317962022524998</v>
      </c>
      <c r="S13" s="4">
        <f t="shared" si="5"/>
        <v>469.97088727042825</v>
      </c>
      <c r="X13" s="4">
        <v>6</v>
      </c>
      <c r="Y13" s="4">
        <f t="shared" si="6"/>
        <v>9.98545410257404</v>
      </c>
      <c r="AA13" s="4">
        <f t="shared" si="7"/>
        <v>403.4287934927351</v>
      </c>
      <c r="AB13" s="4">
        <f t="shared" si="8"/>
        <v>21708.390039622285</v>
      </c>
      <c r="AD13" s="12">
        <f t="shared" si="9"/>
        <v>7.864028631260359</v>
      </c>
      <c r="AE13" s="12">
        <f t="shared" si="10"/>
        <v>9.725143087513432</v>
      </c>
      <c r="AF13" s="12">
        <f t="shared" si="11"/>
        <v>2601.9817136971938</v>
      </c>
      <c r="AG13" s="13">
        <f t="shared" si="12"/>
        <v>16733.083514926973</v>
      </c>
    </row>
    <row r="14" spans="1:33" ht="11.25">
      <c r="A14" s="2">
        <v>460</v>
      </c>
      <c r="B14" s="2" t="s">
        <v>38</v>
      </c>
      <c r="C14" s="2">
        <v>1</v>
      </c>
      <c r="D14" s="2" t="s">
        <v>13</v>
      </c>
      <c r="E14" s="2"/>
      <c r="F14" s="2" t="s">
        <v>13</v>
      </c>
      <c r="G14" s="3">
        <v>3.75</v>
      </c>
      <c r="H14" s="3">
        <v>212.98</v>
      </c>
      <c r="I14" s="7"/>
      <c r="K14" s="4">
        <f t="shared" si="0"/>
        <v>777.3182658190121</v>
      </c>
      <c r="O14" s="4">
        <f t="shared" si="1"/>
        <v>1.3217558399823195</v>
      </c>
      <c r="P14" s="4">
        <f t="shared" si="2"/>
        <v>5.361198264587237</v>
      </c>
      <c r="Q14" s="4">
        <f t="shared" si="3"/>
        <v>5.773035350004713</v>
      </c>
      <c r="R14" s="11">
        <f t="shared" si="4"/>
        <v>0.411837085417476</v>
      </c>
      <c r="S14" s="4">
        <f t="shared" si="5"/>
        <v>321.5121549639089</v>
      </c>
      <c r="X14" s="4">
        <v>7</v>
      </c>
      <c r="Y14" s="4">
        <f t="shared" si="6"/>
        <v>10.98545410257404</v>
      </c>
      <c r="AA14" s="4">
        <f t="shared" si="7"/>
        <v>1096.6331584284585</v>
      </c>
      <c r="AB14" s="4">
        <f t="shared" si="8"/>
        <v>59009.52216980659</v>
      </c>
      <c r="AD14" s="12">
        <f t="shared" si="9"/>
        <v>8.290824526472807</v>
      </c>
      <c r="AE14" s="12">
        <f t="shared" si="10"/>
        <v>10.590092730169946</v>
      </c>
      <c r="AF14" s="12">
        <f t="shared" si="11"/>
        <v>3987.1203258532737</v>
      </c>
      <c r="AG14" s="13">
        <f t="shared" si="12"/>
        <v>39739.17397549373</v>
      </c>
    </row>
    <row r="15" spans="1:33" ht="11.25">
      <c r="A15" s="2">
        <v>460</v>
      </c>
      <c r="B15" s="2" t="s">
        <v>38</v>
      </c>
      <c r="C15" s="2">
        <v>3</v>
      </c>
      <c r="D15" s="2" t="s">
        <v>13</v>
      </c>
      <c r="E15" s="2"/>
      <c r="F15" s="2" t="s">
        <v>13</v>
      </c>
      <c r="G15" s="3">
        <v>3.75</v>
      </c>
      <c r="H15" s="3">
        <v>135.81</v>
      </c>
      <c r="I15" s="7"/>
      <c r="K15" s="4">
        <f t="shared" si="0"/>
        <v>777.3182658190121</v>
      </c>
      <c r="O15" s="4">
        <f t="shared" si="1"/>
        <v>1.3217558399823195</v>
      </c>
      <c r="P15" s="4">
        <f t="shared" si="2"/>
        <v>4.911256850115977</v>
      </c>
      <c r="Q15" s="4">
        <f t="shared" si="3"/>
        <v>5.773035350004713</v>
      </c>
      <c r="R15" s="11">
        <f t="shared" si="4"/>
        <v>0.8617784998887368</v>
      </c>
      <c r="S15" s="4">
        <f t="shared" si="5"/>
        <v>321.5121549639089</v>
      </c>
      <c r="X15" s="4">
        <v>8</v>
      </c>
      <c r="Y15" s="4">
        <f t="shared" si="6"/>
        <v>11.98545410257404</v>
      </c>
      <c r="AA15" s="4">
        <f t="shared" si="7"/>
        <v>2980.9579870417283</v>
      </c>
      <c r="AB15" s="4">
        <f t="shared" si="8"/>
        <v>160404.51182023642</v>
      </c>
      <c r="AD15" s="12">
        <f t="shared" si="9"/>
        <v>8.709611870436232</v>
      </c>
      <c r="AE15" s="12">
        <f t="shared" si="10"/>
        <v>11.46305092407548</v>
      </c>
      <c r="AF15" s="12">
        <f t="shared" si="11"/>
        <v>6060.889621012352</v>
      </c>
      <c r="AG15" s="13">
        <f t="shared" si="12"/>
        <v>95134.87723796835</v>
      </c>
    </row>
    <row r="16" spans="1:33" ht="11.25">
      <c r="A16" s="2">
        <v>460</v>
      </c>
      <c r="B16" s="2" t="s">
        <v>38</v>
      </c>
      <c r="C16" s="2">
        <v>5</v>
      </c>
      <c r="D16" s="2" t="s">
        <v>13</v>
      </c>
      <c r="E16" s="2"/>
      <c r="F16" s="2" t="s">
        <v>13</v>
      </c>
      <c r="G16" s="3">
        <v>3.75</v>
      </c>
      <c r="H16" s="3">
        <v>151.2375</v>
      </c>
      <c r="I16" s="7"/>
      <c r="K16" s="4">
        <f t="shared" si="0"/>
        <v>777.3182658190121</v>
      </c>
      <c r="O16" s="4">
        <f t="shared" si="1"/>
        <v>1.3217558399823195</v>
      </c>
      <c r="P16" s="4">
        <f t="shared" si="2"/>
        <v>5.018851448867596</v>
      </c>
      <c r="Q16" s="4">
        <f t="shared" si="3"/>
        <v>5.773035350004713</v>
      </c>
      <c r="R16" s="11">
        <f t="shared" si="4"/>
        <v>0.7541839011371172</v>
      </c>
      <c r="S16" s="4">
        <f t="shared" si="5"/>
        <v>321.5121549639089</v>
      </c>
      <c r="X16" s="4">
        <v>9</v>
      </c>
      <c r="Y16" s="4">
        <f t="shared" si="6"/>
        <v>12.98545410257404</v>
      </c>
      <c r="AA16" s="4">
        <f t="shared" si="7"/>
        <v>8103.083927575384</v>
      </c>
      <c r="AB16" s="4">
        <f t="shared" si="8"/>
        <v>436024.66968379274</v>
      </c>
      <c r="AD16" s="12">
        <f t="shared" si="9"/>
        <v>9.123779154883191</v>
      </c>
      <c r="AE16" s="12">
        <f t="shared" si="10"/>
        <v>12.34062917749748</v>
      </c>
      <c r="AF16" s="12">
        <f t="shared" si="11"/>
        <v>9170.794061309927</v>
      </c>
      <c r="AG16" s="13">
        <f t="shared" si="12"/>
        <v>228805.8662806218</v>
      </c>
    </row>
    <row r="17" spans="1:33" ht="11.25">
      <c r="A17" s="2">
        <v>460</v>
      </c>
      <c r="B17" s="2" t="s">
        <v>41</v>
      </c>
      <c r="C17" s="2">
        <v>2</v>
      </c>
      <c r="D17" s="2" t="s">
        <v>13</v>
      </c>
      <c r="E17" s="2"/>
      <c r="F17" s="2" t="s">
        <v>13</v>
      </c>
      <c r="G17" s="3">
        <v>2.81</v>
      </c>
      <c r="H17" s="3">
        <v>393.505</v>
      </c>
      <c r="I17" s="7"/>
      <c r="K17" s="4">
        <f t="shared" si="0"/>
        <v>747.4175823309599</v>
      </c>
      <c r="O17" s="4">
        <f t="shared" si="1"/>
        <v>1.0331844833456545</v>
      </c>
      <c r="P17" s="4">
        <f t="shared" si="2"/>
        <v>5.9750937742570365</v>
      </c>
      <c r="Q17" s="4">
        <f t="shared" si="3"/>
        <v>5.586654968858611</v>
      </c>
      <c r="R17" s="11">
        <f t="shared" si="4"/>
        <v>-0.3884388053984251</v>
      </c>
      <c r="S17" s="4">
        <f t="shared" si="5"/>
        <v>266.8415319374529</v>
      </c>
      <c r="X17" s="4">
        <v>10</v>
      </c>
      <c r="Y17" s="4">
        <f t="shared" si="6"/>
        <v>13.98545410257404</v>
      </c>
      <c r="AA17" s="4">
        <f t="shared" si="7"/>
        <v>22026.465794806718</v>
      </c>
      <c r="AB17" s="4">
        <f t="shared" si="8"/>
        <v>1185237.9363613115</v>
      </c>
      <c r="AD17" s="12">
        <f t="shared" si="9"/>
        <v>9.535068076614099</v>
      </c>
      <c r="AE17" s="12">
        <f t="shared" si="10"/>
        <v>13.221085793635535</v>
      </c>
      <c r="AF17" s="12">
        <f t="shared" si="11"/>
        <v>13836.538321595252</v>
      </c>
      <c r="AG17" s="13">
        <f t="shared" si="12"/>
        <v>551879.9356030939</v>
      </c>
    </row>
    <row r="18" spans="1:33" ht="11.25">
      <c r="A18" s="2">
        <v>460</v>
      </c>
      <c r="B18" s="2" t="s">
        <v>41</v>
      </c>
      <c r="C18" s="2">
        <v>4</v>
      </c>
      <c r="D18" s="2" t="s">
        <v>13</v>
      </c>
      <c r="E18" s="2"/>
      <c r="F18" s="2" t="s">
        <v>13</v>
      </c>
      <c r="G18" s="3">
        <v>2.34</v>
      </c>
      <c r="H18" s="3">
        <v>142.7675</v>
      </c>
      <c r="I18" s="7"/>
      <c r="K18" s="4">
        <f t="shared" si="0"/>
        <v>732.4672405869338</v>
      </c>
      <c r="O18" s="4">
        <f t="shared" si="1"/>
        <v>0.85015092936961</v>
      </c>
      <c r="P18" s="4">
        <f t="shared" si="2"/>
        <v>4.9612174329663</v>
      </c>
      <c r="Q18" s="4">
        <f t="shared" si="3"/>
        <v>5.468438580544184</v>
      </c>
      <c r="R18" s="11">
        <f t="shared" si="4"/>
        <v>0.5072211475778845</v>
      </c>
      <c r="S18" s="4">
        <f t="shared" si="5"/>
        <v>237.0897071132284</v>
      </c>
      <c r="X18" s="4">
        <v>11</v>
      </c>
      <c r="Y18" s="4">
        <f t="shared" si="6"/>
        <v>14.98545410257404</v>
      </c>
      <c r="AA18" s="4">
        <f t="shared" si="7"/>
        <v>59874.14171519782</v>
      </c>
      <c r="AB18" s="4">
        <f t="shared" si="8"/>
        <v>3221810.7448112513</v>
      </c>
      <c r="AD18" s="12">
        <f t="shared" si="9"/>
        <v>9.944452514309278</v>
      </c>
      <c r="AE18" s="12">
        <f t="shared" si="10"/>
        <v>14.103446893809318</v>
      </c>
      <c r="AF18" s="12">
        <f t="shared" si="11"/>
        <v>20836.312030691657</v>
      </c>
      <c r="AG18" s="13">
        <f t="shared" si="12"/>
        <v>1333672.394294586</v>
      </c>
    </row>
    <row r="19" spans="1:33" ht="11.25">
      <c r="A19" s="2">
        <v>460</v>
      </c>
      <c r="B19" s="2" t="s">
        <v>41</v>
      </c>
      <c r="C19" s="2">
        <v>6</v>
      </c>
      <c r="D19" s="2" t="s">
        <v>13</v>
      </c>
      <c r="E19" s="2"/>
      <c r="F19" s="2" t="s">
        <v>13</v>
      </c>
      <c r="G19" s="3">
        <v>2.81</v>
      </c>
      <c r="H19" s="3">
        <v>135.81</v>
      </c>
      <c r="I19" s="7"/>
      <c r="K19" s="4">
        <f t="shared" si="0"/>
        <v>747.4175823309599</v>
      </c>
      <c r="O19" s="4">
        <f t="shared" si="1"/>
        <v>1.0331844833456545</v>
      </c>
      <c r="P19" s="4">
        <f t="shared" si="2"/>
        <v>4.911256850115977</v>
      </c>
      <c r="Q19" s="4">
        <f t="shared" si="3"/>
        <v>5.586654968858611</v>
      </c>
      <c r="R19" s="11">
        <f t="shared" si="4"/>
        <v>0.6753981187426348</v>
      </c>
      <c r="S19" s="4">
        <f t="shared" si="5"/>
        <v>266.8415319374529</v>
      </c>
      <c r="X19" s="4">
        <v>12</v>
      </c>
      <c r="Y19" s="4">
        <f t="shared" si="6"/>
        <v>15.98545410257404</v>
      </c>
      <c r="AA19" s="4">
        <f t="shared" si="7"/>
        <v>162754.79141900392</v>
      </c>
      <c r="AB19" s="4">
        <f t="shared" si="8"/>
        <v>8757789.602354527</v>
      </c>
      <c r="AD19" s="12">
        <f t="shared" si="9"/>
        <v>10.352515470051326</v>
      </c>
      <c r="AE19" s="12">
        <f t="shared" si="10"/>
        <v>14.987129475936232</v>
      </c>
      <c r="AF19" s="12">
        <f t="shared" si="11"/>
        <v>31335.767948555735</v>
      </c>
      <c r="AG19" s="13">
        <f t="shared" si="12"/>
        <v>3227213.004848789</v>
      </c>
    </row>
    <row r="20" spans="1:33" ht="11.25">
      <c r="A20" s="2">
        <v>1002</v>
      </c>
      <c r="B20" s="2" t="s">
        <v>38</v>
      </c>
      <c r="C20" s="2">
        <v>1</v>
      </c>
      <c r="D20" s="2" t="s">
        <v>24</v>
      </c>
      <c r="E20" s="2"/>
      <c r="F20" s="2" t="s">
        <v>24</v>
      </c>
      <c r="G20" s="3">
        <v>400.4</v>
      </c>
      <c r="H20" s="3">
        <v>33231.992</v>
      </c>
      <c r="I20" s="7"/>
      <c r="K20" s="4">
        <f t="shared" si="0"/>
        <v>13394.452420644433</v>
      </c>
      <c r="O20" s="4">
        <f t="shared" si="1"/>
        <v>5.992464047441065</v>
      </c>
      <c r="P20" s="4">
        <f t="shared" si="2"/>
        <v>10.41126830538404</v>
      </c>
      <c r="Q20" s="4">
        <f t="shared" si="3"/>
        <v>8.789718592841098</v>
      </c>
      <c r="R20" s="11">
        <f t="shared" si="4"/>
        <v>-1.621549712542942</v>
      </c>
      <c r="S20" s="4">
        <f t="shared" si="5"/>
        <v>6566.384087956049</v>
      </c>
      <c r="X20" s="4">
        <v>13</v>
      </c>
      <c r="Y20" s="4">
        <f t="shared" si="6"/>
        <v>16.98545410257404</v>
      </c>
      <c r="AA20" s="4">
        <f t="shared" si="7"/>
        <v>442413.3920089205</v>
      </c>
      <c r="AB20" s="4">
        <f t="shared" si="8"/>
        <v>23806140.333547834</v>
      </c>
      <c r="AD20" s="12">
        <f t="shared" si="9"/>
        <v>10.759625758586168</v>
      </c>
      <c r="AE20" s="12">
        <f t="shared" si="10"/>
        <v>15.871764725270346</v>
      </c>
      <c r="AF20" s="12">
        <f t="shared" si="11"/>
        <v>47081.04505633746</v>
      </c>
      <c r="AG20" s="13">
        <f t="shared" si="12"/>
        <v>7816635.095853887</v>
      </c>
    </row>
    <row r="21" spans="1:33" ht="11.25">
      <c r="A21" s="2">
        <v>1002</v>
      </c>
      <c r="B21" s="2" t="s">
        <v>41</v>
      </c>
      <c r="C21" s="2">
        <v>1</v>
      </c>
      <c r="D21" s="2" t="s">
        <v>24</v>
      </c>
      <c r="E21" s="2"/>
      <c r="F21" s="2" t="s">
        <v>24</v>
      </c>
      <c r="G21" s="3">
        <v>440</v>
      </c>
      <c r="H21" s="3">
        <v>2155.4105</v>
      </c>
      <c r="I21" s="7"/>
      <c r="K21" s="4">
        <f t="shared" si="0"/>
        <v>14654.098235673015</v>
      </c>
      <c r="O21" s="4">
        <f t="shared" si="1"/>
        <v>6.0867747269123065</v>
      </c>
      <c r="P21" s="4">
        <f t="shared" si="2"/>
        <v>7.675736471636437</v>
      </c>
      <c r="Q21" s="4">
        <f t="shared" si="3"/>
        <v>8.85063129253128</v>
      </c>
      <c r="R21" s="11">
        <f t="shared" si="4"/>
        <v>1.174894820894842</v>
      </c>
      <c r="S21" s="4">
        <f t="shared" si="5"/>
        <v>6978.7932398179</v>
      </c>
      <c r="X21" s="4">
        <v>14</v>
      </c>
      <c r="Y21" s="4">
        <f t="shared" si="6"/>
        <v>17.98545410257404</v>
      </c>
      <c r="AA21" s="4">
        <f t="shared" si="7"/>
        <v>1202604.2841647768</v>
      </c>
      <c r="AB21" s="4">
        <f t="shared" si="8"/>
        <v>64711798.67442903</v>
      </c>
      <c r="AD21" s="12">
        <f t="shared" si="9"/>
        <v>11.166027466435253</v>
      </c>
      <c r="AE21" s="12">
        <f t="shared" si="10"/>
        <v>16.757108555290223</v>
      </c>
      <c r="AF21" s="12">
        <f t="shared" si="11"/>
        <v>70687.74271137507</v>
      </c>
      <c r="AG21" s="13">
        <f t="shared" si="12"/>
        <v>18946097.94865959</v>
      </c>
    </row>
    <row r="22" spans="1:33" ht="11.25">
      <c r="A22" s="2">
        <v>1002</v>
      </c>
      <c r="B22" s="2" t="s">
        <v>54</v>
      </c>
      <c r="C22" s="2">
        <v>1</v>
      </c>
      <c r="D22" s="2" t="s">
        <v>24</v>
      </c>
      <c r="E22" s="2"/>
      <c r="F22" s="2" t="s">
        <v>39</v>
      </c>
      <c r="G22" s="3">
        <v>319</v>
      </c>
      <c r="H22" s="3">
        <v>10503.518999999998</v>
      </c>
      <c r="I22" s="7"/>
      <c r="K22" s="4">
        <f t="shared" si="0"/>
        <v>10805.180467530128</v>
      </c>
      <c r="O22" s="4">
        <f t="shared" si="1"/>
        <v>5.765191102784844</v>
      </c>
      <c r="P22" s="4">
        <f t="shared" si="2"/>
        <v>9.259465622854934</v>
      </c>
      <c r="Q22" s="4">
        <f t="shared" si="3"/>
        <v>8.64292918677209</v>
      </c>
      <c r="R22" s="11">
        <f t="shared" si="4"/>
        <v>-0.6165364360828445</v>
      </c>
      <c r="S22" s="4">
        <f t="shared" si="5"/>
        <v>5669.913760241009</v>
      </c>
      <c r="X22" s="4">
        <v>15</v>
      </c>
      <c r="Y22" s="4">
        <f t="shared" si="6"/>
        <v>18.98545410257404</v>
      </c>
      <c r="AA22" s="4">
        <f t="shared" si="7"/>
        <v>3269017.3724721107</v>
      </c>
      <c r="AB22" s="4">
        <f t="shared" si="8"/>
        <v>175904906.42360055</v>
      </c>
      <c r="AD22" s="12">
        <f t="shared" si="9"/>
        <v>11.57188828618394</v>
      </c>
      <c r="AE22" s="12">
        <f t="shared" si="10"/>
        <v>17.642993273410497</v>
      </c>
      <c r="AF22" s="12">
        <f t="shared" si="11"/>
        <v>106073.58031373091</v>
      </c>
      <c r="AG22" s="13">
        <f t="shared" si="12"/>
        <v>45946731.53856568</v>
      </c>
    </row>
    <row r="23" spans="1:33" ht="11.25">
      <c r="A23" s="2">
        <v>1002</v>
      </c>
      <c r="B23" s="2" t="s">
        <v>55</v>
      </c>
      <c r="C23" s="2">
        <v>1</v>
      </c>
      <c r="D23" s="2" t="s">
        <v>24</v>
      </c>
      <c r="E23" s="2"/>
      <c r="F23" s="2" t="s">
        <v>39</v>
      </c>
      <c r="G23" s="3">
        <v>341</v>
      </c>
      <c r="H23" s="3">
        <v>5976.075999999999</v>
      </c>
      <c r="I23" s="7"/>
      <c r="K23" s="4">
        <f t="shared" si="0"/>
        <v>11504.983698101561</v>
      </c>
      <c r="O23" s="4">
        <f t="shared" si="1"/>
        <v>5.831882477283517</v>
      </c>
      <c r="P23" s="4">
        <f t="shared" si="2"/>
        <v>8.6955194442686</v>
      </c>
      <c r="Q23" s="4">
        <f t="shared" si="3"/>
        <v>8.686003329483595</v>
      </c>
      <c r="R23" s="11">
        <f t="shared" si="4"/>
        <v>-0.009516114785004248</v>
      </c>
      <c r="S23" s="4">
        <f t="shared" si="5"/>
        <v>5919.476704634397</v>
      </c>
      <c r="X23" s="4">
        <v>16</v>
      </c>
      <c r="Y23" s="4">
        <f t="shared" si="6"/>
        <v>19.98545410257404</v>
      </c>
      <c r="AA23" s="4">
        <f t="shared" si="7"/>
        <v>8886110.520507872</v>
      </c>
      <c r="AB23" s="4">
        <f t="shared" si="8"/>
        <v>478159110.6680622</v>
      </c>
      <c r="AD23" s="12">
        <f t="shared" si="9"/>
        <v>11.977327098591175</v>
      </c>
      <c r="AE23" s="12">
        <f t="shared" si="10"/>
        <v>18.529299998872226</v>
      </c>
      <c r="AF23" s="12">
        <f t="shared" si="11"/>
        <v>159106.18660688878</v>
      </c>
      <c r="AG23" s="13">
        <f t="shared" si="12"/>
        <v>111473783.85835083</v>
      </c>
    </row>
    <row r="24" spans="1:33" ht="11.25">
      <c r="A24" s="2">
        <v>9008</v>
      </c>
      <c r="B24" s="2" t="s">
        <v>56</v>
      </c>
      <c r="C24" s="2">
        <v>1</v>
      </c>
      <c r="D24" s="2" t="s">
        <v>24</v>
      </c>
      <c r="E24" s="2"/>
      <c r="F24" s="2" t="s">
        <v>14</v>
      </c>
      <c r="G24" s="3">
        <v>66.1</v>
      </c>
      <c r="H24" s="3">
        <v>1954.5659999999998</v>
      </c>
      <c r="I24" s="7"/>
      <c r="K24" s="4">
        <f t="shared" si="0"/>
        <v>2760.624239733962</v>
      </c>
      <c r="O24" s="4">
        <f t="shared" si="1"/>
        <v>4.191168746857641</v>
      </c>
      <c r="P24" s="4">
        <f t="shared" si="2"/>
        <v>7.577923452890044</v>
      </c>
      <c r="Q24" s="4">
        <f t="shared" si="3"/>
        <v>7.626311009384613</v>
      </c>
      <c r="R24" s="11">
        <f t="shared" si="4"/>
        <v>0.048387556494569495</v>
      </c>
      <c r="S24" s="4">
        <f t="shared" si="5"/>
        <v>2051.468196872632</v>
      </c>
      <c r="X24" s="4">
        <v>17</v>
      </c>
      <c r="Y24" s="4">
        <f t="shared" si="6"/>
        <v>20.98545410257404</v>
      </c>
      <c r="AA24" s="4">
        <f t="shared" si="7"/>
        <v>24154952.7535753</v>
      </c>
      <c r="AB24" s="4">
        <f t="shared" si="8"/>
        <v>1299771221.6411312</v>
      </c>
      <c r="AD24" s="12">
        <f t="shared" si="9"/>
        <v>12.382430458126667</v>
      </c>
      <c r="AE24" s="12">
        <f t="shared" si="10"/>
        <v>19.415942177205697</v>
      </c>
      <c r="AF24" s="12">
        <f t="shared" si="11"/>
        <v>238572.96087030656</v>
      </c>
      <c r="AG24" s="13">
        <f t="shared" si="12"/>
        <v>270543153.8601777</v>
      </c>
    </row>
    <row r="25" spans="1:33" ht="11.25">
      <c r="A25" s="2">
        <v>9008</v>
      </c>
      <c r="B25" s="2" t="s">
        <v>57</v>
      </c>
      <c r="C25" s="2">
        <v>1</v>
      </c>
      <c r="D25" s="2" t="s">
        <v>24</v>
      </c>
      <c r="E25" s="2"/>
      <c r="F25" s="2" t="s">
        <v>14</v>
      </c>
      <c r="G25" s="3">
        <v>66.1</v>
      </c>
      <c r="H25" s="3">
        <v>1154.5659999999998</v>
      </c>
      <c r="I25" s="7"/>
      <c r="K25" s="4">
        <f t="shared" si="0"/>
        <v>2760.624239733962</v>
      </c>
      <c r="O25" s="4">
        <f t="shared" si="1"/>
        <v>4.191168746857641</v>
      </c>
      <c r="P25" s="4">
        <f t="shared" si="2"/>
        <v>7.0514797947655685</v>
      </c>
      <c r="Q25" s="4">
        <f t="shared" si="3"/>
        <v>7.626311009384613</v>
      </c>
      <c r="R25" s="11">
        <f t="shared" si="4"/>
        <v>0.5748312146190449</v>
      </c>
      <c r="S25" s="4">
        <f t="shared" si="5"/>
        <v>2051.468196872632</v>
      </c>
      <c r="X25" s="4">
        <v>18</v>
      </c>
      <c r="Y25" s="4">
        <f t="shared" si="6"/>
        <v>21.98545410257404</v>
      </c>
      <c r="AA25" s="4">
        <f t="shared" si="7"/>
        <v>65659969.13733051</v>
      </c>
      <c r="AB25" s="4">
        <f t="shared" si="8"/>
        <v>3533144492.9411006</v>
      </c>
      <c r="AD25" s="12">
        <f t="shared" si="9"/>
        <v>12.787262843616567</v>
      </c>
      <c r="AE25" s="12">
        <f t="shared" si="10"/>
        <v>20.30285532958475</v>
      </c>
      <c r="AF25" s="12">
        <f t="shared" si="11"/>
        <v>357633.08716003184</v>
      </c>
      <c r="AG25" s="13">
        <f t="shared" si="12"/>
        <v>656777152.6125406</v>
      </c>
    </row>
    <row r="26" spans="1:33" ht="11.25">
      <c r="A26" s="2">
        <v>9008</v>
      </c>
      <c r="B26" s="2" t="s">
        <v>42</v>
      </c>
      <c r="C26" s="2">
        <v>1</v>
      </c>
      <c r="D26" s="2" t="s">
        <v>24</v>
      </c>
      <c r="E26" s="2"/>
      <c r="F26" s="2" t="s">
        <v>14</v>
      </c>
      <c r="G26" s="3">
        <v>66.1</v>
      </c>
      <c r="H26" s="3">
        <v>784.5659999999999</v>
      </c>
      <c r="I26" s="7"/>
      <c r="K26" s="4">
        <f t="shared" si="0"/>
        <v>2760.624239733962</v>
      </c>
      <c r="O26" s="4">
        <f t="shared" si="1"/>
        <v>4.191168746857641</v>
      </c>
      <c r="P26" s="4">
        <f t="shared" si="2"/>
        <v>6.665130698653476</v>
      </c>
      <c r="Q26" s="4">
        <f t="shared" si="3"/>
        <v>7.626311009384613</v>
      </c>
      <c r="R26" s="11">
        <f t="shared" si="4"/>
        <v>0.9611803107311374</v>
      </c>
      <c r="S26" s="4">
        <f t="shared" si="5"/>
        <v>2051.468196872632</v>
      </c>
      <c r="X26" s="4">
        <v>19</v>
      </c>
      <c r="Y26" s="4">
        <f t="shared" si="6"/>
        <v>22.98545410257404</v>
      </c>
      <c r="AA26" s="4">
        <f t="shared" si="7"/>
        <v>178482300.96318725</v>
      </c>
      <c r="AB26" s="4">
        <f t="shared" si="8"/>
        <v>9604082472.481941</v>
      </c>
      <c r="AD26" s="12">
        <f t="shared" si="9"/>
        <v>13.191873253058318</v>
      </c>
      <c r="AE26" s="12">
        <f t="shared" si="10"/>
        <v>21.189990458011962</v>
      </c>
      <c r="AF26" s="12">
        <f t="shared" si="11"/>
        <v>535991.323841104</v>
      </c>
      <c r="AG26" s="13">
        <f t="shared" si="12"/>
        <v>1594762179.0336435</v>
      </c>
    </row>
    <row r="27" spans="1:33" ht="11.25">
      <c r="A27" s="2">
        <v>9008</v>
      </c>
      <c r="B27" s="2" t="s">
        <v>58</v>
      </c>
      <c r="C27" s="2">
        <v>1</v>
      </c>
      <c r="D27" s="2" t="s">
        <v>24</v>
      </c>
      <c r="E27" s="2"/>
      <c r="F27" s="2" t="s">
        <v>14</v>
      </c>
      <c r="G27" s="3">
        <v>66.1</v>
      </c>
      <c r="H27" s="3">
        <v>1059.666</v>
      </c>
      <c r="I27" s="7"/>
      <c r="K27" s="4">
        <f t="shared" si="0"/>
        <v>2760.624239733962</v>
      </c>
      <c r="O27" s="4">
        <f t="shared" si="1"/>
        <v>4.191168746857641</v>
      </c>
      <c r="P27" s="4">
        <f t="shared" si="2"/>
        <v>6.965709043113838</v>
      </c>
      <c r="Q27" s="4">
        <f t="shared" si="3"/>
        <v>7.626311009384613</v>
      </c>
      <c r="R27" s="11">
        <f t="shared" si="4"/>
        <v>0.6606019662707752</v>
      </c>
      <c r="S27" s="4">
        <f t="shared" si="5"/>
        <v>2051.468196872632</v>
      </c>
      <c r="X27" s="4">
        <v>20</v>
      </c>
      <c r="Y27" s="4">
        <f t="shared" si="6"/>
        <v>23.98545410257404</v>
      </c>
      <c r="AA27" s="4">
        <f t="shared" si="7"/>
        <v>485165195.4097903</v>
      </c>
      <c r="AB27" s="4">
        <f t="shared" si="8"/>
        <v>26106602863.96968</v>
      </c>
      <c r="AD27" s="12">
        <f t="shared" si="9"/>
        <v>13.596299574079866</v>
      </c>
      <c r="AE27" s="12">
        <f t="shared" si="10"/>
        <v>22.07730967485938</v>
      </c>
      <c r="AF27" s="12">
        <f t="shared" si="11"/>
        <v>803152.2480954557</v>
      </c>
      <c r="AG27" s="13">
        <f t="shared" si="12"/>
        <v>3873055916.3777466</v>
      </c>
    </row>
    <row r="28" spans="1:33" ht="11.25">
      <c r="A28" s="2">
        <v>9008</v>
      </c>
      <c r="B28" s="2" t="s">
        <v>59</v>
      </c>
      <c r="C28" s="2">
        <v>1</v>
      </c>
      <c r="D28" s="2" t="s">
        <v>24</v>
      </c>
      <c r="E28" s="2"/>
      <c r="F28" s="2" t="s">
        <v>14</v>
      </c>
      <c r="G28" s="3">
        <v>66.1</v>
      </c>
      <c r="H28" s="3">
        <v>854.5659999999999</v>
      </c>
      <c r="I28" s="7"/>
      <c r="K28" s="4">
        <f t="shared" si="0"/>
        <v>2760.624239733962</v>
      </c>
      <c r="O28" s="4">
        <f t="shared" si="1"/>
        <v>4.191168746857641</v>
      </c>
      <c r="P28" s="4">
        <f t="shared" si="2"/>
        <v>6.750593737723898</v>
      </c>
      <c r="Q28" s="4">
        <f t="shared" si="3"/>
        <v>7.626311009384613</v>
      </c>
      <c r="R28" s="11">
        <f t="shared" si="4"/>
        <v>0.8757172716607151</v>
      </c>
      <c r="S28" s="4">
        <f t="shared" si="5"/>
        <v>2051.468196872632</v>
      </c>
      <c r="X28" s="4">
        <v>21</v>
      </c>
      <c r="Y28" s="4">
        <f t="shared" si="6"/>
        <v>24.98545410257404</v>
      </c>
      <c r="AA28" s="4">
        <f t="shared" si="7"/>
        <v>1318815734.4832146</v>
      </c>
      <c r="AB28" s="4">
        <f t="shared" si="8"/>
        <v>70965104167.92564</v>
      </c>
      <c r="AD28" s="12">
        <f t="shared" si="9"/>
        <v>14.00057155654607</v>
      </c>
      <c r="AE28" s="12">
        <f t="shared" si="10"/>
        <v>22.964783230262135</v>
      </c>
      <c r="AF28" s="12">
        <f t="shared" si="11"/>
        <v>1203291.8369846637</v>
      </c>
      <c r="AG28" s="13">
        <f t="shared" si="12"/>
        <v>9407595485.012833</v>
      </c>
    </row>
    <row r="29" spans="1:6" ht="11.25">
      <c r="A29" s="2"/>
      <c r="B29" s="2"/>
      <c r="C29" s="2"/>
      <c r="D29" s="2"/>
      <c r="E29" s="2"/>
      <c r="F29" s="2"/>
    </row>
    <row r="30" spans="1:6" ht="11.25">
      <c r="A30" s="1" t="s">
        <v>53</v>
      </c>
      <c r="B30" s="1">
        <f>COUNT(A4:A28)</f>
        <v>25</v>
      </c>
      <c r="C30" s="2"/>
      <c r="D30" s="2"/>
      <c r="E30" s="2"/>
      <c r="F30" s="2"/>
    </row>
    <row r="31" spans="1:6" ht="11.25">
      <c r="A31" s="2"/>
      <c r="B31" s="2"/>
      <c r="C31" s="2"/>
      <c r="D31" s="2"/>
      <c r="E31" s="2"/>
      <c r="F31" s="2"/>
    </row>
    <row r="32" spans="1:6" ht="11.25">
      <c r="A32" s="2"/>
      <c r="B32" s="2"/>
      <c r="C32" s="2"/>
      <c r="D32" s="2"/>
      <c r="E32" s="2"/>
      <c r="F32" s="2"/>
    </row>
    <row r="33" spans="1:6" ht="11.25">
      <c r="A33" s="2"/>
      <c r="B33" s="2"/>
      <c r="C33" s="2"/>
      <c r="D33" s="2"/>
      <c r="E33" s="2"/>
      <c r="F33" s="2"/>
    </row>
    <row r="34" spans="1:6" ht="11.25">
      <c r="A34" s="2"/>
      <c r="B34" s="2"/>
      <c r="C34" s="2"/>
      <c r="D34" s="2"/>
      <c r="E34" s="2"/>
      <c r="F34" s="2"/>
    </row>
    <row r="35" spans="1:6" ht="11.25">
      <c r="A35" s="2"/>
      <c r="B35" s="2"/>
      <c r="C35" s="2"/>
      <c r="D35" s="2"/>
      <c r="E35" s="2"/>
      <c r="F35" s="2"/>
    </row>
    <row r="36" spans="1:6" ht="11.25">
      <c r="A36" s="2"/>
      <c r="B36" s="2"/>
      <c r="C36" s="2"/>
      <c r="D36" s="2"/>
      <c r="E36" s="2"/>
      <c r="F36" s="2"/>
    </row>
    <row r="37" spans="1:6" ht="11.25">
      <c r="A37" s="2"/>
      <c r="B37" s="2"/>
      <c r="C37" s="2"/>
      <c r="D37" s="2"/>
      <c r="E37" s="2"/>
      <c r="F37" s="2"/>
    </row>
    <row r="38" spans="1:6" ht="11.25">
      <c r="A38" s="2"/>
      <c r="B38" s="2"/>
      <c r="C38" s="2"/>
      <c r="D38" s="2"/>
      <c r="E38" s="2"/>
      <c r="F38" s="2"/>
    </row>
    <row r="39" spans="1:6" ht="11.25">
      <c r="A39" s="2"/>
      <c r="B39" s="2"/>
      <c r="C39" s="2"/>
      <c r="D39" s="2"/>
      <c r="E39" s="2"/>
      <c r="F39" s="2"/>
    </row>
    <row r="40" spans="1:6" ht="11.25">
      <c r="A40" s="2"/>
      <c r="B40" s="2"/>
      <c r="C40" s="2"/>
      <c r="D40" s="2"/>
      <c r="E40" s="2"/>
      <c r="F40" s="2"/>
    </row>
    <row r="41" spans="1:6" ht="11.25">
      <c r="A41" s="2"/>
      <c r="B41" s="2"/>
      <c r="C41" s="2"/>
      <c r="D41" s="2"/>
      <c r="E41" s="2"/>
      <c r="F41" s="2"/>
    </row>
    <row r="42" spans="1:6" ht="11.25">
      <c r="A42" s="2"/>
      <c r="B42" s="2"/>
      <c r="C42" s="2"/>
      <c r="D42" s="2"/>
      <c r="E42" s="2"/>
      <c r="F42" s="2"/>
    </row>
    <row r="43" spans="1:6" ht="11.25">
      <c r="A43" s="2"/>
      <c r="B43" s="2"/>
      <c r="C43" s="2"/>
      <c r="D43" s="2"/>
      <c r="E43" s="2"/>
      <c r="F43" s="2"/>
    </row>
    <row r="44" spans="1:6" ht="11.25">
      <c r="A44" s="2"/>
      <c r="B44" s="2"/>
      <c r="C44" s="2"/>
      <c r="D44" s="2"/>
      <c r="E44" s="2"/>
      <c r="F44" s="2"/>
    </row>
    <row r="45" spans="1:6" ht="11.25">
      <c r="A45" s="2"/>
      <c r="B45" s="2"/>
      <c r="C45" s="2"/>
      <c r="D45" s="2"/>
      <c r="E45" s="2"/>
      <c r="F45" s="2"/>
    </row>
    <row r="46" spans="1:6" ht="11.25">
      <c r="A46" s="2"/>
      <c r="B46" s="2"/>
      <c r="C46" s="2"/>
      <c r="D46" s="2"/>
      <c r="E46" s="2"/>
      <c r="F46" s="2"/>
    </row>
    <row r="47" spans="1:6" ht="11.25">
      <c r="A47" s="2"/>
      <c r="B47" s="2"/>
      <c r="C47" s="2"/>
      <c r="D47" s="2"/>
      <c r="E47" s="2"/>
      <c r="F47" s="2"/>
    </row>
    <row r="48" spans="1:6" ht="11.25">
      <c r="A48" s="2"/>
      <c r="B48" s="2"/>
      <c r="C48" s="2"/>
      <c r="D48" s="2"/>
      <c r="E48" s="2"/>
      <c r="F48" s="2"/>
    </row>
    <row r="49" spans="1:6" ht="11.25">
      <c r="A49" s="2"/>
      <c r="B49" s="2"/>
      <c r="C49" s="2"/>
      <c r="D49" s="2"/>
      <c r="E49" s="2"/>
      <c r="F49" s="2"/>
    </row>
    <row r="50" spans="1:6" ht="11.25">
      <c r="A50" s="2"/>
      <c r="B50" s="2"/>
      <c r="C50" s="2"/>
      <c r="D50" s="2"/>
      <c r="E50" s="2"/>
      <c r="F50" s="2"/>
    </row>
    <row r="51" spans="1:6" ht="11.25">
      <c r="A51" s="2"/>
      <c r="B51" s="2"/>
      <c r="C51" s="2"/>
      <c r="D51" s="2"/>
      <c r="E51" s="2"/>
      <c r="F51" s="2"/>
    </row>
    <row r="52" spans="1:6" ht="11.25">
      <c r="A52" s="2"/>
      <c r="B52" s="2"/>
      <c r="C52" s="2"/>
      <c r="D52" s="2"/>
      <c r="E52" s="2"/>
      <c r="F52" s="2"/>
    </row>
    <row r="53" spans="1:6" ht="11.25">
      <c r="A53" s="2"/>
      <c r="B53" s="2"/>
      <c r="C53" s="2"/>
      <c r="D53" s="2"/>
      <c r="E53" s="2"/>
      <c r="F53" s="2"/>
    </row>
    <row r="54" spans="1:6" ht="11.25">
      <c r="A54" s="2"/>
      <c r="B54" s="2"/>
      <c r="C54" s="2"/>
      <c r="D54" s="2"/>
      <c r="E54" s="2"/>
      <c r="F54" s="2"/>
    </row>
    <row r="55" spans="1:6" ht="11.25">
      <c r="A55" s="2"/>
      <c r="B55" s="2"/>
      <c r="C55" s="2"/>
      <c r="D55" s="2"/>
      <c r="E55" s="2"/>
      <c r="F55" s="2"/>
    </row>
    <row r="56" spans="1:6" ht="11.25">
      <c r="A56" s="2"/>
      <c r="B56" s="2"/>
      <c r="C56" s="2"/>
      <c r="D56" s="2"/>
      <c r="E56" s="2"/>
      <c r="F56" s="2"/>
    </row>
    <row r="57" spans="1:6" ht="11.25">
      <c r="A57" s="2"/>
      <c r="B57" s="2"/>
      <c r="C57" s="2"/>
      <c r="D57" s="2"/>
      <c r="E57" s="2"/>
      <c r="F57" s="2"/>
    </row>
    <row r="58" spans="1:6" ht="11.25">
      <c r="A58" s="2"/>
      <c r="B58" s="2"/>
      <c r="C58" s="2"/>
      <c r="D58" s="2"/>
      <c r="E58" s="2"/>
      <c r="F58" s="2"/>
    </row>
    <row r="59" spans="1:6" ht="11.25">
      <c r="A59" s="2"/>
      <c r="B59" s="2"/>
      <c r="C59" s="2"/>
      <c r="D59" s="2"/>
      <c r="E59" s="2"/>
      <c r="F59" s="2"/>
    </row>
    <row r="60" spans="1:6" ht="11.25">
      <c r="A60" s="2"/>
      <c r="B60" s="2"/>
      <c r="C60" s="2"/>
      <c r="D60" s="2"/>
      <c r="E60" s="2"/>
      <c r="F60" s="2"/>
    </row>
    <row r="61" spans="1:6" ht="11.25">
      <c r="A61" s="2"/>
      <c r="B61" s="2"/>
      <c r="C61" s="2"/>
      <c r="D61" s="2"/>
      <c r="E61" s="2"/>
      <c r="F61" s="2"/>
    </row>
    <row r="62" spans="1:6" ht="11.25">
      <c r="A62" s="2"/>
      <c r="B62" s="2"/>
      <c r="C62" s="2"/>
      <c r="D62" s="2"/>
      <c r="E62" s="2"/>
      <c r="F62" s="2"/>
    </row>
    <row r="63" spans="1:6" ht="11.25">
      <c r="A63" s="2"/>
      <c r="B63" s="2"/>
      <c r="C63" s="2"/>
      <c r="D63" s="2"/>
      <c r="E63" s="2"/>
      <c r="F63" s="2"/>
    </row>
    <row r="64" spans="1:6" ht="11.25">
      <c r="A64" s="2"/>
      <c r="B64" s="2"/>
      <c r="C64" s="2"/>
      <c r="D64" s="2"/>
      <c r="E64" s="2"/>
      <c r="F64" s="2"/>
    </row>
    <row r="65" spans="1:6" ht="11.25">
      <c r="A65" s="2"/>
      <c r="B65" s="2"/>
      <c r="C65" s="2"/>
      <c r="D65" s="2"/>
      <c r="E65" s="2"/>
      <c r="F65" s="2"/>
    </row>
    <row r="66" spans="1:6" ht="11.25">
      <c r="A66" s="2"/>
      <c r="B66" s="2"/>
      <c r="C66" s="2"/>
      <c r="D66" s="2"/>
      <c r="E66" s="2"/>
      <c r="F66" s="2"/>
    </row>
    <row r="67" spans="1:6" ht="11.25">
      <c r="A67" s="2"/>
      <c r="B67" s="2"/>
      <c r="C67" s="2"/>
      <c r="D67" s="2"/>
      <c r="E67" s="2"/>
      <c r="F67" s="2"/>
    </row>
    <row r="68" spans="1:6" ht="11.25">
      <c r="A68" s="2"/>
      <c r="B68" s="2"/>
      <c r="C68" s="2"/>
      <c r="D68" s="2"/>
      <c r="E68" s="2"/>
      <c r="F68" s="2"/>
    </row>
    <row r="69" spans="1:6" ht="11.25">
      <c r="A69" s="2"/>
      <c r="B69" s="2"/>
      <c r="C69" s="2"/>
      <c r="D69" s="2"/>
      <c r="E69" s="2"/>
      <c r="F69" s="2"/>
    </row>
    <row r="70" spans="1:6" ht="11.25">
      <c r="A70" s="2"/>
      <c r="B70" s="2"/>
      <c r="C70" s="2"/>
      <c r="D70" s="2"/>
      <c r="E70" s="2"/>
      <c r="F70" s="2"/>
    </row>
    <row r="71" spans="1:6" ht="11.25">
      <c r="A71" s="2"/>
      <c r="B71" s="2"/>
      <c r="C71" s="2"/>
      <c r="D71" s="2"/>
      <c r="E71" s="2"/>
      <c r="F71" s="2"/>
    </row>
    <row r="72" spans="1:6" ht="11.25">
      <c r="A72" s="2"/>
      <c r="B72" s="2"/>
      <c r="C72" s="2"/>
      <c r="D72" s="2"/>
      <c r="E72" s="2"/>
      <c r="F72" s="2"/>
    </row>
    <row r="73" spans="1:6" ht="11.25">
      <c r="A73" s="2"/>
      <c r="B73" s="2"/>
      <c r="C73" s="2"/>
      <c r="D73" s="2"/>
      <c r="E73" s="2"/>
      <c r="F73" s="2"/>
    </row>
    <row r="74" spans="1:6" ht="11.25">
      <c r="A74" s="2"/>
      <c r="B74" s="2"/>
      <c r="C74" s="2"/>
      <c r="D74" s="2"/>
      <c r="E74" s="2"/>
      <c r="F74" s="2"/>
    </row>
    <row r="75" spans="1:6" ht="11.25">
      <c r="A75" s="2"/>
      <c r="B75" s="2"/>
      <c r="C75" s="2"/>
      <c r="D75" s="2"/>
      <c r="E75" s="2"/>
      <c r="F75" s="2"/>
    </row>
    <row r="76" spans="1:6" ht="11.25">
      <c r="A76" s="2"/>
      <c r="B76" s="2"/>
      <c r="C76" s="2"/>
      <c r="D76" s="2"/>
      <c r="E76" s="2"/>
      <c r="F76" s="2"/>
    </row>
    <row r="77" spans="1:6" ht="11.25">
      <c r="A77" s="2"/>
      <c r="B77" s="2"/>
      <c r="C77" s="2"/>
      <c r="D77" s="2"/>
      <c r="E77" s="2"/>
      <c r="F77" s="2"/>
    </row>
    <row r="78" spans="1:6" ht="11.25">
      <c r="A78" s="2"/>
      <c r="B78" s="2"/>
      <c r="C78" s="2"/>
      <c r="D78" s="2"/>
      <c r="E78" s="2"/>
      <c r="F78" s="2"/>
    </row>
    <row r="79" spans="1:6" ht="11.25">
      <c r="A79" s="2"/>
      <c r="B79" s="2"/>
      <c r="C79" s="2"/>
      <c r="D79" s="2"/>
      <c r="E79" s="2"/>
      <c r="F79" s="2"/>
    </row>
    <row r="80" spans="1:6" ht="11.25">
      <c r="A80" s="2"/>
      <c r="B80" s="2"/>
      <c r="C80" s="2"/>
      <c r="D80" s="2"/>
      <c r="E80" s="2"/>
      <c r="F80" s="2"/>
    </row>
    <row r="81" spans="1:6" ht="11.25">
      <c r="A81" s="2"/>
      <c r="B81" s="2"/>
      <c r="C81" s="2"/>
      <c r="D81" s="2"/>
      <c r="E81" s="2"/>
      <c r="F81" s="2"/>
    </row>
    <row r="82" spans="1:6" ht="11.25">
      <c r="A82" s="2"/>
      <c r="B82" s="2"/>
      <c r="C82" s="2"/>
      <c r="D82" s="2"/>
      <c r="E82" s="2"/>
      <c r="F82" s="2"/>
    </row>
    <row r="83" spans="1:6" ht="11.25">
      <c r="A83" s="2"/>
      <c r="B83" s="2"/>
      <c r="C83" s="2"/>
      <c r="D83" s="2"/>
      <c r="E83" s="2"/>
      <c r="F83" s="2"/>
    </row>
    <row r="84" spans="1:6" ht="11.25">
      <c r="A84" s="2"/>
      <c r="B84" s="2"/>
      <c r="C84" s="2"/>
      <c r="D84" s="2"/>
      <c r="E84" s="2"/>
      <c r="F84" s="2"/>
    </row>
    <row r="85" spans="1:6" ht="11.25">
      <c r="A85" s="2"/>
      <c r="B85" s="2"/>
      <c r="C85" s="2"/>
      <c r="D85" s="2"/>
      <c r="E85" s="2"/>
      <c r="F85" s="2"/>
    </row>
    <row r="86" spans="1:6" ht="11.25">
      <c r="A86" s="2"/>
      <c r="B86" s="2"/>
      <c r="C86" s="2"/>
      <c r="D86" s="2"/>
      <c r="E86" s="2"/>
      <c r="F86" s="2"/>
    </row>
    <row r="87" spans="1:6" ht="11.25">
      <c r="A87" s="2"/>
      <c r="B87" s="2"/>
      <c r="C87" s="2"/>
      <c r="D87" s="2"/>
      <c r="E87" s="2"/>
      <c r="F87" s="2"/>
    </row>
    <row r="88" spans="1:6" ht="11.25">
      <c r="A88" s="2"/>
      <c r="B88" s="2"/>
      <c r="C88" s="2"/>
      <c r="D88" s="2"/>
      <c r="E88" s="2"/>
      <c r="F88" s="2"/>
    </row>
    <row r="89" spans="1:6" ht="11.25">
      <c r="A89" s="2"/>
      <c r="B89" s="2"/>
      <c r="C89" s="2"/>
      <c r="D89" s="2"/>
      <c r="E89" s="2"/>
      <c r="F89" s="2"/>
    </row>
    <row r="90" spans="1:6" ht="11.25">
      <c r="A90" s="2"/>
      <c r="B90" s="2"/>
      <c r="C90" s="2"/>
      <c r="D90" s="2"/>
      <c r="E90" s="2"/>
      <c r="F90" s="2"/>
    </row>
    <row r="91" spans="1:6" ht="11.25">
      <c r="A91" s="2"/>
      <c r="B91" s="2"/>
      <c r="C91" s="2"/>
      <c r="D91" s="2"/>
      <c r="E91" s="2"/>
      <c r="F91" s="2"/>
    </row>
    <row r="92" spans="1:6" ht="11.25">
      <c r="A92" s="2"/>
      <c r="B92" s="2"/>
      <c r="C92" s="2"/>
      <c r="D92" s="2"/>
      <c r="E92" s="2"/>
      <c r="F92" s="2"/>
    </row>
    <row r="93" spans="1:6" ht="11.25">
      <c r="A93" s="2"/>
      <c r="B93" s="2"/>
      <c r="C93" s="2"/>
      <c r="D93" s="2"/>
      <c r="E93" s="2"/>
      <c r="F93" s="2"/>
    </row>
    <row r="94" spans="1:6" ht="11.25">
      <c r="A94" s="2"/>
      <c r="B94" s="2"/>
      <c r="C94" s="2"/>
      <c r="D94" s="2"/>
      <c r="E94" s="2"/>
      <c r="F94" s="2"/>
    </row>
    <row r="95" spans="1:6" ht="11.25">
      <c r="A95" s="2"/>
      <c r="B95" s="2"/>
      <c r="C95" s="2"/>
      <c r="D95" s="2"/>
      <c r="E95" s="2"/>
      <c r="F95" s="2"/>
    </row>
    <row r="96" spans="1:6" ht="11.25">
      <c r="A96" s="2"/>
      <c r="B96" s="2"/>
      <c r="C96" s="2"/>
      <c r="D96" s="2"/>
      <c r="E96" s="2"/>
      <c r="F96" s="2"/>
    </row>
    <row r="97" spans="1:6" ht="11.25">
      <c r="A97" s="2"/>
      <c r="B97" s="2"/>
      <c r="C97" s="2"/>
      <c r="D97" s="2"/>
      <c r="E97" s="2"/>
      <c r="F97" s="2"/>
    </row>
    <row r="98" spans="1:6" ht="11.25">
      <c r="A98" s="2"/>
      <c r="B98" s="2"/>
      <c r="C98" s="2"/>
      <c r="D98" s="2"/>
      <c r="E98" s="2"/>
      <c r="F98" s="2"/>
    </row>
    <row r="99" spans="1:6" ht="11.25">
      <c r="A99" s="2"/>
      <c r="B99" s="2"/>
      <c r="C99" s="2"/>
      <c r="D99" s="2"/>
      <c r="E99" s="2"/>
      <c r="F99" s="2"/>
    </row>
    <row r="100" spans="1:6" ht="11.25">
      <c r="A100" s="2"/>
      <c r="B100" s="2"/>
      <c r="C100" s="2"/>
      <c r="D100" s="2"/>
      <c r="E100" s="2"/>
      <c r="F100" s="2"/>
    </row>
    <row r="101" spans="1:6" ht="11.25">
      <c r="A101" s="2"/>
      <c r="B101" s="2"/>
      <c r="C101" s="2"/>
      <c r="D101" s="2"/>
      <c r="E101" s="2"/>
      <c r="F101" s="2"/>
    </row>
    <row r="102" spans="1:6" ht="11.25">
      <c r="A102" s="2"/>
      <c r="B102" s="2"/>
      <c r="C102" s="2"/>
      <c r="D102" s="2"/>
      <c r="E102" s="2"/>
      <c r="F102" s="2"/>
    </row>
    <row r="103" spans="1:6" ht="11.25">
      <c r="A103" s="2"/>
      <c r="B103" s="2"/>
      <c r="C103" s="2"/>
      <c r="D103" s="2"/>
      <c r="E103" s="2"/>
      <c r="F103" s="2"/>
    </row>
    <row r="104" spans="1:6" ht="11.25">
      <c r="A104" s="2"/>
      <c r="B104" s="2"/>
      <c r="C104" s="2"/>
      <c r="D104" s="2"/>
      <c r="E104" s="2"/>
      <c r="F104" s="2"/>
    </row>
    <row r="105" spans="1:6" ht="11.25">
      <c r="A105" s="2"/>
      <c r="B105" s="2"/>
      <c r="C105" s="2"/>
      <c r="D105" s="2"/>
      <c r="E105" s="2"/>
      <c r="F105" s="2"/>
    </row>
    <row r="106" spans="1:6" ht="11.25">
      <c r="A106" s="2"/>
      <c r="B106" s="2"/>
      <c r="C106" s="2"/>
      <c r="D106" s="2"/>
      <c r="E106" s="2"/>
      <c r="F106" s="2"/>
    </row>
    <row r="107" spans="1:6" ht="11.25">
      <c r="A107" s="2"/>
      <c r="B107" s="2"/>
      <c r="C107" s="2"/>
      <c r="D107" s="2"/>
      <c r="E107" s="2"/>
      <c r="F107" s="2"/>
    </row>
    <row r="108" spans="1:6" ht="11.25">
      <c r="A108" s="2"/>
      <c r="B108" s="2"/>
      <c r="C108" s="2"/>
      <c r="D108" s="2"/>
      <c r="E108" s="2"/>
      <c r="F108" s="2"/>
    </row>
    <row r="109" spans="1:6" ht="11.25">
      <c r="A109" s="2"/>
      <c r="B109" s="2"/>
      <c r="C109" s="2"/>
      <c r="D109" s="2"/>
      <c r="E109" s="2"/>
      <c r="F109" s="2"/>
    </row>
    <row r="110" spans="1:6" ht="11.25">
      <c r="A110" s="2"/>
      <c r="B110" s="2"/>
      <c r="C110" s="2"/>
      <c r="D110" s="2"/>
      <c r="E110" s="2"/>
      <c r="F110" s="2"/>
    </row>
    <row r="111" spans="1:6" ht="11.25">
      <c r="A111" s="2"/>
      <c r="B111" s="2"/>
      <c r="C111" s="2"/>
      <c r="D111" s="2"/>
      <c r="E111" s="2"/>
      <c r="F111" s="2"/>
    </row>
    <row r="112" spans="1:6" ht="11.25">
      <c r="A112" s="2"/>
      <c r="B112" s="2"/>
      <c r="C112" s="2"/>
      <c r="D112" s="2"/>
      <c r="E112" s="2"/>
      <c r="F112" s="2"/>
    </row>
    <row r="113" spans="1:6" ht="11.25">
      <c r="A113" s="2"/>
      <c r="B113" s="2"/>
      <c r="C113" s="2"/>
      <c r="D113" s="2"/>
      <c r="E113" s="2"/>
      <c r="F113" s="2"/>
    </row>
    <row r="114" spans="1:6" ht="11.25">
      <c r="A114" s="2"/>
      <c r="B114" s="2"/>
      <c r="C114" s="2"/>
      <c r="D114" s="2"/>
      <c r="E114" s="2"/>
      <c r="F114" s="2"/>
    </row>
    <row r="115" spans="1:6" ht="11.25">
      <c r="A115" s="2"/>
      <c r="B115" s="2"/>
      <c r="C115" s="2"/>
      <c r="D115" s="2"/>
      <c r="E115" s="2"/>
      <c r="F115" s="2"/>
    </row>
    <row r="116" spans="1:6" ht="11.25">
      <c r="A116" s="2"/>
      <c r="B116" s="2"/>
      <c r="C116" s="2"/>
      <c r="D116" s="2"/>
      <c r="E116" s="2"/>
      <c r="F116" s="2"/>
    </row>
    <row r="117" spans="1:6" ht="11.25">
      <c r="A117" s="2"/>
      <c r="B117" s="2"/>
      <c r="C117" s="2"/>
      <c r="D117" s="2"/>
      <c r="E117" s="2"/>
      <c r="F117" s="2"/>
    </row>
    <row r="118" spans="1:6" ht="11.25">
      <c r="A118" s="2"/>
      <c r="B118" s="2"/>
      <c r="C118" s="2"/>
      <c r="D118" s="2"/>
      <c r="E118" s="2"/>
      <c r="F118" s="2"/>
    </row>
    <row r="119" spans="1:6" ht="11.25">
      <c r="A119" s="2"/>
      <c r="B119" s="2"/>
      <c r="C119" s="2"/>
      <c r="D119" s="2"/>
      <c r="E119" s="2"/>
      <c r="F119" s="2"/>
    </row>
    <row r="120" spans="1:6" ht="11.25">
      <c r="A120" s="2"/>
      <c r="B120" s="2"/>
      <c r="C120" s="2"/>
      <c r="D120" s="2"/>
      <c r="E120" s="2"/>
      <c r="F120" s="2"/>
    </row>
    <row r="121" spans="1:6" ht="11.25">
      <c r="A121" s="2"/>
      <c r="B121" s="2"/>
      <c r="C121" s="2"/>
      <c r="D121" s="2"/>
      <c r="E121" s="2"/>
      <c r="F121" s="2"/>
    </row>
    <row r="122" spans="1:6" ht="11.25">
      <c r="A122" s="2"/>
      <c r="B122" s="2"/>
      <c r="C122" s="2"/>
      <c r="D122" s="2"/>
      <c r="E122" s="2"/>
      <c r="F122" s="2"/>
    </row>
    <row r="123" spans="1:6" ht="11.25">
      <c r="A123" s="2"/>
      <c r="B123" s="2"/>
      <c r="C123" s="2"/>
      <c r="D123" s="2"/>
      <c r="E123" s="2"/>
      <c r="F123" s="2"/>
    </row>
    <row r="124" spans="1:6" ht="11.25">
      <c r="A124" s="2"/>
      <c r="B124" s="2"/>
      <c r="C124" s="2"/>
      <c r="D124" s="2"/>
      <c r="E124" s="2"/>
      <c r="F124" s="2"/>
    </row>
    <row r="125" spans="1:6" ht="11.25">
      <c r="A125" s="2"/>
      <c r="B125" s="2"/>
      <c r="C125" s="2"/>
      <c r="D125" s="2"/>
      <c r="E125" s="2"/>
      <c r="F125" s="2"/>
    </row>
    <row r="126" spans="1:6" ht="11.25">
      <c r="A126" s="2"/>
      <c r="B126" s="2"/>
      <c r="C126" s="2"/>
      <c r="D126" s="2"/>
      <c r="E126" s="2"/>
      <c r="F126" s="2"/>
    </row>
    <row r="127" spans="1:6" ht="11.25">
      <c r="A127" s="2"/>
      <c r="B127" s="2"/>
      <c r="C127" s="2"/>
      <c r="D127" s="2"/>
      <c r="E127" s="2"/>
      <c r="F127" s="2"/>
    </row>
    <row r="128" spans="1:6" ht="11.25">
      <c r="A128" s="2"/>
      <c r="B128" s="2"/>
      <c r="C128" s="2"/>
      <c r="D128" s="2"/>
      <c r="E128" s="2"/>
      <c r="F128" s="2"/>
    </row>
    <row r="129" spans="1:6" ht="11.25">
      <c r="A129" s="2"/>
      <c r="B129" s="2"/>
      <c r="C129" s="2"/>
      <c r="D129" s="2"/>
      <c r="E129" s="2"/>
      <c r="F129" s="2"/>
    </row>
    <row r="130" spans="1:6" ht="11.25">
      <c r="A130" s="2"/>
      <c r="B130" s="2"/>
      <c r="C130" s="2"/>
      <c r="D130" s="2"/>
      <c r="E130" s="2"/>
      <c r="F130" s="2"/>
    </row>
    <row r="131" spans="1:6" ht="11.25">
      <c r="A131" s="2"/>
      <c r="B131" s="2"/>
      <c r="C131" s="2"/>
      <c r="D131" s="2"/>
      <c r="E131" s="2"/>
      <c r="F131" s="2"/>
    </row>
    <row r="132" spans="1:6" ht="11.25">
      <c r="A132" s="2"/>
      <c r="B132" s="2"/>
      <c r="C132" s="2"/>
      <c r="D132" s="2"/>
      <c r="E132" s="2"/>
      <c r="F132" s="2"/>
    </row>
    <row r="133" spans="1:6" ht="11.25">
      <c r="A133" s="2"/>
      <c r="B133" s="2"/>
      <c r="C133" s="2"/>
      <c r="D133" s="2"/>
      <c r="E133" s="2"/>
      <c r="F133" s="2"/>
    </row>
    <row r="134" spans="1:6" ht="11.25">
      <c r="A134" s="2"/>
      <c r="B134" s="2"/>
      <c r="C134" s="2"/>
      <c r="D134" s="2"/>
      <c r="E134" s="2"/>
      <c r="F134" s="2"/>
    </row>
    <row r="135" spans="1:6" ht="11.25">
      <c r="A135" s="2"/>
      <c r="B135" s="2"/>
      <c r="C135" s="2"/>
      <c r="D135" s="2"/>
      <c r="E135" s="2"/>
      <c r="F135" s="2"/>
    </row>
    <row r="136" spans="1:6" ht="11.25">
      <c r="A136" s="2"/>
      <c r="B136" s="2"/>
      <c r="C136" s="2"/>
      <c r="D136" s="2"/>
      <c r="E136" s="2"/>
      <c r="F136" s="2"/>
    </row>
    <row r="137" spans="1:6" ht="11.25">
      <c r="A137" s="2"/>
      <c r="B137" s="2"/>
      <c r="C137" s="2"/>
      <c r="D137" s="2"/>
      <c r="E137" s="2"/>
      <c r="F137" s="2"/>
    </row>
    <row r="138" spans="1:6" ht="11.25">
      <c r="A138" s="2"/>
      <c r="B138" s="2"/>
      <c r="C138" s="2"/>
      <c r="D138" s="2"/>
      <c r="E138" s="2"/>
      <c r="F138" s="2"/>
    </row>
    <row r="139" spans="1:6" ht="11.25">
      <c r="A139" s="2"/>
      <c r="B139" s="2"/>
      <c r="C139" s="2"/>
      <c r="D139" s="2"/>
      <c r="E139" s="2"/>
      <c r="F139" s="2"/>
    </row>
    <row r="140" spans="1:6" ht="11.25">
      <c r="A140" s="2"/>
      <c r="B140" s="2"/>
      <c r="C140" s="2"/>
      <c r="D140" s="2"/>
      <c r="E140" s="2"/>
      <c r="F140" s="2"/>
    </row>
    <row r="141" spans="1:6" ht="11.25">
      <c r="A141" s="2"/>
      <c r="B141" s="2"/>
      <c r="C141" s="2"/>
      <c r="D141" s="2"/>
      <c r="E141" s="2"/>
      <c r="F141" s="2"/>
    </row>
    <row r="142" spans="1:6" ht="11.25">
      <c r="A142" s="2"/>
      <c r="B142" s="2"/>
      <c r="C142" s="2"/>
      <c r="D142" s="2"/>
      <c r="E142" s="2"/>
      <c r="F142" s="2"/>
    </row>
    <row r="143" spans="1:6" ht="11.25">
      <c r="A143" s="2"/>
      <c r="B143" s="2"/>
      <c r="C143" s="2"/>
      <c r="D143" s="2"/>
      <c r="E143" s="2"/>
      <c r="F143" s="2"/>
    </row>
    <row r="144" spans="1:6" ht="11.25">
      <c r="A144" s="2"/>
      <c r="B144" s="2"/>
      <c r="C144" s="2"/>
      <c r="D144" s="2"/>
      <c r="E144" s="2"/>
      <c r="F144" s="2"/>
    </row>
    <row r="145" spans="1:6" ht="11.25">
      <c r="A145" s="2"/>
      <c r="B145" s="2"/>
      <c r="C145" s="2"/>
      <c r="D145" s="2"/>
      <c r="E145" s="2"/>
      <c r="F145" s="2"/>
    </row>
    <row r="146" spans="1:6" ht="11.25">
      <c r="A146" s="2"/>
      <c r="B146" s="2"/>
      <c r="C146" s="2"/>
      <c r="D146" s="2"/>
      <c r="E146" s="2"/>
      <c r="F146" s="2"/>
    </row>
    <row r="147" spans="1:6" ht="11.25">
      <c r="A147" s="2"/>
      <c r="B147" s="2"/>
      <c r="C147" s="2"/>
      <c r="D147" s="2"/>
      <c r="E147" s="2"/>
      <c r="F147" s="2"/>
    </row>
    <row r="148" spans="1:6" ht="11.25">
      <c r="A148" s="2"/>
      <c r="B148" s="2"/>
      <c r="C148" s="2"/>
      <c r="D148" s="2"/>
      <c r="E148" s="2"/>
      <c r="F148" s="2"/>
    </row>
    <row r="149" spans="1:6" ht="11.25">
      <c r="A149" s="2"/>
      <c r="B149" s="2"/>
      <c r="C149" s="2"/>
      <c r="D149" s="2"/>
      <c r="E149" s="2"/>
      <c r="F149" s="2"/>
    </row>
    <row r="150" spans="1:6" ht="11.25">
      <c r="A150" s="2"/>
      <c r="B150" s="2"/>
      <c r="C150" s="2"/>
      <c r="D150" s="2"/>
      <c r="E150" s="2"/>
      <c r="F150" s="2"/>
    </row>
    <row r="151" spans="1:6" ht="11.25">
      <c r="A151" s="2"/>
      <c r="B151" s="2"/>
      <c r="C151" s="2"/>
      <c r="D151" s="2"/>
      <c r="E151" s="2"/>
      <c r="F151" s="2"/>
    </row>
    <row r="152" spans="1:6" ht="11.25">
      <c r="A152" s="2"/>
      <c r="B152" s="2"/>
      <c r="C152" s="2"/>
      <c r="D152" s="2"/>
      <c r="E152" s="2"/>
      <c r="F152" s="2"/>
    </row>
    <row r="153" spans="1:6" ht="11.25">
      <c r="A153" s="2"/>
      <c r="B153" s="2"/>
      <c r="C153" s="2"/>
      <c r="D153" s="2"/>
      <c r="E153" s="2"/>
      <c r="F153" s="2"/>
    </row>
    <row r="154" spans="1:6" ht="11.25">
      <c r="A154" s="2"/>
      <c r="B154" s="2"/>
      <c r="C154" s="2"/>
      <c r="D154" s="2"/>
      <c r="E154" s="2"/>
      <c r="F154" s="2"/>
    </row>
    <row r="155" spans="1:6" ht="11.25">
      <c r="A155" s="2"/>
      <c r="B155" s="2"/>
      <c r="C155" s="2"/>
      <c r="D155" s="2"/>
      <c r="E155" s="2"/>
      <c r="F155" s="2"/>
    </row>
    <row r="156" spans="1:6" ht="11.25">
      <c r="A156" s="2"/>
      <c r="B156" s="2"/>
      <c r="C156" s="2"/>
      <c r="D156" s="2"/>
      <c r="E156" s="2"/>
      <c r="F156" s="2"/>
    </row>
    <row r="157" spans="1:6" ht="11.25">
      <c r="A157" s="2"/>
      <c r="B157" s="2"/>
      <c r="C157" s="2"/>
      <c r="D157" s="2"/>
      <c r="E157" s="2"/>
      <c r="F157" s="2"/>
    </row>
    <row r="158" spans="1:6" ht="11.25">
      <c r="A158" s="2"/>
      <c r="B158" s="2"/>
      <c r="C158" s="2"/>
      <c r="D158" s="2"/>
      <c r="E158" s="2"/>
      <c r="F158" s="2"/>
    </row>
    <row r="159" spans="1:6" ht="11.25">
      <c r="A159" s="2"/>
      <c r="B159" s="2"/>
      <c r="C159" s="2"/>
      <c r="D159" s="2"/>
      <c r="E159" s="2"/>
      <c r="F159" s="2"/>
    </row>
    <row r="160" spans="1:6" ht="11.25">
      <c r="A160" s="2"/>
      <c r="B160" s="2"/>
      <c r="C160" s="2"/>
      <c r="D160" s="2"/>
      <c r="E160" s="2"/>
      <c r="F160" s="2"/>
    </row>
    <row r="161" spans="1:6" ht="11.25">
      <c r="A161" s="2"/>
      <c r="B161" s="2"/>
      <c r="C161" s="2"/>
      <c r="D161" s="2"/>
      <c r="E161" s="2"/>
      <c r="F161" s="2"/>
    </row>
    <row r="162" spans="1:6" ht="11.25">
      <c r="A162" s="2"/>
      <c r="B162" s="2"/>
      <c r="C162" s="2"/>
      <c r="D162" s="2"/>
      <c r="E162" s="2"/>
      <c r="F162" s="2"/>
    </row>
    <row r="163" spans="1:6" ht="11.25">
      <c r="A163" s="2"/>
      <c r="B163" s="2"/>
      <c r="C163" s="2"/>
      <c r="D163" s="2"/>
      <c r="E163" s="2"/>
      <c r="F163" s="2"/>
    </row>
    <row r="164" spans="1:6" ht="11.25">
      <c r="A164" s="2"/>
      <c r="B164" s="2"/>
      <c r="C164" s="2"/>
      <c r="D164" s="2"/>
      <c r="E164" s="2"/>
      <c r="F164" s="2"/>
    </row>
    <row r="165" spans="1:6" ht="11.25">
      <c r="A165" s="2"/>
      <c r="B165" s="2"/>
      <c r="C165" s="2"/>
      <c r="D165" s="2"/>
      <c r="E165" s="2"/>
      <c r="F165" s="2"/>
    </row>
    <row r="166" spans="1:6" ht="11.25">
      <c r="A166" s="2"/>
      <c r="B166" s="2"/>
      <c r="C166" s="2"/>
      <c r="D166" s="2"/>
      <c r="E166" s="2"/>
      <c r="F166" s="2"/>
    </row>
    <row r="167" spans="1:6" ht="11.25">
      <c r="A167" s="2"/>
      <c r="B167" s="2"/>
      <c r="C167" s="2"/>
      <c r="D167" s="2"/>
      <c r="E167" s="2"/>
      <c r="F167" s="2"/>
    </row>
    <row r="168" spans="1:6" ht="11.25">
      <c r="A168" s="2"/>
      <c r="B168" s="2"/>
      <c r="C168" s="2"/>
      <c r="D168" s="2"/>
      <c r="E168" s="2"/>
      <c r="F168" s="2"/>
    </row>
    <row r="169" spans="1:6" ht="11.25">
      <c r="A169" s="2"/>
      <c r="B169" s="2"/>
      <c r="C169" s="2"/>
      <c r="D169" s="2"/>
      <c r="E169" s="2"/>
      <c r="F169" s="2"/>
    </row>
    <row r="170" spans="1:6" ht="11.25">
      <c r="A170" s="2"/>
      <c r="B170" s="2"/>
      <c r="C170" s="2"/>
      <c r="D170" s="2"/>
      <c r="E170" s="2"/>
      <c r="F170" s="2"/>
    </row>
    <row r="171" spans="1:6" ht="11.25">
      <c r="A171" s="2"/>
      <c r="B171" s="2"/>
      <c r="C171" s="2"/>
      <c r="D171" s="2"/>
      <c r="E171" s="2"/>
      <c r="F171" s="2"/>
    </row>
    <row r="172" spans="1:6" ht="11.25">
      <c r="A172" s="2"/>
      <c r="B172" s="2"/>
      <c r="C172" s="2"/>
      <c r="D172" s="2"/>
      <c r="E172" s="2"/>
      <c r="F172" s="2"/>
    </row>
    <row r="173" spans="1:6" ht="11.25">
      <c r="A173" s="2"/>
      <c r="B173" s="2"/>
      <c r="C173" s="2"/>
      <c r="D173" s="2"/>
      <c r="E173" s="2"/>
      <c r="F173" s="2"/>
    </row>
    <row r="174" spans="1:6" ht="11.25">
      <c r="A174" s="2"/>
      <c r="B174" s="2"/>
      <c r="C174" s="2"/>
      <c r="D174" s="2"/>
      <c r="E174" s="2"/>
      <c r="F174" s="2"/>
    </row>
    <row r="175" spans="1:6" ht="11.25">
      <c r="A175" s="2"/>
      <c r="B175" s="2"/>
      <c r="C175" s="2"/>
      <c r="D175" s="2"/>
      <c r="E175" s="2"/>
      <c r="F175" s="2"/>
    </row>
    <row r="176" spans="1:6" ht="11.25">
      <c r="A176" s="2"/>
      <c r="B176" s="2"/>
      <c r="C176" s="2"/>
      <c r="D176" s="2"/>
      <c r="E176" s="2"/>
      <c r="F176" s="2"/>
    </row>
    <row r="177" spans="1:6" ht="11.25">
      <c r="A177" s="2"/>
      <c r="B177" s="2"/>
      <c r="C177" s="2"/>
      <c r="D177" s="2"/>
      <c r="E177" s="2"/>
      <c r="F177" s="2"/>
    </row>
    <row r="178" spans="1:6" ht="11.25">
      <c r="A178" s="2"/>
      <c r="B178" s="2"/>
      <c r="C178" s="2"/>
      <c r="D178" s="2"/>
      <c r="E178" s="2"/>
      <c r="F178" s="2"/>
    </row>
    <row r="179" spans="1:6" ht="11.25">
      <c r="A179" s="2"/>
      <c r="B179" s="2"/>
      <c r="C179" s="2"/>
      <c r="D179" s="2"/>
      <c r="E179" s="2"/>
      <c r="F179" s="2"/>
    </row>
    <row r="180" spans="1:6" ht="11.25">
      <c r="A180" s="2"/>
      <c r="B180" s="2"/>
      <c r="C180" s="2"/>
      <c r="D180" s="2"/>
      <c r="E180" s="2"/>
      <c r="F180" s="2"/>
    </row>
    <row r="181" spans="1:6" ht="11.25">
      <c r="A181" s="2"/>
      <c r="B181" s="2"/>
      <c r="C181" s="2"/>
      <c r="D181" s="2"/>
      <c r="E181" s="2"/>
      <c r="F181" s="2"/>
    </row>
    <row r="182" spans="1:6" ht="11.25">
      <c r="A182" s="2"/>
      <c r="B182" s="2"/>
      <c r="C182" s="2"/>
      <c r="D182" s="2"/>
      <c r="E182" s="2"/>
      <c r="F182" s="2"/>
    </row>
    <row r="183" spans="1:6" ht="11.25">
      <c r="A183" s="2"/>
      <c r="B183" s="2"/>
      <c r="C183" s="2"/>
      <c r="D183" s="2"/>
      <c r="E183" s="2"/>
      <c r="F183" s="2"/>
    </row>
    <row r="184" spans="1:6" ht="11.25">
      <c r="A184" s="2"/>
      <c r="B184" s="2"/>
      <c r="C184" s="2"/>
      <c r="D184" s="2"/>
      <c r="E184" s="2"/>
      <c r="F184" s="2"/>
    </row>
    <row r="185" spans="1:6" ht="11.25">
      <c r="A185" s="2"/>
      <c r="B185" s="2"/>
      <c r="C185" s="2"/>
      <c r="D185" s="2"/>
      <c r="E185" s="2"/>
      <c r="F185" s="2"/>
    </row>
    <row r="186" spans="1:6" ht="11.25">
      <c r="A186" s="2"/>
      <c r="B186" s="2"/>
      <c r="C186" s="2"/>
      <c r="D186" s="2"/>
      <c r="E186" s="2"/>
      <c r="F186" s="2"/>
    </row>
    <row r="187" spans="1:6" ht="11.25">
      <c r="A187" s="2"/>
      <c r="B187" s="2"/>
      <c r="C187" s="2"/>
      <c r="D187" s="2"/>
      <c r="E187" s="2"/>
      <c r="F187" s="2"/>
    </row>
    <row r="188" spans="1:6" ht="11.25">
      <c r="A188" s="2"/>
      <c r="B188" s="2"/>
      <c r="C188" s="2"/>
      <c r="D188" s="2"/>
      <c r="E188" s="2"/>
      <c r="F188" s="2"/>
    </row>
    <row r="189" spans="1:6" ht="11.25">
      <c r="A189" s="2"/>
      <c r="B189" s="2"/>
      <c r="C189" s="2"/>
      <c r="D189" s="2"/>
      <c r="E189" s="2"/>
      <c r="F189" s="2"/>
    </row>
    <row r="190" spans="1:6" ht="11.25">
      <c r="A190" s="2"/>
      <c r="B190" s="2"/>
      <c r="C190" s="2"/>
      <c r="D190" s="2"/>
      <c r="E190" s="2"/>
      <c r="F190" s="2"/>
    </row>
    <row r="191" spans="1:6" ht="11.25">
      <c r="A191" s="2"/>
      <c r="B191" s="2"/>
      <c r="C191" s="2"/>
      <c r="D191" s="2"/>
      <c r="E191" s="2"/>
      <c r="F191" s="2"/>
    </row>
    <row r="192" spans="1:6" ht="11.25">
      <c r="A192" s="2"/>
      <c r="B192" s="2"/>
      <c r="C192" s="2"/>
      <c r="D192" s="2"/>
      <c r="E192" s="2"/>
      <c r="F192" s="2"/>
    </row>
    <row r="193" spans="1:6" ht="11.25">
      <c r="A193" s="2"/>
      <c r="B193" s="2"/>
      <c r="C193" s="2"/>
      <c r="D193" s="2"/>
      <c r="E193" s="2"/>
      <c r="F193" s="2"/>
    </row>
    <row r="194" spans="1:6" ht="11.25">
      <c r="A194" s="2"/>
      <c r="B194" s="2"/>
      <c r="C194" s="2"/>
      <c r="D194" s="2"/>
      <c r="E194" s="2"/>
      <c r="F194" s="2"/>
    </row>
    <row r="195" spans="1:6" ht="11.25">
      <c r="A195" s="2"/>
      <c r="B195" s="2"/>
      <c r="C195" s="2"/>
      <c r="D195" s="2"/>
      <c r="E195" s="2"/>
      <c r="F195" s="2"/>
    </row>
    <row r="196" spans="1:6" ht="11.25">
      <c r="A196" s="2"/>
      <c r="B196" s="2"/>
      <c r="C196" s="2"/>
      <c r="D196" s="2"/>
      <c r="E196" s="2"/>
      <c r="F196" s="2"/>
    </row>
    <row r="197" spans="1:6" ht="11.25">
      <c r="A197" s="2"/>
      <c r="B197" s="2"/>
      <c r="C197" s="2"/>
      <c r="D197" s="2"/>
      <c r="E197" s="2"/>
      <c r="F197" s="2"/>
    </row>
    <row r="198" spans="1:6" ht="11.25">
      <c r="A198" s="2"/>
      <c r="B198" s="2"/>
      <c r="C198" s="2"/>
      <c r="D198" s="2"/>
      <c r="E198" s="2"/>
      <c r="F198" s="2"/>
    </row>
    <row r="199" spans="1:6" ht="11.25">
      <c r="A199" s="2"/>
      <c r="B199" s="2"/>
      <c r="C199" s="2"/>
      <c r="D199" s="2"/>
      <c r="E199" s="2"/>
      <c r="F199" s="2"/>
    </row>
    <row r="200" spans="1:6" ht="11.25">
      <c r="A200" s="2"/>
      <c r="B200" s="2"/>
      <c r="C200" s="2"/>
      <c r="D200" s="2"/>
      <c r="E200" s="2"/>
      <c r="F200" s="2"/>
    </row>
    <row r="201" spans="1:6" ht="11.25">
      <c r="A201" s="2"/>
      <c r="B201" s="2"/>
      <c r="C201" s="2"/>
      <c r="D201" s="2"/>
      <c r="E201" s="2"/>
      <c r="F201" s="2"/>
    </row>
    <row r="202" spans="1:6" ht="11.25">
      <c r="A202" s="2"/>
      <c r="B202" s="2"/>
      <c r="C202" s="2"/>
      <c r="D202" s="2"/>
      <c r="E202" s="2"/>
      <c r="F202" s="2"/>
    </row>
    <row r="203" spans="1:6" ht="11.25">
      <c r="A203" s="2"/>
      <c r="B203" s="2"/>
      <c r="C203" s="2"/>
      <c r="D203" s="2"/>
      <c r="E203" s="2"/>
      <c r="F203" s="2"/>
    </row>
    <row r="204" spans="1:6" ht="11.25">
      <c r="A204" s="2"/>
      <c r="B204" s="2"/>
      <c r="C204" s="2"/>
      <c r="D204" s="2"/>
      <c r="E204" s="2"/>
      <c r="F204" s="2"/>
    </row>
    <row r="205" spans="1:6" ht="11.25">
      <c r="A205" s="2"/>
      <c r="B205" s="2"/>
      <c r="C205" s="2"/>
      <c r="D205" s="2"/>
      <c r="E205" s="2"/>
      <c r="F205" s="2"/>
    </row>
    <row r="206" spans="1:6" ht="11.25">
      <c r="A206" s="2"/>
      <c r="B206" s="2"/>
      <c r="C206" s="2"/>
      <c r="D206" s="2"/>
      <c r="E206" s="2"/>
      <c r="F206" s="2"/>
    </row>
    <row r="207" spans="1:6" ht="11.25">
      <c r="A207" s="2"/>
      <c r="B207" s="2"/>
      <c r="C207" s="2"/>
      <c r="D207" s="2"/>
      <c r="E207" s="2"/>
      <c r="F207" s="2"/>
    </row>
    <row r="208" spans="1:6" ht="11.25">
      <c r="A208" s="2"/>
      <c r="B208" s="2"/>
      <c r="C208" s="2"/>
      <c r="D208" s="2"/>
      <c r="E208" s="2"/>
      <c r="F208" s="2"/>
    </row>
    <row r="209" spans="1:6" ht="11.25">
      <c r="A209" s="2"/>
      <c r="B209" s="2"/>
      <c r="C209" s="2"/>
      <c r="D209" s="2"/>
      <c r="E209" s="2"/>
      <c r="F209" s="2"/>
    </row>
    <row r="210" spans="1:6" ht="11.25">
      <c r="A210" s="2"/>
      <c r="B210" s="2"/>
      <c r="C210" s="2"/>
      <c r="D210" s="2"/>
      <c r="E210" s="2"/>
      <c r="F210" s="2"/>
    </row>
    <row r="211" spans="1:6" ht="11.25">
      <c r="A211" s="2"/>
      <c r="B211" s="2"/>
      <c r="C211" s="2"/>
      <c r="D211" s="2"/>
      <c r="E211" s="2"/>
      <c r="F211" s="2"/>
    </row>
    <row r="212" spans="1:6" ht="11.25">
      <c r="A212" s="2"/>
      <c r="B212" s="2"/>
      <c r="C212" s="2"/>
      <c r="D212" s="2"/>
      <c r="E212" s="2"/>
      <c r="F212" s="2"/>
    </row>
    <row r="213" spans="1:6" ht="11.25">
      <c r="A213" s="2"/>
      <c r="B213" s="2"/>
      <c r="C213" s="2"/>
      <c r="D213" s="2"/>
      <c r="E213" s="2"/>
      <c r="F213" s="2"/>
    </row>
    <row r="214" spans="1:6" ht="11.25">
      <c r="A214" s="2"/>
      <c r="B214" s="2"/>
      <c r="C214" s="2"/>
      <c r="D214" s="2"/>
      <c r="E214" s="2"/>
      <c r="F214" s="2"/>
    </row>
    <row r="215" spans="1:6" ht="11.25">
      <c r="A215" s="2"/>
      <c r="B215" s="2"/>
      <c r="C215" s="2"/>
      <c r="D215" s="2"/>
      <c r="E215" s="2"/>
      <c r="F215" s="2"/>
    </row>
    <row r="216" spans="1:6" ht="11.25">
      <c r="A216" s="2"/>
      <c r="B216" s="2"/>
      <c r="C216" s="2"/>
      <c r="D216" s="2"/>
      <c r="E216" s="2"/>
      <c r="F216" s="2"/>
    </row>
    <row r="217" spans="1:6" ht="11.25">
      <c r="A217" s="2"/>
      <c r="B217" s="2"/>
      <c r="C217" s="2"/>
      <c r="D217" s="2"/>
      <c r="E217" s="2"/>
      <c r="F217" s="2"/>
    </row>
    <row r="218" spans="1:6" ht="11.25">
      <c r="A218" s="2"/>
      <c r="B218" s="2"/>
      <c r="C218" s="2"/>
      <c r="D218" s="2"/>
      <c r="E218" s="2"/>
      <c r="F218" s="2"/>
    </row>
    <row r="219" spans="1:6" ht="11.25">
      <c r="A219" s="2"/>
      <c r="B219" s="2"/>
      <c r="C219" s="2"/>
      <c r="D219" s="2"/>
      <c r="E219" s="2"/>
      <c r="F219" s="2"/>
    </row>
    <row r="220" spans="1:6" ht="11.25">
      <c r="A220" s="2"/>
      <c r="B220" s="2"/>
      <c r="C220" s="2"/>
      <c r="D220" s="2"/>
      <c r="E220" s="2"/>
      <c r="F220" s="2"/>
    </row>
    <row r="221" spans="1:6" ht="11.25">
      <c r="A221" s="2"/>
      <c r="B221" s="2"/>
      <c r="C221" s="2"/>
      <c r="D221" s="2"/>
      <c r="E221" s="2"/>
      <c r="F221" s="2"/>
    </row>
    <row r="222" spans="1:6" ht="11.25">
      <c r="A222" s="2"/>
      <c r="B222" s="2"/>
      <c r="C222" s="2"/>
      <c r="D222" s="2"/>
      <c r="E222" s="2"/>
      <c r="F222" s="2"/>
    </row>
    <row r="223" spans="1:6" ht="11.25">
      <c r="A223" s="2"/>
      <c r="B223" s="2"/>
      <c r="C223" s="2"/>
      <c r="D223" s="2"/>
      <c r="E223" s="2"/>
      <c r="F223" s="2"/>
    </row>
    <row r="224" spans="1:6" ht="11.25">
      <c r="A224" s="2"/>
      <c r="B224" s="2"/>
      <c r="C224" s="2"/>
      <c r="D224" s="2"/>
      <c r="E224" s="2"/>
      <c r="F224" s="2"/>
    </row>
    <row r="225" spans="1:6" ht="11.25">
      <c r="A225" s="2"/>
      <c r="B225" s="2"/>
      <c r="C225" s="2"/>
      <c r="D225" s="2"/>
      <c r="E225" s="2"/>
      <c r="F225" s="2"/>
    </row>
    <row r="226" spans="1:6" ht="11.25">
      <c r="A226" s="2"/>
      <c r="B226" s="2"/>
      <c r="C226" s="2"/>
      <c r="D226" s="2"/>
      <c r="E226" s="2"/>
      <c r="F226" s="2"/>
    </row>
    <row r="227" spans="1:6" ht="11.25">
      <c r="A227" s="2"/>
      <c r="B227" s="2"/>
      <c r="C227" s="2"/>
      <c r="D227" s="2"/>
      <c r="E227" s="2"/>
      <c r="F227" s="2"/>
    </row>
    <row r="228" spans="1:6" ht="11.25">
      <c r="A228" s="2"/>
      <c r="B228" s="2"/>
      <c r="C228" s="2"/>
      <c r="D228" s="2"/>
      <c r="E228" s="2"/>
      <c r="F228" s="2"/>
    </row>
    <row r="229" spans="1:6" ht="11.25">
      <c r="A229" s="2"/>
      <c r="B229" s="2"/>
      <c r="C229" s="2"/>
      <c r="D229" s="2"/>
      <c r="E229" s="2"/>
      <c r="F229" s="2"/>
    </row>
    <row r="230" spans="1:6" ht="11.25">
      <c r="A230" s="2"/>
      <c r="B230" s="2"/>
      <c r="C230" s="2"/>
      <c r="D230" s="2"/>
      <c r="E230" s="2"/>
      <c r="F230" s="2"/>
    </row>
    <row r="231" spans="1:6" ht="11.25">
      <c r="A231" s="2"/>
      <c r="B231" s="2"/>
      <c r="C231" s="2"/>
      <c r="D231" s="2"/>
      <c r="E231" s="2"/>
      <c r="F231" s="2"/>
    </row>
    <row r="232" spans="1:6" ht="11.25">
      <c r="A232" s="2"/>
      <c r="B232" s="2"/>
      <c r="C232" s="2"/>
      <c r="D232" s="2"/>
      <c r="E232" s="2"/>
      <c r="F232" s="2"/>
    </row>
    <row r="233" spans="1:6" ht="11.25">
      <c r="A233" s="2"/>
      <c r="B233" s="2"/>
      <c r="C233" s="2"/>
      <c r="D233" s="2"/>
      <c r="E233" s="2"/>
      <c r="F233" s="2"/>
    </row>
    <row r="234" spans="1:6" ht="11.25">
      <c r="A234" s="2"/>
      <c r="B234" s="2"/>
      <c r="C234" s="2"/>
      <c r="D234" s="2"/>
      <c r="E234" s="2"/>
      <c r="F234" s="2"/>
    </row>
    <row r="235" spans="1:6" ht="11.25">
      <c r="A235" s="2"/>
      <c r="B235" s="2"/>
      <c r="C235" s="2"/>
      <c r="D235" s="2"/>
      <c r="E235" s="2"/>
      <c r="F235" s="2"/>
    </row>
    <row r="236" spans="1:6" ht="11.25">
      <c r="A236" s="2"/>
      <c r="B236" s="2"/>
      <c r="C236" s="2"/>
      <c r="D236" s="2"/>
      <c r="E236" s="2"/>
      <c r="F236" s="2"/>
    </row>
    <row r="237" spans="1:6" ht="11.25">
      <c r="A237" s="2"/>
      <c r="B237" s="2"/>
      <c r="C237" s="2"/>
      <c r="D237" s="2"/>
      <c r="E237" s="2"/>
      <c r="F237" s="2"/>
    </row>
    <row r="238" spans="1:6" ht="11.25">
      <c r="A238" s="2"/>
      <c r="B238" s="2"/>
      <c r="C238" s="2"/>
      <c r="D238" s="2"/>
      <c r="E238" s="2"/>
      <c r="F238" s="2"/>
    </row>
    <row r="239" spans="1:6" ht="11.25">
      <c r="A239" s="2"/>
      <c r="B239" s="2"/>
      <c r="C239" s="2"/>
      <c r="D239" s="2"/>
      <c r="E239" s="2"/>
      <c r="F239" s="2"/>
    </row>
    <row r="240" spans="1:6" ht="11.25">
      <c r="A240" s="2"/>
      <c r="B240" s="2"/>
      <c r="C240" s="2"/>
      <c r="D240" s="2"/>
      <c r="E240" s="2"/>
      <c r="F240" s="2"/>
    </row>
    <row r="241" spans="1:6" ht="11.25">
      <c r="A241" s="2"/>
      <c r="B241" s="2"/>
      <c r="C241" s="2"/>
      <c r="D241" s="2"/>
      <c r="E241" s="2"/>
      <c r="F241" s="2"/>
    </row>
    <row r="242" spans="1:6" ht="11.25">
      <c r="A242" s="2"/>
      <c r="B242" s="2"/>
      <c r="C242" s="2"/>
      <c r="D242" s="2"/>
      <c r="E242" s="2"/>
      <c r="F242" s="2"/>
    </row>
    <row r="243" spans="1:6" ht="11.25">
      <c r="A243" s="2"/>
      <c r="B243" s="2"/>
      <c r="C243" s="2"/>
      <c r="D243" s="2"/>
      <c r="E243" s="2"/>
      <c r="F243" s="2"/>
    </row>
    <row r="244" spans="1:6" ht="11.25">
      <c r="A244" s="2"/>
      <c r="B244" s="2"/>
      <c r="C244" s="2"/>
      <c r="D244" s="2"/>
      <c r="E244" s="2"/>
      <c r="F244" s="2"/>
    </row>
    <row r="245" spans="1:6" ht="11.25">
      <c r="A245" s="2"/>
      <c r="B245" s="2"/>
      <c r="C245" s="2"/>
      <c r="D245" s="2"/>
      <c r="E245" s="2"/>
      <c r="F245" s="2"/>
    </row>
    <row r="246" spans="1:6" ht="11.25">
      <c r="A246" s="2"/>
      <c r="B246" s="2"/>
      <c r="C246" s="2"/>
      <c r="D246" s="2"/>
      <c r="E246" s="2"/>
      <c r="F246" s="2"/>
    </row>
    <row r="247" spans="1:6" ht="11.25">
      <c r="A247" s="2"/>
      <c r="B247" s="2"/>
      <c r="C247" s="2"/>
      <c r="D247" s="2"/>
      <c r="E247" s="2"/>
      <c r="F247" s="2"/>
    </row>
    <row r="248" spans="1:6" ht="11.25">
      <c r="A248" s="2"/>
      <c r="B248" s="2"/>
      <c r="C248" s="2"/>
      <c r="D248" s="2"/>
      <c r="E248" s="2"/>
      <c r="F248" s="2"/>
    </row>
    <row r="249" spans="1:6" ht="11.25">
      <c r="A249" s="2"/>
      <c r="B249" s="2"/>
      <c r="C249" s="2"/>
      <c r="D249" s="2"/>
      <c r="E249" s="2"/>
      <c r="F249" s="2"/>
    </row>
    <row r="250" spans="1:6" ht="11.25">
      <c r="A250" s="2"/>
      <c r="B250" s="2"/>
      <c r="C250" s="2"/>
      <c r="D250" s="2"/>
      <c r="E250" s="2"/>
      <c r="F250" s="2"/>
    </row>
    <row r="251" spans="1:6" ht="11.25">
      <c r="A251" s="2"/>
      <c r="B251" s="2"/>
      <c r="C251" s="2"/>
      <c r="D251" s="2"/>
      <c r="E251" s="2"/>
      <c r="F251" s="2"/>
    </row>
    <row r="252" spans="1:6" ht="11.25">
      <c r="A252" s="2"/>
      <c r="B252" s="2"/>
      <c r="C252" s="2"/>
      <c r="D252" s="2"/>
      <c r="E252" s="2"/>
      <c r="F252" s="2"/>
    </row>
    <row r="253" spans="1:6" ht="11.25">
      <c r="A253" s="2"/>
      <c r="B253" s="2"/>
      <c r="C253" s="2"/>
      <c r="D253" s="2"/>
      <c r="E253" s="2"/>
      <c r="F253" s="2"/>
    </row>
    <row r="254" spans="1:6" ht="11.25">
      <c r="A254" s="2"/>
      <c r="B254" s="2"/>
      <c r="C254" s="2"/>
      <c r="D254" s="2"/>
      <c r="E254" s="2"/>
      <c r="F254" s="2"/>
    </row>
    <row r="255" spans="1:6" ht="11.25">
      <c r="A255" s="2"/>
      <c r="B255" s="2"/>
      <c r="C255" s="2"/>
      <c r="D255" s="2"/>
      <c r="E255" s="2"/>
      <c r="F255" s="2"/>
    </row>
    <row r="256" spans="1:6" ht="11.25">
      <c r="A256" s="2"/>
      <c r="B256" s="2"/>
      <c r="C256" s="2"/>
      <c r="D256" s="2"/>
      <c r="E256" s="2"/>
      <c r="F256" s="2"/>
    </row>
    <row r="257" spans="1:6" ht="11.25">
      <c r="A257" s="2"/>
      <c r="B257" s="2"/>
      <c r="C257" s="2"/>
      <c r="D257" s="2"/>
      <c r="E257" s="2"/>
      <c r="F257" s="2"/>
    </row>
    <row r="258" spans="1:6" ht="11.25">
      <c r="A258" s="2"/>
      <c r="B258" s="2"/>
      <c r="C258" s="2"/>
      <c r="D258" s="2"/>
      <c r="E258" s="2"/>
      <c r="F258" s="2"/>
    </row>
    <row r="259" spans="1:6" ht="11.25">
      <c r="A259" s="2"/>
      <c r="B259" s="2"/>
      <c r="C259" s="2"/>
      <c r="D259" s="2"/>
      <c r="E259" s="2"/>
      <c r="F259" s="2"/>
    </row>
    <row r="260" spans="1:6" ht="11.25">
      <c r="A260" s="2"/>
      <c r="B260" s="2"/>
      <c r="C260" s="2"/>
      <c r="D260" s="2"/>
      <c r="E260" s="2"/>
      <c r="F260" s="2"/>
    </row>
    <row r="261" spans="1:6" ht="11.25">
      <c r="A261" s="2"/>
      <c r="B261" s="2"/>
      <c r="C261" s="2"/>
      <c r="D261" s="2"/>
      <c r="E261" s="2"/>
      <c r="F261" s="2"/>
    </row>
    <row r="262" spans="1:6" ht="11.25">
      <c r="A262" s="2"/>
      <c r="B262" s="2"/>
      <c r="C262" s="2"/>
      <c r="D262" s="2"/>
      <c r="E262" s="2"/>
      <c r="F262" s="2"/>
    </row>
    <row r="263" spans="1:6" ht="11.25">
      <c r="A263" s="2"/>
      <c r="B263" s="2"/>
      <c r="C263" s="2"/>
      <c r="D263" s="2"/>
      <c r="E263" s="2"/>
      <c r="F263" s="2"/>
    </row>
    <row r="264" spans="1:6" ht="11.25">
      <c r="A264" s="2"/>
      <c r="B264" s="2"/>
      <c r="C264" s="2"/>
      <c r="D264" s="2"/>
      <c r="E264" s="2"/>
      <c r="F264" s="2"/>
    </row>
    <row r="265" spans="1:6" ht="11.25">
      <c r="A265" s="2"/>
      <c r="B265" s="2"/>
      <c r="C265" s="2"/>
      <c r="D265" s="2"/>
      <c r="E265" s="2"/>
      <c r="F265" s="2"/>
    </row>
    <row r="266" spans="1:6" ht="11.25">
      <c r="A266" s="2"/>
      <c r="B266" s="2"/>
      <c r="C266" s="2"/>
      <c r="D266" s="2"/>
      <c r="E266" s="2"/>
      <c r="F266" s="2"/>
    </row>
    <row r="267" spans="1:6" ht="11.25">
      <c r="A267" s="2"/>
      <c r="B267" s="2"/>
      <c r="C267" s="2"/>
      <c r="D267" s="2"/>
      <c r="E267" s="2"/>
      <c r="F267" s="2"/>
    </row>
    <row r="268" spans="1:6" ht="11.25">
      <c r="A268" s="2"/>
      <c r="B268" s="2"/>
      <c r="C268" s="2"/>
      <c r="D268" s="2"/>
      <c r="E268" s="2"/>
      <c r="F268" s="2"/>
    </row>
    <row r="269" spans="1:6" ht="11.25">
      <c r="A269" s="2"/>
      <c r="B269" s="2"/>
      <c r="C269" s="2"/>
      <c r="D269" s="2"/>
      <c r="E269" s="2"/>
      <c r="F269" s="2"/>
    </row>
    <row r="270" spans="1:6" ht="11.25">
      <c r="A270" s="2"/>
      <c r="B270" s="2"/>
      <c r="C270" s="2"/>
      <c r="D270" s="2"/>
      <c r="E270" s="2"/>
      <c r="F270" s="2"/>
    </row>
    <row r="271" spans="1:6" ht="11.25">
      <c r="A271" s="2"/>
      <c r="B271" s="2"/>
      <c r="C271" s="2"/>
      <c r="D271" s="2"/>
      <c r="E271" s="2"/>
      <c r="F271" s="2"/>
    </row>
    <row r="272" spans="1:6" ht="11.25">
      <c r="A272" s="2"/>
      <c r="B272" s="2"/>
      <c r="C272" s="2"/>
      <c r="D272" s="2"/>
      <c r="E272" s="2"/>
      <c r="F272" s="2"/>
    </row>
    <row r="273" spans="1:6" ht="11.25">
      <c r="A273" s="2"/>
      <c r="B273" s="2"/>
      <c r="C273" s="2"/>
      <c r="D273" s="2"/>
      <c r="E273" s="2"/>
      <c r="F273" s="2"/>
    </row>
    <row r="274" spans="1:6" ht="11.25">
      <c r="A274" s="2"/>
      <c r="B274" s="2"/>
      <c r="C274" s="2"/>
      <c r="D274" s="2"/>
      <c r="E274" s="2"/>
      <c r="F274" s="2"/>
    </row>
    <row r="275" spans="1:6" ht="11.25">
      <c r="A275" s="2"/>
      <c r="B275" s="2"/>
      <c r="C275" s="2"/>
      <c r="D275" s="2"/>
      <c r="E275" s="2"/>
      <c r="F275" s="2"/>
    </row>
    <row r="276" spans="1:6" ht="11.25">
      <c r="A276" s="2"/>
      <c r="B276" s="2"/>
      <c r="C276" s="2"/>
      <c r="D276" s="2"/>
      <c r="E276" s="2"/>
      <c r="F276" s="2"/>
    </row>
    <row r="277" spans="1:6" ht="11.25">
      <c r="A277" s="2"/>
      <c r="B277" s="2"/>
      <c r="C277" s="2"/>
      <c r="D277" s="2"/>
      <c r="E277" s="2"/>
      <c r="F277" s="2"/>
    </row>
    <row r="278" spans="1:6" ht="11.25">
      <c r="A278" s="2"/>
      <c r="B278" s="2"/>
      <c r="C278" s="2"/>
      <c r="D278" s="2"/>
      <c r="E278" s="2"/>
      <c r="F278" s="2"/>
    </row>
    <row r="279" spans="1:6" ht="11.25">
      <c r="A279" s="2"/>
      <c r="B279" s="2"/>
      <c r="C279" s="2"/>
      <c r="D279" s="2"/>
      <c r="E279" s="2"/>
      <c r="F279" s="2"/>
    </row>
    <row r="280" spans="1:6" ht="11.25">
      <c r="A280" s="2"/>
      <c r="B280" s="2"/>
      <c r="C280" s="2"/>
      <c r="D280" s="2"/>
      <c r="E280" s="2"/>
      <c r="F280" s="2"/>
    </row>
    <row r="281" spans="1:6" ht="11.25">
      <c r="A281" s="2"/>
      <c r="B281" s="2"/>
      <c r="C281" s="2"/>
      <c r="D281" s="2"/>
      <c r="E281" s="2"/>
      <c r="F281" s="2"/>
    </row>
    <row r="282" spans="1:6" ht="11.25">
      <c r="A282" s="2"/>
      <c r="B282" s="2"/>
      <c r="C282" s="2"/>
      <c r="D282" s="2"/>
      <c r="E282" s="2"/>
      <c r="F282" s="2"/>
    </row>
    <row r="283" spans="1:6" ht="11.25">
      <c r="A283" s="2"/>
      <c r="B283" s="2"/>
      <c r="C283" s="2"/>
      <c r="D283" s="2"/>
      <c r="E283" s="2"/>
      <c r="F283" s="2"/>
    </row>
    <row r="284" spans="1:6" ht="11.25">
      <c r="A284" s="2"/>
      <c r="B284" s="2"/>
      <c r="C284" s="2"/>
      <c r="D284" s="2"/>
      <c r="E284" s="2"/>
      <c r="F284" s="2"/>
    </row>
    <row r="285" spans="1:6" ht="11.25">
      <c r="A285" s="2"/>
      <c r="B285" s="2"/>
      <c r="C285" s="2"/>
      <c r="D285" s="2"/>
      <c r="E285" s="2"/>
      <c r="F285" s="2"/>
    </row>
    <row r="286" spans="1:6" ht="11.25">
      <c r="A286" s="2"/>
      <c r="B286" s="2"/>
      <c r="C286" s="2"/>
      <c r="D286" s="2"/>
      <c r="E286" s="2"/>
      <c r="F286" s="2"/>
    </row>
    <row r="287" spans="1:6" ht="11.25">
      <c r="A287" s="2"/>
      <c r="B287" s="2"/>
      <c r="C287" s="2"/>
      <c r="D287" s="2"/>
      <c r="E287" s="2"/>
      <c r="F287" s="2"/>
    </row>
    <row r="288" spans="1:6" ht="11.25">
      <c r="A288" s="2"/>
      <c r="B288" s="2"/>
      <c r="C288" s="2"/>
      <c r="D288" s="2"/>
      <c r="E288" s="2"/>
      <c r="F288" s="2"/>
    </row>
    <row r="289" spans="1:6" ht="11.25">
      <c r="A289" s="2"/>
      <c r="B289" s="2"/>
      <c r="C289" s="2"/>
      <c r="D289" s="2"/>
      <c r="E289" s="2"/>
      <c r="F289" s="2"/>
    </row>
    <row r="290" spans="1:6" ht="11.25">
      <c r="A290" s="2"/>
      <c r="B290" s="2"/>
      <c r="C290" s="2"/>
      <c r="D290" s="2"/>
      <c r="E290" s="2"/>
      <c r="F290" s="2"/>
    </row>
    <row r="291" spans="1:6" ht="11.25">
      <c r="A291" s="2"/>
      <c r="B291" s="2"/>
      <c r="C291" s="2"/>
      <c r="D291" s="2"/>
      <c r="E291" s="2"/>
      <c r="F291" s="2"/>
    </row>
    <row r="292" spans="1:6" ht="11.25">
      <c r="A292" s="2"/>
      <c r="B292" s="2"/>
      <c r="C292" s="2"/>
      <c r="D292" s="2"/>
      <c r="E292" s="2"/>
      <c r="F292" s="2"/>
    </row>
    <row r="293" spans="1:6" ht="11.25">
      <c r="A293" s="2"/>
      <c r="B293" s="2"/>
      <c r="C293" s="2"/>
      <c r="D293" s="2"/>
      <c r="E293" s="2"/>
      <c r="F293" s="2"/>
    </row>
    <row r="294" spans="1:6" ht="11.25">
      <c r="A294" s="2"/>
      <c r="B294" s="2"/>
      <c r="C294" s="2"/>
      <c r="D294" s="2"/>
      <c r="E294" s="2"/>
      <c r="F294" s="2"/>
    </row>
    <row r="295" spans="1:6" ht="11.25">
      <c r="A295" s="2"/>
      <c r="B295" s="2"/>
      <c r="C295" s="2"/>
      <c r="D295" s="2"/>
      <c r="E295" s="2"/>
      <c r="F295" s="2"/>
    </row>
    <row r="296" spans="1:6" ht="11.25">
      <c r="A296" s="2"/>
      <c r="B296" s="2"/>
      <c r="C296" s="2"/>
      <c r="D296" s="2"/>
      <c r="E296" s="2"/>
      <c r="F296" s="2"/>
    </row>
    <row r="297" spans="1:6" ht="11.25">
      <c r="A297" s="2"/>
      <c r="B297" s="2"/>
      <c r="C297" s="2"/>
      <c r="D297" s="2"/>
      <c r="E297" s="2"/>
      <c r="F297" s="2"/>
    </row>
    <row r="298" spans="1:6" ht="11.25">
      <c r="A298" s="2"/>
      <c r="B298" s="2"/>
      <c r="C298" s="2"/>
      <c r="D298" s="2"/>
      <c r="E298" s="2"/>
      <c r="F298" s="2"/>
    </row>
    <row r="299" spans="1:6" ht="11.25">
      <c r="A299" s="2"/>
      <c r="B299" s="2"/>
      <c r="C299" s="2"/>
      <c r="D299" s="2"/>
      <c r="E299" s="2"/>
      <c r="F299" s="2"/>
    </row>
    <row r="300" spans="1:6" ht="11.25">
      <c r="A300" s="2"/>
      <c r="B300" s="2"/>
      <c r="C300" s="2"/>
      <c r="D300" s="2"/>
      <c r="E300" s="2"/>
      <c r="F300" s="2"/>
    </row>
    <row r="301" spans="1:6" ht="11.25">
      <c r="A301" s="2"/>
      <c r="B301" s="2"/>
      <c r="C301" s="2"/>
      <c r="D301" s="2"/>
      <c r="E301" s="2"/>
      <c r="F301" s="2"/>
    </row>
    <row r="302" spans="1:6" ht="11.25">
      <c r="A302" s="2"/>
      <c r="B302" s="2"/>
      <c r="C302" s="2"/>
      <c r="D302" s="2"/>
      <c r="E302" s="2"/>
      <c r="F302" s="2"/>
    </row>
    <row r="303" spans="1:6" ht="11.25">
      <c r="A303" s="2"/>
      <c r="B303" s="2"/>
      <c r="C303" s="2"/>
      <c r="D303" s="2"/>
      <c r="E303" s="2"/>
      <c r="F303" s="2"/>
    </row>
    <row r="304" spans="1:6" ht="11.25">
      <c r="A304" s="2"/>
      <c r="B304" s="2"/>
      <c r="C304" s="2"/>
      <c r="D304" s="2"/>
      <c r="E304" s="2"/>
      <c r="F304" s="2"/>
    </row>
    <row r="305" spans="1:6" ht="11.25">
      <c r="A305" s="2"/>
      <c r="B305" s="2"/>
      <c r="C305" s="2"/>
      <c r="D305" s="2"/>
      <c r="E305" s="2"/>
      <c r="F305" s="2"/>
    </row>
    <row r="306" spans="1:6" ht="11.25">
      <c r="A306" s="2"/>
      <c r="B306" s="2"/>
      <c r="C306" s="2"/>
      <c r="D306" s="2"/>
      <c r="E306" s="2"/>
      <c r="F306" s="2"/>
    </row>
    <row r="307" spans="1:6" ht="11.25">
      <c r="A307" s="2"/>
      <c r="B307" s="2"/>
      <c r="C307" s="2"/>
      <c r="D307" s="2"/>
      <c r="E307" s="2"/>
      <c r="F307" s="2"/>
    </row>
    <row r="308" spans="1:6" ht="11.25">
      <c r="A308" s="2"/>
      <c r="B308" s="2"/>
      <c r="C308" s="2"/>
      <c r="D308" s="2"/>
      <c r="E308" s="2"/>
      <c r="F308" s="2"/>
    </row>
    <row r="309" spans="1:6" ht="11.25">
      <c r="A309" s="2"/>
      <c r="B309" s="2"/>
      <c r="C309" s="2"/>
      <c r="D309" s="2"/>
      <c r="E309" s="2"/>
      <c r="F309" s="2"/>
    </row>
    <row r="310" spans="1:6" ht="11.25">
      <c r="A310" s="2"/>
      <c r="B310" s="2"/>
      <c r="C310" s="2"/>
      <c r="D310" s="2"/>
      <c r="E310" s="2"/>
      <c r="F310" s="2"/>
    </row>
    <row r="311" spans="1:6" ht="11.25">
      <c r="A311" s="2"/>
      <c r="B311" s="2"/>
      <c r="C311" s="2"/>
      <c r="D311" s="2"/>
      <c r="E311" s="2"/>
      <c r="F311" s="2"/>
    </row>
    <row r="312" spans="1:6" ht="11.25">
      <c r="A312" s="2"/>
      <c r="B312" s="2"/>
      <c r="C312" s="2"/>
      <c r="D312" s="2"/>
      <c r="E312" s="2"/>
      <c r="F312" s="2"/>
    </row>
    <row r="313" spans="1:6" ht="11.25">
      <c r="A313" s="2"/>
      <c r="B313" s="2"/>
      <c r="C313" s="2"/>
      <c r="D313" s="2"/>
      <c r="E313" s="2"/>
      <c r="F313" s="2"/>
    </row>
    <row r="314" spans="1:6" ht="11.25">
      <c r="A314" s="2"/>
      <c r="B314" s="2"/>
      <c r="C314" s="2"/>
      <c r="D314" s="2"/>
      <c r="E314" s="2"/>
      <c r="F314" s="2"/>
    </row>
    <row r="315" spans="1:6" ht="11.25">
      <c r="A315" s="2"/>
      <c r="B315" s="2"/>
      <c r="C315" s="2"/>
      <c r="D315" s="2"/>
      <c r="E315" s="2"/>
      <c r="F315" s="2"/>
    </row>
    <row r="316" spans="1:6" ht="11.25">
      <c r="A316" s="2"/>
      <c r="B316" s="2"/>
      <c r="C316" s="2"/>
      <c r="D316" s="2"/>
      <c r="E316" s="2"/>
      <c r="F316" s="2"/>
    </row>
    <row r="317" spans="1:6" ht="11.25">
      <c r="A317" s="2"/>
      <c r="B317" s="2"/>
      <c r="C317" s="2"/>
      <c r="D317" s="2"/>
      <c r="E317" s="2"/>
      <c r="F317" s="2"/>
    </row>
    <row r="318" spans="1:6" ht="11.25">
      <c r="A318" s="2"/>
      <c r="B318" s="2"/>
      <c r="C318" s="2"/>
      <c r="D318" s="2"/>
      <c r="E318" s="2"/>
      <c r="F318" s="2"/>
    </row>
    <row r="319" spans="1:6" ht="11.25">
      <c r="A319" s="2"/>
      <c r="B319" s="2"/>
      <c r="C319" s="2"/>
      <c r="D319" s="2"/>
      <c r="E319" s="2"/>
      <c r="F319" s="2"/>
    </row>
    <row r="320" spans="1:6" ht="11.25">
      <c r="A320" s="2"/>
      <c r="B320" s="2"/>
      <c r="C320" s="2"/>
      <c r="D320" s="2"/>
      <c r="E320" s="2"/>
      <c r="F320" s="2"/>
    </row>
    <row r="321" spans="1:6" ht="11.25">
      <c r="A321" s="2"/>
      <c r="B321" s="2"/>
      <c r="C321" s="2"/>
      <c r="D321" s="2"/>
      <c r="E321" s="2"/>
      <c r="F321" s="2"/>
    </row>
    <row r="322" spans="1:6" ht="11.25">
      <c r="A322" s="2"/>
      <c r="B322" s="2"/>
      <c r="C322" s="2"/>
      <c r="D322" s="2"/>
      <c r="E322" s="2"/>
      <c r="F322" s="2"/>
    </row>
    <row r="323" spans="1:6" ht="11.25">
      <c r="A323" s="2"/>
      <c r="B323" s="2"/>
      <c r="C323" s="2"/>
      <c r="D323" s="2"/>
      <c r="E323" s="2"/>
      <c r="F323" s="2"/>
    </row>
    <row r="324" spans="1:6" ht="11.25">
      <c r="A324" s="2"/>
      <c r="B324" s="2"/>
      <c r="C324" s="2"/>
      <c r="D324" s="2"/>
      <c r="E324" s="2"/>
      <c r="F324" s="2"/>
    </row>
    <row r="325" spans="1:6" ht="11.25">
      <c r="A325" s="2"/>
      <c r="B325" s="2"/>
      <c r="C325" s="2"/>
      <c r="D325" s="2"/>
      <c r="E325" s="2"/>
      <c r="F325" s="2"/>
    </row>
    <row r="326" spans="1:6" ht="11.25">
      <c r="A326" s="2"/>
      <c r="B326" s="2"/>
      <c r="C326" s="2"/>
      <c r="D326" s="2"/>
      <c r="E326" s="2"/>
      <c r="F326" s="2"/>
    </row>
    <row r="327" spans="1:6" ht="11.25">
      <c r="A327" s="2"/>
      <c r="B327" s="2"/>
      <c r="C327" s="2"/>
      <c r="D327" s="2"/>
      <c r="E327" s="2"/>
      <c r="F327" s="2"/>
    </row>
    <row r="328" spans="1:6" ht="11.25">
      <c r="A328" s="2"/>
      <c r="B328" s="2"/>
      <c r="C328" s="2"/>
      <c r="D328" s="2"/>
      <c r="E328" s="2"/>
      <c r="F328" s="2"/>
    </row>
    <row r="329" spans="1:6" ht="11.25">
      <c r="A329" s="2"/>
      <c r="B329" s="2"/>
      <c r="C329" s="2"/>
      <c r="D329" s="2"/>
      <c r="E329" s="2"/>
      <c r="F329" s="2"/>
    </row>
    <row r="330" spans="1:6" ht="11.25">
      <c r="A330" s="2"/>
      <c r="B330" s="2"/>
      <c r="C330" s="2"/>
      <c r="D330" s="2"/>
      <c r="E330" s="2"/>
      <c r="F330" s="2"/>
    </row>
    <row r="331" spans="1:6" ht="11.25">
      <c r="A331" s="2"/>
      <c r="B331" s="2"/>
      <c r="C331" s="2"/>
      <c r="D331" s="2"/>
      <c r="E331" s="2"/>
      <c r="F331" s="2"/>
    </row>
    <row r="332" spans="1:6" ht="11.25">
      <c r="A332" s="2"/>
      <c r="B332" s="2"/>
      <c r="C332" s="2"/>
      <c r="D332" s="2"/>
      <c r="E332" s="2"/>
      <c r="F332" s="2"/>
    </row>
    <row r="333" spans="1:6" ht="11.25">
      <c r="A333" s="2"/>
      <c r="B333" s="2"/>
      <c r="C333" s="2"/>
      <c r="D333" s="2"/>
      <c r="E333" s="2"/>
      <c r="F333" s="2"/>
    </row>
    <row r="334" spans="1:6" ht="11.25">
      <c r="A334" s="2"/>
      <c r="B334" s="2"/>
      <c r="C334" s="2"/>
      <c r="D334" s="2"/>
      <c r="E334" s="2"/>
      <c r="F334" s="2"/>
    </row>
    <row r="335" spans="1:6" ht="11.25">
      <c r="A335" s="2"/>
      <c r="B335" s="2"/>
      <c r="C335" s="2"/>
      <c r="D335" s="2"/>
      <c r="E335" s="2"/>
      <c r="F335" s="2"/>
    </row>
    <row r="336" spans="1:6" ht="11.25">
      <c r="A336" s="2"/>
      <c r="B336" s="2"/>
      <c r="C336" s="2"/>
      <c r="D336" s="2"/>
      <c r="E336" s="2"/>
      <c r="F336" s="2"/>
    </row>
    <row r="337" spans="1:6" ht="11.25">
      <c r="A337" s="2"/>
      <c r="B337" s="2"/>
      <c r="C337" s="2"/>
      <c r="D337" s="2"/>
      <c r="E337" s="2"/>
      <c r="F337" s="2"/>
    </row>
    <row r="338" spans="1:6" ht="11.25">
      <c r="A338" s="2"/>
      <c r="B338" s="2"/>
      <c r="C338" s="2"/>
      <c r="D338" s="2"/>
      <c r="E338" s="2"/>
      <c r="F338" s="2"/>
    </row>
    <row r="339" spans="1:6" ht="11.25">
      <c r="A339" s="2"/>
      <c r="B339" s="2"/>
      <c r="C339" s="2"/>
      <c r="D339" s="2"/>
      <c r="E339" s="2"/>
      <c r="F339" s="2"/>
    </row>
    <row r="340" spans="1:6" ht="11.25">
      <c r="A340" s="2"/>
      <c r="B340" s="2"/>
      <c r="C340" s="2"/>
      <c r="D340" s="2"/>
      <c r="E340" s="2"/>
      <c r="F340" s="2"/>
    </row>
    <row r="341" spans="1:6" ht="11.25">
      <c r="A341" s="2"/>
      <c r="B341" s="2"/>
      <c r="C341" s="2"/>
      <c r="D341" s="2"/>
      <c r="E341" s="2"/>
      <c r="F341" s="2"/>
    </row>
    <row r="342" spans="1:6" ht="11.25">
      <c r="A342" s="2"/>
      <c r="B342" s="2"/>
      <c r="C342" s="2"/>
      <c r="D342" s="2"/>
      <c r="E342" s="2"/>
      <c r="F342" s="2"/>
    </row>
    <row r="343" spans="1:6" ht="11.25">
      <c r="A343" s="2"/>
      <c r="B343" s="2"/>
      <c r="C343" s="2"/>
      <c r="D343" s="2"/>
      <c r="E343" s="2"/>
      <c r="F343" s="2"/>
    </row>
    <row r="344" spans="1:6" ht="11.25">
      <c r="A344" s="2"/>
      <c r="B344" s="2"/>
      <c r="C344" s="2"/>
      <c r="D344" s="2"/>
      <c r="E344" s="2"/>
      <c r="F344" s="2"/>
    </row>
    <row r="345" spans="1:6" ht="11.25">
      <c r="A345" s="2"/>
      <c r="B345" s="2"/>
      <c r="C345" s="2"/>
      <c r="D345" s="2"/>
      <c r="E345" s="2"/>
      <c r="F345" s="2"/>
    </row>
    <row r="346" spans="1:6" ht="11.25">
      <c r="A346" s="2"/>
      <c r="B346" s="2"/>
      <c r="C346" s="2"/>
      <c r="D346" s="2"/>
      <c r="E346" s="2"/>
      <c r="F346" s="2"/>
    </row>
    <row r="347" spans="1:6" ht="11.25">
      <c r="A347" s="2"/>
      <c r="B347" s="2"/>
      <c r="C347" s="2"/>
      <c r="D347" s="2"/>
      <c r="E347" s="2"/>
      <c r="F347" s="2"/>
    </row>
    <row r="348" spans="1:6" ht="11.25">
      <c r="A348" s="2"/>
      <c r="B348" s="2"/>
      <c r="C348" s="2"/>
      <c r="D348" s="2"/>
      <c r="E348" s="2"/>
      <c r="F348" s="2"/>
    </row>
    <row r="349" spans="1:6" ht="11.25">
      <c r="A349" s="2"/>
      <c r="B349" s="2"/>
      <c r="C349" s="2"/>
      <c r="D349" s="2"/>
      <c r="E349" s="2"/>
      <c r="F349" s="2"/>
    </row>
    <row r="350" spans="1:6" ht="11.25">
      <c r="A350" s="2"/>
      <c r="B350" s="2"/>
      <c r="C350" s="2"/>
      <c r="D350" s="2"/>
      <c r="E350" s="2"/>
      <c r="F350" s="2"/>
    </row>
    <row r="351" spans="1:6" ht="11.25">
      <c r="A351" s="2"/>
      <c r="B351" s="2"/>
      <c r="C351" s="2"/>
      <c r="D351" s="2"/>
      <c r="E351" s="2"/>
      <c r="F351" s="2"/>
    </row>
    <row r="352" spans="1:6" ht="11.25">
      <c r="A352" s="2"/>
      <c r="B352" s="2"/>
      <c r="C352" s="2"/>
      <c r="D352" s="2"/>
      <c r="E352" s="2"/>
      <c r="F352" s="2"/>
    </row>
    <row r="353" spans="1:6" ht="11.25">
      <c r="A353" s="2"/>
      <c r="B353" s="2"/>
      <c r="C353" s="2"/>
      <c r="D353" s="2"/>
      <c r="E353" s="2"/>
      <c r="F353" s="2"/>
    </row>
    <row r="354" spans="1:6" ht="11.25">
      <c r="A354" s="2"/>
      <c r="B354" s="2"/>
      <c r="C354" s="2"/>
      <c r="D354" s="2"/>
      <c r="E354" s="2"/>
      <c r="F354" s="2"/>
    </row>
  </sheetData>
  <mergeCells count="8">
    <mergeCell ref="AD2:AG2"/>
    <mergeCell ref="AD3:AE3"/>
    <mergeCell ref="AF3:AG3"/>
    <mergeCell ref="K2:M2"/>
    <mergeCell ref="O2:U2"/>
    <mergeCell ref="X2:AB2"/>
    <mergeCell ref="X3:Y3"/>
    <mergeCell ref="AA3:A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Crowley</dc:creator>
  <cp:keywords/>
  <dc:description/>
  <cp:lastModifiedBy>mchris02</cp:lastModifiedBy>
  <cp:lastPrinted>2006-11-20T17:03:47Z</cp:lastPrinted>
  <dcterms:created xsi:type="dcterms:W3CDTF">2005-01-18T16:00:05Z</dcterms:created>
  <dcterms:modified xsi:type="dcterms:W3CDTF">2006-12-14T14:49:35Z</dcterms:modified>
  <cp:category/>
  <cp:version/>
  <cp:contentType/>
  <cp:contentStatus/>
</cp:coreProperties>
</file>