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Estimated alpha releas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<sst xmlns="http://schemas.openxmlformats.org/spreadsheetml/2006/main" count="63" uniqueCount="26">
  <si>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Year</t>
  </si>
  <si>
    <t>F-Area</t>
  </si>
  <si>
    <t>H-Area</t>
  </si>
  <si>
    <t>Pu emissions (Ci)</t>
  </si>
  <si>
    <t>U emissions (Ci)</t>
  </si>
  <si>
    <t>Reported</t>
  </si>
  <si>
    <t>5th</t>
  </si>
  <si>
    <t>percentile</t>
  </si>
  <si>
    <t>Median</t>
  </si>
  <si>
    <t>95th</t>
  </si>
  <si>
    <t>The following transmission factors have also been applied to the reported release values:</t>
  </si>
  <si>
    <t>from 1955-1956 (23%), from 1957-1961 (26%), and from 1962-1989 (29%)</t>
  </si>
  <si>
    <t xml:space="preserve">Uncertainty in reported plutonium and uranium emissions is estimated by taking into account collection and measurement procedures, </t>
  </si>
  <si>
    <t>and is expressed as the geometric mean (or median) release value and 5th and 95th percentile values</t>
  </si>
  <si>
    <t>from 1955-1956 (69%), from 1957-1961 (71%), and from 1962-1989 (73%)</t>
  </si>
  <si>
    <t>For all plutonium releases for years other than 1955 and 1969 (H-Area only)</t>
  </si>
  <si>
    <t>For uranium releases during all years and plutonium releases during 1955 (F-Area and H-Area) and 1969 (H-Area only)</t>
  </si>
  <si>
    <t>Ratio</t>
  </si>
  <si>
    <t>Sigma Y</t>
  </si>
  <si>
    <t>Ln Ratio)</t>
  </si>
  <si>
    <t>Average</t>
  </si>
  <si>
    <t>Ln Ratio</t>
  </si>
  <si>
    <t>Pu Emmissions (Ci)</t>
  </si>
  <si>
    <t>U Emmissions (Ci)</t>
  </si>
  <si>
    <t>Tot. Re.</t>
  </si>
  <si>
    <t>Tot. Rel.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</si>
</sst>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="75" zoomScaleNormal="75" workbookViewId="0" topLeftCell="A1">
      <pane xSplit="1" ySplit="12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52" sqref="P52"/>
    </sheetView>
  </sheetViews>
  <sheetFormatPr defaultColWidth="9.140625" defaultRowHeight="12.75"/>
  <cols>
    <col min="1" max="9" width="9.28125" style="1" bestFit="1" customWidth="1"/>
    <col min="10" max="10" width="9.140625" style="1" customWidth="1"/>
    <col min="11" max="15" width="9.28125" style="1" bestFit="1" customWidth="1"/>
    <col min="16" max="16" width="12.421875" style="1" bestFit="1" customWidth="1"/>
    <col min="17" max="18" width="9.28125" style="1" bestFit="1" customWidth="1"/>
    <col min="19" max="19" width="9.140625" style="1" customWidth="1"/>
    <col min="20" max="22" width="9.28125" style="1" bestFit="1" customWidth="1"/>
    <col min="23" max="23" width="9.140625" style="1" customWidth="1"/>
    <col min="24" max="26" width="9.28125" style="1" bestFit="1" customWidth="1"/>
    <col min="27" max="27" width="9.140625" style="1" customWidth="1"/>
    <col min="28" max="30" width="9.28125" style="1" bestFit="1" customWidth="1"/>
    <col min="31" max="16384" width="9.140625" style="1" customWidth="1"/>
  </cols>
  <sheetData>
    <row r="1" spans="1:3" ht="12.75">
      <c r="A1" s="9" t="s">
        <v>12</v>
      </c>
      <c r="B1" s="2"/>
      <c r="C1" s="2"/>
    </row>
    <row r="2" spans="1:3" ht="12.75">
      <c r="A2" s="2"/>
      <c r="B2" s="9" t="s">
        <v>13</v>
      </c>
      <c r="C2" s="2"/>
    </row>
    <row r="3" spans="1:3" ht="12.75">
      <c r="A3" s="9" t="s">
        <v>10</v>
      </c>
      <c r="B3" s="2"/>
      <c r="C3" s="2"/>
    </row>
    <row r="4" spans="1:3" ht="12.75">
      <c r="A4" s="9"/>
      <c r="B4" s="9" t="s">
        <v>16</v>
      </c>
      <c r="C4" s="2"/>
    </row>
    <row r="5" spans="1:3" ht="12.75">
      <c r="A5" s="9"/>
      <c r="B5" s="2"/>
      <c r="C5" s="9" t="s">
        <v>11</v>
      </c>
    </row>
    <row r="6" spans="1:3" ht="12.75">
      <c r="A6" s="9"/>
      <c r="B6" s="9" t="s">
        <v>15</v>
      </c>
      <c r="C6" s="9"/>
    </row>
    <row r="7" spans="1:3" ht="15">
      <c r="A7" s="7"/>
      <c r="C7" s="9" t="s">
        <v>14</v>
      </c>
    </row>
    <row r="9" spans="1:33" s="3" customFormat="1" ht="12.75">
      <c r="A9" s="3" t="s">
        <v>0</v>
      </c>
      <c r="B9" s="6" t="s">
        <v>3</v>
      </c>
      <c r="I9" s="6"/>
      <c r="J9" s="6"/>
      <c r="K9" s="6" t="s">
        <v>4</v>
      </c>
      <c r="T9" s="11"/>
      <c r="U9" s="11"/>
      <c r="V9" s="13"/>
      <c r="W9" s="11" t="s">
        <v>22</v>
      </c>
      <c r="X9" s="11"/>
      <c r="Y9" s="11"/>
      <c r="AB9" s="11"/>
      <c r="AC9" s="11"/>
      <c r="AD9" s="13"/>
      <c r="AE9" s="11" t="s">
        <v>23</v>
      </c>
      <c r="AF9" s="11"/>
      <c r="AG9" s="11"/>
    </row>
    <row r="10" spans="2:33" s="4" customFormat="1" ht="12.75">
      <c r="B10" s="4" t="s">
        <v>1</v>
      </c>
      <c r="F10" s="4" t="s">
        <v>2</v>
      </c>
      <c r="K10" s="4" t="s">
        <v>1</v>
      </c>
      <c r="O10" s="4" t="s">
        <v>2</v>
      </c>
      <c r="T10" s="12"/>
      <c r="U10" s="12" t="s">
        <v>1</v>
      </c>
      <c r="V10" s="12"/>
      <c r="W10" s="12"/>
      <c r="X10" s="12"/>
      <c r="Y10" s="12" t="s">
        <v>2</v>
      </c>
      <c r="AB10" s="12"/>
      <c r="AC10" s="12" t="s">
        <v>1</v>
      </c>
      <c r="AD10" s="12"/>
      <c r="AE10" s="12"/>
      <c r="AF10" s="12"/>
      <c r="AG10" s="12" t="s">
        <v>2</v>
      </c>
    </row>
    <row r="11" spans="2:33" ht="12.75">
      <c r="B11" s="1" t="s">
        <v>5</v>
      </c>
      <c r="C11" s="1" t="s">
        <v>6</v>
      </c>
      <c r="D11" s="1" t="s">
        <v>8</v>
      </c>
      <c r="E11" s="1" t="s">
        <v>9</v>
      </c>
      <c r="F11" s="1" t="s">
        <v>5</v>
      </c>
      <c r="G11" s="1" t="s">
        <v>6</v>
      </c>
      <c r="H11" s="1" t="s">
        <v>8</v>
      </c>
      <c r="I11" s="1" t="s">
        <v>9</v>
      </c>
      <c r="J11" s="5"/>
      <c r="K11" s="1" t="s">
        <v>5</v>
      </c>
      <c r="L11" s="1" t="s">
        <v>6</v>
      </c>
      <c r="M11" s="1" t="s">
        <v>8</v>
      </c>
      <c r="N11" s="1" t="s">
        <v>9</v>
      </c>
      <c r="O11" s="1" t="s">
        <v>5</v>
      </c>
      <c r="P11" s="1" t="s">
        <v>6</v>
      </c>
      <c r="Q11" s="1" t="s">
        <v>8</v>
      </c>
      <c r="R11" s="1" t="s">
        <v>9</v>
      </c>
      <c r="T11" s="11"/>
      <c r="U11" s="11"/>
      <c r="V11" s="11"/>
      <c r="W11" s="11"/>
      <c r="X11" s="11"/>
      <c r="Y11" s="11"/>
      <c r="AB11" s="11"/>
      <c r="AC11" s="11"/>
      <c r="AD11" s="11"/>
      <c r="AE11" s="11"/>
      <c r="AF11" s="11"/>
      <c r="AG11" s="11"/>
    </row>
    <row r="12" spans="3:34" ht="12.75">
      <c r="C12" s="1" t="s">
        <v>7</v>
      </c>
      <c r="E12" s="1" t="s">
        <v>7</v>
      </c>
      <c r="G12" s="1" t="s">
        <v>7</v>
      </c>
      <c r="I12" s="1" t="s">
        <v>7</v>
      </c>
      <c r="J12" s="5"/>
      <c r="L12" s="1" t="s">
        <v>7</v>
      </c>
      <c r="N12" s="1" t="s">
        <v>7</v>
      </c>
      <c r="P12" s="1" t="s">
        <v>7</v>
      </c>
      <c r="R12" s="1" t="s">
        <v>7</v>
      </c>
      <c r="T12" s="11" t="s">
        <v>17</v>
      </c>
      <c r="U12" s="11" t="s">
        <v>21</v>
      </c>
      <c r="V12" s="13" t="s">
        <v>18</v>
      </c>
      <c r="W12" s="11"/>
      <c r="X12" s="11" t="s">
        <v>17</v>
      </c>
      <c r="Y12" s="11" t="s">
        <v>19</v>
      </c>
      <c r="Z12" s="13" t="s">
        <v>18</v>
      </c>
      <c r="AB12" s="11" t="s">
        <v>17</v>
      </c>
      <c r="AC12" s="11" t="s">
        <v>21</v>
      </c>
      <c r="AD12" s="13" t="s">
        <v>18</v>
      </c>
      <c r="AE12" s="11"/>
      <c r="AF12" s="11" t="s">
        <v>17</v>
      </c>
      <c r="AG12" s="11" t="s">
        <v>19</v>
      </c>
      <c r="AH12" s="13" t="s">
        <v>18</v>
      </c>
    </row>
    <row r="14" spans="1:34" ht="12.75">
      <c r="A14" s="1">
        <v>1955</v>
      </c>
      <c r="B14" s="1">
        <v>2.221</v>
      </c>
      <c r="C14" s="1">
        <f>+D14/1.64^2</f>
        <v>3.8775444223159097</v>
      </c>
      <c r="D14" s="1">
        <f>+B14*1.08/0.23</f>
        <v>10.42904347826087</v>
      </c>
      <c r="E14" s="1">
        <f>+D14*1.64^2</f>
        <v>28.049955339130427</v>
      </c>
      <c r="F14" s="1">
        <v>0.441</v>
      </c>
      <c r="G14" s="1">
        <f>+H14/1.64^2</f>
        <v>0.7699221477898769</v>
      </c>
      <c r="H14" s="1">
        <f>+F14*1.08/0.23</f>
        <v>2.0707826086956524</v>
      </c>
      <c r="I14" s="1">
        <f>+H14*1.64^2</f>
        <v>5.569576904347826</v>
      </c>
      <c r="K14" s="1">
        <v>0.117</v>
      </c>
      <c r="L14" s="1">
        <f>+M14/1.64^2</f>
        <v>0.20426505961772246</v>
      </c>
      <c r="M14" s="1">
        <f>+K14*1.08/0.23</f>
        <v>0.5493913043478262</v>
      </c>
      <c r="N14" s="1">
        <f>+M14*1.64^2</f>
        <v>1.4776428521739131</v>
      </c>
      <c r="O14" s="2">
        <v>0.189</v>
      </c>
      <c r="P14" s="1">
        <f>+Q14/1.64^2</f>
        <v>0.32996663476709004</v>
      </c>
      <c r="Q14" s="1">
        <f>+O14*1.08/0.23</f>
        <v>0.8874782608695653</v>
      </c>
      <c r="R14" s="1">
        <f>+Q14*1.64^2</f>
        <v>2.386961530434782</v>
      </c>
      <c r="T14" s="14">
        <f aca="true" t="shared" si="0" ref="T14:T48">E14/C14</f>
        <v>7.233948159999997</v>
      </c>
      <c r="U14" s="14">
        <f aca="true" t="shared" si="1" ref="U14:U48">LN(T14)</f>
        <v>1.9787849673444278</v>
      </c>
      <c r="V14" s="14">
        <f aca="true" t="shared" si="2" ref="V14:V48">U14/3.29</f>
        <v>0.601454397369127</v>
      </c>
      <c r="W14" s="14"/>
      <c r="X14" s="14">
        <f aca="true" t="shared" si="3" ref="X14:X48">I14/G14</f>
        <v>7.233948159999997</v>
      </c>
      <c r="Y14" s="14">
        <f aca="true" t="shared" si="4" ref="Y14:Y48">LN(X14)</f>
        <v>1.9787849673444278</v>
      </c>
      <c r="Z14" s="14">
        <f aca="true" t="shared" si="5" ref="Z14:Z48">Y14/3.29</f>
        <v>0.601454397369127</v>
      </c>
      <c r="AA14" s="14"/>
      <c r="AB14" s="14">
        <f aca="true" t="shared" si="6" ref="AB14:AB48">N14/L14</f>
        <v>7.233948159999997</v>
      </c>
      <c r="AC14" s="14">
        <f aca="true" t="shared" si="7" ref="AC14:AC48">LN(AB14)</f>
        <v>1.9787849673444278</v>
      </c>
      <c r="AD14" s="14">
        <f aca="true" t="shared" si="8" ref="AD14:AD48">AC14/3.29</f>
        <v>0.601454397369127</v>
      </c>
      <c r="AF14" s="15">
        <f aca="true" t="shared" si="9" ref="AF14:AF48">R14/P14</f>
        <v>7.233948159999998</v>
      </c>
      <c r="AG14" s="15">
        <f aca="true" t="shared" si="10" ref="AG14:AG48">LN(AF14)</f>
        <v>1.978784967344428</v>
      </c>
      <c r="AH14" s="15">
        <f aca="true" t="shared" si="11" ref="AH14:AH48">AG14/3.29</f>
        <v>0.6014543973691271</v>
      </c>
    </row>
    <row r="15" spans="1:34" ht="12.75">
      <c r="A15" s="1">
        <v>1956</v>
      </c>
      <c r="B15" s="1">
        <v>0.028</v>
      </c>
      <c r="C15" s="1">
        <f>+D15/1.64^2</f>
        <v>0.016294648630473585</v>
      </c>
      <c r="D15" s="1">
        <f>+B15*1.08/0.69</f>
        <v>0.043826086956521744</v>
      </c>
      <c r="E15" s="1">
        <f>+D15*1.64^2</f>
        <v>0.11787464347826086</v>
      </c>
      <c r="F15" s="1">
        <v>0.003</v>
      </c>
      <c r="G15" s="1">
        <f>+H15/1.64^2</f>
        <v>0.0017458552104078842</v>
      </c>
      <c r="H15" s="1">
        <f>+F15*1.08/0.69</f>
        <v>0.004695652173913044</v>
      </c>
      <c r="I15" s="1">
        <f>+H15*1.64^2</f>
        <v>0.012629426086956523</v>
      </c>
      <c r="K15" s="1">
        <v>0.112</v>
      </c>
      <c r="L15" s="1">
        <f>+M15/1.64^2</f>
        <v>0.19553578356568296</v>
      </c>
      <c r="M15" s="1">
        <f>+K15*1.08/0.23</f>
        <v>0.5259130434782608</v>
      </c>
      <c r="N15" s="1">
        <f>+M15*1.64^2</f>
        <v>1.41449572173913</v>
      </c>
      <c r="O15" s="2">
        <v>0.007</v>
      </c>
      <c r="P15" s="1">
        <f>+Q15/1.64^2</f>
        <v>0.012220986472855185</v>
      </c>
      <c r="Q15" s="1">
        <f>+O15*1.08/0.23</f>
        <v>0.0328695652173913</v>
      </c>
      <c r="R15" s="1">
        <f>+Q15*1.64^2</f>
        <v>0.08840598260869563</v>
      </c>
      <c r="T15" s="14">
        <f t="shared" si="0"/>
        <v>7.233948159999997</v>
      </c>
      <c r="U15" s="14">
        <f t="shared" si="1"/>
        <v>1.9787849673444278</v>
      </c>
      <c r="V15" s="14">
        <f t="shared" si="2"/>
        <v>0.601454397369127</v>
      </c>
      <c r="W15" s="14"/>
      <c r="X15" s="14">
        <f t="shared" si="3"/>
        <v>7.233948159999998</v>
      </c>
      <c r="Y15" s="14">
        <f t="shared" si="4"/>
        <v>1.978784967344428</v>
      </c>
      <c r="Z15" s="14">
        <f t="shared" si="5"/>
        <v>0.6014543973691271</v>
      </c>
      <c r="AA15" s="14"/>
      <c r="AB15" s="14">
        <f t="shared" si="6"/>
        <v>7.233948159999998</v>
      </c>
      <c r="AC15" s="14">
        <f t="shared" si="7"/>
        <v>1.978784967344428</v>
      </c>
      <c r="AD15" s="14">
        <f t="shared" si="8"/>
        <v>0.6014543973691271</v>
      </c>
      <c r="AF15" s="15">
        <f t="shared" si="9"/>
        <v>7.233948159999998</v>
      </c>
      <c r="AG15" s="15">
        <f t="shared" si="10"/>
        <v>1.978784967344428</v>
      </c>
      <c r="AH15" s="15">
        <f t="shared" si="11"/>
        <v>0.6014543973691271</v>
      </c>
    </row>
    <row r="16" spans="1:34" ht="12.75">
      <c r="A16" s="1">
        <v>1957</v>
      </c>
      <c r="B16" s="1">
        <v>0.038</v>
      </c>
      <c r="C16" s="1">
        <f>+D16/1.64^2</f>
        <v>0.021491231745020992</v>
      </c>
      <c r="D16" s="1">
        <f>+B16*1.08/0.71</f>
        <v>0.057802816901408455</v>
      </c>
      <c r="E16" s="1">
        <f>+D16*1.64^2</f>
        <v>0.15546645633802816</v>
      </c>
      <c r="F16" s="1">
        <v>0.00475</v>
      </c>
      <c r="G16" s="1">
        <f>+H16/1.64^2</f>
        <v>0.002686403968127624</v>
      </c>
      <c r="H16" s="1">
        <f>+F16*1.08/0.71</f>
        <v>0.007225352112676057</v>
      </c>
      <c r="I16" s="1">
        <f>+H16*1.64^2</f>
        <v>0.01943330704225352</v>
      </c>
      <c r="K16" s="1">
        <v>0.002</v>
      </c>
      <c r="L16" s="1">
        <f>+M16/1.64^2</f>
        <v>0.0030888207568754867</v>
      </c>
      <c r="M16" s="1">
        <f>+K16*1.08/0.26</f>
        <v>0.008307692307692308</v>
      </c>
      <c r="N16" s="1">
        <f>+M16*1.64^2</f>
        <v>0.022344369230769226</v>
      </c>
      <c r="O16" s="2">
        <v>0.00025</v>
      </c>
      <c r="P16" s="1">
        <f>+Q16/1.64^2</f>
        <v>0.00038610259460943584</v>
      </c>
      <c r="Q16" s="1">
        <f>+O16*1.08/0.26</f>
        <v>0.0010384615384615384</v>
      </c>
      <c r="R16" s="1">
        <f>+Q16*1.64^2</f>
        <v>0.0027930461538461532</v>
      </c>
      <c r="T16" s="14">
        <f t="shared" si="0"/>
        <v>7.233948159999999</v>
      </c>
      <c r="U16" s="14">
        <f t="shared" si="1"/>
        <v>1.978784967344428</v>
      </c>
      <c r="V16" s="14">
        <f t="shared" si="2"/>
        <v>0.6014543973691271</v>
      </c>
      <c r="W16" s="14"/>
      <c r="X16" s="14">
        <f t="shared" si="3"/>
        <v>7.233948159999999</v>
      </c>
      <c r="Y16" s="14">
        <f t="shared" si="4"/>
        <v>1.978784967344428</v>
      </c>
      <c r="Z16" s="14">
        <f t="shared" si="5"/>
        <v>0.6014543973691271</v>
      </c>
      <c r="AA16" s="14"/>
      <c r="AB16" s="14">
        <f t="shared" si="6"/>
        <v>7.233948159999997</v>
      </c>
      <c r="AC16" s="14">
        <f t="shared" si="7"/>
        <v>1.9787849673444278</v>
      </c>
      <c r="AD16" s="14">
        <f t="shared" si="8"/>
        <v>0.601454397369127</v>
      </c>
      <c r="AF16" s="15">
        <f t="shared" si="9"/>
        <v>7.233948159999997</v>
      </c>
      <c r="AG16" s="15">
        <f t="shared" si="10"/>
        <v>1.9787849673444278</v>
      </c>
      <c r="AH16" s="15">
        <f t="shared" si="11"/>
        <v>0.601454397369127</v>
      </c>
    </row>
    <row r="17" spans="1:34" ht="12.75">
      <c r="A17" s="1">
        <v>1958</v>
      </c>
      <c r="B17" s="1">
        <v>0.019</v>
      </c>
      <c r="C17" s="1">
        <f aca="true" t="shared" si="12" ref="C17:C48">+D17/1.21^2</f>
        <v>0.01974005085083275</v>
      </c>
      <c r="D17" s="1">
        <f>+B17*1.08/0.71</f>
        <v>0.028901408450704227</v>
      </c>
      <c r="E17" s="1">
        <f aca="true" t="shared" si="13" ref="E17:E48">+D17*1.21^2</f>
        <v>0.04231455211267606</v>
      </c>
      <c r="F17" s="1">
        <v>0.0019</v>
      </c>
      <c r="G17" s="1">
        <f aca="true" t="shared" si="14" ref="G17:G48">+H17/1.21^2</f>
        <v>0.001974005085083275</v>
      </c>
      <c r="H17" s="1">
        <f>+F17*1.08/0.71</f>
        <v>0.0028901408450704227</v>
      </c>
      <c r="I17" s="1">
        <f aca="true" t="shared" si="15" ref="I17:I48">+H17*1.21^2</f>
        <v>0.004231455211267606</v>
      </c>
      <c r="K17" s="1">
        <v>0.001</v>
      </c>
      <c r="L17" s="1">
        <f aca="true" t="shared" si="16" ref="L17:L48">+M17/1.21^2</f>
        <v>0.0028371328145933706</v>
      </c>
      <c r="M17" s="1">
        <f>+K17*1.08/0.26</f>
        <v>0.004153846153846154</v>
      </c>
      <c r="N17" s="1">
        <f aca="true" t="shared" si="17" ref="N17:N48">+M17*1.21^2</f>
        <v>0.006081646153846153</v>
      </c>
      <c r="O17" s="2">
        <v>0.0006</v>
      </c>
      <c r="P17" s="1">
        <f aca="true" t="shared" si="18" ref="P17:P48">+Q17/1.21^2</f>
        <v>0.0017022796887560226</v>
      </c>
      <c r="Q17" s="1">
        <f>+O17*1.08/0.26</f>
        <v>0.0024923076923076925</v>
      </c>
      <c r="R17" s="1">
        <f aca="true" t="shared" si="19" ref="R17:R48">+Q17*1.21^2</f>
        <v>0.0036489876923076927</v>
      </c>
      <c r="T17" s="14">
        <f t="shared" si="0"/>
        <v>2.14358881</v>
      </c>
      <c r="U17" s="14">
        <f t="shared" si="1"/>
        <v>0.7624814384345988</v>
      </c>
      <c r="V17" s="14">
        <f t="shared" si="2"/>
        <v>0.23175727611993885</v>
      </c>
      <c r="W17" s="14"/>
      <c r="X17" s="14">
        <f t="shared" si="3"/>
        <v>2.14358881</v>
      </c>
      <c r="Y17" s="14">
        <f t="shared" si="4"/>
        <v>0.7624814384345988</v>
      </c>
      <c r="Z17" s="14">
        <f t="shared" si="5"/>
        <v>0.23175727611993885</v>
      </c>
      <c r="AA17" s="14"/>
      <c r="AB17" s="14">
        <f t="shared" si="6"/>
        <v>2.14358881</v>
      </c>
      <c r="AC17" s="14">
        <f t="shared" si="7"/>
        <v>0.7624814384345988</v>
      </c>
      <c r="AD17" s="14">
        <f t="shared" si="8"/>
        <v>0.23175727611993885</v>
      </c>
      <c r="AF17" s="15">
        <f t="shared" si="9"/>
        <v>2.14358881</v>
      </c>
      <c r="AG17" s="15">
        <f t="shared" si="10"/>
        <v>0.7624814384345988</v>
      </c>
      <c r="AH17" s="15">
        <f t="shared" si="11"/>
        <v>0.23175727611993885</v>
      </c>
    </row>
    <row r="18" spans="1:34" ht="12.75">
      <c r="A18" s="1">
        <v>1959</v>
      </c>
      <c r="B18" s="1">
        <v>0.021</v>
      </c>
      <c r="C18" s="1">
        <f t="shared" si="12"/>
        <v>0.02181795094039409</v>
      </c>
      <c r="D18" s="1">
        <f>+B18*1.08/0.71</f>
        <v>0.03194366197183099</v>
      </c>
      <c r="E18" s="1">
        <f t="shared" si="13"/>
        <v>0.046768715492957746</v>
      </c>
      <c r="F18" s="1">
        <v>0.00285</v>
      </c>
      <c r="G18" s="1">
        <f t="shared" si="14"/>
        <v>0.002961007627624913</v>
      </c>
      <c r="H18" s="1">
        <f>+F18*1.08/0.71</f>
        <v>0.004335211267605635</v>
      </c>
      <c r="I18" s="1">
        <f t="shared" si="15"/>
        <v>0.00634718281690141</v>
      </c>
      <c r="K18" s="1">
        <v>0.007</v>
      </c>
      <c r="L18" s="1">
        <f t="shared" si="16"/>
        <v>0.019859929702153598</v>
      </c>
      <c r="M18" s="1">
        <f>+K18*1.08/0.26</f>
        <v>0.02907692307692308</v>
      </c>
      <c r="N18" s="1">
        <f t="shared" si="17"/>
        <v>0.04257152307692308</v>
      </c>
      <c r="O18" s="2">
        <v>0.00015</v>
      </c>
      <c r="P18" s="1">
        <f t="shared" si="18"/>
        <v>0.00042556992218900565</v>
      </c>
      <c r="Q18" s="1">
        <f>+O18*1.08/0.26</f>
        <v>0.0006230769230769231</v>
      </c>
      <c r="R18" s="1">
        <f t="shared" si="19"/>
        <v>0.0009122469230769232</v>
      </c>
      <c r="T18" s="14">
        <f t="shared" si="0"/>
        <v>2.14358881</v>
      </c>
      <c r="U18" s="14">
        <f t="shared" si="1"/>
        <v>0.7624814384345988</v>
      </c>
      <c r="V18" s="14">
        <f t="shared" si="2"/>
        <v>0.23175727611993885</v>
      </c>
      <c r="W18" s="14"/>
      <c r="X18" s="14">
        <f t="shared" si="3"/>
        <v>2.14358881</v>
      </c>
      <c r="Y18" s="14">
        <f t="shared" si="4"/>
        <v>0.7624814384345988</v>
      </c>
      <c r="Z18" s="14">
        <f t="shared" si="5"/>
        <v>0.23175727611993885</v>
      </c>
      <c r="AA18" s="14"/>
      <c r="AB18" s="14">
        <f t="shared" si="6"/>
        <v>2.14358881</v>
      </c>
      <c r="AC18" s="14">
        <f t="shared" si="7"/>
        <v>0.7624814384345988</v>
      </c>
      <c r="AD18" s="14">
        <f t="shared" si="8"/>
        <v>0.23175727611993885</v>
      </c>
      <c r="AF18" s="15">
        <f t="shared" si="9"/>
        <v>2.14358881</v>
      </c>
      <c r="AG18" s="15">
        <f t="shared" si="10"/>
        <v>0.7624814384345988</v>
      </c>
      <c r="AH18" s="15">
        <f t="shared" si="11"/>
        <v>0.23175727611993885</v>
      </c>
    </row>
    <row r="19" spans="1:34" ht="12.75">
      <c r="A19" s="1">
        <v>1960</v>
      </c>
      <c r="B19" s="1">
        <v>0.07032</v>
      </c>
      <c r="C19" s="1">
        <f t="shared" si="12"/>
        <v>0.07305896714897679</v>
      </c>
      <c r="D19" s="1">
        <f>+B19*1.08/0.71</f>
        <v>0.10696563380281691</v>
      </c>
      <c r="E19" s="1">
        <f t="shared" si="13"/>
        <v>0.15660838445070424</v>
      </c>
      <c r="F19" s="1">
        <v>0.0007</v>
      </c>
      <c r="G19" s="1">
        <f t="shared" si="14"/>
        <v>0.0007272650313464697</v>
      </c>
      <c r="H19" s="1">
        <f>+F19*1.08/0.71</f>
        <v>0.0010647887323943664</v>
      </c>
      <c r="I19" s="1">
        <f t="shared" si="15"/>
        <v>0.0015589571830985918</v>
      </c>
      <c r="K19" s="1">
        <v>0.01968</v>
      </c>
      <c r="L19" s="1">
        <f t="shared" si="16"/>
        <v>0.05583477379119753</v>
      </c>
      <c r="M19" s="1">
        <f>+K19*1.08/0.26</f>
        <v>0.0817476923076923</v>
      </c>
      <c r="N19" s="1">
        <f t="shared" si="17"/>
        <v>0.11968679630769229</v>
      </c>
      <c r="O19" s="2">
        <v>0.0003</v>
      </c>
      <c r="P19" s="1">
        <f t="shared" si="18"/>
        <v>0.0008511398443780113</v>
      </c>
      <c r="Q19" s="1">
        <f>+O19*1.08/0.26</f>
        <v>0.0012461538461538463</v>
      </c>
      <c r="R19" s="1">
        <f t="shared" si="19"/>
        <v>0.0018244938461538464</v>
      </c>
      <c r="T19" s="14">
        <f t="shared" si="0"/>
        <v>2.14358881</v>
      </c>
      <c r="U19" s="14">
        <f t="shared" si="1"/>
        <v>0.7624814384345988</v>
      </c>
      <c r="V19" s="14">
        <f t="shared" si="2"/>
        <v>0.23175727611993885</v>
      </c>
      <c r="W19" s="14"/>
      <c r="X19" s="14">
        <f t="shared" si="3"/>
        <v>2.14358881</v>
      </c>
      <c r="Y19" s="14">
        <f t="shared" si="4"/>
        <v>0.7624814384345988</v>
      </c>
      <c r="Z19" s="14">
        <f t="shared" si="5"/>
        <v>0.23175727611993885</v>
      </c>
      <c r="AA19" s="14"/>
      <c r="AB19" s="14">
        <f t="shared" si="6"/>
        <v>2.14358881</v>
      </c>
      <c r="AC19" s="14">
        <f t="shared" si="7"/>
        <v>0.7624814384345988</v>
      </c>
      <c r="AD19" s="14">
        <f t="shared" si="8"/>
        <v>0.23175727611993885</v>
      </c>
      <c r="AF19" s="15">
        <f t="shared" si="9"/>
        <v>2.14358881</v>
      </c>
      <c r="AG19" s="15">
        <f t="shared" si="10"/>
        <v>0.7624814384345988</v>
      </c>
      <c r="AH19" s="15">
        <f t="shared" si="11"/>
        <v>0.23175727611993885</v>
      </c>
    </row>
    <row r="20" spans="1:34" ht="12.75">
      <c r="A20" s="1">
        <v>1961</v>
      </c>
      <c r="B20" s="1">
        <v>0.009</v>
      </c>
      <c r="C20" s="1">
        <f t="shared" si="12"/>
        <v>0.009350550403026039</v>
      </c>
      <c r="D20" s="1">
        <f>+B20*1.08/0.71</f>
        <v>0.013690140845070423</v>
      </c>
      <c r="E20" s="1">
        <f t="shared" si="13"/>
        <v>0.020043735211267608</v>
      </c>
      <c r="F20" s="1">
        <v>0.0028</v>
      </c>
      <c r="G20" s="1">
        <f t="shared" si="14"/>
        <v>0.002909060125385879</v>
      </c>
      <c r="H20" s="1">
        <f>+F20*1.08/0.71</f>
        <v>0.004259154929577466</v>
      </c>
      <c r="I20" s="1">
        <f t="shared" si="15"/>
        <v>0.006235828732394367</v>
      </c>
      <c r="K20" s="1">
        <v>0.009</v>
      </c>
      <c r="L20" s="1">
        <f t="shared" si="16"/>
        <v>0.025534195331340336</v>
      </c>
      <c r="M20" s="1">
        <f>+K20*1.08/0.26</f>
        <v>0.037384615384615384</v>
      </c>
      <c r="N20" s="1">
        <f t="shared" si="17"/>
        <v>0.05473481538461538</v>
      </c>
      <c r="O20" s="2">
        <v>0.0012</v>
      </c>
      <c r="P20" s="1">
        <f t="shared" si="18"/>
        <v>0.003404559377512045</v>
      </c>
      <c r="Q20" s="1">
        <f>+O20*1.08/0.26</f>
        <v>0.004984615384615385</v>
      </c>
      <c r="R20" s="1">
        <f t="shared" si="19"/>
        <v>0.0072979753846153855</v>
      </c>
      <c r="T20" s="14">
        <f t="shared" si="0"/>
        <v>2.1435888100000002</v>
      </c>
      <c r="U20" s="14">
        <f t="shared" si="1"/>
        <v>0.762481438434599</v>
      </c>
      <c r="V20" s="14">
        <f t="shared" si="2"/>
        <v>0.2317572761199389</v>
      </c>
      <c r="W20" s="14"/>
      <c r="X20" s="14">
        <f t="shared" si="3"/>
        <v>2.14358881</v>
      </c>
      <c r="Y20" s="14">
        <f t="shared" si="4"/>
        <v>0.7624814384345988</v>
      </c>
      <c r="Z20" s="14">
        <f t="shared" si="5"/>
        <v>0.23175727611993885</v>
      </c>
      <c r="AA20" s="14"/>
      <c r="AB20" s="14">
        <f t="shared" si="6"/>
        <v>2.14358881</v>
      </c>
      <c r="AC20" s="14">
        <f t="shared" si="7"/>
        <v>0.7624814384345988</v>
      </c>
      <c r="AD20" s="14">
        <f t="shared" si="8"/>
        <v>0.23175727611993885</v>
      </c>
      <c r="AF20" s="15">
        <f t="shared" si="9"/>
        <v>2.14358881</v>
      </c>
      <c r="AG20" s="15">
        <f t="shared" si="10"/>
        <v>0.7624814384345988</v>
      </c>
      <c r="AH20" s="15">
        <f t="shared" si="11"/>
        <v>0.23175727611993885</v>
      </c>
    </row>
    <row r="21" spans="1:34" ht="12.75">
      <c r="A21" s="1">
        <v>1962</v>
      </c>
      <c r="B21" s="1">
        <v>0.00616</v>
      </c>
      <c r="C21" s="1">
        <f t="shared" si="12"/>
        <v>0.0056482405854080256</v>
      </c>
      <c r="D21" s="1">
        <f aca="true" t="shared" si="20" ref="D21:D48">+B21*0.98/0.73</f>
        <v>0.00826958904109589</v>
      </c>
      <c r="E21" s="1">
        <f t="shared" si="13"/>
        <v>0.012107505315068491</v>
      </c>
      <c r="F21" s="1">
        <v>0.00498</v>
      </c>
      <c r="G21" s="1">
        <f t="shared" si="14"/>
        <v>0.004566272421320125</v>
      </c>
      <c r="H21" s="1">
        <f aca="true" t="shared" si="21" ref="H21:H27">+F21*0.98/0.73</f>
        <v>0.006685479452054795</v>
      </c>
      <c r="I21" s="1">
        <f t="shared" si="15"/>
        <v>0.009788210465753426</v>
      </c>
      <c r="K21" s="1">
        <v>0.00784</v>
      </c>
      <c r="L21" s="1">
        <f t="shared" si="16"/>
        <v>0.018095617173313486</v>
      </c>
      <c r="M21" s="1">
        <f aca="true" t="shared" si="22" ref="M21:M48">+K21*0.98/0.29</f>
        <v>0.026493793103448276</v>
      </c>
      <c r="N21" s="1">
        <f t="shared" si="17"/>
        <v>0.03878956248275862</v>
      </c>
      <c r="O21" s="2">
        <v>0.00102</v>
      </c>
      <c r="P21" s="1">
        <f t="shared" si="18"/>
        <v>0.002354276724079051</v>
      </c>
      <c r="Q21" s="1">
        <f aca="true" t="shared" si="23" ref="Q21:Q48">+O21*0.98/0.29</f>
        <v>0.0034468965517241382</v>
      </c>
      <c r="R21" s="1">
        <f t="shared" si="19"/>
        <v>0.005046601241379311</v>
      </c>
      <c r="T21" s="14">
        <f t="shared" si="0"/>
        <v>2.14358881</v>
      </c>
      <c r="U21" s="14">
        <f t="shared" si="1"/>
        <v>0.7624814384345988</v>
      </c>
      <c r="V21" s="14">
        <f t="shared" si="2"/>
        <v>0.23175727611993885</v>
      </c>
      <c r="W21" s="14"/>
      <c r="X21" s="14">
        <f t="shared" si="3"/>
        <v>2.14358881</v>
      </c>
      <c r="Y21" s="14">
        <f t="shared" si="4"/>
        <v>0.7624814384345988</v>
      </c>
      <c r="Z21" s="14">
        <f t="shared" si="5"/>
        <v>0.23175727611993885</v>
      </c>
      <c r="AA21" s="14"/>
      <c r="AB21" s="14">
        <f t="shared" si="6"/>
        <v>2.14358881</v>
      </c>
      <c r="AC21" s="14">
        <f t="shared" si="7"/>
        <v>0.7624814384345988</v>
      </c>
      <c r="AD21" s="14">
        <f t="shared" si="8"/>
        <v>0.23175727611993885</v>
      </c>
      <c r="AF21" s="15">
        <f t="shared" si="9"/>
        <v>2.1435888100000002</v>
      </c>
      <c r="AG21" s="15">
        <f t="shared" si="10"/>
        <v>0.762481438434599</v>
      </c>
      <c r="AH21" s="15">
        <f t="shared" si="11"/>
        <v>0.2317572761199389</v>
      </c>
    </row>
    <row r="22" spans="1:34" ht="12.75">
      <c r="A22" s="1">
        <v>1963</v>
      </c>
      <c r="B22" s="1">
        <v>0.00286</v>
      </c>
      <c r="C22" s="1">
        <f t="shared" si="12"/>
        <v>0.0026223974146537266</v>
      </c>
      <c r="D22" s="1">
        <f t="shared" si="20"/>
        <v>0.003839452054794521</v>
      </c>
      <c r="E22" s="1">
        <f t="shared" si="13"/>
        <v>0.005621341753424658</v>
      </c>
      <c r="F22" s="1">
        <v>0.00064</v>
      </c>
      <c r="G22" s="1">
        <f t="shared" si="14"/>
        <v>0.000586830190691743</v>
      </c>
      <c r="H22" s="1">
        <f t="shared" si="21"/>
        <v>0.0008591780821917809</v>
      </c>
      <c r="I22" s="1">
        <f t="shared" si="15"/>
        <v>0.0012579226301369863</v>
      </c>
      <c r="K22" s="1">
        <v>0.02574</v>
      </c>
      <c r="L22" s="1">
        <f t="shared" si="16"/>
        <v>0.05941086556646546</v>
      </c>
      <c r="M22" s="1">
        <f t="shared" si="22"/>
        <v>0.08698344827586207</v>
      </c>
      <c r="N22" s="1">
        <f t="shared" si="17"/>
        <v>0.12735246662068966</v>
      </c>
      <c r="O22" s="2">
        <v>0.00576</v>
      </c>
      <c r="P22" s="1">
        <f t="shared" si="18"/>
        <v>0.013294739147740523</v>
      </c>
      <c r="Q22" s="1">
        <f t="shared" si="23"/>
        <v>0.0194648275862069</v>
      </c>
      <c r="R22" s="1">
        <f t="shared" si="19"/>
        <v>0.02849845406896552</v>
      </c>
      <c r="T22" s="14">
        <f t="shared" si="0"/>
        <v>2.14358881</v>
      </c>
      <c r="U22" s="14">
        <f t="shared" si="1"/>
        <v>0.7624814384345988</v>
      </c>
      <c r="V22" s="14">
        <f t="shared" si="2"/>
        <v>0.23175727611993885</v>
      </c>
      <c r="W22" s="14"/>
      <c r="X22" s="14">
        <f t="shared" si="3"/>
        <v>2.14358881</v>
      </c>
      <c r="Y22" s="14">
        <f t="shared" si="4"/>
        <v>0.7624814384345988</v>
      </c>
      <c r="Z22" s="14">
        <f t="shared" si="5"/>
        <v>0.23175727611993885</v>
      </c>
      <c r="AA22" s="14"/>
      <c r="AB22" s="14">
        <f t="shared" si="6"/>
        <v>2.14358881</v>
      </c>
      <c r="AC22" s="14">
        <f t="shared" si="7"/>
        <v>0.7624814384345988</v>
      </c>
      <c r="AD22" s="14">
        <f t="shared" si="8"/>
        <v>0.23175727611993885</v>
      </c>
      <c r="AF22" s="15">
        <f t="shared" si="9"/>
        <v>2.14358881</v>
      </c>
      <c r="AG22" s="15">
        <f t="shared" si="10"/>
        <v>0.7624814384345988</v>
      </c>
      <c r="AH22" s="15">
        <f t="shared" si="11"/>
        <v>0.23175727611993885</v>
      </c>
    </row>
    <row r="23" spans="1:34" ht="12.75">
      <c r="A23" s="1">
        <v>1964</v>
      </c>
      <c r="B23" s="1">
        <v>0.00222</v>
      </c>
      <c r="C23" s="1">
        <f t="shared" si="12"/>
        <v>0.0020355672239619834</v>
      </c>
      <c r="D23" s="1">
        <f t="shared" si="20"/>
        <v>0.00298027397260274</v>
      </c>
      <c r="E23" s="1">
        <f t="shared" si="13"/>
        <v>0.004363419123287671</v>
      </c>
      <c r="F23" s="1">
        <v>0.00334</v>
      </c>
      <c r="G23" s="1">
        <f t="shared" si="14"/>
        <v>0.0030625200576725334</v>
      </c>
      <c r="H23" s="1">
        <f t="shared" si="21"/>
        <v>0.004483835616438356</v>
      </c>
      <c r="I23" s="1">
        <f t="shared" si="15"/>
        <v>0.006564783726027397</v>
      </c>
      <c r="K23" s="1">
        <v>0.04218</v>
      </c>
      <c r="L23" s="1">
        <f t="shared" si="16"/>
        <v>0.09735626688397488</v>
      </c>
      <c r="M23" s="1">
        <f t="shared" si="22"/>
        <v>0.1425393103448276</v>
      </c>
      <c r="N23" s="1">
        <f t="shared" si="17"/>
        <v>0.2086918042758621</v>
      </c>
      <c r="O23" s="2">
        <v>0.01336</v>
      </c>
      <c r="P23" s="1">
        <f t="shared" si="18"/>
        <v>0.03083640885656482</v>
      </c>
      <c r="Q23" s="1">
        <f t="shared" si="23"/>
        <v>0.04514758620689655</v>
      </c>
      <c r="R23" s="1">
        <f t="shared" si="19"/>
        <v>0.06610058096551724</v>
      </c>
      <c r="T23" s="14">
        <f t="shared" si="0"/>
        <v>2.14358881</v>
      </c>
      <c r="U23" s="14">
        <f t="shared" si="1"/>
        <v>0.7624814384345988</v>
      </c>
      <c r="V23" s="14">
        <f t="shared" si="2"/>
        <v>0.23175727611993885</v>
      </c>
      <c r="W23" s="14"/>
      <c r="X23" s="14">
        <f t="shared" si="3"/>
        <v>2.14358881</v>
      </c>
      <c r="Y23" s="14">
        <f t="shared" si="4"/>
        <v>0.7624814384345988</v>
      </c>
      <c r="Z23" s="14">
        <f t="shared" si="5"/>
        <v>0.23175727611993885</v>
      </c>
      <c r="AA23" s="14"/>
      <c r="AB23" s="14">
        <f t="shared" si="6"/>
        <v>2.14358881</v>
      </c>
      <c r="AC23" s="14">
        <f t="shared" si="7"/>
        <v>0.7624814384345988</v>
      </c>
      <c r="AD23" s="14">
        <f t="shared" si="8"/>
        <v>0.23175727611993885</v>
      </c>
      <c r="AF23" s="15">
        <f t="shared" si="9"/>
        <v>2.14358881</v>
      </c>
      <c r="AG23" s="15">
        <f t="shared" si="10"/>
        <v>0.7624814384345988</v>
      </c>
      <c r="AH23" s="15">
        <f t="shared" si="11"/>
        <v>0.23175727611993885</v>
      </c>
    </row>
    <row r="24" spans="1:34" ht="12.75">
      <c r="A24" s="1">
        <v>1965</v>
      </c>
      <c r="B24" s="1">
        <v>0.0033</v>
      </c>
      <c r="C24" s="1">
        <f t="shared" si="12"/>
        <v>0.0030258431707542994</v>
      </c>
      <c r="D24" s="1">
        <f t="shared" si="20"/>
        <v>0.00443013698630137</v>
      </c>
      <c r="E24" s="1">
        <f t="shared" si="13"/>
        <v>0.006486163561643835</v>
      </c>
      <c r="F24" s="1">
        <v>0.0132</v>
      </c>
      <c r="G24" s="1">
        <f t="shared" si="14"/>
        <v>0.012103372683017198</v>
      </c>
      <c r="H24" s="1">
        <f t="shared" si="21"/>
        <v>0.01772054794520548</v>
      </c>
      <c r="I24" s="1">
        <f t="shared" si="15"/>
        <v>0.02594465424657534</v>
      </c>
      <c r="K24" s="1">
        <v>0.0511</v>
      </c>
      <c r="L24" s="1">
        <f t="shared" si="16"/>
        <v>0.1179446476474897</v>
      </c>
      <c r="M24" s="1">
        <f t="shared" si="22"/>
        <v>0.17268275862068966</v>
      </c>
      <c r="N24" s="1">
        <f t="shared" si="17"/>
        <v>0.2528248268965517</v>
      </c>
      <c r="O24" s="2">
        <v>0.0007</v>
      </c>
      <c r="P24" s="1">
        <f t="shared" si="18"/>
        <v>0.0016156801047601328</v>
      </c>
      <c r="Q24" s="1">
        <f t="shared" si="23"/>
        <v>0.0023655172413793103</v>
      </c>
      <c r="R24" s="1">
        <f t="shared" si="19"/>
        <v>0.003463353793103448</v>
      </c>
      <c r="T24" s="14">
        <f t="shared" si="0"/>
        <v>2.14358881</v>
      </c>
      <c r="U24" s="14">
        <f t="shared" si="1"/>
        <v>0.7624814384345988</v>
      </c>
      <c r="V24" s="14">
        <f t="shared" si="2"/>
        <v>0.23175727611993885</v>
      </c>
      <c r="W24" s="14"/>
      <c r="X24" s="14">
        <f t="shared" si="3"/>
        <v>2.14358881</v>
      </c>
      <c r="Y24" s="14">
        <f t="shared" si="4"/>
        <v>0.7624814384345988</v>
      </c>
      <c r="Z24" s="14">
        <f t="shared" si="5"/>
        <v>0.23175727611993885</v>
      </c>
      <c r="AA24" s="14"/>
      <c r="AB24" s="14">
        <f t="shared" si="6"/>
        <v>2.14358881</v>
      </c>
      <c r="AC24" s="14">
        <f t="shared" si="7"/>
        <v>0.7624814384345988</v>
      </c>
      <c r="AD24" s="14">
        <f t="shared" si="8"/>
        <v>0.23175727611993885</v>
      </c>
      <c r="AF24" s="15">
        <f t="shared" si="9"/>
        <v>2.14358881</v>
      </c>
      <c r="AG24" s="15">
        <f t="shared" si="10"/>
        <v>0.7624814384345988</v>
      </c>
      <c r="AH24" s="15">
        <f t="shared" si="11"/>
        <v>0.23175727611993885</v>
      </c>
    </row>
    <row r="25" spans="1:34" ht="12.75">
      <c r="A25" s="1">
        <v>1966</v>
      </c>
      <c r="B25" s="1">
        <v>0.0024</v>
      </c>
      <c r="C25" s="1">
        <f t="shared" si="12"/>
        <v>0.002200613215094036</v>
      </c>
      <c r="D25" s="1">
        <f t="shared" si="20"/>
        <v>0.003221917808219178</v>
      </c>
      <c r="E25" s="1">
        <f t="shared" si="13"/>
        <v>0.004717209863013699</v>
      </c>
      <c r="F25" s="1">
        <v>0.007665</v>
      </c>
      <c r="G25" s="1">
        <f t="shared" si="14"/>
        <v>0.007028208455706578</v>
      </c>
      <c r="H25" s="1">
        <f t="shared" si="21"/>
        <v>0.01029</v>
      </c>
      <c r="I25" s="1">
        <f t="shared" si="15"/>
        <v>0.015065589</v>
      </c>
      <c r="K25" s="1">
        <v>0.01945</v>
      </c>
      <c r="L25" s="1">
        <f t="shared" si="16"/>
        <v>0.04489282576797797</v>
      </c>
      <c r="M25" s="1">
        <f t="shared" si="22"/>
        <v>0.06572758620689655</v>
      </c>
      <c r="N25" s="1">
        <f t="shared" si="17"/>
        <v>0.09623175896551724</v>
      </c>
      <c r="O25" s="2">
        <v>0.001145</v>
      </c>
      <c r="P25" s="1">
        <f t="shared" si="18"/>
        <v>0.002642791028500503</v>
      </c>
      <c r="Q25" s="1">
        <f t="shared" si="23"/>
        <v>0.0038693103448275866</v>
      </c>
      <c r="R25" s="1">
        <f t="shared" si="19"/>
        <v>0.0056650572758620696</v>
      </c>
      <c r="T25" s="14">
        <f t="shared" si="0"/>
        <v>2.14358881</v>
      </c>
      <c r="U25" s="14">
        <f t="shared" si="1"/>
        <v>0.7624814384345988</v>
      </c>
      <c r="V25" s="14">
        <f t="shared" si="2"/>
        <v>0.23175727611993885</v>
      </c>
      <c r="W25" s="14"/>
      <c r="X25" s="14">
        <f t="shared" si="3"/>
        <v>2.1435888100000002</v>
      </c>
      <c r="Y25" s="14">
        <f t="shared" si="4"/>
        <v>0.762481438434599</v>
      </c>
      <c r="Z25" s="14">
        <f t="shared" si="5"/>
        <v>0.2317572761199389</v>
      </c>
      <c r="AA25" s="14"/>
      <c r="AB25" s="14">
        <f t="shared" si="6"/>
        <v>2.1435888100000002</v>
      </c>
      <c r="AC25" s="14">
        <f t="shared" si="7"/>
        <v>0.762481438434599</v>
      </c>
      <c r="AD25" s="14">
        <f t="shared" si="8"/>
        <v>0.2317572761199389</v>
      </c>
      <c r="AF25" s="15">
        <f t="shared" si="9"/>
        <v>2.1435888100000002</v>
      </c>
      <c r="AG25" s="15">
        <f t="shared" si="10"/>
        <v>0.762481438434599</v>
      </c>
      <c r="AH25" s="15">
        <f t="shared" si="11"/>
        <v>0.2317572761199389</v>
      </c>
    </row>
    <row r="26" spans="1:34" ht="12.75">
      <c r="A26" s="1">
        <v>1967</v>
      </c>
      <c r="B26" s="1">
        <v>0.002731</v>
      </c>
      <c r="C26" s="1">
        <f t="shared" si="12"/>
        <v>0.0025041144543424218</v>
      </c>
      <c r="D26" s="1">
        <f t="shared" si="20"/>
        <v>0.0036662739726027395</v>
      </c>
      <c r="E26" s="1">
        <f t="shared" si="13"/>
        <v>0.0053677917232876704</v>
      </c>
      <c r="F26" s="1">
        <v>0.007873</v>
      </c>
      <c r="G26" s="1">
        <f t="shared" si="14"/>
        <v>0.007218928267681394</v>
      </c>
      <c r="H26" s="1">
        <f t="shared" si="21"/>
        <v>0.010569232876712329</v>
      </c>
      <c r="I26" s="1">
        <f t="shared" si="15"/>
        <v>0.015474413854794521</v>
      </c>
      <c r="K26" s="1">
        <v>0.01828</v>
      </c>
      <c r="L26" s="1">
        <f t="shared" si="16"/>
        <v>0.04219233187859319</v>
      </c>
      <c r="M26" s="1">
        <f t="shared" si="22"/>
        <v>0.061773793103448285</v>
      </c>
      <c r="N26" s="1">
        <f t="shared" si="17"/>
        <v>0.09044301048275863</v>
      </c>
      <c r="O26" s="2">
        <v>0.000875</v>
      </c>
      <c r="P26" s="1">
        <f t="shared" si="18"/>
        <v>0.0020196001309501664</v>
      </c>
      <c r="Q26" s="1">
        <f t="shared" si="23"/>
        <v>0.0029568965517241383</v>
      </c>
      <c r="R26" s="1">
        <f t="shared" si="19"/>
        <v>0.004329192241379311</v>
      </c>
      <c r="T26" s="14">
        <f t="shared" si="0"/>
        <v>2.14358881</v>
      </c>
      <c r="U26" s="14">
        <f t="shared" si="1"/>
        <v>0.7624814384345988</v>
      </c>
      <c r="V26" s="14">
        <f t="shared" si="2"/>
        <v>0.23175727611993885</v>
      </c>
      <c r="W26" s="14"/>
      <c r="X26" s="14">
        <f t="shared" si="3"/>
        <v>2.1435888100000002</v>
      </c>
      <c r="Y26" s="14">
        <f t="shared" si="4"/>
        <v>0.762481438434599</v>
      </c>
      <c r="Z26" s="14">
        <f t="shared" si="5"/>
        <v>0.2317572761199389</v>
      </c>
      <c r="AA26" s="14"/>
      <c r="AB26" s="14">
        <f t="shared" si="6"/>
        <v>2.14358881</v>
      </c>
      <c r="AC26" s="14">
        <f t="shared" si="7"/>
        <v>0.7624814384345988</v>
      </c>
      <c r="AD26" s="14">
        <f t="shared" si="8"/>
        <v>0.23175727611993885</v>
      </c>
      <c r="AF26" s="15">
        <f t="shared" si="9"/>
        <v>2.14358881</v>
      </c>
      <c r="AG26" s="15">
        <f t="shared" si="10"/>
        <v>0.7624814384345988</v>
      </c>
      <c r="AH26" s="15">
        <f t="shared" si="11"/>
        <v>0.23175727611993885</v>
      </c>
    </row>
    <row r="27" spans="1:34" ht="12.75">
      <c r="A27" s="1">
        <v>1968</v>
      </c>
      <c r="B27" s="1">
        <v>0.002378</v>
      </c>
      <c r="C27" s="1">
        <f t="shared" si="12"/>
        <v>0.0021804409272890074</v>
      </c>
      <c r="D27" s="1">
        <f t="shared" si="20"/>
        <v>0.0031923835616438356</v>
      </c>
      <c r="E27" s="1">
        <f t="shared" si="13"/>
        <v>0.004673968772602739</v>
      </c>
      <c r="F27" s="1">
        <v>0.00429</v>
      </c>
      <c r="G27" s="1">
        <f t="shared" si="14"/>
        <v>0.003933596121980589</v>
      </c>
      <c r="H27" s="1">
        <f t="shared" si="21"/>
        <v>0.0057591780821917805</v>
      </c>
      <c r="I27" s="1">
        <f t="shared" si="15"/>
        <v>0.008432012630136985</v>
      </c>
      <c r="K27" s="1">
        <v>0.009512</v>
      </c>
      <c r="L27" s="1">
        <f t="shared" si="16"/>
        <v>0.021954784509254838</v>
      </c>
      <c r="M27" s="1">
        <f t="shared" si="22"/>
        <v>0.032144000000000006</v>
      </c>
      <c r="N27" s="1">
        <f t="shared" si="17"/>
        <v>0.04706203040000001</v>
      </c>
      <c r="O27" s="2">
        <v>0.01717</v>
      </c>
      <c r="P27" s="1">
        <f t="shared" si="18"/>
        <v>0.03963032485533069</v>
      </c>
      <c r="Q27" s="1">
        <f t="shared" si="23"/>
        <v>0.05802275862068966</v>
      </c>
      <c r="R27" s="1">
        <f t="shared" si="19"/>
        <v>0.08495112089655173</v>
      </c>
      <c r="T27" s="14">
        <f t="shared" si="0"/>
        <v>2.14358881</v>
      </c>
      <c r="U27" s="14">
        <f t="shared" si="1"/>
        <v>0.7624814384345988</v>
      </c>
      <c r="V27" s="14">
        <f t="shared" si="2"/>
        <v>0.23175727611993885</v>
      </c>
      <c r="W27" s="14"/>
      <c r="X27" s="14">
        <f t="shared" si="3"/>
        <v>2.14358881</v>
      </c>
      <c r="Y27" s="14">
        <f t="shared" si="4"/>
        <v>0.7624814384345988</v>
      </c>
      <c r="Z27" s="14">
        <f t="shared" si="5"/>
        <v>0.23175727611993885</v>
      </c>
      <c r="AA27" s="14"/>
      <c r="AB27" s="14">
        <f t="shared" si="6"/>
        <v>2.14358881</v>
      </c>
      <c r="AC27" s="14">
        <f t="shared" si="7"/>
        <v>0.7624814384345988</v>
      </c>
      <c r="AD27" s="14">
        <f t="shared" si="8"/>
        <v>0.23175727611993885</v>
      </c>
      <c r="AF27" s="15">
        <f t="shared" si="9"/>
        <v>2.14358881</v>
      </c>
      <c r="AG27" s="15">
        <f t="shared" si="10"/>
        <v>0.7624814384345988</v>
      </c>
      <c r="AH27" s="15">
        <f t="shared" si="11"/>
        <v>0.23175727611993885</v>
      </c>
    </row>
    <row r="28" spans="1:34" ht="12.75">
      <c r="A28" s="1">
        <v>1969</v>
      </c>
      <c r="B28" s="1">
        <v>0.001905</v>
      </c>
      <c r="C28" s="1">
        <f t="shared" si="12"/>
        <v>0.001746736739480891</v>
      </c>
      <c r="D28" s="1">
        <f t="shared" si="20"/>
        <v>0.0025573972602739724</v>
      </c>
      <c r="E28" s="1">
        <f t="shared" si="13"/>
        <v>0.003744285328767123</v>
      </c>
      <c r="F28" s="1">
        <v>0.61694</v>
      </c>
      <c r="G28" s="1">
        <f t="shared" si="14"/>
        <v>1.4239681197581664</v>
      </c>
      <c r="H28" s="1">
        <f>+F28*0.98/0.29</f>
        <v>2.0848317241379313</v>
      </c>
      <c r="I28" s="1">
        <f t="shared" si="15"/>
        <v>3.052402127310345</v>
      </c>
      <c r="K28" s="1">
        <v>0.0362</v>
      </c>
      <c r="L28" s="1">
        <f t="shared" si="16"/>
        <v>0.08355374256045259</v>
      </c>
      <c r="M28" s="1">
        <f t="shared" si="22"/>
        <v>0.12233103448275863</v>
      </c>
      <c r="N28" s="1">
        <f t="shared" si="17"/>
        <v>0.17910486758620692</v>
      </c>
      <c r="O28" s="2">
        <v>0.03247</v>
      </c>
      <c r="P28" s="1">
        <f t="shared" si="18"/>
        <v>0.07494447571651645</v>
      </c>
      <c r="Q28" s="1">
        <f t="shared" si="23"/>
        <v>0.10972620689655173</v>
      </c>
      <c r="R28" s="1">
        <f t="shared" si="19"/>
        <v>0.16065013951724139</v>
      </c>
      <c r="T28" s="14">
        <f t="shared" si="0"/>
        <v>2.14358881</v>
      </c>
      <c r="U28" s="14">
        <f t="shared" si="1"/>
        <v>0.7624814384345988</v>
      </c>
      <c r="V28" s="14">
        <f t="shared" si="2"/>
        <v>0.23175727611993885</v>
      </c>
      <c r="W28" s="14"/>
      <c r="X28" s="14">
        <f t="shared" si="3"/>
        <v>2.14358881</v>
      </c>
      <c r="Y28" s="14">
        <f t="shared" si="4"/>
        <v>0.7624814384345988</v>
      </c>
      <c r="Z28" s="14">
        <f t="shared" si="5"/>
        <v>0.23175727611993885</v>
      </c>
      <c r="AA28" s="14"/>
      <c r="AB28" s="14">
        <f t="shared" si="6"/>
        <v>2.1435888100000002</v>
      </c>
      <c r="AC28" s="14">
        <f t="shared" si="7"/>
        <v>0.762481438434599</v>
      </c>
      <c r="AD28" s="14">
        <f t="shared" si="8"/>
        <v>0.2317572761199389</v>
      </c>
      <c r="AF28" s="15">
        <f t="shared" si="9"/>
        <v>2.14358881</v>
      </c>
      <c r="AG28" s="15">
        <f t="shared" si="10"/>
        <v>0.7624814384345988</v>
      </c>
      <c r="AH28" s="15">
        <f t="shared" si="11"/>
        <v>0.23175727611993885</v>
      </c>
    </row>
    <row r="29" spans="1:34" ht="12.75">
      <c r="A29" s="1">
        <v>1970</v>
      </c>
      <c r="B29" s="1">
        <v>0.00392</v>
      </c>
      <c r="C29" s="1">
        <f t="shared" si="12"/>
        <v>0.003594334917986925</v>
      </c>
      <c r="D29" s="1">
        <f t="shared" si="20"/>
        <v>0.005262465753424657</v>
      </c>
      <c r="E29" s="1">
        <f t="shared" si="13"/>
        <v>0.00770477610958904</v>
      </c>
      <c r="F29" s="1">
        <v>0.02574</v>
      </c>
      <c r="G29" s="1">
        <f t="shared" si="14"/>
        <v>0.02360157673188354</v>
      </c>
      <c r="H29" s="1">
        <f aca="true" t="shared" si="24" ref="H29:H48">+F29*0.98/0.73</f>
        <v>0.03455506849315069</v>
      </c>
      <c r="I29" s="1">
        <f t="shared" si="15"/>
        <v>0.05059207578082192</v>
      </c>
      <c r="K29" s="1">
        <v>0.01379</v>
      </c>
      <c r="L29" s="1">
        <f t="shared" si="16"/>
        <v>0.03182889806377462</v>
      </c>
      <c r="M29" s="1">
        <f t="shared" si="22"/>
        <v>0.04660068965517242</v>
      </c>
      <c r="N29" s="1">
        <f t="shared" si="17"/>
        <v>0.06822806972413793</v>
      </c>
      <c r="O29" s="2">
        <v>0.00285</v>
      </c>
      <c r="P29" s="1">
        <f t="shared" si="18"/>
        <v>0.006578126140809113</v>
      </c>
      <c r="Q29" s="1">
        <f t="shared" si="23"/>
        <v>0.009631034482758621</v>
      </c>
      <c r="R29" s="1">
        <f t="shared" si="19"/>
        <v>0.014100797586206897</v>
      </c>
      <c r="T29" s="14">
        <f t="shared" si="0"/>
        <v>2.14358881</v>
      </c>
      <c r="U29" s="14">
        <f t="shared" si="1"/>
        <v>0.7624814384345988</v>
      </c>
      <c r="V29" s="14">
        <f t="shared" si="2"/>
        <v>0.23175727611993885</v>
      </c>
      <c r="W29" s="14"/>
      <c r="X29" s="14">
        <f t="shared" si="3"/>
        <v>2.14358881</v>
      </c>
      <c r="Y29" s="14">
        <f t="shared" si="4"/>
        <v>0.7624814384345988</v>
      </c>
      <c r="Z29" s="14">
        <f t="shared" si="5"/>
        <v>0.23175727611993885</v>
      </c>
      <c r="AA29" s="14"/>
      <c r="AB29" s="14">
        <f t="shared" si="6"/>
        <v>2.14358881</v>
      </c>
      <c r="AC29" s="14">
        <f t="shared" si="7"/>
        <v>0.7624814384345988</v>
      </c>
      <c r="AD29" s="14">
        <f t="shared" si="8"/>
        <v>0.23175727611993885</v>
      </c>
      <c r="AF29" s="15">
        <f t="shared" si="9"/>
        <v>2.14358881</v>
      </c>
      <c r="AG29" s="15">
        <f t="shared" si="10"/>
        <v>0.7624814384345988</v>
      </c>
      <c r="AH29" s="15">
        <f t="shared" si="11"/>
        <v>0.23175727611993885</v>
      </c>
    </row>
    <row r="30" spans="1:34" ht="12.75">
      <c r="A30" s="1">
        <v>1971</v>
      </c>
      <c r="B30" s="1">
        <v>0.00345</v>
      </c>
      <c r="C30" s="1">
        <f t="shared" si="12"/>
        <v>0.0031633814966976767</v>
      </c>
      <c r="D30" s="1">
        <f t="shared" si="20"/>
        <v>0.0046315068493150684</v>
      </c>
      <c r="E30" s="1">
        <f t="shared" si="13"/>
        <v>0.006780989178082192</v>
      </c>
      <c r="F30" s="1">
        <v>0.026189999999999998</v>
      </c>
      <c r="G30" s="1">
        <f t="shared" si="14"/>
        <v>0.024014191709713667</v>
      </c>
      <c r="H30" s="1">
        <f t="shared" si="24"/>
        <v>0.03515917808219178</v>
      </c>
      <c r="I30" s="1">
        <f t="shared" si="15"/>
        <v>0.051476552630136986</v>
      </c>
      <c r="K30" s="1">
        <v>0.00272</v>
      </c>
      <c r="L30" s="1">
        <f t="shared" si="16"/>
        <v>0.006278071264210803</v>
      </c>
      <c r="M30" s="1">
        <f t="shared" si="22"/>
        <v>0.009191724137931036</v>
      </c>
      <c r="N30" s="1">
        <f t="shared" si="17"/>
        <v>0.01345760331034483</v>
      </c>
      <c r="O30" s="2">
        <v>0.00245</v>
      </c>
      <c r="P30" s="1">
        <f t="shared" si="18"/>
        <v>0.005654880366660465</v>
      </c>
      <c r="Q30" s="1">
        <f t="shared" si="23"/>
        <v>0.008279310344827586</v>
      </c>
      <c r="R30" s="1">
        <f t="shared" si="19"/>
        <v>0.01212173827586207</v>
      </c>
      <c r="T30" s="14">
        <f t="shared" si="0"/>
        <v>2.14358881</v>
      </c>
      <c r="U30" s="14">
        <f t="shared" si="1"/>
        <v>0.7624814384345988</v>
      </c>
      <c r="V30" s="14">
        <f t="shared" si="2"/>
        <v>0.23175727611993885</v>
      </c>
      <c r="W30" s="14"/>
      <c r="X30" s="14">
        <f t="shared" si="3"/>
        <v>2.1435888100000002</v>
      </c>
      <c r="Y30" s="14">
        <f t="shared" si="4"/>
        <v>0.762481438434599</v>
      </c>
      <c r="Z30" s="14">
        <f t="shared" si="5"/>
        <v>0.2317572761199389</v>
      </c>
      <c r="AA30" s="14"/>
      <c r="AB30" s="14">
        <f t="shared" si="6"/>
        <v>2.14358881</v>
      </c>
      <c r="AC30" s="14">
        <f t="shared" si="7"/>
        <v>0.7624814384345988</v>
      </c>
      <c r="AD30" s="14">
        <f t="shared" si="8"/>
        <v>0.23175727611993885</v>
      </c>
      <c r="AF30" s="15">
        <f t="shared" si="9"/>
        <v>2.14358881</v>
      </c>
      <c r="AG30" s="15">
        <f t="shared" si="10"/>
        <v>0.7624814384345988</v>
      </c>
      <c r="AH30" s="15">
        <f t="shared" si="11"/>
        <v>0.23175727611993885</v>
      </c>
    </row>
    <row r="31" spans="1:34" ht="12.75">
      <c r="A31" s="1">
        <v>1972</v>
      </c>
      <c r="B31" s="1">
        <v>0.00126</v>
      </c>
      <c r="C31" s="1">
        <f t="shared" si="12"/>
        <v>0.0011553219379243692</v>
      </c>
      <c r="D31" s="1">
        <f t="shared" si="20"/>
        <v>0.0016915068493150688</v>
      </c>
      <c r="E31" s="1">
        <f t="shared" si="13"/>
        <v>0.002476535178082192</v>
      </c>
      <c r="F31" s="1">
        <v>0.01912</v>
      </c>
      <c r="G31" s="1">
        <f t="shared" si="14"/>
        <v>0.017531551946915823</v>
      </c>
      <c r="H31" s="1">
        <f t="shared" si="24"/>
        <v>0.025667945205479454</v>
      </c>
      <c r="I31" s="1">
        <f t="shared" si="15"/>
        <v>0.03758043857534247</v>
      </c>
      <c r="K31" s="1">
        <v>0.00519</v>
      </c>
      <c r="L31" s="1">
        <f t="shared" si="16"/>
        <v>0.011979113919578701</v>
      </c>
      <c r="M31" s="1">
        <f t="shared" si="22"/>
        <v>0.017538620689655175</v>
      </c>
      <c r="N31" s="1">
        <f t="shared" si="17"/>
        <v>0.02567829455172414</v>
      </c>
      <c r="O31" s="2">
        <v>0.00254</v>
      </c>
      <c r="P31" s="1">
        <f t="shared" si="18"/>
        <v>0.005862610665843911</v>
      </c>
      <c r="Q31" s="1">
        <f t="shared" si="23"/>
        <v>0.00858344827586207</v>
      </c>
      <c r="R31" s="1">
        <f t="shared" si="19"/>
        <v>0.012567026620689656</v>
      </c>
      <c r="T31" s="14">
        <f t="shared" si="0"/>
        <v>2.14358881</v>
      </c>
      <c r="U31" s="14">
        <f t="shared" si="1"/>
        <v>0.7624814384345988</v>
      </c>
      <c r="V31" s="14">
        <f t="shared" si="2"/>
        <v>0.23175727611993885</v>
      </c>
      <c r="W31" s="14"/>
      <c r="X31" s="14">
        <f t="shared" si="3"/>
        <v>2.14358881</v>
      </c>
      <c r="Y31" s="14">
        <f t="shared" si="4"/>
        <v>0.7624814384345988</v>
      </c>
      <c r="Z31" s="14">
        <f t="shared" si="5"/>
        <v>0.23175727611993885</v>
      </c>
      <c r="AA31" s="14"/>
      <c r="AB31" s="14">
        <f t="shared" si="6"/>
        <v>2.14358881</v>
      </c>
      <c r="AC31" s="14">
        <f t="shared" si="7"/>
        <v>0.7624814384345988</v>
      </c>
      <c r="AD31" s="14">
        <f t="shared" si="8"/>
        <v>0.23175727611993885</v>
      </c>
      <c r="AF31" s="15">
        <f t="shared" si="9"/>
        <v>2.14358881</v>
      </c>
      <c r="AG31" s="15">
        <f t="shared" si="10"/>
        <v>0.7624814384345988</v>
      </c>
      <c r="AH31" s="15">
        <f t="shared" si="11"/>
        <v>0.23175727611993885</v>
      </c>
    </row>
    <row r="32" spans="1:34" ht="12.75">
      <c r="A32" s="1">
        <v>1973</v>
      </c>
      <c r="B32" s="1">
        <v>0.00069</v>
      </c>
      <c r="C32" s="1">
        <f t="shared" si="12"/>
        <v>0.0006326762993395353</v>
      </c>
      <c r="D32" s="1">
        <f t="shared" si="20"/>
        <v>0.0009263013698630136</v>
      </c>
      <c r="E32" s="1">
        <f t="shared" si="13"/>
        <v>0.0013561978356164382</v>
      </c>
      <c r="F32" s="1">
        <v>0.02283</v>
      </c>
      <c r="G32" s="1">
        <f t="shared" si="14"/>
        <v>0.020933333208582015</v>
      </c>
      <c r="H32" s="1">
        <f t="shared" si="24"/>
        <v>0.03064849315068493</v>
      </c>
      <c r="I32" s="1">
        <f t="shared" si="15"/>
        <v>0.0448724588219178</v>
      </c>
      <c r="K32" s="1">
        <v>0.00358</v>
      </c>
      <c r="L32" s="1">
        <f t="shared" si="16"/>
        <v>0.008263049678630393</v>
      </c>
      <c r="M32" s="1">
        <f t="shared" si="22"/>
        <v>0.012097931034482758</v>
      </c>
      <c r="N32" s="1">
        <f t="shared" si="17"/>
        <v>0.017712580827586206</v>
      </c>
      <c r="O32" s="2">
        <v>0.00153</v>
      </c>
      <c r="P32" s="1">
        <f t="shared" si="18"/>
        <v>0.0035314150861185762</v>
      </c>
      <c r="Q32" s="1">
        <f t="shared" si="23"/>
        <v>0.005170344827586207</v>
      </c>
      <c r="R32" s="1">
        <f t="shared" si="19"/>
        <v>0.007569901862068966</v>
      </c>
      <c r="T32" s="14">
        <f t="shared" si="0"/>
        <v>2.14358881</v>
      </c>
      <c r="U32" s="14">
        <f t="shared" si="1"/>
        <v>0.7624814384345988</v>
      </c>
      <c r="V32" s="14">
        <f t="shared" si="2"/>
        <v>0.23175727611993885</v>
      </c>
      <c r="W32" s="14"/>
      <c r="X32" s="14">
        <f t="shared" si="3"/>
        <v>2.14358881</v>
      </c>
      <c r="Y32" s="14">
        <f t="shared" si="4"/>
        <v>0.7624814384345988</v>
      </c>
      <c r="Z32" s="14">
        <f t="shared" si="5"/>
        <v>0.23175727611993885</v>
      </c>
      <c r="AA32" s="14"/>
      <c r="AB32" s="14">
        <f t="shared" si="6"/>
        <v>2.14358881</v>
      </c>
      <c r="AC32" s="14">
        <f t="shared" si="7"/>
        <v>0.7624814384345988</v>
      </c>
      <c r="AD32" s="14">
        <f t="shared" si="8"/>
        <v>0.23175727611993885</v>
      </c>
      <c r="AF32" s="15">
        <f t="shared" si="9"/>
        <v>2.14358881</v>
      </c>
      <c r="AG32" s="15">
        <f t="shared" si="10"/>
        <v>0.7624814384345988</v>
      </c>
      <c r="AH32" s="15">
        <f t="shared" si="11"/>
        <v>0.23175727611993885</v>
      </c>
    </row>
    <row r="33" spans="1:34" ht="12.75">
      <c r="A33" s="1">
        <v>1974</v>
      </c>
      <c r="B33" s="1">
        <v>0.0019200000000000003</v>
      </c>
      <c r="C33" s="1">
        <f t="shared" si="12"/>
        <v>0.0017604905720752292</v>
      </c>
      <c r="D33" s="1">
        <f t="shared" si="20"/>
        <v>0.002577534246575343</v>
      </c>
      <c r="E33" s="1">
        <f t="shared" si="13"/>
        <v>0.0037737678904109593</v>
      </c>
      <c r="F33" s="1">
        <v>0.00576</v>
      </c>
      <c r="G33" s="1">
        <f t="shared" si="14"/>
        <v>0.005281471716225687</v>
      </c>
      <c r="H33" s="1">
        <f t="shared" si="24"/>
        <v>0.007732602739726028</v>
      </c>
      <c r="I33" s="1">
        <f t="shared" si="15"/>
        <v>0.011321303671232876</v>
      </c>
      <c r="K33" s="1">
        <v>0.00861</v>
      </c>
      <c r="L33" s="1">
        <f t="shared" si="16"/>
        <v>0.019872865288549632</v>
      </c>
      <c r="M33" s="1">
        <f t="shared" si="22"/>
        <v>0.029095862068965514</v>
      </c>
      <c r="N33" s="1">
        <f t="shared" si="17"/>
        <v>0.04259925165517241</v>
      </c>
      <c r="O33" s="2">
        <v>6E-05</v>
      </c>
      <c r="P33" s="1">
        <f t="shared" si="18"/>
        <v>0.0001384868661222971</v>
      </c>
      <c r="Q33" s="1">
        <f t="shared" si="23"/>
        <v>0.00020275862068965518</v>
      </c>
      <c r="R33" s="1">
        <f t="shared" si="19"/>
        <v>0.00029685889655172413</v>
      </c>
      <c r="T33" s="14">
        <f t="shared" si="0"/>
        <v>2.14358881</v>
      </c>
      <c r="U33" s="14">
        <f t="shared" si="1"/>
        <v>0.7624814384345988</v>
      </c>
      <c r="V33" s="14">
        <f t="shared" si="2"/>
        <v>0.23175727611993885</v>
      </c>
      <c r="W33" s="14"/>
      <c r="X33" s="14">
        <f t="shared" si="3"/>
        <v>2.14358881</v>
      </c>
      <c r="Y33" s="14">
        <f t="shared" si="4"/>
        <v>0.7624814384345988</v>
      </c>
      <c r="Z33" s="14">
        <f t="shared" si="5"/>
        <v>0.23175727611993885</v>
      </c>
      <c r="AA33" s="14"/>
      <c r="AB33" s="14">
        <f t="shared" si="6"/>
        <v>2.14358881</v>
      </c>
      <c r="AC33" s="14">
        <f t="shared" si="7"/>
        <v>0.7624814384345988</v>
      </c>
      <c r="AD33" s="14">
        <f t="shared" si="8"/>
        <v>0.23175727611993885</v>
      </c>
      <c r="AF33" s="15">
        <f t="shared" si="9"/>
        <v>2.14358881</v>
      </c>
      <c r="AG33" s="15">
        <f t="shared" si="10"/>
        <v>0.7624814384345988</v>
      </c>
      <c r="AH33" s="15">
        <f t="shared" si="11"/>
        <v>0.23175727611993885</v>
      </c>
    </row>
    <row r="34" spans="1:34" ht="12.75">
      <c r="A34" s="1">
        <v>1975</v>
      </c>
      <c r="B34" s="1">
        <v>0.00013000000000000002</v>
      </c>
      <c r="C34" s="1">
        <f t="shared" si="12"/>
        <v>0.00011919988248426029</v>
      </c>
      <c r="D34" s="1">
        <f t="shared" si="20"/>
        <v>0.0001745205479452055</v>
      </c>
      <c r="E34" s="1">
        <f t="shared" si="13"/>
        <v>0.00025551553424657536</v>
      </c>
      <c r="F34" s="1">
        <v>0.002364</v>
      </c>
      <c r="G34" s="1">
        <f t="shared" si="14"/>
        <v>0.0021676040168676254</v>
      </c>
      <c r="H34" s="1">
        <f t="shared" si="24"/>
        <v>0.0031735890410958902</v>
      </c>
      <c r="I34" s="1">
        <f t="shared" si="15"/>
        <v>0.0046464517150684925</v>
      </c>
      <c r="K34" s="1">
        <v>0.004694</v>
      </c>
      <c r="L34" s="1">
        <f t="shared" si="16"/>
        <v>0.010834289159634377</v>
      </c>
      <c r="M34" s="1">
        <f t="shared" si="22"/>
        <v>0.01586248275862069</v>
      </c>
      <c r="N34" s="1">
        <f t="shared" si="17"/>
        <v>0.023224261006896552</v>
      </c>
      <c r="O34" s="2">
        <v>3E-05</v>
      </c>
      <c r="P34" s="1">
        <f t="shared" si="18"/>
        <v>6.924343306114855E-05</v>
      </c>
      <c r="Q34" s="1">
        <f t="shared" si="23"/>
        <v>0.00010137931034482759</v>
      </c>
      <c r="R34" s="1">
        <f t="shared" si="19"/>
        <v>0.00014842944827586207</v>
      </c>
      <c r="T34" s="14">
        <f t="shared" si="0"/>
        <v>2.14358881</v>
      </c>
      <c r="U34" s="14">
        <f t="shared" si="1"/>
        <v>0.7624814384345988</v>
      </c>
      <c r="V34" s="14">
        <f t="shared" si="2"/>
        <v>0.23175727611993885</v>
      </c>
      <c r="W34" s="14"/>
      <c r="X34" s="14">
        <f t="shared" si="3"/>
        <v>2.14358881</v>
      </c>
      <c r="Y34" s="14">
        <f t="shared" si="4"/>
        <v>0.7624814384345988</v>
      </c>
      <c r="Z34" s="14">
        <f t="shared" si="5"/>
        <v>0.23175727611993885</v>
      </c>
      <c r="AA34" s="14"/>
      <c r="AB34" s="14">
        <f t="shared" si="6"/>
        <v>2.14358881</v>
      </c>
      <c r="AC34" s="14">
        <f t="shared" si="7"/>
        <v>0.7624814384345988</v>
      </c>
      <c r="AD34" s="14">
        <f t="shared" si="8"/>
        <v>0.23175727611993885</v>
      </c>
      <c r="AF34" s="15">
        <f t="shared" si="9"/>
        <v>2.14358881</v>
      </c>
      <c r="AG34" s="15">
        <f t="shared" si="10"/>
        <v>0.7624814384345988</v>
      </c>
      <c r="AH34" s="15">
        <f t="shared" si="11"/>
        <v>0.23175727611993885</v>
      </c>
    </row>
    <row r="35" spans="1:34" ht="12.75">
      <c r="A35" s="1">
        <v>1976</v>
      </c>
      <c r="B35" s="1">
        <v>0.00158</v>
      </c>
      <c r="C35" s="1">
        <f t="shared" si="12"/>
        <v>0.0014487370332702404</v>
      </c>
      <c r="D35" s="1">
        <f t="shared" si="20"/>
        <v>0.002121095890410959</v>
      </c>
      <c r="E35" s="1">
        <f t="shared" si="13"/>
        <v>0.003105496493150685</v>
      </c>
      <c r="F35" s="1">
        <v>0.014879999999999999</v>
      </c>
      <c r="G35" s="1">
        <f t="shared" si="14"/>
        <v>0.013643801933583022</v>
      </c>
      <c r="H35" s="1">
        <f t="shared" si="24"/>
        <v>0.019975890410958902</v>
      </c>
      <c r="I35" s="1">
        <f t="shared" si="15"/>
        <v>0.029246701150684926</v>
      </c>
      <c r="K35" s="1">
        <v>0.00487</v>
      </c>
      <c r="L35" s="1">
        <f t="shared" si="16"/>
        <v>0.011240517300259783</v>
      </c>
      <c r="M35" s="1">
        <f t="shared" si="22"/>
        <v>0.016457241379310348</v>
      </c>
      <c r="N35" s="1">
        <f t="shared" si="17"/>
        <v>0.02409504710344828</v>
      </c>
      <c r="O35" s="2">
        <v>0.0001</v>
      </c>
      <c r="P35" s="1">
        <f t="shared" si="18"/>
        <v>0.00023081144353716184</v>
      </c>
      <c r="Q35" s="1">
        <f t="shared" si="23"/>
        <v>0.00033793103448275864</v>
      </c>
      <c r="R35" s="1">
        <f t="shared" si="19"/>
        <v>0.0004947648275862069</v>
      </c>
      <c r="T35" s="14">
        <f t="shared" si="0"/>
        <v>2.14358881</v>
      </c>
      <c r="U35" s="14">
        <f t="shared" si="1"/>
        <v>0.7624814384345988</v>
      </c>
      <c r="V35" s="14">
        <f t="shared" si="2"/>
        <v>0.23175727611993885</v>
      </c>
      <c r="W35" s="14"/>
      <c r="X35" s="14">
        <f t="shared" si="3"/>
        <v>2.14358881</v>
      </c>
      <c r="Y35" s="14">
        <f t="shared" si="4"/>
        <v>0.7624814384345988</v>
      </c>
      <c r="Z35" s="14">
        <f t="shared" si="5"/>
        <v>0.23175727611993885</v>
      </c>
      <c r="AA35" s="14"/>
      <c r="AB35" s="14">
        <f t="shared" si="6"/>
        <v>2.14358881</v>
      </c>
      <c r="AC35" s="14">
        <f t="shared" si="7"/>
        <v>0.7624814384345988</v>
      </c>
      <c r="AD35" s="14">
        <f t="shared" si="8"/>
        <v>0.23175727611993885</v>
      </c>
      <c r="AF35" s="15">
        <f t="shared" si="9"/>
        <v>2.14358881</v>
      </c>
      <c r="AG35" s="15">
        <f t="shared" si="10"/>
        <v>0.7624814384345988</v>
      </c>
      <c r="AH35" s="15">
        <f t="shared" si="11"/>
        <v>0.23175727611993885</v>
      </c>
    </row>
    <row r="36" spans="1:34" ht="12.75">
      <c r="A36" s="1">
        <v>1977</v>
      </c>
      <c r="B36" s="1">
        <v>0.000388</v>
      </c>
      <c r="C36" s="1">
        <f t="shared" si="12"/>
        <v>0.00035576580310686917</v>
      </c>
      <c r="D36" s="1">
        <f t="shared" si="20"/>
        <v>0.0005208767123287671</v>
      </c>
      <c r="E36" s="1">
        <f t="shared" si="13"/>
        <v>0.0007626155945205479</v>
      </c>
      <c r="F36" s="1">
        <v>0.004737</v>
      </c>
      <c r="G36" s="1">
        <f t="shared" si="14"/>
        <v>0.004343460333291854</v>
      </c>
      <c r="H36" s="1">
        <f t="shared" si="24"/>
        <v>0.006359260273972603</v>
      </c>
      <c r="I36" s="1">
        <f t="shared" si="15"/>
        <v>0.009310592967123287</v>
      </c>
      <c r="K36" s="1">
        <v>0.001231</v>
      </c>
      <c r="L36" s="1">
        <f t="shared" si="16"/>
        <v>0.002841288869942463</v>
      </c>
      <c r="M36" s="1">
        <f t="shared" si="22"/>
        <v>0.00415993103448276</v>
      </c>
      <c r="N36" s="1">
        <f t="shared" si="17"/>
        <v>0.006090555027586209</v>
      </c>
      <c r="O36" s="2">
        <v>0.00032</v>
      </c>
      <c r="P36" s="1">
        <f t="shared" si="18"/>
        <v>0.0007385966193189179</v>
      </c>
      <c r="Q36" s="1">
        <f t="shared" si="23"/>
        <v>0.0010813793103448277</v>
      </c>
      <c r="R36" s="1">
        <f t="shared" si="19"/>
        <v>0.0015832474482758623</v>
      </c>
      <c r="T36" s="14">
        <f t="shared" si="0"/>
        <v>2.14358881</v>
      </c>
      <c r="U36" s="14">
        <f t="shared" si="1"/>
        <v>0.7624814384345988</v>
      </c>
      <c r="V36" s="14">
        <f t="shared" si="2"/>
        <v>0.23175727611993885</v>
      </c>
      <c r="W36" s="14"/>
      <c r="X36" s="14">
        <f t="shared" si="3"/>
        <v>2.14358881</v>
      </c>
      <c r="Y36" s="14">
        <f t="shared" si="4"/>
        <v>0.7624814384345988</v>
      </c>
      <c r="Z36" s="14">
        <f t="shared" si="5"/>
        <v>0.23175727611993885</v>
      </c>
      <c r="AA36" s="14"/>
      <c r="AB36" s="14">
        <f t="shared" si="6"/>
        <v>2.14358881</v>
      </c>
      <c r="AC36" s="14">
        <f t="shared" si="7"/>
        <v>0.7624814384345988</v>
      </c>
      <c r="AD36" s="14">
        <f t="shared" si="8"/>
        <v>0.23175727611993885</v>
      </c>
      <c r="AF36" s="15">
        <f t="shared" si="9"/>
        <v>2.1435888100000002</v>
      </c>
      <c r="AG36" s="15">
        <f t="shared" si="10"/>
        <v>0.762481438434599</v>
      </c>
      <c r="AH36" s="15">
        <f t="shared" si="11"/>
        <v>0.2317572761199389</v>
      </c>
    </row>
    <row r="37" spans="1:34" ht="12.75">
      <c r="A37" s="1">
        <v>1978</v>
      </c>
      <c r="B37" s="1">
        <v>0.000392</v>
      </c>
      <c r="C37" s="1">
        <f t="shared" si="12"/>
        <v>0.0003594334917986925</v>
      </c>
      <c r="D37" s="1">
        <f t="shared" si="20"/>
        <v>0.0005262465753424657</v>
      </c>
      <c r="E37" s="1">
        <f t="shared" si="13"/>
        <v>0.000770477610958904</v>
      </c>
      <c r="F37" s="1">
        <v>0.006774</v>
      </c>
      <c r="G37" s="1">
        <f t="shared" si="14"/>
        <v>0.006211230799602917</v>
      </c>
      <c r="H37" s="1">
        <f t="shared" si="24"/>
        <v>0.00909386301369863</v>
      </c>
      <c r="I37" s="1">
        <f t="shared" si="15"/>
        <v>0.013314324838356163</v>
      </c>
      <c r="K37" s="1">
        <v>0.002538</v>
      </c>
      <c r="L37" s="1">
        <f t="shared" si="16"/>
        <v>0.005857994436973168</v>
      </c>
      <c r="M37" s="1">
        <f t="shared" si="22"/>
        <v>0.008576689655172415</v>
      </c>
      <c r="N37" s="1">
        <f t="shared" si="17"/>
        <v>0.012557131324137933</v>
      </c>
      <c r="O37" s="2">
        <v>0.000521</v>
      </c>
      <c r="P37" s="1">
        <f t="shared" si="18"/>
        <v>0.0012025276208286132</v>
      </c>
      <c r="Q37" s="1">
        <f t="shared" si="23"/>
        <v>0.0017606206896551724</v>
      </c>
      <c r="R37" s="1">
        <f t="shared" si="19"/>
        <v>0.002577724751724138</v>
      </c>
      <c r="T37" s="14">
        <f t="shared" si="0"/>
        <v>2.14358881</v>
      </c>
      <c r="U37" s="14">
        <f t="shared" si="1"/>
        <v>0.7624814384345988</v>
      </c>
      <c r="V37" s="14">
        <f t="shared" si="2"/>
        <v>0.23175727611993885</v>
      </c>
      <c r="W37" s="14"/>
      <c r="X37" s="14">
        <f t="shared" si="3"/>
        <v>2.14358881</v>
      </c>
      <c r="Y37" s="14">
        <f t="shared" si="4"/>
        <v>0.7624814384345988</v>
      </c>
      <c r="Z37" s="14">
        <f t="shared" si="5"/>
        <v>0.23175727611993885</v>
      </c>
      <c r="AA37" s="14"/>
      <c r="AB37" s="14">
        <f t="shared" si="6"/>
        <v>2.14358881</v>
      </c>
      <c r="AC37" s="14">
        <f t="shared" si="7"/>
        <v>0.7624814384345988</v>
      </c>
      <c r="AD37" s="14">
        <f t="shared" si="8"/>
        <v>0.23175727611993885</v>
      </c>
      <c r="AF37" s="15">
        <f t="shared" si="9"/>
        <v>2.14358881</v>
      </c>
      <c r="AG37" s="15">
        <f t="shared" si="10"/>
        <v>0.7624814384345988</v>
      </c>
      <c r="AH37" s="15">
        <f t="shared" si="11"/>
        <v>0.23175727611993885</v>
      </c>
    </row>
    <row r="38" spans="1:34" ht="12.75">
      <c r="A38" s="1">
        <v>1979</v>
      </c>
      <c r="B38" s="1">
        <v>0.0006709999999999999</v>
      </c>
      <c r="C38" s="1">
        <f t="shared" si="12"/>
        <v>0.0006152547780533742</v>
      </c>
      <c r="D38" s="1">
        <f t="shared" si="20"/>
        <v>0.0009007945205479451</v>
      </c>
      <c r="E38" s="1">
        <f t="shared" si="13"/>
        <v>0.0013188532575342464</v>
      </c>
      <c r="F38" s="1">
        <v>0.0011</v>
      </c>
      <c r="G38" s="1">
        <f t="shared" si="14"/>
        <v>0.0010086143902514333</v>
      </c>
      <c r="H38" s="1">
        <f t="shared" si="24"/>
        <v>0.0014767123287671234</v>
      </c>
      <c r="I38" s="1">
        <f t="shared" si="15"/>
        <v>0.002162054520547945</v>
      </c>
      <c r="K38" s="1">
        <v>0.00205</v>
      </c>
      <c r="L38" s="1">
        <f t="shared" si="16"/>
        <v>0.004731634592511818</v>
      </c>
      <c r="M38" s="1">
        <f t="shared" si="22"/>
        <v>0.006927586206896552</v>
      </c>
      <c r="N38" s="1">
        <f t="shared" si="17"/>
        <v>0.010142678965517241</v>
      </c>
      <c r="O38" s="2">
        <v>0.000386</v>
      </c>
      <c r="P38" s="1">
        <f t="shared" si="18"/>
        <v>0.0008909321720534446</v>
      </c>
      <c r="Q38" s="1">
        <f t="shared" si="23"/>
        <v>0.0013044137931034483</v>
      </c>
      <c r="R38" s="1">
        <f t="shared" si="19"/>
        <v>0.0019097922344827585</v>
      </c>
      <c r="T38" s="14">
        <f t="shared" si="0"/>
        <v>2.14358881</v>
      </c>
      <c r="U38" s="14">
        <f t="shared" si="1"/>
        <v>0.7624814384345988</v>
      </c>
      <c r="V38" s="14">
        <f t="shared" si="2"/>
        <v>0.23175727611993885</v>
      </c>
      <c r="W38" s="14"/>
      <c r="X38" s="14">
        <f t="shared" si="3"/>
        <v>2.14358881</v>
      </c>
      <c r="Y38" s="14">
        <f t="shared" si="4"/>
        <v>0.7624814384345988</v>
      </c>
      <c r="Z38" s="14">
        <f t="shared" si="5"/>
        <v>0.23175727611993885</v>
      </c>
      <c r="AA38" s="14"/>
      <c r="AB38" s="14">
        <f t="shared" si="6"/>
        <v>2.14358881</v>
      </c>
      <c r="AC38" s="14">
        <f t="shared" si="7"/>
        <v>0.7624814384345988</v>
      </c>
      <c r="AD38" s="14">
        <f t="shared" si="8"/>
        <v>0.23175727611993885</v>
      </c>
      <c r="AF38" s="15">
        <f t="shared" si="9"/>
        <v>2.14358881</v>
      </c>
      <c r="AG38" s="15">
        <f t="shared" si="10"/>
        <v>0.7624814384345988</v>
      </c>
      <c r="AH38" s="15">
        <f t="shared" si="11"/>
        <v>0.23175727611993885</v>
      </c>
    </row>
    <row r="39" spans="1:34" ht="12.75">
      <c r="A39" s="1">
        <v>1980</v>
      </c>
      <c r="B39" s="1">
        <v>0.000615</v>
      </c>
      <c r="C39" s="1">
        <f t="shared" si="12"/>
        <v>0.0005639071363678467</v>
      </c>
      <c r="D39" s="1">
        <f t="shared" si="20"/>
        <v>0.0008256164383561643</v>
      </c>
      <c r="E39" s="1">
        <f t="shared" si="13"/>
        <v>0.0012087850273972602</v>
      </c>
      <c r="F39" s="1">
        <v>0.003383</v>
      </c>
      <c r="G39" s="1">
        <f t="shared" si="14"/>
        <v>0.003101947711109635</v>
      </c>
      <c r="H39" s="1">
        <f t="shared" si="24"/>
        <v>0.004541561643835616</v>
      </c>
      <c r="I39" s="1">
        <f t="shared" si="15"/>
        <v>0.006649300402739726</v>
      </c>
      <c r="K39" s="1">
        <v>0.003418</v>
      </c>
      <c r="L39" s="1">
        <f t="shared" si="16"/>
        <v>0.007889135140100192</v>
      </c>
      <c r="M39" s="1">
        <f t="shared" si="22"/>
        <v>0.011550482758620691</v>
      </c>
      <c r="N39" s="1">
        <f t="shared" si="17"/>
        <v>0.016911061806896555</v>
      </c>
      <c r="O39" s="2">
        <v>0.000596</v>
      </c>
      <c r="P39" s="1">
        <f t="shared" si="18"/>
        <v>0.0013756362034814844</v>
      </c>
      <c r="Q39" s="1">
        <f t="shared" si="23"/>
        <v>0.002014068965517241</v>
      </c>
      <c r="R39" s="1">
        <f t="shared" si="19"/>
        <v>0.002948798372413793</v>
      </c>
      <c r="T39" s="14">
        <f t="shared" si="0"/>
        <v>2.14358881</v>
      </c>
      <c r="U39" s="14">
        <f t="shared" si="1"/>
        <v>0.7624814384345988</v>
      </c>
      <c r="V39" s="14">
        <f t="shared" si="2"/>
        <v>0.23175727611993885</v>
      </c>
      <c r="W39" s="14"/>
      <c r="X39" s="14">
        <f t="shared" si="3"/>
        <v>2.14358881</v>
      </c>
      <c r="Y39" s="14">
        <f t="shared" si="4"/>
        <v>0.7624814384345988</v>
      </c>
      <c r="Z39" s="14">
        <f t="shared" si="5"/>
        <v>0.23175727611993885</v>
      </c>
      <c r="AA39" s="14"/>
      <c r="AB39" s="14">
        <f t="shared" si="6"/>
        <v>2.1435888100000002</v>
      </c>
      <c r="AC39" s="14">
        <f t="shared" si="7"/>
        <v>0.762481438434599</v>
      </c>
      <c r="AD39" s="14">
        <f t="shared" si="8"/>
        <v>0.2317572761199389</v>
      </c>
      <c r="AF39" s="15">
        <f t="shared" si="9"/>
        <v>2.14358881</v>
      </c>
      <c r="AG39" s="15">
        <f t="shared" si="10"/>
        <v>0.7624814384345988</v>
      </c>
      <c r="AH39" s="15">
        <f t="shared" si="11"/>
        <v>0.23175727611993885</v>
      </c>
    </row>
    <row r="40" spans="1:34" ht="12.75">
      <c r="A40" s="1">
        <v>1981</v>
      </c>
      <c r="B40" s="1">
        <v>0.00122</v>
      </c>
      <c r="C40" s="1">
        <f t="shared" si="12"/>
        <v>0.001118645051006135</v>
      </c>
      <c r="D40" s="1">
        <f t="shared" si="20"/>
        <v>0.0016378082191780823</v>
      </c>
      <c r="E40" s="1">
        <f t="shared" si="13"/>
        <v>0.0023979150136986304</v>
      </c>
      <c r="F40" s="1">
        <v>0.0061470000000000006</v>
      </c>
      <c r="G40" s="1">
        <f t="shared" si="14"/>
        <v>0.005636320597159601</v>
      </c>
      <c r="H40" s="1">
        <f t="shared" si="24"/>
        <v>0.00825213698630137</v>
      </c>
      <c r="I40" s="1">
        <f t="shared" si="15"/>
        <v>0.012081953761643836</v>
      </c>
      <c r="K40" s="1">
        <v>0.004303</v>
      </c>
      <c r="L40" s="1">
        <f t="shared" si="16"/>
        <v>0.009931816415404075</v>
      </c>
      <c r="M40" s="1">
        <f t="shared" si="22"/>
        <v>0.014541172413793107</v>
      </c>
      <c r="N40" s="1">
        <f t="shared" si="17"/>
        <v>0.021289730531034487</v>
      </c>
      <c r="O40" s="2">
        <v>0.001768</v>
      </c>
      <c r="P40" s="1">
        <f t="shared" si="18"/>
        <v>0.004080746321737021</v>
      </c>
      <c r="Q40" s="1">
        <f t="shared" si="23"/>
        <v>0.005974620689655172</v>
      </c>
      <c r="R40" s="1">
        <f t="shared" si="19"/>
        <v>0.008747442151724138</v>
      </c>
      <c r="T40" s="14">
        <f t="shared" si="0"/>
        <v>2.1435888100000002</v>
      </c>
      <c r="U40" s="14">
        <f t="shared" si="1"/>
        <v>0.762481438434599</v>
      </c>
      <c r="V40" s="14">
        <f t="shared" si="2"/>
        <v>0.2317572761199389</v>
      </c>
      <c r="W40" s="14"/>
      <c r="X40" s="14">
        <f t="shared" si="3"/>
        <v>2.14358881</v>
      </c>
      <c r="Y40" s="14">
        <f t="shared" si="4"/>
        <v>0.7624814384345988</v>
      </c>
      <c r="Z40" s="14">
        <f t="shared" si="5"/>
        <v>0.23175727611993885</v>
      </c>
      <c r="AA40" s="14"/>
      <c r="AB40" s="14">
        <f t="shared" si="6"/>
        <v>2.14358881</v>
      </c>
      <c r="AC40" s="14">
        <f t="shared" si="7"/>
        <v>0.7624814384345988</v>
      </c>
      <c r="AD40" s="14">
        <f t="shared" si="8"/>
        <v>0.23175727611993885</v>
      </c>
      <c r="AF40" s="15">
        <f t="shared" si="9"/>
        <v>2.14358881</v>
      </c>
      <c r="AG40" s="15">
        <f t="shared" si="10"/>
        <v>0.7624814384345988</v>
      </c>
      <c r="AH40" s="15">
        <f t="shared" si="11"/>
        <v>0.23175727611993885</v>
      </c>
    </row>
    <row r="41" spans="1:34" ht="12.75">
      <c r="A41" s="1">
        <v>1982</v>
      </c>
      <c r="B41" s="1">
        <v>0.003933</v>
      </c>
      <c r="C41" s="1">
        <f t="shared" si="12"/>
        <v>0.0036062549062353517</v>
      </c>
      <c r="D41" s="1">
        <f t="shared" si="20"/>
        <v>0.0052799178082191785</v>
      </c>
      <c r="E41" s="1">
        <f t="shared" si="13"/>
        <v>0.007730327663013699</v>
      </c>
      <c r="F41" s="1">
        <v>0.00177</v>
      </c>
      <c r="G41" s="1">
        <f t="shared" si="14"/>
        <v>0.0016229522461318517</v>
      </c>
      <c r="H41" s="1">
        <f t="shared" si="24"/>
        <v>0.002376164383561644</v>
      </c>
      <c r="I41" s="1">
        <f t="shared" si="15"/>
        <v>0.0034789422739726025</v>
      </c>
      <c r="K41" s="1">
        <v>0.008487</v>
      </c>
      <c r="L41" s="1">
        <f t="shared" si="16"/>
        <v>0.019588967212998926</v>
      </c>
      <c r="M41" s="1">
        <f t="shared" si="22"/>
        <v>0.028680206896551725</v>
      </c>
      <c r="N41" s="1">
        <f t="shared" si="17"/>
        <v>0.04199069091724138</v>
      </c>
      <c r="O41" s="2">
        <v>0.000657</v>
      </c>
      <c r="P41" s="1">
        <f t="shared" si="18"/>
        <v>0.0015164311840391532</v>
      </c>
      <c r="Q41" s="1">
        <f t="shared" si="23"/>
        <v>0.002220206896551724</v>
      </c>
      <c r="R41" s="1">
        <f t="shared" si="19"/>
        <v>0.003250604917241379</v>
      </c>
      <c r="T41" s="14">
        <f t="shared" si="0"/>
        <v>2.14358881</v>
      </c>
      <c r="U41" s="14">
        <f t="shared" si="1"/>
        <v>0.7624814384345988</v>
      </c>
      <c r="V41" s="14">
        <f t="shared" si="2"/>
        <v>0.23175727611993885</v>
      </c>
      <c r="W41" s="14"/>
      <c r="X41" s="14">
        <f t="shared" si="3"/>
        <v>2.14358881</v>
      </c>
      <c r="Y41" s="14">
        <f t="shared" si="4"/>
        <v>0.7624814384345988</v>
      </c>
      <c r="Z41" s="14">
        <f t="shared" si="5"/>
        <v>0.23175727611993885</v>
      </c>
      <c r="AA41" s="14"/>
      <c r="AB41" s="14">
        <f t="shared" si="6"/>
        <v>2.14358881</v>
      </c>
      <c r="AC41" s="14">
        <f t="shared" si="7"/>
        <v>0.7624814384345988</v>
      </c>
      <c r="AD41" s="14">
        <f t="shared" si="8"/>
        <v>0.23175727611993885</v>
      </c>
      <c r="AF41" s="15">
        <f t="shared" si="9"/>
        <v>2.14358881</v>
      </c>
      <c r="AG41" s="15">
        <f t="shared" si="10"/>
        <v>0.7624814384345988</v>
      </c>
      <c r="AH41" s="15">
        <f t="shared" si="11"/>
        <v>0.23175727611993885</v>
      </c>
    </row>
    <row r="42" spans="1:34" ht="12.75">
      <c r="A42" s="1">
        <v>1983</v>
      </c>
      <c r="B42" s="1">
        <v>0.001065</v>
      </c>
      <c r="C42" s="1">
        <f t="shared" si="12"/>
        <v>0.0009765221141979785</v>
      </c>
      <c r="D42" s="1">
        <f t="shared" si="20"/>
        <v>0.0014297260273972603</v>
      </c>
      <c r="E42" s="1">
        <f t="shared" si="13"/>
        <v>0.002093261876712329</v>
      </c>
      <c r="F42" s="1">
        <v>0.0022749999999999997</v>
      </c>
      <c r="G42" s="1">
        <f t="shared" si="14"/>
        <v>0.0020859979434745546</v>
      </c>
      <c r="H42" s="1">
        <f t="shared" si="24"/>
        <v>0.0030541095890410956</v>
      </c>
      <c r="I42" s="1">
        <f t="shared" si="15"/>
        <v>0.004471521849315068</v>
      </c>
      <c r="K42" s="1">
        <v>0.004273</v>
      </c>
      <c r="L42" s="1">
        <f t="shared" si="16"/>
        <v>0.009862572982342926</v>
      </c>
      <c r="M42" s="1">
        <f t="shared" si="22"/>
        <v>0.014439793103448277</v>
      </c>
      <c r="N42" s="1">
        <f t="shared" si="17"/>
        <v>0.02114130108275862</v>
      </c>
      <c r="O42" s="2">
        <v>0.000218</v>
      </c>
      <c r="P42" s="1">
        <f t="shared" si="18"/>
        <v>0.0005031689469110128</v>
      </c>
      <c r="Q42" s="1">
        <f t="shared" si="23"/>
        <v>0.0007366896551724139</v>
      </c>
      <c r="R42" s="1">
        <f t="shared" si="19"/>
        <v>0.0010785873241379311</v>
      </c>
      <c r="T42" s="14">
        <f t="shared" si="0"/>
        <v>2.1435888100000002</v>
      </c>
      <c r="U42" s="14">
        <f t="shared" si="1"/>
        <v>0.762481438434599</v>
      </c>
      <c r="V42" s="14">
        <f t="shared" si="2"/>
        <v>0.2317572761199389</v>
      </c>
      <c r="W42" s="14"/>
      <c r="X42" s="14">
        <f t="shared" si="3"/>
        <v>2.1435888100000002</v>
      </c>
      <c r="Y42" s="14">
        <f t="shared" si="4"/>
        <v>0.762481438434599</v>
      </c>
      <c r="Z42" s="14">
        <f t="shared" si="5"/>
        <v>0.2317572761199389</v>
      </c>
      <c r="AA42" s="14"/>
      <c r="AB42" s="14">
        <f t="shared" si="6"/>
        <v>2.14358881</v>
      </c>
      <c r="AC42" s="14">
        <f t="shared" si="7"/>
        <v>0.7624814384345988</v>
      </c>
      <c r="AD42" s="14">
        <f t="shared" si="8"/>
        <v>0.23175727611993885</v>
      </c>
      <c r="AF42" s="15">
        <f t="shared" si="9"/>
        <v>2.14358881</v>
      </c>
      <c r="AG42" s="15">
        <f t="shared" si="10"/>
        <v>0.7624814384345988</v>
      </c>
      <c r="AH42" s="15">
        <f t="shared" si="11"/>
        <v>0.23175727611993885</v>
      </c>
    </row>
    <row r="43" spans="1:34" ht="12.75">
      <c r="A43" s="1">
        <v>1984</v>
      </c>
      <c r="B43" s="1">
        <v>0.0011</v>
      </c>
      <c r="C43" s="1">
        <f t="shared" si="12"/>
        <v>0.0010086143902514333</v>
      </c>
      <c r="D43" s="1">
        <f t="shared" si="20"/>
        <v>0.0014767123287671234</v>
      </c>
      <c r="E43" s="1">
        <f t="shared" si="13"/>
        <v>0.002162054520547945</v>
      </c>
      <c r="F43" s="1">
        <v>0.000725</v>
      </c>
      <c r="G43" s="1">
        <f t="shared" si="14"/>
        <v>0.00066476857539299</v>
      </c>
      <c r="H43" s="1">
        <f t="shared" si="24"/>
        <v>0.0009732876712328767</v>
      </c>
      <c r="I43" s="1">
        <f t="shared" si="15"/>
        <v>0.0014249904794520548</v>
      </c>
      <c r="K43" s="1">
        <v>0.001794</v>
      </c>
      <c r="L43" s="1">
        <f t="shared" si="16"/>
        <v>0.004140757297056683</v>
      </c>
      <c r="M43" s="1">
        <f t="shared" si="22"/>
        <v>0.00606248275862069</v>
      </c>
      <c r="N43" s="1">
        <f t="shared" si="17"/>
        <v>0.008876081006896552</v>
      </c>
      <c r="O43" s="2">
        <v>0.000395</v>
      </c>
      <c r="P43" s="1">
        <f t="shared" si="18"/>
        <v>0.0009117052019717893</v>
      </c>
      <c r="Q43" s="1">
        <f t="shared" si="23"/>
        <v>0.0013348275862068966</v>
      </c>
      <c r="R43" s="1">
        <f t="shared" si="19"/>
        <v>0.0019543210689655175</v>
      </c>
      <c r="T43" s="14">
        <f t="shared" si="0"/>
        <v>2.14358881</v>
      </c>
      <c r="U43" s="14">
        <f t="shared" si="1"/>
        <v>0.7624814384345988</v>
      </c>
      <c r="V43" s="14">
        <f t="shared" si="2"/>
        <v>0.23175727611993885</v>
      </c>
      <c r="W43" s="14"/>
      <c r="X43" s="14">
        <f t="shared" si="3"/>
        <v>2.14358881</v>
      </c>
      <c r="Y43" s="14">
        <f t="shared" si="4"/>
        <v>0.7624814384345988</v>
      </c>
      <c r="Z43" s="14">
        <f t="shared" si="5"/>
        <v>0.23175727611993885</v>
      </c>
      <c r="AA43" s="14"/>
      <c r="AB43" s="14">
        <f t="shared" si="6"/>
        <v>2.14358881</v>
      </c>
      <c r="AC43" s="14">
        <f t="shared" si="7"/>
        <v>0.7624814384345988</v>
      </c>
      <c r="AD43" s="14">
        <f t="shared" si="8"/>
        <v>0.23175727611993885</v>
      </c>
      <c r="AF43" s="15">
        <f t="shared" si="9"/>
        <v>2.1435888100000002</v>
      </c>
      <c r="AG43" s="15">
        <f t="shared" si="10"/>
        <v>0.762481438434599</v>
      </c>
      <c r="AH43" s="15">
        <f t="shared" si="11"/>
        <v>0.2317572761199389</v>
      </c>
    </row>
    <row r="44" spans="1:34" ht="12.75">
      <c r="A44" s="1">
        <v>1985</v>
      </c>
      <c r="B44" s="1">
        <v>0.000755</v>
      </c>
      <c r="C44" s="1">
        <f t="shared" si="12"/>
        <v>0.0006922762405816656</v>
      </c>
      <c r="D44" s="1">
        <f t="shared" si="20"/>
        <v>0.0010135616438356166</v>
      </c>
      <c r="E44" s="1">
        <f t="shared" si="13"/>
        <v>0.0014839556027397263</v>
      </c>
      <c r="F44" s="1">
        <v>0.000286</v>
      </c>
      <c r="G44" s="1">
        <f t="shared" si="14"/>
        <v>0.0002622397414653726</v>
      </c>
      <c r="H44" s="1">
        <f t="shared" si="24"/>
        <v>0.00038394520547945204</v>
      </c>
      <c r="I44" s="1">
        <f t="shared" si="15"/>
        <v>0.0005621341753424657</v>
      </c>
      <c r="K44" s="1">
        <v>0.002126</v>
      </c>
      <c r="L44" s="1">
        <f t="shared" si="16"/>
        <v>0.004907051289600061</v>
      </c>
      <c r="M44" s="1">
        <f t="shared" si="22"/>
        <v>0.007184413793103449</v>
      </c>
      <c r="N44" s="1">
        <f t="shared" si="17"/>
        <v>0.010518700234482758</v>
      </c>
      <c r="O44" s="2">
        <v>0.000399</v>
      </c>
      <c r="P44" s="1">
        <f t="shared" si="18"/>
        <v>0.0009209376597132758</v>
      </c>
      <c r="Q44" s="1">
        <f t="shared" si="23"/>
        <v>0.001348344827586207</v>
      </c>
      <c r="R44" s="1">
        <f t="shared" si="19"/>
        <v>0.001974111662068966</v>
      </c>
      <c r="T44" s="14">
        <f t="shared" si="0"/>
        <v>2.14358881</v>
      </c>
      <c r="U44" s="14">
        <f t="shared" si="1"/>
        <v>0.7624814384345988</v>
      </c>
      <c r="V44" s="14">
        <f t="shared" si="2"/>
        <v>0.23175727611993885</v>
      </c>
      <c r="W44" s="14"/>
      <c r="X44" s="14">
        <f t="shared" si="3"/>
        <v>2.1435888100000002</v>
      </c>
      <c r="Y44" s="14">
        <f t="shared" si="4"/>
        <v>0.762481438434599</v>
      </c>
      <c r="Z44" s="14">
        <f t="shared" si="5"/>
        <v>0.2317572761199389</v>
      </c>
      <c r="AA44" s="14"/>
      <c r="AB44" s="14">
        <f t="shared" si="6"/>
        <v>2.14358881</v>
      </c>
      <c r="AC44" s="14">
        <f t="shared" si="7"/>
        <v>0.7624814384345988</v>
      </c>
      <c r="AD44" s="14">
        <f t="shared" si="8"/>
        <v>0.23175727611993885</v>
      </c>
      <c r="AF44" s="15">
        <f t="shared" si="9"/>
        <v>2.14358881</v>
      </c>
      <c r="AG44" s="15">
        <f t="shared" si="10"/>
        <v>0.7624814384345988</v>
      </c>
      <c r="AH44" s="15">
        <f t="shared" si="11"/>
        <v>0.23175727611993885</v>
      </c>
    </row>
    <row r="45" spans="1:34" ht="12.75">
      <c r="A45" s="1">
        <v>1986</v>
      </c>
      <c r="B45" s="1">
        <v>0.000349</v>
      </c>
      <c r="C45" s="1">
        <f t="shared" si="12"/>
        <v>0.0003200058383615911</v>
      </c>
      <c r="D45" s="1">
        <f t="shared" si="20"/>
        <v>0.0004685205479452055</v>
      </c>
      <c r="E45" s="1">
        <f t="shared" si="13"/>
        <v>0.0006859609342465753</v>
      </c>
      <c r="F45" s="1">
        <v>0.001921</v>
      </c>
      <c r="G45" s="1">
        <f t="shared" si="14"/>
        <v>0.0017614074942481847</v>
      </c>
      <c r="H45" s="1">
        <f t="shared" si="24"/>
        <v>0.002578876712328767</v>
      </c>
      <c r="I45" s="1">
        <f t="shared" si="15"/>
        <v>0.0037757333945205476</v>
      </c>
      <c r="K45" s="1">
        <v>0.001244</v>
      </c>
      <c r="L45" s="1">
        <f t="shared" si="16"/>
        <v>0.002871294357602293</v>
      </c>
      <c r="M45" s="1">
        <f t="shared" si="22"/>
        <v>0.004203862068965517</v>
      </c>
      <c r="N45" s="1">
        <f t="shared" si="17"/>
        <v>0.006154874455172414</v>
      </c>
      <c r="O45" s="2">
        <v>0.000227</v>
      </c>
      <c r="P45" s="1">
        <f t="shared" si="18"/>
        <v>0.0005239419768293573</v>
      </c>
      <c r="Q45" s="1">
        <f t="shared" si="23"/>
        <v>0.0007671034482758621</v>
      </c>
      <c r="R45" s="1">
        <f t="shared" si="19"/>
        <v>0.0011231161586206897</v>
      </c>
      <c r="T45" s="14">
        <f t="shared" si="0"/>
        <v>2.14358881</v>
      </c>
      <c r="U45" s="14">
        <f t="shared" si="1"/>
        <v>0.7624814384345988</v>
      </c>
      <c r="V45" s="14">
        <f t="shared" si="2"/>
        <v>0.23175727611993885</v>
      </c>
      <c r="W45" s="14"/>
      <c r="X45" s="14">
        <f t="shared" si="3"/>
        <v>2.14358881</v>
      </c>
      <c r="Y45" s="14">
        <f t="shared" si="4"/>
        <v>0.7624814384345988</v>
      </c>
      <c r="Z45" s="14">
        <f t="shared" si="5"/>
        <v>0.23175727611993885</v>
      </c>
      <c r="AA45" s="14"/>
      <c r="AB45" s="14">
        <f t="shared" si="6"/>
        <v>2.14358881</v>
      </c>
      <c r="AC45" s="14">
        <f t="shared" si="7"/>
        <v>0.7624814384345988</v>
      </c>
      <c r="AD45" s="14">
        <f t="shared" si="8"/>
        <v>0.23175727611993885</v>
      </c>
      <c r="AF45" s="15">
        <f t="shared" si="9"/>
        <v>2.1435888100000002</v>
      </c>
      <c r="AG45" s="15">
        <f t="shared" si="10"/>
        <v>0.762481438434599</v>
      </c>
      <c r="AH45" s="15">
        <f t="shared" si="11"/>
        <v>0.2317572761199389</v>
      </c>
    </row>
    <row r="46" spans="1:34" ht="12.75">
      <c r="A46" s="1">
        <v>1987</v>
      </c>
      <c r="B46" s="1">
        <v>0.000405</v>
      </c>
      <c r="C46" s="1">
        <f t="shared" si="12"/>
        <v>0.0003713534800471186</v>
      </c>
      <c r="D46" s="1">
        <f t="shared" si="20"/>
        <v>0.0005436986301369863</v>
      </c>
      <c r="E46" s="1">
        <f t="shared" si="13"/>
        <v>0.0007960291643835616</v>
      </c>
      <c r="F46" s="1">
        <v>0.00183</v>
      </c>
      <c r="G46" s="1">
        <f t="shared" si="14"/>
        <v>0.0016779675765092024</v>
      </c>
      <c r="H46" s="1">
        <f t="shared" si="24"/>
        <v>0.002456712328767123</v>
      </c>
      <c r="I46" s="1">
        <f t="shared" si="15"/>
        <v>0.0035968725205479447</v>
      </c>
      <c r="K46" s="1">
        <v>0.008382</v>
      </c>
      <c r="L46" s="1">
        <f t="shared" si="16"/>
        <v>0.019346615197284908</v>
      </c>
      <c r="M46" s="1">
        <f t="shared" si="22"/>
        <v>0.02832537931034483</v>
      </c>
      <c r="N46" s="1">
        <f t="shared" si="17"/>
        <v>0.041471187848275866</v>
      </c>
      <c r="O46" s="2">
        <v>0.000116</v>
      </c>
      <c r="P46" s="1">
        <f t="shared" si="18"/>
        <v>0.0002677412745031077</v>
      </c>
      <c r="Q46" s="1">
        <f t="shared" si="23"/>
        <v>0.000392</v>
      </c>
      <c r="R46" s="1">
        <f t="shared" si="19"/>
        <v>0.0005739272</v>
      </c>
      <c r="T46" s="14">
        <f t="shared" si="0"/>
        <v>2.14358881</v>
      </c>
      <c r="U46" s="14">
        <f t="shared" si="1"/>
        <v>0.7624814384345988</v>
      </c>
      <c r="V46" s="14">
        <f t="shared" si="2"/>
        <v>0.23175727611993885</v>
      </c>
      <c r="W46" s="14"/>
      <c r="X46" s="14">
        <f t="shared" si="3"/>
        <v>2.14358881</v>
      </c>
      <c r="Y46" s="14">
        <f t="shared" si="4"/>
        <v>0.7624814384345988</v>
      </c>
      <c r="Z46" s="14">
        <f t="shared" si="5"/>
        <v>0.23175727611993885</v>
      </c>
      <c r="AA46" s="14"/>
      <c r="AB46" s="14">
        <f t="shared" si="6"/>
        <v>2.14358881</v>
      </c>
      <c r="AC46" s="14">
        <f t="shared" si="7"/>
        <v>0.7624814384345988</v>
      </c>
      <c r="AD46" s="14">
        <f t="shared" si="8"/>
        <v>0.23175727611993885</v>
      </c>
      <c r="AF46" s="15">
        <f t="shared" si="9"/>
        <v>2.1435888100000002</v>
      </c>
      <c r="AG46" s="15">
        <f t="shared" si="10"/>
        <v>0.762481438434599</v>
      </c>
      <c r="AH46" s="15">
        <f t="shared" si="11"/>
        <v>0.2317572761199389</v>
      </c>
    </row>
    <row r="47" spans="1:34" ht="12.75">
      <c r="A47" s="1">
        <v>1988</v>
      </c>
      <c r="B47" s="1">
        <v>0.000849</v>
      </c>
      <c r="C47" s="1">
        <f t="shared" si="12"/>
        <v>0.0007784669248395153</v>
      </c>
      <c r="D47" s="1">
        <f t="shared" si="20"/>
        <v>0.0011397534246575343</v>
      </c>
      <c r="E47" s="1">
        <f t="shared" si="13"/>
        <v>0.001668712989041096</v>
      </c>
      <c r="F47" s="1">
        <v>0.00030700000000000004</v>
      </c>
      <c r="G47" s="1">
        <f t="shared" si="14"/>
        <v>0.0002814951070974455</v>
      </c>
      <c r="H47" s="1">
        <f t="shared" si="24"/>
        <v>0.0004121369863013699</v>
      </c>
      <c r="I47" s="1">
        <f t="shared" si="15"/>
        <v>0.0006034097616438356</v>
      </c>
      <c r="K47" s="1">
        <v>0.001356</v>
      </c>
      <c r="L47" s="1">
        <f t="shared" si="16"/>
        <v>0.003129803174363915</v>
      </c>
      <c r="M47" s="1">
        <f t="shared" si="22"/>
        <v>0.004582344827586207</v>
      </c>
      <c r="N47" s="1">
        <f t="shared" si="17"/>
        <v>0.006709011062068966</v>
      </c>
      <c r="O47" s="2">
        <v>0.000109</v>
      </c>
      <c r="P47" s="1">
        <f t="shared" si="18"/>
        <v>0.0002515844734555064</v>
      </c>
      <c r="Q47" s="1">
        <f t="shared" si="23"/>
        <v>0.00036834482758620697</v>
      </c>
      <c r="R47" s="1">
        <f t="shared" si="19"/>
        <v>0.0005392936620689656</v>
      </c>
      <c r="T47" s="14">
        <f t="shared" si="0"/>
        <v>2.14358881</v>
      </c>
      <c r="U47" s="14">
        <f t="shared" si="1"/>
        <v>0.7624814384345988</v>
      </c>
      <c r="V47" s="14">
        <f t="shared" si="2"/>
        <v>0.23175727611993885</v>
      </c>
      <c r="W47" s="14"/>
      <c r="X47" s="14">
        <f t="shared" si="3"/>
        <v>2.14358881</v>
      </c>
      <c r="Y47" s="14">
        <f t="shared" si="4"/>
        <v>0.7624814384345988</v>
      </c>
      <c r="Z47" s="14">
        <f t="shared" si="5"/>
        <v>0.23175727611993885</v>
      </c>
      <c r="AA47" s="14"/>
      <c r="AB47" s="14">
        <f t="shared" si="6"/>
        <v>2.14358881</v>
      </c>
      <c r="AC47" s="14">
        <f t="shared" si="7"/>
        <v>0.7624814384345988</v>
      </c>
      <c r="AD47" s="14">
        <f t="shared" si="8"/>
        <v>0.23175727611993885</v>
      </c>
      <c r="AF47" s="15">
        <f t="shared" si="9"/>
        <v>2.14358881</v>
      </c>
      <c r="AG47" s="15">
        <f t="shared" si="10"/>
        <v>0.7624814384345988</v>
      </c>
      <c r="AH47" s="15">
        <f t="shared" si="11"/>
        <v>0.23175727611993885</v>
      </c>
    </row>
    <row r="48" spans="1:34" ht="12.75">
      <c r="A48" s="1">
        <v>1989</v>
      </c>
      <c r="B48" s="1">
        <v>0.001248</v>
      </c>
      <c r="C48" s="1">
        <f t="shared" si="12"/>
        <v>0.0011443188718488987</v>
      </c>
      <c r="D48" s="1">
        <f t="shared" si="20"/>
        <v>0.0016753972602739724</v>
      </c>
      <c r="E48" s="1">
        <f t="shared" si="13"/>
        <v>0.002452949128767123</v>
      </c>
      <c r="F48" s="1">
        <v>0.000292</v>
      </c>
      <c r="G48" s="1">
        <f t="shared" si="14"/>
        <v>0.0002677412745031077</v>
      </c>
      <c r="H48" s="1">
        <f t="shared" si="24"/>
        <v>0.000392</v>
      </c>
      <c r="I48" s="1">
        <f t="shared" si="15"/>
        <v>0.0005739272</v>
      </c>
      <c r="K48" s="1">
        <v>0.004901</v>
      </c>
      <c r="L48" s="1">
        <f t="shared" si="16"/>
        <v>0.0113120688477563</v>
      </c>
      <c r="M48" s="1">
        <f t="shared" si="22"/>
        <v>0.016562</v>
      </c>
      <c r="N48" s="1">
        <f t="shared" si="17"/>
        <v>0.0242484242</v>
      </c>
      <c r="O48" s="2">
        <v>0.000148</v>
      </c>
      <c r="P48" s="1">
        <f t="shared" si="18"/>
        <v>0.00034160093643499943</v>
      </c>
      <c r="Q48" s="1">
        <f t="shared" si="23"/>
        <v>0.0005001379310344827</v>
      </c>
      <c r="R48" s="1">
        <f t="shared" si="19"/>
        <v>0.0007322519448275861</v>
      </c>
      <c r="T48" s="14">
        <f t="shared" si="0"/>
        <v>2.14358881</v>
      </c>
      <c r="U48" s="14">
        <f t="shared" si="1"/>
        <v>0.7624814384345988</v>
      </c>
      <c r="V48" s="14">
        <f t="shared" si="2"/>
        <v>0.23175727611993885</v>
      </c>
      <c r="W48" s="14"/>
      <c r="X48" s="14">
        <f t="shared" si="3"/>
        <v>2.1435888100000002</v>
      </c>
      <c r="Y48" s="14">
        <f t="shared" si="4"/>
        <v>0.762481438434599</v>
      </c>
      <c r="Z48" s="14">
        <f t="shared" si="5"/>
        <v>0.2317572761199389</v>
      </c>
      <c r="AA48" s="14"/>
      <c r="AB48" s="14">
        <f t="shared" si="6"/>
        <v>2.1435888100000002</v>
      </c>
      <c r="AC48" s="14">
        <f t="shared" si="7"/>
        <v>0.762481438434599</v>
      </c>
      <c r="AD48" s="14">
        <f t="shared" si="8"/>
        <v>0.2317572761199389</v>
      </c>
      <c r="AF48" s="15">
        <f t="shared" si="9"/>
        <v>2.1435888100000002</v>
      </c>
      <c r="AG48" s="15">
        <f t="shared" si="10"/>
        <v>0.762481438434599</v>
      </c>
      <c r="AH48" s="15">
        <f t="shared" si="11"/>
        <v>0.2317572761199389</v>
      </c>
    </row>
    <row r="49" spans="19:34" ht="12.75">
      <c r="S49" s="13" t="s">
        <v>20</v>
      </c>
      <c r="T49" s="1">
        <f>AVERAGE(T14:T48)</f>
        <v>2.579905325714283</v>
      </c>
      <c r="U49" s="1">
        <f>AVERAGE(U14:U48)</f>
        <v>0.8667360266268693</v>
      </c>
      <c r="V49" s="13">
        <f>AVERAGE(V14:V48)</f>
        <v>0.26344560079844065</v>
      </c>
      <c r="W49" s="13" t="s">
        <v>20</v>
      </c>
      <c r="X49" s="1">
        <f>AVERAGE(X14:X48)</f>
        <v>2.579905325714283</v>
      </c>
      <c r="Y49" s="1">
        <f>AVERAGE(Y14:Y48)</f>
        <v>0.8667360266268693</v>
      </c>
      <c r="Z49" s="13">
        <f>AVERAGE(Z14:Z48)</f>
        <v>0.26344560079844065</v>
      </c>
      <c r="AA49" s="13" t="s">
        <v>20</v>
      </c>
      <c r="AB49" s="1">
        <f>AVERAGE(AB14:AB48)</f>
        <v>2.579905325714283</v>
      </c>
      <c r="AC49" s="1">
        <f>AVERAGE(AC14:AC48)</f>
        <v>0.8667360266268693</v>
      </c>
      <c r="AD49" s="13">
        <f>AVERAGE(AD14:AD48)</f>
        <v>0.26344560079844065</v>
      </c>
      <c r="AF49" s="1">
        <f>AVERAGE(AF14:AF48)</f>
        <v>2.579905325714283</v>
      </c>
      <c r="AG49" s="1">
        <f>AVERAGE(AG14:AG48)</f>
        <v>0.8667360266268693</v>
      </c>
      <c r="AH49" s="13">
        <f>AVERAGE(AH14:AH48)</f>
        <v>0.26344560079844065</v>
      </c>
    </row>
    <row r="50" spans="1:15" ht="12.75">
      <c r="A50" s="13" t="s">
        <v>24</v>
      </c>
      <c r="B50" s="13">
        <f>SUM(B14:B48)</f>
        <v>2.456214</v>
      </c>
      <c r="E50" s="13" t="s">
        <v>25</v>
      </c>
      <c r="F50" s="13">
        <f>SUM(F14:F48)</f>
        <v>1.2643590000000002</v>
      </c>
      <c r="J50" s="13" t="s">
        <v>25</v>
      </c>
      <c r="K50" s="13">
        <f>SUM(K14:K48)</f>
        <v>0.5675390000000001</v>
      </c>
      <c r="N50" s="13" t="s">
        <v>25</v>
      </c>
      <c r="O50" s="13">
        <f>SUM(O14:O48)</f>
        <v>0.2864199999999999</v>
      </c>
    </row>
    <row r="51" spans="1:6" ht="12.75">
      <c r="A51" s="8"/>
      <c r="D51" s="10"/>
      <c r="E51" s="10"/>
      <c r="F51" s="10"/>
    </row>
  </sheetData>
  <printOptions gridLines="1" heading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Mohler</dc:creator>
  <cp:keywords/>
  <dc:description/>
  <cp:lastModifiedBy>tjbrake</cp:lastModifiedBy>
  <cp:lastPrinted>2003-12-29T19:31:52Z</cp:lastPrinted>
  <dcterms:created xsi:type="dcterms:W3CDTF">1998-11-15T22:21:35Z</dcterms:created>
  <dcterms:modified xsi:type="dcterms:W3CDTF">2004-10-21T14:20:18Z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474287884</vt:i4>
  </property>
  <property fmtid="{D5CDD505-2E9C-101B-9397-08002B2CF9AE}" pid="3" name="_EmailSubject">
    <vt:lpwstr>Spreadsheets used to calculate Sigma Y bars (Log standard deviations) and their weighted averages</vt:lpwstr>
  </property>
  <property fmtid="{D5CDD505-2E9C-101B-9397-08002B2CF9AE}" pid="4" name="_AuthorEmail">
    <vt:lpwstr>AMobasheran@atlintl.com</vt:lpwstr>
  </property>
  <property fmtid="{D5CDD505-2E9C-101B-9397-08002B2CF9AE}" pid="5" name="_AuthorEmailDisplayName">
    <vt:lpwstr>Mobasheran, Amir</vt:lpwstr>
  </property>
</Properties>
</file>