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10YO" sheetId="1" r:id="rId1"/>
    <sheet name="6YO" sheetId="2" r:id="rId2"/>
  </sheets>
  <definedNames/>
  <calcPr fullCalcOnLoad="1"/>
</workbook>
</file>

<file path=xl/sharedStrings.xml><?xml version="1.0" encoding="utf-8"?>
<sst xmlns="http://schemas.openxmlformats.org/spreadsheetml/2006/main" count="58" uniqueCount="18">
  <si>
    <t>Head CG X position:</t>
  </si>
  <si>
    <t>Head CG Z position:</t>
  </si>
  <si>
    <t>Knee Pivot X position:</t>
  </si>
  <si>
    <t>Knee Pivot Z position:</t>
  </si>
  <si>
    <t>Length from Head CG to H Point:</t>
  </si>
  <si>
    <t>Length from Knee Pivot to H Point:</t>
  </si>
  <si>
    <t>mm</t>
  </si>
  <si>
    <t>Calculations:</t>
  </si>
  <si>
    <t>Length from Head CG to Knee Pivot:</t>
  </si>
  <si>
    <t>Head CG-H Point Angle Relative to Vertical:</t>
  </si>
  <si>
    <t>H Point-Z Point Angle Relative to Horizontal:</t>
  </si>
  <si>
    <t>deg</t>
  </si>
  <si>
    <t>Measurements:</t>
  </si>
  <si>
    <t>H Point X Position Relative to Z Point:</t>
  </si>
  <si>
    <t>H Point Z Position Relative to Z Point:</t>
  </si>
  <si>
    <t>H Point Resultant Distance from Z Point:</t>
  </si>
  <si>
    <t>Anthropometry Constants:</t>
  </si>
  <si>
    <t>Radius of Head CG Circle - 1/2 Overlap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</si>
</sst>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I8" sqref="I8"/>
    </sheetView>
  </sheetViews>
  <sheetFormatPr defaultColWidth="9.140625" defaultRowHeight="12.75"/>
  <cols>
    <col min="1" max="1" width="37.57421875" style="0" customWidth="1"/>
    <col min="2" max="2" width="9.140625" style="2" customWidth="1"/>
  </cols>
  <sheetData>
    <row r="1" ht="12.75">
      <c r="A1" s="1" t="s">
        <v>12</v>
      </c>
    </row>
    <row r="3" spans="1:3" ht="12.75">
      <c r="A3" t="s">
        <v>0</v>
      </c>
      <c r="B3" s="12">
        <v>138</v>
      </c>
      <c r="C3" t="s">
        <v>6</v>
      </c>
    </row>
    <row r="4" spans="1:3" ht="12.75">
      <c r="A4" t="s">
        <v>1</v>
      </c>
      <c r="B4" s="12">
        <v>790</v>
      </c>
      <c r="C4" t="s">
        <v>6</v>
      </c>
    </row>
    <row r="5" spans="1:3" ht="12.75">
      <c r="A5" t="s">
        <v>2</v>
      </c>
      <c r="B5" s="12">
        <v>585</v>
      </c>
      <c r="C5" t="s">
        <v>6</v>
      </c>
    </row>
    <row r="6" spans="1:3" ht="12.75">
      <c r="A6" t="s">
        <v>3</v>
      </c>
      <c r="B6" s="12">
        <v>444</v>
      </c>
      <c r="C6" t="s">
        <v>6</v>
      </c>
    </row>
    <row r="8" ht="12.75">
      <c r="A8" s="1" t="s">
        <v>16</v>
      </c>
    </row>
    <row r="10" spans="1:3" ht="12.75">
      <c r="A10" s="8" t="s">
        <v>4</v>
      </c>
      <c r="B10" s="9">
        <v>527</v>
      </c>
      <c r="C10" s="8" t="s">
        <v>6</v>
      </c>
    </row>
    <row r="11" spans="1:3" ht="12.75">
      <c r="A11" s="8" t="s">
        <v>5</v>
      </c>
      <c r="B11" s="9">
        <v>288</v>
      </c>
      <c r="C11" s="8" t="s">
        <v>6</v>
      </c>
    </row>
    <row r="13" ht="12.75">
      <c r="A13" s="1" t="s">
        <v>7</v>
      </c>
    </row>
    <row r="15" spans="1:3" ht="12.75">
      <c r="A15" t="s">
        <v>8</v>
      </c>
      <c r="B15" s="3">
        <f>SQRT((B5-B3)^2+(B6-B4)^2)</f>
        <v>565.2654243804409</v>
      </c>
      <c r="C15" t="s">
        <v>6</v>
      </c>
    </row>
    <row r="16" spans="1:3" ht="12.75">
      <c r="A16" t="s">
        <v>17</v>
      </c>
      <c r="B16" s="3">
        <f>(B10^2-B11^2+B15^2)/(2*B15)</f>
        <v>454.9278779643292</v>
      </c>
      <c r="C16" t="s">
        <v>6</v>
      </c>
    </row>
    <row r="17" spans="1:3" ht="12.75">
      <c r="A17" s="4" t="s">
        <v>13</v>
      </c>
      <c r="B17" s="5">
        <f>B$3+B$16*(B$5-B$3)/B$15+(SQRT(B$10^2-B$16^2)*(B$6-B$4)/B$15)</f>
        <v>334.9126275025444</v>
      </c>
      <c r="C17" s="4" t="s">
        <v>6</v>
      </c>
    </row>
    <row r="18" spans="1:3" ht="12.75">
      <c r="A18" s="4" t="s">
        <v>14</v>
      </c>
      <c r="B18" s="5">
        <f>B$4+B$16*(B$6-B$4)/B$15-(SQRT(B$10^2-B$16^2)*(B$5-B$3)/B$15)</f>
        <v>301.17035980820043</v>
      </c>
      <c r="C18" s="4" t="s">
        <v>6</v>
      </c>
    </row>
    <row r="19" spans="1:3" ht="12.75">
      <c r="A19" s="10" t="s">
        <v>15</v>
      </c>
      <c r="B19" s="11">
        <f>SQRT(B17^2+B18^2)</f>
        <v>450.4109830895101</v>
      </c>
      <c r="C19" s="10" t="s">
        <v>6</v>
      </c>
    </row>
    <row r="20" spans="1:3" ht="12.75">
      <c r="A20" s="6" t="s">
        <v>9</v>
      </c>
      <c r="B20" s="7">
        <f>(ATAN((B17-B3)/(B4-B18)))*180/PI()</f>
        <v>21.940791020993803</v>
      </c>
      <c r="C20" s="6" t="s">
        <v>11</v>
      </c>
    </row>
    <row r="21" spans="1:3" ht="12.75">
      <c r="A21" s="6" t="s">
        <v>10</v>
      </c>
      <c r="B21" s="7">
        <f>(ATAN(B18/B17))*180/PI()</f>
        <v>41.963479276022454</v>
      </c>
      <c r="C21" s="6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37.57421875" style="0" customWidth="1"/>
    <col min="2" max="2" width="9.140625" style="2" customWidth="1"/>
  </cols>
  <sheetData>
    <row r="1" ht="12.75">
      <c r="A1" s="1" t="s">
        <v>12</v>
      </c>
    </row>
    <row r="3" spans="1:3" ht="12.75">
      <c r="A3" t="s">
        <v>0</v>
      </c>
      <c r="B3" s="12">
        <v>138</v>
      </c>
      <c r="C3" t="s">
        <v>6</v>
      </c>
    </row>
    <row r="4" spans="1:3" ht="12.75">
      <c r="A4" t="s">
        <v>1</v>
      </c>
      <c r="B4" s="12">
        <v>790</v>
      </c>
      <c r="C4" t="s">
        <v>6</v>
      </c>
    </row>
    <row r="5" spans="1:3" ht="12.75">
      <c r="A5" t="s">
        <v>2</v>
      </c>
      <c r="B5" s="12">
        <v>585</v>
      </c>
      <c r="C5" t="s">
        <v>6</v>
      </c>
    </row>
    <row r="6" spans="1:3" ht="12.75">
      <c r="A6" t="s">
        <v>3</v>
      </c>
      <c r="B6" s="12">
        <v>444</v>
      </c>
      <c r="C6" t="s">
        <v>6</v>
      </c>
    </row>
    <row r="8" ht="12.75">
      <c r="A8" s="1" t="s">
        <v>16</v>
      </c>
    </row>
    <row r="10" spans="1:3" ht="12.75">
      <c r="A10" s="8" t="s">
        <v>4</v>
      </c>
      <c r="B10" s="9">
        <v>473</v>
      </c>
      <c r="C10" s="8" t="s">
        <v>6</v>
      </c>
    </row>
    <row r="11" spans="1:3" ht="12.75">
      <c r="A11" s="8" t="s">
        <v>5</v>
      </c>
      <c r="B11" s="9">
        <v>238</v>
      </c>
      <c r="C11" s="8" t="s">
        <v>6</v>
      </c>
    </row>
    <row r="13" ht="12.75">
      <c r="A13" s="1" t="s">
        <v>7</v>
      </c>
    </row>
    <row r="15" spans="1:3" ht="12.75">
      <c r="A15" t="s">
        <v>8</v>
      </c>
      <c r="B15" s="3">
        <f>SQRT((B5-B3)^2+(B6-B4)^2)</f>
        <v>565.2654243804409</v>
      </c>
      <c r="C15" t="s">
        <v>6</v>
      </c>
    </row>
    <row r="16" spans="1:3" ht="12.75">
      <c r="A16" t="s">
        <v>17</v>
      </c>
      <c r="B16" s="3">
        <f>(B10^2-B11^2+B15^2)/(2*B15)</f>
        <v>430.4261140094928</v>
      </c>
      <c r="C16" t="s">
        <v>6</v>
      </c>
    </row>
    <row r="17" spans="1:3" ht="12.75">
      <c r="A17" s="4" t="s">
        <v>13</v>
      </c>
      <c r="B17" s="5">
        <f>B$3+B$16*(B$5-B$3)/B$15+(SQRT(B$10^2-B$16^2)*(B$6-B$4)/B$15)</f>
        <v>358.32758381910185</v>
      </c>
      <c r="C17" s="4" t="s">
        <v>6</v>
      </c>
    </row>
    <row r="18" spans="1:3" ht="12.75">
      <c r="A18" s="4" t="s">
        <v>14</v>
      </c>
      <c r="B18" s="5">
        <f>B$4+B$16*(B$6-B$4)/B$15-(SQRT(B$10^2-B$16^2)*(B$5-B$3)/B$15)</f>
        <v>371.4492195582038</v>
      </c>
      <c r="C18" s="4" t="s">
        <v>6</v>
      </c>
    </row>
    <row r="19" spans="1:3" ht="12.75">
      <c r="A19" s="10" t="s">
        <v>15</v>
      </c>
      <c r="B19" s="11">
        <f>SQRT(B17^2+B18^2)</f>
        <v>516.1135340562522</v>
      </c>
      <c r="C19" s="10" t="s">
        <v>6</v>
      </c>
    </row>
    <row r="20" spans="1:3" ht="12.75">
      <c r="A20" s="6" t="s">
        <v>9</v>
      </c>
      <c r="B20" s="7">
        <f>(ATAN((B17-B3)/(B4-B18)))*180/PI()</f>
        <v>27.7625816935713</v>
      </c>
      <c r="C20" s="6" t="s">
        <v>11</v>
      </c>
    </row>
    <row r="21" spans="1:3" ht="12.75">
      <c r="A21" s="6" t="s">
        <v>10</v>
      </c>
      <c r="B21" s="7">
        <f>(ATAN(B18/B17))*180/PI()</f>
        <v>46.03008665348737</v>
      </c>
      <c r="C21" s="6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 / NHTSA / VRTC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stammen</dc:creator>
  <cp:keywords/>
  <dc:description/>
  <cp:lastModifiedBy>JStammen</cp:lastModifiedBy>
  <dcterms:created xsi:type="dcterms:W3CDTF">2006-07-18T18:41:32Z</dcterms:created>
  <dcterms:modified xsi:type="dcterms:W3CDTF">2008-02-26T18:59:11Z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