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0" windowWidth="11880" windowHeight="6420" tabRatio="758" firstSheet="2" activeTab="6"/>
  </bookViews>
  <sheets>
    <sheet name="Definitions" sheetId="1" r:id="rId1"/>
    <sheet name="Ration Calculations" sheetId="2" r:id="rId2"/>
    <sheet name="AER Instructions" sheetId="3" r:id="rId3"/>
    <sheet name="AER " sheetId="4" r:id="rId4"/>
    <sheet name="Pipeline Instructions" sheetId="5" r:id="rId5"/>
    <sheet name="Commodity Pipeline Sheet" sheetId="6" r:id="rId6"/>
    <sheet name="PVO Summary Sheet" sheetId="7" r:id="rId7"/>
  </sheets>
  <externalReferences>
    <externalReference r:id="rId10"/>
  </externalReferences>
  <definedNames>
    <definedName name="_xlnm.Print_Area" localSheetId="3">'AER '!$A$1:$L$38</definedName>
    <definedName name="_xlnm.Print_Area" localSheetId="2">'AER Instructions'!$A$1:$B$19</definedName>
    <definedName name="_xlnm.Print_Area" localSheetId="5">'Commodity Pipeline Sheet'!$A$1:$J$118</definedName>
    <definedName name="_xlnm.Print_Area" localSheetId="0">'Definitions'!$A$1:$A$21</definedName>
    <definedName name="_xlnm.Print_Area" localSheetId="4">'Pipeline Instructions'!$A$1:$A$27</definedName>
    <definedName name="_xlnm.Print_Area" localSheetId="6">'PVO Summary Sheet'!$A$1:$F$87</definedName>
    <definedName name="_xlnm.Print_Area" localSheetId="1">'Ration Calculations'!$A$1:$H$42</definedName>
    <definedName name="Z_67EF0E84_DBAA_436C_9F0E_99927DDBEA8F_.wvu.Cols" localSheetId="3" hidden="1">'AER '!$M:$M</definedName>
    <definedName name="Z_67EF0E84_DBAA_436C_9F0E_99927DDBEA8F_.wvu.PrintArea" localSheetId="3" hidden="1">'AER '!$B$2:$L$39</definedName>
    <definedName name="Z_67EF0E84_DBAA_436C_9F0E_99927DDBEA8F_.wvu.PrintArea" localSheetId="5" hidden="1">'Commodity Pipeline Sheet'!$A$1:$J$82</definedName>
    <definedName name="Z_67EF0E84_DBAA_436C_9F0E_99927DDBEA8F_.wvu.PrintArea" localSheetId="4" hidden="1">'Pipeline Instructions'!$A$1:$A$28</definedName>
    <definedName name="Z_67EF0E84_DBAA_436C_9F0E_99927DDBEA8F_.wvu.PrintArea" localSheetId="6" hidden="1">'PVO Summary Sheet'!$A$1:$F$83</definedName>
    <definedName name="Z_67EF0E84_DBAA_436C_9F0E_99927DDBEA8F_.wvu.Rows" localSheetId="3" hidden="1">'AER '!#REF!,'AER '!#REF!</definedName>
    <definedName name="Z_91745CFC_76EE_4E4D_9332_23766407D3AF_.wvu.Cols" localSheetId="3" hidden="1">'AER '!$M:$M</definedName>
    <definedName name="Z_91745CFC_76EE_4E4D_9332_23766407D3AF_.wvu.PrintArea" localSheetId="3" hidden="1">'AER '!$B$2:$L$39</definedName>
    <definedName name="Z_91745CFC_76EE_4E4D_9332_23766407D3AF_.wvu.PrintArea" localSheetId="5" hidden="1">'Commodity Pipeline Sheet'!$A$1:$J$82</definedName>
    <definedName name="Z_91745CFC_76EE_4E4D_9332_23766407D3AF_.wvu.PrintArea" localSheetId="4" hidden="1">'Pipeline Instructions'!$A$7:$A$28</definedName>
    <definedName name="Z_91745CFC_76EE_4E4D_9332_23766407D3AF_.wvu.Rows" localSheetId="3" hidden="1">'AER '!$31:$31,'AER '!#REF!</definedName>
    <definedName name="Z_9DA7541C_0C9E_4848_9558_5C810B750C47_.wvu.Cols" localSheetId="3" hidden="1">'AER '!$M:$M</definedName>
    <definedName name="Z_9DA7541C_0C9E_4848_9558_5C810B750C47_.wvu.PrintArea" localSheetId="3" hidden="1">'AER '!$B$1:$L$38</definedName>
    <definedName name="Z_9DA7541C_0C9E_4848_9558_5C810B750C47_.wvu.Rows" localSheetId="3" hidden="1">'AER '!$31:$31,'AER '!#REF!,'AER '!#REF!</definedName>
  </definedNames>
  <calcPr fullCalcOnLoad="1"/>
</workbook>
</file>

<file path=xl/comments2.xml><?xml version="1.0" encoding="utf-8"?>
<comments xmlns="http://schemas.openxmlformats.org/spreadsheetml/2006/main">
  <authors>
    <author>USAID</author>
  </authors>
  <commentList>
    <comment ref="L12" authorId="0">
      <text>
        <r>
          <rPr>
            <b/>
            <sz val="8"/>
            <rFont val="Tahoma"/>
            <family val="0"/>
          </rPr>
          <t>USAID:</t>
        </r>
        <r>
          <rPr>
            <sz val="8"/>
            <rFont val="Tahoma"/>
            <family val="0"/>
          </rPr>
          <t xml:space="preserve">
Sylvia says these are Black Beans - but are they actually bulk?</t>
        </r>
      </text>
    </comment>
    <comment ref="L20" authorId="0">
      <text>
        <r>
          <rPr>
            <b/>
            <sz val="8"/>
            <rFont val="Tahoma"/>
            <family val="0"/>
          </rPr>
          <t>USAID:</t>
        </r>
        <r>
          <rPr>
            <sz val="8"/>
            <rFont val="Tahoma"/>
            <family val="0"/>
          </rPr>
          <t xml:space="preserve">
Sylvia suggests only added Buckwheat Supreme flour since the vendor has not offered the other product line - John Brooks question</t>
        </r>
      </text>
    </comment>
    <comment ref="L38" authorId="0">
      <text>
        <r>
          <rPr>
            <b/>
            <sz val="8"/>
            <rFont val="Tahoma"/>
            <family val="0"/>
          </rPr>
          <t>USAID:</t>
        </r>
        <r>
          <rPr>
            <sz val="8"/>
            <rFont val="Tahoma"/>
            <family val="0"/>
          </rPr>
          <t xml:space="preserve">
Sylvia suggested adding a "Nutrition Bar" to the list, a new emergency product approved last month</t>
        </r>
      </text>
    </comment>
    <comment ref="L54" authorId="0">
      <text>
        <r>
          <rPr>
            <b/>
            <sz val="8"/>
            <rFont val="Tahoma"/>
            <family val="0"/>
          </rPr>
          <t>USAID:</t>
        </r>
        <r>
          <rPr>
            <sz val="8"/>
            <rFont val="Tahoma"/>
            <family val="0"/>
          </rPr>
          <t xml:space="preserve">
The WISSH / ASA organization requested FFP to consider these inactive products</t>
        </r>
      </text>
    </comment>
    <comment ref="L55" authorId="0">
      <text>
        <r>
          <rPr>
            <b/>
            <sz val="8"/>
            <rFont val="Tahoma"/>
            <family val="0"/>
          </rPr>
          <t>USAID:</t>
        </r>
        <r>
          <rPr>
            <sz val="8"/>
            <rFont val="Tahoma"/>
            <family val="0"/>
          </rPr>
          <t xml:space="preserve">
The WISSH / ASA organization requested FFP to consider these inactive products</t>
        </r>
      </text>
    </comment>
    <comment ref="L58" authorId="0">
      <text>
        <r>
          <rPr>
            <b/>
            <sz val="8"/>
            <rFont val="Tahoma"/>
            <family val="0"/>
          </rPr>
          <t>USAID:</t>
        </r>
        <r>
          <rPr>
            <sz val="8"/>
            <rFont val="Tahoma"/>
            <family val="0"/>
          </rPr>
          <t xml:space="preserve">
Sylvia adds a new commodity, " Soybean Oil, Crude Degummed, Bulk</t>
        </r>
      </text>
    </comment>
  </commentList>
</comments>
</file>

<file path=xl/comments4.xml><?xml version="1.0" encoding="utf-8"?>
<comments xmlns="http://schemas.openxmlformats.org/spreadsheetml/2006/main">
  <authors>
    <author>USAID</author>
  </authors>
  <commentList>
    <comment ref="G45" authorId="0">
      <text>
        <r>
          <rPr>
            <b/>
            <sz val="8"/>
            <rFont val="Tahoma"/>
            <family val="0"/>
          </rPr>
          <t>USAID:</t>
        </r>
        <r>
          <rPr>
            <sz val="8"/>
            <rFont val="Tahoma"/>
            <family val="0"/>
          </rPr>
          <t xml:space="preserve">
Sylvia says these are Black Beans - but are they actually bulk?</t>
        </r>
      </text>
    </comment>
    <comment ref="G53" authorId="0">
      <text>
        <r>
          <rPr>
            <b/>
            <sz val="8"/>
            <rFont val="Tahoma"/>
            <family val="0"/>
          </rPr>
          <t>USAID:</t>
        </r>
        <r>
          <rPr>
            <sz val="8"/>
            <rFont val="Tahoma"/>
            <family val="0"/>
          </rPr>
          <t xml:space="preserve">
Sylvia suggests only added Buckwheat Supreme flour since the vendor has not offered the other product line - John Brooks question</t>
        </r>
      </text>
    </comment>
    <comment ref="G71" authorId="0">
      <text>
        <r>
          <rPr>
            <b/>
            <sz val="8"/>
            <rFont val="Tahoma"/>
            <family val="0"/>
          </rPr>
          <t>USAID:</t>
        </r>
        <r>
          <rPr>
            <sz val="8"/>
            <rFont val="Tahoma"/>
            <family val="0"/>
          </rPr>
          <t xml:space="preserve">
Sylvia suggested adding a "Nutrition Bar" to the list, a new emergency product approved last month</t>
        </r>
      </text>
    </comment>
    <comment ref="G87" authorId="0">
      <text>
        <r>
          <rPr>
            <b/>
            <sz val="8"/>
            <rFont val="Tahoma"/>
            <family val="0"/>
          </rPr>
          <t>USAID:</t>
        </r>
        <r>
          <rPr>
            <sz val="8"/>
            <rFont val="Tahoma"/>
            <family val="0"/>
          </rPr>
          <t xml:space="preserve">
The WISSH / ASA organization requested FFP to consider these inactive products</t>
        </r>
      </text>
    </comment>
    <comment ref="G88" authorId="0">
      <text>
        <r>
          <rPr>
            <b/>
            <sz val="8"/>
            <rFont val="Tahoma"/>
            <family val="0"/>
          </rPr>
          <t>USAID:</t>
        </r>
        <r>
          <rPr>
            <sz val="8"/>
            <rFont val="Tahoma"/>
            <family val="0"/>
          </rPr>
          <t xml:space="preserve">
The WISSH / ASA organization requested FFP to consider these inactive products</t>
        </r>
      </text>
    </comment>
    <comment ref="G91" authorId="0">
      <text>
        <r>
          <rPr>
            <b/>
            <sz val="8"/>
            <rFont val="Tahoma"/>
            <family val="0"/>
          </rPr>
          <t>USAID:</t>
        </r>
        <r>
          <rPr>
            <sz val="8"/>
            <rFont val="Tahoma"/>
            <family val="0"/>
          </rPr>
          <t xml:space="preserve">
Sylvia adds a new commodity, " Soybean Oil, Crude Degummed, Bulk</t>
        </r>
      </text>
    </comment>
  </commentList>
</comments>
</file>

<file path=xl/sharedStrings.xml><?xml version="1.0" encoding="utf-8"?>
<sst xmlns="http://schemas.openxmlformats.org/spreadsheetml/2006/main" count="502" uniqueCount="243">
  <si>
    <r>
      <t xml:space="preserve">The Annual Estimate of Requirements (AER) has been created to specify an organization's annual commodity requirements.  Complete the AER </t>
    </r>
    <r>
      <rPr>
        <b/>
        <i/>
        <sz val="10"/>
        <rFont val="Arial"/>
        <family val="2"/>
      </rPr>
      <t>prior</t>
    </r>
    <r>
      <rPr>
        <i/>
        <sz val="10"/>
        <rFont val="Arial"/>
        <family val="2"/>
      </rPr>
      <t xml:space="preserve"> to working on the Commodity Pipeline and PVO Summary Sheet (separate instructions provided).  
Please read the instructions below to ensure that the form is completed correctly.  Commodities, formulas and other data have been provided in advance to ensure accuracy and conformity.  Many of the cells are automatically calculated and are protected.  These cannot be changed.  To change the size of the document on the screen or the size of the drop down lists, go to the toolbar on your screen and select "View" followed by "Zoom" on the drop down menu, and alter the magnification number according to your needs.  
For additional questions concerning concerning how to complete the AER, please contact AMEX International, FFP's institutional support contractor, at 202-962-0048 or ffpdocs@amexdc.com, or your relevant Country Backstop Officer at Food for Peace.</t>
    </r>
  </si>
  <si>
    <t xml:space="preserve">Ration Calculations </t>
  </si>
  <si>
    <t>Information provided must match the AER MT Request</t>
  </si>
  <si>
    <t xml:space="preserve">1.  On the Commodity Pipeline Sheet, the headings, date, commodities, and approved levels should have carried over from the AER template.  CSs should begin by entering their Opening Stocks/Levels (highlighted in purple) from the previous fiscal year.  NOTE:: This amount should be the MT that is (will be) in the warehouse on Oct 1.  Additional MT from the previous FY due to arrive or to be Called Foward should be entered into the pipeline sheet at the estimated month of arrival. (See the PREP-AER Example) </t>
  </si>
  <si>
    <t>7.  The Remarks column is to be used to note when commodity from the previous FY arrived and useful place to clarify commodity transactions.</t>
  </si>
  <si>
    <t>3.  Estimate when you will be requesting commodities throughout the year, and when they will arrive in country.  On the Commodity Pipeline sheet enter the  tonnage into the MT Arrivals row under the month that you expect the commodities to arrive in country.   You will justify the need for the call forward on the PVO Summary Sheet.   It is understood that this is an estimate based on your planning for the upcoming year.  As the year progresses, you can change these values to reflect the actual situation (and submit an updated version to FFP when requested).</t>
  </si>
  <si>
    <r>
      <t>4.  Record the commodities that were received as loans under the Loans (In or Out) row.  If commodities were loaned out, record those here as</t>
    </r>
    <r>
      <rPr>
        <sz val="10"/>
        <color indexed="12"/>
        <rFont val="Arial"/>
        <family val="2"/>
      </rPr>
      <t xml:space="preserve"> </t>
    </r>
    <r>
      <rPr>
        <sz val="10"/>
        <rFont val="Arial"/>
        <family val="2"/>
      </rPr>
      <t xml:space="preserve">a negative number. </t>
    </r>
  </si>
  <si>
    <t xml:space="preserve">8.  The Justification for a Resource Oblication column is incredibly important because it indicates to PVOs, local missions, and FFP/Washington when Call Forwards need to be made and support funds need to be requested in order to prevent pipeline breaks.  For this column, enter your justification for an obligation in the month that the action needs to happen to prevent a pipeline break.  For example, if you need 202(e) and ITSH funds in November then put the justification in November since money can be transfered within the month.  To justify commodity Calls Forward for direct distribution and monitization, think about the ordering and transportation time it takes to get commodities to your country.  If you need them to arrive in February and the transport time is 3 months, then you will put your justification for a Call Forward in November.  A comment box should appear when you place your mouse over these boxes to remind you of the criteria that you can use to justify the need for the commodities and/or funding.  This column should provide a quick summary of when all Call Forwards and support fund obligations need to happen throughout the year to keep all four 
pipelines from breaking.  </t>
  </si>
  <si>
    <t>Country, Countries, Regional:</t>
  </si>
  <si>
    <t>Cooperating Sponsor:</t>
  </si>
  <si>
    <t>Fiscal Year:</t>
  </si>
  <si>
    <r>
      <t xml:space="preserve">Number of Recipients </t>
    </r>
    <r>
      <rPr>
        <sz val="14"/>
        <rFont val="Arial"/>
        <family val="0"/>
      </rPr>
      <t xml:space="preserve">
</t>
    </r>
    <r>
      <rPr>
        <i/>
        <sz val="14"/>
        <rFont val="Arial"/>
        <family val="2"/>
      </rPr>
      <t>(must match #9 in AER)</t>
    </r>
  </si>
  <si>
    <r>
      <t>Ration Size</t>
    </r>
    <r>
      <rPr>
        <sz val="14"/>
        <rFont val="Arial"/>
        <family val="0"/>
      </rPr>
      <t xml:space="preserve"> 
</t>
    </r>
    <r>
      <rPr>
        <i/>
        <sz val="14"/>
        <rFont val="Arial"/>
        <family val="2"/>
      </rPr>
      <t>(KGs)</t>
    </r>
  </si>
  <si>
    <t xml:space="preserve">Number of Distributions 
per Year </t>
  </si>
  <si>
    <r>
      <t xml:space="preserve">Commodity Type </t>
    </r>
    <r>
      <rPr>
        <sz val="14"/>
        <rFont val="Arial"/>
        <family val="0"/>
      </rPr>
      <t xml:space="preserve">
</t>
    </r>
    <r>
      <rPr>
        <i/>
        <sz val="14"/>
        <rFont val="Arial"/>
        <family val="2"/>
      </rPr>
      <t>(must match #7 in AER)</t>
    </r>
  </si>
  <si>
    <r>
      <t xml:space="preserve">Recipient Category </t>
    </r>
    <r>
      <rPr>
        <sz val="14"/>
        <rFont val="Arial"/>
        <family val="0"/>
      </rPr>
      <t xml:space="preserve">
</t>
    </r>
    <r>
      <rPr>
        <i/>
        <sz val="14"/>
        <rFont val="Arial"/>
        <family val="2"/>
      </rPr>
      <t>(must match #8 in AER)</t>
    </r>
  </si>
  <si>
    <t>FY 2008</t>
  </si>
  <si>
    <t xml:space="preserve">Country:  Enter the name of the country covered by the estimate.  In cases where one program operates in multiple countries or in a geographical region, please specify those countries/region.  </t>
  </si>
  <si>
    <t>2.  Start by filling in the Approved Levels in the blue boxes for monetization proceeds, Section 202(e) and ITSH.  For the Monetization column, please enter the approved MT for monetization and the $ amount that you estimate you will recover from the commodity sale.  For the pipeline, enter estimated dollar amounts, not MT.</t>
  </si>
  <si>
    <r>
      <t xml:space="preserve">NER/Non-emergency Resources:  </t>
    </r>
    <r>
      <rPr>
        <sz val="9"/>
        <rFont val="Arial"/>
        <family val="2"/>
      </rPr>
      <t>Non-emergency resources are used in MYAPs for activities that target chronically food insecure populations.  These activities include long-term safety nets and interventions to enhance human capacities, livelihood capabilities, and community resiliency and capacity.</t>
    </r>
  </si>
  <si>
    <t>Recipients:</t>
  </si>
  <si>
    <t xml:space="preserve">11.  Additional CS </t>
  </si>
  <si>
    <t>12.  Submitted by (CS)</t>
  </si>
  <si>
    <t>13.  FFP Approval</t>
  </si>
  <si>
    <t>PVO Summary Sheet</t>
  </si>
  <si>
    <t>Estimated time for commodities to arrive in country warehouse:</t>
  </si>
  <si>
    <r>
      <t xml:space="preserve">Cooperating Sponsors should complete the Commodity Pipeline and PVO Summary Sheet </t>
    </r>
    <r>
      <rPr>
        <b/>
        <sz val="10"/>
        <rFont val="Arial"/>
        <family val="2"/>
      </rPr>
      <t>after</t>
    </r>
    <r>
      <rPr>
        <sz val="10"/>
        <rFont val="Arial"/>
        <family val="2"/>
      </rPr>
      <t xml:space="preserve"> completing the AER, as some fields will self-populate.  After completing the AER, Cooperating Sponsors should first complete the Commodity Pipeline tab.  This information is then carried over onto the PVO Summary Sheet, which should be completed last.  Note that although the AER will remain valid throughout the fiscal year as part of your PREP submission, a modified Commodity Pipeline and PVO Summary Sheet will be updated and resubmitted quarterly to best reflect the actual situation. </t>
    </r>
  </si>
  <si>
    <t>INSTRUCTIONS FOR COMPLETING THE 
COMMODITY PIPELINE AND PVO SUMMARY SHEETS</t>
  </si>
  <si>
    <t xml:space="preserve">*Any dates prior to the date submitted are actuals.  </t>
  </si>
  <si>
    <t xml:space="preserve">Country:  </t>
  </si>
  <si>
    <t xml:space="preserve">PVO:  </t>
  </si>
  <si>
    <t xml:space="preserve">FY:  </t>
  </si>
  <si>
    <t xml:space="preserve">Wheat Flour, bread </t>
  </si>
  <si>
    <t xml:space="preserve">Veg. Oil, refined Blk  </t>
  </si>
  <si>
    <t xml:space="preserve">Veg. Oil, 4l </t>
  </si>
  <si>
    <t>Veg. Oil, 20l</t>
  </si>
  <si>
    <t>Veg. Oil, 208l</t>
  </si>
  <si>
    <t>Soybeans, bulk</t>
  </si>
  <si>
    <t>Revision 10</t>
  </si>
  <si>
    <t>Soy Protein, textured</t>
  </si>
  <si>
    <t>Revision 9</t>
  </si>
  <si>
    <t>Soy Protein, isolate</t>
  </si>
  <si>
    <t>Revision 8</t>
  </si>
  <si>
    <t>Soy Protein, concentrate</t>
  </si>
  <si>
    <t>Revision 7</t>
  </si>
  <si>
    <t>Soy Flour, defatted</t>
  </si>
  <si>
    <t>Revision 6</t>
  </si>
  <si>
    <t>Revision 5</t>
  </si>
  <si>
    <t>Revision 4</t>
  </si>
  <si>
    <t>Sorghum, bagged</t>
  </si>
  <si>
    <t>Revision 3</t>
  </si>
  <si>
    <t>Revision 2</t>
  </si>
  <si>
    <t>Salmon (canned)</t>
  </si>
  <si>
    <t>Revision 1</t>
  </si>
  <si>
    <t>RiceX</t>
  </si>
  <si>
    <t>Original</t>
  </si>
  <si>
    <t xml:space="preserve">Rice, bagged </t>
  </si>
  <si>
    <t>* Line 10 is previous Line 17</t>
  </si>
  <si>
    <t>Raisins (California)</t>
  </si>
  <si>
    <t>Potato, Dehydrated Flakes</t>
  </si>
  <si>
    <t xml:space="preserve">Peas, Yellow </t>
  </si>
  <si>
    <t>Date</t>
  </si>
  <si>
    <t>Title</t>
  </si>
  <si>
    <t>Name</t>
  </si>
  <si>
    <t>CLEARANCES</t>
  </si>
  <si>
    <t xml:space="preserve">Peas, Split Yellow </t>
  </si>
  <si>
    <t xml:space="preserve">Peas, Split Green </t>
  </si>
  <si>
    <t xml:space="preserve">Peas, Green </t>
  </si>
  <si>
    <t>Peanut Butter Paste</t>
  </si>
  <si>
    <t>Mainstay Complete</t>
  </si>
  <si>
    <t>Mainstay 3600</t>
  </si>
  <si>
    <t>Lentils</t>
  </si>
  <si>
    <t>Non-Emergency Funding</t>
  </si>
  <si>
    <t>Emergency Funding</t>
  </si>
  <si>
    <t xml:space="preserve">MT Required </t>
  </si>
  <si>
    <t>Chickpeas</t>
  </si>
  <si>
    <t>Barley, Bulk</t>
  </si>
  <si>
    <t xml:space="preserve"> </t>
  </si>
  <si>
    <t>Barley, Steel Cut bagged</t>
  </si>
  <si>
    <t>Annual Estimate of Requirements</t>
  </si>
  <si>
    <t>DEFINITIONS</t>
  </si>
  <si>
    <t>Recipient Categories:</t>
  </si>
  <si>
    <t>Future dates are projections.*</t>
  </si>
  <si>
    <t>Approved 202(e)</t>
  </si>
  <si>
    <t>Approved ITSH</t>
  </si>
  <si>
    <t>Opening Stocks/ Levels</t>
  </si>
  <si>
    <t>Planned Distribution/ Usage</t>
  </si>
  <si>
    <t>Closing stocks/ (Shortfall)</t>
  </si>
  <si>
    <t>Commodity Pipeline</t>
  </si>
  <si>
    <t>REMARKS</t>
  </si>
  <si>
    <t>(MT)</t>
  </si>
  <si>
    <t>Vitameal</t>
  </si>
  <si>
    <t>1.  Country, Countries, Regional</t>
  </si>
  <si>
    <t>2.  Cooperating Sponsor</t>
  </si>
  <si>
    <t>5.  FY to Request Commodities</t>
  </si>
  <si>
    <t>6.  FFP Funding Source</t>
  </si>
  <si>
    <t>Title II, P.L. 480 Commodities</t>
  </si>
  <si>
    <t>7.  Commodities</t>
  </si>
  <si>
    <r>
      <t xml:space="preserve">3.  Submission Date </t>
    </r>
    <r>
      <rPr>
        <i/>
        <sz val="16"/>
        <rFont val="Arial"/>
        <family val="2"/>
      </rPr>
      <t>(mm/dd/yyyy)</t>
    </r>
  </si>
  <si>
    <t>4.  AER Type</t>
  </si>
  <si>
    <t>AER Reference Number</t>
  </si>
  <si>
    <t>1.</t>
  </si>
  <si>
    <t>2.</t>
  </si>
  <si>
    <t>Cooperating Sponsor:  Enter name or initials of the Cooperating Sponsor (implementing organization).</t>
  </si>
  <si>
    <t>3.</t>
  </si>
  <si>
    <t>4.</t>
  </si>
  <si>
    <t xml:space="preserve">AER Type:  Enter the type of AER from drop down list: Original, Revision #1, Revision #2, etc.  </t>
  </si>
  <si>
    <t>5.</t>
  </si>
  <si>
    <t>6.</t>
  </si>
  <si>
    <t>10.</t>
  </si>
  <si>
    <t>11.</t>
  </si>
  <si>
    <t>12.</t>
  </si>
  <si>
    <t>13.</t>
  </si>
  <si>
    <t>Loans (In or Out)</t>
  </si>
  <si>
    <r>
      <t>General Relief:</t>
    </r>
    <r>
      <rPr>
        <sz val="9"/>
        <rFont val="Arial"/>
        <family val="2"/>
      </rPr>
      <t xml:space="preserve">  Objectives include saving lives and providing food to low-income and other vulnerable individuals and populations who are unable to meet basic needs for survival and human dignity.  Individuals may be unable to meet these needs due to an external shock, such as a natural disaster or war, or due to socioeconomic circumstances, such as age, illness, disability or discrimination.  Such individuals are often dependent to some extent upon outside resources to meet their basic food and livelihood needs.  Activities include provision of general or supplementary on-site or take home rations through unconditional safety nets, and food support to institutions assisting the destitute, terminally ill or highly vulnerable children and youth.</t>
    </r>
  </si>
  <si>
    <r>
      <t>Monetization:</t>
    </r>
    <r>
      <rPr>
        <sz val="9"/>
        <rFont val="Arial"/>
        <family val="2"/>
      </rPr>
      <t xml:space="preserve">  Commodities sold on local or regional markets to generate cash resources for program implementation.</t>
    </r>
  </si>
  <si>
    <t>MT Arrivals</t>
  </si>
  <si>
    <t>Arrivals (MT, Sales proceeds, $)</t>
  </si>
  <si>
    <t>Reviewed by</t>
  </si>
  <si>
    <t>Submission Date:  Enter the date of submission of the document in MM/DD/YYYY format.</t>
  </si>
  <si>
    <t>FY to Request Commodities:  Enter the Fiscal Year (FY) in which the commodities will be called forward from the drop down list.</t>
  </si>
  <si>
    <t xml:space="preserve">INSTRUCTIONS FOR COMPLETING THE 
ANNUAL ESTIMATE OF REQUIREMENTS (AER) </t>
  </si>
  <si>
    <t>Food for Work - HIV</t>
  </si>
  <si>
    <t>Food for Work - Non HIV</t>
  </si>
  <si>
    <t>General Relief - HIV</t>
  </si>
  <si>
    <t>General Relief - Non HIV</t>
  </si>
  <si>
    <t>Monetization - HIV</t>
  </si>
  <si>
    <t>Other Child Feeding - Non HIV</t>
  </si>
  <si>
    <t>Other Child Feeding: Institution - HIV</t>
  </si>
  <si>
    <t>Other Child Feeding: Institution - Non HIV</t>
  </si>
  <si>
    <t>PreSchool Feeding - HIV</t>
  </si>
  <si>
    <t>PreSchool Feeding - Non HIV</t>
  </si>
  <si>
    <t>School Feeding - HIV</t>
  </si>
  <si>
    <t>School Feeding - Non HIV</t>
  </si>
  <si>
    <t>FFP Funding Source:  Select the funding source for commodities (Emergency or Non-Emergency Funding).  Note that a separate AER is required for each funding source.</t>
  </si>
  <si>
    <t xml:space="preserve">FFP Approval:  Signature and title of USAID/Washington official approving the AER.  Leave this reference line blank as FFP will complete upon receipt.  </t>
  </si>
  <si>
    <t>Justification for Resourcing of Obligations (call forwards and support funds)</t>
  </si>
  <si>
    <t>5.  The Closing Stocks/Shortfall will be automatically calculated and this number will carry over to the Opening Stocks/Levels number for the following month.</t>
  </si>
  <si>
    <t>6.  The Total MT column for each month will also be automatically calculated from the numbers that you have already entered.</t>
  </si>
  <si>
    <t>1.  On the PVO Summary Sheet, the entire Commodities Distribution column should be automatically populated from the Commodity Pipeline Sheet.  You will not have to enter anything into this column.</t>
  </si>
  <si>
    <t>3.  Enter the Opening Stocks for October based on your carry-in from the previous fiscal year or start with $0 if this is a new program.</t>
  </si>
  <si>
    <t>5.  Estimate when you will sell your commodities for monetization and when you will request 202(e) and ITSH funds.  Put these $ amounts into the Arrivals row for the month that the money will become available for your use.  It is understood that this is an estimate based on your planning for the upcoming year.  As the year progresses, you can change these values to reflect the actual situation.</t>
  </si>
  <si>
    <t>6.  When updating this PVO Summary Sheet on a quarterly basis,  remember to note any loans that have happened over the previous quarter and any that you can predict for the coming quarter.</t>
  </si>
  <si>
    <t>7.  The Closing Stocks/Shortfall will be automatically calculated and this number will carry over to the Opening Stocks/Levels number for the following month.</t>
  </si>
  <si>
    <r>
      <t xml:space="preserve">Commodity Pipeline Sheet
</t>
    </r>
    <r>
      <rPr>
        <i/>
        <sz val="9"/>
        <rFont val="Arial"/>
        <family val="2"/>
      </rPr>
      <t>Complete this sheet after the AER but prior to the PVO Summary Sheet</t>
    </r>
  </si>
  <si>
    <r>
      <t xml:space="preserve">PVO Summary Sheet
</t>
    </r>
    <r>
      <rPr>
        <i/>
        <sz val="9"/>
        <rFont val="Arial"/>
        <family val="2"/>
      </rPr>
      <t>Complete this sheet after the Commodity Pipeline Sheet</t>
    </r>
  </si>
  <si>
    <t>Months</t>
  </si>
  <si>
    <t>Notes:</t>
  </si>
  <si>
    <t>Direct Distribution</t>
  </si>
  <si>
    <t>Monetization</t>
  </si>
  <si>
    <t>Monetization - non HIV</t>
  </si>
  <si>
    <t>Maternal / Child Health: Child - HIV</t>
  </si>
  <si>
    <t>Maternal / Child Health: Child - Non HIV</t>
  </si>
  <si>
    <t>Maternal / Child Health: Mother - HIV</t>
  </si>
  <si>
    <t>Maternal / Child Health: Mother - Non HIV</t>
  </si>
  <si>
    <t>Other Child Feeding - HIV</t>
  </si>
  <si>
    <t>Reviewed by PVO:</t>
  </si>
  <si>
    <t>Date:</t>
  </si>
  <si>
    <t>Submission Date:</t>
  </si>
  <si>
    <t xml:space="preserve">Submission Date: </t>
  </si>
  <si>
    <t xml:space="preserve">*Any dates prior to the date submitted are actuals.
Future dates are projections.*  </t>
  </si>
  <si>
    <t xml:space="preserve">Beans, Black </t>
  </si>
  <si>
    <t>Beans, Great Northern</t>
  </si>
  <si>
    <t>Beans, Kidney, (dark &amp; light)</t>
  </si>
  <si>
    <t>Beans, Navy</t>
  </si>
  <si>
    <t xml:space="preserve">Beans, Pinto </t>
  </si>
  <si>
    <t xml:space="preserve">Beans, Red </t>
  </si>
  <si>
    <t>Buckwheat - Wheat blend</t>
  </si>
  <si>
    <t>Buckwheat Groats</t>
  </si>
  <si>
    <t>Buckwheat Supreme Flour</t>
  </si>
  <si>
    <t xml:space="preserve">Bulgur </t>
  </si>
  <si>
    <t>Bulgur - Soy-Fortified</t>
  </si>
  <si>
    <t>CDSO - Crude Soy Degummed Oil</t>
  </si>
  <si>
    <t>Corn, bagged</t>
  </si>
  <si>
    <t>Corn, Bulk</t>
  </si>
  <si>
    <t>Corn, Bulk, w/bags*</t>
  </si>
  <si>
    <t xml:space="preserve">Cornmeal </t>
  </si>
  <si>
    <t>Cornmeal - Soy-Fortified</t>
  </si>
  <si>
    <t>CSB - Corn Soy Blend</t>
  </si>
  <si>
    <t>CSM - Corn Soy Milk</t>
  </si>
  <si>
    <t>CSMF - Corn Soy Masa Flour</t>
  </si>
  <si>
    <t>ICSMF - Corn Soy Masa Flour, Instant</t>
  </si>
  <si>
    <t>NFDM - Non Fat Dry Milk</t>
  </si>
  <si>
    <t>Rice, Bulk, w/bags*</t>
  </si>
  <si>
    <t xml:space="preserve">Sorghum Grits - Soy-Fortified </t>
  </si>
  <si>
    <t xml:space="preserve">Sorghum, Bulk </t>
  </si>
  <si>
    <t>Sorghum, Bulk, w/bags*</t>
  </si>
  <si>
    <t>Soybean meal, Bulk</t>
  </si>
  <si>
    <t>Wheat Flour, All Purpose</t>
  </si>
  <si>
    <t>Wheat, Hard Red Spring, bagged</t>
  </si>
  <si>
    <t>Wheat, Hard Red Spring, Blk</t>
  </si>
  <si>
    <t xml:space="preserve">Wheat, Hard Red Winter, bagged </t>
  </si>
  <si>
    <t>Wheat, Hard Red Winter, Bulk</t>
  </si>
  <si>
    <t>Wheat, Hard Red Winter, Bulk, w/bags*</t>
  </si>
  <si>
    <t>Wheat, Hard White, bagged</t>
  </si>
  <si>
    <t>Wheat, Hard White, Bulk</t>
  </si>
  <si>
    <t xml:space="preserve">Wheat, Northern Spring, Bulk </t>
  </si>
  <si>
    <t>Wheat, Northern Spring, Dark, Bulk</t>
  </si>
  <si>
    <t>Wheat, Soft Red Winter, bagged</t>
  </si>
  <si>
    <t>Wheat, Soft Red Winter, Bulk</t>
  </si>
  <si>
    <t>Wheat, Soft White, bagged</t>
  </si>
  <si>
    <t>Wheat, Soft White, Bulk</t>
  </si>
  <si>
    <t>Wheat, Soft White, Bulk, w/bags*</t>
  </si>
  <si>
    <t>WMR - Whole Milk Replacer</t>
  </si>
  <si>
    <t>WSB - Wheat Soy Blend</t>
  </si>
  <si>
    <t>WSM - Wheat Soy Milk</t>
  </si>
  <si>
    <t>Total MT</t>
  </si>
  <si>
    <t>DD Subtotal</t>
  </si>
  <si>
    <t>Monet Subtotal</t>
  </si>
  <si>
    <t xml:space="preserve">Approved Monetization Proceeds </t>
  </si>
  <si>
    <t xml:space="preserve">Monetization Funds </t>
  </si>
  <si>
    <t xml:space="preserve">202(e) </t>
  </si>
  <si>
    <t xml:space="preserve">ITSH </t>
  </si>
  <si>
    <t>Funding Sources (Emergency / Non-emergency Resources):</t>
  </si>
  <si>
    <t>4.  Enter your Planned Distribution/ Usage for each month of the year.  Once you have entered your usage, you will notice that the Closing Stocks row will turn red (a negative number) for every month that you face a  pipeline break.  This can help you plan when you will need to make call forwards and requests for supporting funds.</t>
  </si>
  <si>
    <t xml:space="preserve">10.  Please verify that the data provided is correct by initialing and dating the PVO Summary Sheet. </t>
  </si>
  <si>
    <t>2.  Enter your Planned Distribution/Usage for each month of the year.  Once you have entered your usage, you will notice that the Closing Stocks row will turn red (a negative number) for every month that you face a  pipeline break.  This can help you plan when you will need to make Call Forwards.</t>
  </si>
  <si>
    <t>Please read the instructions below to ensure that the form is completed correctly.  As with the AER, commodities, formulas and other data have been provided in advance to ensure accuracy and conformity.  Many of the cells are automatically calculated and are protected.  These cannot be changed.  To change the size of the document on the screen or the size of the drop down lists, go to the toolbar on your screen and select "View" followed by "Zoom" on the drop down menu, and alter the magnification number according to your needs. 
For additional questions concerning how to complete the Commodity Pipeline and PVO Summary Sheet, please contact you regional representative at AMEX International, FFP's institutional support contractor, at 202-962-0048, or your relevant Country Backstop Officer at Food for Peace.</t>
  </si>
  <si>
    <t xml:space="preserve">Additional CS:  This line allows additional, optional review and approval by the CS, as determined by CS operating procedures.  Completion of Line 11 is NOT required by FFP.  </t>
  </si>
  <si>
    <t xml:space="preserve">9.  Below the table, please estimate the number of months it normally takes for commodities to arrive in country after they have been purchased in FARES. </t>
  </si>
  <si>
    <t>Approved Commodities for Distribution</t>
  </si>
  <si>
    <t>Commodities for Distribution</t>
  </si>
  <si>
    <t>FINAL MT REQUESTED IN AER</t>
  </si>
  <si>
    <t>TOTAL</t>
  </si>
  <si>
    <t>Submitted by (CS):  Signature and title of person approving the AER at the Cooperating Sponsor's home office.  Enter date approved and position title.  This information is required prior to submission to FFP.</t>
  </si>
  <si>
    <t xml:space="preserve">Total MT Operations Requirement:  After entering in the data above, this total will automatically round to the nearest 10 for procurement purposes.  This MT should match the calculated MT per commodity per category on the Rations tab. </t>
  </si>
  <si>
    <t xml:space="preserve">7. </t>
  </si>
  <si>
    <t xml:space="preserve">8. </t>
  </si>
  <si>
    <t xml:space="preserve">9. </t>
  </si>
  <si>
    <t>8.  Recipient Category</t>
  </si>
  <si>
    <t xml:space="preserve">Commodities:  Select the desired commodity(ies) from each of the drop down lists (7 maximum per AER).  These selected commodities should match those listed on the Rations tab. </t>
  </si>
  <si>
    <r>
      <t>Food for Work:</t>
    </r>
    <r>
      <rPr>
        <sz val="9"/>
        <rFont val="Arial"/>
        <family val="2"/>
      </rPr>
      <t xml:space="preserve">  Workers and dependents in agriculture, economic, community, and health development projects who are targeted to receive a food ration in exchange for their labor. </t>
    </r>
  </si>
  <si>
    <r>
      <t>Preschool Feeding:</t>
    </r>
    <r>
      <rPr>
        <sz val="9"/>
        <rFont val="Arial"/>
        <family val="2"/>
      </rPr>
      <t xml:space="preserve">  Children receiving on-site feeding or take-home rations while attending day nurseries, day care centers, day kindergardens, or similar facilities.</t>
    </r>
  </si>
  <si>
    <r>
      <t xml:space="preserve">Maternal Child Health-Child:  </t>
    </r>
    <r>
      <rPr>
        <sz val="9"/>
        <rFont val="Arial"/>
        <family val="2"/>
      </rPr>
      <t>Children receiving on-site or take home rations through facility- or community-based maternal and child health and nutriton programs .</t>
    </r>
  </si>
  <si>
    <r>
      <t>Maternal Child Health-Mother:</t>
    </r>
    <r>
      <rPr>
        <sz val="9"/>
        <rFont val="Arial"/>
        <family val="2"/>
      </rPr>
      <t xml:space="preserve">  Women of child bearing age receiving on-site feeding or take-home rations through facility- or community-based maternal child health and nutriton or reprductive health programs .</t>
    </r>
  </si>
  <si>
    <r>
      <t xml:space="preserve">Other Child Feeding – </t>
    </r>
    <r>
      <rPr>
        <sz val="9"/>
        <rFont val="Arial"/>
        <family val="2"/>
      </rPr>
      <t>institutionalized children receiving on-site feeding though children's hospitals, boarding schools, orphanages, summer camps, etc.</t>
    </r>
  </si>
  <si>
    <r>
      <t>School Feeding:</t>
    </r>
    <r>
      <rPr>
        <sz val="9"/>
        <rFont val="Arial"/>
        <family val="2"/>
      </rPr>
      <t xml:space="preserve">  Children attending primary school receiving on-site feeding or take home food rations.</t>
    </r>
  </si>
  <si>
    <t xml:space="preserve">Total Projected Recipients:  Once the total commodity requirements have been disaggregated by recipient category(ies) per #7 and 8 above,  CSs should estimate the total number of individual recipients per category per commodity listed for the fiscal year, regardless of whether they receive one or more commodities.  Each projected recipient should be counted once, regardless of the number of months they will receive food aid.  In other words, a recipient who will receive a food ration for 12 months is counted once, as is a recipient who will receive food for 3 months.  This information should match that provided on the Rations tab.  Once complete, the total recipients for the program will be tallied automatically.  </t>
  </si>
  <si>
    <r>
      <t xml:space="preserve">Recipient:  </t>
    </r>
    <r>
      <rPr>
        <sz val="9"/>
        <rFont val="Arial"/>
        <family val="2"/>
      </rPr>
      <t xml:space="preserve">A recipient is a direct receiver of a food ration.  There may be multiple recipients of a ration; for example, the FFW worker and all the members of his/her household are counted as recipients if the FFW ration is a family ration.  Each projected recipient should be counted once, regardless of the number of months they will receive food aid.  In other words, a recipient who will receive a food ration for 12 months is counted once, as is a recipient who will receive food for 3 months.
CSs should note that recipients are not the same as beneficiaries, as a beneficiary does not necessarily have to receive a food ration.  A beneficiary can benefit from the program if he/she benefits from activities that are funded with monetization resources for example.  This may be the case for individuals who receive training or benefit from program-supported technical assistance or service provision.  Although considered a beneficiary of the project, if no rations are provided, such an individual would not be counted as a recipient.  In other words, a beneficiary does not have to be a recipient but a recipient is always a beneficiary. </t>
    </r>
  </si>
  <si>
    <r>
      <t>Other Child Feeding – non-institutionalized</t>
    </r>
    <r>
      <rPr>
        <sz val="9"/>
        <rFont val="Arial"/>
        <family val="2"/>
      </rPr>
      <t xml:space="preserve"> children receiving on-site feeding or take home food rations through programs other than MCHN or Preschool or School Feeding .</t>
    </r>
  </si>
  <si>
    <r>
      <t xml:space="preserve">Recipient Category:  Choose the appropriate recipient category(ies) for each commodity listed, again ensuring that these selections match those on the Rations tab.  </t>
    </r>
    <r>
      <rPr>
        <sz val="10"/>
        <rFont val="Arial"/>
        <family val="2"/>
      </rPr>
      <t xml:space="preserve">Definitions to help Cooperating Sponsors determine which categories from the drop down list apply are provided on the Definitions tab.  Note that each category must be disaggregated by HIV/Non HIV.  Once you have selected your Recipient Categories, you may now begin entering commodity amounts for each commodity selected in Line 7.   </t>
    </r>
  </si>
  <si>
    <r>
      <t xml:space="preserve">ER/Emergency Resources:  </t>
    </r>
    <r>
      <rPr>
        <sz val="9"/>
        <rFont val="Arial"/>
        <family val="2"/>
      </rPr>
      <t xml:space="preserve">Title II resources used to fund emergencies and disaster mitigation-type activities. </t>
    </r>
    <r>
      <rPr>
        <b/>
        <sz val="9"/>
        <rFont val="Arial"/>
        <family val="2"/>
      </rPr>
      <t xml:space="preserve"> </t>
    </r>
    <r>
      <rPr>
        <sz val="9"/>
        <rFont val="Arial"/>
        <family val="2"/>
      </rPr>
      <t>SYAP activities are generally funded with emergency resources.  Emergency resources may be used in a MYAP for expanded safety net and asset protection activities that target populations suffering from transitory food insecurity during a shock or transition from an emergency situation; as well as to fund mitigation and early warning activities.</t>
    </r>
  </si>
  <si>
    <r>
      <t xml:space="preserve">HIV and Non HIV Recipients:  </t>
    </r>
    <r>
      <rPr>
        <sz val="9"/>
        <rFont val="Arial"/>
        <family val="2"/>
      </rPr>
      <t xml:space="preserve">Programs should delineate HIV recipients for rations associated with prevention activities and/or when rations directly target people infected or affected by HIV.  This includes People Living with HIV (PLHIV), including children; clients of Prevention of Mother to Child Transmission (PMTCT) programs; Orphans and Vulnerable Children (OVC); the families and caregivers of PLHIV and OVC; and service providers supported through Title II Food for Training (peer educators, home-based care volunteers, etc.).  Orphans are defined as children under the age of 18 years who have lost either a mother or father, and vulnerable children are those affected by HIV through the illness of a parent or principal caregiver.   Note - if there is a national-level definition of OVC, CSs should use the national definition instead.  </t>
    </r>
  </si>
</sst>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0.000\)"/>
    <numFmt numFmtId="165" formatCode="#,##0;\(#,##0\);\-"/>
    <numFmt numFmtId="166" formatCode="[$-409]mmmm\-yy;@"/>
    <numFmt numFmtId="167" formatCode="#,##0;[Red]\ \(#,##0\);\-"/>
    <numFmt numFmtId="168" formatCode="&quot;$&quot;#,##0"/>
    <numFmt numFmtId="169" formatCode="#,##0[$₮-450]"/>
    <numFmt numFmtId="170" formatCode="[$-409]dddd\,\ mmmm\ dd\,\ yyyy"/>
    <numFmt numFmtId="171" formatCode="#,##0.000_);[Red]\(#,##0.000\)"/>
    <numFmt numFmtId="172" formatCode="_(* #,##0.000_);_(* \(#,##0.000\);_(* &quot;-&quot;???_);_(@_)"/>
    <numFmt numFmtId="173" formatCode="m/d/yy;@"/>
    <numFmt numFmtId="174" formatCode="&quot;Yes&quot;;&quot;Yes&quot;;&quot;No&quot;"/>
    <numFmt numFmtId="175" formatCode="&quot;True&quot;;&quot;True&quot;;&quot;False&quot;"/>
    <numFmt numFmtId="176" formatCode="&quot;On&quot;;&quot;On&quot;;&quot;Off&quot;"/>
    <numFmt numFmtId="177" formatCode="[$€-2]\ #,##0.00_);[Red]\([$€-2]\ #,##0.00\)"/>
    <numFmt numFmtId="178" formatCode="_(* #,##0_);_(* \(#,##0\);_(* &quot;-&quot;??_);_(@_)"/>
    <numFmt numFmtId="179" formatCode="&quot;$&quot;#,##0.0_);[Red]\(&quot;$&quot;#,##0.0\)"/>
    <numFmt numFmtId="180" formatCode="0.0%"/>
    <numFmt numFmtId="181" formatCode="&quot;$&quot;#,##0.0"/>
    <numFmt numFmtId="182" formatCode="_(&quot;$&quot;* #,##0.0_);_(&quot;$&quot;* \(#,##0.0\);_(&quot;$&quot;* &quot;-&quot;?_);_(@_)"/>
    <numFmt numFmtId="183" formatCode="#,##0.0"/>
    <numFmt numFmtId="184" formatCode="[$-409]h:mm:ss\ AM/PM"/>
    <numFmt numFmtId="185" formatCode="[$-409]mmmm\ d\,\ yyyy;@"/>
    <numFmt numFmtId="186" formatCode="00000"/>
    <numFmt numFmtId="187" formatCode="mm/dd/yy;@"/>
    <numFmt numFmtId="188" formatCode="&quot;$&quot;#,##0.00"/>
    <numFmt numFmtId="189" formatCode="#,##0.000"/>
  </numFmts>
  <fonts count="79">
    <font>
      <sz val="10"/>
      <name val="Arial"/>
      <family val="0"/>
    </font>
    <font>
      <b/>
      <sz val="10"/>
      <color indexed="8"/>
      <name val="Arial"/>
      <family val="2"/>
    </font>
    <font>
      <sz val="14"/>
      <color indexed="8"/>
      <name val="Arial"/>
      <family val="2"/>
    </font>
    <font>
      <b/>
      <sz val="20"/>
      <color indexed="8"/>
      <name val="Arial"/>
      <family val="2"/>
    </font>
    <font>
      <b/>
      <sz val="9"/>
      <name val="Arial"/>
      <family val="2"/>
    </font>
    <font>
      <b/>
      <sz val="12"/>
      <color indexed="8"/>
      <name val="Arial"/>
      <family val="2"/>
    </font>
    <font>
      <b/>
      <sz val="12"/>
      <name val="Arial"/>
      <family val="2"/>
    </font>
    <font>
      <b/>
      <sz val="14"/>
      <color indexed="8"/>
      <name val="Arial"/>
      <family val="2"/>
    </font>
    <font>
      <b/>
      <sz val="18"/>
      <color indexed="8"/>
      <name val="Arial"/>
      <family val="2"/>
    </font>
    <font>
      <b/>
      <sz val="14"/>
      <name val="Arial"/>
      <family val="2"/>
    </font>
    <font>
      <b/>
      <sz val="16"/>
      <color indexed="8"/>
      <name val="Arial"/>
      <family val="2"/>
    </font>
    <font>
      <b/>
      <sz val="16"/>
      <name val="Arial"/>
      <family val="2"/>
    </font>
    <font>
      <b/>
      <sz val="24"/>
      <color indexed="8"/>
      <name val="Arial"/>
      <family val="2"/>
    </font>
    <font>
      <b/>
      <sz val="16"/>
      <color indexed="8"/>
      <name val="Arial Narrow"/>
      <family val="2"/>
    </font>
    <font>
      <b/>
      <sz val="11"/>
      <name val="Arial"/>
      <family val="2"/>
    </font>
    <font>
      <sz val="8"/>
      <name val="Arial"/>
      <family val="0"/>
    </font>
    <font>
      <u val="single"/>
      <sz val="10"/>
      <color indexed="36"/>
      <name val="Arial"/>
      <family val="0"/>
    </font>
    <font>
      <u val="single"/>
      <sz val="10"/>
      <color indexed="12"/>
      <name val="Arial"/>
      <family val="0"/>
    </font>
    <font>
      <b/>
      <sz val="12"/>
      <color indexed="9"/>
      <name val="Arial"/>
      <family val="2"/>
    </font>
    <font>
      <sz val="9"/>
      <name val="Arial"/>
      <family val="2"/>
    </font>
    <font>
      <b/>
      <u val="single"/>
      <sz val="9"/>
      <name val="Arial"/>
      <family val="2"/>
    </font>
    <font>
      <b/>
      <sz val="9"/>
      <color indexed="9"/>
      <name val="Arial"/>
      <family val="2"/>
    </font>
    <font>
      <sz val="12"/>
      <color indexed="12"/>
      <name val="Times New Roman"/>
      <family val="1"/>
    </font>
    <font>
      <sz val="12"/>
      <name val="Times New Roman"/>
      <family val="1"/>
    </font>
    <font>
      <sz val="10"/>
      <name val="Times New Roman"/>
      <family val="1"/>
    </font>
    <font>
      <b/>
      <sz val="18"/>
      <color indexed="12"/>
      <name val="Times New Roman"/>
      <family val="1"/>
    </font>
    <font>
      <b/>
      <sz val="9"/>
      <name val="Times New Roman"/>
      <family val="1"/>
    </font>
    <font>
      <b/>
      <sz val="10"/>
      <name val="Times New Roman"/>
      <family val="1"/>
    </font>
    <font>
      <b/>
      <sz val="12"/>
      <name val="Times New Roman"/>
      <family val="1"/>
    </font>
    <font>
      <b/>
      <i/>
      <sz val="10"/>
      <name val="Times New Roman"/>
      <family val="1"/>
    </font>
    <font>
      <u val="single"/>
      <sz val="12"/>
      <name val="Times New Roman"/>
      <family val="1"/>
    </font>
    <font>
      <i/>
      <sz val="16"/>
      <name val="Arial"/>
      <family val="2"/>
    </font>
    <font>
      <b/>
      <sz val="18"/>
      <name val="Arial"/>
      <family val="2"/>
    </font>
    <font>
      <sz val="16"/>
      <color indexed="8"/>
      <name val="Arial"/>
      <family val="2"/>
    </font>
    <font>
      <b/>
      <sz val="20"/>
      <name val="Times New Roman"/>
      <family val="1"/>
    </font>
    <font>
      <b/>
      <sz val="24"/>
      <name val="Times New Roman"/>
      <family val="1"/>
    </font>
    <font>
      <b/>
      <sz val="22"/>
      <color indexed="8"/>
      <name val="Arial"/>
      <family val="2"/>
    </font>
    <font>
      <sz val="12"/>
      <name val="Arial"/>
      <family val="0"/>
    </font>
    <font>
      <sz val="5"/>
      <name val="Arial"/>
      <family val="2"/>
    </font>
    <font>
      <sz val="6.5"/>
      <name val="Arial"/>
      <family val="2"/>
    </font>
    <font>
      <sz val="12"/>
      <color indexed="8"/>
      <name val="Arial"/>
      <family val="2"/>
    </font>
    <font>
      <sz val="10"/>
      <color indexed="8"/>
      <name val="Arial"/>
      <family val="2"/>
    </font>
    <font>
      <b/>
      <sz val="14"/>
      <name val="Times New Roman"/>
      <family val="1"/>
    </font>
    <font>
      <sz val="14"/>
      <name val="Arial"/>
      <family val="2"/>
    </font>
    <font>
      <sz val="10"/>
      <color indexed="10"/>
      <name val="Arial"/>
      <family val="2"/>
    </font>
    <font>
      <b/>
      <sz val="18"/>
      <name val="Times New Roman"/>
      <family val="1"/>
    </font>
    <font>
      <b/>
      <sz val="10"/>
      <name val="Arial"/>
      <family val="2"/>
    </font>
    <font>
      <i/>
      <sz val="9"/>
      <name val="Arial"/>
      <family val="2"/>
    </font>
    <font>
      <b/>
      <sz val="14"/>
      <color indexed="9"/>
      <name val="Arial"/>
      <family val="2"/>
    </font>
    <font>
      <sz val="10"/>
      <color indexed="9"/>
      <name val="Arial"/>
      <family val="2"/>
    </font>
    <font>
      <sz val="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name val="Tahoma"/>
      <family val="0"/>
    </font>
    <font>
      <sz val="8"/>
      <name val="Tahoma"/>
      <family val="0"/>
    </font>
    <font>
      <u val="single"/>
      <sz val="10"/>
      <name val="Times New Roman"/>
      <family val="1"/>
    </font>
    <font>
      <sz val="18"/>
      <name val="Arial"/>
      <family val="0"/>
    </font>
    <font>
      <sz val="10"/>
      <color indexed="12"/>
      <name val="Arial"/>
      <family val="2"/>
    </font>
    <font>
      <i/>
      <sz val="10"/>
      <name val="Arial"/>
      <family val="2"/>
    </font>
    <font>
      <b/>
      <i/>
      <sz val="10"/>
      <name val="Arial"/>
      <family val="2"/>
    </font>
    <font>
      <i/>
      <sz val="14"/>
      <name val="Arial"/>
      <family val="2"/>
    </font>
    <font>
      <b/>
      <sz val="24"/>
      <color indexed="9"/>
      <name val="Arial"/>
      <family val="2"/>
    </font>
    <font>
      <i/>
      <sz val="14"/>
      <color indexed="9"/>
      <name val="Arial"/>
      <family val="2"/>
    </font>
    <font>
      <b/>
      <sz val="8"/>
      <name val="Arial"/>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9"/>
        <bgColor indexed="64"/>
      </patternFill>
    </fill>
    <fill>
      <patternFill patternType="solid">
        <fgColor indexed="26"/>
        <bgColor indexed="64"/>
      </patternFill>
    </fill>
    <fill>
      <patternFill patternType="solid">
        <fgColor indexed="41"/>
        <bgColor indexed="64"/>
      </patternFill>
    </fill>
    <fill>
      <patternFill patternType="solid">
        <fgColor indexed="42"/>
        <bgColor indexed="64"/>
      </patternFill>
    </fill>
    <fill>
      <patternFill patternType="solid">
        <fgColor indexed="41"/>
        <bgColor indexed="64"/>
      </patternFill>
    </fill>
    <fill>
      <patternFill patternType="solid">
        <fgColor indexed="23"/>
        <bgColor indexed="64"/>
      </patternFill>
    </fill>
    <fill>
      <patternFill patternType="solid">
        <fgColor indexed="20"/>
        <bgColor indexed="64"/>
      </patternFill>
    </fill>
    <fill>
      <patternFill patternType="solid">
        <fgColor indexed="18"/>
        <bgColor indexed="64"/>
      </patternFill>
    </fill>
    <fill>
      <patternFill patternType="darkDown"/>
    </fill>
  </fills>
  <borders count="10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color indexed="63"/>
      </right>
      <top style="thin"/>
      <bottom>
        <color indexed="63"/>
      </bottom>
    </border>
    <border>
      <left style="thin"/>
      <right style="thin">
        <color indexed="8"/>
      </right>
      <top style="thin"/>
      <bottom>
        <color indexed="63"/>
      </bottom>
    </border>
    <border>
      <left style="thin"/>
      <right style="thin"/>
      <top style="thin"/>
      <bottom style="thin"/>
    </border>
    <border>
      <left>
        <color indexed="63"/>
      </left>
      <right style="double"/>
      <top>
        <color indexed="63"/>
      </top>
      <bottom>
        <color indexed="63"/>
      </bottom>
    </border>
    <border>
      <left>
        <color indexed="63"/>
      </left>
      <right style="double"/>
      <top style="double"/>
      <bottom>
        <color indexed="63"/>
      </bottom>
    </border>
    <border>
      <left style="hair"/>
      <right style="hair"/>
      <top>
        <color indexed="63"/>
      </top>
      <bottom>
        <color indexed="63"/>
      </bottom>
    </border>
    <border>
      <left style="hair"/>
      <right style="thin"/>
      <top>
        <color indexed="63"/>
      </top>
      <bottom>
        <color indexed="63"/>
      </bottom>
    </border>
    <border>
      <left>
        <color indexed="63"/>
      </left>
      <right>
        <color indexed="63"/>
      </right>
      <top style="medium"/>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thin"/>
      <right style="hair"/>
      <top style="medium"/>
      <bottom>
        <color indexed="63"/>
      </bottom>
    </border>
    <border>
      <left>
        <color indexed="63"/>
      </left>
      <right style="medium"/>
      <top style="medium"/>
      <bottom style="medium"/>
    </border>
    <border>
      <left style="double"/>
      <right>
        <color indexed="63"/>
      </right>
      <top>
        <color indexed="63"/>
      </top>
      <bottom>
        <color indexed="63"/>
      </bottom>
    </border>
    <border>
      <left>
        <color indexed="63"/>
      </left>
      <right style="thin"/>
      <top style="thin"/>
      <bottom style="thin"/>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style="hair"/>
      <right style="hair"/>
      <top>
        <color indexed="63"/>
      </top>
      <bottom style="medium"/>
    </border>
    <border>
      <left>
        <color indexed="63"/>
      </left>
      <right>
        <color indexed="63"/>
      </right>
      <top>
        <color indexed="63"/>
      </top>
      <bottom style="thin"/>
    </border>
    <border>
      <left style="hair"/>
      <right style="thin"/>
      <top>
        <color indexed="63"/>
      </top>
      <bottom style="mediu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style="thin"/>
      <top style="thin"/>
      <bottom>
        <color indexed="63"/>
      </bottom>
    </border>
    <border>
      <left>
        <color indexed="63"/>
      </left>
      <right>
        <color indexed="63"/>
      </right>
      <top style="thin"/>
      <bottom>
        <color indexed="63"/>
      </bottom>
    </border>
    <border>
      <left>
        <color indexed="63"/>
      </left>
      <right>
        <color indexed="63"/>
      </right>
      <top style="double"/>
      <bottom>
        <color indexed="63"/>
      </bottom>
    </border>
    <border>
      <left>
        <color indexed="63"/>
      </left>
      <right style="hair"/>
      <top style="medium"/>
      <bottom>
        <color indexed="63"/>
      </bottom>
    </border>
    <border>
      <left style="hair"/>
      <right>
        <color indexed="63"/>
      </right>
      <top>
        <color indexed="63"/>
      </top>
      <bottom>
        <color indexed="63"/>
      </bottom>
    </border>
    <border>
      <left style="thin"/>
      <right style="hair"/>
      <top>
        <color indexed="63"/>
      </top>
      <bottom style="medium"/>
    </border>
    <border>
      <left style="hair"/>
      <right style="medium"/>
      <top>
        <color indexed="63"/>
      </top>
      <bottom style="medium"/>
    </border>
    <border>
      <left style="medium"/>
      <right style="thin"/>
      <top>
        <color indexed="63"/>
      </top>
      <bottom>
        <color indexed="63"/>
      </bottom>
    </border>
    <border>
      <left style="medium"/>
      <right style="thin"/>
      <top>
        <color indexed="63"/>
      </top>
      <bottom style="thin"/>
    </border>
    <border>
      <left style="medium"/>
      <right>
        <color indexed="63"/>
      </right>
      <top style="medium"/>
      <bottom style="medium"/>
    </border>
    <border>
      <left style="medium"/>
      <right>
        <color indexed="63"/>
      </right>
      <top style="medium"/>
      <bottom>
        <color indexed="63"/>
      </bottom>
    </border>
    <border>
      <left style="medium"/>
      <right>
        <color indexed="63"/>
      </right>
      <top>
        <color indexed="63"/>
      </top>
      <bottom style="thin"/>
    </border>
    <border>
      <left style="hair"/>
      <right style="hair"/>
      <top style="medium"/>
      <bottom style="medium"/>
    </border>
    <border>
      <left style="hair"/>
      <right>
        <color indexed="63"/>
      </right>
      <top style="medium"/>
      <bottom style="medium"/>
    </border>
    <border>
      <left style="medium"/>
      <right style="thin"/>
      <top style="medium"/>
      <bottom style="medium"/>
    </border>
    <border>
      <left style="medium"/>
      <right style="medium"/>
      <top style="medium"/>
      <bottom>
        <color indexed="63"/>
      </bottom>
    </border>
    <border>
      <left style="medium"/>
      <right style="medium"/>
      <top>
        <color indexed="63"/>
      </top>
      <bottom>
        <color indexed="63"/>
      </bottom>
    </border>
    <border>
      <left>
        <color indexed="63"/>
      </left>
      <right style="double"/>
      <top style="thin"/>
      <bottom style="thin"/>
    </border>
    <border>
      <left style="thin"/>
      <right style="thin"/>
      <top>
        <color indexed="63"/>
      </top>
      <bottom>
        <color indexed="63"/>
      </bottom>
    </border>
    <border>
      <left style="thin"/>
      <right style="medium"/>
      <top>
        <color indexed="63"/>
      </top>
      <bottom style="medium"/>
    </border>
    <border>
      <left style="medium"/>
      <right style="medium"/>
      <top style="thin"/>
      <bottom style="thin"/>
    </border>
    <border>
      <left style="medium"/>
      <right style="medium"/>
      <top style="thin"/>
      <bottom style="medium"/>
    </border>
    <border>
      <left style="thin"/>
      <right style="double"/>
      <top>
        <color indexed="63"/>
      </top>
      <bottom style="thin"/>
    </border>
    <border>
      <left style="thin"/>
      <right style="double"/>
      <top>
        <color indexed="63"/>
      </top>
      <bottom>
        <color indexed="63"/>
      </bottom>
    </border>
    <border>
      <left style="thin"/>
      <right style="thin"/>
      <top>
        <color indexed="63"/>
      </top>
      <bottom style="thin">
        <color indexed="8"/>
      </bottom>
    </border>
    <border>
      <left style="double"/>
      <right>
        <color indexed="63"/>
      </right>
      <top style="double"/>
      <bottom>
        <color indexed="63"/>
      </bottom>
    </border>
    <border>
      <left style="double"/>
      <right>
        <color indexed="63"/>
      </right>
      <top>
        <color indexed="63"/>
      </top>
      <bottom style="double"/>
    </border>
    <border>
      <left style="double"/>
      <right style="thin"/>
      <top style="thin"/>
      <bottom>
        <color indexed="63"/>
      </bottom>
    </border>
    <border>
      <left style="double"/>
      <right style="thin"/>
      <top>
        <color indexed="63"/>
      </top>
      <bottom>
        <color indexed="63"/>
      </bottom>
    </border>
    <border>
      <left style="double"/>
      <right style="thin"/>
      <top>
        <color indexed="63"/>
      </top>
      <bottom style="double"/>
    </border>
    <border>
      <left style="thin"/>
      <right style="hair"/>
      <top>
        <color indexed="63"/>
      </top>
      <bottom>
        <color indexed="63"/>
      </bottom>
    </border>
    <border>
      <left style="medium"/>
      <right style="medium"/>
      <top style="medium"/>
      <bottom style="medium"/>
    </border>
    <border>
      <left style="hair"/>
      <right style="hair"/>
      <top style="medium"/>
      <bottom>
        <color indexed="63"/>
      </bottom>
    </border>
    <border>
      <left style="hair"/>
      <right>
        <color indexed="63"/>
      </right>
      <top style="medium"/>
      <bottom>
        <color indexed="63"/>
      </bottom>
    </border>
    <border>
      <left>
        <color indexed="63"/>
      </left>
      <right style="hair"/>
      <top>
        <color indexed="63"/>
      </top>
      <bottom>
        <color indexed="63"/>
      </bottom>
    </border>
    <border>
      <left style="hair"/>
      <right style="medium"/>
      <top>
        <color indexed="63"/>
      </top>
      <bottom>
        <color indexed="63"/>
      </bottom>
    </border>
    <border>
      <left style="thin"/>
      <right>
        <color indexed="63"/>
      </right>
      <top style="medium"/>
      <bottom>
        <color indexed="63"/>
      </bottom>
    </border>
    <border>
      <left style="thin"/>
      <right>
        <color indexed="63"/>
      </right>
      <top>
        <color indexed="63"/>
      </top>
      <bottom style="thin"/>
    </border>
    <border>
      <left style="medium"/>
      <right style="hair"/>
      <top style="medium"/>
      <bottom>
        <color indexed="63"/>
      </bottom>
    </border>
    <border>
      <left style="thin"/>
      <right style="double"/>
      <top style="thin"/>
      <bottom>
        <color indexed="63"/>
      </bottom>
    </border>
    <border>
      <left style="thin"/>
      <right style="thin"/>
      <top style="thin"/>
      <bottom style="thick">
        <color indexed="10"/>
      </bottom>
    </border>
    <border>
      <left style="thin"/>
      <right style="thin"/>
      <top>
        <color indexed="63"/>
      </top>
      <bottom style="thick">
        <color indexed="10"/>
      </bottom>
    </border>
    <border>
      <left>
        <color indexed="63"/>
      </left>
      <right style="thin"/>
      <top style="thin"/>
      <bottom style="medium"/>
    </border>
    <border>
      <left style="thin"/>
      <right style="double"/>
      <top style="thin"/>
      <bottom style="thin"/>
    </border>
    <border>
      <left style="thin"/>
      <right style="double"/>
      <top style="thin"/>
      <bottom style="thick">
        <color indexed="10"/>
      </bottom>
    </border>
    <border>
      <left style="medium"/>
      <right>
        <color indexed="63"/>
      </right>
      <top style="thin"/>
      <bottom>
        <color indexed="63"/>
      </bottom>
    </border>
    <border>
      <left style="thin"/>
      <right style="thin"/>
      <top style="medium"/>
      <bottom>
        <color indexed="63"/>
      </bottom>
    </border>
    <border>
      <left style="thin"/>
      <right style="medium"/>
      <top style="medium"/>
      <bottom>
        <color indexed="63"/>
      </bottom>
    </border>
    <border>
      <left style="medium"/>
      <right style="medium"/>
      <top style="thin"/>
      <bottom>
        <color indexed="63"/>
      </bottom>
    </border>
    <border>
      <left style="medium"/>
      <right style="medium"/>
      <top>
        <color indexed="63"/>
      </top>
      <bottom style="thin"/>
    </border>
    <border>
      <left style="medium"/>
      <right>
        <color indexed="63"/>
      </right>
      <top style="medium"/>
      <bottom style="thin"/>
    </border>
    <border>
      <left style="medium"/>
      <right>
        <color indexed="63"/>
      </right>
      <top>
        <color indexed="63"/>
      </top>
      <bottom style="medium"/>
    </border>
    <border>
      <left style="thin"/>
      <right style="thin"/>
      <top style="thin"/>
      <bottom style="medium"/>
    </border>
    <border>
      <left style="medium"/>
      <right style="thin"/>
      <top>
        <color indexed="63"/>
      </top>
      <bottom style="medium"/>
    </border>
    <border>
      <left style="hair"/>
      <right style="medium"/>
      <top style="medium"/>
      <bottom>
        <color indexed="63"/>
      </bottom>
    </border>
    <border>
      <left style="medium"/>
      <right style="medium"/>
      <top style="medium"/>
      <bottom style="thin"/>
    </border>
    <border>
      <left style="thin"/>
      <right>
        <color indexed="63"/>
      </right>
      <top style="thick">
        <color indexed="10"/>
      </top>
      <bottom>
        <color indexed="63"/>
      </bottom>
    </border>
    <border>
      <left>
        <color indexed="63"/>
      </left>
      <right style="thin"/>
      <top style="thick">
        <color indexed="10"/>
      </top>
      <bottom>
        <color indexed="63"/>
      </bottom>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thin"/>
      <bottom style="double"/>
    </border>
    <border>
      <left>
        <color indexed="63"/>
      </left>
      <right style="thin"/>
      <top style="thin"/>
      <bottom style="double"/>
    </border>
    <border>
      <left style="thin"/>
      <right>
        <color indexed="63"/>
      </right>
      <top style="thin"/>
      <bottom style="thin">
        <color indexed="8"/>
      </bottom>
    </border>
    <border>
      <left>
        <color indexed="63"/>
      </left>
      <right>
        <color indexed="63"/>
      </right>
      <top style="thin"/>
      <bottom style="thin">
        <color indexed="8"/>
      </bottom>
    </border>
    <border>
      <left style="thin"/>
      <right>
        <color indexed="63"/>
      </right>
      <top style="thin">
        <color indexed="8"/>
      </top>
      <bottom style="double"/>
    </border>
    <border>
      <left>
        <color indexed="63"/>
      </left>
      <right>
        <color indexed="63"/>
      </right>
      <top style="thin">
        <color indexed="8"/>
      </top>
      <bottom style="double"/>
    </border>
    <border>
      <left style="thin"/>
      <right>
        <color indexed="63"/>
      </right>
      <top style="thin"/>
      <bottom style="thick">
        <color indexed="10"/>
      </bottom>
    </border>
    <border>
      <left>
        <color indexed="63"/>
      </left>
      <right style="thin"/>
      <top style="thin"/>
      <bottom style="thick">
        <color indexed="10"/>
      </bottom>
    </border>
    <border>
      <left style="medium"/>
      <right style="medium"/>
      <top>
        <color indexed="63"/>
      </top>
      <bottom style="medium"/>
    </border>
    <border>
      <left>
        <color indexed="63"/>
      </left>
      <right>
        <color indexed="63"/>
      </right>
      <top>
        <color indexed="63"/>
      </top>
      <bottom style="medium"/>
    </border>
    <border>
      <left style="thin"/>
      <right style="medium"/>
      <top>
        <color indexed="63"/>
      </top>
      <bottom>
        <color indexed="63"/>
      </bottom>
    </border>
    <border>
      <left style="medium"/>
      <right style="thin"/>
      <top style="medium"/>
      <bottom>
        <color indexed="63"/>
      </bottom>
    </border>
    <border>
      <left style="medium"/>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5" borderId="0" applyNumberFormat="0" applyBorder="0" applyAlignment="0" applyProtection="0"/>
    <xf numFmtId="0" fontId="51" fillId="8" borderId="0" applyNumberFormat="0" applyBorder="0" applyAlignment="0" applyProtection="0"/>
    <xf numFmtId="0" fontId="51" fillId="11" borderId="0" applyNumberFormat="0" applyBorder="0" applyAlignment="0" applyProtection="0"/>
    <xf numFmtId="0" fontId="52" fillId="12"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3" borderId="0" applyNumberFormat="0" applyBorder="0" applyAlignment="0" applyProtection="0"/>
    <xf numFmtId="0" fontId="52" fillId="14" borderId="0" applyNumberFormat="0" applyBorder="0" applyAlignment="0" applyProtection="0"/>
    <xf numFmtId="0" fontId="52" fillId="19" borderId="0" applyNumberFormat="0" applyBorder="0" applyAlignment="0" applyProtection="0"/>
    <xf numFmtId="0" fontId="53" fillId="3" borderId="0" applyNumberFormat="0" applyBorder="0" applyAlignment="0" applyProtection="0"/>
    <xf numFmtId="0" fontId="54" fillId="20" borderId="1" applyNumberFormat="0" applyAlignment="0" applyProtection="0"/>
    <xf numFmtId="0" fontId="5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16" fillId="0" borderId="0" applyNumberFormat="0" applyFill="0" applyBorder="0" applyAlignment="0" applyProtection="0"/>
    <xf numFmtId="0" fontId="57" fillId="4"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17" fillId="0" borderId="0" applyNumberFormat="0" applyFill="0" applyBorder="0" applyAlignment="0" applyProtection="0"/>
    <xf numFmtId="0" fontId="61" fillId="7" borderId="1" applyNumberFormat="0" applyAlignment="0" applyProtection="0"/>
    <xf numFmtId="0" fontId="62" fillId="0" borderId="6" applyNumberFormat="0" applyFill="0" applyAlignment="0" applyProtection="0"/>
    <xf numFmtId="0" fontId="63" fillId="22" borderId="0" applyNumberFormat="0" applyBorder="0" applyAlignment="0" applyProtection="0"/>
    <xf numFmtId="0" fontId="37" fillId="23" borderId="0">
      <alignment/>
      <protection/>
    </xf>
    <xf numFmtId="0" fontId="0" fillId="24" borderId="7" applyNumberFormat="0" applyFont="0" applyAlignment="0" applyProtection="0"/>
    <xf numFmtId="0" fontId="64" fillId="20"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443">
    <xf numFmtId="0" fontId="0" fillId="0" borderId="0" xfId="0" applyAlignment="1">
      <alignment/>
    </xf>
    <xf numFmtId="0" fontId="2" fillId="0" borderId="0" xfId="0" applyNumberFormat="1" applyFont="1" applyAlignment="1">
      <alignment/>
    </xf>
    <xf numFmtId="0" fontId="5" fillId="0" borderId="0" xfId="0" applyNumberFormat="1" applyFont="1" applyAlignment="1">
      <alignment/>
    </xf>
    <xf numFmtId="0" fontId="6" fillId="0" borderId="0" xfId="0" applyNumberFormat="1" applyFont="1" applyAlignment="1">
      <alignment/>
    </xf>
    <xf numFmtId="0" fontId="10" fillId="25" borderId="10" xfId="0" applyNumberFormat="1" applyFont="1" applyFill="1" applyBorder="1" applyAlignment="1">
      <alignment horizontal="center" vertical="center"/>
    </xf>
    <xf numFmtId="0" fontId="10" fillId="25" borderId="11" xfId="0" applyNumberFormat="1" applyFont="1" applyFill="1" applyBorder="1" applyAlignment="1">
      <alignment horizontal="center" vertical="center"/>
    </xf>
    <xf numFmtId="0" fontId="10" fillId="25" borderId="12" xfId="0" applyNumberFormat="1" applyFont="1" applyFill="1" applyBorder="1" applyAlignment="1">
      <alignment horizontal="center" vertical="center"/>
    </xf>
    <xf numFmtId="0" fontId="10" fillId="25" borderId="0" xfId="0" applyNumberFormat="1" applyFont="1" applyFill="1" applyBorder="1" applyAlignment="1">
      <alignment vertical="center" wrapText="1"/>
    </xf>
    <xf numFmtId="49" fontId="5" fillId="25" borderId="13" xfId="0" applyNumberFormat="1" applyFont="1" applyFill="1" applyBorder="1" applyAlignment="1">
      <alignment vertical="center"/>
    </xf>
    <xf numFmtId="49" fontId="5" fillId="25" borderId="14" xfId="0" applyNumberFormat="1" applyFont="1" applyFill="1" applyBorder="1" applyAlignment="1">
      <alignment vertical="center"/>
    </xf>
    <xf numFmtId="0" fontId="6" fillId="0" borderId="0" xfId="0" applyNumberFormat="1" applyFont="1" applyBorder="1" applyAlignment="1">
      <alignment/>
    </xf>
    <xf numFmtId="0" fontId="19" fillId="0" borderId="0" xfId="0" applyFont="1" applyAlignment="1">
      <alignment/>
    </xf>
    <xf numFmtId="0" fontId="22" fillId="26" borderId="0" xfId="0" applyFont="1" applyFill="1" applyBorder="1" applyAlignment="1">
      <alignment/>
    </xf>
    <xf numFmtId="0" fontId="0" fillId="4" borderId="0" xfId="0" applyFill="1" applyBorder="1" applyAlignment="1">
      <alignment/>
    </xf>
    <xf numFmtId="168" fontId="27" fillId="21" borderId="0" xfId="0" applyNumberFormat="1" applyFont="1" applyFill="1" applyBorder="1" applyAlignment="1" applyProtection="1">
      <alignment horizontal="center" vertical="center" wrapText="1"/>
      <protection/>
    </xf>
    <xf numFmtId="6" fontId="24" fillId="22" borderId="15" xfId="0" applyNumberFormat="1" applyFont="1" applyFill="1" applyBorder="1" applyAlignment="1" applyProtection="1">
      <alignment/>
      <protection locked="0"/>
    </xf>
    <xf numFmtId="6" fontId="24" fillId="22" borderId="0" xfId="0" applyNumberFormat="1" applyFont="1" applyFill="1" applyBorder="1" applyAlignment="1" applyProtection="1">
      <alignment/>
      <protection locked="0"/>
    </xf>
    <xf numFmtId="6" fontId="24" fillId="22" borderId="16" xfId="0" applyNumberFormat="1" applyFont="1" applyFill="1" applyBorder="1" applyAlignment="1" applyProtection="1">
      <alignment/>
      <protection locked="0"/>
    </xf>
    <xf numFmtId="6" fontId="24" fillId="0" borderId="15" xfId="0" applyNumberFormat="1" applyFont="1" applyFill="1" applyBorder="1" applyAlignment="1" applyProtection="1">
      <alignment/>
      <protection locked="0"/>
    </xf>
    <xf numFmtId="6" fontId="24" fillId="0" borderId="0" xfId="0" applyNumberFormat="1" applyFont="1" applyFill="1" applyBorder="1" applyAlignment="1" applyProtection="1">
      <alignment/>
      <protection locked="0"/>
    </xf>
    <xf numFmtId="6" fontId="24" fillId="0" borderId="16" xfId="0" applyNumberFormat="1" applyFont="1" applyFill="1" applyBorder="1" applyAlignment="1" applyProtection="1">
      <alignment/>
      <protection locked="0"/>
    </xf>
    <xf numFmtId="6" fontId="23" fillId="26" borderId="17" xfId="0" applyNumberFormat="1" applyFont="1" applyFill="1" applyBorder="1" applyAlignment="1" applyProtection="1">
      <alignment/>
      <protection/>
    </xf>
    <xf numFmtId="6" fontId="30" fillId="26" borderId="17" xfId="0" applyNumberFormat="1" applyFont="1" applyFill="1" applyBorder="1" applyAlignment="1" applyProtection="1">
      <alignment/>
      <protection/>
    </xf>
    <xf numFmtId="0" fontId="22" fillId="26" borderId="18" xfId="0" applyFont="1" applyFill="1" applyBorder="1" applyAlignment="1">
      <alignment/>
    </xf>
    <xf numFmtId="0" fontId="23" fillId="4" borderId="18" xfId="0" applyFont="1" applyFill="1" applyBorder="1" applyAlignment="1">
      <alignment/>
    </xf>
    <xf numFmtId="0" fontId="24" fillId="26" borderId="19" xfId="0" applyFont="1" applyFill="1" applyBorder="1" applyAlignment="1">
      <alignment horizontal="right"/>
    </xf>
    <xf numFmtId="14" fontId="24" fillId="4" borderId="20" xfId="0" applyNumberFormat="1" applyFont="1" applyFill="1" applyBorder="1" applyAlignment="1">
      <alignment vertical="top"/>
    </xf>
    <xf numFmtId="0" fontId="24" fillId="4" borderId="20" xfId="0" applyFont="1" applyFill="1" applyBorder="1" applyAlignment="1">
      <alignment horizontal="right" wrapText="1"/>
    </xf>
    <xf numFmtId="0" fontId="25" fillId="26" borderId="21" xfId="0" applyNumberFormat="1" applyFont="1" applyFill="1" applyBorder="1" applyAlignment="1">
      <alignment/>
    </xf>
    <xf numFmtId="0" fontId="24" fillId="4" borderId="20" xfId="0" applyFont="1" applyFill="1" applyBorder="1" applyAlignment="1">
      <alignment horizontal="right" vertical="top"/>
    </xf>
    <xf numFmtId="0" fontId="0" fillId="4" borderId="21" xfId="0" applyFill="1" applyBorder="1" applyAlignment="1">
      <alignment/>
    </xf>
    <xf numFmtId="165" fontId="27" fillId="0" borderId="22" xfId="0" applyNumberFormat="1" applyFont="1" applyBorder="1" applyAlignment="1" applyProtection="1">
      <alignment horizontal="center" vertical="center" wrapText="1"/>
      <protection/>
    </xf>
    <xf numFmtId="37" fontId="23" fillId="26" borderId="23" xfId="0" applyNumberFormat="1" applyFont="1" applyFill="1" applyBorder="1" applyAlignment="1" applyProtection="1">
      <alignment/>
      <protection/>
    </xf>
    <xf numFmtId="0" fontId="26" fillId="27" borderId="12" xfId="0" applyFont="1" applyFill="1" applyBorder="1" applyAlignment="1">
      <alignment horizontal="center" vertical="center" wrapText="1"/>
    </xf>
    <xf numFmtId="0" fontId="26" fillId="25" borderId="12" xfId="0" applyFont="1" applyFill="1" applyBorder="1" applyAlignment="1">
      <alignment horizontal="center" vertical="center" wrapText="1"/>
    </xf>
    <xf numFmtId="0" fontId="6" fillId="0" borderId="0" xfId="0" applyNumberFormat="1" applyFont="1" applyAlignment="1">
      <alignment vertical="center"/>
    </xf>
    <xf numFmtId="0" fontId="5" fillId="0" borderId="0" xfId="0" applyNumberFormat="1" applyFont="1" applyAlignment="1">
      <alignment vertical="center"/>
    </xf>
    <xf numFmtId="0" fontId="0" fillId="0" borderId="0" xfId="0" applyAlignment="1">
      <alignment vertical="center"/>
    </xf>
    <xf numFmtId="0" fontId="11" fillId="0" borderId="0" xfId="0" applyNumberFormat="1" applyFont="1" applyFill="1" applyAlignment="1">
      <alignment vertical="center"/>
    </xf>
    <xf numFmtId="0" fontId="10" fillId="0" borderId="0" xfId="0" applyNumberFormat="1" applyFont="1" applyFill="1" applyBorder="1" applyAlignment="1">
      <alignment horizontal="center" vertical="center"/>
    </xf>
    <xf numFmtId="0" fontId="11" fillId="0" borderId="0" xfId="0" applyNumberFormat="1" applyFont="1" applyAlignment="1">
      <alignment vertical="center"/>
    </xf>
    <xf numFmtId="0" fontId="6" fillId="0" borderId="0" xfId="0" applyNumberFormat="1" applyFont="1" applyBorder="1" applyAlignment="1">
      <alignment vertical="center"/>
    </xf>
    <xf numFmtId="0" fontId="5" fillId="0" borderId="0" xfId="0" applyNumberFormat="1" applyFont="1" applyFill="1" applyBorder="1" applyAlignment="1">
      <alignment horizontal="center" vertical="center"/>
    </xf>
    <xf numFmtId="0" fontId="6" fillId="0" borderId="0" xfId="0" applyNumberFormat="1" applyFont="1" applyFill="1" applyBorder="1" applyAlignment="1">
      <alignment vertical="center"/>
    </xf>
    <xf numFmtId="9" fontId="12" fillId="25" borderId="24" xfId="0" applyNumberFormat="1" applyFont="1" applyFill="1" applyBorder="1" applyAlignment="1">
      <alignment horizontal="left" vertical="center"/>
    </xf>
    <xf numFmtId="9" fontId="5" fillId="25" borderId="0" xfId="0" applyNumberFormat="1" applyFont="1" applyFill="1" applyBorder="1" applyAlignment="1">
      <alignment horizontal="left" vertical="center"/>
    </xf>
    <xf numFmtId="0" fontId="6" fillId="25" borderId="0" xfId="0" applyNumberFormat="1" applyFont="1" applyFill="1" applyBorder="1" applyAlignment="1">
      <alignment vertical="center"/>
    </xf>
    <xf numFmtId="0" fontId="5" fillId="25" borderId="0" xfId="0" applyNumberFormat="1" applyFont="1" applyFill="1" applyBorder="1" applyAlignment="1">
      <alignment vertical="center"/>
    </xf>
    <xf numFmtId="0" fontId="14" fillId="25" borderId="13" xfId="0" applyNumberFormat="1" applyFont="1" applyFill="1" applyBorder="1" applyAlignment="1">
      <alignment vertical="center"/>
    </xf>
    <xf numFmtId="0" fontId="12" fillId="25" borderId="24" xfId="0" applyNumberFormat="1" applyFont="1" applyFill="1" applyBorder="1" applyAlignment="1">
      <alignment vertical="center"/>
    </xf>
    <xf numFmtId="0" fontId="5" fillId="0" borderId="0" xfId="0" applyNumberFormat="1" applyFont="1" applyAlignment="1">
      <alignment horizontal="right" vertical="center"/>
    </xf>
    <xf numFmtId="0" fontId="13" fillId="0" borderId="12" xfId="0" applyNumberFormat="1" applyFont="1" applyFill="1" applyBorder="1" applyAlignment="1" applyProtection="1">
      <alignment horizontal="center" vertical="center" wrapText="1" shrinkToFit="1"/>
      <protection locked="0"/>
    </xf>
    <xf numFmtId="0" fontId="10" fillId="25" borderId="0" xfId="0" applyNumberFormat="1" applyFont="1" applyFill="1" applyBorder="1" applyAlignment="1">
      <alignment vertical="center" textRotation="45" wrapText="1"/>
    </xf>
    <xf numFmtId="37" fontId="8" fillId="0" borderId="25" xfId="0" applyNumberFormat="1" applyFont="1" applyFill="1" applyBorder="1" applyAlignment="1" applyProtection="1">
      <alignment horizontal="center" vertical="center"/>
      <protection locked="0"/>
    </xf>
    <xf numFmtId="37" fontId="8" fillId="0" borderId="12" xfId="0" applyNumberFormat="1" applyFont="1" applyFill="1" applyBorder="1" applyAlignment="1" applyProtection="1">
      <alignment horizontal="center" vertical="center"/>
      <protection locked="0"/>
    </xf>
    <xf numFmtId="37" fontId="8" fillId="0" borderId="26" xfId="0" applyNumberFormat="1" applyFont="1" applyFill="1" applyBorder="1" applyAlignment="1" applyProtection="1">
      <alignment horizontal="center" vertical="center"/>
      <protection locked="0"/>
    </xf>
    <xf numFmtId="37" fontId="8" fillId="0" borderId="27" xfId="0" applyNumberFormat="1" applyFont="1" applyFill="1" applyBorder="1" applyAlignment="1" applyProtection="1">
      <alignment horizontal="center" vertical="center"/>
      <protection locked="0"/>
    </xf>
    <xf numFmtId="164" fontId="5" fillId="0" borderId="0" xfId="0" applyNumberFormat="1" applyFont="1" applyAlignment="1">
      <alignment vertical="center"/>
    </xf>
    <xf numFmtId="0" fontId="11" fillId="25" borderId="12" xfId="0" applyFont="1" applyFill="1" applyBorder="1" applyAlignment="1">
      <alignment horizontal="centerContinuous" vertical="center"/>
    </xf>
    <xf numFmtId="0" fontId="11" fillId="25" borderId="28" xfId="0" applyFont="1" applyFill="1" applyBorder="1" applyAlignment="1">
      <alignment horizontal="centerContinuous" vertical="center"/>
    </xf>
    <xf numFmtId="0" fontId="11" fillId="25" borderId="29" xfId="0" applyFont="1" applyFill="1" applyBorder="1" applyAlignment="1">
      <alignment horizontal="centerContinuous" vertical="center" wrapText="1"/>
    </xf>
    <xf numFmtId="0" fontId="0" fillId="25" borderId="25" xfId="0" applyFill="1" applyBorder="1" applyAlignment="1">
      <alignment horizontal="centerContinuous" vertical="center"/>
    </xf>
    <xf numFmtId="9" fontId="5" fillId="0" borderId="0" xfId="0" applyNumberFormat="1" applyFont="1" applyBorder="1" applyAlignment="1">
      <alignment vertical="center"/>
    </xf>
    <xf numFmtId="0" fontId="7" fillId="0" borderId="0" xfId="0" applyNumberFormat="1" applyFont="1" applyBorder="1" applyAlignment="1">
      <alignment vertical="center"/>
    </xf>
    <xf numFmtId="0" fontId="11" fillId="0" borderId="0" xfId="0" applyFont="1" applyFill="1" applyBorder="1" applyAlignment="1">
      <alignment horizontal="center" vertical="center" wrapText="1"/>
    </xf>
    <xf numFmtId="0" fontId="33" fillId="0" borderId="0" xfId="0" applyNumberFormat="1" applyFont="1" applyAlignment="1">
      <alignment/>
    </xf>
    <xf numFmtId="6" fontId="24" fillId="0" borderId="30" xfId="42" applyNumberFormat="1" applyFont="1" applyFill="1" applyBorder="1" applyAlignment="1" applyProtection="1">
      <alignment/>
      <protection/>
    </xf>
    <xf numFmtId="6" fontId="24" fillId="0" borderId="31" xfId="42" applyNumberFormat="1" applyFont="1" applyFill="1" applyBorder="1" applyAlignment="1" applyProtection="1">
      <alignment/>
      <protection/>
    </xf>
    <xf numFmtId="6" fontId="24" fillId="0" borderId="32" xfId="42" applyNumberFormat="1" applyFont="1" applyFill="1" applyBorder="1" applyAlignment="1" applyProtection="1">
      <alignment/>
      <protection/>
    </xf>
    <xf numFmtId="0" fontId="43" fillId="0" borderId="0" xfId="0" applyFont="1" applyAlignment="1">
      <alignment/>
    </xf>
    <xf numFmtId="0" fontId="43" fillId="0" borderId="0" xfId="0" applyFont="1" applyAlignment="1">
      <alignment vertical="center"/>
    </xf>
    <xf numFmtId="0" fontId="9" fillId="0" borderId="0" xfId="0" applyNumberFormat="1" applyFont="1" applyAlignment="1">
      <alignment horizontal="center" vertical="center"/>
    </xf>
    <xf numFmtId="41" fontId="9" fillId="0" borderId="0" xfId="0" applyNumberFormat="1" applyFont="1" applyFill="1" applyBorder="1" applyAlignment="1" applyProtection="1">
      <alignment vertical="center"/>
      <protection/>
    </xf>
    <xf numFmtId="0" fontId="9" fillId="0" borderId="0" xfId="0" applyNumberFormat="1" applyFont="1" applyFill="1" applyBorder="1" applyAlignment="1">
      <alignment vertical="center"/>
    </xf>
    <xf numFmtId="0" fontId="7" fillId="0" borderId="0" xfId="0" applyNumberFormat="1" applyFont="1" applyAlignment="1">
      <alignment vertical="center"/>
    </xf>
    <xf numFmtId="0" fontId="9" fillId="0" borderId="0" xfId="0" applyFont="1" applyAlignment="1">
      <alignment vertical="center"/>
    </xf>
    <xf numFmtId="0" fontId="38" fillId="20" borderId="10" xfId="57" applyNumberFormat="1" applyFont="1" applyFill="1" applyBorder="1">
      <alignment/>
      <protection/>
    </xf>
    <xf numFmtId="0" fontId="39" fillId="20" borderId="33" xfId="57" applyNumberFormat="1" applyFont="1" applyFill="1" applyBorder="1">
      <alignment/>
      <protection/>
    </xf>
    <xf numFmtId="0" fontId="40" fillId="20" borderId="34" xfId="57" applyNumberFormat="1" applyFont="1" applyFill="1" applyBorder="1" applyAlignment="1">
      <alignment horizontal="centerContinuous"/>
      <protection/>
    </xf>
    <xf numFmtId="0" fontId="5" fillId="20" borderId="35" xfId="57" applyNumberFormat="1" applyFont="1" applyFill="1" applyBorder="1" applyAlignment="1">
      <alignment horizontal="centerContinuous" wrapText="1"/>
      <protection/>
    </xf>
    <xf numFmtId="0" fontId="5" fillId="20" borderId="35" xfId="57" applyNumberFormat="1" applyFont="1" applyFill="1" applyBorder="1">
      <alignment/>
      <protection/>
    </xf>
    <xf numFmtId="0" fontId="40" fillId="20" borderId="34" xfId="57" applyNumberFormat="1" applyFont="1" applyFill="1" applyBorder="1" applyAlignment="1">
      <alignment horizontal="center"/>
      <protection/>
    </xf>
    <xf numFmtId="49" fontId="1" fillId="23" borderId="12" xfId="57" applyNumberFormat="1" applyFont="1" applyBorder="1" applyAlignment="1">
      <alignment horizontal="center" vertical="center" wrapText="1"/>
      <protection/>
    </xf>
    <xf numFmtId="0" fontId="41" fillId="23" borderId="12" xfId="57" applyNumberFormat="1" applyFont="1" applyBorder="1" applyAlignment="1">
      <alignment vertical="center" wrapText="1"/>
      <protection/>
    </xf>
    <xf numFmtId="164" fontId="41" fillId="0" borderId="12" xfId="57" applyNumberFormat="1" applyFont="1" applyFill="1" applyBorder="1" applyAlignment="1">
      <alignment vertical="center" wrapText="1"/>
      <protection/>
    </xf>
    <xf numFmtId="49" fontId="1" fillId="23" borderId="36" xfId="57" applyNumberFormat="1" applyFont="1" applyBorder="1" applyAlignment="1">
      <alignment horizontal="center" vertical="center" wrapText="1"/>
      <protection/>
    </xf>
    <xf numFmtId="0" fontId="11" fillId="25" borderId="37" xfId="0" applyFont="1" applyFill="1" applyBorder="1" applyAlignment="1">
      <alignment horizontal="centerContinuous" vertical="center"/>
    </xf>
    <xf numFmtId="0" fontId="1" fillId="20" borderId="35" xfId="57" applyNumberFormat="1" applyFont="1" applyFill="1" applyBorder="1" applyAlignment="1">
      <alignment vertical="center"/>
      <protection/>
    </xf>
    <xf numFmtId="0" fontId="1" fillId="20" borderId="34" xfId="57" applyNumberFormat="1" applyFont="1" applyFill="1" applyBorder="1" applyAlignment="1">
      <alignment horizontal="center" vertical="center"/>
      <protection/>
    </xf>
    <xf numFmtId="0" fontId="1" fillId="20" borderId="25" xfId="57" applyNumberFormat="1" applyFont="1" applyFill="1" applyBorder="1" applyAlignment="1">
      <alignment horizontal="centerContinuous"/>
      <protection/>
    </xf>
    <xf numFmtId="0" fontId="1" fillId="20" borderId="28" xfId="57" applyNumberFormat="1" applyFont="1" applyFill="1" applyBorder="1" applyAlignment="1">
      <alignment horizontal="centerContinuous" vertical="center"/>
      <protection/>
    </xf>
    <xf numFmtId="0" fontId="5" fillId="0" borderId="0" xfId="0" applyNumberFormat="1" applyFont="1" applyBorder="1" applyAlignment="1">
      <alignment vertical="center"/>
    </xf>
    <xf numFmtId="0" fontId="6" fillId="0" borderId="0" xfId="0" applyNumberFormat="1" applyFont="1" applyFill="1" applyAlignment="1">
      <alignment vertical="center"/>
    </xf>
    <xf numFmtId="0" fontId="6" fillId="0" borderId="0" xfId="0" applyNumberFormat="1" applyFont="1" applyFill="1" applyBorder="1" applyAlignment="1">
      <alignment horizontal="center" vertical="center"/>
    </xf>
    <xf numFmtId="0" fontId="6" fillId="0" borderId="0" xfId="0" applyNumberFormat="1" applyFont="1" applyFill="1" applyAlignment="1">
      <alignment horizontal="center" vertical="center"/>
    </xf>
    <xf numFmtId="9" fontId="5" fillId="25" borderId="38" xfId="0" applyNumberFormat="1" applyFont="1" applyFill="1" applyBorder="1" applyAlignment="1">
      <alignment horizontal="left" vertical="center"/>
    </xf>
    <xf numFmtId="0" fontId="6" fillId="25" borderId="38" xfId="0" applyNumberFormat="1" applyFont="1" applyFill="1" applyBorder="1" applyAlignment="1">
      <alignment vertical="center"/>
    </xf>
    <xf numFmtId="0" fontId="45" fillId="26" borderId="18" xfId="0" applyFont="1" applyFill="1" applyBorder="1" applyAlignment="1">
      <alignment/>
    </xf>
    <xf numFmtId="0" fontId="45" fillId="26" borderId="0" xfId="0" applyFont="1" applyFill="1" applyBorder="1" applyAlignment="1">
      <alignment/>
    </xf>
    <xf numFmtId="0" fontId="45" fillId="26" borderId="21" xfId="0" applyNumberFormat="1" applyFont="1" applyFill="1" applyBorder="1" applyAlignment="1">
      <alignment horizontal="right"/>
    </xf>
    <xf numFmtId="1" fontId="45" fillId="26" borderId="0" xfId="0" applyNumberFormat="1" applyFont="1" applyFill="1" applyBorder="1" applyAlignment="1">
      <alignment horizontal="left"/>
    </xf>
    <xf numFmtId="37" fontId="23" fillId="26" borderId="23" xfId="0" applyNumberFormat="1" applyFont="1" applyFill="1" applyBorder="1" applyAlignment="1" applyProtection="1">
      <alignment vertical="center"/>
      <protection/>
    </xf>
    <xf numFmtId="38" fontId="24" fillId="0" borderId="39" xfId="0" applyNumberFormat="1" applyFont="1" applyFill="1" applyBorder="1" applyAlignment="1" applyProtection="1">
      <alignment vertical="center"/>
      <protection/>
    </xf>
    <xf numFmtId="38" fontId="24" fillId="22" borderId="0" xfId="0" applyNumberFormat="1" applyFont="1" applyFill="1" applyBorder="1" applyAlignment="1" applyProtection="1">
      <alignment vertical="center"/>
      <protection locked="0"/>
    </xf>
    <xf numFmtId="38" fontId="24" fillId="22" borderId="15" xfId="0" applyNumberFormat="1" applyFont="1" applyFill="1" applyBorder="1" applyAlignment="1" applyProtection="1">
      <alignment vertical="center"/>
      <protection locked="0"/>
    </xf>
    <xf numFmtId="38" fontId="24" fillId="22" borderId="40" xfId="0" applyNumberFormat="1" applyFont="1" applyFill="1" applyBorder="1" applyAlignment="1" applyProtection="1">
      <alignment vertical="center"/>
      <protection locked="0"/>
    </xf>
    <xf numFmtId="38" fontId="24" fillId="0" borderId="0" xfId="0" applyNumberFormat="1" applyFont="1" applyFill="1" applyBorder="1" applyAlignment="1" applyProtection="1">
      <alignment vertical="center"/>
      <protection locked="0"/>
    </xf>
    <xf numFmtId="38" fontId="24" fillId="0" borderId="15" xfId="0" applyNumberFormat="1" applyFont="1" applyFill="1" applyBorder="1" applyAlignment="1" applyProtection="1">
      <alignment vertical="center"/>
      <protection locked="0"/>
    </xf>
    <xf numFmtId="38" fontId="24" fillId="0" borderId="40" xfId="0" applyNumberFormat="1" applyFont="1" applyFill="1" applyBorder="1" applyAlignment="1" applyProtection="1">
      <alignment vertical="center"/>
      <protection locked="0"/>
    </xf>
    <xf numFmtId="38" fontId="24" fillId="0" borderId="30" xfId="42" applyNumberFormat="1" applyFont="1" applyFill="1" applyBorder="1" applyAlignment="1" applyProtection="1">
      <alignment vertical="center"/>
      <protection/>
    </xf>
    <xf numFmtId="38" fontId="23" fillId="26" borderId="17" xfId="0" applyNumberFormat="1" applyFont="1" applyFill="1" applyBorder="1" applyAlignment="1" applyProtection="1">
      <alignment vertical="center"/>
      <protection/>
    </xf>
    <xf numFmtId="38" fontId="24" fillId="0" borderId="41" xfId="42" applyNumberFormat="1" applyFont="1" applyFill="1" applyBorder="1" applyAlignment="1" applyProtection="1">
      <alignment vertical="center"/>
      <protection/>
    </xf>
    <xf numFmtId="38" fontId="24" fillId="0" borderId="42" xfId="42" applyNumberFormat="1" applyFont="1" applyFill="1" applyBorder="1" applyAlignment="1" applyProtection="1">
      <alignment vertical="center"/>
      <protection/>
    </xf>
    <xf numFmtId="38" fontId="30" fillId="26" borderId="17" xfId="0" applyNumberFormat="1" applyFont="1" applyFill="1" applyBorder="1" applyAlignment="1" applyProtection="1">
      <alignment vertical="center"/>
      <protection/>
    </xf>
    <xf numFmtId="0" fontId="24" fillId="0" borderId="43" xfId="0" applyNumberFormat="1" applyFont="1" applyFill="1" applyBorder="1" applyAlignment="1" applyProtection="1">
      <alignment horizontal="left" vertical="center"/>
      <protection/>
    </xf>
    <xf numFmtId="0" fontId="24" fillId="22" borderId="43" xfId="0" applyNumberFormat="1" applyFont="1" applyFill="1" applyBorder="1" applyAlignment="1" applyProtection="1">
      <alignment horizontal="left" vertical="center"/>
      <protection locked="0"/>
    </xf>
    <xf numFmtId="0" fontId="24" fillId="0" borderId="43" xfId="0" applyNumberFormat="1" applyFont="1" applyFill="1" applyBorder="1" applyAlignment="1" applyProtection="1">
      <alignment horizontal="left" vertical="center"/>
      <protection locked="0"/>
    </xf>
    <xf numFmtId="0" fontId="24" fillId="0" borderId="44" xfId="42" applyNumberFormat="1" applyFont="1" applyFill="1" applyBorder="1" applyAlignment="1" applyProtection="1">
      <alignment horizontal="left" vertical="center"/>
      <protection/>
    </xf>
    <xf numFmtId="0" fontId="42" fillId="25" borderId="45" xfId="0" applyNumberFormat="1" applyFont="1" applyFill="1" applyBorder="1" applyAlignment="1">
      <alignment vertical="center" wrapText="1"/>
    </xf>
    <xf numFmtId="0" fontId="45" fillId="26" borderId="21" xfId="0" applyNumberFormat="1" applyFont="1" applyFill="1" applyBorder="1" applyAlignment="1" applyProtection="1">
      <alignment horizontal="right"/>
      <protection locked="0"/>
    </xf>
    <xf numFmtId="0" fontId="45" fillId="4" borderId="46" xfId="0" applyNumberFormat="1" applyFont="1" applyFill="1" applyBorder="1" applyAlignment="1" applyProtection="1">
      <alignment horizontal="right"/>
      <protection locked="0"/>
    </xf>
    <xf numFmtId="0" fontId="34" fillId="4" borderId="46" xfId="0" applyFont="1" applyFill="1" applyBorder="1" applyAlignment="1" applyProtection="1">
      <alignment horizontal="right"/>
      <protection/>
    </xf>
    <xf numFmtId="0" fontId="34" fillId="4" borderId="21" xfId="0" applyFont="1" applyFill="1" applyBorder="1" applyAlignment="1" applyProtection="1">
      <alignment horizontal="right"/>
      <protection/>
    </xf>
    <xf numFmtId="0" fontId="34" fillId="26" borderId="21" xfId="0" applyNumberFormat="1" applyFont="1" applyFill="1" applyBorder="1" applyAlignment="1" applyProtection="1">
      <alignment horizontal="right"/>
      <protection/>
    </xf>
    <xf numFmtId="0" fontId="25" fillId="26" borderId="47" xfId="0" applyNumberFormat="1" applyFont="1" applyFill="1" applyBorder="1" applyAlignment="1">
      <alignment horizontal="center"/>
    </xf>
    <xf numFmtId="0" fontId="23" fillId="4" borderId="20" xfId="0" applyFont="1" applyFill="1" applyBorder="1" applyAlignment="1">
      <alignment/>
    </xf>
    <xf numFmtId="0" fontId="23" fillId="21" borderId="21" xfId="0" applyNumberFormat="1" applyFont="1" applyFill="1" applyBorder="1" applyAlignment="1">
      <alignment horizontal="center" vertical="center" wrapText="1"/>
    </xf>
    <xf numFmtId="0" fontId="27" fillId="21" borderId="23" xfId="0" applyFont="1" applyFill="1" applyBorder="1" applyAlignment="1">
      <alignment horizontal="center" vertical="center" wrapText="1"/>
    </xf>
    <xf numFmtId="0" fontId="24" fillId="0" borderId="43" xfId="0" applyNumberFormat="1" applyFont="1" applyFill="1" applyBorder="1" applyAlignment="1" applyProtection="1">
      <alignment horizontal="left"/>
      <protection/>
    </xf>
    <xf numFmtId="0" fontId="24" fillId="22" borderId="43" xfId="0" applyNumberFormat="1" applyFont="1" applyFill="1" applyBorder="1" applyAlignment="1" applyProtection="1">
      <alignment horizontal="left"/>
      <protection locked="0"/>
    </xf>
    <xf numFmtId="0" fontId="24" fillId="0" borderId="43" xfId="0" applyNumberFormat="1" applyFont="1" applyFill="1" applyBorder="1" applyAlignment="1" applyProtection="1">
      <alignment horizontal="left"/>
      <protection locked="0"/>
    </xf>
    <xf numFmtId="0" fontId="24" fillId="0" borderId="44" xfId="42" applyNumberFormat="1" applyFont="1" applyFill="1" applyBorder="1" applyAlignment="1" applyProtection="1">
      <alignment horizontal="left"/>
      <protection/>
    </xf>
    <xf numFmtId="6" fontId="42" fillId="25" borderId="17" xfId="0" applyNumberFormat="1" applyFont="1" applyFill="1" applyBorder="1" applyAlignment="1">
      <alignment vertical="center"/>
    </xf>
    <xf numFmtId="6" fontId="42" fillId="25" borderId="48" xfId="0" applyNumberFormat="1" applyFont="1" applyFill="1" applyBorder="1" applyAlignment="1">
      <alignment vertical="center"/>
    </xf>
    <xf numFmtId="6" fontId="42" fillId="25" borderId="49" xfId="0" applyNumberFormat="1" applyFont="1" applyFill="1" applyBorder="1" applyAlignment="1">
      <alignment vertical="center"/>
    </xf>
    <xf numFmtId="0" fontId="23" fillId="25" borderId="50" xfId="0" applyFont="1" applyFill="1" applyBorder="1" applyAlignment="1" applyProtection="1">
      <alignment horizontal="center"/>
      <protection locked="0"/>
    </xf>
    <xf numFmtId="0" fontId="0" fillId="23" borderId="0" xfId="0" applyFill="1" applyAlignment="1">
      <alignment/>
    </xf>
    <xf numFmtId="0" fontId="38" fillId="25" borderId="51" xfId="57" applyNumberFormat="1" applyFont="1" applyFill="1" applyBorder="1">
      <alignment/>
      <protection/>
    </xf>
    <xf numFmtId="0" fontId="5" fillId="25" borderId="52" xfId="57" applyNumberFormat="1" applyFont="1" applyFill="1" applyBorder="1" applyAlignment="1">
      <alignment horizontal="centerContinuous" wrapText="1"/>
      <protection/>
    </xf>
    <xf numFmtId="0" fontId="5" fillId="25" borderId="52" xfId="57" applyNumberFormat="1" applyFont="1" applyFill="1" applyBorder="1">
      <alignment/>
      <protection/>
    </xf>
    <xf numFmtId="0" fontId="24" fillId="0" borderId="21" xfId="0" applyNumberFormat="1" applyFont="1" applyFill="1" applyBorder="1" applyAlignment="1" applyProtection="1">
      <alignment horizontal="left"/>
      <protection/>
    </xf>
    <xf numFmtId="3" fontId="10" fillId="0" borderId="28" xfId="0" applyNumberFormat="1" applyFont="1" applyFill="1" applyBorder="1" applyAlignment="1" applyProtection="1">
      <alignment horizontal="center" vertical="center"/>
      <protection locked="0"/>
    </xf>
    <xf numFmtId="3" fontId="10" fillId="0" borderId="29" xfId="0" applyNumberFormat="1" applyFont="1" applyFill="1" applyBorder="1" applyAlignment="1" applyProtection="1">
      <alignment horizontal="center" vertical="center"/>
      <protection locked="0"/>
    </xf>
    <xf numFmtId="3" fontId="10" fillId="0" borderId="25" xfId="0" applyNumberFormat="1" applyFont="1" applyFill="1" applyBorder="1" applyAlignment="1" applyProtection="1">
      <alignment horizontal="center" vertical="center"/>
      <protection locked="0"/>
    </xf>
    <xf numFmtId="0" fontId="10" fillId="0" borderId="29" xfId="0" applyNumberFormat="1" applyFont="1" applyFill="1" applyBorder="1" applyAlignment="1">
      <alignment horizontal="right" vertical="center"/>
    </xf>
    <xf numFmtId="37" fontId="36" fillId="0" borderId="53" xfId="0" applyNumberFormat="1" applyFont="1" applyFill="1" applyBorder="1" applyAlignment="1">
      <alignment horizontal="center" vertical="center"/>
    </xf>
    <xf numFmtId="0" fontId="5" fillId="0" borderId="0" xfId="0" applyNumberFormat="1" applyFont="1" applyFill="1" applyAlignment="1">
      <alignment horizontal="left" vertical="center"/>
    </xf>
    <xf numFmtId="0" fontId="0" fillId="0" borderId="0" xfId="0" applyFill="1" applyAlignment="1">
      <alignment vertical="center"/>
    </xf>
    <xf numFmtId="37" fontId="36" fillId="25" borderId="54" xfId="0" applyNumberFormat="1" applyFont="1" applyFill="1" applyBorder="1" applyAlignment="1" applyProtection="1">
      <alignment horizontal="center" vertical="center"/>
      <protection/>
    </xf>
    <xf numFmtId="0" fontId="0" fillId="0" borderId="12" xfId="57" applyNumberFormat="1" applyFont="1" applyFill="1" applyBorder="1" applyAlignment="1">
      <alignment vertical="center" wrapText="1"/>
      <protection/>
    </xf>
    <xf numFmtId="0" fontId="44" fillId="4" borderId="21" xfId="0" applyFont="1" applyFill="1" applyBorder="1" applyAlignment="1">
      <alignment/>
    </xf>
    <xf numFmtId="0" fontId="8" fillId="25" borderId="12" xfId="0" applyNumberFormat="1" applyFont="1" applyFill="1" applyBorder="1" applyAlignment="1">
      <alignment horizontal="center" vertical="center" wrapText="1"/>
    </xf>
    <xf numFmtId="0" fontId="23" fillId="26" borderId="19" xfId="0" applyFont="1" applyFill="1" applyBorder="1" applyAlignment="1">
      <alignment horizontal="right"/>
    </xf>
    <xf numFmtId="14" fontId="23" fillId="4" borderId="20" xfId="0" applyNumberFormat="1" applyFont="1" applyFill="1" applyBorder="1" applyAlignment="1">
      <alignment vertical="top"/>
    </xf>
    <xf numFmtId="0" fontId="27" fillId="4" borderId="55" xfId="0" applyFont="1" applyFill="1" applyBorder="1" applyAlignment="1">
      <alignment horizontal="center" vertical="center" wrapText="1"/>
    </xf>
    <xf numFmtId="0" fontId="0" fillId="20" borderId="56" xfId="0" applyFont="1" applyFill="1" applyBorder="1" applyAlignment="1">
      <alignment/>
    </xf>
    <xf numFmtId="0" fontId="0" fillId="20" borderId="57" xfId="0" applyFont="1" applyFill="1" applyBorder="1" applyAlignment="1">
      <alignment vertical="center"/>
    </xf>
    <xf numFmtId="0" fontId="46" fillId="25" borderId="56" xfId="0" applyFont="1" applyFill="1" applyBorder="1" applyAlignment="1">
      <alignment horizontal="center" vertical="center" wrapText="1"/>
    </xf>
    <xf numFmtId="0" fontId="0" fillId="0" borderId="56" xfId="0" applyFont="1" applyBorder="1" applyAlignment="1">
      <alignment horizontal="left" vertical="center" wrapText="1"/>
    </xf>
    <xf numFmtId="0" fontId="0" fillId="0" borderId="56" xfId="0" applyFont="1" applyFill="1" applyBorder="1" applyAlignment="1">
      <alignment horizontal="left" vertical="center" wrapText="1"/>
    </xf>
    <xf numFmtId="0" fontId="46" fillId="20" borderId="56" xfId="0" applyFont="1" applyFill="1" applyBorder="1" applyAlignment="1">
      <alignment horizontal="center" vertical="center" wrapText="1"/>
    </xf>
    <xf numFmtId="0" fontId="0" fillId="0" borderId="0" xfId="0" applyFont="1" applyAlignment="1">
      <alignment/>
    </xf>
    <xf numFmtId="0" fontId="11" fillId="25" borderId="12" xfId="0" applyNumberFormat="1" applyFont="1" applyFill="1" applyBorder="1" applyAlignment="1">
      <alignment horizontal="center" vertical="center"/>
    </xf>
    <xf numFmtId="0" fontId="11" fillId="25" borderId="12" xfId="0" applyFont="1" applyFill="1" applyBorder="1" applyAlignment="1">
      <alignment horizontal="center" vertical="center"/>
    </xf>
    <xf numFmtId="0" fontId="11" fillId="25" borderId="12" xfId="0" applyFont="1" applyFill="1" applyBorder="1" applyAlignment="1">
      <alignment horizontal="left" vertical="center"/>
    </xf>
    <xf numFmtId="0" fontId="11" fillId="25" borderId="12" xfId="0" applyNumberFormat="1" applyFont="1" applyFill="1" applyBorder="1" applyAlignment="1">
      <alignment horizontal="left" vertical="center"/>
    </xf>
    <xf numFmtId="0" fontId="11" fillId="25" borderId="28" xfId="0" applyNumberFormat="1" applyFont="1" applyFill="1" applyBorder="1" applyAlignment="1">
      <alignment horizontal="left" vertical="center"/>
    </xf>
    <xf numFmtId="0" fontId="11" fillId="25" borderId="25" xfId="0" applyNumberFormat="1" applyFont="1" applyFill="1" applyBorder="1" applyAlignment="1">
      <alignment horizontal="left" vertical="center"/>
    </xf>
    <xf numFmtId="0" fontId="6" fillId="23" borderId="45" xfId="0" applyFont="1" applyFill="1" applyBorder="1" applyAlignment="1">
      <alignment/>
    </xf>
    <xf numFmtId="0" fontId="6" fillId="23" borderId="17" xfId="0" applyFont="1" applyFill="1" applyBorder="1" applyAlignment="1">
      <alignment/>
    </xf>
    <xf numFmtId="0" fontId="0" fillId="25" borderId="58" xfId="0" applyFill="1" applyBorder="1" applyAlignment="1">
      <alignment vertical="center"/>
    </xf>
    <xf numFmtId="0" fontId="3" fillId="25" borderId="59" xfId="0" applyNumberFormat="1" applyFont="1" applyFill="1" applyBorder="1" applyAlignment="1">
      <alignment vertical="center"/>
    </xf>
    <xf numFmtId="9" fontId="12" fillId="25" borderId="0" xfId="0" applyNumberFormat="1" applyFont="1" applyFill="1" applyBorder="1" applyAlignment="1">
      <alignment horizontal="left" vertical="center"/>
    </xf>
    <xf numFmtId="0" fontId="12" fillId="25" borderId="0" xfId="0" applyNumberFormat="1" applyFont="1" applyFill="1" applyBorder="1" applyAlignment="1">
      <alignment vertical="center"/>
    </xf>
    <xf numFmtId="0" fontId="10" fillId="25" borderId="0" xfId="0" applyFont="1" applyFill="1" applyBorder="1" applyAlignment="1">
      <alignment vertical="center"/>
    </xf>
    <xf numFmtId="3" fontId="8" fillId="0" borderId="12" xfId="0" applyNumberFormat="1" applyFont="1" applyFill="1" applyBorder="1" applyAlignment="1" applyProtection="1">
      <alignment horizontal="center" vertical="center" wrapText="1"/>
      <protection locked="0"/>
    </xf>
    <xf numFmtId="3" fontId="8" fillId="0" borderId="60" xfId="0" applyNumberFormat="1" applyFont="1" applyFill="1" applyBorder="1" applyAlignment="1" applyProtection="1">
      <alignment horizontal="center" vertical="center" wrapText="1"/>
      <protection locked="0"/>
    </xf>
    <xf numFmtId="3" fontId="32" fillId="0" borderId="60" xfId="0" applyNumberFormat="1" applyFont="1" applyFill="1" applyBorder="1" applyAlignment="1" applyProtection="1">
      <alignment horizontal="center" vertical="center" wrapText="1"/>
      <protection locked="0"/>
    </xf>
    <xf numFmtId="3" fontId="8" fillId="0" borderId="60" xfId="0" applyNumberFormat="1" applyFont="1" applyFill="1" applyBorder="1" applyAlignment="1" applyProtection="1" quotePrefix="1">
      <alignment horizontal="center" vertical="center" wrapText="1"/>
      <protection locked="0"/>
    </xf>
    <xf numFmtId="0" fontId="11" fillId="25" borderId="25" xfId="0" applyFont="1" applyFill="1" applyBorder="1" applyAlignment="1">
      <alignment horizontal="centerContinuous" vertical="center"/>
    </xf>
    <xf numFmtId="0" fontId="0" fillId="25" borderId="61" xfId="0" applyFill="1" applyBorder="1" applyAlignment="1">
      <alignment vertical="center"/>
    </xf>
    <xf numFmtId="0" fontId="0" fillId="25" borderId="24" xfId="0" applyFill="1" applyBorder="1" applyAlignment="1">
      <alignment vertical="center"/>
    </xf>
    <xf numFmtId="0" fontId="0" fillId="25" borderId="62" xfId="0" applyFill="1" applyBorder="1" applyAlignment="1">
      <alignment vertical="center"/>
    </xf>
    <xf numFmtId="0" fontId="0" fillId="25" borderId="63" xfId="0" applyFill="1" applyBorder="1" applyAlignment="1">
      <alignment vertical="center"/>
    </xf>
    <xf numFmtId="0" fontId="0" fillId="25" borderId="64" xfId="0" applyFill="1" applyBorder="1" applyAlignment="1">
      <alignment vertical="center"/>
    </xf>
    <xf numFmtId="0" fontId="0" fillId="25" borderId="65" xfId="0" applyFill="1" applyBorder="1" applyAlignment="1">
      <alignment vertical="center"/>
    </xf>
    <xf numFmtId="38" fontId="24" fillId="22" borderId="66" xfId="0" applyNumberFormat="1" applyFont="1" applyFill="1" applyBorder="1" applyAlignment="1" applyProtection="1">
      <alignment vertical="center"/>
      <protection locked="0"/>
    </xf>
    <xf numFmtId="38" fontId="24" fillId="0" borderId="66" xfId="0" applyNumberFormat="1" applyFont="1" applyFill="1" applyBorder="1" applyAlignment="1" applyProtection="1">
      <alignment vertical="center"/>
      <protection locked="0"/>
    </xf>
    <xf numFmtId="0" fontId="6" fillId="23" borderId="23" xfId="0" applyFont="1" applyFill="1" applyBorder="1" applyAlignment="1">
      <alignment horizontal="center"/>
    </xf>
    <xf numFmtId="0" fontId="6" fillId="23" borderId="48" xfId="0" applyFont="1" applyFill="1" applyBorder="1" applyAlignment="1">
      <alignment horizontal="right"/>
    </xf>
    <xf numFmtId="165" fontId="27" fillId="4" borderId="27" xfId="0" applyNumberFormat="1" applyFont="1" applyFill="1" applyBorder="1" applyAlignment="1" applyProtection="1">
      <alignment horizontal="center" vertical="center" wrapText="1"/>
      <protection/>
    </xf>
    <xf numFmtId="0" fontId="9" fillId="23" borderId="0" xfId="0" applyFont="1" applyFill="1" applyBorder="1" applyAlignment="1">
      <alignment vertical="center" wrapText="1"/>
    </xf>
    <xf numFmtId="0" fontId="7" fillId="23" borderId="0" xfId="0" applyFont="1" applyFill="1" applyBorder="1" applyAlignment="1">
      <alignment vertical="center" wrapText="1"/>
    </xf>
    <xf numFmtId="0" fontId="7" fillId="23" borderId="0" xfId="0" applyFont="1" applyFill="1" applyBorder="1" applyAlignment="1" applyProtection="1">
      <alignment vertical="center"/>
      <protection/>
    </xf>
    <xf numFmtId="0" fontId="7" fillId="0" borderId="0" xfId="0" applyNumberFormat="1" applyFont="1" applyBorder="1" applyAlignment="1">
      <alignment horizontal="center" vertical="center"/>
    </xf>
    <xf numFmtId="0" fontId="9" fillId="0" borderId="0" xfId="0" applyFont="1" applyBorder="1" applyAlignment="1">
      <alignment vertical="center"/>
    </xf>
    <xf numFmtId="0" fontId="0" fillId="0" borderId="0" xfId="0" applyBorder="1" applyAlignment="1">
      <alignment/>
    </xf>
    <xf numFmtId="0" fontId="9" fillId="0" borderId="0" xfId="0" applyNumberFormat="1" applyFont="1" applyBorder="1" applyAlignment="1">
      <alignment horizontal="center" vertical="center"/>
    </xf>
    <xf numFmtId="3" fontId="7" fillId="0" borderId="0" xfId="0" applyNumberFormat="1" applyFont="1" applyAlignment="1">
      <alignment/>
    </xf>
    <xf numFmtId="0" fontId="6" fillId="23" borderId="23" xfId="0" applyFont="1" applyFill="1" applyBorder="1" applyAlignment="1">
      <alignment/>
    </xf>
    <xf numFmtId="0" fontId="9" fillId="23" borderId="45" xfId="0" applyFont="1" applyFill="1" applyBorder="1" applyAlignment="1">
      <alignment/>
    </xf>
    <xf numFmtId="0" fontId="9" fillId="23" borderId="17" xfId="0" applyFont="1" applyFill="1" applyBorder="1" applyAlignment="1">
      <alignment/>
    </xf>
    <xf numFmtId="0" fontId="0" fillId="23" borderId="67" xfId="0" applyFill="1" applyBorder="1" applyAlignment="1">
      <alignment/>
    </xf>
    <xf numFmtId="0" fontId="27" fillId="5" borderId="43" xfId="0" applyNumberFormat="1" applyFont="1" applyFill="1" applyBorder="1" applyAlignment="1" applyProtection="1">
      <alignment horizontal="left"/>
      <protection/>
    </xf>
    <xf numFmtId="38" fontId="24" fillId="0" borderId="0" xfId="42" applyNumberFormat="1" applyFont="1" applyFill="1" applyBorder="1" applyAlignment="1" applyProtection="1">
      <alignment vertical="center"/>
      <protection/>
    </xf>
    <xf numFmtId="0" fontId="28" fillId="25" borderId="46" xfId="0" applyNumberFormat="1" applyFont="1" applyFill="1" applyBorder="1" applyAlignment="1">
      <alignment vertical="center" wrapText="1"/>
    </xf>
    <xf numFmtId="38" fontId="23" fillId="25" borderId="22" xfId="0" applyNumberFormat="1" applyFont="1" applyFill="1" applyBorder="1" applyAlignment="1">
      <alignment vertical="center"/>
    </xf>
    <xf numFmtId="38" fontId="23" fillId="25" borderId="18" xfId="0" applyNumberFormat="1" applyFont="1" applyFill="1" applyBorder="1" applyAlignment="1">
      <alignment vertical="center"/>
    </xf>
    <xf numFmtId="38" fontId="23" fillId="25" borderId="68" xfId="0" applyNumberFormat="1" applyFont="1" applyFill="1" applyBorder="1" applyAlignment="1">
      <alignment vertical="center"/>
    </xf>
    <xf numFmtId="38" fontId="23" fillId="25" borderId="69" xfId="0" applyNumberFormat="1" applyFont="1" applyFill="1" applyBorder="1" applyAlignment="1">
      <alignment vertical="center"/>
    </xf>
    <xf numFmtId="38" fontId="24" fillId="0" borderId="66" xfId="0" applyNumberFormat="1" applyFont="1" applyFill="1" applyBorder="1" applyAlignment="1" applyProtection="1">
      <alignment vertical="center"/>
      <protection/>
    </xf>
    <xf numFmtId="38" fontId="24" fillId="0" borderId="15" xfId="0" applyNumberFormat="1" applyFont="1" applyFill="1" applyBorder="1" applyAlignment="1" applyProtection="1">
      <alignment vertical="center"/>
      <protection/>
    </xf>
    <xf numFmtId="38" fontId="24" fillId="0" borderId="40" xfId="0" applyNumberFormat="1" applyFont="1" applyFill="1" applyBorder="1" applyAlignment="1" applyProtection="1">
      <alignment vertical="center"/>
      <protection/>
    </xf>
    <xf numFmtId="166" fontId="28" fillId="26" borderId="45" xfId="0" applyNumberFormat="1" applyFont="1" applyFill="1" applyBorder="1" applyAlignment="1" applyProtection="1">
      <alignment horizontal="left" vertical="center"/>
      <protection/>
    </xf>
    <xf numFmtId="37" fontId="23" fillId="26" borderId="17" xfId="0" applyNumberFormat="1" applyFont="1" applyFill="1" applyBorder="1" applyAlignment="1" applyProtection="1">
      <alignment vertical="center"/>
      <protection/>
    </xf>
    <xf numFmtId="0" fontId="23" fillId="4" borderId="23" xfId="0" applyFont="1" applyFill="1" applyBorder="1" applyAlignment="1">
      <alignment/>
    </xf>
    <xf numFmtId="38" fontId="24" fillId="0" borderId="70" xfId="0" applyNumberFormat="1" applyFont="1" applyFill="1" applyBorder="1" applyAlignment="1" applyProtection="1">
      <alignment vertical="center"/>
      <protection/>
    </xf>
    <xf numFmtId="0" fontId="24" fillId="0" borderId="43" xfId="42" applyNumberFormat="1" applyFont="1" applyFill="1" applyBorder="1" applyAlignment="1" applyProtection="1">
      <alignment horizontal="left" vertical="center"/>
      <protection/>
    </xf>
    <xf numFmtId="38" fontId="24" fillId="0" borderId="66" xfId="42" applyNumberFormat="1" applyFont="1" applyFill="1" applyBorder="1" applyAlignment="1" applyProtection="1">
      <alignment vertical="center"/>
      <protection/>
    </xf>
    <xf numFmtId="38" fontId="24" fillId="0" borderId="15" xfId="42" applyNumberFormat="1" applyFont="1" applyFill="1" applyBorder="1" applyAlignment="1" applyProtection="1">
      <alignment vertical="center"/>
      <protection/>
    </xf>
    <xf numFmtId="38" fontId="24" fillId="0" borderId="71" xfId="42" applyNumberFormat="1" applyFont="1" applyFill="1" applyBorder="1" applyAlignment="1" applyProtection="1">
      <alignment vertical="center"/>
      <protection/>
    </xf>
    <xf numFmtId="0" fontId="29" fillId="4" borderId="23" xfId="0" applyFont="1" applyFill="1" applyBorder="1" applyAlignment="1">
      <alignment vertical="center"/>
    </xf>
    <xf numFmtId="165" fontId="27" fillId="0" borderId="72" xfId="0" applyNumberFormat="1" applyFont="1" applyBorder="1" applyAlignment="1" applyProtection="1">
      <alignment horizontal="center" vertical="center" wrapText="1"/>
      <protection/>
    </xf>
    <xf numFmtId="165" fontId="27" fillId="4" borderId="73" xfId="0" applyNumberFormat="1" applyFont="1" applyFill="1" applyBorder="1" applyAlignment="1" applyProtection="1">
      <alignment horizontal="center" vertical="center" wrapText="1"/>
      <protection/>
    </xf>
    <xf numFmtId="0" fontId="23" fillId="25" borderId="67" xfId="0" applyFont="1" applyFill="1" applyBorder="1" applyAlignment="1" applyProtection="1">
      <alignment vertical="center"/>
      <protection locked="0"/>
    </xf>
    <xf numFmtId="38" fontId="24" fillId="0" borderId="40" xfId="42" applyNumberFormat="1" applyFont="1" applyFill="1" applyBorder="1" applyAlignment="1" applyProtection="1">
      <alignment vertical="center"/>
      <protection/>
    </xf>
    <xf numFmtId="165" fontId="27" fillId="0" borderId="74" xfId="0" applyNumberFormat="1" applyFont="1" applyBorder="1" applyAlignment="1" applyProtection="1">
      <alignment horizontal="center" vertical="center" wrapText="1"/>
      <protection/>
    </xf>
    <xf numFmtId="165" fontId="27" fillId="4" borderId="44" xfId="0" applyNumberFormat="1" applyFont="1" applyFill="1" applyBorder="1" applyAlignment="1" applyProtection="1">
      <alignment horizontal="center" vertical="center" wrapText="1"/>
      <protection/>
    </xf>
    <xf numFmtId="0" fontId="9" fillId="0" borderId="0" xfId="0" applyFont="1" applyFill="1" applyBorder="1" applyAlignment="1">
      <alignment/>
    </xf>
    <xf numFmtId="49" fontId="7" fillId="0" borderId="0" xfId="0" applyNumberFormat="1" applyFont="1" applyFill="1" applyBorder="1" applyAlignment="1">
      <alignment/>
    </xf>
    <xf numFmtId="49" fontId="9" fillId="0" borderId="0" xfId="0" applyNumberFormat="1" applyFont="1" applyFill="1" applyBorder="1" applyAlignment="1">
      <alignment/>
    </xf>
    <xf numFmtId="0" fontId="36" fillId="25" borderId="75" xfId="0" applyNumberFormat="1" applyFont="1" applyFill="1" applyBorder="1" applyAlignment="1">
      <alignment horizontal="center" vertical="center"/>
    </xf>
    <xf numFmtId="37" fontId="8" fillId="0" borderId="76" xfId="0" applyNumberFormat="1" applyFont="1" applyFill="1" applyBorder="1" applyAlignment="1" applyProtection="1">
      <alignment horizontal="center" vertical="center"/>
      <protection locked="0"/>
    </xf>
    <xf numFmtId="3" fontId="8" fillId="0" borderId="77" xfId="0" applyNumberFormat="1" applyFont="1" applyFill="1" applyBorder="1" applyAlignment="1" applyProtection="1">
      <alignment horizontal="center" vertical="center" wrapText="1"/>
      <protection locked="0"/>
    </xf>
    <xf numFmtId="37" fontId="8" fillId="0" borderId="34" xfId="0" applyNumberFormat="1" applyFont="1" applyFill="1" applyBorder="1" applyAlignment="1" applyProtection="1">
      <alignment horizontal="center" vertical="center"/>
      <protection locked="0"/>
    </xf>
    <xf numFmtId="37" fontId="8" fillId="0" borderId="54" xfId="0" applyNumberFormat="1" applyFont="1" applyFill="1" applyBorder="1" applyAlignment="1" applyProtection="1">
      <alignment horizontal="center" vertical="center"/>
      <protection locked="0"/>
    </xf>
    <xf numFmtId="0" fontId="49" fillId="28" borderId="24" xfId="0" applyFont="1" applyFill="1" applyBorder="1" applyAlignment="1">
      <alignment horizontal="center" vertical="center" textRotation="90" wrapText="1"/>
    </xf>
    <xf numFmtId="3" fontId="8" fillId="28" borderId="54" xfId="0" applyNumberFormat="1" applyFont="1" applyFill="1" applyBorder="1" applyAlignment="1" applyProtection="1">
      <alignment horizontal="center" vertical="center" wrapText="1"/>
      <protection locked="0"/>
    </xf>
    <xf numFmtId="0" fontId="18" fillId="28" borderId="64" xfId="0" applyFont="1" applyFill="1" applyBorder="1" applyAlignment="1">
      <alignment horizontal="center" vertical="center" textRotation="90"/>
    </xf>
    <xf numFmtId="3" fontId="8" fillId="28" borderId="34" xfId="0" applyNumberFormat="1" applyFont="1" applyFill="1" applyBorder="1" applyAlignment="1" applyProtection="1">
      <alignment horizontal="center" vertical="center" wrapText="1"/>
      <protection locked="0"/>
    </xf>
    <xf numFmtId="0" fontId="27" fillId="5" borderId="43" xfId="0" applyNumberFormat="1" applyFont="1" applyFill="1" applyBorder="1" applyAlignment="1" applyProtection="1">
      <alignment horizontal="left" vertical="center"/>
      <protection/>
    </xf>
    <xf numFmtId="38" fontId="27" fillId="5" borderId="0" xfId="0" applyNumberFormat="1" applyFont="1" applyFill="1" applyBorder="1" applyAlignment="1" applyProtection="1">
      <alignment vertical="center"/>
      <protection locked="0"/>
    </xf>
    <xf numFmtId="165" fontId="27" fillId="0" borderId="78" xfId="0" applyNumberFormat="1" applyFont="1" applyFill="1" applyBorder="1" applyAlignment="1" applyProtection="1">
      <alignment horizontal="center" vertical="center" wrapText="1"/>
      <protection/>
    </xf>
    <xf numFmtId="165" fontId="27" fillId="0" borderId="34" xfId="0" applyNumberFormat="1" applyFont="1" applyFill="1" applyBorder="1" applyAlignment="1" applyProtection="1">
      <alignment horizontal="center" vertical="center" wrapText="1"/>
      <protection/>
    </xf>
    <xf numFmtId="37" fontId="8" fillId="25" borderId="79" xfId="0" applyNumberFormat="1" applyFont="1" applyFill="1" applyBorder="1" applyAlignment="1" applyProtection="1">
      <alignment horizontal="center" vertical="center"/>
      <protection/>
    </xf>
    <xf numFmtId="37" fontId="8" fillId="25" borderId="80" xfId="0" applyNumberFormat="1" applyFont="1" applyFill="1" applyBorder="1" applyAlignment="1" applyProtection="1">
      <alignment horizontal="center" vertical="center"/>
      <protection/>
    </xf>
    <xf numFmtId="37" fontId="8" fillId="0" borderId="34" xfId="0" applyNumberFormat="1" applyFont="1" applyFill="1" applyBorder="1" applyAlignment="1" applyProtection="1">
      <alignment horizontal="center" vertical="center"/>
      <protection/>
    </xf>
    <xf numFmtId="37" fontId="8" fillId="25" borderId="58" xfId="0" applyNumberFormat="1" applyFont="1" applyFill="1" applyBorder="1" applyAlignment="1" applyProtection="1">
      <alignment horizontal="center" vertical="center"/>
      <protection/>
    </xf>
    <xf numFmtId="37" fontId="8" fillId="25" borderId="12" xfId="0" applyNumberFormat="1" applyFont="1" applyFill="1" applyBorder="1" applyAlignment="1" applyProtection="1">
      <alignment horizontal="center" vertical="center"/>
      <protection/>
    </xf>
    <xf numFmtId="37" fontId="8" fillId="0" borderId="54" xfId="0" applyNumberFormat="1" applyFont="1" applyFill="1" applyBorder="1" applyAlignment="1" applyProtection="1">
      <alignment horizontal="center" vertical="center"/>
      <protection/>
    </xf>
    <xf numFmtId="37" fontId="50" fillId="25" borderId="12" xfId="0" applyNumberFormat="1" applyFont="1" applyFill="1" applyBorder="1" applyAlignment="1" applyProtection="1">
      <alignment horizontal="center"/>
      <protection/>
    </xf>
    <xf numFmtId="168" fontId="24" fillId="0" borderId="12" xfId="0" applyNumberFormat="1" applyFont="1" applyFill="1" applyBorder="1" applyAlignment="1" applyProtection="1">
      <alignment horizontal="center" vertical="center" wrapText="1"/>
      <protection locked="0"/>
    </xf>
    <xf numFmtId="0" fontId="0" fillId="23" borderId="0" xfId="0" applyFill="1" applyAlignment="1">
      <alignment vertical="center"/>
    </xf>
    <xf numFmtId="0" fontId="0" fillId="23" borderId="0" xfId="0" applyFill="1" applyAlignment="1">
      <alignment wrapText="1"/>
    </xf>
    <xf numFmtId="0" fontId="19" fillId="23" borderId="0" xfId="0" applyFont="1" applyFill="1" applyBorder="1" applyAlignment="1">
      <alignment/>
    </xf>
    <xf numFmtId="0" fontId="0" fillId="23" borderId="0" xfId="0" applyFont="1" applyFill="1" applyAlignment="1">
      <alignment horizontal="left" wrapText="1"/>
    </xf>
    <xf numFmtId="0" fontId="0" fillId="23" borderId="0" xfId="0" applyFill="1" applyAlignment="1">
      <alignment horizontal="left" wrapText="1"/>
    </xf>
    <xf numFmtId="0" fontId="19" fillId="23" borderId="0" xfId="0" applyFont="1" applyFill="1" applyAlignment="1">
      <alignment/>
    </xf>
    <xf numFmtId="0" fontId="0" fillId="23" borderId="0" xfId="0" applyFont="1" applyFill="1" applyAlignment="1">
      <alignment wrapText="1"/>
    </xf>
    <xf numFmtId="0" fontId="0" fillId="0" borderId="81" xfId="0" applyBorder="1" applyAlignment="1">
      <alignment horizontal="center"/>
    </xf>
    <xf numFmtId="165" fontId="27" fillId="0" borderId="82" xfId="0" applyNumberFormat="1" applyFont="1" applyBorder="1" applyAlignment="1" applyProtection="1">
      <alignment horizontal="center" vertical="center" wrapText="1"/>
      <protection/>
    </xf>
    <xf numFmtId="165" fontId="27" fillId="0" borderId="83" xfId="0" applyNumberFormat="1" applyFont="1" applyBorder="1" applyAlignment="1" applyProtection="1">
      <alignment horizontal="center" vertical="center" wrapText="1"/>
      <protection/>
    </xf>
    <xf numFmtId="0" fontId="27" fillId="0" borderId="19" xfId="0" applyFont="1" applyFill="1" applyBorder="1" applyAlignment="1">
      <alignment horizontal="center" vertical="center" wrapText="1"/>
    </xf>
    <xf numFmtId="166" fontId="28" fillId="26" borderId="45" xfId="0" applyNumberFormat="1" applyFont="1" applyFill="1" applyBorder="1" applyAlignment="1" applyProtection="1">
      <alignment horizontal="left"/>
      <protection/>
    </xf>
    <xf numFmtId="37" fontId="23" fillId="26" borderId="17" xfId="0" applyNumberFormat="1" applyFont="1" applyFill="1" applyBorder="1" applyAlignment="1" applyProtection="1">
      <alignment/>
      <protection/>
    </xf>
    <xf numFmtId="0" fontId="24" fillId="0" borderId="43" xfId="42" applyNumberFormat="1" applyFont="1" applyFill="1" applyBorder="1" applyAlignment="1" applyProtection="1">
      <alignment horizontal="left"/>
      <protection/>
    </xf>
    <xf numFmtId="6" fontId="24" fillId="0" borderId="15" xfId="42" applyNumberFormat="1" applyFont="1" applyFill="1" applyBorder="1" applyAlignment="1" applyProtection="1">
      <alignment/>
      <protection/>
    </xf>
    <xf numFmtId="6" fontId="24" fillId="0" borderId="0" xfId="42" applyNumberFormat="1" applyFont="1" applyFill="1" applyBorder="1" applyAlignment="1" applyProtection="1">
      <alignment/>
      <protection/>
    </xf>
    <xf numFmtId="6" fontId="24" fillId="0" borderId="16" xfId="42" applyNumberFormat="1" applyFont="1" applyFill="1" applyBorder="1" applyAlignment="1" applyProtection="1">
      <alignment/>
      <protection/>
    </xf>
    <xf numFmtId="37" fontId="23" fillId="26" borderId="23" xfId="0" applyNumberFormat="1" applyFont="1" applyFill="1" applyBorder="1" applyAlignment="1" applyProtection="1">
      <alignment horizontal="center" vertical="center" wrapText="1"/>
      <protection/>
    </xf>
    <xf numFmtId="0" fontId="29" fillId="4" borderId="23" xfId="0" applyFont="1" applyFill="1" applyBorder="1" applyAlignment="1">
      <alignment horizontal="center" vertical="center" wrapText="1"/>
    </xf>
    <xf numFmtId="0" fontId="0" fillId="0" borderId="84" xfId="0" applyFont="1" applyFill="1" applyBorder="1" applyAlignment="1">
      <alignment horizontal="left" vertical="center" wrapText="1"/>
    </xf>
    <xf numFmtId="0" fontId="0" fillId="23" borderId="84" xfId="57" applyNumberFormat="1" applyFont="1" applyBorder="1" applyAlignment="1">
      <alignment horizontal="center" vertical="center" wrapText="1"/>
      <protection/>
    </xf>
    <xf numFmtId="0" fontId="0" fillId="23" borderId="85" xfId="57" applyNumberFormat="1" applyFont="1" applyBorder="1" applyAlignment="1">
      <alignment horizontal="center" vertical="center" wrapText="1"/>
      <protection/>
    </xf>
    <xf numFmtId="38" fontId="27" fillId="5" borderId="70" xfId="0" applyNumberFormat="1" applyFont="1" applyFill="1" applyBorder="1" applyAlignment="1" applyProtection="1">
      <alignment vertical="center"/>
      <protection locked="0"/>
    </xf>
    <xf numFmtId="0" fontId="28" fillId="23" borderId="86" xfId="0" applyFont="1" applyFill="1" applyBorder="1" applyAlignment="1">
      <alignment vertical="center" wrapText="1"/>
    </xf>
    <xf numFmtId="0" fontId="28" fillId="23" borderId="87" xfId="0" applyFont="1" applyFill="1" applyBorder="1" applyAlignment="1">
      <alignment vertical="center" wrapText="1"/>
    </xf>
    <xf numFmtId="165" fontId="27" fillId="0" borderId="36" xfId="0" applyNumberFormat="1" applyFont="1" applyFill="1" applyBorder="1" applyAlignment="1" applyProtection="1">
      <alignment horizontal="center" vertical="center" wrapText="1"/>
      <protection/>
    </xf>
    <xf numFmtId="165" fontId="27" fillId="0" borderId="88" xfId="0" applyNumberFormat="1" applyFont="1" applyFill="1" applyBorder="1" applyAlignment="1" applyProtection="1">
      <alignment horizontal="center" vertical="center" wrapText="1"/>
      <protection/>
    </xf>
    <xf numFmtId="0" fontId="24" fillId="0" borderId="89" xfId="42" applyNumberFormat="1" applyFont="1" applyFill="1" applyBorder="1" applyAlignment="1" applyProtection="1">
      <alignment horizontal="left" vertical="center"/>
      <protection/>
    </xf>
    <xf numFmtId="38" fontId="24" fillId="0" borderId="71" xfId="0" applyNumberFormat="1" applyFont="1" applyFill="1" applyBorder="1" applyAlignment="1" applyProtection="1">
      <alignment vertical="center"/>
      <protection/>
    </xf>
    <xf numFmtId="6" fontId="24" fillId="0" borderId="68" xfId="0" applyNumberFormat="1" applyFont="1" applyFill="1" applyBorder="1" applyAlignment="1" applyProtection="1">
      <alignment/>
      <protection/>
    </xf>
    <xf numFmtId="6" fontId="24" fillId="0" borderId="90" xfId="0" applyNumberFormat="1" applyFont="1" applyFill="1" applyBorder="1" applyAlignment="1" applyProtection="1">
      <alignment/>
      <protection/>
    </xf>
    <xf numFmtId="6" fontId="24" fillId="0" borderId="39" xfId="0" applyNumberFormat="1" applyFont="1" applyFill="1" applyBorder="1" applyAlignment="1" applyProtection="1">
      <alignment/>
      <protection/>
    </xf>
    <xf numFmtId="0" fontId="18" fillId="29" borderId="91" xfId="0" applyFont="1" applyFill="1" applyBorder="1" applyAlignment="1">
      <alignment horizontal="center" vertical="center"/>
    </xf>
    <xf numFmtId="0" fontId="20" fillId="20" borderId="56" xfId="0" applyFont="1" applyFill="1" applyBorder="1" applyAlignment="1">
      <alignment/>
    </xf>
    <xf numFmtId="0" fontId="21" fillId="29" borderId="56" xfId="0" applyFont="1" applyFill="1" applyBorder="1" applyAlignment="1">
      <alignment/>
    </xf>
    <xf numFmtId="0" fontId="4" fillId="0" borderId="56" xfId="0" applyFont="1" applyBorder="1" applyAlignment="1">
      <alignment wrapText="1"/>
    </xf>
    <xf numFmtId="0" fontId="4" fillId="0" borderId="56" xfId="0" applyFont="1" applyFill="1" applyBorder="1" applyAlignment="1">
      <alignment vertical="center" wrapText="1"/>
    </xf>
    <xf numFmtId="0" fontId="4" fillId="0" borderId="56" xfId="0" applyFont="1" applyFill="1" applyBorder="1" applyAlignment="1">
      <alignment wrapText="1"/>
    </xf>
    <xf numFmtId="0" fontId="19" fillId="20" borderId="57" xfId="0" applyFont="1" applyFill="1" applyBorder="1" applyAlignment="1">
      <alignment/>
    </xf>
    <xf numFmtId="0" fontId="9" fillId="23" borderId="23" xfId="0" applyFont="1" applyFill="1" applyBorder="1" applyAlignment="1">
      <alignment horizontal="center"/>
    </xf>
    <xf numFmtId="0" fontId="34" fillId="26" borderId="0" xfId="0" applyNumberFormat="1" applyFont="1" applyFill="1" applyBorder="1" applyAlignment="1" applyProtection="1">
      <alignment horizontal="right"/>
      <protection/>
    </xf>
    <xf numFmtId="0" fontId="23" fillId="21" borderId="0" xfId="0" applyNumberFormat="1" applyFont="1" applyFill="1" applyBorder="1" applyAlignment="1">
      <alignment horizontal="center" vertical="center" wrapText="1"/>
    </xf>
    <xf numFmtId="1" fontId="28" fillId="26" borderId="17" xfId="0" applyNumberFormat="1" applyFont="1" applyFill="1" applyBorder="1" applyAlignment="1" applyProtection="1">
      <alignment horizontal="left"/>
      <protection/>
    </xf>
    <xf numFmtId="38" fontId="24" fillId="5" borderId="68" xfId="0" applyNumberFormat="1" applyFont="1" applyFill="1" applyBorder="1" applyAlignment="1" applyProtection="1">
      <alignment/>
      <protection/>
    </xf>
    <xf numFmtId="38" fontId="24" fillId="0" borderId="0" xfId="42" applyNumberFormat="1" applyFont="1" applyFill="1" applyBorder="1" applyAlignment="1" applyProtection="1">
      <alignment/>
      <protection/>
    </xf>
    <xf numFmtId="38" fontId="24" fillId="0" borderId="39" xfId="0" applyNumberFormat="1" applyFont="1" applyFill="1" applyBorder="1" applyAlignment="1" applyProtection="1">
      <alignment/>
      <protection/>
    </xf>
    <xf numFmtId="38" fontId="24" fillId="0" borderId="15" xfId="42" applyNumberFormat="1" applyFont="1" applyFill="1" applyBorder="1" applyAlignment="1" applyProtection="1">
      <alignment/>
      <protection/>
    </xf>
    <xf numFmtId="38" fontId="24" fillId="0" borderId="68" xfId="0" applyNumberFormat="1" applyFont="1" applyFill="1" applyBorder="1" applyAlignment="1" applyProtection="1">
      <alignment/>
      <protection/>
    </xf>
    <xf numFmtId="38" fontId="24" fillId="0" borderId="30" xfId="42" applyNumberFormat="1" applyFont="1" applyFill="1" applyBorder="1" applyAlignment="1" applyProtection="1">
      <alignment/>
      <protection/>
    </xf>
    <xf numFmtId="38" fontId="24" fillId="26" borderId="17" xfId="0" applyNumberFormat="1" applyFont="1" applyFill="1" applyBorder="1" applyAlignment="1" applyProtection="1">
      <alignment/>
      <protection/>
    </xf>
    <xf numFmtId="38" fontId="70" fillId="26" borderId="17" xfId="0" applyNumberFormat="1" applyFont="1" applyFill="1" applyBorder="1" applyAlignment="1" applyProtection="1">
      <alignment/>
      <protection/>
    </xf>
    <xf numFmtId="38" fontId="24" fillId="22" borderId="15" xfId="0" applyNumberFormat="1" applyFont="1" applyFill="1" applyBorder="1" applyAlignment="1" applyProtection="1">
      <alignment/>
      <protection/>
    </xf>
    <xf numFmtId="38" fontId="24" fillId="0" borderId="15" xfId="0" applyNumberFormat="1" applyFont="1" applyFill="1" applyBorder="1" applyAlignment="1" applyProtection="1">
      <alignment/>
      <protection/>
    </xf>
    <xf numFmtId="38" fontId="28" fillId="25" borderId="17" xfId="0" applyNumberFormat="1" applyFont="1" applyFill="1" applyBorder="1" applyAlignment="1" applyProtection="1">
      <alignment vertical="center"/>
      <protection/>
    </xf>
    <xf numFmtId="0" fontId="9" fillId="25" borderId="12" xfId="0" applyFont="1" applyFill="1" applyBorder="1" applyAlignment="1">
      <alignment horizontal="center" vertical="center" wrapText="1"/>
    </xf>
    <xf numFmtId="0" fontId="0" fillId="30" borderId="0" xfId="0" applyFill="1" applyAlignment="1">
      <alignment/>
    </xf>
    <xf numFmtId="3" fontId="8" fillId="31" borderId="60" xfId="0" applyNumberFormat="1" applyFont="1" applyFill="1" applyBorder="1" applyAlignment="1" applyProtection="1">
      <alignment horizontal="center" vertical="center" wrapText="1"/>
      <protection locked="0"/>
    </xf>
    <xf numFmtId="3" fontId="8" fillId="31" borderId="27" xfId="0" applyNumberFormat="1" applyFont="1" applyFill="1" applyBorder="1" applyAlignment="1" applyProtection="1">
      <alignment horizontal="center" vertical="center" wrapText="1"/>
      <protection locked="0"/>
    </xf>
    <xf numFmtId="0" fontId="0" fillId="23" borderId="25" xfId="57" applyNumberFormat="1" applyFont="1" applyBorder="1" applyAlignment="1">
      <alignment horizontal="centerContinuous" vertical="center" wrapText="1"/>
      <protection/>
    </xf>
    <xf numFmtId="0" fontId="73" fillId="23" borderId="28" xfId="57" applyNumberFormat="1" applyFont="1" applyBorder="1" applyAlignment="1">
      <alignment horizontal="centerContinuous" vertical="center" wrapText="1"/>
      <protection/>
    </xf>
    <xf numFmtId="0" fontId="41" fillId="0" borderId="12" xfId="57" applyNumberFormat="1" applyFont="1" applyFill="1" applyBorder="1" applyAlignment="1">
      <alignment vertical="center" wrapText="1"/>
      <protection/>
    </xf>
    <xf numFmtId="49" fontId="41" fillId="23" borderId="0" xfId="0" applyNumberFormat="1" applyFont="1" applyFill="1" applyBorder="1" applyAlignment="1">
      <alignment/>
    </xf>
    <xf numFmtId="0" fontId="9" fillId="25" borderId="12" xfId="0" applyFont="1" applyFill="1" applyBorder="1" applyAlignment="1">
      <alignment horizontal="center" vertical="center" wrapText="1"/>
    </xf>
    <xf numFmtId="0" fontId="0" fillId="30" borderId="0" xfId="0" applyFill="1" applyAlignment="1">
      <alignment vertical="center"/>
    </xf>
    <xf numFmtId="3" fontId="37" fillId="0" borderId="12" xfId="0" applyNumberFormat="1" applyFont="1" applyBorder="1" applyAlignment="1" applyProtection="1">
      <alignment horizontal="center" vertical="center"/>
      <protection locked="0"/>
    </xf>
    <xf numFmtId="3" fontId="37" fillId="25" borderId="12" xfId="0" applyNumberFormat="1" applyFont="1" applyFill="1" applyBorder="1" applyAlignment="1">
      <alignment horizontal="center" vertical="center"/>
    </xf>
    <xf numFmtId="0" fontId="0" fillId="30" borderId="0" xfId="0" applyFill="1" applyAlignment="1">
      <alignment wrapText="1"/>
    </xf>
    <xf numFmtId="0" fontId="71" fillId="30" borderId="0" xfId="0" applyFont="1" applyFill="1" applyBorder="1" applyAlignment="1">
      <alignment horizontal="center"/>
    </xf>
    <xf numFmtId="0" fontId="0" fillId="30" borderId="0" xfId="0" applyFill="1" applyAlignment="1">
      <alignment horizontal="center"/>
    </xf>
    <xf numFmtId="0" fontId="43" fillId="30" borderId="0" xfId="0" applyFont="1" applyFill="1" applyAlignment="1">
      <alignment/>
    </xf>
    <xf numFmtId="0" fontId="48" fillId="30" borderId="0" xfId="0" applyNumberFormat="1" applyFont="1" applyFill="1" applyBorder="1" applyAlignment="1">
      <alignment horizontal="left" vertical="center"/>
    </xf>
    <xf numFmtId="0" fontId="43" fillId="23" borderId="0" xfId="0" applyFont="1" applyFill="1" applyAlignment="1">
      <alignment/>
    </xf>
    <xf numFmtId="0" fontId="43" fillId="0" borderId="0" xfId="0" applyFont="1" applyAlignment="1">
      <alignment/>
    </xf>
    <xf numFmtId="0" fontId="48" fillId="30" borderId="0" xfId="0" applyNumberFormat="1" applyFont="1" applyFill="1" applyBorder="1" applyAlignment="1">
      <alignment vertical="center"/>
    </xf>
    <xf numFmtId="0" fontId="43" fillId="30" borderId="0" xfId="0" applyFont="1" applyFill="1" applyBorder="1" applyAlignment="1">
      <alignment/>
    </xf>
    <xf numFmtId="0" fontId="37" fillId="0" borderId="27" xfId="0" applyFont="1" applyBorder="1" applyAlignment="1" applyProtection="1">
      <alignment vertical="center"/>
      <protection locked="0"/>
    </xf>
    <xf numFmtId="3" fontId="37" fillId="0" borderId="27" xfId="0" applyNumberFormat="1" applyFont="1" applyBorder="1" applyAlignment="1" applyProtection="1">
      <alignment horizontal="center" vertical="center"/>
      <protection locked="0"/>
    </xf>
    <xf numFmtId="3" fontId="37" fillId="25" borderId="27" xfId="0" applyNumberFormat="1" applyFont="1" applyFill="1" applyBorder="1" applyAlignment="1">
      <alignment horizontal="center" vertical="center"/>
    </xf>
    <xf numFmtId="3" fontId="11" fillId="25" borderId="27" xfId="0" applyNumberFormat="1" applyFont="1" applyFill="1" applyBorder="1" applyAlignment="1">
      <alignment horizontal="center" vertical="center"/>
    </xf>
    <xf numFmtId="6" fontId="24" fillId="5" borderId="68" xfId="0" applyNumberFormat="1" applyFont="1" applyFill="1" applyBorder="1" applyAlignment="1" applyProtection="1">
      <alignment/>
      <protection locked="0"/>
    </xf>
    <xf numFmtId="6" fontId="24" fillId="5" borderId="90" xfId="0" applyNumberFormat="1" applyFont="1" applyFill="1" applyBorder="1" applyAlignment="1" applyProtection="1">
      <alignment/>
      <protection locked="0"/>
    </xf>
    <xf numFmtId="189" fontId="37" fillId="0" borderId="27" xfId="0" applyNumberFormat="1" applyFont="1" applyBorder="1" applyAlignment="1" applyProtection="1">
      <alignment horizontal="center" vertical="center"/>
      <protection locked="0"/>
    </xf>
    <xf numFmtId="189" fontId="37" fillId="0" borderId="12" xfId="0" applyNumberFormat="1" applyFont="1" applyBorder="1" applyAlignment="1" applyProtection="1">
      <alignment horizontal="center" vertical="center"/>
      <protection locked="0"/>
    </xf>
    <xf numFmtId="189" fontId="11" fillId="25" borderId="27" xfId="0" applyNumberFormat="1" applyFont="1" applyFill="1" applyBorder="1" applyAlignment="1">
      <alignment horizontal="center" vertical="center"/>
    </xf>
    <xf numFmtId="0" fontId="37" fillId="23" borderId="0" xfId="0" applyFont="1" applyFill="1" applyBorder="1" applyAlignment="1">
      <alignment vertical="center" wrapText="1"/>
    </xf>
    <xf numFmtId="0" fontId="37" fillId="0" borderId="0" xfId="0" applyFont="1" applyFill="1" applyBorder="1" applyAlignment="1">
      <alignment/>
    </xf>
    <xf numFmtId="49" fontId="40" fillId="0" borderId="0" xfId="0" applyNumberFormat="1" applyFont="1" applyFill="1" applyBorder="1" applyAlignment="1">
      <alignment/>
    </xf>
    <xf numFmtId="0" fontId="40" fillId="23" borderId="0" xfId="0" applyFont="1" applyFill="1" applyBorder="1" applyAlignment="1">
      <alignment vertical="center" wrapText="1"/>
    </xf>
    <xf numFmtId="0" fontId="40" fillId="23" borderId="0" xfId="0" applyFont="1" applyFill="1" applyBorder="1" applyAlignment="1" applyProtection="1">
      <alignment vertical="center"/>
      <protection/>
    </xf>
    <xf numFmtId="49" fontId="37" fillId="0" borderId="0" xfId="0" applyNumberFormat="1" applyFont="1" applyFill="1" applyBorder="1" applyAlignment="1">
      <alignment/>
    </xf>
    <xf numFmtId="0" fontId="37" fillId="23" borderId="73" xfId="0" applyFont="1" applyFill="1" applyBorder="1" applyAlignment="1" applyProtection="1">
      <alignment vertical="center" wrapText="1"/>
      <protection locked="0"/>
    </xf>
    <xf numFmtId="0" fontId="37" fillId="23" borderId="10" xfId="0" applyFont="1" applyFill="1" applyBorder="1" applyAlignment="1" applyProtection="1">
      <alignment vertical="center" wrapText="1"/>
      <protection locked="0"/>
    </xf>
    <xf numFmtId="0" fontId="37" fillId="23" borderId="0" xfId="0" applyFont="1" applyFill="1" applyAlignment="1">
      <alignment/>
    </xf>
    <xf numFmtId="0" fontId="9" fillId="0" borderId="31" xfId="0" applyNumberFormat="1" applyFont="1" applyFill="1" applyBorder="1" applyAlignment="1">
      <alignment horizontal="left" vertical="center"/>
    </xf>
    <xf numFmtId="0" fontId="0" fillId="0" borderId="31" xfId="0" applyBorder="1" applyAlignment="1">
      <alignment/>
    </xf>
    <xf numFmtId="0" fontId="11" fillId="25" borderId="73" xfId="0" applyFont="1" applyFill="1" applyBorder="1" applyAlignment="1">
      <alignment horizontal="center" vertical="center"/>
    </xf>
    <xf numFmtId="0" fontId="11" fillId="25" borderId="26" xfId="0" applyFont="1" applyFill="1" applyBorder="1" applyAlignment="1">
      <alignment horizontal="center" vertical="center"/>
    </xf>
    <xf numFmtId="0" fontId="76" fillId="30" borderId="0" xfId="0" applyFont="1" applyFill="1" applyAlignment="1">
      <alignment horizontal="center"/>
    </xf>
    <xf numFmtId="0" fontId="77" fillId="30" borderId="0" xfId="0" applyFont="1" applyFill="1" applyBorder="1" applyAlignment="1">
      <alignment horizontal="center"/>
    </xf>
    <xf numFmtId="0" fontId="77" fillId="30" borderId="0" xfId="0" applyFont="1" applyFill="1" applyAlignment="1">
      <alignment horizontal="center"/>
    </xf>
    <xf numFmtId="0" fontId="9" fillId="0" borderId="31" xfId="0" applyNumberFormat="1" applyFont="1" applyFill="1" applyBorder="1" applyAlignment="1" applyProtection="1">
      <alignment horizontal="left" vertical="center"/>
      <protection locked="0"/>
    </xf>
    <xf numFmtId="0" fontId="0" fillId="0" borderId="31" xfId="0" applyFont="1" applyBorder="1" applyAlignment="1" applyProtection="1">
      <alignment/>
      <protection locked="0"/>
    </xf>
    <xf numFmtId="0" fontId="0" fillId="0" borderId="31" xfId="0" applyBorder="1" applyAlignment="1" applyProtection="1">
      <alignment/>
      <protection locked="0"/>
    </xf>
    <xf numFmtId="0" fontId="18" fillId="17" borderId="63" xfId="0" applyFont="1" applyFill="1" applyBorder="1" applyAlignment="1">
      <alignment horizontal="center" vertical="center" textRotation="90"/>
    </xf>
    <xf numFmtId="0" fontId="18" fillId="17" borderId="64" xfId="0" applyFont="1" applyFill="1" applyBorder="1" applyAlignment="1">
      <alignment horizontal="center" vertical="center" textRotation="90"/>
    </xf>
    <xf numFmtId="0" fontId="48" fillId="16" borderId="61" xfId="0" applyFont="1" applyFill="1" applyBorder="1" applyAlignment="1">
      <alignment horizontal="center" vertical="center" textRotation="90" wrapText="1"/>
    </xf>
    <xf numFmtId="0" fontId="49" fillId="16" borderId="24" xfId="0" applyFont="1" applyFill="1" applyBorder="1" applyAlignment="1">
      <alignment horizontal="center" vertical="center" textRotation="90" wrapText="1"/>
    </xf>
    <xf numFmtId="0" fontId="32" fillId="25" borderId="28" xfId="0" applyFont="1" applyFill="1" applyBorder="1" applyAlignment="1" applyProtection="1">
      <alignment horizontal="center" vertical="center" wrapText="1"/>
      <protection locked="0"/>
    </xf>
    <xf numFmtId="0" fontId="32" fillId="25" borderId="25" xfId="0" applyFont="1" applyFill="1" applyBorder="1" applyAlignment="1" applyProtection="1">
      <alignment horizontal="center" vertical="center" wrapText="1"/>
      <protection locked="0"/>
    </xf>
    <xf numFmtId="0" fontId="32" fillId="25" borderId="10" xfId="0" applyFont="1" applyFill="1" applyBorder="1" applyAlignment="1" applyProtection="1">
      <alignment horizontal="center" vertical="center" wrapText="1"/>
      <protection locked="0"/>
    </xf>
    <xf numFmtId="0" fontId="32" fillId="25" borderId="33" xfId="0" applyFont="1" applyFill="1" applyBorder="1" applyAlignment="1" applyProtection="1">
      <alignment horizontal="center" vertical="center" wrapText="1"/>
      <protection locked="0"/>
    </xf>
    <xf numFmtId="0" fontId="32" fillId="28" borderId="92" xfId="0" applyFont="1" applyFill="1" applyBorder="1" applyAlignment="1" applyProtection="1">
      <alignment horizontal="center" vertical="center" wrapText="1"/>
      <protection locked="0"/>
    </xf>
    <xf numFmtId="0" fontId="32" fillId="28" borderId="93" xfId="0" applyFont="1" applyFill="1" applyBorder="1" applyAlignment="1" applyProtection="1">
      <alignment horizontal="center" vertical="center" wrapText="1"/>
      <protection locked="0"/>
    </xf>
    <xf numFmtId="0" fontId="6" fillId="0" borderId="94" xfId="0" applyNumberFormat="1" applyFont="1" applyFill="1" applyBorder="1" applyAlignment="1" applyProtection="1">
      <alignment vertical="center" wrapText="1"/>
      <protection locked="0"/>
    </xf>
    <xf numFmtId="0" fontId="0" fillId="0" borderId="94" xfId="0" applyBorder="1" applyAlignment="1" applyProtection="1">
      <alignment vertical="center" wrapText="1"/>
      <protection locked="0"/>
    </xf>
    <xf numFmtId="0" fontId="0" fillId="0" borderId="95" xfId="0" applyBorder="1" applyAlignment="1" applyProtection="1">
      <alignment vertical="center" wrapText="1"/>
      <protection locked="0"/>
    </xf>
    <xf numFmtId="0" fontId="8" fillId="0" borderId="29" xfId="0" applyNumberFormat="1" applyFont="1" applyBorder="1" applyAlignment="1">
      <alignment horizontal="left" vertical="center" wrapText="1"/>
    </xf>
    <xf numFmtId="0" fontId="0" fillId="0" borderId="29" xfId="0" applyBorder="1" applyAlignment="1">
      <alignment horizontal="left" vertical="center" wrapText="1"/>
    </xf>
    <xf numFmtId="0" fontId="0" fillId="0" borderId="25" xfId="0" applyBorder="1" applyAlignment="1">
      <alignment horizontal="left" vertical="center" wrapText="1"/>
    </xf>
    <xf numFmtId="0" fontId="8" fillId="0" borderId="96" xfId="0" applyNumberFormat="1" applyFont="1" applyBorder="1" applyAlignment="1">
      <alignment horizontal="left" vertical="center" wrapText="1"/>
    </xf>
    <xf numFmtId="0" fontId="0" fillId="0" borderId="96" xfId="0" applyBorder="1" applyAlignment="1">
      <alignment horizontal="left" vertical="center" wrapText="1"/>
    </xf>
    <xf numFmtId="0" fontId="0" fillId="0" borderId="97" xfId="0" applyBorder="1" applyAlignment="1">
      <alignment horizontal="left" vertical="center" wrapText="1"/>
    </xf>
    <xf numFmtId="0" fontId="5" fillId="0" borderId="98" xfId="0" applyNumberFormat="1" applyFont="1" applyBorder="1" applyAlignment="1" applyProtection="1">
      <alignment horizontal="left" vertical="center" wrapText="1"/>
      <protection locked="0"/>
    </xf>
    <xf numFmtId="0" fontId="5" fillId="0" borderId="99" xfId="0" applyNumberFormat="1" applyFont="1" applyBorder="1" applyAlignment="1" applyProtection="1">
      <alignment horizontal="left" vertical="center" wrapText="1"/>
      <protection locked="0"/>
    </xf>
    <xf numFmtId="0" fontId="5" fillId="0" borderId="100" xfId="0" applyNumberFormat="1" applyFont="1" applyBorder="1" applyAlignment="1" applyProtection="1">
      <alignment horizontal="left" vertical="center" wrapText="1"/>
      <protection locked="0"/>
    </xf>
    <xf numFmtId="0" fontId="0" fillId="0" borderId="101" xfId="0" applyBorder="1" applyAlignment="1" applyProtection="1">
      <alignment vertical="center" wrapText="1"/>
      <protection locked="0"/>
    </xf>
    <xf numFmtId="0" fontId="6" fillId="0" borderId="101" xfId="0" applyNumberFormat="1" applyFont="1" applyFill="1" applyBorder="1" applyAlignment="1" applyProtection="1">
      <alignment vertical="center" wrapText="1"/>
      <protection locked="0"/>
    </xf>
    <xf numFmtId="0" fontId="32" fillId="28" borderId="28" xfId="0" applyFont="1" applyFill="1" applyBorder="1" applyAlignment="1" applyProtection="1">
      <alignment horizontal="center" vertical="center" wrapText="1"/>
      <protection locked="0"/>
    </xf>
    <xf numFmtId="0" fontId="32" fillId="28" borderId="25" xfId="0" applyFont="1" applyFill="1" applyBorder="1" applyAlignment="1" applyProtection="1">
      <alignment horizontal="center" vertical="center" wrapText="1"/>
      <protection locked="0"/>
    </xf>
    <xf numFmtId="0" fontId="11" fillId="25" borderId="28" xfId="0" applyNumberFormat="1" applyFont="1" applyFill="1" applyBorder="1" applyAlignment="1">
      <alignment horizontal="center" vertical="center"/>
    </xf>
    <xf numFmtId="0" fontId="11" fillId="25" borderId="25" xfId="0" applyNumberFormat="1" applyFont="1" applyFill="1" applyBorder="1" applyAlignment="1">
      <alignment horizontal="center" vertical="center"/>
    </xf>
    <xf numFmtId="0" fontId="11" fillId="25" borderId="29" xfId="0" applyNumberFormat="1" applyFont="1" applyFill="1" applyBorder="1" applyAlignment="1">
      <alignment horizontal="center" vertical="center"/>
    </xf>
    <xf numFmtId="0" fontId="11" fillId="25" borderId="53" xfId="0" applyNumberFormat="1" applyFont="1" applyFill="1" applyBorder="1" applyAlignment="1">
      <alignment horizontal="center" vertical="center"/>
    </xf>
    <xf numFmtId="0" fontId="6" fillId="0" borderId="29" xfId="0" applyNumberFormat="1" applyFont="1" applyFill="1" applyBorder="1" applyAlignment="1" applyProtection="1">
      <alignment vertical="center" wrapText="1"/>
      <protection locked="0"/>
    </xf>
    <xf numFmtId="0" fontId="0" fillId="0" borderId="29" xfId="0" applyBorder="1" applyAlignment="1" applyProtection="1">
      <alignment vertical="center" wrapText="1"/>
      <protection locked="0"/>
    </xf>
    <xf numFmtId="0" fontId="0" fillId="0" borderId="53" xfId="0" applyBorder="1" applyAlignment="1" applyProtection="1">
      <alignment vertical="center" wrapText="1"/>
      <protection locked="0"/>
    </xf>
    <xf numFmtId="14" fontId="11" fillId="0" borderId="28" xfId="0" applyNumberFormat="1" applyFont="1" applyBorder="1" applyAlignment="1" applyProtection="1">
      <alignment horizontal="left" vertical="center"/>
      <protection locked="0"/>
    </xf>
    <xf numFmtId="14" fontId="11" fillId="0" borderId="25" xfId="0" applyNumberFormat="1" applyFont="1" applyBorder="1" applyAlignment="1" applyProtection="1">
      <alignment horizontal="left" vertical="center"/>
      <protection locked="0"/>
    </xf>
    <xf numFmtId="0" fontId="3" fillId="0" borderId="28" xfId="0" applyNumberFormat="1" applyFont="1" applyFill="1" applyBorder="1" applyAlignment="1">
      <alignment horizontal="center" vertical="center"/>
    </xf>
    <xf numFmtId="0" fontId="3" fillId="0" borderId="29" xfId="0" applyNumberFormat="1" applyFont="1" applyFill="1" applyBorder="1" applyAlignment="1">
      <alignment horizontal="center" vertical="center"/>
    </xf>
    <xf numFmtId="0" fontId="32" fillId="25" borderId="102" xfId="0" applyFont="1" applyFill="1" applyBorder="1" applyAlignment="1" applyProtection="1">
      <alignment horizontal="center" vertical="center" wrapText="1"/>
      <protection locked="0"/>
    </xf>
    <xf numFmtId="0" fontId="32" fillId="25" borderId="103" xfId="0" applyFont="1" applyFill="1" applyBorder="1" applyAlignment="1" applyProtection="1">
      <alignment horizontal="center" vertical="center" wrapText="1"/>
      <protection locked="0"/>
    </xf>
    <xf numFmtId="0" fontId="8" fillId="25" borderId="12" xfId="0" applyNumberFormat="1" applyFont="1" applyFill="1" applyBorder="1" applyAlignment="1">
      <alignment horizontal="center" vertical="center" wrapText="1"/>
    </xf>
    <xf numFmtId="0" fontId="6" fillId="0" borderId="99" xfId="0" applyNumberFormat="1" applyFont="1" applyFill="1" applyBorder="1" applyAlignment="1" applyProtection="1">
      <alignment vertical="center" wrapText="1"/>
      <protection locked="0"/>
    </xf>
    <xf numFmtId="0" fontId="0" fillId="0" borderId="99" xfId="0" applyBorder="1" applyAlignment="1" applyProtection="1">
      <alignment vertical="center" wrapText="1"/>
      <protection locked="0"/>
    </xf>
    <xf numFmtId="0" fontId="36" fillId="25" borderId="33" xfId="0" applyNumberFormat="1" applyFont="1" applyFill="1" applyBorder="1" applyAlignment="1">
      <alignment horizontal="right" vertical="center"/>
    </xf>
    <xf numFmtId="0" fontId="36" fillId="25" borderId="36" xfId="0" applyNumberFormat="1" applyFont="1" applyFill="1" applyBorder="1" applyAlignment="1">
      <alignment horizontal="right" vertical="center"/>
    </xf>
    <xf numFmtId="0" fontId="11" fillId="25" borderId="28" xfId="0" applyNumberFormat="1" applyFont="1" applyFill="1" applyBorder="1" applyAlignment="1">
      <alignment horizontal="left" vertical="center"/>
    </xf>
    <xf numFmtId="0" fontId="11" fillId="25" borderId="29" xfId="0" applyNumberFormat="1" applyFont="1" applyFill="1" applyBorder="1" applyAlignment="1">
      <alignment horizontal="left" vertical="center"/>
    </xf>
    <xf numFmtId="0" fontId="11" fillId="25" borderId="25" xfId="0" applyNumberFormat="1" applyFont="1" applyFill="1" applyBorder="1" applyAlignment="1">
      <alignment horizontal="left" vertical="center"/>
    </xf>
    <xf numFmtId="0" fontId="11" fillId="0" borderId="28" xfId="0" applyNumberFormat="1" applyFont="1" applyFill="1" applyBorder="1" applyAlignment="1" applyProtection="1">
      <alignment horizontal="left" vertical="center"/>
      <protection locked="0"/>
    </xf>
    <xf numFmtId="0" fontId="11" fillId="0" borderId="29" xfId="0" applyNumberFormat="1" applyFont="1" applyFill="1" applyBorder="1" applyAlignment="1" applyProtection="1">
      <alignment horizontal="left" vertical="center"/>
      <protection locked="0"/>
    </xf>
    <xf numFmtId="0" fontId="11" fillId="0" borderId="25" xfId="0" applyNumberFormat="1" applyFont="1" applyFill="1" applyBorder="1" applyAlignment="1" applyProtection="1">
      <alignment horizontal="left" vertical="center"/>
      <protection locked="0"/>
    </xf>
    <xf numFmtId="0" fontId="11" fillId="23" borderId="28" xfId="0" applyNumberFormat="1" applyFont="1" applyFill="1" applyBorder="1" applyAlignment="1" applyProtection="1">
      <alignment vertical="center"/>
      <protection locked="0"/>
    </xf>
    <xf numFmtId="0" fontId="11" fillId="23" borderId="29" xfId="0" applyNumberFormat="1" applyFont="1" applyFill="1" applyBorder="1" applyAlignment="1" applyProtection="1">
      <alignment vertical="center"/>
      <protection locked="0"/>
    </xf>
    <xf numFmtId="0" fontId="11" fillId="23" borderId="25" xfId="0" applyNumberFormat="1" applyFont="1" applyFill="1" applyBorder="1" applyAlignment="1" applyProtection="1">
      <alignment vertical="center"/>
      <protection locked="0"/>
    </xf>
    <xf numFmtId="0" fontId="5" fillId="0" borderId="28" xfId="0" applyNumberFormat="1" applyFont="1" applyBorder="1" applyAlignment="1" applyProtection="1">
      <alignment horizontal="left" vertical="center" wrapText="1"/>
      <protection locked="0"/>
    </xf>
    <xf numFmtId="0" fontId="5" fillId="0" borderId="29" xfId="0" applyNumberFormat="1" applyFont="1" applyBorder="1" applyAlignment="1" applyProtection="1">
      <alignment horizontal="left" vertical="center" wrapText="1"/>
      <protection locked="0"/>
    </xf>
    <xf numFmtId="0" fontId="32" fillId="25" borderId="73" xfId="0" applyFont="1" applyFill="1" applyBorder="1" applyAlignment="1" applyProtection="1">
      <alignment horizontal="center" vertical="center" wrapText="1"/>
      <protection locked="0"/>
    </xf>
    <xf numFmtId="0" fontId="32" fillId="25" borderId="26" xfId="0" applyFont="1" applyFill="1" applyBorder="1" applyAlignment="1" applyProtection="1">
      <alignment horizontal="center" vertical="center" wrapText="1"/>
      <protection locked="0"/>
    </xf>
    <xf numFmtId="1" fontId="11" fillId="0" borderId="28" xfId="0" applyNumberFormat="1" applyFont="1" applyFill="1" applyBorder="1" applyAlignment="1" applyProtection="1">
      <alignment horizontal="left" vertical="center"/>
      <protection locked="0"/>
    </xf>
    <xf numFmtId="0" fontId="0" fillId="0" borderId="25" xfId="0" applyBorder="1" applyAlignment="1">
      <alignment horizontal="left" vertical="center"/>
    </xf>
    <xf numFmtId="0" fontId="11" fillId="0" borderId="28" xfId="0" applyNumberFormat="1" applyFont="1" applyBorder="1" applyAlignment="1" applyProtection="1">
      <alignment vertical="center"/>
      <protection locked="0"/>
    </xf>
    <xf numFmtId="0" fontId="11" fillId="0" borderId="25" xfId="0" applyNumberFormat="1" applyFont="1" applyBorder="1" applyAlignment="1" applyProtection="1">
      <alignment vertical="center"/>
      <protection locked="0"/>
    </xf>
    <xf numFmtId="2" fontId="24" fillId="0" borderId="51" xfId="0" applyNumberFormat="1" applyFont="1" applyBorder="1" applyAlignment="1" applyProtection="1">
      <alignment vertical="center" wrapText="1"/>
      <protection locked="0"/>
    </xf>
    <xf numFmtId="0" fontId="0" fillId="0" borderId="52" xfId="0" applyBorder="1" applyAlignment="1">
      <alignment vertical="center"/>
    </xf>
    <xf numFmtId="2" fontId="24" fillId="0" borderId="52" xfId="0" applyNumberFormat="1" applyFont="1" applyBorder="1" applyAlignment="1" applyProtection="1">
      <alignment vertical="center" wrapText="1"/>
      <protection locked="0"/>
    </xf>
    <xf numFmtId="0" fontId="0" fillId="0" borderId="104" xfId="0" applyBorder="1" applyAlignment="1">
      <alignment vertical="center"/>
    </xf>
    <xf numFmtId="0" fontId="34" fillId="26" borderId="105" xfId="0" applyFont="1" applyFill="1" applyBorder="1" applyAlignment="1">
      <alignment horizontal="center"/>
    </xf>
    <xf numFmtId="0" fontId="27" fillId="0" borderId="83" xfId="0" applyFont="1" applyBorder="1" applyAlignment="1">
      <alignment horizontal="center" vertical="center" wrapText="1"/>
    </xf>
    <xf numFmtId="0" fontId="0" fillId="0" borderId="106" xfId="0" applyBorder="1" applyAlignment="1">
      <alignment/>
    </xf>
    <xf numFmtId="0" fontId="0" fillId="0" borderId="55" xfId="0" applyBorder="1" applyAlignment="1">
      <alignment/>
    </xf>
    <xf numFmtId="2" fontId="24" fillId="0" borderId="51" xfId="0" applyNumberFormat="1" applyFont="1" applyBorder="1" applyAlignment="1" applyProtection="1">
      <alignment horizontal="center" vertical="center" wrapText="1"/>
      <protection locked="0"/>
    </xf>
    <xf numFmtId="0" fontId="0" fillId="0" borderId="52" xfId="0" applyBorder="1" applyAlignment="1">
      <alignment horizontal="center" vertical="center" wrapText="1"/>
    </xf>
    <xf numFmtId="2" fontId="24" fillId="0" borderId="52" xfId="0" applyNumberFormat="1" applyFont="1" applyBorder="1" applyAlignment="1" applyProtection="1">
      <alignment horizontal="center" vertical="center" wrapText="1"/>
      <protection locked="0"/>
    </xf>
    <xf numFmtId="2" fontId="24" fillId="0" borderId="107" xfId="0" applyNumberFormat="1" applyFont="1" applyBorder="1" applyAlignment="1" applyProtection="1">
      <alignment horizontal="center" vertical="center" wrapText="1"/>
      <protection locked="0"/>
    </xf>
    <xf numFmtId="0" fontId="0" fillId="0" borderId="43" xfId="0" applyBorder="1" applyAlignment="1">
      <alignment horizontal="center" vertical="center" wrapText="1"/>
    </xf>
    <xf numFmtId="0" fontId="0" fillId="0" borderId="89" xfId="0" applyBorder="1" applyAlignment="1">
      <alignment horizontal="center" vertical="center" wrapText="1"/>
    </xf>
    <xf numFmtId="0" fontId="34" fillId="4" borderId="18" xfId="0" applyFont="1" applyFill="1" applyBorder="1" applyAlignment="1" applyProtection="1">
      <alignment horizontal="left"/>
      <protection/>
    </xf>
    <xf numFmtId="0" fontId="0" fillId="0" borderId="18" xfId="0" applyBorder="1" applyAlignment="1">
      <alignment horizontal="left"/>
    </xf>
    <xf numFmtId="0" fontId="34" fillId="4" borderId="0" xfId="0" applyFont="1" applyFill="1" applyBorder="1" applyAlignment="1" applyProtection="1">
      <alignment horizontal="left"/>
      <protection/>
    </xf>
    <xf numFmtId="0" fontId="46" fillId="0" borderId="0" xfId="0" applyFont="1" applyAlignment="1">
      <alignment horizontal="left"/>
    </xf>
    <xf numFmtId="1" fontId="34" fillId="26" borderId="0" xfId="0" applyNumberFormat="1" applyFont="1" applyFill="1" applyBorder="1" applyAlignment="1" applyProtection="1">
      <alignment horizontal="left"/>
      <protection/>
    </xf>
    <xf numFmtId="0" fontId="0" fillId="0" borderId="0" xfId="0" applyAlignment="1">
      <alignment horizontal="left"/>
    </xf>
    <xf numFmtId="0" fontId="35" fillId="26" borderId="21" xfId="0" applyFont="1" applyFill="1" applyBorder="1" applyAlignment="1">
      <alignment horizontal="center"/>
    </xf>
    <xf numFmtId="0" fontId="35" fillId="26" borderId="0" xfId="0" applyFont="1" applyFill="1" applyBorder="1" applyAlignment="1">
      <alignment horizontal="center"/>
    </xf>
    <xf numFmtId="0" fontId="35" fillId="26" borderId="20" xfId="0" applyFont="1" applyFill="1" applyBorder="1" applyAlignment="1">
      <alignment horizontal="center"/>
    </xf>
    <xf numFmtId="0" fontId="28" fillId="25" borderId="108" xfId="0" applyNumberFormat="1" applyFont="1" applyFill="1" applyBorder="1" applyAlignment="1">
      <alignment horizontal="center" vertical="center" wrapText="1"/>
    </xf>
    <xf numFmtId="168" fontId="24" fillId="0" borderId="12" xfId="0" applyNumberFormat="1" applyFont="1" applyFill="1" applyBorder="1" applyAlignment="1" applyProtection="1">
      <alignment horizontal="center" vertical="center" wrapText="1"/>
      <protection locked="0"/>
    </xf>
    <xf numFmtId="37" fontId="28" fillId="25" borderId="36" xfId="0" applyNumberFormat="1" applyFont="1" applyFill="1" applyBorder="1" applyAlignment="1">
      <alignment horizontal="center" vertical="center" wrapText="1"/>
    </xf>
    <xf numFmtId="0" fontId="28" fillId="25" borderId="27" xfId="0" applyNumberFormat="1" applyFont="1" applyFill="1" applyBorder="1" applyAlignment="1">
      <alignment horizontal="center"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MYAP AER 5 04 06" xfId="57"/>
    <cellStyle name="Note" xfId="58"/>
    <cellStyle name="Output" xfId="59"/>
    <cellStyle name="Percent" xfId="60"/>
    <cellStyle name="Title" xfId="61"/>
    <cellStyle name="Total" xfId="62"/>
    <cellStyle name="Warning Text" xfId="63"/>
  </cellStyles>
  <dxfs count="1">
    <dxf>
      <fill>
        <patternFill patternType="none">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1628775</xdr:colOff>
      <xdr:row>1</xdr:row>
      <xdr:rowOff>342900</xdr:rowOff>
    </xdr:from>
    <xdr:to>
      <xdr:col>11</xdr:col>
      <xdr:colOff>152400</xdr:colOff>
      <xdr:row>5</xdr:row>
      <xdr:rowOff>247650</xdr:rowOff>
    </xdr:to>
    <xdr:pic>
      <xdr:nvPicPr>
        <xdr:cNvPr id="1" name="Picture 3" descr="Horizontal_RGB_600"/>
        <xdr:cNvPicPr preferRelativeResize="1">
          <a:picLocks noChangeAspect="1"/>
        </xdr:cNvPicPr>
      </xdr:nvPicPr>
      <xdr:blipFill>
        <a:blip r:embed="rId1"/>
        <a:stretch>
          <a:fillRect/>
        </a:stretch>
      </xdr:blipFill>
      <xdr:spPr>
        <a:xfrm>
          <a:off x="14192250" y="542925"/>
          <a:ext cx="7010400" cy="2019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95250</xdr:colOff>
      <xdr:row>5</xdr:row>
      <xdr:rowOff>85725</xdr:rowOff>
    </xdr:from>
    <xdr:to>
      <xdr:col>5</xdr:col>
      <xdr:colOff>4381500</xdr:colOff>
      <xdr:row>7</xdr:row>
      <xdr:rowOff>104775</xdr:rowOff>
    </xdr:to>
    <xdr:pic>
      <xdr:nvPicPr>
        <xdr:cNvPr id="1" name="Picture 1" descr="Horizontal_RGB_600"/>
        <xdr:cNvPicPr preferRelativeResize="1">
          <a:picLocks noChangeAspect="1"/>
        </xdr:cNvPicPr>
      </xdr:nvPicPr>
      <xdr:blipFill>
        <a:blip r:embed="rId1"/>
        <a:stretch>
          <a:fillRect/>
        </a:stretch>
      </xdr:blipFill>
      <xdr:spPr>
        <a:xfrm>
          <a:off x="7048500" y="1752600"/>
          <a:ext cx="4286250" cy="8191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mjoy\Local%20Settings\Temp\notesBD7007\DOCUME~1\mjoy\LOCALS~1\Temp\notesBD7007\MYAP%20AER%204.6.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AER"/>
      <sheetName val="PG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F181"/>
  <sheetViews>
    <sheetView zoomScalePageLayoutView="0" workbookViewId="0" topLeftCell="A1">
      <selection activeCell="A8" sqref="A8"/>
    </sheetView>
  </sheetViews>
  <sheetFormatPr defaultColWidth="9.140625" defaultRowHeight="12.75"/>
  <cols>
    <col min="1" max="1" width="103.57421875" style="11" customWidth="1"/>
    <col min="2" max="32" width="9.140625" style="136" customWidth="1"/>
  </cols>
  <sheetData>
    <row r="1" ht="15.75">
      <c r="A1" s="284" t="s">
        <v>80</v>
      </c>
    </row>
    <row r="2" ht="12.75">
      <c r="A2" s="285"/>
    </row>
    <row r="3" ht="12.75">
      <c r="A3" s="286" t="s">
        <v>213</v>
      </c>
    </row>
    <row r="4" ht="48">
      <c r="A4" s="287" t="s">
        <v>241</v>
      </c>
    </row>
    <row r="5" ht="36">
      <c r="A5" s="287" t="s">
        <v>19</v>
      </c>
    </row>
    <row r="6" ht="12.75">
      <c r="A6" s="285"/>
    </row>
    <row r="7" ht="12.75">
      <c r="A7" s="286" t="s">
        <v>20</v>
      </c>
    </row>
    <row r="8" ht="126" customHeight="1">
      <c r="A8" s="288" t="s">
        <v>238</v>
      </c>
    </row>
    <row r="9" ht="96" customHeight="1">
      <c r="A9" s="288" t="s">
        <v>242</v>
      </c>
    </row>
    <row r="10" ht="12.75" customHeight="1">
      <c r="A10" s="285"/>
    </row>
    <row r="11" ht="12.75">
      <c r="A11" s="286" t="s">
        <v>81</v>
      </c>
    </row>
    <row r="12" ht="24">
      <c r="A12" s="287" t="s">
        <v>231</v>
      </c>
    </row>
    <row r="13" spans="1:32" s="37" customFormat="1" ht="85.5" customHeight="1">
      <c r="A13" s="288" t="s">
        <v>114</v>
      </c>
      <c r="B13" s="252"/>
      <c r="C13" s="252"/>
      <c r="D13" s="252"/>
      <c r="E13" s="252"/>
      <c r="F13" s="252"/>
      <c r="G13" s="252"/>
      <c r="H13" s="252"/>
      <c r="I13" s="252"/>
      <c r="J13" s="252"/>
      <c r="K13" s="252"/>
      <c r="L13" s="252"/>
      <c r="M13" s="252"/>
      <c r="N13" s="252"/>
      <c r="O13" s="252"/>
      <c r="P13" s="252"/>
      <c r="Q13" s="252"/>
      <c r="R13" s="252"/>
      <c r="S13" s="252"/>
      <c r="T13" s="252"/>
      <c r="U13" s="252"/>
      <c r="V13" s="252"/>
      <c r="W13" s="252"/>
      <c r="X13" s="252"/>
      <c r="Y13" s="252"/>
      <c r="Z13" s="252"/>
      <c r="AA13" s="252"/>
      <c r="AB13" s="252"/>
      <c r="AC13" s="252"/>
      <c r="AD13" s="252"/>
      <c r="AE13" s="252"/>
      <c r="AF13" s="252"/>
    </row>
    <row r="14" ht="24">
      <c r="A14" s="287" t="s">
        <v>233</v>
      </c>
    </row>
    <row r="15" ht="24">
      <c r="A15" s="287" t="s">
        <v>234</v>
      </c>
    </row>
    <row r="16" ht="12.75">
      <c r="A16" s="289" t="s">
        <v>115</v>
      </c>
    </row>
    <row r="17" ht="24">
      <c r="A17" s="287" t="s">
        <v>235</v>
      </c>
    </row>
    <row r="18" ht="24">
      <c r="A18" s="287" t="s">
        <v>239</v>
      </c>
    </row>
    <row r="19" ht="24">
      <c r="A19" s="287" t="s">
        <v>232</v>
      </c>
    </row>
    <row r="20" ht="12.75">
      <c r="A20" s="287" t="s">
        <v>236</v>
      </c>
    </row>
    <row r="21" ht="13.5" thickBot="1">
      <c r="A21" s="290"/>
    </row>
    <row r="22" spans="1:12" ht="12.75">
      <c r="A22" s="254"/>
      <c r="B22" s="255"/>
      <c r="C22" s="255"/>
      <c r="D22" s="255"/>
      <c r="E22" s="255"/>
      <c r="F22" s="255"/>
      <c r="G22" s="255"/>
      <c r="H22" s="255"/>
      <c r="I22" s="255"/>
      <c r="J22" s="255"/>
      <c r="K22" s="255"/>
      <c r="L22" s="256"/>
    </row>
    <row r="23" spans="1:12" ht="12.75">
      <c r="A23" s="257"/>
      <c r="B23" s="255"/>
      <c r="C23" s="255"/>
      <c r="D23" s="255"/>
      <c r="E23" s="255"/>
      <c r="F23" s="255"/>
      <c r="G23" s="255"/>
      <c r="H23" s="255"/>
      <c r="I23" s="255"/>
      <c r="J23" s="255"/>
      <c r="K23" s="255"/>
      <c r="L23" s="256"/>
    </row>
    <row r="24" spans="1:12" ht="12.75">
      <c r="A24" s="257"/>
      <c r="B24" s="255"/>
      <c r="C24" s="255"/>
      <c r="D24" s="255"/>
      <c r="E24" s="255"/>
      <c r="F24" s="255"/>
      <c r="G24" s="255"/>
      <c r="H24" s="255"/>
      <c r="I24" s="255"/>
      <c r="J24" s="255"/>
      <c r="K24" s="255"/>
      <c r="L24" s="256"/>
    </row>
    <row r="25" spans="1:12" ht="12.75">
      <c r="A25" s="257"/>
      <c r="B25" s="255"/>
      <c r="C25" s="255"/>
      <c r="D25" s="255"/>
      <c r="E25" s="255"/>
      <c r="F25" s="255"/>
      <c r="G25" s="255"/>
      <c r="H25" s="255"/>
      <c r="I25" s="255"/>
      <c r="J25" s="255"/>
      <c r="K25" s="255"/>
      <c r="L25" s="256"/>
    </row>
    <row r="26" spans="1:12" ht="12.75">
      <c r="A26" s="257"/>
      <c r="B26" s="258"/>
      <c r="C26" s="258"/>
      <c r="D26" s="258"/>
      <c r="E26" s="258"/>
      <c r="F26" s="258"/>
      <c r="G26" s="258"/>
      <c r="H26" s="258"/>
      <c r="I26" s="258"/>
      <c r="J26" s="258"/>
      <c r="K26" s="258"/>
      <c r="L26" s="253"/>
    </row>
    <row r="27" spans="1:12" ht="12.75">
      <c r="A27" s="257"/>
      <c r="B27" s="258"/>
      <c r="C27" s="258"/>
      <c r="D27" s="258"/>
      <c r="E27" s="258"/>
      <c r="F27" s="258"/>
      <c r="G27" s="258"/>
      <c r="H27" s="258"/>
      <c r="I27" s="258"/>
      <c r="J27" s="258"/>
      <c r="K27" s="258"/>
      <c r="L27" s="253"/>
    </row>
    <row r="28" spans="1:12" ht="12.75">
      <c r="A28" s="257"/>
      <c r="B28" s="255"/>
      <c r="C28" s="255"/>
      <c r="D28" s="255"/>
      <c r="E28" s="255"/>
      <c r="F28" s="255"/>
      <c r="G28" s="255"/>
      <c r="H28" s="255"/>
      <c r="I28" s="255"/>
      <c r="J28" s="255"/>
      <c r="K28" s="255"/>
      <c r="L28" s="256"/>
    </row>
    <row r="29" ht="12.75">
      <c r="A29" s="257"/>
    </row>
    <row r="30" ht="12.75">
      <c r="A30" s="257"/>
    </row>
    <row r="31" ht="12.75">
      <c r="A31" s="257"/>
    </row>
    <row r="32" ht="12.75">
      <c r="A32" s="257"/>
    </row>
    <row r="33" ht="12.75">
      <c r="A33" s="257"/>
    </row>
    <row r="34" ht="12.75">
      <c r="A34" s="257"/>
    </row>
    <row r="35" ht="12.75">
      <c r="A35" s="257"/>
    </row>
    <row r="36" ht="12.75">
      <c r="A36" s="257"/>
    </row>
    <row r="37" ht="12.75">
      <c r="A37" s="257"/>
    </row>
    <row r="38" ht="12.75">
      <c r="A38" s="257"/>
    </row>
    <row r="39" ht="12.75">
      <c r="A39" s="257"/>
    </row>
    <row r="40" ht="12.75">
      <c r="A40" s="257"/>
    </row>
    <row r="41" ht="12.75">
      <c r="A41" s="257"/>
    </row>
    <row r="42" ht="12.75">
      <c r="A42" s="257"/>
    </row>
    <row r="43" ht="12.75">
      <c r="A43" s="257"/>
    </row>
    <row r="44" ht="12.75">
      <c r="A44" s="257"/>
    </row>
    <row r="45" ht="12.75">
      <c r="A45" s="257"/>
    </row>
    <row r="46" ht="12.75">
      <c r="A46" s="257"/>
    </row>
    <row r="47" ht="12.75">
      <c r="A47" s="257"/>
    </row>
    <row r="48" ht="12.75">
      <c r="A48" s="257"/>
    </row>
    <row r="49" ht="12.75">
      <c r="A49" s="257"/>
    </row>
    <row r="50" ht="12.75">
      <c r="A50" s="257"/>
    </row>
    <row r="51" ht="12.75">
      <c r="A51" s="257"/>
    </row>
    <row r="52" ht="12.75">
      <c r="A52" s="257"/>
    </row>
    <row r="53" ht="12.75">
      <c r="A53" s="257"/>
    </row>
    <row r="54" ht="12.75">
      <c r="A54" s="257"/>
    </row>
    <row r="55" ht="12.75">
      <c r="A55" s="257"/>
    </row>
    <row r="56" ht="12.75">
      <c r="A56" s="257"/>
    </row>
    <row r="57" ht="12.75">
      <c r="A57" s="257"/>
    </row>
    <row r="58" ht="12.75">
      <c r="A58" s="257"/>
    </row>
    <row r="59" ht="12.75">
      <c r="A59" s="257"/>
    </row>
    <row r="60" ht="12.75">
      <c r="A60" s="257"/>
    </row>
    <row r="61" ht="12.75">
      <c r="A61" s="257"/>
    </row>
    <row r="62" ht="12.75">
      <c r="A62" s="257"/>
    </row>
    <row r="63" ht="12.75">
      <c r="A63" s="257"/>
    </row>
    <row r="64" ht="12.75">
      <c r="A64" s="257"/>
    </row>
    <row r="65" ht="12.75">
      <c r="A65" s="257"/>
    </row>
    <row r="66" ht="12.75">
      <c r="A66" s="257"/>
    </row>
    <row r="67" ht="12.75">
      <c r="A67" s="257"/>
    </row>
    <row r="68" ht="12.75">
      <c r="A68" s="257"/>
    </row>
    <row r="69" ht="12.75">
      <c r="A69" s="257"/>
    </row>
    <row r="70" ht="12.75">
      <c r="A70" s="257"/>
    </row>
    <row r="71" ht="12.75">
      <c r="A71" s="257"/>
    </row>
    <row r="72" ht="12.75">
      <c r="A72" s="257"/>
    </row>
    <row r="73" ht="12.75">
      <c r="A73" s="257"/>
    </row>
    <row r="74" ht="12.75">
      <c r="A74" s="257"/>
    </row>
    <row r="75" ht="12.75">
      <c r="A75" s="257"/>
    </row>
    <row r="76" ht="12.75">
      <c r="A76" s="257"/>
    </row>
    <row r="77" ht="12.75">
      <c r="A77" s="257"/>
    </row>
    <row r="78" ht="12.75">
      <c r="A78" s="257"/>
    </row>
    <row r="79" ht="12.75">
      <c r="A79" s="257"/>
    </row>
    <row r="80" ht="12.75">
      <c r="A80" s="257"/>
    </row>
    <row r="81" ht="12.75">
      <c r="A81" s="257"/>
    </row>
    <row r="82" ht="12.75">
      <c r="A82" s="257"/>
    </row>
    <row r="83" ht="12.75">
      <c r="A83" s="257"/>
    </row>
    <row r="84" ht="12.75">
      <c r="A84" s="257"/>
    </row>
    <row r="85" ht="12.75">
      <c r="A85" s="257"/>
    </row>
    <row r="86" ht="12.75">
      <c r="A86" s="257"/>
    </row>
    <row r="87" ht="12.75">
      <c r="A87" s="257"/>
    </row>
    <row r="88" ht="12.75">
      <c r="A88" s="257"/>
    </row>
    <row r="89" ht="12.75">
      <c r="A89" s="257"/>
    </row>
    <row r="90" ht="12.75">
      <c r="A90" s="257"/>
    </row>
    <row r="91" ht="12.75">
      <c r="A91" s="257"/>
    </row>
    <row r="92" ht="12.75">
      <c r="A92" s="257"/>
    </row>
    <row r="93" ht="12.75">
      <c r="A93" s="257"/>
    </row>
    <row r="94" ht="12.75">
      <c r="A94" s="257"/>
    </row>
    <row r="95" ht="12.75">
      <c r="A95" s="257"/>
    </row>
    <row r="96" ht="12.75">
      <c r="A96" s="257"/>
    </row>
    <row r="97" ht="12.75">
      <c r="A97" s="257"/>
    </row>
    <row r="98" ht="12.75">
      <c r="A98" s="257"/>
    </row>
    <row r="99" ht="12.75">
      <c r="A99" s="257"/>
    </row>
    <row r="100" ht="12.75">
      <c r="A100" s="257"/>
    </row>
    <row r="101" ht="12.75">
      <c r="A101" s="257"/>
    </row>
    <row r="102" ht="12.75">
      <c r="A102" s="257"/>
    </row>
    <row r="103" ht="12.75">
      <c r="A103" s="257"/>
    </row>
    <row r="104" ht="12.75">
      <c r="A104" s="257"/>
    </row>
    <row r="105" ht="12.75">
      <c r="A105" s="257"/>
    </row>
    <row r="106" ht="12.75">
      <c r="A106" s="257"/>
    </row>
    <row r="107" ht="12.75">
      <c r="A107" s="257"/>
    </row>
    <row r="108" ht="12.75">
      <c r="A108" s="257"/>
    </row>
    <row r="109" ht="12.75">
      <c r="A109" s="257"/>
    </row>
    <row r="110" ht="12.75">
      <c r="A110" s="257"/>
    </row>
    <row r="111" ht="12.75">
      <c r="A111" s="257"/>
    </row>
    <row r="112" ht="12.75">
      <c r="A112" s="257"/>
    </row>
    <row r="113" ht="12.75">
      <c r="A113" s="257"/>
    </row>
    <row r="114" ht="12.75">
      <c r="A114" s="257"/>
    </row>
    <row r="115" ht="12.75">
      <c r="A115" s="257"/>
    </row>
    <row r="116" ht="12.75">
      <c r="A116" s="257"/>
    </row>
    <row r="117" ht="12.75">
      <c r="A117" s="257"/>
    </row>
    <row r="118" ht="12.75">
      <c r="A118" s="257"/>
    </row>
    <row r="119" ht="12.75">
      <c r="A119" s="257"/>
    </row>
    <row r="120" ht="12.75">
      <c r="A120" s="257"/>
    </row>
    <row r="121" ht="12.75">
      <c r="A121" s="257"/>
    </row>
    <row r="122" ht="12.75">
      <c r="A122" s="257"/>
    </row>
    <row r="123" ht="12.75">
      <c r="A123" s="257"/>
    </row>
    <row r="124" ht="12.75">
      <c r="A124" s="257"/>
    </row>
    <row r="125" ht="12.75">
      <c r="A125" s="257"/>
    </row>
    <row r="126" ht="12.75">
      <c r="A126" s="257"/>
    </row>
    <row r="127" ht="12.75">
      <c r="A127" s="257"/>
    </row>
    <row r="128" ht="12.75">
      <c r="A128" s="257"/>
    </row>
    <row r="129" ht="12.75">
      <c r="A129" s="257"/>
    </row>
    <row r="130" ht="12.75">
      <c r="A130" s="257"/>
    </row>
    <row r="131" ht="12.75">
      <c r="A131" s="257"/>
    </row>
    <row r="132" ht="12.75">
      <c r="A132" s="257"/>
    </row>
    <row r="133" ht="12.75">
      <c r="A133" s="257"/>
    </row>
    <row r="134" ht="12.75">
      <c r="A134" s="257"/>
    </row>
    <row r="135" ht="12.75">
      <c r="A135" s="257"/>
    </row>
    <row r="136" ht="12.75">
      <c r="A136" s="257"/>
    </row>
    <row r="137" ht="12.75">
      <c r="A137" s="257"/>
    </row>
    <row r="138" ht="12.75">
      <c r="A138" s="257"/>
    </row>
    <row r="139" ht="12.75">
      <c r="A139" s="257"/>
    </row>
    <row r="140" ht="12.75">
      <c r="A140" s="257"/>
    </row>
    <row r="141" ht="12.75">
      <c r="A141" s="257"/>
    </row>
    <row r="142" ht="12.75">
      <c r="A142" s="257"/>
    </row>
    <row r="143" ht="12.75">
      <c r="A143" s="257"/>
    </row>
    <row r="144" ht="12.75">
      <c r="A144" s="257"/>
    </row>
    <row r="145" ht="12.75">
      <c r="A145" s="257"/>
    </row>
    <row r="146" ht="12.75">
      <c r="A146" s="257"/>
    </row>
    <row r="147" ht="12.75">
      <c r="A147" s="257"/>
    </row>
    <row r="148" ht="12.75">
      <c r="A148" s="257"/>
    </row>
    <row r="149" ht="12.75">
      <c r="A149" s="257"/>
    </row>
    <row r="150" ht="12.75">
      <c r="A150" s="257"/>
    </row>
    <row r="151" ht="12.75">
      <c r="A151" s="257"/>
    </row>
    <row r="152" ht="12.75">
      <c r="A152" s="257"/>
    </row>
    <row r="153" ht="12.75">
      <c r="A153" s="257"/>
    </row>
    <row r="154" ht="12.75">
      <c r="A154" s="257"/>
    </row>
    <row r="155" ht="12.75">
      <c r="A155" s="257"/>
    </row>
    <row r="156" ht="12.75">
      <c r="A156" s="257"/>
    </row>
    <row r="157" ht="12.75">
      <c r="A157" s="257"/>
    </row>
    <row r="158" ht="12.75">
      <c r="A158" s="257"/>
    </row>
    <row r="159" ht="12.75">
      <c r="A159" s="257"/>
    </row>
    <row r="160" ht="12.75">
      <c r="A160" s="257"/>
    </row>
    <row r="161" ht="12.75">
      <c r="A161" s="257"/>
    </row>
    <row r="162" ht="12.75">
      <c r="A162" s="257"/>
    </row>
    <row r="163" ht="12.75">
      <c r="A163" s="257"/>
    </row>
    <row r="164" ht="12.75">
      <c r="A164" s="257"/>
    </row>
    <row r="165" ht="12.75">
      <c r="A165" s="257"/>
    </row>
    <row r="166" ht="12.75">
      <c r="A166" s="257"/>
    </row>
    <row r="167" ht="12.75">
      <c r="A167" s="257"/>
    </row>
    <row r="168" ht="12.75">
      <c r="A168" s="257"/>
    </row>
    <row r="169" ht="12.75">
      <c r="A169" s="257"/>
    </row>
    <row r="170" ht="12.75">
      <c r="A170" s="257"/>
    </row>
    <row r="171" ht="12.75">
      <c r="A171" s="257"/>
    </row>
    <row r="172" ht="12.75">
      <c r="A172" s="257"/>
    </row>
    <row r="173" ht="12.75">
      <c r="A173" s="257"/>
    </row>
    <row r="174" ht="12.75">
      <c r="A174" s="257"/>
    </row>
    <row r="175" ht="12.75">
      <c r="A175" s="257"/>
    </row>
    <row r="176" ht="12.75">
      <c r="A176" s="257"/>
    </row>
    <row r="177" ht="12.75">
      <c r="A177" s="257"/>
    </row>
    <row r="178" ht="12.75">
      <c r="A178" s="257"/>
    </row>
    <row r="179" ht="12.75">
      <c r="A179" s="257"/>
    </row>
    <row r="180" ht="12.75">
      <c r="A180" s="257"/>
    </row>
    <row r="181" ht="12.75">
      <c r="A181" s="257"/>
    </row>
  </sheetData>
  <sheetProtection password="CCBA" sheet="1" objects="1" scenarios="1"/>
  <printOptions horizontalCentered="1" verticalCentered="1"/>
  <pageMargins left="0.25" right="0.25" top="0.25" bottom="0.25"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B95"/>
  <sheetViews>
    <sheetView zoomScale="60" zoomScaleNormal="60" zoomScalePageLayoutView="0" workbookViewId="0" topLeftCell="A1">
      <selection activeCell="B9" sqref="B9"/>
    </sheetView>
  </sheetViews>
  <sheetFormatPr defaultColWidth="9.140625" defaultRowHeight="12.75"/>
  <cols>
    <col min="1" max="1" width="0.71875" style="0" customWidth="1"/>
    <col min="2" max="2" width="45.7109375" style="0" customWidth="1"/>
    <col min="3" max="3" width="45.57421875" style="0" customWidth="1"/>
    <col min="4" max="4" width="22.00390625" style="0" customWidth="1"/>
    <col min="5" max="6" width="21.8515625" style="0" customWidth="1"/>
    <col min="7" max="7" width="22.00390625" style="0" customWidth="1"/>
    <col min="8" max="8" width="0.5625" style="136" customWidth="1"/>
    <col min="9" max="10" width="9.140625" style="136" customWidth="1"/>
    <col min="11" max="12" width="44.7109375" style="136" hidden="1" customWidth="1"/>
    <col min="13" max="28" width="9.140625" style="136" customWidth="1"/>
  </cols>
  <sheetData>
    <row r="1" spans="1:8" ht="12.75">
      <c r="A1" s="307"/>
      <c r="B1" s="307"/>
      <c r="C1" s="307"/>
      <c r="D1" s="307"/>
      <c r="E1" s="307"/>
      <c r="F1" s="307"/>
      <c r="G1" s="307"/>
      <c r="H1" s="307"/>
    </row>
    <row r="2" spans="1:8" ht="30">
      <c r="A2" s="307"/>
      <c r="B2" s="349" t="s">
        <v>1</v>
      </c>
      <c r="C2" s="349"/>
      <c r="D2" s="349"/>
      <c r="E2" s="349"/>
      <c r="F2" s="349"/>
      <c r="G2" s="349"/>
      <c r="H2" s="307"/>
    </row>
    <row r="3" spans="1:8" ht="15" customHeight="1">
      <c r="A3" s="307"/>
      <c r="B3" s="350" t="s">
        <v>2</v>
      </c>
      <c r="C3" s="351"/>
      <c r="D3" s="351"/>
      <c r="E3" s="351"/>
      <c r="F3" s="351"/>
      <c r="G3" s="351"/>
      <c r="H3" s="307"/>
    </row>
    <row r="4" spans="1:8" ht="17.25" customHeight="1">
      <c r="A4" s="307"/>
      <c r="B4" s="319"/>
      <c r="C4" s="320"/>
      <c r="D4" s="320"/>
      <c r="E4" s="320"/>
      <c r="F4" s="320"/>
      <c r="G4" s="320"/>
      <c r="H4" s="307"/>
    </row>
    <row r="5" spans="1:28" s="324" customFormat="1" ht="18">
      <c r="A5" s="321"/>
      <c r="B5" s="322" t="s">
        <v>8</v>
      </c>
      <c r="C5" s="352"/>
      <c r="D5" s="353"/>
      <c r="E5" s="353"/>
      <c r="F5" s="353"/>
      <c r="G5" s="326"/>
      <c r="H5" s="321"/>
      <c r="I5" s="323"/>
      <c r="J5" s="323"/>
      <c r="K5" s="323"/>
      <c r="L5" s="323"/>
      <c r="M5" s="323"/>
      <c r="N5" s="323"/>
      <c r="O5" s="323"/>
      <c r="P5" s="323"/>
      <c r="Q5" s="323"/>
      <c r="R5" s="323"/>
      <c r="S5" s="323"/>
      <c r="T5" s="323"/>
      <c r="U5" s="323"/>
      <c r="V5" s="323"/>
      <c r="W5" s="323"/>
      <c r="X5" s="323"/>
      <c r="Y5" s="323"/>
      <c r="Z5" s="323"/>
      <c r="AA5" s="323"/>
      <c r="AB5" s="323"/>
    </row>
    <row r="6" spans="1:28" s="324" customFormat="1" ht="18">
      <c r="A6" s="321"/>
      <c r="B6" s="325" t="s">
        <v>9</v>
      </c>
      <c r="C6" s="352"/>
      <c r="D6" s="354"/>
      <c r="E6" s="354"/>
      <c r="F6" s="354"/>
      <c r="G6" s="326"/>
      <c r="H6" s="321"/>
      <c r="I6" s="323"/>
      <c r="J6" s="323"/>
      <c r="K6" s="323"/>
      <c r="L6" s="323"/>
      <c r="M6" s="323"/>
      <c r="N6" s="323"/>
      <c r="O6" s="323"/>
      <c r="P6" s="323"/>
      <c r="Q6" s="323"/>
      <c r="R6" s="323"/>
      <c r="S6" s="323"/>
      <c r="T6" s="323"/>
      <c r="U6" s="323"/>
      <c r="V6" s="323"/>
      <c r="W6" s="323"/>
      <c r="X6" s="323"/>
      <c r="Y6" s="323"/>
      <c r="Z6" s="323"/>
      <c r="AA6" s="323"/>
      <c r="AB6" s="323"/>
    </row>
    <row r="7" spans="1:28" s="324" customFormat="1" ht="18">
      <c r="A7" s="321"/>
      <c r="B7" s="325" t="s">
        <v>10</v>
      </c>
      <c r="C7" s="345" t="s">
        <v>16</v>
      </c>
      <c r="D7" s="346"/>
      <c r="E7" s="346"/>
      <c r="F7" s="346"/>
      <c r="G7" s="326"/>
      <c r="H7" s="321"/>
      <c r="I7" s="323"/>
      <c r="J7" s="323"/>
      <c r="K7" s="323"/>
      <c r="L7" s="323"/>
      <c r="M7" s="323"/>
      <c r="N7" s="323"/>
      <c r="O7" s="323"/>
      <c r="P7" s="323"/>
      <c r="Q7" s="323"/>
      <c r="R7" s="323"/>
      <c r="S7" s="323"/>
      <c r="T7" s="323"/>
      <c r="U7" s="323"/>
      <c r="V7" s="323"/>
      <c r="W7" s="323"/>
      <c r="X7" s="323"/>
      <c r="Y7" s="323"/>
      <c r="Z7" s="323"/>
      <c r="AA7" s="323"/>
      <c r="AB7" s="323"/>
    </row>
    <row r="8" spans="1:8" ht="17.25" customHeight="1">
      <c r="A8" s="307"/>
      <c r="B8" s="319"/>
      <c r="C8" s="320"/>
      <c r="D8" s="320"/>
      <c r="E8" s="320"/>
      <c r="F8" s="320"/>
      <c r="G8" s="320"/>
      <c r="H8" s="307"/>
    </row>
    <row r="9" spans="1:9" ht="69" customHeight="1">
      <c r="A9" s="307"/>
      <c r="B9" s="314" t="s">
        <v>15</v>
      </c>
      <c r="C9" s="314" t="s">
        <v>14</v>
      </c>
      <c r="D9" s="314" t="s">
        <v>11</v>
      </c>
      <c r="E9" s="314" t="s">
        <v>13</v>
      </c>
      <c r="F9" s="314" t="s">
        <v>12</v>
      </c>
      <c r="G9" s="306" t="s">
        <v>222</v>
      </c>
      <c r="H9" s="318"/>
      <c r="I9" s="253"/>
    </row>
    <row r="10" spans="1:12" ht="21" customHeight="1">
      <c r="A10" s="307"/>
      <c r="B10" s="327"/>
      <c r="C10" s="327"/>
      <c r="D10" s="328"/>
      <c r="E10" s="328"/>
      <c r="F10" s="333"/>
      <c r="G10" s="329">
        <f aca="true" t="shared" si="0" ref="G10:G40">(F10*E10*D10)/1000</f>
        <v>0</v>
      </c>
      <c r="H10" s="307"/>
      <c r="K10" s="336" t="s">
        <v>122</v>
      </c>
      <c r="L10" s="337" t="s">
        <v>76</v>
      </c>
    </row>
    <row r="11" spans="1:12" ht="21" customHeight="1">
      <c r="A11" s="307"/>
      <c r="B11" s="327"/>
      <c r="C11" s="327"/>
      <c r="D11" s="316"/>
      <c r="E11" s="316"/>
      <c r="F11" s="334"/>
      <c r="G11" s="317">
        <f t="shared" si="0"/>
        <v>0</v>
      </c>
      <c r="H11" s="307"/>
      <c r="K11" s="336" t="s">
        <v>123</v>
      </c>
      <c r="L11" s="337" t="s">
        <v>78</v>
      </c>
    </row>
    <row r="12" spans="1:12" ht="21" customHeight="1">
      <c r="A12" s="307"/>
      <c r="B12" s="327"/>
      <c r="C12" s="327"/>
      <c r="D12" s="316"/>
      <c r="E12" s="316"/>
      <c r="F12" s="334"/>
      <c r="G12" s="317">
        <f t="shared" si="0"/>
        <v>0</v>
      </c>
      <c r="H12" s="307"/>
      <c r="K12" s="336" t="s">
        <v>124</v>
      </c>
      <c r="L12" s="338" t="s">
        <v>161</v>
      </c>
    </row>
    <row r="13" spans="1:12" ht="21" customHeight="1">
      <c r="A13" s="307"/>
      <c r="B13" s="327"/>
      <c r="C13" s="327"/>
      <c r="D13" s="316"/>
      <c r="E13" s="316"/>
      <c r="F13" s="334"/>
      <c r="G13" s="317">
        <f t="shared" si="0"/>
        <v>0</v>
      </c>
      <c r="H13" s="307"/>
      <c r="K13" s="339" t="s">
        <v>125</v>
      </c>
      <c r="L13" s="338" t="s">
        <v>162</v>
      </c>
    </row>
    <row r="14" spans="1:12" ht="21" customHeight="1">
      <c r="A14" s="307"/>
      <c r="B14" s="327"/>
      <c r="C14" s="327"/>
      <c r="D14" s="316"/>
      <c r="E14" s="316"/>
      <c r="F14" s="334"/>
      <c r="G14" s="317">
        <f t="shared" si="0"/>
        <v>0</v>
      </c>
      <c r="H14" s="307"/>
      <c r="K14" s="336" t="s">
        <v>151</v>
      </c>
      <c r="L14" s="338" t="s">
        <v>163</v>
      </c>
    </row>
    <row r="15" spans="1:12" ht="21" customHeight="1">
      <c r="A15" s="307"/>
      <c r="B15" s="327"/>
      <c r="C15" s="327"/>
      <c r="D15" s="316"/>
      <c r="E15" s="316"/>
      <c r="F15" s="334"/>
      <c r="G15" s="317">
        <f t="shared" si="0"/>
        <v>0</v>
      </c>
      <c r="H15" s="307"/>
      <c r="K15" s="336" t="s">
        <v>152</v>
      </c>
      <c r="L15" s="338" t="s">
        <v>164</v>
      </c>
    </row>
    <row r="16" spans="1:12" ht="21" customHeight="1">
      <c r="A16" s="307"/>
      <c r="B16" s="327"/>
      <c r="C16" s="327"/>
      <c r="D16" s="316"/>
      <c r="E16" s="316"/>
      <c r="F16" s="334"/>
      <c r="G16" s="317">
        <f t="shared" si="0"/>
        <v>0</v>
      </c>
      <c r="H16" s="307"/>
      <c r="K16" s="340" t="s">
        <v>153</v>
      </c>
      <c r="L16" s="338" t="s">
        <v>165</v>
      </c>
    </row>
    <row r="17" spans="1:12" ht="21" customHeight="1">
      <c r="A17" s="307"/>
      <c r="B17" s="327"/>
      <c r="C17" s="327"/>
      <c r="D17" s="316"/>
      <c r="E17" s="316"/>
      <c r="F17" s="334"/>
      <c r="G17" s="317">
        <f t="shared" si="0"/>
        <v>0</v>
      </c>
      <c r="H17" s="307"/>
      <c r="K17" s="336" t="s">
        <v>154</v>
      </c>
      <c r="L17" s="341" t="s">
        <v>166</v>
      </c>
    </row>
    <row r="18" spans="1:12" ht="21" customHeight="1">
      <c r="A18" s="307"/>
      <c r="B18" s="327"/>
      <c r="C18" s="327"/>
      <c r="D18" s="316"/>
      <c r="E18" s="316"/>
      <c r="F18" s="334"/>
      <c r="G18" s="317">
        <f t="shared" si="0"/>
        <v>0</v>
      </c>
      <c r="H18" s="307"/>
      <c r="K18" s="342" t="s">
        <v>126</v>
      </c>
      <c r="L18" s="338" t="s">
        <v>167</v>
      </c>
    </row>
    <row r="19" spans="1:12" ht="21" customHeight="1">
      <c r="A19" s="307"/>
      <c r="B19" s="327"/>
      <c r="C19" s="327"/>
      <c r="D19" s="316"/>
      <c r="E19" s="316"/>
      <c r="F19" s="334"/>
      <c r="G19" s="317">
        <f t="shared" si="0"/>
        <v>0</v>
      </c>
      <c r="H19" s="307"/>
      <c r="K19" s="343" t="s">
        <v>150</v>
      </c>
      <c r="L19" s="338" t="s">
        <v>168</v>
      </c>
    </row>
    <row r="20" spans="1:12" ht="21" customHeight="1">
      <c r="A20" s="307"/>
      <c r="B20" s="327"/>
      <c r="C20" s="327"/>
      <c r="D20" s="316"/>
      <c r="E20" s="316"/>
      <c r="F20" s="334"/>
      <c r="G20" s="317">
        <f t="shared" si="0"/>
        <v>0</v>
      </c>
      <c r="H20" s="307"/>
      <c r="K20" s="336" t="s">
        <v>155</v>
      </c>
      <c r="L20" s="338" t="s">
        <v>169</v>
      </c>
    </row>
    <row r="21" spans="1:12" ht="21" customHeight="1">
      <c r="A21" s="307"/>
      <c r="B21" s="327"/>
      <c r="C21" s="327"/>
      <c r="D21" s="316"/>
      <c r="E21" s="316"/>
      <c r="F21" s="334"/>
      <c r="G21" s="317">
        <f t="shared" si="0"/>
        <v>0</v>
      </c>
      <c r="H21" s="307"/>
      <c r="K21" s="336" t="s">
        <v>127</v>
      </c>
      <c r="L21" s="338" t="s">
        <v>170</v>
      </c>
    </row>
    <row r="22" spans="1:12" ht="21" customHeight="1">
      <c r="A22" s="307"/>
      <c r="B22" s="327"/>
      <c r="C22" s="327"/>
      <c r="D22" s="316"/>
      <c r="E22" s="316"/>
      <c r="F22" s="334"/>
      <c r="G22" s="317">
        <f t="shared" si="0"/>
        <v>0</v>
      </c>
      <c r="H22" s="307"/>
      <c r="K22" s="336" t="s">
        <v>128</v>
      </c>
      <c r="L22" s="338" t="s">
        <v>171</v>
      </c>
    </row>
    <row r="23" spans="1:12" ht="21" customHeight="1">
      <c r="A23" s="307"/>
      <c r="B23" s="327"/>
      <c r="C23" s="327"/>
      <c r="D23" s="316"/>
      <c r="E23" s="316"/>
      <c r="F23" s="334"/>
      <c r="G23" s="317">
        <f t="shared" si="0"/>
        <v>0</v>
      </c>
      <c r="H23" s="307"/>
      <c r="K23" s="336" t="s">
        <v>129</v>
      </c>
      <c r="L23" s="341" t="s">
        <v>172</v>
      </c>
    </row>
    <row r="24" spans="1:12" ht="21" customHeight="1">
      <c r="A24" s="307"/>
      <c r="B24" s="327"/>
      <c r="C24" s="327"/>
      <c r="D24" s="316"/>
      <c r="E24" s="316"/>
      <c r="F24" s="334"/>
      <c r="G24" s="317">
        <f t="shared" si="0"/>
        <v>0</v>
      </c>
      <c r="H24" s="307"/>
      <c r="K24" s="336" t="s">
        <v>130</v>
      </c>
      <c r="L24" s="338" t="s">
        <v>75</v>
      </c>
    </row>
    <row r="25" spans="1:12" ht="21" customHeight="1">
      <c r="A25" s="307"/>
      <c r="B25" s="327"/>
      <c r="C25" s="327"/>
      <c r="D25" s="316"/>
      <c r="E25" s="316"/>
      <c r="F25" s="334"/>
      <c r="G25" s="317">
        <f t="shared" si="0"/>
        <v>0</v>
      </c>
      <c r="H25" s="307"/>
      <c r="K25" s="336" t="s">
        <v>131</v>
      </c>
      <c r="L25" s="338" t="s">
        <v>173</v>
      </c>
    </row>
    <row r="26" spans="1:12" ht="21" customHeight="1">
      <c r="A26" s="307"/>
      <c r="B26" s="327"/>
      <c r="C26" s="327"/>
      <c r="D26" s="316"/>
      <c r="E26" s="316"/>
      <c r="F26" s="334"/>
      <c r="G26" s="317">
        <f t="shared" si="0"/>
        <v>0</v>
      </c>
      <c r="H26" s="307"/>
      <c r="K26" s="336" t="s">
        <v>132</v>
      </c>
      <c r="L26" s="338" t="s">
        <v>174</v>
      </c>
    </row>
    <row r="27" spans="1:12" ht="21" customHeight="1">
      <c r="A27" s="307"/>
      <c r="B27" s="327"/>
      <c r="C27" s="327"/>
      <c r="D27" s="316"/>
      <c r="E27" s="316"/>
      <c r="F27" s="334"/>
      <c r="G27" s="317">
        <f t="shared" si="0"/>
        <v>0</v>
      </c>
      <c r="H27" s="307"/>
      <c r="K27" s="336" t="s">
        <v>133</v>
      </c>
      <c r="L27" s="338" t="s">
        <v>175</v>
      </c>
    </row>
    <row r="28" spans="1:12" ht="21" customHeight="1">
      <c r="A28" s="307"/>
      <c r="B28" s="327"/>
      <c r="C28" s="327"/>
      <c r="D28" s="316"/>
      <c r="E28" s="316"/>
      <c r="F28" s="334"/>
      <c r="G28" s="317">
        <f t="shared" si="0"/>
        <v>0</v>
      </c>
      <c r="H28" s="307"/>
      <c r="K28" s="342"/>
      <c r="L28" s="338" t="s">
        <v>176</v>
      </c>
    </row>
    <row r="29" spans="1:12" ht="21" customHeight="1">
      <c r="A29" s="307"/>
      <c r="B29" s="327"/>
      <c r="C29" s="327"/>
      <c r="D29" s="316"/>
      <c r="E29" s="316"/>
      <c r="F29" s="334"/>
      <c r="G29" s="317">
        <f t="shared" si="0"/>
        <v>0</v>
      </c>
      <c r="H29" s="307"/>
      <c r="K29" s="343"/>
      <c r="L29" s="338" t="s">
        <v>177</v>
      </c>
    </row>
    <row r="30" spans="1:12" ht="21" customHeight="1">
      <c r="A30" s="307"/>
      <c r="B30" s="327"/>
      <c r="C30" s="327"/>
      <c r="D30" s="316"/>
      <c r="E30" s="316"/>
      <c r="F30" s="334"/>
      <c r="G30" s="317">
        <f t="shared" si="0"/>
        <v>0</v>
      </c>
      <c r="H30" s="307"/>
      <c r="K30" s="344"/>
      <c r="L30" s="338" t="s">
        <v>178</v>
      </c>
    </row>
    <row r="31" spans="1:12" ht="21" customHeight="1">
      <c r="A31" s="307"/>
      <c r="B31" s="327"/>
      <c r="C31" s="327"/>
      <c r="D31" s="316"/>
      <c r="E31" s="316"/>
      <c r="F31" s="334"/>
      <c r="G31" s="317">
        <f t="shared" si="0"/>
        <v>0</v>
      </c>
      <c r="H31" s="307"/>
      <c r="K31" s="344"/>
      <c r="L31" s="338" t="s">
        <v>179</v>
      </c>
    </row>
    <row r="32" spans="1:12" ht="21" customHeight="1">
      <c r="A32" s="307"/>
      <c r="B32" s="327"/>
      <c r="C32" s="327"/>
      <c r="D32" s="316"/>
      <c r="E32" s="316"/>
      <c r="F32" s="334"/>
      <c r="G32" s="317">
        <f t="shared" si="0"/>
        <v>0</v>
      </c>
      <c r="H32" s="307"/>
      <c r="K32" s="336"/>
      <c r="L32" s="338" t="s">
        <v>180</v>
      </c>
    </row>
    <row r="33" spans="1:12" ht="21" customHeight="1">
      <c r="A33" s="307"/>
      <c r="B33" s="327"/>
      <c r="C33" s="327"/>
      <c r="D33" s="316"/>
      <c r="E33" s="316"/>
      <c r="F33" s="334"/>
      <c r="G33" s="317">
        <f t="shared" si="0"/>
        <v>0</v>
      </c>
      <c r="H33" s="307"/>
      <c r="K33" s="336"/>
      <c r="L33" s="338" t="s">
        <v>181</v>
      </c>
    </row>
    <row r="34" spans="1:12" ht="21" customHeight="1">
      <c r="A34" s="307"/>
      <c r="B34" s="327"/>
      <c r="C34" s="327"/>
      <c r="D34" s="316"/>
      <c r="E34" s="316"/>
      <c r="F34" s="334"/>
      <c r="G34" s="317">
        <f t="shared" si="0"/>
        <v>0</v>
      </c>
      <c r="H34" s="307"/>
      <c r="K34" s="336"/>
      <c r="L34" s="338" t="s">
        <v>71</v>
      </c>
    </row>
    <row r="35" spans="1:12" ht="21" customHeight="1">
      <c r="A35" s="307"/>
      <c r="B35" s="327"/>
      <c r="C35" s="327"/>
      <c r="D35" s="316"/>
      <c r="E35" s="316"/>
      <c r="F35" s="334"/>
      <c r="G35" s="317">
        <f t="shared" si="0"/>
        <v>0</v>
      </c>
      <c r="H35" s="307"/>
      <c r="K35" s="336"/>
      <c r="L35" s="338" t="s">
        <v>70</v>
      </c>
    </row>
    <row r="36" spans="1:12" ht="21" customHeight="1">
      <c r="A36" s="307"/>
      <c r="B36" s="327"/>
      <c r="C36" s="327"/>
      <c r="D36" s="316"/>
      <c r="E36" s="316"/>
      <c r="F36" s="334"/>
      <c r="G36" s="317">
        <f t="shared" si="0"/>
        <v>0</v>
      </c>
      <c r="H36" s="307"/>
      <c r="K36" s="336"/>
      <c r="L36" s="338" t="s">
        <v>69</v>
      </c>
    </row>
    <row r="37" spans="1:12" ht="21" customHeight="1">
      <c r="A37" s="307"/>
      <c r="B37" s="327"/>
      <c r="C37" s="327"/>
      <c r="D37" s="316"/>
      <c r="E37" s="316"/>
      <c r="F37" s="334"/>
      <c r="G37" s="317">
        <f t="shared" si="0"/>
        <v>0</v>
      </c>
      <c r="H37" s="307"/>
      <c r="K37" s="336"/>
      <c r="L37" s="338" t="s">
        <v>182</v>
      </c>
    </row>
    <row r="38" spans="1:12" ht="21" customHeight="1">
      <c r="A38" s="307"/>
      <c r="B38" s="327"/>
      <c r="C38" s="327"/>
      <c r="D38" s="316"/>
      <c r="E38" s="316"/>
      <c r="F38" s="334"/>
      <c r="G38" s="317">
        <f t="shared" si="0"/>
        <v>0</v>
      </c>
      <c r="H38" s="307"/>
      <c r="K38" s="336"/>
      <c r="L38" s="338" t="s">
        <v>68</v>
      </c>
    </row>
    <row r="39" spans="1:12" ht="21" customHeight="1">
      <c r="A39" s="307"/>
      <c r="B39" s="327"/>
      <c r="C39" s="327"/>
      <c r="D39" s="316"/>
      <c r="E39" s="316"/>
      <c r="F39" s="334"/>
      <c r="G39" s="317">
        <f t="shared" si="0"/>
        <v>0</v>
      </c>
      <c r="H39" s="307"/>
      <c r="K39" s="342" t="s">
        <v>126</v>
      </c>
      <c r="L39" s="338" t="s">
        <v>67</v>
      </c>
    </row>
    <row r="40" spans="1:12" ht="21" customHeight="1">
      <c r="A40" s="307"/>
      <c r="B40" s="327"/>
      <c r="C40" s="327"/>
      <c r="D40" s="316"/>
      <c r="E40" s="316"/>
      <c r="F40" s="334"/>
      <c r="G40" s="317">
        <f t="shared" si="0"/>
        <v>0</v>
      </c>
      <c r="H40" s="307"/>
      <c r="K40" s="343" t="s">
        <v>150</v>
      </c>
      <c r="L40" s="338" t="s">
        <v>66</v>
      </c>
    </row>
    <row r="41" spans="1:12" ht="20.25">
      <c r="A41" s="307"/>
      <c r="B41" s="347" t="s">
        <v>223</v>
      </c>
      <c r="C41" s="348"/>
      <c r="D41" s="330">
        <f>SUM(D10:D40)</f>
        <v>0</v>
      </c>
      <c r="E41" s="330">
        <f>SUM(E10:E40)</f>
        <v>0</v>
      </c>
      <c r="F41" s="335">
        <f>SUM(F10:F40)</f>
        <v>0</v>
      </c>
      <c r="G41" s="330">
        <f>SUM(G10:G40)</f>
        <v>0</v>
      </c>
      <c r="H41" s="307"/>
      <c r="K41" s="344"/>
      <c r="L41" s="338" t="s">
        <v>65</v>
      </c>
    </row>
    <row r="42" spans="1:12" ht="3" customHeight="1">
      <c r="A42" s="307"/>
      <c r="B42" s="315"/>
      <c r="C42" s="315"/>
      <c r="D42" s="315"/>
      <c r="E42" s="315"/>
      <c r="F42" s="315"/>
      <c r="G42" s="315"/>
      <c r="H42" s="307"/>
      <c r="K42" s="344"/>
      <c r="L42" s="338" t="s">
        <v>60</v>
      </c>
    </row>
    <row r="43" spans="1:12" ht="15">
      <c r="A43" s="136"/>
      <c r="B43" s="136"/>
      <c r="C43" s="136"/>
      <c r="D43" s="136"/>
      <c r="E43" s="136"/>
      <c r="F43" s="136"/>
      <c r="G43" s="136"/>
      <c r="K43" s="344"/>
      <c r="L43" s="338" t="s">
        <v>59</v>
      </c>
    </row>
    <row r="44" spans="1:12" ht="15">
      <c r="A44" s="136"/>
      <c r="B44" s="136"/>
      <c r="C44" s="136"/>
      <c r="D44" s="136"/>
      <c r="E44" s="136"/>
      <c r="F44" s="136"/>
      <c r="G44" s="136"/>
      <c r="K44" s="344"/>
      <c r="L44" s="338" t="s">
        <v>58</v>
      </c>
    </row>
    <row r="45" spans="1:12" ht="15">
      <c r="A45" s="136"/>
      <c r="B45" s="136"/>
      <c r="C45" s="136"/>
      <c r="D45" s="136"/>
      <c r="E45" s="136"/>
      <c r="F45" s="136"/>
      <c r="G45" s="136"/>
      <c r="K45" s="344"/>
      <c r="L45" s="338" t="s">
        <v>56</v>
      </c>
    </row>
    <row r="46" spans="1:12" ht="15">
      <c r="A46" s="136"/>
      <c r="B46" s="136"/>
      <c r="C46" s="136"/>
      <c r="D46" s="136"/>
      <c r="E46" s="136"/>
      <c r="F46" s="136"/>
      <c r="G46" s="136"/>
      <c r="K46" s="344"/>
      <c r="L46" s="338" t="s">
        <v>183</v>
      </c>
    </row>
    <row r="47" spans="1:12" ht="15">
      <c r="A47" s="136"/>
      <c r="B47" s="136"/>
      <c r="C47" s="136"/>
      <c r="D47" s="136"/>
      <c r="E47" s="136"/>
      <c r="F47" s="136"/>
      <c r="G47" s="136"/>
      <c r="K47" s="344"/>
      <c r="L47" s="338" t="s">
        <v>54</v>
      </c>
    </row>
    <row r="48" spans="1:12" ht="15">
      <c r="A48" s="136"/>
      <c r="B48" s="136"/>
      <c r="C48" s="136"/>
      <c r="D48" s="136"/>
      <c r="E48" s="136"/>
      <c r="F48" s="136"/>
      <c r="G48" s="136"/>
      <c r="K48" s="344"/>
      <c r="L48" s="338" t="s">
        <v>52</v>
      </c>
    </row>
    <row r="49" spans="11:12" s="136" customFormat="1" ht="15">
      <c r="K49" s="344"/>
      <c r="L49" s="338" t="s">
        <v>184</v>
      </c>
    </row>
    <row r="50" spans="11:12" s="136" customFormat="1" ht="15">
      <c r="K50" s="344"/>
      <c r="L50" s="338" t="s">
        <v>49</v>
      </c>
    </row>
    <row r="51" spans="11:12" s="136" customFormat="1" ht="15">
      <c r="K51" s="344"/>
      <c r="L51" s="338" t="s">
        <v>185</v>
      </c>
    </row>
    <row r="52" spans="11:12" s="136" customFormat="1" ht="15">
      <c r="K52" s="344"/>
      <c r="L52" s="338" t="s">
        <v>186</v>
      </c>
    </row>
    <row r="53" spans="11:12" s="136" customFormat="1" ht="15">
      <c r="K53" s="344"/>
      <c r="L53" s="338" t="s">
        <v>45</v>
      </c>
    </row>
    <row r="54" spans="11:12" s="136" customFormat="1" ht="15">
      <c r="K54" s="344"/>
      <c r="L54" s="338" t="s">
        <v>43</v>
      </c>
    </row>
    <row r="55" spans="11:12" s="136" customFormat="1" ht="15">
      <c r="K55" s="344"/>
      <c r="L55" s="338" t="s">
        <v>41</v>
      </c>
    </row>
    <row r="56" spans="11:12" s="136" customFormat="1" ht="15">
      <c r="K56" s="344"/>
      <c r="L56" s="338" t="s">
        <v>39</v>
      </c>
    </row>
    <row r="57" spans="11:12" s="136" customFormat="1" ht="15">
      <c r="K57" s="344"/>
      <c r="L57" s="338" t="s">
        <v>187</v>
      </c>
    </row>
    <row r="58" spans="11:12" s="136" customFormat="1" ht="15">
      <c r="K58" s="344"/>
      <c r="L58" s="338" t="s">
        <v>37</v>
      </c>
    </row>
    <row r="59" spans="11:12" s="136" customFormat="1" ht="15">
      <c r="K59" s="344"/>
      <c r="L59" s="338" t="s">
        <v>36</v>
      </c>
    </row>
    <row r="60" spans="11:12" s="136" customFormat="1" ht="15">
      <c r="K60" s="344"/>
      <c r="L60" s="338" t="s">
        <v>35</v>
      </c>
    </row>
    <row r="61" spans="11:12" s="136" customFormat="1" ht="15">
      <c r="K61" s="344"/>
      <c r="L61" s="338" t="s">
        <v>34</v>
      </c>
    </row>
    <row r="62" spans="11:12" s="136" customFormat="1" ht="15">
      <c r="K62" s="344"/>
      <c r="L62" s="338" t="s">
        <v>33</v>
      </c>
    </row>
    <row r="63" spans="11:12" s="136" customFormat="1" ht="15">
      <c r="K63" s="344"/>
      <c r="L63" s="338" t="s">
        <v>91</v>
      </c>
    </row>
    <row r="64" spans="11:12" s="136" customFormat="1" ht="15">
      <c r="K64" s="344"/>
      <c r="L64" s="338" t="s">
        <v>188</v>
      </c>
    </row>
    <row r="65" spans="11:12" s="136" customFormat="1" ht="15">
      <c r="K65" s="344"/>
      <c r="L65" s="338" t="s">
        <v>32</v>
      </c>
    </row>
    <row r="66" spans="11:12" s="136" customFormat="1" ht="15">
      <c r="K66" s="344"/>
      <c r="L66" s="338" t="s">
        <v>189</v>
      </c>
    </row>
    <row r="67" spans="11:12" s="136" customFormat="1" ht="15">
      <c r="K67" s="344"/>
      <c r="L67" s="338" t="s">
        <v>190</v>
      </c>
    </row>
    <row r="68" spans="11:12" s="136" customFormat="1" ht="15">
      <c r="K68" s="344"/>
      <c r="L68" s="338" t="s">
        <v>191</v>
      </c>
    </row>
    <row r="69" spans="11:12" s="136" customFormat="1" ht="15">
      <c r="K69" s="344"/>
      <c r="L69" s="338" t="s">
        <v>192</v>
      </c>
    </row>
    <row r="70" spans="11:12" s="136" customFormat="1" ht="15">
      <c r="K70" s="344"/>
      <c r="L70" s="338" t="s">
        <v>193</v>
      </c>
    </row>
    <row r="71" spans="11:12" s="136" customFormat="1" ht="15">
      <c r="K71" s="344"/>
      <c r="L71" s="338" t="s">
        <v>194</v>
      </c>
    </row>
    <row r="72" spans="11:12" s="136" customFormat="1" ht="15">
      <c r="K72" s="344"/>
      <c r="L72" s="338" t="s">
        <v>195</v>
      </c>
    </row>
    <row r="73" spans="11:12" s="136" customFormat="1" ht="15">
      <c r="K73" s="344"/>
      <c r="L73" s="338" t="s">
        <v>196</v>
      </c>
    </row>
    <row r="74" spans="11:12" s="136" customFormat="1" ht="15">
      <c r="K74" s="344"/>
      <c r="L74" s="338" t="s">
        <v>197</v>
      </c>
    </row>
    <row r="75" spans="11:12" s="136" customFormat="1" ht="15">
      <c r="K75" s="344"/>
      <c r="L75" s="338" t="s">
        <v>198</v>
      </c>
    </row>
    <row r="76" spans="11:12" s="136" customFormat="1" ht="15">
      <c r="K76" s="344"/>
      <c r="L76" s="338" t="s">
        <v>199</v>
      </c>
    </row>
    <row r="77" spans="11:12" ht="15">
      <c r="K77" s="344"/>
      <c r="L77" s="338" t="s">
        <v>200</v>
      </c>
    </row>
    <row r="78" spans="11:12" ht="15">
      <c r="K78" s="344"/>
      <c r="L78" s="338" t="s">
        <v>201</v>
      </c>
    </row>
    <row r="79" spans="11:12" ht="15">
      <c r="K79" s="344"/>
      <c r="L79" s="338" t="s">
        <v>202</v>
      </c>
    </row>
    <row r="80" spans="11:12" ht="15">
      <c r="K80" s="344"/>
      <c r="L80" s="338" t="s">
        <v>203</v>
      </c>
    </row>
    <row r="81" spans="11:12" ht="15">
      <c r="K81" s="344"/>
      <c r="L81" s="338" t="s">
        <v>204</v>
      </c>
    </row>
    <row r="82" spans="11:12" ht="15">
      <c r="K82" s="344"/>
      <c r="L82" s="338" t="s">
        <v>205</v>
      </c>
    </row>
    <row r="83" ht="12.75">
      <c r="L83" s="313"/>
    </row>
    <row r="84" ht="12.75">
      <c r="L84" s="313"/>
    </row>
    <row r="85" ht="12.75">
      <c r="L85" s="313"/>
    </row>
    <row r="86" ht="12.75">
      <c r="L86" s="313"/>
    </row>
    <row r="87" ht="12.75">
      <c r="L87" s="313"/>
    </row>
    <row r="88" ht="12.75">
      <c r="L88" s="313"/>
    </row>
    <row r="89" ht="12.75">
      <c r="L89" s="313"/>
    </row>
    <row r="90" ht="12.75">
      <c r="L90" s="313"/>
    </row>
    <row r="91" ht="12.75">
      <c r="L91" s="313"/>
    </row>
    <row r="92" ht="12.75">
      <c r="L92" s="313"/>
    </row>
    <row r="93" ht="12.75">
      <c r="L93" s="313"/>
    </row>
    <row r="94" ht="12.75">
      <c r="L94" s="313"/>
    </row>
    <row r="95" ht="12.75">
      <c r="L95" s="313"/>
    </row>
  </sheetData>
  <sheetProtection/>
  <mergeCells count="6">
    <mergeCell ref="C7:F7"/>
    <mergeCell ref="B41:C41"/>
    <mergeCell ref="B2:G2"/>
    <mergeCell ref="B3:G3"/>
    <mergeCell ref="C5:F5"/>
    <mergeCell ref="C6:F6"/>
  </mergeCells>
  <dataValidations count="2">
    <dataValidation type="list" allowBlank="1" showInputMessage="1" showErrorMessage="1" prompt="Select from the drop down list and ensure the information matches the AER tab. " sqref="C10:C40">
      <formula1>$L$10:$L$82</formula1>
    </dataValidation>
    <dataValidation type="list" allowBlank="1" showInputMessage="1" showErrorMessage="1" prompt="Select from the drop-down list and ensure the information matches the AER tab. " sqref="B10:B40">
      <formula1>$K$10:$K$27</formula1>
    </dataValidation>
  </dataValidations>
  <printOptions horizontalCentered="1" verticalCentered="1"/>
  <pageMargins left="0.25" right="0.25" top="0.25" bottom="0.25" header="0.5" footer="0.5"/>
  <pageSetup horizontalDpi="600" verticalDpi="600" orientation="landscape" scale="67"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V32"/>
  <sheetViews>
    <sheetView zoomScale="90" zoomScaleNormal="90" zoomScalePageLayoutView="0" workbookViewId="0" topLeftCell="A1">
      <selection activeCell="B5" sqref="B5"/>
    </sheetView>
  </sheetViews>
  <sheetFormatPr defaultColWidth="9.140625" defaultRowHeight="12.75"/>
  <cols>
    <col min="1" max="1" width="7.8515625" style="0" customWidth="1"/>
    <col min="2" max="2" width="105.421875" style="0" customWidth="1"/>
    <col min="3" max="22" width="9.140625" style="136" customWidth="1"/>
  </cols>
  <sheetData>
    <row r="1" spans="1:2" ht="12" customHeight="1">
      <c r="A1" s="76"/>
      <c r="B1" s="77"/>
    </row>
    <row r="2" spans="1:2" ht="30" customHeight="1">
      <c r="A2" s="79" t="s">
        <v>121</v>
      </c>
      <c r="B2" s="78"/>
    </row>
    <row r="3" spans="1:2" ht="12" customHeight="1">
      <c r="A3" s="80"/>
      <c r="B3" s="81"/>
    </row>
    <row r="4" spans="1:2" ht="146.25" customHeight="1">
      <c r="A4" s="311" t="s">
        <v>0</v>
      </c>
      <c r="B4" s="310"/>
    </row>
    <row r="5" spans="1:22" s="37" customFormat="1" ht="17.25" customHeight="1">
      <c r="A5" s="87" t="s">
        <v>100</v>
      </c>
      <c r="B5" s="88"/>
      <c r="C5" s="252"/>
      <c r="D5" s="252"/>
      <c r="E5" s="252"/>
      <c r="F5" s="252"/>
      <c r="G5" s="252"/>
      <c r="H5" s="252"/>
      <c r="I5" s="252"/>
      <c r="J5" s="252"/>
      <c r="K5" s="252"/>
      <c r="L5" s="252"/>
      <c r="M5" s="252"/>
      <c r="N5" s="252"/>
      <c r="O5" s="252"/>
      <c r="P5" s="252"/>
      <c r="Q5" s="252"/>
      <c r="R5" s="252"/>
      <c r="S5" s="252"/>
      <c r="T5" s="252"/>
      <c r="U5" s="252"/>
      <c r="V5" s="252"/>
    </row>
    <row r="6" spans="1:2" ht="30" customHeight="1">
      <c r="A6" s="82" t="s">
        <v>101</v>
      </c>
      <c r="B6" s="83" t="s">
        <v>17</v>
      </c>
    </row>
    <row r="7" spans="1:2" ht="30" customHeight="1">
      <c r="A7" s="82" t="s">
        <v>102</v>
      </c>
      <c r="B7" s="83" t="s">
        <v>103</v>
      </c>
    </row>
    <row r="8" spans="1:2" ht="30" customHeight="1">
      <c r="A8" s="82" t="s">
        <v>104</v>
      </c>
      <c r="B8" s="83" t="s">
        <v>119</v>
      </c>
    </row>
    <row r="9" spans="1:2" ht="30" customHeight="1">
      <c r="A9" s="82" t="s">
        <v>105</v>
      </c>
      <c r="B9" s="83" t="s">
        <v>106</v>
      </c>
    </row>
    <row r="10" spans="1:2" ht="30" customHeight="1">
      <c r="A10" s="82" t="s">
        <v>107</v>
      </c>
      <c r="B10" s="83" t="s">
        <v>120</v>
      </c>
    </row>
    <row r="11" spans="1:2" ht="30" customHeight="1">
      <c r="A11" s="82" t="s">
        <v>108</v>
      </c>
      <c r="B11" s="83" t="s">
        <v>134</v>
      </c>
    </row>
    <row r="12" spans="1:2" ht="29.25" customHeight="1">
      <c r="A12" s="82" t="s">
        <v>226</v>
      </c>
      <c r="B12" s="312" t="s">
        <v>230</v>
      </c>
    </row>
    <row r="13" spans="1:2" ht="67.5" customHeight="1">
      <c r="A13" s="82" t="s">
        <v>227</v>
      </c>
      <c r="B13" s="149" t="s">
        <v>240</v>
      </c>
    </row>
    <row r="14" spans="1:2" ht="76.5" customHeight="1">
      <c r="A14" s="82" t="s">
        <v>228</v>
      </c>
      <c r="B14" s="149" t="s">
        <v>237</v>
      </c>
    </row>
    <row r="15" spans="1:2" ht="32.25" customHeight="1">
      <c r="A15" s="82" t="s">
        <v>109</v>
      </c>
      <c r="B15" s="149" t="s">
        <v>225</v>
      </c>
    </row>
    <row r="16" spans="1:2" ht="30" customHeight="1">
      <c r="A16" s="82" t="s">
        <v>110</v>
      </c>
      <c r="B16" s="84" t="s">
        <v>218</v>
      </c>
    </row>
    <row r="17" spans="1:2" ht="29.25" customHeight="1">
      <c r="A17" s="82" t="s">
        <v>111</v>
      </c>
      <c r="B17" s="83" t="s">
        <v>224</v>
      </c>
    </row>
    <row r="18" spans="1:2" ht="30" customHeight="1">
      <c r="A18" s="85" t="s">
        <v>112</v>
      </c>
      <c r="B18" s="83" t="s">
        <v>135</v>
      </c>
    </row>
    <row r="19" spans="1:2" ht="17.25" customHeight="1">
      <c r="A19" s="90"/>
      <c r="B19" s="89"/>
    </row>
    <row r="20" spans="1:2" ht="30" customHeight="1">
      <c r="A20" s="136"/>
      <c r="B20" s="136"/>
    </row>
    <row r="21" spans="1:2" ht="30" customHeight="1">
      <c r="A21" s="136"/>
      <c r="B21" s="136"/>
    </row>
    <row r="22" spans="1:2" ht="30" customHeight="1">
      <c r="A22" s="136"/>
      <c r="B22" s="136"/>
    </row>
    <row r="23" spans="1:2" ht="30" customHeight="1">
      <c r="A23" s="136"/>
      <c r="B23" s="136"/>
    </row>
    <row r="24" spans="1:2" ht="30" customHeight="1">
      <c r="A24" s="136"/>
      <c r="B24" s="136"/>
    </row>
    <row r="25" spans="1:2" ht="30" customHeight="1">
      <c r="A25" s="136"/>
      <c r="B25" s="136"/>
    </row>
    <row r="26" spans="1:2" ht="30" customHeight="1">
      <c r="A26" s="136"/>
      <c r="B26" s="136"/>
    </row>
    <row r="27" spans="1:2" ht="30" customHeight="1">
      <c r="A27" s="136"/>
      <c r="B27" s="136"/>
    </row>
    <row r="28" spans="1:2" ht="30" customHeight="1">
      <c r="A28" s="136"/>
      <c r="B28" s="136"/>
    </row>
    <row r="29" spans="1:2" ht="30" customHeight="1">
      <c r="A29" s="136"/>
      <c r="B29" s="136"/>
    </row>
    <row r="30" spans="1:2" ht="30" customHeight="1">
      <c r="A30" s="136"/>
      <c r="B30" s="136"/>
    </row>
    <row r="31" spans="1:2" ht="30" customHeight="1">
      <c r="A31" s="136"/>
      <c r="B31" s="136"/>
    </row>
    <row r="32" spans="1:2" ht="30" customHeight="1">
      <c r="A32" s="136"/>
      <c r="B32" s="136"/>
    </row>
    <row r="33" s="136" customFormat="1" ht="30" customHeight="1"/>
    <row r="34" s="136" customFormat="1" ht="30" customHeight="1"/>
    <row r="35" s="136" customFormat="1" ht="30" customHeight="1"/>
    <row r="36" s="136" customFormat="1" ht="30" customHeight="1"/>
    <row r="37" s="136" customFormat="1" ht="30" customHeight="1"/>
    <row r="38" ht="30" customHeight="1"/>
    <row r="39" ht="30" customHeight="1"/>
    <row r="40" ht="30" customHeight="1"/>
    <row r="41" ht="30" customHeight="1"/>
    <row r="42" ht="30" customHeight="1"/>
    <row r="43" ht="30" customHeight="1"/>
    <row r="44" ht="30" customHeight="1"/>
  </sheetData>
  <sheetProtection/>
  <printOptions horizontalCentered="1" verticalCentered="1"/>
  <pageMargins left="0.25" right="0.25" top="0.25" bottom="0.25" header="0.5" footer="0.5"/>
  <pageSetup fitToHeight="1" fitToWidth="1" horizontalDpi="600" verticalDpi="600" orientation="portrait" scale="91" r:id="rId1"/>
  <ignoredErrors>
    <ignoredError sqref="A6:A11 A15"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N115"/>
  <sheetViews>
    <sheetView zoomScale="45" zoomScaleNormal="45" zoomScaleSheetLayoutView="25" zoomScalePageLayoutView="0" workbookViewId="0" topLeftCell="A1">
      <selection activeCell="D6" sqref="D6:E6"/>
    </sheetView>
  </sheetViews>
  <sheetFormatPr defaultColWidth="9.140625" defaultRowHeight="12.75"/>
  <cols>
    <col min="2" max="2" width="27.57421875" style="0" customWidth="1"/>
    <col min="3" max="3" width="32.57421875" style="0" customWidth="1"/>
    <col min="4" max="4" width="26.57421875" style="0" customWidth="1"/>
    <col min="5" max="5" width="23.28125" style="0" customWidth="1"/>
    <col min="6" max="6" width="30.57421875" style="0" customWidth="1"/>
    <col min="7" max="7" width="38.7109375" style="0" customWidth="1"/>
    <col min="8" max="8" width="32.28125" style="0" customWidth="1"/>
    <col min="9" max="9" width="32.7109375" style="0" customWidth="1"/>
    <col min="10" max="11" width="31.140625" style="0" customWidth="1"/>
    <col min="12" max="12" width="27.57421875" style="0" customWidth="1"/>
    <col min="13" max="13" width="12.8515625" style="0" customWidth="1"/>
  </cols>
  <sheetData>
    <row r="1" spans="2:14" ht="15.75">
      <c r="B1" s="3"/>
      <c r="C1" s="3"/>
      <c r="D1" s="3"/>
      <c r="E1" s="3"/>
      <c r="F1" s="3"/>
      <c r="G1" s="3"/>
      <c r="H1" s="3"/>
      <c r="I1" s="10"/>
      <c r="J1" s="3"/>
      <c r="K1" s="3"/>
      <c r="L1" s="3"/>
      <c r="M1" s="2"/>
      <c r="N1" s="2"/>
    </row>
    <row r="2" spans="1:14" s="37" customFormat="1" ht="48.75" customHeight="1">
      <c r="A2" s="399" t="s">
        <v>92</v>
      </c>
      <c r="B2" s="400"/>
      <c r="C2" s="401"/>
      <c r="D2" s="166" t="s">
        <v>93</v>
      </c>
      <c r="E2" s="167"/>
      <c r="F2" s="165" t="s">
        <v>98</v>
      </c>
      <c r="G2" s="162"/>
      <c r="H2" s="35"/>
      <c r="I2" s="35"/>
      <c r="J2" s="35"/>
      <c r="K2" s="35"/>
      <c r="M2" s="36"/>
      <c r="N2" s="36"/>
    </row>
    <row r="3" spans="1:14" s="37" customFormat="1" ht="48.75" customHeight="1">
      <c r="A3" s="402"/>
      <c r="B3" s="403"/>
      <c r="C3" s="404"/>
      <c r="D3" s="402"/>
      <c r="E3" s="404"/>
      <c r="F3" s="388"/>
      <c r="G3" s="389"/>
      <c r="H3" s="35"/>
      <c r="I3" s="35"/>
      <c r="J3" s="35"/>
      <c r="K3" s="35"/>
      <c r="M3" s="36"/>
      <c r="N3" s="36"/>
    </row>
    <row r="4" spans="1:14" s="37" customFormat="1" ht="20.25">
      <c r="A4" s="38"/>
      <c r="B4" s="39"/>
      <c r="C4" s="39"/>
      <c r="D4" s="40"/>
      <c r="E4" s="40"/>
      <c r="F4" s="40"/>
      <c r="G4" s="35"/>
      <c r="H4" s="35"/>
      <c r="I4" s="35"/>
      <c r="J4" s="35"/>
      <c r="K4" s="35"/>
      <c r="M4" s="36"/>
      <c r="N4" s="36"/>
    </row>
    <row r="5" spans="1:14" s="37" customFormat="1" ht="48.75" customHeight="1">
      <c r="A5" s="399" t="s">
        <v>99</v>
      </c>
      <c r="B5" s="400"/>
      <c r="C5" s="401"/>
      <c r="D5" s="164" t="s">
        <v>94</v>
      </c>
      <c r="E5" s="164"/>
      <c r="F5" s="164" t="s">
        <v>95</v>
      </c>
      <c r="G5" s="163"/>
      <c r="H5" s="41"/>
      <c r="I5" s="35"/>
      <c r="J5" s="35"/>
      <c r="K5" s="35"/>
      <c r="M5" s="42"/>
      <c r="N5" s="36"/>
    </row>
    <row r="6" spans="1:14" s="37" customFormat="1" ht="48.75" customHeight="1">
      <c r="A6" s="405" t="s">
        <v>55</v>
      </c>
      <c r="B6" s="406"/>
      <c r="C6" s="407"/>
      <c r="D6" s="412">
        <v>2009</v>
      </c>
      <c r="E6" s="413"/>
      <c r="F6" s="414" t="s">
        <v>72</v>
      </c>
      <c r="G6" s="415"/>
      <c r="H6" s="41"/>
      <c r="I6" s="35"/>
      <c r="J6" s="35"/>
      <c r="K6" s="35"/>
      <c r="M6" s="42"/>
      <c r="N6" s="36"/>
    </row>
    <row r="7" spans="2:14" s="37" customFormat="1" ht="15.75">
      <c r="B7" s="41"/>
      <c r="C7" s="41"/>
      <c r="D7" s="41"/>
      <c r="E7" s="41"/>
      <c r="F7" s="41"/>
      <c r="G7" s="41"/>
      <c r="H7" s="41"/>
      <c r="I7" s="41"/>
      <c r="J7" s="41"/>
      <c r="K7" s="41"/>
      <c r="L7" s="41"/>
      <c r="M7" s="42"/>
      <c r="N7" s="91"/>
    </row>
    <row r="8" spans="2:14" s="37" customFormat="1" ht="16.5" thickBot="1">
      <c r="B8" s="43"/>
      <c r="C8" s="92"/>
      <c r="D8" s="92"/>
      <c r="E8" s="92"/>
      <c r="F8" s="92"/>
      <c r="G8" s="92"/>
      <c r="H8" s="93"/>
      <c r="I8" s="93"/>
      <c r="J8" s="93"/>
      <c r="K8" s="93"/>
      <c r="L8" s="92"/>
      <c r="M8" s="43"/>
      <c r="N8" s="94"/>
    </row>
    <row r="9" spans="1:13" s="37" customFormat="1" ht="21.75" customHeight="1" thickTop="1">
      <c r="A9" s="180"/>
      <c r="B9" s="96"/>
      <c r="C9" s="95"/>
      <c r="D9" s="95"/>
      <c r="E9" s="95"/>
      <c r="F9" s="95"/>
      <c r="G9" s="96"/>
      <c r="H9" s="96"/>
      <c r="I9" s="96"/>
      <c r="J9" s="96"/>
      <c r="K9" s="96"/>
      <c r="L9" s="9"/>
      <c r="M9" s="71"/>
    </row>
    <row r="10" spans="1:12" s="37" customFormat="1" ht="28.5" customHeight="1">
      <c r="A10" s="44" t="s">
        <v>96</v>
      </c>
      <c r="B10" s="172"/>
      <c r="C10" s="45"/>
      <c r="D10" s="45"/>
      <c r="E10" s="45"/>
      <c r="F10" s="45"/>
      <c r="G10" s="46"/>
      <c r="H10" s="46"/>
      <c r="I10" s="46"/>
      <c r="J10" s="47"/>
      <c r="K10" s="46"/>
      <c r="L10" s="48">
        <f>IF('[1]AER'!A4&lt;&gt;"",'[1]AER'!A4,"")</f>
      </c>
    </row>
    <row r="11" spans="1:12" s="37" customFormat="1" ht="28.5" customHeight="1">
      <c r="A11" s="49" t="s">
        <v>79</v>
      </c>
      <c r="B11" s="173"/>
      <c r="C11" s="47"/>
      <c r="D11" s="47"/>
      <c r="E11" s="47"/>
      <c r="F11" s="47"/>
      <c r="G11" s="46"/>
      <c r="H11" s="46"/>
      <c r="I11" s="46"/>
      <c r="J11" s="46"/>
      <c r="K11" s="46"/>
      <c r="L11" s="8"/>
    </row>
    <row r="12" spans="1:14" s="37" customFormat="1" ht="33.75" customHeight="1">
      <c r="A12" s="181"/>
      <c r="B12" s="47"/>
      <c r="C12" s="47"/>
      <c r="D12" s="47"/>
      <c r="E12" s="390" t="s">
        <v>97</v>
      </c>
      <c r="F12" s="391"/>
      <c r="G12" s="391"/>
      <c r="H12" s="391"/>
      <c r="I12" s="391"/>
      <c r="J12" s="391"/>
      <c r="K12" s="391"/>
      <c r="L12" s="171"/>
      <c r="N12" s="50"/>
    </row>
    <row r="13" spans="1:12" s="37" customFormat="1" ht="44.25" customHeight="1">
      <c r="A13" s="181"/>
      <c r="B13" s="174"/>
      <c r="C13" s="52"/>
      <c r="D13" s="7"/>
      <c r="E13" s="51"/>
      <c r="F13" s="51"/>
      <c r="G13" s="51"/>
      <c r="H13" s="51"/>
      <c r="I13" s="51"/>
      <c r="J13" s="51"/>
      <c r="K13" s="51"/>
      <c r="L13" s="170"/>
    </row>
    <row r="14" spans="1:13" s="37" customFormat="1" ht="92.25" customHeight="1" thickBot="1">
      <c r="A14" s="182"/>
      <c r="B14" s="151" t="str">
        <f>"9.  TOTAL Projected Recipients = "&amp;TEXT(F43,0)</f>
        <v>9.  TOTAL Projected Recipients = 0</v>
      </c>
      <c r="C14" s="394" t="s">
        <v>229</v>
      </c>
      <c r="D14" s="394"/>
      <c r="E14" s="6" t="s">
        <v>74</v>
      </c>
      <c r="F14" s="6" t="s">
        <v>74</v>
      </c>
      <c r="G14" s="6" t="s">
        <v>74</v>
      </c>
      <c r="H14" s="6" t="s">
        <v>74</v>
      </c>
      <c r="I14" s="5" t="s">
        <v>74</v>
      </c>
      <c r="J14" s="5" t="s">
        <v>74</v>
      </c>
      <c r="K14" s="4" t="s">
        <v>74</v>
      </c>
      <c r="L14" s="231" t="s">
        <v>206</v>
      </c>
      <c r="M14" s="73"/>
    </row>
    <row r="15" spans="1:13" s="37" customFormat="1" ht="49.5" customHeight="1" thickTop="1">
      <c r="A15" s="357" t="s">
        <v>148</v>
      </c>
      <c r="B15" s="175"/>
      <c r="C15" s="359"/>
      <c r="D15" s="360"/>
      <c r="E15" s="53"/>
      <c r="F15" s="54"/>
      <c r="G15" s="54"/>
      <c r="H15" s="54"/>
      <c r="I15" s="54"/>
      <c r="J15" s="54"/>
      <c r="K15" s="54"/>
      <c r="L15" s="244">
        <f aca="true" t="shared" si="0" ref="L15:L26">SUM(E15:K15)</f>
        <v>0</v>
      </c>
      <c r="M15" s="73"/>
    </row>
    <row r="16" spans="1:13" s="37" customFormat="1" ht="49.5" customHeight="1">
      <c r="A16" s="358"/>
      <c r="B16" s="176"/>
      <c r="C16" s="359"/>
      <c r="D16" s="360"/>
      <c r="E16" s="55"/>
      <c r="F16" s="56"/>
      <c r="G16" s="56"/>
      <c r="H16" s="56"/>
      <c r="I16" s="56"/>
      <c r="J16" s="56"/>
      <c r="K16" s="56"/>
      <c r="L16" s="244">
        <f t="shared" si="0"/>
        <v>0</v>
      </c>
      <c r="M16" s="73"/>
    </row>
    <row r="17" spans="1:13" s="37" customFormat="1" ht="49.5" customHeight="1">
      <c r="A17" s="358"/>
      <c r="B17" s="176"/>
      <c r="C17" s="359"/>
      <c r="D17" s="360"/>
      <c r="E17" s="55"/>
      <c r="F17" s="56"/>
      <c r="G17" s="56"/>
      <c r="H17" s="56"/>
      <c r="I17" s="56"/>
      <c r="J17" s="56"/>
      <c r="K17" s="56"/>
      <c r="L17" s="244">
        <f t="shared" si="0"/>
        <v>0</v>
      </c>
      <c r="M17" s="73"/>
    </row>
    <row r="18" spans="1:13" s="37" customFormat="1" ht="49.5" customHeight="1">
      <c r="A18" s="358"/>
      <c r="B18" s="177"/>
      <c r="C18" s="359"/>
      <c r="D18" s="360"/>
      <c r="E18" s="55"/>
      <c r="F18" s="56"/>
      <c r="G18" s="56"/>
      <c r="H18" s="56"/>
      <c r="I18" s="56"/>
      <c r="J18" s="56"/>
      <c r="K18" s="56"/>
      <c r="L18" s="244">
        <f t="shared" si="0"/>
        <v>0</v>
      </c>
      <c r="M18" s="73"/>
    </row>
    <row r="19" spans="1:13" s="37" customFormat="1" ht="49.5" customHeight="1">
      <c r="A19" s="358"/>
      <c r="B19" s="178"/>
      <c r="C19" s="359"/>
      <c r="D19" s="360"/>
      <c r="E19" s="53"/>
      <c r="F19" s="54"/>
      <c r="G19" s="54"/>
      <c r="H19" s="54"/>
      <c r="I19" s="54"/>
      <c r="J19" s="54"/>
      <c r="K19" s="54"/>
      <c r="L19" s="244">
        <f t="shared" si="0"/>
        <v>0</v>
      </c>
      <c r="M19" s="73"/>
    </row>
    <row r="20" spans="1:13" s="37" customFormat="1" ht="49.5" customHeight="1">
      <c r="A20" s="358"/>
      <c r="B20" s="176"/>
      <c r="C20" s="359"/>
      <c r="D20" s="360"/>
      <c r="E20" s="53"/>
      <c r="F20" s="54"/>
      <c r="G20" s="54"/>
      <c r="H20" s="54"/>
      <c r="I20" s="54"/>
      <c r="J20" s="54"/>
      <c r="K20" s="54"/>
      <c r="L20" s="244">
        <f t="shared" si="0"/>
        <v>0</v>
      </c>
      <c r="M20" s="73"/>
    </row>
    <row r="21" spans="1:13" s="37" customFormat="1" ht="49.5" customHeight="1">
      <c r="A21" s="358"/>
      <c r="B21" s="176"/>
      <c r="C21" s="359"/>
      <c r="D21" s="360"/>
      <c r="E21" s="53"/>
      <c r="F21" s="54"/>
      <c r="G21" s="54"/>
      <c r="H21" s="54"/>
      <c r="I21" s="54"/>
      <c r="J21" s="54"/>
      <c r="K21" s="54"/>
      <c r="L21" s="244">
        <f t="shared" si="0"/>
        <v>0</v>
      </c>
      <c r="M21" s="73"/>
    </row>
    <row r="22" spans="1:13" s="37" customFormat="1" ht="49.5" customHeight="1">
      <c r="A22" s="358"/>
      <c r="B22" s="176"/>
      <c r="C22" s="359"/>
      <c r="D22" s="360"/>
      <c r="E22" s="53"/>
      <c r="F22" s="54"/>
      <c r="G22" s="54"/>
      <c r="H22" s="54"/>
      <c r="I22" s="54"/>
      <c r="J22" s="54"/>
      <c r="K22" s="54"/>
      <c r="L22" s="244">
        <f t="shared" si="0"/>
        <v>0</v>
      </c>
      <c r="M22" s="73"/>
    </row>
    <row r="23" spans="1:13" s="37" customFormat="1" ht="49.5" customHeight="1">
      <c r="A23" s="358"/>
      <c r="B23" s="176"/>
      <c r="C23" s="359"/>
      <c r="D23" s="360"/>
      <c r="E23" s="53"/>
      <c r="F23" s="54"/>
      <c r="G23" s="54"/>
      <c r="H23" s="54"/>
      <c r="I23" s="54"/>
      <c r="J23" s="54"/>
      <c r="K23" s="54"/>
      <c r="L23" s="244">
        <f t="shared" si="0"/>
        <v>0</v>
      </c>
      <c r="M23" s="73"/>
    </row>
    <row r="24" spans="1:13" s="37" customFormat="1" ht="49.5" customHeight="1">
      <c r="A24" s="358"/>
      <c r="B24" s="176"/>
      <c r="C24" s="359"/>
      <c r="D24" s="360"/>
      <c r="E24" s="53"/>
      <c r="F24" s="54"/>
      <c r="G24" s="54"/>
      <c r="H24" s="54"/>
      <c r="I24" s="54"/>
      <c r="J24" s="54"/>
      <c r="K24" s="54"/>
      <c r="L24" s="244">
        <f t="shared" si="0"/>
        <v>0</v>
      </c>
      <c r="M24" s="73"/>
    </row>
    <row r="25" spans="1:13" s="37" customFormat="1" ht="49.5" customHeight="1">
      <c r="A25" s="358"/>
      <c r="B25" s="176"/>
      <c r="C25" s="359"/>
      <c r="D25" s="360"/>
      <c r="E25" s="53"/>
      <c r="F25" s="54"/>
      <c r="G25" s="54"/>
      <c r="H25" s="54"/>
      <c r="I25" s="54"/>
      <c r="J25" s="54"/>
      <c r="K25" s="54"/>
      <c r="L25" s="244">
        <f t="shared" si="0"/>
        <v>0</v>
      </c>
      <c r="M25" s="73"/>
    </row>
    <row r="26" spans="1:13" s="37" customFormat="1" ht="49.5" customHeight="1" thickBot="1">
      <c r="A26" s="358"/>
      <c r="B26" s="233"/>
      <c r="C26" s="392"/>
      <c r="D26" s="393"/>
      <c r="E26" s="232"/>
      <c r="F26" s="232"/>
      <c r="G26" s="232"/>
      <c r="H26" s="232"/>
      <c r="I26" s="232"/>
      <c r="J26" s="232"/>
      <c r="K26" s="232"/>
      <c r="L26" s="245">
        <f t="shared" si="0"/>
        <v>0</v>
      </c>
      <c r="M26" s="73"/>
    </row>
    <row r="27" spans="1:13" s="37" customFormat="1" ht="49.5" customHeight="1" hidden="1" thickTop="1">
      <c r="A27" s="236"/>
      <c r="B27" s="237"/>
      <c r="C27" s="363" t="s">
        <v>207</v>
      </c>
      <c r="D27" s="364"/>
      <c r="E27" s="234">
        <f aca="true" t="shared" si="1" ref="E27:L27">SUM(E15:E26)</f>
        <v>0</v>
      </c>
      <c r="F27" s="234">
        <f t="shared" si="1"/>
        <v>0</v>
      </c>
      <c r="G27" s="234">
        <f t="shared" si="1"/>
        <v>0</v>
      </c>
      <c r="H27" s="234">
        <f t="shared" si="1"/>
        <v>0</v>
      </c>
      <c r="I27" s="234">
        <f t="shared" si="1"/>
        <v>0</v>
      </c>
      <c r="J27" s="234">
        <f t="shared" si="1"/>
        <v>0</v>
      </c>
      <c r="K27" s="234">
        <f t="shared" si="1"/>
        <v>0</v>
      </c>
      <c r="L27" s="246">
        <f t="shared" si="1"/>
        <v>0</v>
      </c>
      <c r="M27" s="73"/>
    </row>
    <row r="28" spans="1:13" s="37" customFormat="1" ht="54.75" customHeight="1" thickTop="1">
      <c r="A28" s="355" t="s">
        <v>149</v>
      </c>
      <c r="B28" s="308"/>
      <c r="C28" s="410" t="s">
        <v>126</v>
      </c>
      <c r="D28" s="411"/>
      <c r="E28" s="55"/>
      <c r="F28" s="56"/>
      <c r="G28" s="56"/>
      <c r="H28" s="56"/>
      <c r="I28" s="56"/>
      <c r="J28" s="56"/>
      <c r="K28" s="56"/>
      <c r="L28" s="247">
        <f>SUM(E28:K28)</f>
        <v>0</v>
      </c>
      <c r="M28" s="73"/>
    </row>
    <row r="29" spans="1:13" s="37" customFormat="1" ht="54.75" customHeight="1">
      <c r="A29" s="356"/>
      <c r="B29" s="309"/>
      <c r="C29" s="361" t="s">
        <v>150</v>
      </c>
      <c r="D29" s="362"/>
      <c r="E29" s="54"/>
      <c r="F29" s="54"/>
      <c r="G29" s="54"/>
      <c r="H29" s="54"/>
      <c r="I29" s="54"/>
      <c r="J29" s="54"/>
      <c r="K29" s="54"/>
      <c r="L29" s="248">
        <f>SUM(E29:K29)</f>
        <v>0</v>
      </c>
      <c r="M29" s="73"/>
    </row>
    <row r="30" spans="1:13" s="37" customFormat="1" ht="54.75" customHeight="1" hidden="1">
      <c r="A30" s="238"/>
      <c r="B30" s="239"/>
      <c r="C30" s="379" t="s">
        <v>208</v>
      </c>
      <c r="D30" s="380"/>
      <c r="E30" s="235">
        <f aca="true" t="shared" si="2" ref="E30:L30">E29+E28</f>
        <v>0</v>
      </c>
      <c r="F30" s="235">
        <f t="shared" si="2"/>
        <v>0</v>
      </c>
      <c r="G30" s="235">
        <f t="shared" si="2"/>
        <v>0</v>
      </c>
      <c r="H30" s="235">
        <f t="shared" si="2"/>
        <v>0</v>
      </c>
      <c r="I30" s="235">
        <f t="shared" si="2"/>
        <v>0</v>
      </c>
      <c r="J30" s="235">
        <f t="shared" si="2"/>
        <v>0</v>
      </c>
      <c r="K30" s="235">
        <f t="shared" si="2"/>
        <v>0</v>
      </c>
      <c r="L30" s="249">
        <f t="shared" si="2"/>
        <v>0</v>
      </c>
      <c r="M30" s="73"/>
    </row>
    <row r="31" spans="1:13" s="37" customFormat="1" ht="47.25" customHeight="1">
      <c r="A31" s="183"/>
      <c r="B31" s="397" t="str">
        <f>"10.  TOTAL MT Operations Requirements "</f>
        <v>10.  TOTAL MT Operations Requirements </v>
      </c>
      <c r="C31" s="398"/>
      <c r="D31" s="398"/>
      <c r="E31" s="148">
        <f aca="true" t="shared" si="3" ref="E31:L31">ROUND(E30+E27,-1)</f>
        <v>0</v>
      </c>
      <c r="F31" s="148">
        <f t="shared" si="3"/>
        <v>0</v>
      </c>
      <c r="G31" s="148">
        <f t="shared" si="3"/>
        <v>0</v>
      </c>
      <c r="H31" s="148">
        <f t="shared" si="3"/>
        <v>0</v>
      </c>
      <c r="I31" s="148">
        <f t="shared" si="3"/>
        <v>0</v>
      </c>
      <c r="J31" s="148">
        <f t="shared" si="3"/>
        <v>0</v>
      </c>
      <c r="K31" s="148">
        <f t="shared" si="3"/>
        <v>0</v>
      </c>
      <c r="L31" s="148">
        <f t="shared" si="3"/>
        <v>0</v>
      </c>
      <c r="M31" s="73"/>
    </row>
    <row r="32" spans="1:14" s="147" customFormat="1" ht="15" customHeight="1">
      <c r="A32" s="184"/>
      <c r="B32" s="144"/>
      <c r="C32" s="144"/>
      <c r="D32" s="144"/>
      <c r="E32" s="141"/>
      <c r="F32" s="142"/>
      <c r="G32" s="143"/>
      <c r="H32" s="141"/>
      <c r="I32" s="143"/>
      <c r="J32" s="142"/>
      <c r="K32" s="142"/>
      <c r="L32" s="145"/>
      <c r="M32" s="72"/>
      <c r="N32" s="146"/>
    </row>
    <row r="33" spans="1:14" s="37" customFormat="1" ht="20.25">
      <c r="A33" s="184"/>
      <c r="B33" s="179" t="s">
        <v>118</v>
      </c>
      <c r="C33" s="58"/>
      <c r="D33" s="59"/>
      <c r="E33" s="59" t="s">
        <v>63</v>
      </c>
      <c r="F33" s="60"/>
      <c r="G33" s="61"/>
      <c r="H33" s="381" t="s">
        <v>62</v>
      </c>
      <c r="I33" s="382"/>
      <c r="J33" s="383" t="s">
        <v>61</v>
      </c>
      <c r="K33" s="383"/>
      <c r="L33" s="384"/>
      <c r="M33" s="73"/>
      <c r="N33" s="36"/>
    </row>
    <row r="34" spans="1:14" s="37" customFormat="1" ht="53.25" customHeight="1">
      <c r="A34" s="184"/>
      <c r="B34" s="368" t="s">
        <v>21</v>
      </c>
      <c r="C34" s="369"/>
      <c r="D34" s="370"/>
      <c r="E34" s="408"/>
      <c r="F34" s="409"/>
      <c r="G34" s="409"/>
      <c r="H34" s="385"/>
      <c r="I34" s="386"/>
      <c r="J34" s="385"/>
      <c r="K34" s="386"/>
      <c r="L34" s="387"/>
      <c r="M34" s="73"/>
      <c r="N34" s="36"/>
    </row>
    <row r="35" spans="1:14" s="37" customFormat="1" ht="20.25">
      <c r="A35" s="184"/>
      <c r="B35" s="179" t="s">
        <v>64</v>
      </c>
      <c r="C35" s="58"/>
      <c r="D35" s="86"/>
      <c r="E35" s="59" t="s">
        <v>63</v>
      </c>
      <c r="F35" s="60"/>
      <c r="G35" s="61"/>
      <c r="H35" s="381" t="s">
        <v>62</v>
      </c>
      <c r="I35" s="382"/>
      <c r="J35" s="383" t="s">
        <v>61</v>
      </c>
      <c r="K35" s="383"/>
      <c r="L35" s="384"/>
      <c r="M35" s="73"/>
      <c r="N35" s="36"/>
    </row>
    <row r="36" spans="1:14" s="37" customFormat="1" ht="67.5" customHeight="1">
      <c r="A36" s="184"/>
      <c r="B36" s="368" t="s">
        <v>22</v>
      </c>
      <c r="C36" s="369"/>
      <c r="D36" s="370"/>
      <c r="E36" s="374"/>
      <c r="F36" s="375"/>
      <c r="G36" s="375"/>
      <c r="H36" s="395"/>
      <c r="I36" s="396"/>
      <c r="J36" s="385"/>
      <c r="K36" s="386"/>
      <c r="L36" s="387"/>
      <c r="M36" s="73"/>
      <c r="N36" s="36"/>
    </row>
    <row r="37" spans="1:14" s="37" customFormat="1" ht="71.25" customHeight="1" thickBot="1">
      <c r="A37" s="185"/>
      <c r="B37" s="371" t="s">
        <v>23</v>
      </c>
      <c r="C37" s="372"/>
      <c r="D37" s="373"/>
      <c r="E37" s="376"/>
      <c r="F37" s="377"/>
      <c r="G37" s="377"/>
      <c r="H37" s="378"/>
      <c r="I37" s="377"/>
      <c r="J37" s="365"/>
      <c r="K37" s="366"/>
      <c r="L37" s="367"/>
      <c r="M37" s="73"/>
      <c r="N37" s="57"/>
    </row>
    <row r="38" spans="2:14" s="37" customFormat="1" ht="20.25" customHeight="1" thickTop="1">
      <c r="B38" s="62"/>
      <c r="C38" s="63" t="s">
        <v>57</v>
      </c>
      <c r="D38" s="41"/>
      <c r="E38" s="41"/>
      <c r="F38" s="41"/>
      <c r="G38" s="41"/>
      <c r="H38" s="41"/>
      <c r="I38" s="41"/>
      <c r="J38" s="41"/>
      <c r="K38" s="41"/>
      <c r="L38" s="41"/>
      <c r="M38" s="74"/>
      <c r="N38" s="36"/>
    </row>
    <row r="39" spans="5:13" s="37" customFormat="1" ht="20.25">
      <c r="E39" s="64"/>
      <c r="F39" s="64"/>
      <c r="M39" s="70"/>
    </row>
    <row r="40" spans="6:13" ht="18">
      <c r="F40" s="1"/>
      <c r="M40" s="69"/>
    </row>
    <row r="41" spans="6:13" ht="18">
      <c r="F41" s="1"/>
      <c r="M41" s="69"/>
    </row>
    <row r="42" spans="6:13" ht="18">
      <c r="F42" s="1"/>
      <c r="M42" s="69"/>
    </row>
    <row r="43" spans="2:13" ht="18" hidden="1">
      <c r="B43" s="191" t="s">
        <v>122</v>
      </c>
      <c r="C43" s="194">
        <v>2007</v>
      </c>
      <c r="D43" s="43" t="s">
        <v>73</v>
      </c>
      <c r="E43" s="195" t="s">
        <v>55</v>
      </c>
      <c r="F43" s="198">
        <f>SUM(B15:B29)</f>
        <v>0</v>
      </c>
      <c r="G43" s="228" t="s">
        <v>76</v>
      </c>
      <c r="M43" s="69"/>
    </row>
    <row r="44" spans="2:13" ht="36" hidden="1">
      <c r="B44" s="191" t="s">
        <v>123</v>
      </c>
      <c r="C44" s="194">
        <v>2008</v>
      </c>
      <c r="D44" s="43" t="s">
        <v>72</v>
      </c>
      <c r="E44" s="195" t="s">
        <v>53</v>
      </c>
      <c r="F44" s="1"/>
      <c r="G44" s="228" t="s">
        <v>78</v>
      </c>
      <c r="M44" s="69"/>
    </row>
    <row r="45" spans="2:13" ht="18" hidden="1">
      <c r="B45" s="191" t="s">
        <v>124</v>
      </c>
      <c r="C45" s="194">
        <v>2009</v>
      </c>
      <c r="D45" s="196"/>
      <c r="E45" s="195" t="s">
        <v>51</v>
      </c>
      <c r="F45" s="1"/>
      <c r="G45" s="229" t="s">
        <v>161</v>
      </c>
      <c r="M45" s="69"/>
    </row>
    <row r="46" spans="2:13" ht="36" hidden="1">
      <c r="B46" s="192" t="s">
        <v>125</v>
      </c>
      <c r="C46" s="197">
        <v>2010</v>
      </c>
      <c r="D46" s="196"/>
      <c r="E46" s="195" t="s">
        <v>50</v>
      </c>
      <c r="F46" s="65"/>
      <c r="G46" s="229" t="s">
        <v>162</v>
      </c>
      <c r="M46" s="69"/>
    </row>
    <row r="47" spans="2:13" ht="36" hidden="1">
      <c r="B47" s="191" t="s">
        <v>151</v>
      </c>
      <c r="C47" s="194">
        <v>2011</v>
      </c>
      <c r="D47" s="196"/>
      <c r="E47" s="195" t="s">
        <v>48</v>
      </c>
      <c r="F47" s="65"/>
      <c r="G47" s="229" t="s">
        <v>163</v>
      </c>
      <c r="M47" s="69"/>
    </row>
    <row r="48" spans="2:13" ht="54" hidden="1">
      <c r="B48" s="191" t="s">
        <v>152</v>
      </c>
      <c r="C48" s="196"/>
      <c r="D48" s="196"/>
      <c r="E48" s="195" t="s">
        <v>47</v>
      </c>
      <c r="G48" s="229" t="s">
        <v>164</v>
      </c>
      <c r="M48" s="69"/>
    </row>
    <row r="49" spans="2:13" ht="18" hidden="1">
      <c r="B49" s="193" t="s">
        <v>153</v>
      </c>
      <c r="C49" s="196"/>
      <c r="D49" s="196"/>
      <c r="E49" s="195" t="s">
        <v>46</v>
      </c>
      <c r="G49" s="229" t="s">
        <v>165</v>
      </c>
      <c r="M49" s="69"/>
    </row>
    <row r="50" spans="2:13" ht="54" hidden="1">
      <c r="B50" s="191" t="s">
        <v>154</v>
      </c>
      <c r="C50" s="196"/>
      <c r="D50" s="196"/>
      <c r="E50" s="195" t="s">
        <v>44</v>
      </c>
      <c r="G50" s="230" t="s">
        <v>166</v>
      </c>
      <c r="M50" s="69"/>
    </row>
    <row r="51" spans="2:13" ht="36" hidden="1">
      <c r="B51" s="191" t="s">
        <v>155</v>
      </c>
      <c r="C51" s="196"/>
      <c r="D51" s="196"/>
      <c r="E51" s="195" t="s">
        <v>42</v>
      </c>
      <c r="G51" s="229" t="s">
        <v>167</v>
      </c>
      <c r="M51" s="69"/>
    </row>
    <row r="52" spans="2:13" ht="36" hidden="1">
      <c r="B52" s="191" t="s">
        <v>127</v>
      </c>
      <c r="C52" s="196"/>
      <c r="D52" s="196"/>
      <c r="E52" s="195" t="s">
        <v>40</v>
      </c>
      <c r="G52" s="229" t="s">
        <v>168</v>
      </c>
      <c r="M52" s="69"/>
    </row>
    <row r="53" spans="2:7" ht="54" hidden="1">
      <c r="B53" s="191" t="s">
        <v>128</v>
      </c>
      <c r="E53" s="75" t="s">
        <v>38</v>
      </c>
      <c r="G53" s="229" t="s">
        <v>169</v>
      </c>
    </row>
    <row r="54" spans="2:7" ht="54" hidden="1">
      <c r="B54" s="191" t="s">
        <v>129</v>
      </c>
      <c r="G54" s="229" t="s">
        <v>170</v>
      </c>
    </row>
    <row r="55" spans="2:7" ht="36" hidden="1">
      <c r="B55" s="191" t="s">
        <v>130</v>
      </c>
      <c r="G55" s="229" t="s">
        <v>171</v>
      </c>
    </row>
    <row r="56" spans="2:7" ht="36" hidden="1">
      <c r="B56" s="191" t="s">
        <v>131</v>
      </c>
      <c r="G56" s="230" t="s">
        <v>172</v>
      </c>
    </row>
    <row r="57" spans="2:7" ht="36" hidden="1">
      <c r="B57" s="191" t="s">
        <v>132</v>
      </c>
      <c r="G57" s="229" t="s">
        <v>75</v>
      </c>
    </row>
    <row r="58" spans="2:7" ht="36" hidden="1">
      <c r="B58" s="191" t="s">
        <v>133</v>
      </c>
      <c r="G58" s="229" t="s">
        <v>173</v>
      </c>
    </row>
    <row r="59" ht="18" hidden="1">
      <c r="G59" s="229" t="s">
        <v>174</v>
      </c>
    </row>
    <row r="60" ht="18" hidden="1">
      <c r="G60" s="229" t="s">
        <v>175</v>
      </c>
    </row>
    <row r="61" ht="18" hidden="1">
      <c r="G61" s="229" t="s">
        <v>176</v>
      </c>
    </row>
    <row r="62" ht="18" hidden="1">
      <c r="G62" s="229" t="s">
        <v>177</v>
      </c>
    </row>
    <row r="63" ht="18" hidden="1">
      <c r="G63" s="229" t="s">
        <v>178</v>
      </c>
    </row>
    <row r="64" ht="18" hidden="1">
      <c r="G64" s="229" t="s">
        <v>179</v>
      </c>
    </row>
    <row r="65" ht="18" hidden="1">
      <c r="G65" s="229" t="s">
        <v>180</v>
      </c>
    </row>
    <row r="66" ht="18" hidden="1">
      <c r="G66" s="229" t="s">
        <v>181</v>
      </c>
    </row>
    <row r="67" ht="18" hidden="1">
      <c r="G67" s="229" t="s">
        <v>71</v>
      </c>
    </row>
    <row r="68" ht="18" hidden="1">
      <c r="G68" s="229" t="s">
        <v>70</v>
      </c>
    </row>
    <row r="69" ht="18" hidden="1">
      <c r="G69" s="229" t="s">
        <v>69</v>
      </c>
    </row>
    <row r="70" ht="18" hidden="1">
      <c r="G70" s="229" t="s">
        <v>182</v>
      </c>
    </row>
    <row r="71" ht="18" hidden="1">
      <c r="G71" s="229" t="s">
        <v>68</v>
      </c>
    </row>
    <row r="72" ht="18" hidden="1">
      <c r="G72" s="229" t="s">
        <v>67</v>
      </c>
    </row>
    <row r="73" ht="18" hidden="1">
      <c r="G73" s="229" t="s">
        <v>66</v>
      </c>
    </row>
    <row r="74" ht="18" hidden="1">
      <c r="G74" s="229" t="s">
        <v>65</v>
      </c>
    </row>
    <row r="75" ht="18" hidden="1">
      <c r="G75" s="229" t="s">
        <v>60</v>
      </c>
    </row>
    <row r="76" ht="18" hidden="1">
      <c r="G76" s="229" t="s">
        <v>59</v>
      </c>
    </row>
    <row r="77" ht="18" hidden="1">
      <c r="G77" s="229" t="s">
        <v>58</v>
      </c>
    </row>
    <row r="78" ht="18" hidden="1">
      <c r="G78" s="229" t="s">
        <v>56</v>
      </c>
    </row>
    <row r="79" ht="18" hidden="1">
      <c r="G79" s="229" t="s">
        <v>183</v>
      </c>
    </row>
    <row r="80" ht="18" hidden="1">
      <c r="G80" s="229" t="s">
        <v>54</v>
      </c>
    </row>
    <row r="81" ht="18" hidden="1">
      <c r="G81" s="229" t="s">
        <v>52</v>
      </c>
    </row>
    <row r="82" ht="18" hidden="1">
      <c r="G82" s="229" t="s">
        <v>184</v>
      </c>
    </row>
    <row r="83" ht="18" hidden="1">
      <c r="G83" s="229" t="s">
        <v>49</v>
      </c>
    </row>
    <row r="84" ht="18" hidden="1">
      <c r="G84" s="229" t="s">
        <v>185</v>
      </c>
    </row>
    <row r="85" ht="18" hidden="1">
      <c r="G85" s="229" t="s">
        <v>186</v>
      </c>
    </row>
    <row r="86" ht="18" hidden="1">
      <c r="G86" s="229" t="s">
        <v>45</v>
      </c>
    </row>
    <row r="87" ht="18" hidden="1">
      <c r="G87" s="229" t="s">
        <v>43</v>
      </c>
    </row>
    <row r="88" ht="18" hidden="1">
      <c r="G88" s="229" t="s">
        <v>41</v>
      </c>
    </row>
    <row r="89" ht="18" hidden="1">
      <c r="G89" s="229" t="s">
        <v>39</v>
      </c>
    </row>
    <row r="90" ht="18" hidden="1">
      <c r="G90" s="229" t="s">
        <v>187</v>
      </c>
    </row>
    <row r="91" ht="18" hidden="1">
      <c r="G91" s="229" t="s">
        <v>37</v>
      </c>
    </row>
    <row r="92" ht="18" hidden="1">
      <c r="G92" s="229" t="s">
        <v>36</v>
      </c>
    </row>
    <row r="93" ht="18" hidden="1">
      <c r="G93" s="229" t="s">
        <v>35</v>
      </c>
    </row>
    <row r="94" ht="18" hidden="1">
      <c r="G94" s="229" t="s">
        <v>34</v>
      </c>
    </row>
    <row r="95" ht="18" hidden="1">
      <c r="G95" s="229" t="s">
        <v>33</v>
      </c>
    </row>
    <row r="96" ht="18" hidden="1">
      <c r="G96" s="229" t="s">
        <v>91</v>
      </c>
    </row>
    <row r="97" ht="18" hidden="1">
      <c r="G97" s="229" t="s">
        <v>188</v>
      </c>
    </row>
    <row r="98" ht="18" hidden="1">
      <c r="G98" s="229" t="s">
        <v>32</v>
      </c>
    </row>
    <row r="99" ht="18" hidden="1">
      <c r="G99" s="229" t="s">
        <v>189</v>
      </c>
    </row>
    <row r="100" ht="18" hidden="1">
      <c r="G100" s="229" t="s">
        <v>190</v>
      </c>
    </row>
    <row r="101" ht="18" hidden="1">
      <c r="G101" s="229" t="s">
        <v>191</v>
      </c>
    </row>
    <row r="102" ht="18" hidden="1">
      <c r="G102" s="229" t="s">
        <v>192</v>
      </c>
    </row>
    <row r="103" ht="18" hidden="1">
      <c r="G103" s="229" t="s">
        <v>193</v>
      </c>
    </row>
    <row r="104" ht="18" hidden="1">
      <c r="G104" s="229" t="s">
        <v>194</v>
      </c>
    </row>
    <row r="105" ht="18" hidden="1">
      <c r="G105" s="229" t="s">
        <v>195</v>
      </c>
    </row>
    <row r="106" ht="18" hidden="1">
      <c r="G106" s="229" t="s">
        <v>196</v>
      </c>
    </row>
    <row r="107" ht="18" hidden="1">
      <c r="G107" s="229" t="s">
        <v>197</v>
      </c>
    </row>
    <row r="108" ht="18" hidden="1">
      <c r="G108" s="229" t="s">
        <v>198</v>
      </c>
    </row>
    <row r="109" ht="18" hidden="1">
      <c r="G109" s="229" t="s">
        <v>199</v>
      </c>
    </row>
    <row r="110" ht="18" hidden="1">
      <c r="G110" s="229" t="s">
        <v>200</v>
      </c>
    </row>
    <row r="111" ht="18" hidden="1">
      <c r="G111" s="229" t="s">
        <v>201</v>
      </c>
    </row>
    <row r="112" ht="18" hidden="1">
      <c r="G112" s="229" t="s">
        <v>202</v>
      </c>
    </row>
    <row r="113" ht="18" hidden="1">
      <c r="G113" s="229" t="s">
        <v>203</v>
      </c>
    </row>
    <row r="114" ht="18" hidden="1">
      <c r="G114" s="229" t="s">
        <v>204</v>
      </c>
    </row>
    <row r="115" ht="18" hidden="1">
      <c r="G115" s="229" t="s">
        <v>205</v>
      </c>
    </row>
  </sheetData>
  <sheetProtection password="CCBA" sheet="1"/>
  <mergeCells count="45">
    <mergeCell ref="A2:C2"/>
    <mergeCell ref="A3:C3"/>
    <mergeCell ref="A6:C6"/>
    <mergeCell ref="A5:C5"/>
    <mergeCell ref="E34:G34"/>
    <mergeCell ref="C28:D28"/>
    <mergeCell ref="D6:E6"/>
    <mergeCell ref="F6:G6"/>
    <mergeCell ref="D3:E3"/>
    <mergeCell ref="J36:L36"/>
    <mergeCell ref="H36:I36"/>
    <mergeCell ref="B31:D31"/>
    <mergeCell ref="H35:I35"/>
    <mergeCell ref="J35:L35"/>
    <mergeCell ref="C16:D16"/>
    <mergeCell ref="J33:L33"/>
    <mergeCell ref="H34:I34"/>
    <mergeCell ref="J34:L34"/>
    <mergeCell ref="B34:D34"/>
    <mergeCell ref="C20:D20"/>
    <mergeCell ref="F3:G3"/>
    <mergeCell ref="E12:K12"/>
    <mergeCell ref="C26:D26"/>
    <mergeCell ref="C14:D14"/>
    <mergeCell ref="C15:D15"/>
    <mergeCell ref="C19:D19"/>
    <mergeCell ref="C27:D27"/>
    <mergeCell ref="J37:L37"/>
    <mergeCell ref="B36:D36"/>
    <mergeCell ref="B37:D37"/>
    <mergeCell ref="E36:G36"/>
    <mergeCell ref="E37:G37"/>
    <mergeCell ref="H37:I37"/>
    <mergeCell ref="C30:D30"/>
    <mergeCell ref="H33:I33"/>
    <mergeCell ref="A28:A29"/>
    <mergeCell ref="A15:A26"/>
    <mergeCell ref="C22:D22"/>
    <mergeCell ref="C18:D18"/>
    <mergeCell ref="C21:D21"/>
    <mergeCell ref="C29:D29"/>
    <mergeCell ref="C23:D23"/>
    <mergeCell ref="C24:D24"/>
    <mergeCell ref="C25:D25"/>
    <mergeCell ref="C17:D17"/>
  </mergeCells>
  <conditionalFormatting sqref="M32 E32:K32">
    <cfRule type="expression" priority="1" dxfId="0" stopIfTrue="1">
      <formula>$A$5="Supplemental"</formula>
    </cfRule>
  </conditionalFormatting>
  <dataValidations count="9">
    <dataValidation allowBlank="1" showInputMessage="1" showErrorMessage="1" prompt="Carry Over/ Carry In" sqref="B32 E32:K32"/>
    <dataValidation type="list" allowBlank="1" showInputMessage="1" showErrorMessage="1" prompt="Feeds to Commodity Breakdown Tab" sqref="E13:K13">
      <formula1>$G$43:$G$115</formula1>
    </dataValidation>
    <dataValidation allowBlank="1" showInputMessage="1" showErrorMessage="1" prompt="Be sure to differentiate HIV related programming from non HIV related programming." sqref="C28:D29"/>
    <dataValidation type="list" allowBlank="1" showInputMessage="1" showErrorMessage="1" prompt="Select the appropriate Recipient Category and be sure to differentiate HIV related programming from non HIV related programming." sqref="C15:D26">
      <formula1>$B$43:$B$58</formula1>
    </dataValidation>
    <dataValidation type="date" operator="greaterThan" allowBlank="1" showInputMessage="1" showErrorMessage="1" sqref="F3">
      <formula1>37803</formula1>
    </dataValidation>
    <dataValidation type="whole" allowBlank="1" showInputMessage="1" showErrorMessage="1" sqref="B7:E7">
      <formula1>1</formula1>
      <formula2>20</formula2>
    </dataValidation>
    <dataValidation type="list" allowBlank="1" showInputMessage="1" showErrorMessage="1" prompt="Be sure to select the correct version:  &quot;Original&quot; for the first version of the year or &quot;revision x&quot; to represent a revised request. " sqref="A6:C6">
      <formula1>$E$43:$E$53</formula1>
    </dataValidation>
    <dataValidation type="list" allowBlank="1" showInputMessage="1" showErrorMessage="1" sqref="D6:E6">
      <formula1>$C$43:$C$47</formula1>
    </dataValidation>
    <dataValidation type="list" allowBlank="1" showInputMessage="1" showErrorMessage="1" sqref="F6:G6">
      <formula1>$D$43:$D$44</formula1>
    </dataValidation>
  </dataValidations>
  <printOptions horizontalCentered="1" verticalCentered="1"/>
  <pageMargins left="0.25" right="0.25" top="0.25" bottom="0.25" header="0.25" footer="0.25"/>
  <pageSetup fitToHeight="1" fitToWidth="1" horizontalDpi="600" verticalDpi="600" orientation="landscape" scale="38" r:id="rId4"/>
  <headerFooter alignWithMargins="0">
    <oddHeader>&amp;CDRAFT</oddHeader>
  </headerFooter>
  <ignoredErrors>
    <ignoredError sqref="L28:L29 L15:L17 L19:L26" unlockedFormula="1"/>
  </ignoredErrors>
  <drawing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A27"/>
  <sheetViews>
    <sheetView zoomScale="80" zoomScaleNormal="80" zoomScalePageLayoutView="0" workbookViewId="0" topLeftCell="A9">
      <selection activeCell="A14" sqref="A14"/>
    </sheetView>
  </sheetViews>
  <sheetFormatPr defaultColWidth="9.140625" defaultRowHeight="12.75"/>
  <cols>
    <col min="1" max="1" width="130.421875" style="161" customWidth="1"/>
  </cols>
  <sheetData>
    <row r="1" ht="12.75">
      <c r="A1" s="137"/>
    </row>
    <row r="2" ht="31.5">
      <c r="A2" s="138" t="s">
        <v>27</v>
      </c>
    </row>
    <row r="3" ht="15.75">
      <c r="A3" s="139"/>
    </row>
    <row r="4" ht="66" customHeight="1">
      <c r="A4" s="272" t="s">
        <v>26</v>
      </c>
    </row>
    <row r="5" ht="96" customHeight="1">
      <c r="A5" s="273" t="s">
        <v>217</v>
      </c>
    </row>
    <row r="6" ht="15" customHeight="1">
      <c r="A6" s="155"/>
    </row>
    <row r="7" ht="30" customHeight="1">
      <c r="A7" s="157" t="s">
        <v>144</v>
      </c>
    </row>
    <row r="8" ht="58.5" customHeight="1">
      <c r="A8" s="158" t="s">
        <v>3</v>
      </c>
    </row>
    <row r="9" ht="30" customHeight="1">
      <c r="A9" s="158" t="s">
        <v>216</v>
      </c>
    </row>
    <row r="10" ht="57.75" customHeight="1">
      <c r="A10" s="158" t="s">
        <v>5</v>
      </c>
    </row>
    <row r="11" ht="30.75" customHeight="1">
      <c r="A11" s="159" t="s">
        <v>6</v>
      </c>
    </row>
    <row r="12" ht="30" customHeight="1">
      <c r="A12" s="158" t="s">
        <v>137</v>
      </c>
    </row>
    <row r="13" ht="30" customHeight="1">
      <c r="A13" s="158" t="s">
        <v>138</v>
      </c>
    </row>
    <row r="14" ht="30" customHeight="1">
      <c r="A14" s="158" t="s">
        <v>4</v>
      </c>
    </row>
    <row r="15" ht="15.75" customHeight="1">
      <c r="A15" s="160"/>
    </row>
    <row r="16" ht="30" customHeight="1">
      <c r="A16" s="157" t="s">
        <v>145</v>
      </c>
    </row>
    <row r="17" ht="30" customHeight="1">
      <c r="A17" s="158" t="s">
        <v>139</v>
      </c>
    </row>
    <row r="18" ht="45.75" customHeight="1">
      <c r="A18" s="158" t="s">
        <v>18</v>
      </c>
    </row>
    <row r="19" ht="30" customHeight="1">
      <c r="A19" s="158" t="s">
        <v>140</v>
      </c>
    </row>
    <row r="20" ht="45" customHeight="1">
      <c r="A20" s="158" t="s">
        <v>214</v>
      </c>
    </row>
    <row r="21" ht="45" customHeight="1">
      <c r="A21" s="158" t="s">
        <v>141</v>
      </c>
    </row>
    <row r="22" ht="30" customHeight="1">
      <c r="A22" s="158" t="s">
        <v>142</v>
      </c>
    </row>
    <row r="23" ht="30" customHeight="1">
      <c r="A23" s="158" t="s">
        <v>143</v>
      </c>
    </row>
    <row r="24" ht="129.75" customHeight="1">
      <c r="A24" s="159" t="s">
        <v>7</v>
      </c>
    </row>
    <row r="25" ht="30" customHeight="1">
      <c r="A25" s="271" t="s">
        <v>219</v>
      </c>
    </row>
    <row r="26" ht="30" customHeight="1">
      <c r="A26" s="271" t="s">
        <v>215</v>
      </c>
    </row>
    <row r="27" ht="14.25" customHeight="1" thickBot="1">
      <c r="A27" s="156"/>
    </row>
    <row r="28" ht="17.25" customHeight="1"/>
  </sheetData>
  <sheetProtection password="CCBA" sheet="1"/>
  <printOptions horizontalCentered="1" verticalCentered="1"/>
  <pageMargins left="0.5" right="0.5" top="0.5" bottom="0.5" header="0.5" footer="0.5"/>
  <pageSetup fitToHeight="1" fitToWidth="1" horizontalDpi="600" verticalDpi="600" orientation="portrait" scale="71" r:id="rId1"/>
</worksheet>
</file>

<file path=xl/worksheets/sheet6.xml><?xml version="1.0" encoding="utf-8"?>
<worksheet xmlns="http://schemas.openxmlformats.org/spreadsheetml/2006/main" xmlns:r="http://schemas.openxmlformats.org/officeDocument/2006/relationships">
  <dimension ref="A1:S144"/>
  <sheetViews>
    <sheetView zoomScale="65" zoomScaleNormal="65" zoomScalePageLayoutView="0" workbookViewId="0" topLeftCell="A1">
      <selection activeCell="A10" sqref="A10"/>
    </sheetView>
  </sheetViews>
  <sheetFormatPr defaultColWidth="9.140625" defaultRowHeight="12.75"/>
  <cols>
    <col min="1" max="1" width="29.8515625" style="0" customWidth="1"/>
    <col min="2" max="2" width="16.8515625" style="0" customWidth="1"/>
    <col min="3" max="3" width="18.7109375" style="0" customWidth="1"/>
    <col min="4" max="4" width="18.421875" style="0" customWidth="1"/>
    <col min="5" max="5" width="19.00390625" style="0" customWidth="1"/>
    <col min="6" max="6" width="17.421875" style="0" customWidth="1"/>
    <col min="7" max="7" width="17.140625" style="0" customWidth="1"/>
    <col min="8" max="8" width="16.28125" style="0" customWidth="1"/>
    <col min="9" max="9" width="14.28125" style="0" customWidth="1"/>
    <col min="10" max="10" width="32.57421875" style="0" customWidth="1"/>
    <col min="11" max="19" width="9.140625" style="136" customWidth="1"/>
  </cols>
  <sheetData>
    <row r="1" spans="1:10" ht="22.5">
      <c r="A1" s="120" t="s">
        <v>29</v>
      </c>
      <c r="B1" s="97">
        <f>'AER '!A3</f>
        <v>0</v>
      </c>
      <c r="C1" s="23"/>
      <c r="D1" s="23"/>
      <c r="E1" s="24"/>
      <c r="F1" s="24"/>
      <c r="G1" s="24"/>
      <c r="H1" s="24"/>
      <c r="I1" s="24"/>
      <c r="J1" s="25" t="s">
        <v>159</v>
      </c>
    </row>
    <row r="2" spans="1:10" ht="22.5">
      <c r="A2" s="119" t="s">
        <v>30</v>
      </c>
      <c r="B2" s="98">
        <f>'AER '!D3</f>
        <v>0</v>
      </c>
      <c r="C2" s="12"/>
      <c r="D2" s="12"/>
      <c r="E2" s="12"/>
      <c r="F2" s="12"/>
      <c r="G2" s="12"/>
      <c r="H2" s="12"/>
      <c r="I2" s="12"/>
      <c r="J2" s="26">
        <f>'PVO Summary Sheet'!F2</f>
        <v>0</v>
      </c>
    </row>
    <row r="3" spans="1:10" ht="27">
      <c r="A3" s="99" t="s">
        <v>31</v>
      </c>
      <c r="B3" s="100">
        <f>'AER '!D6</f>
        <v>2009</v>
      </c>
      <c r="C3" s="12"/>
      <c r="D3" s="12"/>
      <c r="E3" s="12"/>
      <c r="F3" s="12"/>
      <c r="G3" s="12"/>
      <c r="H3" s="12"/>
      <c r="I3" s="12"/>
      <c r="J3" s="27" t="s">
        <v>28</v>
      </c>
    </row>
    <row r="4" spans="1:10" ht="22.5">
      <c r="A4" s="28"/>
      <c r="B4" s="12"/>
      <c r="C4" s="13"/>
      <c r="D4" s="12"/>
      <c r="E4" s="12"/>
      <c r="F4" s="12"/>
      <c r="G4" s="12"/>
      <c r="H4" s="12"/>
      <c r="I4" s="12"/>
      <c r="J4" s="29" t="s">
        <v>82</v>
      </c>
    </row>
    <row r="5" spans="1:10" ht="26.25" thickBot="1">
      <c r="A5" s="28"/>
      <c r="B5" s="420" t="s">
        <v>88</v>
      </c>
      <c r="C5" s="420"/>
      <c r="D5" s="420"/>
      <c r="E5" s="420"/>
      <c r="F5" s="420"/>
      <c r="G5" s="420"/>
      <c r="H5" s="420"/>
      <c r="I5" s="420"/>
      <c r="J5" s="29"/>
    </row>
    <row r="6" spans="1:10" ht="43.5" customHeight="1">
      <c r="A6" s="30"/>
      <c r="B6" s="226">
        <f>'AER '!E13</f>
        <v>0</v>
      </c>
      <c r="C6" s="31">
        <f>'AER '!F13</f>
        <v>0</v>
      </c>
      <c r="D6" s="31">
        <f>'AER '!G13</f>
        <v>0</v>
      </c>
      <c r="E6" s="31">
        <f>'AER '!H13</f>
        <v>0</v>
      </c>
      <c r="F6" s="31">
        <f>'AER '!I13</f>
        <v>0</v>
      </c>
      <c r="G6" s="31">
        <f>'AER '!J13</f>
        <v>0</v>
      </c>
      <c r="H6" s="31">
        <f>'AER '!K13</f>
        <v>0</v>
      </c>
      <c r="I6" s="222" t="str">
        <f>'AER '!L14</f>
        <v>Total MT</v>
      </c>
      <c r="J6" s="421" t="s">
        <v>89</v>
      </c>
    </row>
    <row r="7" spans="1:10" ht="13.5" thickBot="1">
      <c r="A7" s="150"/>
      <c r="B7" s="227" t="s">
        <v>90</v>
      </c>
      <c r="C7" s="190" t="s">
        <v>90</v>
      </c>
      <c r="D7" s="190" t="s">
        <v>90</v>
      </c>
      <c r="E7" s="190" t="s">
        <v>90</v>
      </c>
      <c r="F7" s="190" t="s">
        <v>90</v>
      </c>
      <c r="G7" s="190" t="s">
        <v>90</v>
      </c>
      <c r="H7" s="190" t="s">
        <v>90</v>
      </c>
      <c r="I7" s="223" t="s">
        <v>90</v>
      </c>
      <c r="J7" s="422"/>
    </row>
    <row r="8" spans="1:19" s="37" customFormat="1" ht="15.75">
      <c r="A8" s="275" t="str">
        <f>"Direct Distribution  FY"&amp;TEXT(B3,0)</f>
        <v>Direct Distribution  FY2009</v>
      </c>
      <c r="B8" s="277">
        <f>'AER '!E27</f>
        <v>0</v>
      </c>
      <c r="C8" s="243">
        <f>'AER '!F27</f>
        <v>0</v>
      </c>
      <c r="D8" s="243">
        <f>'AER '!G27</f>
        <v>0</v>
      </c>
      <c r="E8" s="243">
        <f>'AER '!H27</f>
        <v>0</v>
      </c>
      <c r="F8" s="243">
        <f>'AER '!I27</f>
        <v>0</v>
      </c>
      <c r="G8" s="243">
        <f>'AER '!J27</f>
        <v>0</v>
      </c>
      <c r="H8" s="243">
        <f>'AER '!K27</f>
        <v>0</v>
      </c>
      <c r="I8" s="243">
        <f>'AER '!L27</f>
        <v>0</v>
      </c>
      <c r="J8" s="422"/>
      <c r="K8" s="252"/>
      <c r="L8" s="252"/>
      <c r="M8" s="252"/>
      <c r="N8" s="252"/>
      <c r="O8" s="252"/>
      <c r="P8" s="252"/>
      <c r="Q8" s="252"/>
      <c r="R8" s="252"/>
      <c r="S8" s="252"/>
    </row>
    <row r="9" spans="1:19" s="37" customFormat="1" ht="16.5" customHeight="1" thickBot="1">
      <c r="A9" s="276" t="str">
        <f>"Levels for Monet FY"&amp;TEXT(B3,0)</f>
        <v>Levels for Monet FY2009</v>
      </c>
      <c r="B9" s="278">
        <f>'AER '!E30</f>
        <v>0</v>
      </c>
      <c r="C9" s="242">
        <f>'AER '!F30</f>
        <v>0</v>
      </c>
      <c r="D9" s="242">
        <f>'AER '!G30</f>
        <v>0</v>
      </c>
      <c r="E9" s="242">
        <f>'AER '!H30</f>
        <v>0</v>
      </c>
      <c r="F9" s="242">
        <f>'AER '!I30</f>
        <v>0</v>
      </c>
      <c r="G9" s="242">
        <f>'AER '!J30</f>
        <v>0</v>
      </c>
      <c r="H9" s="242">
        <f>'AER '!K30</f>
        <v>0</v>
      </c>
      <c r="I9" s="242">
        <f>'AER '!L30</f>
        <v>0</v>
      </c>
      <c r="J9" s="423"/>
      <c r="K9" s="252"/>
      <c r="L9" s="252"/>
      <c r="M9" s="252"/>
      <c r="N9" s="252"/>
      <c r="O9" s="252"/>
      <c r="P9" s="252"/>
      <c r="Q9" s="252"/>
      <c r="R9" s="252"/>
      <c r="S9" s="252"/>
    </row>
    <row r="10" spans="1:10" ht="16.5" thickBot="1">
      <c r="A10" s="213" t="str">
        <f>"October "&amp;TEXT(B3-1,0)</f>
        <v>October 2008</v>
      </c>
      <c r="B10" s="214"/>
      <c r="C10" s="214"/>
      <c r="D10" s="214"/>
      <c r="E10" s="214"/>
      <c r="F10" s="214"/>
      <c r="G10" s="214"/>
      <c r="H10" s="214"/>
      <c r="I10" s="214"/>
      <c r="J10" s="215"/>
    </row>
    <row r="11" spans="1:10" ht="12.75">
      <c r="A11" s="240" t="s">
        <v>85</v>
      </c>
      <c r="B11" s="274"/>
      <c r="C11" s="274"/>
      <c r="D11" s="274"/>
      <c r="E11" s="274"/>
      <c r="F11" s="274"/>
      <c r="G11" s="274"/>
      <c r="H11" s="274"/>
      <c r="I11" s="241">
        <f>SUM(B11:H11)</f>
        <v>0</v>
      </c>
      <c r="J11" s="418"/>
    </row>
    <row r="12" spans="1:10" ht="12.75">
      <c r="A12" s="115" t="s">
        <v>116</v>
      </c>
      <c r="B12" s="103">
        <v>0</v>
      </c>
      <c r="C12" s="104">
        <v>0</v>
      </c>
      <c r="D12" s="103">
        <v>0</v>
      </c>
      <c r="E12" s="105">
        <v>0</v>
      </c>
      <c r="F12" s="104">
        <v>0</v>
      </c>
      <c r="G12" s="103">
        <v>0</v>
      </c>
      <c r="H12" s="104">
        <v>0</v>
      </c>
      <c r="I12" s="103">
        <f>SUM(B12:H12)</f>
        <v>0</v>
      </c>
      <c r="J12" s="417"/>
    </row>
    <row r="13" spans="1:10" ht="12.75">
      <c r="A13" s="116" t="s">
        <v>113</v>
      </c>
      <c r="B13" s="106">
        <v>0</v>
      </c>
      <c r="C13" s="107">
        <v>0</v>
      </c>
      <c r="D13" s="106">
        <v>0</v>
      </c>
      <c r="E13" s="108">
        <v>0</v>
      </c>
      <c r="F13" s="107">
        <v>0</v>
      </c>
      <c r="G13" s="106">
        <v>0</v>
      </c>
      <c r="H13" s="107">
        <v>0</v>
      </c>
      <c r="I13" s="106">
        <f>SUM(B13:H13)</f>
        <v>0</v>
      </c>
      <c r="J13" s="417"/>
    </row>
    <row r="14" spans="1:10" ht="12.75">
      <c r="A14" s="115" t="s">
        <v>86</v>
      </c>
      <c r="B14" s="103">
        <v>0</v>
      </c>
      <c r="C14" s="104"/>
      <c r="D14" s="103">
        <v>0</v>
      </c>
      <c r="E14" s="105">
        <v>0</v>
      </c>
      <c r="F14" s="104">
        <v>0</v>
      </c>
      <c r="G14" s="103">
        <v>0</v>
      </c>
      <c r="H14" s="104">
        <v>0</v>
      </c>
      <c r="I14" s="103">
        <f>SUM(B14:H14)</f>
        <v>0</v>
      </c>
      <c r="J14" s="417"/>
    </row>
    <row r="15" spans="1:10" ht="16.5" customHeight="1" thickBot="1">
      <c r="A15" s="217" t="s">
        <v>87</v>
      </c>
      <c r="B15" s="218">
        <f aca="true" t="shared" si="0" ref="B15:H15">(B11+B12+B13)-B14</f>
        <v>0</v>
      </c>
      <c r="C15" s="219">
        <f t="shared" si="0"/>
        <v>0</v>
      </c>
      <c r="D15" s="219">
        <f t="shared" si="0"/>
        <v>0</v>
      </c>
      <c r="E15" s="219">
        <f t="shared" si="0"/>
        <v>0</v>
      </c>
      <c r="F15" s="219">
        <f t="shared" si="0"/>
        <v>0</v>
      </c>
      <c r="G15" s="219">
        <f t="shared" si="0"/>
        <v>0</v>
      </c>
      <c r="H15" s="219">
        <f t="shared" si="0"/>
        <v>0</v>
      </c>
      <c r="I15" s="280">
        <f>SUM(B15:H15)</f>
        <v>0</v>
      </c>
      <c r="J15" s="417"/>
    </row>
    <row r="16" spans="1:10" ht="16.5" thickBot="1">
      <c r="A16" s="213" t="str">
        <f>"November "&amp;TEXT(B3-1,0)</f>
        <v>November 2008</v>
      </c>
      <c r="B16" s="110"/>
      <c r="C16" s="110"/>
      <c r="D16" s="110"/>
      <c r="E16" s="110"/>
      <c r="F16" s="110"/>
      <c r="G16" s="110"/>
      <c r="H16" s="110"/>
      <c r="I16" s="110"/>
      <c r="J16" s="32"/>
    </row>
    <row r="17" spans="1:10" ht="12.75">
      <c r="A17" s="114" t="s">
        <v>85</v>
      </c>
      <c r="B17" s="216">
        <f aca="true" t="shared" si="1" ref="B17:I17">B15</f>
        <v>0</v>
      </c>
      <c r="C17" s="216">
        <f t="shared" si="1"/>
        <v>0</v>
      </c>
      <c r="D17" s="216">
        <f t="shared" si="1"/>
        <v>0</v>
      </c>
      <c r="E17" s="216">
        <f t="shared" si="1"/>
        <v>0</v>
      </c>
      <c r="F17" s="216">
        <f t="shared" si="1"/>
        <v>0</v>
      </c>
      <c r="G17" s="216">
        <f t="shared" si="1"/>
        <v>0</v>
      </c>
      <c r="H17" s="216">
        <f t="shared" si="1"/>
        <v>0</v>
      </c>
      <c r="I17" s="216">
        <f t="shared" si="1"/>
        <v>0</v>
      </c>
      <c r="J17" s="418"/>
    </row>
    <row r="18" spans="1:10" ht="12.75">
      <c r="A18" s="115" t="s">
        <v>116</v>
      </c>
      <c r="B18" s="103">
        <v>0</v>
      </c>
      <c r="C18" s="104"/>
      <c r="D18" s="103">
        <v>0</v>
      </c>
      <c r="E18" s="105">
        <v>0</v>
      </c>
      <c r="F18" s="104">
        <v>0</v>
      </c>
      <c r="G18" s="103">
        <v>0</v>
      </c>
      <c r="H18" s="104">
        <v>0</v>
      </c>
      <c r="I18" s="103">
        <f>SUM(B18:H18)</f>
        <v>0</v>
      </c>
      <c r="J18" s="417"/>
    </row>
    <row r="19" spans="1:10" ht="12.75">
      <c r="A19" s="116" t="s">
        <v>113</v>
      </c>
      <c r="B19" s="106">
        <v>0</v>
      </c>
      <c r="C19" s="107">
        <v>0</v>
      </c>
      <c r="D19" s="106">
        <v>0</v>
      </c>
      <c r="E19" s="108">
        <v>0</v>
      </c>
      <c r="F19" s="107">
        <v>0</v>
      </c>
      <c r="G19" s="106">
        <v>0</v>
      </c>
      <c r="H19" s="107">
        <v>0</v>
      </c>
      <c r="I19" s="106">
        <f>SUM(B19:H19)</f>
        <v>0</v>
      </c>
      <c r="J19" s="417"/>
    </row>
    <row r="20" spans="1:10" ht="12.75">
      <c r="A20" s="115" t="s">
        <v>86</v>
      </c>
      <c r="B20" s="103">
        <v>0</v>
      </c>
      <c r="C20" s="104">
        <v>0</v>
      </c>
      <c r="D20" s="103">
        <v>0</v>
      </c>
      <c r="E20" s="105">
        <v>0</v>
      </c>
      <c r="F20" s="104">
        <v>0</v>
      </c>
      <c r="G20" s="103">
        <v>0</v>
      </c>
      <c r="H20" s="104">
        <v>0</v>
      </c>
      <c r="I20" s="103">
        <f>SUM(B20:H20)</f>
        <v>0</v>
      </c>
      <c r="J20" s="417"/>
    </row>
    <row r="21" spans="1:10" ht="17.25" customHeight="1" thickBot="1">
      <c r="A21" s="217" t="s">
        <v>87</v>
      </c>
      <c r="B21" s="218">
        <f aca="true" t="shared" si="2" ref="B21:H21">(B17+B18+B19)-B20</f>
        <v>0</v>
      </c>
      <c r="C21" s="219">
        <f t="shared" si="2"/>
        <v>0</v>
      </c>
      <c r="D21" s="219">
        <f t="shared" si="2"/>
        <v>0</v>
      </c>
      <c r="E21" s="219">
        <f t="shared" si="2"/>
        <v>0</v>
      </c>
      <c r="F21" s="219">
        <f t="shared" si="2"/>
        <v>0</v>
      </c>
      <c r="G21" s="219">
        <f t="shared" si="2"/>
        <v>0</v>
      </c>
      <c r="H21" s="219">
        <f t="shared" si="2"/>
        <v>0</v>
      </c>
      <c r="I21" s="220">
        <f>SUM(B21:H21)</f>
        <v>0</v>
      </c>
      <c r="J21" s="417"/>
    </row>
    <row r="22" spans="1:10" ht="16.5" thickBot="1">
      <c r="A22" s="213" t="str">
        <f>"December "&amp;TEXT(B3-1,0)</f>
        <v>December 2008</v>
      </c>
      <c r="B22" s="110"/>
      <c r="C22" s="110"/>
      <c r="D22" s="110"/>
      <c r="E22" s="110"/>
      <c r="F22" s="110"/>
      <c r="G22" s="110"/>
      <c r="H22" s="110"/>
      <c r="I22" s="110"/>
      <c r="J22" s="101"/>
    </row>
    <row r="23" spans="1:10" ht="12.75">
      <c r="A23" s="114" t="s">
        <v>85</v>
      </c>
      <c r="B23" s="216">
        <f aca="true" t="shared" si="3" ref="B23:I23">B21</f>
        <v>0</v>
      </c>
      <c r="C23" s="216">
        <f t="shared" si="3"/>
        <v>0</v>
      </c>
      <c r="D23" s="216">
        <f t="shared" si="3"/>
        <v>0</v>
      </c>
      <c r="E23" s="216">
        <f t="shared" si="3"/>
        <v>0</v>
      </c>
      <c r="F23" s="216">
        <f t="shared" si="3"/>
        <v>0</v>
      </c>
      <c r="G23" s="216">
        <f t="shared" si="3"/>
        <v>0</v>
      </c>
      <c r="H23" s="216">
        <f t="shared" si="3"/>
        <v>0</v>
      </c>
      <c r="I23" s="216">
        <f t="shared" si="3"/>
        <v>0</v>
      </c>
      <c r="J23" s="418"/>
    </row>
    <row r="24" spans="1:10" ht="12.75">
      <c r="A24" s="115" t="s">
        <v>116</v>
      </c>
      <c r="B24" s="103">
        <v>0</v>
      </c>
      <c r="C24" s="104">
        <v>0</v>
      </c>
      <c r="D24" s="103">
        <v>0</v>
      </c>
      <c r="E24" s="105">
        <v>0</v>
      </c>
      <c r="F24" s="104">
        <v>0</v>
      </c>
      <c r="G24" s="103">
        <v>0</v>
      </c>
      <c r="H24" s="104">
        <v>0</v>
      </c>
      <c r="I24" s="103">
        <f>SUM(B24:H24)</f>
        <v>0</v>
      </c>
      <c r="J24" s="417"/>
    </row>
    <row r="25" spans="1:10" ht="12.75">
      <c r="A25" s="116" t="s">
        <v>113</v>
      </c>
      <c r="B25" s="106">
        <v>0</v>
      </c>
      <c r="C25" s="107">
        <v>0</v>
      </c>
      <c r="D25" s="106">
        <v>0</v>
      </c>
      <c r="E25" s="108">
        <v>0</v>
      </c>
      <c r="F25" s="107">
        <v>0</v>
      </c>
      <c r="G25" s="106">
        <v>0</v>
      </c>
      <c r="H25" s="107">
        <v>0</v>
      </c>
      <c r="I25" s="106">
        <f>SUM(B25:H25)</f>
        <v>0</v>
      </c>
      <c r="J25" s="417"/>
    </row>
    <row r="26" spans="1:10" ht="12.75">
      <c r="A26" s="115" t="s">
        <v>86</v>
      </c>
      <c r="B26" s="103">
        <v>0</v>
      </c>
      <c r="C26" s="104">
        <v>0</v>
      </c>
      <c r="D26" s="103">
        <v>0</v>
      </c>
      <c r="E26" s="105">
        <v>0</v>
      </c>
      <c r="F26" s="104">
        <v>0</v>
      </c>
      <c r="G26" s="103">
        <v>0</v>
      </c>
      <c r="H26" s="104">
        <v>0</v>
      </c>
      <c r="I26" s="103">
        <f>SUM(B26:H26)</f>
        <v>0</v>
      </c>
      <c r="J26" s="417"/>
    </row>
    <row r="27" spans="1:10" ht="16.5" customHeight="1" thickBot="1">
      <c r="A27" s="217" t="s">
        <v>87</v>
      </c>
      <c r="B27" s="218">
        <f aca="true" t="shared" si="4" ref="B27:H27">(B23+B24+B25)-B26</f>
        <v>0</v>
      </c>
      <c r="C27" s="219">
        <f t="shared" si="4"/>
        <v>0</v>
      </c>
      <c r="D27" s="219">
        <f t="shared" si="4"/>
        <v>0</v>
      </c>
      <c r="E27" s="219">
        <f t="shared" si="4"/>
        <v>0</v>
      </c>
      <c r="F27" s="219">
        <f t="shared" si="4"/>
        <v>0</v>
      </c>
      <c r="G27" s="219">
        <f t="shared" si="4"/>
        <v>0</v>
      </c>
      <c r="H27" s="219">
        <f t="shared" si="4"/>
        <v>0</v>
      </c>
      <c r="I27" s="220">
        <f>SUM(B27:H27)</f>
        <v>0</v>
      </c>
      <c r="J27" s="417"/>
    </row>
    <row r="28" spans="1:10" ht="16.5" thickBot="1">
      <c r="A28" s="213" t="str">
        <f>"January "&amp;TEXT(B3,0)</f>
        <v>January 2009</v>
      </c>
      <c r="B28" s="110"/>
      <c r="C28" s="110"/>
      <c r="D28" s="110"/>
      <c r="E28" s="110"/>
      <c r="F28" s="110"/>
      <c r="G28" s="110"/>
      <c r="H28" s="110"/>
      <c r="I28" s="110"/>
      <c r="J28" s="101"/>
    </row>
    <row r="29" spans="1:10" ht="12.75">
      <c r="A29" s="114" t="s">
        <v>85</v>
      </c>
      <c r="B29" s="216">
        <f aca="true" t="shared" si="5" ref="B29:I29">B27</f>
        <v>0</v>
      </c>
      <c r="C29" s="216">
        <f t="shared" si="5"/>
        <v>0</v>
      </c>
      <c r="D29" s="216">
        <f t="shared" si="5"/>
        <v>0</v>
      </c>
      <c r="E29" s="216">
        <f t="shared" si="5"/>
        <v>0</v>
      </c>
      <c r="F29" s="216">
        <f t="shared" si="5"/>
        <v>0</v>
      </c>
      <c r="G29" s="216">
        <f t="shared" si="5"/>
        <v>0</v>
      </c>
      <c r="H29" s="216">
        <f t="shared" si="5"/>
        <v>0</v>
      </c>
      <c r="I29" s="216">
        <f t="shared" si="5"/>
        <v>0</v>
      </c>
      <c r="J29" s="418"/>
    </row>
    <row r="30" spans="1:10" ht="12.75">
      <c r="A30" s="115" t="s">
        <v>116</v>
      </c>
      <c r="B30" s="103">
        <v>0</v>
      </c>
      <c r="C30" s="104">
        <v>0</v>
      </c>
      <c r="D30" s="103">
        <v>0</v>
      </c>
      <c r="E30" s="105">
        <v>0</v>
      </c>
      <c r="F30" s="104">
        <v>0</v>
      </c>
      <c r="G30" s="103">
        <v>0</v>
      </c>
      <c r="H30" s="104">
        <v>0</v>
      </c>
      <c r="I30" s="103">
        <f>SUM(B30:H30)</f>
        <v>0</v>
      </c>
      <c r="J30" s="417"/>
    </row>
    <row r="31" spans="1:10" ht="12.75">
      <c r="A31" s="116" t="s">
        <v>113</v>
      </c>
      <c r="B31" s="106">
        <v>0</v>
      </c>
      <c r="C31" s="107">
        <v>0</v>
      </c>
      <c r="D31" s="106">
        <v>0</v>
      </c>
      <c r="E31" s="108">
        <v>0</v>
      </c>
      <c r="F31" s="107">
        <v>0</v>
      </c>
      <c r="G31" s="106">
        <v>0</v>
      </c>
      <c r="H31" s="107">
        <v>0</v>
      </c>
      <c r="I31" s="106">
        <f>SUM(B31:H31)</f>
        <v>0</v>
      </c>
      <c r="J31" s="417"/>
    </row>
    <row r="32" spans="1:10" ht="12.75">
      <c r="A32" s="115" t="s">
        <v>86</v>
      </c>
      <c r="B32" s="103">
        <v>0</v>
      </c>
      <c r="C32" s="104">
        <v>0</v>
      </c>
      <c r="D32" s="103">
        <v>0</v>
      </c>
      <c r="E32" s="105">
        <v>0</v>
      </c>
      <c r="F32" s="104">
        <v>0</v>
      </c>
      <c r="G32" s="103">
        <v>0</v>
      </c>
      <c r="H32" s="104">
        <v>0</v>
      </c>
      <c r="I32" s="103">
        <f>SUM(B32:H32)</f>
        <v>0</v>
      </c>
      <c r="J32" s="417"/>
    </row>
    <row r="33" spans="1:10" ht="15.75" customHeight="1" thickBot="1">
      <c r="A33" s="217" t="s">
        <v>87</v>
      </c>
      <c r="B33" s="218">
        <f aca="true" t="shared" si="6" ref="B33:H33">(B29+B30+B31)-B32</f>
        <v>0</v>
      </c>
      <c r="C33" s="219">
        <f t="shared" si="6"/>
        <v>0</v>
      </c>
      <c r="D33" s="219">
        <f t="shared" si="6"/>
        <v>0</v>
      </c>
      <c r="E33" s="219">
        <f t="shared" si="6"/>
        <v>0</v>
      </c>
      <c r="F33" s="219">
        <f t="shared" si="6"/>
        <v>0</v>
      </c>
      <c r="G33" s="219">
        <f t="shared" si="6"/>
        <v>0</v>
      </c>
      <c r="H33" s="219">
        <f t="shared" si="6"/>
        <v>0</v>
      </c>
      <c r="I33" s="220">
        <f>SUM(B33:H33)</f>
        <v>0</v>
      </c>
      <c r="J33" s="417"/>
    </row>
    <row r="34" spans="1:10" ht="16.5" thickBot="1">
      <c r="A34" s="213" t="str">
        <f>"February "&amp;TEXT(B3,0)</f>
        <v>February 2009</v>
      </c>
      <c r="B34" s="110"/>
      <c r="C34" s="110"/>
      <c r="D34" s="110"/>
      <c r="E34" s="110"/>
      <c r="F34" s="110"/>
      <c r="G34" s="110"/>
      <c r="H34" s="110"/>
      <c r="I34" s="110"/>
      <c r="J34" s="101"/>
    </row>
    <row r="35" spans="1:10" ht="12.75">
      <c r="A35" s="114" t="s">
        <v>85</v>
      </c>
      <c r="B35" s="216">
        <f aca="true" t="shared" si="7" ref="B35:I35">B33</f>
        <v>0</v>
      </c>
      <c r="C35" s="216">
        <f t="shared" si="7"/>
        <v>0</v>
      </c>
      <c r="D35" s="216">
        <f t="shared" si="7"/>
        <v>0</v>
      </c>
      <c r="E35" s="216">
        <f t="shared" si="7"/>
        <v>0</v>
      </c>
      <c r="F35" s="216">
        <f t="shared" si="7"/>
        <v>0</v>
      </c>
      <c r="G35" s="216">
        <f t="shared" si="7"/>
        <v>0</v>
      </c>
      <c r="H35" s="216">
        <f t="shared" si="7"/>
        <v>0</v>
      </c>
      <c r="I35" s="216">
        <f t="shared" si="7"/>
        <v>0</v>
      </c>
      <c r="J35" s="418" t="s">
        <v>77</v>
      </c>
    </row>
    <row r="36" spans="1:10" ht="12.75">
      <c r="A36" s="115" t="s">
        <v>116</v>
      </c>
      <c r="B36" s="103">
        <v>0</v>
      </c>
      <c r="C36" s="104">
        <v>0</v>
      </c>
      <c r="D36" s="103">
        <v>0</v>
      </c>
      <c r="E36" s="105">
        <v>0</v>
      </c>
      <c r="F36" s="104">
        <v>0</v>
      </c>
      <c r="G36" s="103">
        <v>0</v>
      </c>
      <c r="H36" s="104">
        <v>0</v>
      </c>
      <c r="I36" s="103">
        <f>SUM(B36:H36)</f>
        <v>0</v>
      </c>
      <c r="J36" s="417"/>
    </row>
    <row r="37" spans="1:10" ht="12.75">
      <c r="A37" s="116" t="s">
        <v>113</v>
      </c>
      <c r="B37" s="106">
        <v>0</v>
      </c>
      <c r="C37" s="107">
        <v>0</v>
      </c>
      <c r="D37" s="106">
        <v>0</v>
      </c>
      <c r="E37" s="108">
        <v>0</v>
      </c>
      <c r="F37" s="107">
        <v>0</v>
      </c>
      <c r="G37" s="106">
        <v>0</v>
      </c>
      <c r="H37" s="107">
        <v>0</v>
      </c>
      <c r="I37" s="106">
        <f>SUM(B37:H37)</f>
        <v>0</v>
      </c>
      <c r="J37" s="417"/>
    </row>
    <row r="38" spans="1:10" ht="12.75">
      <c r="A38" s="115" t="s">
        <v>86</v>
      </c>
      <c r="B38" s="103">
        <v>0</v>
      </c>
      <c r="C38" s="104"/>
      <c r="D38" s="103">
        <v>0</v>
      </c>
      <c r="E38" s="105">
        <v>0</v>
      </c>
      <c r="F38" s="104">
        <v>0</v>
      </c>
      <c r="G38" s="103">
        <v>0</v>
      </c>
      <c r="H38" s="104">
        <v>0</v>
      </c>
      <c r="I38" s="103">
        <f>SUM(B38:H38)</f>
        <v>0</v>
      </c>
      <c r="J38" s="417"/>
    </row>
    <row r="39" spans="1:10" ht="15.75" customHeight="1" thickBot="1">
      <c r="A39" s="217" t="s">
        <v>87</v>
      </c>
      <c r="B39" s="218">
        <f aca="true" t="shared" si="8" ref="B39:H39">(B35+B36+B37)-B38</f>
        <v>0</v>
      </c>
      <c r="C39" s="219">
        <f t="shared" si="8"/>
        <v>0</v>
      </c>
      <c r="D39" s="219">
        <f t="shared" si="8"/>
        <v>0</v>
      </c>
      <c r="E39" s="219">
        <f t="shared" si="8"/>
        <v>0</v>
      </c>
      <c r="F39" s="219">
        <f t="shared" si="8"/>
        <v>0</v>
      </c>
      <c r="G39" s="219">
        <f t="shared" si="8"/>
        <v>0</v>
      </c>
      <c r="H39" s="219">
        <f t="shared" si="8"/>
        <v>0</v>
      </c>
      <c r="I39" s="220">
        <f>SUM(B39:H39)</f>
        <v>0</v>
      </c>
      <c r="J39" s="417"/>
    </row>
    <row r="40" spans="1:10" ht="16.5" thickBot="1">
      <c r="A40" s="213" t="str">
        <f>"March "&amp;TEXT(B3,0)</f>
        <v>March 2009</v>
      </c>
      <c r="B40" s="110"/>
      <c r="C40" s="110"/>
      <c r="D40" s="110"/>
      <c r="E40" s="110"/>
      <c r="F40" s="110"/>
      <c r="G40" s="110"/>
      <c r="H40" s="110"/>
      <c r="I40" s="110"/>
      <c r="J40" s="221"/>
    </row>
    <row r="41" spans="1:10" ht="12.75">
      <c r="A41" s="114" t="s">
        <v>85</v>
      </c>
      <c r="B41" s="216">
        <f aca="true" t="shared" si="9" ref="B41:I41">B39</f>
        <v>0</v>
      </c>
      <c r="C41" s="216">
        <f t="shared" si="9"/>
        <v>0</v>
      </c>
      <c r="D41" s="216">
        <f t="shared" si="9"/>
        <v>0</v>
      </c>
      <c r="E41" s="216">
        <f t="shared" si="9"/>
        <v>0</v>
      </c>
      <c r="F41" s="216">
        <f t="shared" si="9"/>
        <v>0</v>
      </c>
      <c r="G41" s="216">
        <f t="shared" si="9"/>
        <v>0</v>
      </c>
      <c r="H41" s="216">
        <f t="shared" si="9"/>
        <v>0</v>
      </c>
      <c r="I41" s="216">
        <f t="shared" si="9"/>
        <v>0</v>
      </c>
      <c r="J41" s="418"/>
    </row>
    <row r="42" spans="1:10" ht="12.75">
      <c r="A42" s="115" t="s">
        <v>116</v>
      </c>
      <c r="B42" s="103">
        <v>0</v>
      </c>
      <c r="C42" s="104">
        <v>0</v>
      </c>
      <c r="D42" s="103">
        <v>0</v>
      </c>
      <c r="E42" s="105">
        <v>0</v>
      </c>
      <c r="F42" s="104">
        <v>0</v>
      </c>
      <c r="G42" s="103">
        <v>0</v>
      </c>
      <c r="H42" s="104">
        <v>0</v>
      </c>
      <c r="I42" s="103">
        <f>SUM(B42:H42)</f>
        <v>0</v>
      </c>
      <c r="J42" s="417"/>
    </row>
    <row r="43" spans="1:10" ht="12.75">
      <c r="A43" s="116" t="s">
        <v>113</v>
      </c>
      <c r="B43" s="106">
        <v>0</v>
      </c>
      <c r="C43" s="107">
        <v>0</v>
      </c>
      <c r="D43" s="106">
        <v>0</v>
      </c>
      <c r="E43" s="108">
        <v>0</v>
      </c>
      <c r="F43" s="107">
        <v>0</v>
      </c>
      <c r="G43" s="106">
        <v>0</v>
      </c>
      <c r="H43" s="107">
        <v>0</v>
      </c>
      <c r="I43" s="106">
        <f>SUM(B43:H43)</f>
        <v>0</v>
      </c>
      <c r="J43" s="417"/>
    </row>
    <row r="44" spans="1:10" ht="12.75">
      <c r="A44" s="115" t="s">
        <v>86</v>
      </c>
      <c r="B44" s="103">
        <v>0</v>
      </c>
      <c r="C44" s="104">
        <v>0</v>
      </c>
      <c r="D44" s="103">
        <v>0</v>
      </c>
      <c r="E44" s="105">
        <v>0</v>
      </c>
      <c r="F44" s="104">
        <v>0</v>
      </c>
      <c r="G44" s="103">
        <v>0</v>
      </c>
      <c r="H44" s="104">
        <v>0</v>
      </c>
      <c r="I44" s="103">
        <f>SUM(B44:H44)</f>
        <v>0</v>
      </c>
      <c r="J44" s="417"/>
    </row>
    <row r="45" spans="1:10" ht="15" customHeight="1" thickBot="1">
      <c r="A45" s="217" t="s">
        <v>87</v>
      </c>
      <c r="B45" s="218">
        <f aca="true" t="shared" si="10" ref="B45:H45">(B41+B42+B43)-B44</f>
        <v>0</v>
      </c>
      <c r="C45" s="219">
        <f t="shared" si="10"/>
        <v>0</v>
      </c>
      <c r="D45" s="219">
        <f t="shared" si="10"/>
        <v>0</v>
      </c>
      <c r="E45" s="219">
        <f t="shared" si="10"/>
        <v>0</v>
      </c>
      <c r="F45" s="219">
        <f t="shared" si="10"/>
        <v>0</v>
      </c>
      <c r="G45" s="219">
        <f t="shared" si="10"/>
        <v>0</v>
      </c>
      <c r="H45" s="219">
        <f t="shared" si="10"/>
        <v>0</v>
      </c>
      <c r="I45" s="220">
        <f>SUM(B45:H45)</f>
        <v>0</v>
      </c>
      <c r="J45" s="417"/>
    </row>
    <row r="46" spans="1:10" ht="16.5" thickBot="1">
      <c r="A46" s="213" t="str">
        <f>"April "&amp;TEXT(B3,0)</f>
        <v>April 2009</v>
      </c>
      <c r="B46" s="113"/>
      <c r="C46" s="113"/>
      <c r="D46" s="113"/>
      <c r="E46" s="113"/>
      <c r="F46" s="113"/>
      <c r="G46" s="113"/>
      <c r="H46" s="113"/>
      <c r="I46" s="113"/>
      <c r="J46" s="221"/>
    </row>
    <row r="47" spans="1:10" ht="12.75">
      <c r="A47" s="114" t="s">
        <v>85</v>
      </c>
      <c r="B47" s="216">
        <f aca="true" t="shared" si="11" ref="B47:I47">B45</f>
        <v>0</v>
      </c>
      <c r="C47" s="216">
        <f t="shared" si="11"/>
        <v>0</v>
      </c>
      <c r="D47" s="216">
        <f t="shared" si="11"/>
        <v>0</v>
      </c>
      <c r="E47" s="216">
        <f t="shared" si="11"/>
        <v>0</v>
      </c>
      <c r="F47" s="216">
        <f t="shared" si="11"/>
        <v>0</v>
      </c>
      <c r="G47" s="216">
        <f t="shared" si="11"/>
        <v>0</v>
      </c>
      <c r="H47" s="216">
        <f t="shared" si="11"/>
        <v>0</v>
      </c>
      <c r="I47" s="216">
        <f t="shared" si="11"/>
        <v>0</v>
      </c>
      <c r="J47" s="418"/>
    </row>
    <row r="48" spans="1:10" ht="12.75">
      <c r="A48" s="115" t="s">
        <v>116</v>
      </c>
      <c r="B48" s="103">
        <v>0</v>
      </c>
      <c r="C48" s="104">
        <v>0</v>
      </c>
      <c r="D48" s="103">
        <v>0</v>
      </c>
      <c r="E48" s="105">
        <v>0</v>
      </c>
      <c r="F48" s="104">
        <v>0</v>
      </c>
      <c r="G48" s="103">
        <v>0</v>
      </c>
      <c r="H48" s="104">
        <v>0</v>
      </c>
      <c r="I48" s="103">
        <f>SUM(B48:H48)</f>
        <v>0</v>
      </c>
      <c r="J48" s="417"/>
    </row>
    <row r="49" spans="1:10" ht="12.75">
      <c r="A49" s="116" t="s">
        <v>113</v>
      </c>
      <c r="B49" s="106">
        <v>0</v>
      </c>
      <c r="C49" s="107">
        <v>0</v>
      </c>
      <c r="D49" s="106">
        <v>0</v>
      </c>
      <c r="E49" s="108">
        <v>0</v>
      </c>
      <c r="F49" s="107">
        <v>0</v>
      </c>
      <c r="G49" s="106">
        <v>0</v>
      </c>
      <c r="H49" s="107">
        <v>0</v>
      </c>
      <c r="I49" s="106">
        <f>SUM(B49:H49)</f>
        <v>0</v>
      </c>
      <c r="J49" s="417"/>
    </row>
    <row r="50" spans="1:10" ht="12.75">
      <c r="A50" s="115" t="s">
        <v>86</v>
      </c>
      <c r="B50" s="103">
        <v>0</v>
      </c>
      <c r="C50" s="104">
        <v>0</v>
      </c>
      <c r="D50" s="103">
        <v>0</v>
      </c>
      <c r="E50" s="105">
        <v>0</v>
      </c>
      <c r="F50" s="104">
        <v>0</v>
      </c>
      <c r="G50" s="103">
        <v>0</v>
      </c>
      <c r="H50" s="104">
        <v>0</v>
      </c>
      <c r="I50" s="103">
        <f>SUM(B50:H50)</f>
        <v>0</v>
      </c>
      <c r="J50" s="417"/>
    </row>
    <row r="51" spans="1:10" ht="15" customHeight="1" thickBot="1">
      <c r="A51" s="217" t="s">
        <v>87</v>
      </c>
      <c r="B51" s="218">
        <f aca="true" t="shared" si="12" ref="B51:H51">(B47+B48+B49)-B50</f>
        <v>0</v>
      </c>
      <c r="C51" s="219">
        <f t="shared" si="12"/>
        <v>0</v>
      </c>
      <c r="D51" s="219">
        <f t="shared" si="12"/>
        <v>0</v>
      </c>
      <c r="E51" s="219">
        <f t="shared" si="12"/>
        <v>0</v>
      </c>
      <c r="F51" s="219">
        <f t="shared" si="12"/>
        <v>0</v>
      </c>
      <c r="G51" s="219">
        <f t="shared" si="12"/>
        <v>0</v>
      </c>
      <c r="H51" s="219">
        <f t="shared" si="12"/>
        <v>0</v>
      </c>
      <c r="I51" s="220">
        <f>SUM(B51:H51)</f>
        <v>0</v>
      </c>
      <c r="J51" s="417"/>
    </row>
    <row r="52" spans="1:10" ht="16.5" thickBot="1">
      <c r="A52" s="213" t="str">
        <f>"May "&amp;TEXT(B3,0)</f>
        <v>May 2009</v>
      </c>
      <c r="B52" s="110"/>
      <c r="C52" s="110"/>
      <c r="D52" s="110"/>
      <c r="E52" s="110"/>
      <c r="F52" s="110"/>
      <c r="G52" s="110"/>
      <c r="H52" s="110"/>
      <c r="I52" s="110"/>
      <c r="J52" s="221"/>
    </row>
    <row r="53" spans="1:10" ht="12.75">
      <c r="A53" s="114" t="s">
        <v>85</v>
      </c>
      <c r="B53" s="216">
        <f aca="true" t="shared" si="13" ref="B53:I53">B51</f>
        <v>0</v>
      </c>
      <c r="C53" s="216">
        <f t="shared" si="13"/>
        <v>0</v>
      </c>
      <c r="D53" s="216">
        <f t="shared" si="13"/>
        <v>0</v>
      </c>
      <c r="E53" s="216">
        <f t="shared" si="13"/>
        <v>0</v>
      </c>
      <c r="F53" s="216">
        <f t="shared" si="13"/>
        <v>0</v>
      </c>
      <c r="G53" s="216">
        <f t="shared" si="13"/>
        <v>0</v>
      </c>
      <c r="H53" s="216">
        <f t="shared" si="13"/>
        <v>0</v>
      </c>
      <c r="I53" s="216">
        <f t="shared" si="13"/>
        <v>0</v>
      </c>
      <c r="J53" s="418"/>
    </row>
    <row r="54" spans="1:10" ht="12.75">
      <c r="A54" s="115" t="s">
        <v>116</v>
      </c>
      <c r="B54" s="103">
        <v>0</v>
      </c>
      <c r="C54" s="104">
        <v>0</v>
      </c>
      <c r="D54" s="103">
        <v>0</v>
      </c>
      <c r="E54" s="105">
        <v>0</v>
      </c>
      <c r="F54" s="104">
        <v>0</v>
      </c>
      <c r="G54" s="103">
        <v>0</v>
      </c>
      <c r="H54" s="104">
        <v>0</v>
      </c>
      <c r="I54" s="103">
        <f>SUM(B54:H54)</f>
        <v>0</v>
      </c>
      <c r="J54" s="417"/>
    </row>
    <row r="55" spans="1:10" ht="12.75">
      <c r="A55" s="116" t="s">
        <v>113</v>
      </c>
      <c r="B55" s="106">
        <v>0</v>
      </c>
      <c r="C55" s="107">
        <v>0</v>
      </c>
      <c r="D55" s="106">
        <v>0</v>
      </c>
      <c r="E55" s="108">
        <v>0</v>
      </c>
      <c r="F55" s="107">
        <v>0</v>
      </c>
      <c r="G55" s="106">
        <v>0</v>
      </c>
      <c r="H55" s="107">
        <v>0</v>
      </c>
      <c r="I55" s="106">
        <f>SUM(B55:H55)</f>
        <v>0</v>
      </c>
      <c r="J55" s="417"/>
    </row>
    <row r="56" spans="1:10" ht="12.75">
      <c r="A56" s="115" t="s">
        <v>86</v>
      </c>
      <c r="B56" s="103">
        <v>0</v>
      </c>
      <c r="C56" s="104">
        <v>0</v>
      </c>
      <c r="D56" s="103">
        <v>0</v>
      </c>
      <c r="E56" s="105">
        <v>0</v>
      </c>
      <c r="F56" s="104">
        <v>0</v>
      </c>
      <c r="G56" s="103">
        <v>0</v>
      </c>
      <c r="H56" s="104">
        <v>0</v>
      </c>
      <c r="I56" s="103">
        <f>SUM(B56:H56)</f>
        <v>0</v>
      </c>
      <c r="J56" s="417"/>
    </row>
    <row r="57" spans="1:10" ht="15" customHeight="1" thickBot="1">
      <c r="A57" s="217" t="s">
        <v>87</v>
      </c>
      <c r="B57" s="218">
        <f aca="true" t="shared" si="14" ref="B57:H57">(B53+B54+B55)-B56</f>
        <v>0</v>
      </c>
      <c r="C57" s="219">
        <f t="shared" si="14"/>
        <v>0</v>
      </c>
      <c r="D57" s="219">
        <f t="shared" si="14"/>
        <v>0</v>
      </c>
      <c r="E57" s="219">
        <f t="shared" si="14"/>
        <v>0</v>
      </c>
      <c r="F57" s="219">
        <f t="shared" si="14"/>
        <v>0</v>
      </c>
      <c r="G57" s="219">
        <f t="shared" si="14"/>
        <v>0</v>
      </c>
      <c r="H57" s="219">
        <f t="shared" si="14"/>
        <v>0</v>
      </c>
      <c r="I57" s="220">
        <f>SUM(B57:H57)</f>
        <v>0</v>
      </c>
      <c r="J57" s="417"/>
    </row>
    <row r="58" spans="1:10" ht="16.5" thickBot="1">
      <c r="A58" s="213" t="str">
        <f>"June "&amp;TEXT(B3,0)</f>
        <v>June 2009</v>
      </c>
      <c r="B58" s="110"/>
      <c r="C58" s="110"/>
      <c r="D58" s="110"/>
      <c r="E58" s="110"/>
      <c r="F58" s="110"/>
      <c r="G58" s="110"/>
      <c r="H58" s="110"/>
      <c r="I58" s="110"/>
      <c r="J58" s="221"/>
    </row>
    <row r="59" spans="1:10" ht="12.75">
      <c r="A59" s="114" t="s">
        <v>85</v>
      </c>
      <c r="B59" s="216">
        <f aca="true" t="shared" si="15" ref="B59:I59">B57</f>
        <v>0</v>
      </c>
      <c r="C59" s="216">
        <f t="shared" si="15"/>
        <v>0</v>
      </c>
      <c r="D59" s="216">
        <f t="shared" si="15"/>
        <v>0</v>
      </c>
      <c r="E59" s="216">
        <f t="shared" si="15"/>
        <v>0</v>
      </c>
      <c r="F59" s="216">
        <f t="shared" si="15"/>
        <v>0</v>
      </c>
      <c r="G59" s="216">
        <f t="shared" si="15"/>
        <v>0</v>
      </c>
      <c r="H59" s="216">
        <f t="shared" si="15"/>
        <v>0</v>
      </c>
      <c r="I59" s="216">
        <f t="shared" si="15"/>
        <v>0</v>
      </c>
      <c r="J59" s="418"/>
    </row>
    <row r="60" spans="1:10" ht="12.75">
      <c r="A60" s="115" t="s">
        <v>116</v>
      </c>
      <c r="B60" s="103">
        <v>0</v>
      </c>
      <c r="C60" s="104">
        <v>0</v>
      </c>
      <c r="D60" s="103">
        <v>0</v>
      </c>
      <c r="E60" s="105">
        <v>0</v>
      </c>
      <c r="F60" s="104">
        <v>0</v>
      </c>
      <c r="G60" s="103">
        <v>0</v>
      </c>
      <c r="H60" s="104">
        <v>0</v>
      </c>
      <c r="I60" s="103">
        <f>SUM(B60:H60)</f>
        <v>0</v>
      </c>
      <c r="J60" s="417"/>
    </row>
    <row r="61" spans="1:10" ht="12.75">
      <c r="A61" s="116" t="s">
        <v>113</v>
      </c>
      <c r="B61" s="106">
        <v>0</v>
      </c>
      <c r="C61" s="107">
        <v>0</v>
      </c>
      <c r="D61" s="106">
        <v>0</v>
      </c>
      <c r="E61" s="108">
        <v>0</v>
      </c>
      <c r="F61" s="107">
        <v>0</v>
      </c>
      <c r="G61" s="106">
        <v>0</v>
      </c>
      <c r="H61" s="107">
        <v>0</v>
      </c>
      <c r="I61" s="106">
        <f>SUM(B61:H61)</f>
        <v>0</v>
      </c>
      <c r="J61" s="417"/>
    </row>
    <row r="62" spans="1:10" ht="12.75">
      <c r="A62" s="115" t="s">
        <v>86</v>
      </c>
      <c r="B62" s="103">
        <v>0</v>
      </c>
      <c r="C62" s="104">
        <v>0</v>
      </c>
      <c r="D62" s="103">
        <v>0</v>
      </c>
      <c r="E62" s="105">
        <v>0</v>
      </c>
      <c r="F62" s="104">
        <v>0</v>
      </c>
      <c r="G62" s="103">
        <v>0</v>
      </c>
      <c r="H62" s="104">
        <v>0</v>
      </c>
      <c r="I62" s="103">
        <f>SUM(B62:H62)</f>
        <v>0</v>
      </c>
      <c r="J62" s="417"/>
    </row>
    <row r="63" spans="1:10" ht="15" customHeight="1" thickBot="1">
      <c r="A63" s="217" t="s">
        <v>87</v>
      </c>
      <c r="B63" s="218">
        <f aca="true" t="shared" si="16" ref="B63:H63">(B59+B60+B61)-B62</f>
        <v>0</v>
      </c>
      <c r="C63" s="219">
        <f t="shared" si="16"/>
        <v>0</v>
      </c>
      <c r="D63" s="219">
        <f t="shared" si="16"/>
        <v>0</v>
      </c>
      <c r="E63" s="219">
        <f t="shared" si="16"/>
        <v>0</v>
      </c>
      <c r="F63" s="219">
        <f t="shared" si="16"/>
        <v>0</v>
      </c>
      <c r="G63" s="219">
        <f t="shared" si="16"/>
        <v>0</v>
      </c>
      <c r="H63" s="219">
        <f t="shared" si="16"/>
        <v>0</v>
      </c>
      <c r="I63" s="220">
        <f>SUM(B63:H63)</f>
        <v>0</v>
      </c>
      <c r="J63" s="417"/>
    </row>
    <row r="64" spans="1:10" ht="16.5" thickBot="1">
      <c r="A64" s="213" t="str">
        <f>"July "&amp;TEXT(B3,0)</f>
        <v>July 2009</v>
      </c>
      <c r="B64" s="110"/>
      <c r="C64" s="110"/>
      <c r="D64" s="110"/>
      <c r="E64" s="110"/>
      <c r="F64" s="110"/>
      <c r="G64" s="110"/>
      <c r="H64" s="110"/>
      <c r="I64" s="110"/>
      <c r="J64" s="221"/>
    </row>
    <row r="65" spans="1:10" ht="12.75">
      <c r="A65" s="114" t="s">
        <v>85</v>
      </c>
      <c r="B65" s="216">
        <f aca="true" t="shared" si="17" ref="B65:I65">B63</f>
        <v>0</v>
      </c>
      <c r="C65" s="216">
        <f t="shared" si="17"/>
        <v>0</v>
      </c>
      <c r="D65" s="216">
        <f t="shared" si="17"/>
        <v>0</v>
      </c>
      <c r="E65" s="216">
        <f t="shared" si="17"/>
        <v>0</v>
      </c>
      <c r="F65" s="216">
        <f t="shared" si="17"/>
        <v>0</v>
      </c>
      <c r="G65" s="216">
        <f t="shared" si="17"/>
        <v>0</v>
      </c>
      <c r="H65" s="216">
        <f t="shared" si="17"/>
        <v>0</v>
      </c>
      <c r="I65" s="216">
        <f t="shared" si="17"/>
        <v>0</v>
      </c>
      <c r="J65" s="418"/>
    </row>
    <row r="66" spans="1:10" ht="12.75">
      <c r="A66" s="115" t="s">
        <v>116</v>
      </c>
      <c r="B66" s="103">
        <v>0</v>
      </c>
      <c r="C66" s="104">
        <v>0</v>
      </c>
      <c r="D66" s="103">
        <v>0</v>
      </c>
      <c r="E66" s="105">
        <v>0</v>
      </c>
      <c r="F66" s="104">
        <v>0</v>
      </c>
      <c r="G66" s="103">
        <v>0</v>
      </c>
      <c r="H66" s="104">
        <v>0</v>
      </c>
      <c r="I66" s="103">
        <f>SUM(B66:H66)</f>
        <v>0</v>
      </c>
      <c r="J66" s="417"/>
    </row>
    <row r="67" spans="1:10" ht="12.75">
      <c r="A67" s="116" t="s">
        <v>113</v>
      </c>
      <c r="B67" s="106">
        <v>0</v>
      </c>
      <c r="C67" s="107">
        <v>0</v>
      </c>
      <c r="D67" s="106">
        <v>0</v>
      </c>
      <c r="E67" s="108">
        <v>0</v>
      </c>
      <c r="F67" s="107">
        <v>0</v>
      </c>
      <c r="G67" s="106">
        <v>0</v>
      </c>
      <c r="H67" s="107">
        <v>0</v>
      </c>
      <c r="I67" s="106">
        <f>SUM(B67:H67)</f>
        <v>0</v>
      </c>
      <c r="J67" s="417"/>
    </row>
    <row r="68" spans="1:10" ht="12.75">
      <c r="A68" s="115" t="s">
        <v>86</v>
      </c>
      <c r="B68" s="103">
        <v>0</v>
      </c>
      <c r="C68" s="104">
        <v>0</v>
      </c>
      <c r="D68" s="103">
        <v>0</v>
      </c>
      <c r="E68" s="105">
        <v>0</v>
      </c>
      <c r="F68" s="104">
        <v>0</v>
      </c>
      <c r="G68" s="103">
        <v>0</v>
      </c>
      <c r="H68" s="104">
        <v>0</v>
      </c>
      <c r="I68" s="103">
        <f>SUM(B68:H68)</f>
        <v>0</v>
      </c>
      <c r="J68" s="417"/>
    </row>
    <row r="69" spans="1:10" ht="15" customHeight="1" thickBot="1">
      <c r="A69" s="217" t="s">
        <v>87</v>
      </c>
      <c r="B69" s="218">
        <f aca="true" t="shared" si="18" ref="B69:H69">(B65+B66+B67)-B68</f>
        <v>0</v>
      </c>
      <c r="C69" s="219">
        <f t="shared" si="18"/>
        <v>0</v>
      </c>
      <c r="D69" s="219">
        <f t="shared" si="18"/>
        <v>0</v>
      </c>
      <c r="E69" s="219">
        <f t="shared" si="18"/>
        <v>0</v>
      </c>
      <c r="F69" s="219">
        <f t="shared" si="18"/>
        <v>0</v>
      </c>
      <c r="G69" s="219">
        <f t="shared" si="18"/>
        <v>0</v>
      </c>
      <c r="H69" s="219">
        <f t="shared" si="18"/>
        <v>0</v>
      </c>
      <c r="I69" s="220">
        <f>SUM(B69:H69)</f>
        <v>0</v>
      </c>
      <c r="J69" s="417"/>
    </row>
    <row r="70" spans="1:10" ht="16.5" thickBot="1">
      <c r="A70" s="213" t="str">
        <f>"August "&amp;TEXT(B3,0)</f>
        <v>August 2009</v>
      </c>
      <c r="B70" s="110"/>
      <c r="C70" s="110"/>
      <c r="D70" s="110"/>
      <c r="E70" s="110"/>
      <c r="F70" s="110"/>
      <c r="G70" s="110"/>
      <c r="H70" s="110"/>
      <c r="I70" s="110"/>
      <c r="J70" s="221"/>
    </row>
    <row r="71" spans="1:10" ht="12.75">
      <c r="A71" s="114" t="s">
        <v>85</v>
      </c>
      <c r="B71" s="216">
        <f aca="true" t="shared" si="19" ref="B71:I71">B69</f>
        <v>0</v>
      </c>
      <c r="C71" s="216">
        <f t="shared" si="19"/>
        <v>0</v>
      </c>
      <c r="D71" s="216">
        <f t="shared" si="19"/>
        <v>0</v>
      </c>
      <c r="E71" s="216">
        <f t="shared" si="19"/>
        <v>0</v>
      </c>
      <c r="F71" s="216">
        <f t="shared" si="19"/>
        <v>0</v>
      </c>
      <c r="G71" s="216">
        <f t="shared" si="19"/>
        <v>0</v>
      </c>
      <c r="H71" s="216">
        <f t="shared" si="19"/>
        <v>0</v>
      </c>
      <c r="I71" s="216">
        <f t="shared" si="19"/>
        <v>0</v>
      </c>
      <c r="J71" s="418"/>
    </row>
    <row r="72" spans="1:10" ht="12.75">
      <c r="A72" s="115" t="s">
        <v>116</v>
      </c>
      <c r="B72" s="103">
        <v>0</v>
      </c>
      <c r="C72" s="104">
        <v>0</v>
      </c>
      <c r="D72" s="103">
        <v>0</v>
      </c>
      <c r="E72" s="105">
        <v>0</v>
      </c>
      <c r="F72" s="104">
        <v>0</v>
      </c>
      <c r="G72" s="103">
        <v>0</v>
      </c>
      <c r="H72" s="104">
        <v>0</v>
      </c>
      <c r="I72" s="103">
        <f>SUM(B72:H72)</f>
        <v>0</v>
      </c>
      <c r="J72" s="417"/>
    </row>
    <row r="73" spans="1:10" ht="12.75">
      <c r="A73" s="116" t="s">
        <v>113</v>
      </c>
      <c r="B73" s="106">
        <v>0</v>
      </c>
      <c r="C73" s="107">
        <v>0</v>
      </c>
      <c r="D73" s="106">
        <v>0</v>
      </c>
      <c r="E73" s="108">
        <v>0</v>
      </c>
      <c r="F73" s="107">
        <v>0</v>
      </c>
      <c r="G73" s="106">
        <v>0</v>
      </c>
      <c r="H73" s="107">
        <v>0</v>
      </c>
      <c r="I73" s="106">
        <f>SUM(B73:H73)</f>
        <v>0</v>
      </c>
      <c r="J73" s="417"/>
    </row>
    <row r="74" spans="1:10" ht="12.75">
      <c r="A74" s="115" t="s">
        <v>86</v>
      </c>
      <c r="B74" s="103">
        <v>0</v>
      </c>
      <c r="C74" s="104">
        <v>0</v>
      </c>
      <c r="D74" s="103">
        <v>0</v>
      </c>
      <c r="E74" s="105">
        <v>0</v>
      </c>
      <c r="F74" s="104">
        <v>0</v>
      </c>
      <c r="G74" s="103">
        <v>0</v>
      </c>
      <c r="H74" s="104">
        <v>0</v>
      </c>
      <c r="I74" s="103">
        <f>SUM(B74:H74)</f>
        <v>0</v>
      </c>
      <c r="J74" s="417"/>
    </row>
    <row r="75" spans="1:10" ht="15.75" customHeight="1" thickBot="1">
      <c r="A75" s="217" t="s">
        <v>87</v>
      </c>
      <c r="B75" s="218">
        <f aca="true" t="shared" si="20" ref="B75:H75">(B71+B72+B73)-B74</f>
        <v>0</v>
      </c>
      <c r="C75" s="219">
        <f t="shared" si="20"/>
        <v>0</v>
      </c>
      <c r="D75" s="219">
        <f t="shared" si="20"/>
        <v>0</v>
      </c>
      <c r="E75" s="219">
        <f t="shared" si="20"/>
        <v>0</v>
      </c>
      <c r="F75" s="219">
        <f t="shared" si="20"/>
        <v>0</v>
      </c>
      <c r="G75" s="219">
        <f t="shared" si="20"/>
        <v>0</v>
      </c>
      <c r="H75" s="219">
        <f t="shared" si="20"/>
        <v>0</v>
      </c>
      <c r="I75" s="220">
        <f>SUM(B75:H75)</f>
        <v>0</v>
      </c>
      <c r="J75" s="417"/>
    </row>
    <row r="76" spans="1:10" ht="16.5" thickBot="1">
      <c r="A76" s="213" t="str">
        <f>"September "&amp;TEXT(B3,0)</f>
        <v>September 2009</v>
      </c>
      <c r="B76" s="110"/>
      <c r="C76" s="110"/>
      <c r="D76" s="110"/>
      <c r="E76" s="110"/>
      <c r="F76" s="110"/>
      <c r="G76" s="110"/>
      <c r="H76" s="110"/>
      <c r="I76" s="110"/>
      <c r="J76" s="221"/>
    </row>
    <row r="77" spans="1:10" ht="12.75">
      <c r="A77" s="114" t="s">
        <v>85</v>
      </c>
      <c r="B77" s="216">
        <f aca="true" t="shared" si="21" ref="B77:I77">B75</f>
        <v>0</v>
      </c>
      <c r="C77" s="216">
        <f t="shared" si="21"/>
        <v>0</v>
      </c>
      <c r="D77" s="216">
        <f t="shared" si="21"/>
        <v>0</v>
      </c>
      <c r="E77" s="216">
        <f t="shared" si="21"/>
        <v>0</v>
      </c>
      <c r="F77" s="216">
        <f t="shared" si="21"/>
        <v>0</v>
      </c>
      <c r="G77" s="216">
        <f t="shared" si="21"/>
        <v>0</v>
      </c>
      <c r="H77" s="216">
        <f t="shared" si="21"/>
        <v>0</v>
      </c>
      <c r="I77" s="216">
        <f t="shared" si="21"/>
        <v>0</v>
      </c>
      <c r="J77" s="418"/>
    </row>
    <row r="78" spans="1:10" ht="12.75">
      <c r="A78" s="115" t="s">
        <v>116</v>
      </c>
      <c r="B78" s="103">
        <v>0</v>
      </c>
      <c r="C78" s="104">
        <v>0</v>
      </c>
      <c r="D78" s="103">
        <v>0</v>
      </c>
      <c r="E78" s="105">
        <v>0</v>
      </c>
      <c r="F78" s="104">
        <v>0</v>
      </c>
      <c r="G78" s="103">
        <v>0</v>
      </c>
      <c r="H78" s="104">
        <v>0</v>
      </c>
      <c r="I78" s="103">
        <f>SUM(B78:H78)</f>
        <v>0</v>
      </c>
      <c r="J78" s="417"/>
    </row>
    <row r="79" spans="1:10" ht="12.75">
      <c r="A79" s="116" t="s">
        <v>113</v>
      </c>
      <c r="B79" s="106">
        <v>0</v>
      </c>
      <c r="C79" s="107">
        <v>0</v>
      </c>
      <c r="D79" s="106">
        <v>0</v>
      </c>
      <c r="E79" s="108">
        <v>0</v>
      </c>
      <c r="F79" s="107">
        <v>0</v>
      </c>
      <c r="G79" s="106">
        <v>0</v>
      </c>
      <c r="H79" s="107">
        <v>0</v>
      </c>
      <c r="I79" s="106">
        <f>SUM(B79:H79)</f>
        <v>0</v>
      </c>
      <c r="J79" s="417"/>
    </row>
    <row r="80" spans="1:10" ht="12.75">
      <c r="A80" s="115" t="s">
        <v>86</v>
      </c>
      <c r="B80" s="103">
        <v>0</v>
      </c>
      <c r="C80" s="104">
        <v>0</v>
      </c>
      <c r="D80" s="103">
        <v>0</v>
      </c>
      <c r="E80" s="105">
        <v>0</v>
      </c>
      <c r="F80" s="104">
        <v>0</v>
      </c>
      <c r="G80" s="103">
        <v>0</v>
      </c>
      <c r="H80" s="104">
        <v>0</v>
      </c>
      <c r="I80" s="103">
        <f>SUM(B80:H80)</f>
        <v>0</v>
      </c>
      <c r="J80" s="417"/>
    </row>
    <row r="81" spans="1:10" ht="17.25" customHeight="1" thickBot="1">
      <c r="A81" s="117" t="s">
        <v>87</v>
      </c>
      <c r="B81" s="111">
        <f aca="true" t="shared" si="22" ref="B81:H81">(B77+B78+B79)-B80</f>
        <v>0</v>
      </c>
      <c r="C81" s="109">
        <f t="shared" si="22"/>
        <v>0</v>
      </c>
      <c r="D81" s="109">
        <f t="shared" si="22"/>
        <v>0</v>
      </c>
      <c r="E81" s="109">
        <f t="shared" si="22"/>
        <v>0</v>
      </c>
      <c r="F81" s="109">
        <f t="shared" si="22"/>
        <v>0</v>
      </c>
      <c r="G81" s="109">
        <f t="shared" si="22"/>
        <v>0</v>
      </c>
      <c r="H81" s="109">
        <f t="shared" si="22"/>
        <v>0</v>
      </c>
      <c r="I81" s="112">
        <f>SUM(B81:H81)</f>
        <v>0</v>
      </c>
      <c r="J81" s="419"/>
    </row>
    <row r="82" spans="1:10" ht="72" customHeight="1" thickBot="1">
      <c r="A82" s="205" t="str">
        <f>"End of Balance FY"&amp;TEXT(B3,0)&amp;" To Be Carried Over to FY"&amp;TEXT(B3+1,0)</f>
        <v>End of Balance FY2009 To Be Carried Over to FY2010</v>
      </c>
      <c r="B82" s="206">
        <f aca="true" t="shared" si="23" ref="B82:I82">B81</f>
        <v>0</v>
      </c>
      <c r="C82" s="207">
        <f t="shared" si="23"/>
        <v>0</v>
      </c>
      <c r="D82" s="208">
        <f t="shared" si="23"/>
        <v>0</v>
      </c>
      <c r="E82" s="209">
        <f t="shared" si="23"/>
        <v>0</v>
      </c>
      <c r="F82" s="208">
        <f t="shared" si="23"/>
        <v>0</v>
      </c>
      <c r="G82" s="207">
        <f t="shared" si="23"/>
        <v>0</v>
      </c>
      <c r="H82" s="208">
        <f t="shared" si="23"/>
        <v>0</v>
      </c>
      <c r="I82" s="209">
        <f t="shared" si="23"/>
        <v>0</v>
      </c>
      <c r="J82" s="224"/>
    </row>
    <row r="83" spans="1:10" ht="16.5" thickBot="1">
      <c r="A83" s="213" t="str">
        <f>"October "&amp;TEXT(B3,0)</f>
        <v>October 2009</v>
      </c>
      <c r="B83" s="214"/>
      <c r="C83" s="214"/>
      <c r="D83" s="214"/>
      <c r="E83" s="214"/>
      <c r="F83" s="214"/>
      <c r="G83" s="214"/>
      <c r="H83" s="214"/>
      <c r="I83" s="214"/>
      <c r="J83" s="215"/>
    </row>
    <row r="84" spans="1:10" ht="12.75">
      <c r="A84" s="114" t="s">
        <v>85</v>
      </c>
      <c r="B84" s="210">
        <f aca="true" t="shared" si="24" ref="B84:I84">B82</f>
        <v>0</v>
      </c>
      <c r="C84" s="211">
        <f t="shared" si="24"/>
        <v>0</v>
      </c>
      <c r="D84" s="211">
        <f t="shared" si="24"/>
        <v>0</v>
      </c>
      <c r="E84" s="211">
        <f t="shared" si="24"/>
        <v>0</v>
      </c>
      <c r="F84" s="211">
        <f t="shared" si="24"/>
        <v>0</v>
      </c>
      <c r="G84" s="211">
        <f t="shared" si="24"/>
        <v>0</v>
      </c>
      <c r="H84" s="212">
        <f t="shared" si="24"/>
        <v>0</v>
      </c>
      <c r="I84" s="204">
        <f t="shared" si="24"/>
        <v>0</v>
      </c>
      <c r="J84" s="416"/>
    </row>
    <row r="85" spans="1:10" ht="12.75">
      <c r="A85" s="115" t="s">
        <v>116</v>
      </c>
      <c r="B85" s="186">
        <v>0</v>
      </c>
      <c r="C85" s="104">
        <v>0</v>
      </c>
      <c r="D85" s="104">
        <v>0</v>
      </c>
      <c r="E85" s="104">
        <v>0</v>
      </c>
      <c r="F85" s="104">
        <v>0</v>
      </c>
      <c r="G85" s="104">
        <v>0</v>
      </c>
      <c r="H85" s="104">
        <v>0</v>
      </c>
      <c r="I85" s="105">
        <f>SUM(B85:H85)</f>
        <v>0</v>
      </c>
      <c r="J85" s="417"/>
    </row>
    <row r="86" spans="1:10" ht="12.75">
      <c r="A86" s="116" t="s">
        <v>113</v>
      </c>
      <c r="B86" s="187">
        <v>0</v>
      </c>
      <c r="C86" s="107">
        <v>0</v>
      </c>
      <c r="D86" s="107">
        <v>0</v>
      </c>
      <c r="E86" s="107">
        <v>0</v>
      </c>
      <c r="F86" s="107">
        <v>0</v>
      </c>
      <c r="G86" s="107">
        <v>0</v>
      </c>
      <c r="H86" s="107">
        <v>0</v>
      </c>
      <c r="I86" s="108">
        <f>SUM(B86:H86)</f>
        <v>0</v>
      </c>
      <c r="J86" s="417"/>
    </row>
    <row r="87" spans="1:10" ht="12.75">
      <c r="A87" s="115" t="s">
        <v>86</v>
      </c>
      <c r="B87" s="186">
        <v>0</v>
      </c>
      <c r="C87" s="104">
        <v>0</v>
      </c>
      <c r="D87" s="104">
        <v>0</v>
      </c>
      <c r="E87" s="104">
        <v>0</v>
      </c>
      <c r="F87" s="104">
        <v>0</v>
      </c>
      <c r="G87" s="104">
        <v>0</v>
      </c>
      <c r="H87" s="104">
        <v>0</v>
      </c>
      <c r="I87" s="105">
        <f>SUM(B87:H87)</f>
        <v>0</v>
      </c>
      <c r="J87" s="417"/>
    </row>
    <row r="88" spans="1:10" ht="15.75" customHeight="1" thickBot="1">
      <c r="A88" s="217" t="s">
        <v>87</v>
      </c>
      <c r="B88" s="218">
        <f aca="true" t="shared" si="25" ref="B88:H88">(B84+B85+B86)-B87</f>
        <v>0</v>
      </c>
      <c r="C88" s="219">
        <f t="shared" si="25"/>
        <v>0</v>
      </c>
      <c r="D88" s="219">
        <f t="shared" si="25"/>
        <v>0</v>
      </c>
      <c r="E88" s="219">
        <f t="shared" si="25"/>
        <v>0</v>
      </c>
      <c r="F88" s="219">
        <f t="shared" si="25"/>
        <v>0</v>
      </c>
      <c r="G88" s="219">
        <f t="shared" si="25"/>
        <v>0</v>
      </c>
      <c r="H88" s="219">
        <f t="shared" si="25"/>
        <v>0</v>
      </c>
      <c r="I88" s="225">
        <f>SUM(B88:H88)</f>
        <v>0</v>
      </c>
      <c r="J88" s="417"/>
    </row>
    <row r="89" spans="1:10" ht="16.5" thickBot="1">
      <c r="A89" s="213" t="str">
        <f>"November "&amp;TEXT(B3,0)</f>
        <v>November 2009</v>
      </c>
      <c r="B89" s="110"/>
      <c r="C89" s="110"/>
      <c r="D89" s="110"/>
      <c r="E89" s="110"/>
      <c r="F89" s="110"/>
      <c r="G89" s="110"/>
      <c r="H89" s="110"/>
      <c r="I89" s="110"/>
      <c r="J89" s="32"/>
    </row>
    <row r="90" spans="1:10" ht="12.75">
      <c r="A90" s="114" t="s">
        <v>85</v>
      </c>
      <c r="B90" s="102">
        <f aca="true" t="shared" si="26" ref="B90:I90">B88</f>
        <v>0</v>
      </c>
      <c r="C90" s="102">
        <f t="shared" si="26"/>
        <v>0</v>
      </c>
      <c r="D90" s="102">
        <f t="shared" si="26"/>
        <v>0</v>
      </c>
      <c r="E90" s="102">
        <f t="shared" si="26"/>
        <v>0</v>
      </c>
      <c r="F90" s="102">
        <f t="shared" si="26"/>
        <v>0</v>
      </c>
      <c r="G90" s="102">
        <f t="shared" si="26"/>
        <v>0</v>
      </c>
      <c r="H90" s="102">
        <f t="shared" si="26"/>
        <v>0</v>
      </c>
      <c r="I90" s="102">
        <f t="shared" si="26"/>
        <v>0</v>
      </c>
      <c r="J90" s="416"/>
    </row>
    <row r="91" spans="1:10" ht="12.75">
      <c r="A91" s="115" t="s">
        <v>116</v>
      </c>
      <c r="B91" s="103">
        <v>0</v>
      </c>
      <c r="C91" s="104">
        <v>0</v>
      </c>
      <c r="D91" s="103">
        <v>0</v>
      </c>
      <c r="E91" s="105">
        <v>0</v>
      </c>
      <c r="F91" s="104">
        <v>0</v>
      </c>
      <c r="G91" s="103">
        <v>0</v>
      </c>
      <c r="H91" s="104">
        <v>0</v>
      </c>
      <c r="I91" s="103">
        <f>SUM(B91:H91)</f>
        <v>0</v>
      </c>
      <c r="J91" s="417"/>
    </row>
    <row r="92" spans="1:10" ht="12.75">
      <c r="A92" s="116" t="s">
        <v>113</v>
      </c>
      <c r="B92" s="106">
        <v>0</v>
      </c>
      <c r="C92" s="107">
        <v>0</v>
      </c>
      <c r="D92" s="106">
        <v>0</v>
      </c>
      <c r="E92" s="108">
        <v>0</v>
      </c>
      <c r="F92" s="107">
        <v>0</v>
      </c>
      <c r="G92" s="106">
        <v>0</v>
      </c>
      <c r="H92" s="107">
        <v>0</v>
      </c>
      <c r="I92" s="106">
        <f>SUM(B92:H92)</f>
        <v>0</v>
      </c>
      <c r="J92" s="417"/>
    </row>
    <row r="93" spans="1:10" ht="12.75">
      <c r="A93" s="115" t="s">
        <v>86</v>
      </c>
      <c r="B93" s="103">
        <v>0</v>
      </c>
      <c r="C93" s="104">
        <v>0</v>
      </c>
      <c r="D93" s="103">
        <v>0</v>
      </c>
      <c r="E93" s="105">
        <v>0</v>
      </c>
      <c r="F93" s="104">
        <v>0</v>
      </c>
      <c r="G93" s="103">
        <v>0</v>
      </c>
      <c r="H93" s="104">
        <v>0</v>
      </c>
      <c r="I93" s="103">
        <f>SUM(B93:H93)</f>
        <v>0</v>
      </c>
      <c r="J93" s="417"/>
    </row>
    <row r="94" spans="1:10" ht="15" customHeight="1" thickBot="1">
      <c r="A94" s="217" t="s">
        <v>87</v>
      </c>
      <c r="B94" s="218">
        <f aca="true" t="shared" si="27" ref="B94:H94">(B90+B91+B92)-B93</f>
        <v>0</v>
      </c>
      <c r="C94" s="218">
        <f t="shared" si="27"/>
        <v>0</v>
      </c>
      <c r="D94" s="219">
        <f t="shared" si="27"/>
        <v>0</v>
      </c>
      <c r="E94" s="219">
        <f t="shared" si="27"/>
        <v>0</v>
      </c>
      <c r="F94" s="219">
        <f t="shared" si="27"/>
        <v>0</v>
      </c>
      <c r="G94" s="219">
        <f t="shared" si="27"/>
        <v>0</v>
      </c>
      <c r="H94" s="219">
        <f t="shared" si="27"/>
        <v>0</v>
      </c>
      <c r="I94" s="220">
        <f>SUM(B94:H94)</f>
        <v>0</v>
      </c>
      <c r="J94" s="417"/>
    </row>
    <row r="95" spans="1:10" ht="16.5" thickBot="1">
      <c r="A95" s="213" t="str">
        <f>"December "&amp;TEXT(B3,0)</f>
        <v>December 2009</v>
      </c>
      <c r="B95" s="110"/>
      <c r="C95" s="110"/>
      <c r="D95" s="110"/>
      <c r="E95" s="110"/>
      <c r="F95" s="110"/>
      <c r="G95" s="110"/>
      <c r="H95" s="110"/>
      <c r="I95" s="110"/>
      <c r="J95" s="101"/>
    </row>
    <row r="96" spans="1:10" ht="12.75">
      <c r="A96" s="114" t="s">
        <v>85</v>
      </c>
      <c r="B96" s="216">
        <f aca="true" t="shared" si="28" ref="B96:I96">B94</f>
        <v>0</v>
      </c>
      <c r="C96" s="216">
        <f t="shared" si="28"/>
        <v>0</v>
      </c>
      <c r="D96" s="216">
        <f t="shared" si="28"/>
        <v>0</v>
      </c>
      <c r="E96" s="216">
        <f t="shared" si="28"/>
        <v>0</v>
      </c>
      <c r="F96" s="216">
        <f t="shared" si="28"/>
        <v>0</v>
      </c>
      <c r="G96" s="216">
        <f t="shared" si="28"/>
        <v>0</v>
      </c>
      <c r="H96" s="216">
        <f t="shared" si="28"/>
        <v>0</v>
      </c>
      <c r="I96" s="216">
        <f t="shared" si="28"/>
        <v>0</v>
      </c>
      <c r="J96" s="418"/>
    </row>
    <row r="97" spans="1:10" ht="12.75">
      <c r="A97" s="115" t="s">
        <v>116</v>
      </c>
      <c r="B97" s="103">
        <v>0</v>
      </c>
      <c r="C97" s="104">
        <v>0</v>
      </c>
      <c r="D97" s="103">
        <v>0</v>
      </c>
      <c r="E97" s="105">
        <v>0</v>
      </c>
      <c r="F97" s="104">
        <v>0</v>
      </c>
      <c r="G97" s="103">
        <v>0</v>
      </c>
      <c r="H97" s="104">
        <v>0</v>
      </c>
      <c r="I97" s="103">
        <f>SUM(B97:H97)</f>
        <v>0</v>
      </c>
      <c r="J97" s="417"/>
    </row>
    <row r="98" spans="1:10" ht="12.75">
      <c r="A98" s="116" t="s">
        <v>113</v>
      </c>
      <c r="B98" s="106">
        <v>0</v>
      </c>
      <c r="C98" s="107">
        <v>0</v>
      </c>
      <c r="D98" s="106">
        <v>0</v>
      </c>
      <c r="E98" s="108">
        <v>0</v>
      </c>
      <c r="F98" s="107">
        <v>0</v>
      </c>
      <c r="G98" s="106">
        <v>0</v>
      </c>
      <c r="H98" s="107">
        <v>0</v>
      </c>
      <c r="I98" s="106">
        <f>SUM(B98:H98)</f>
        <v>0</v>
      </c>
      <c r="J98" s="417"/>
    </row>
    <row r="99" spans="1:10" ht="12.75">
      <c r="A99" s="115" t="s">
        <v>86</v>
      </c>
      <c r="B99" s="103">
        <v>0</v>
      </c>
      <c r="C99" s="104">
        <v>0</v>
      </c>
      <c r="D99" s="103">
        <v>0</v>
      </c>
      <c r="E99" s="105">
        <v>0</v>
      </c>
      <c r="F99" s="104">
        <v>0</v>
      </c>
      <c r="G99" s="103">
        <v>0</v>
      </c>
      <c r="H99" s="104">
        <v>0</v>
      </c>
      <c r="I99" s="103">
        <f>SUM(B99:H99)</f>
        <v>0</v>
      </c>
      <c r="J99" s="417"/>
    </row>
    <row r="100" spans="1:10" ht="15" customHeight="1" thickBot="1">
      <c r="A100" s="217" t="s">
        <v>87</v>
      </c>
      <c r="B100" s="218">
        <f aca="true" t="shared" si="29" ref="B100:H100">(B96+B97+B98)-B99</f>
        <v>0</v>
      </c>
      <c r="C100" s="219">
        <f t="shared" si="29"/>
        <v>0</v>
      </c>
      <c r="D100" s="219">
        <f t="shared" si="29"/>
        <v>0</v>
      </c>
      <c r="E100" s="219">
        <f t="shared" si="29"/>
        <v>0</v>
      </c>
      <c r="F100" s="219">
        <f t="shared" si="29"/>
        <v>0</v>
      </c>
      <c r="G100" s="219">
        <f t="shared" si="29"/>
        <v>0</v>
      </c>
      <c r="H100" s="219">
        <f t="shared" si="29"/>
        <v>0</v>
      </c>
      <c r="I100" s="220">
        <f>SUM(B100:H100)</f>
        <v>0</v>
      </c>
      <c r="J100" s="417"/>
    </row>
    <row r="101" spans="1:10" ht="16.5" thickBot="1">
      <c r="A101" s="213" t="str">
        <f>"January "&amp;TEXT(B3+1,0)</f>
        <v>January 2010</v>
      </c>
      <c r="B101" s="110"/>
      <c r="C101" s="110"/>
      <c r="D101" s="110"/>
      <c r="E101" s="110"/>
      <c r="F101" s="110"/>
      <c r="G101" s="110"/>
      <c r="H101" s="110"/>
      <c r="I101" s="110"/>
      <c r="J101" s="101"/>
    </row>
    <row r="102" spans="1:10" ht="12.75">
      <c r="A102" s="114" t="s">
        <v>85</v>
      </c>
      <c r="B102" s="102">
        <f aca="true" t="shared" si="30" ref="B102:I102">B100</f>
        <v>0</v>
      </c>
      <c r="C102" s="102">
        <f t="shared" si="30"/>
        <v>0</v>
      </c>
      <c r="D102" s="102">
        <f t="shared" si="30"/>
        <v>0</v>
      </c>
      <c r="E102" s="102">
        <f t="shared" si="30"/>
        <v>0</v>
      </c>
      <c r="F102" s="102">
        <f t="shared" si="30"/>
        <v>0</v>
      </c>
      <c r="G102" s="102">
        <f t="shared" si="30"/>
        <v>0</v>
      </c>
      <c r="H102" s="102">
        <f t="shared" si="30"/>
        <v>0</v>
      </c>
      <c r="I102" s="102">
        <f t="shared" si="30"/>
        <v>0</v>
      </c>
      <c r="J102" s="416"/>
    </row>
    <row r="103" spans="1:10" ht="12.75">
      <c r="A103" s="115" t="s">
        <v>116</v>
      </c>
      <c r="B103" s="103">
        <v>0</v>
      </c>
      <c r="C103" s="104">
        <v>0</v>
      </c>
      <c r="D103" s="103">
        <v>0</v>
      </c>
      <c r="E103" s="105">
        <v>0</v>
      </c>
      <c r="F103" s="104">
        <v>0</v>
      </c>
      <c r="G103" s="103">
        <v>0</v>
      </c>
      <c r="H103" s="104">
        <v>0</v>
      </c>
      <c r="I103" s="103">
        <f>SUM(B103:H103)</f>
        <v>0</v>
      </c>
      <c r="J103" s="417"/>
    </row>
    <row r="104" spans="1:10" ht="12.75">
      <c r="A104" s="116" t="s">
        <v>113</v>
      </c>
      <c r="B104" s="106">
        <v>0</v>
      </c>
      <c r="C104" s="107">
        <v>0</v>
      </c>
      <c r="D104" s="106">
        <v>0</v>
      </c>
      <c r="E104" s="108">
        <v>0</v>
      </c>
      <c r="F104" s="107">
        <v>0</v>
      </c>
      <c r="G104" s="106">
        <v>0</v>
      </c>
      <c r="H104" s="107">
        <v>0</v>
      </c>
      <c r="I104" s="106">
        <f>SUM(B104:H104)</f>
        <v>0</v>
      </c>
      <c r="J104" s="417"/>
    </row>
    <row r="105" spans="1:10" ht="12.75">
      <c r="A105" s="115" t="s">
        <v>86</v>
      </c>
      <c r="B105" s="103">
        <v>0</v>
      </c>
      <c r="C105" s="104">
        <v>0</v>
      </c>
      <c r="D105" s="103">
        <v>0</v>
      </c>
      <c r="E105" s="105">
        <v>0</v>
      </c>
      <c r="F105" s="104">
        <v>0</v>
      </c>
      <c r="G105" s="103">
        <v>0</v>
      </c>
      <c r="H105" s="104">
        <v>0</v>
      </c>
      <c r="I105" s="103">
        <f>SUM(B105:H105)</f>
        <v>0</v>
      </c>
      <c r="J105" s="417"/>
    </row>
    <row r="106" spans="1:10" ht="15.75" customHeight="1" thickBot="1">
      <c r="A106" s="217" t="s">
        <v>87</v>
      </c>
      <c r="B106" s="218">
        <f aca="true" t="shared" si="31" ref="B106:H106">(B102+B103+B104)-B105</f>
        <v>0</v>
      </c>
      <c r="C106" s="219">
        <f t="shared" si="31"/>
        <v>0</v>
      </c>
      <c r="D106" s="219">
        <f t="shared" si="31"/>
        <v>0</v>
      </c>
      <c r="E106" s="219">
        <f t="shared" si="31"/>
        <v>0</v>
      </c>
      <c r="F106" s="219">
        <f t="shared" si="31"/>
        <v>0</v>
      </c>
      <c r="G106" s="219">
        <f t="shared" si="31"/>
        <v>0</v>
      </c>
      <c r="H106" s="219">
        <f t="shared" si="31"/>
        <v>0</v>
      </c>
      <c r="I106" s="220">
        <f>SUM(B106:H106)</f>
        <v>0</v>
      </c>
      <c r="J106" s="417"/>
    </row>
    <row r="107" spans="1:10" ht="16.5" thickBot="1">
      <c r="A107" s="213" t="str">
        <f>"February "&amp;TEXT(B3+1,0)</f>
        <v>February 2010</v>
      </c>
      <c r="B107" s="110"/>
      <c r="C107" s="110"/>
      <c r="D107" s="110"/>
      <c r="E107" s="110"/>
      <c r="F107" s="110"/>
      <c r="G107" s="110"/>
      <c r="H107" s="110"/>
      <c r="I107" s="110"/>
      <c r="J107" s="101"/>
    </row>
    <row r="108" spans="1:10" ht="12.75">
      <c r="A108" s="114" t="s">
        <v>85</v>
      </c>
      <c r="B108" s="102">
        <f aca="true" t="shared" si="32" ref="B108:I108">B106</f>
        <v>0</v>
      </c>
      <c r="C108" s="102">
        <f t="shared" si="32"/>
        <v>0</v>
      </c>
      <c r="D108" s="102">
        <f t="shared" si="32"/>
        <v>0</v>
      </c>
      <c r="E108" s="102">
        <f t="shared" si="32"/>
        <v>0</v>
      </c>
      <c r="F108" s="102">
        <f t="shared" si="32"/>
        <v>0</v>
      </c>
      <c r="G108" s="102">
        <f t="shared" si="32"/>
        <v>0</v>
      </c>
      <c r="H108" s="102">
        <f t="shared" si="32"/>
        <v>0</v>
      </c>
      <c r="I108" s="102">
        <f t="shared" si="32"/>
        <v>0</v>
      </c>
      <c r="J108" s="416" t="s">
        <v>77</v>
      </c>
    </row>
    <row r="109" spans="1:10" ht="12.75">
      <c r="A109" s="115" t="s">
        <v>116</v>
      </c>
      <c r="B109" s="103">
        <v>0</v>
      </c>
      <c r="C109" s="104">
        <v>0</v>
      </c>
      <c r="D109" s="103">
        <v>0</v>
      </c>
      <c r="E109" s="105">
        <v>0</v>
      </c>
      <c r="F109" s="104">
        <v>0</v>
      </c>
      <c r="G109" s="103">
        <v>0</v>
      </c>
      <c r="H109" s="104">
        <v>0</v>
      </c>
      <c r="I109" s="103">
        <f>SUM(B109:H109)</f>
        <v>0</v>
      </c>
      <c r="J109" s="417"/>
    </row>
    <row r="110" spans="1:10" ht="12.75">
      <c r="A110" s="116" t="s">
        <v>113</v>
      </c>
      <c r="B110" s="106">
        <v>0</v>
      </c>
      <c r="C110" s="107">
        <v>0</v>
      </c>
      <c r="D110" s="106">
        <v>0</v>
      </c>
      <c r="E110" s="108">
        <v>0</v>
      </c>
      <c r="F110" s="107">
        <v>0</v>
      </c>
      <c r="G110" s="106">
        <v>0</v>
      </c>
      <c r="H110" s="107">
        <v>0</v>
      </c>
      <c r="I110" s="106">
        <f>SUM(B110:H110)</f>
        <v>0</v>
      </c>
      <c r="J110" s="417"/>
    </row>
    <row r="111" spans="1:10" ht="12.75">
      <c r="A111" s="115" t="s">
        <v>86</v>
      </c>
      <c r="B111" s="103">
        <v>0</v>
      </c>
      <c r="C111" s="104">
        <v>0</v>
      </c>
      <c r="D111" s="103">
        <v>0</v>
      </c>
      <c r="E111" s="105">
        <v>0</v>
      </c>
      <c r="F111" s="104">
        <v>0</v>
      </c>
      <c r="G111" s="103">
        <v>0</v>
      </c>
      <c r="H111" s="104">
        <v>0</v>
      </c>
      <c r="I111" s="103">
        <f>SUM(B111:H111)</f>
        <v>0</v>
      </c>
      <c r="J111" s="417"/>
    </row>
    <row r="112" spans="1:10" ht="15" customHeight="1" thickBot="1">
      <c r="A112" s="217" t="s">
        <v>87</v>
      </c>
      <c r="B112" s="218">
        <f aca="true" t="shared" si="33" ref="B112:H112">(B108+B109+B110)-B111</f>
        <v>0</v>
      </c>
      <c r="C112" s="219">
        <f t="shared" si="33"/>
        <v>0</v>
      </c>
      <c r="D112" s="219">
        <f t="shared" si="33"/>
        <v>0</v>
      </c>
      <c r="E112" s="219">
        <f t="shared" si="33"/>
        <v>0</v>
      </c>
      <c r="F112" s="219">
        <f t="shared" si="33"/>
        <v>0</v>
      </c>
      <c r="G112" s="219">
        <f t="shared" si="33"/>
        <v>0</v>
      </c>
      <c r="H112" s="219">
        <f t="shared" si="33"/>
        <v>0</v>
      </c>
      <c r="I112" s="220">
        <f>SUM(B112:H112)</f>
        <v>0</v>
      </c>
      <c r="J112" s="417"/>
    </row>
    <row r="113" spans="1:10" ht="16.5" thickBot="1">
      <c r="A113" s="213" t="str">
        <f>"March "&amp;TEXT(B3+1,0)</f>
        <v>March 2010</v>
      </c>
      <c r="B113" s="110"/>
      <c r="C113" s="110"/>
      <c r="D113" s="110"/>
      <c r="E113" s="110"/>
      <c r="F113" s="110"/>
      <c r="G113" s="110"/>
      <c r="H113" s="110"/>
      <c r="I113" s="110"/>
      <c r="J113" s="221"/>
    </row>
    <row r="114" spans="1:10" ht="12.75">
      <c r="A114" s="114" t="s">
        <v>85</v>
      </c>
      <c r="B114" s="216">
        <f aca="true" t="shared" si="34" ref="B114:I114">B112</f>
        <v>0</v>
      </c>
      <c r="C114" s="216">
        <f t="shared" si="34"/>
        <v>0</v>
      </c>
      <c r="D114" s="216">
        <f t="shared" si="34"/>
        <v>0</v>
      </c>
      <c r="E114" s="216">
        <f t="shared" si="34"/>
        <v>0</v>
      </c>
      <c r="F114" s="216">
        <f t="shared" si="34"/>
        <v>0</v>
      </c>
      <c r="G114" s="216">
        <f t="shared" si="34"/>
        <v>0</v>
      </c>
      <c r="H114" s="216">
        <f t="shared" si="34"/>
        <v>0</v>
      </c>
      <c r="I114" s="216">
        <f t="shared" si="34"/>
        <v>0</v>
      </c>
      <c r="J114" s="418"/>
    </row>
    <row r="115" spans="1:10" ht="12.75">
      <c r="A115" s="115" t="s">
        <v>116</v>
      </c>
      <c r="B115" s="103">
        <v>0</v>
      </c>
      <c r="C115" s="104">
        <v>0</v>
      </c>
      <c r="D115" s="103">
        <v>0</v>
      </c>
      <c r="E115" s="105">
        <v>0</v>
      </c>
      <c r="F115" s="104">
        <v>0</v>
      </c>
      <c r="G115" s="103">
        <v>0</v>
      </c>
      <c r="H115" s="104">
        <v>0</v>
      </c>
      <c r="I115" s="103">
        <f>SUM(B115:H115)</f>
        <v>0</v>
      </c>
      <c r="J115" s="417"/>
    </row>
    <row r="116" spans="1:10" ht="12.75">
      <c r="A116" s="116" t="s">
        <v>113</v>
      </c>
      <c r="B116" s="106">
        <v>0</v>
      </c>
      <c r="C116" s="107">
        <v>0</v>
      </c>
      <c r="D116" s="106">
        <v>0</v>
      </c>
      <c r="E116" s="108">
        <v>0</v>
      </c>
      <c r="F116" s="107">
        <v>0</v>
      </c>
      <c r="G116" s="106">
        <v>0</v>
      </c>
      <c r="H116" s="107">
        <v>0</v>
      </c>
      <c r="I116" s="106">
        <f>SUM(B116:H116)</f>
        <v>0</v>
      </c>
      <c r="J116" s="417"/>
    </row>
    <row r="117" spans="1:10" ht="12.75">
      <c r="A117" s="115" t="s">
        <v>86</v>
      </c>
      <c r="B117" s="103">
        <v>0</v>
      </c>
      <c r="C117" s="104">
        <v>0</v>
      </c>
      <c r="D117" s="103">
        <v>0</v>
      </c>
      <c r="E117" s="105">
        <v>0</v>
      </c>
      <c r="F117" s="104">
        <v>0</v>
      </c>
      <c r="G117" s="103">
        <v>0</v>
      </c>
      <c r="H117" s="104">
        <v>0</v>
      </c>
      <c r="I117" s="103">
        <f>SUM(B117:H117)</f>
        <v>0</v>
      </c>
      <c r="J117" s="417"/>
    </row>
    <row r="118" spans="1:10" ht="15" customHeight="1" thickBot="1">
      <c r="A118" s="279" t="s">
        <v>87</v>
      </c>
      <c r="B118" s="111">
        <f aca="true" t="shared" si="35" ref="B118:H118">(B114+B115+B116)-B117</f>
        <v>0</v>
      </c>
      <c r="C118" s="109">
        <f t="shared" si="35"/>
        <v>0</v>
      </c>
      <c r="D118" s="109">
        <f t="shared" si="35"/>
        <v>0</v>
      </c>
      <c r="E118" s="109">
        <f t="shared" si="35"/>
        <v>0</v>
      </c>
      <c r="F118" s="109">
        <f t="shared" si="35"/>
        <v>0</v>
      </c>
      <c r="G118" s="109">
        <f t="shared" si="35"/>
        <v>0</v>
      </c>
      <c r="H118" s="109">
        <f t="shared" si="35"/>
        <v>0</v>
      </c>
      <c r="I118" s="112">
        <f>SUM(B118:H118)</f>
        <v>0</v>
      </c>
      <c r="J118" s="419"/>
    </row>
    <row r="119" spans="1:10" ht="12.75">
      <c r="A119" s="136"/>
      <c r="B119" s="136"/>
      <c r="C119" s="136"/>
      <c r="D119" s="136"/>
      <c r="E119" s="136"/>
      <c r="F119" s="136"/>
      <c r="G119" s="136"/>
      <c r="H119" s="136"/>
      <c r="I119" s="136"/>
      <c r="J119" s="136"/>
    </row>
    <row r="120" spans="1:10" ht="12.75">
      <c r="A120" s="136"/>
      <c r="B120" s="136"/>
      <c r="C120" s="136"/>
      <c r="D120" s="136"/>
      <c r="E120" s="136"/>
      <c r="F120" s="136"/>
      <c r="G120" s="136"/>
      <c r="H120" s="136"/>
      <c r="I120" s="136"/>
      <c r="J120" s="136"/>
    </row>
    <row r="121" spans="1:10" ht="12.75">
      <c r="A121" s="136"/>
      <c r="B121" s="136"/>
      <c r="C121" s="136"/>
      <c r="D121" s="136"/>
      <c r="E121" s="136"/>
      <c r="F121" s="136"/>
      <c r="G121" s="136"/>
      <c r="H121" s="136"/>
      <c r="I121" s="136"/>
      <c r="J121" s="136"/>
    </row>
    <row r="122" spans="1:10" ht="12.75">
      <c r="A122" s="136"/>
      <c r="B122" s="136"/>
      <c r="C122" s="136"/>
      <c r="D122" s="136"/>
      <c r="E122" s="136"/>
      <c r="F122" s="136"/>
      <c r="G122" s="136"/>
      <c r="H122" s="136"/>
      <c r="I122" s="136"/>
      <c r="J122" s="136"/>
    </row>
    <row r="123" spans="1:10" ht="12.75">
      <c r="A123" s="136"/>
      <c r="B123" s="136"/>
      <c r="C123" s="136"/>
      <c r="D123" s="136"/>
      <c r="E123" s="136"/>
      <c r="F123" s="136"/>
      <c r="G123" s="136"/>
      <c r="H123" s="136"/>
      <c r="I123" s="136"/>
      <c r="J123" s="136"/>
    </row>
    <row r="124" spans="1:10" ht="12.75">
      <c r="A124" s="136"/>
      <c r="B124" s="136"/>
      <c r="C124" s="136"/>
      <c r="D124" s="136"/>
      <c r="E124" s="136"/>
      <c r="F124" s="136"/>
      <c r="G124" s="136"/>
      <c r="H124" s="136"/>
      <c r="I124" s="136"/>
      <c r="J124" s="136"/>
    </row>
    <row r="125" spans="1:10" ht="12.75">
      <c r="A125" s="136"/>
      <c r="B125" s="136"/>
      <c r="C125" s="136"/>
      <c r="D125" s="136"/>
      <c r="E125" s="136"/>
      <c r="F125" s="136"/>
      <c r="G125" s="136"/>
      <c r="H125" s="136"/>
      <c r="I125" s="136"/>
      <c r="J125" s="136"/>
    </row>
    <row r="126" spans="1:10" ht="12.75">
      <c r="A126" s="136"/>
      <c r="B126" s="136"/>
      <c r="C126" s="136"/>
      <c r="D126" s="136"/>
      <c r="E126" s="136"/>
      <c r="F126" s="136"/>
      <c r="G126" s="136"/>
      <c r="H126" s="136"/>
      <c r="I126" s="136"/>
      <c r="J126" s="136"/>
    </row>
    <row r="127" spans="1:10" ht="12.75">
      <c r="A127" s="136"/>
      <c r="B127" s="136"/>
      <c r="C127" s="136"/>
      <c r="D127" s="136"/>
      <c r="E127" s="136"/>
      <c r="F127" s="136"/>
      <c r="G127" s="136"/>
      <c r="H127" s="136"/>
      <c r="I127" s="136"/>
      <c r="J127" s="136"/>
    </row>
    <row r="128" spans="1:10" ht="12.75">
      <c r="A128" s="136"/>
      <c r="B128" s="136"/>
      <c r="C128" s="136"/>
      <c r="D128" s="136"/>
      <c r="E128" s="136"/>
      <c r="F128" s="136"/>
      <c r="G128" s="136"/>
      <c r="H128" s="136"/>
      <c r="I128" s="136"/>
      <c r="J128" s="136"/>
    </row>
    <row r="129" spans="1:10" ht="12.75">
      <c r="A129" s="136"/>
      <c r="B129" s="136"/>
      <c r="C129" s="136"/>
      <c r="D129" s="136"/>
      <c r="E129" s="136"/>
      <c r="F129" s="136"/>
      <c r="G129" s="136"/>
      <c r="H129" s="136"/>
      <c r="I129" s="136"/>
      <c r="J129" s="136"/>
    </row>
    <row r="130" spans="1:10" ht="12.75">
      <c r="A130" s="136"/>
      <c r="B130" s="136"/>
      <c r="C130" s="136"/>
      <c r="D130" s="136"/>
      <c r="E130" s="136"/>
      <c r="F130" s="136"/>
      <c r="G130" s="136"/>
      <c r="H130" s="136"/>
      <c r="I130" s="136"/>
      <c r="J130" s="136"/>
    </row>
    <row r="131" spans="1:10" ht="12.75">
      <c r="A131" s="136"/>
      <c r="B131" s="136"/>
      <c r="C131" s="136"/>
      <c r="D131" s="136"/>
      <c r="E131" s="136"/>
      <c r="F131" s="136"/>
      <c r="G131" s="136"/>
      <c r="H131" s="136"/>
      <c r="I131" s="136"/>
      <c r="J131" s="136"/>
    </row>
    <row r="132" spans="1:10" ht="12.75">
      <c r="A132" s="136"/>
      <c r="B132" s="136"/>
      <c r="C132" s="136"/>
      <c r="D132" s="136"/>
      <c r="E132" s="136"/>
      <c r="F132" s="136"/>
      <c r="G132" s="136"/>
      <c r="H132" s="136"/>
      <c r="I132" s="136"/>
      <c r="J132" s="136"/>
    </row>
    <row r="133" spans="1:10" ht="12.75">
      <c r="A133" s="136"/>
      <c r="B133" s="136"/>
      <c r="C133" s="136"/>
      <c r="D133" s="136"/>
      <c r="E133" s="136"/>
      <c r="F133" s="136"/>
      <c r="G133" s="136"/>
      <c r="H133" s="136"/>
      <c r="I133" s="136"/>
      <c r="J133" s="136"/>
    </row>
    <row r="134" spans="1:10" ht="12.75">
      <c r="A134" s="136"/>
      <c r="B134" s="136"/>
      <c r="C134" s="136"/>
      <c r="D134" s="136"/>
      <c r="E134" s="136"/>
      <c r="F134" s="136"/>
      <c r="G134" s="136"/>
      <c r="H134" s="136"/>
      <c r="I134" s="136"/>
      <c r="J134" s="136"/>
    </row>
    <row r="135" spans="1:10" ht="12.75">
      <c r="A135" s="136"/>
      <c r="B135" s="136"/>
      <c r="C135" s="136"/>
      <c r="D135" s="136"/>
      <c r="E135" s="136"/>
      <c r="F135" s="136"/>
      <c r="G135" s="136"/>
      <c r="H135" s="136"/>
      <c r="I135" s="136"/>
      <c r="J135" s="136"/>
    </row>
    <row r="136" spans="1:10" ht="12.75">
      <c r="A136" s="136"/>
      <c r="B136" s="136"/>
      <c r="C136" s="136"/>
      <c r="D136" s="136"/>
      <c r="E136" s="136"/>
      <c r="F136" s="136"/>
      <c r="G136" s="136"/>
      <c r="H136" s="136"/>
      <c r="I136" s="136"/>
      <c r="J136" s="136"/>
    </row>
    <row r="137" spans="1:10" ht="12.75">
      <c r="A137" s="136"/>
      <c r="B137" s="136"/>
      <c r="C137" s="136"/>
      <c r="D137" s="136"/>
      <c r="E137" s="136"/>
      <c r="F137" s="136"/>
      <c r="G137" s="136"/>
      <c r="H137" s="136"/>
      <c r="I137" s="136"/>
      <c r="J137" s="136"/>
    </row>
    <row r="138" spans="1:10" ht="12.75">
      <c r="A138" s="136"/>
      <c r="B138" s="136"/>
      <c r="C138" s="136"/>
      <c r="D138" s="136"/>
      <c r="E138" s="136"/>
      <c r="F138" s="136"/>
      <c r="G138" s="136"/>
      <c r="H138" s="136"/>
      <c r="I138" s="136"/>
      <c r="J138" s="136"/>
    </row>
    <row r="139" spans="1:10" ht="12.75">
      <c r="A139" s="136"/>
      <c r="B139" s="136"/>
      <c r="C139" s="136"/>
      <c r="D139" s="136"/>
      <c r="E139" s="136"/>
      <c r="F139" s="136"/>
      <c r="G139" s="136"/>
      <c r="H139" s="136"/>
      <c r="I139" s="136"/>
      <c r="J139" s="136"/>
    </row>
    <row r="140" spans="1:10" ht="12.75">
      <c r="A140" s="136"/>
      <c r="B140" s="136"/>
      <c r="C140" s="136"/>
      <c r="D140" s="136"/>
      <c r="E140" s="136"/>
      <c r="F140" s="136"/>
      <c r="G140" s="136"/>
      <c r="H140" s="136"/>
      <c r="I140" s="136"/>
      <c r="J140" s="136"/>
    </row>
    <row r="141" spans="1:10" ht="12.75">
      <c r="A141" s="136"/>
      <c r="B141" s="136"/>
      <c r="C141" s="136"/>
      <c r="D141" s="136"/>
      <c r="E141" s="136"/>
      <c r="F141" s="136"/>
      <c r="G141" s="136"/>
      <c r="H141" s="136"/>
      <c r="I141" s="136"/>
      <c r="J141" s="136"/>
    </row>
    <row r="142" spans="1:10" ht="12.75">
      <c r="A142" s="136"/>
      <c r="B142" s="136"/>
      <c r="C142" s="136"/>
      <c r="D142" s="136"/>
      <c r="E142" s="136"/>
      <c r="F142" s="136"/>
      <c r="G142" s="136"/>
      <c r="H142" s="136"/>
      <c r="I142" s="136"/>
      <c r="J142" s="136"/>
    </row>
    <row r="143" spans="1:10" ht="12.75">
      <c r="A143" s="136"/>
      <c r="B143" s="136"/>
      <c r="C143" s="136"/>
      <c r="D143" s="136"/>
      <c r="E143" s="136"/>
      <c r="F143" s="136"/>
      <c r="G143" s="136"/>
      <c r="H143" s="136"/>
      <c r="I143" s="136"/>
      <c r="J143" s="136"/>
    </row>
    <row r="144" spans="1:10" ht="12.75">
      <c r="A144" s="136"/>
      <c r="B144" s="136"/>
      <c r="C144" s="136"/>
      <c r="D144" s="136"/>
      <c r="E144" s="136"/>
      <c r="F144" s="136"/>
      <c r="G144" s="136"/>
      <c r="H144" s="136"/>
      <c r="I144" s="136"/>
      <c r="J144" s="136"/>
    </row>
    <row r="145" s="136" customFormat="1" ht="12.75"/>
    <row r="146" s="136" customFormat="1" ht="12.75"/>
    <row r="147" s="136" customFormat="1" ht="12.75"/>
    <row r="148" s="136" customFormat="1" ht="12.75"/>
    <row r="149" s="136" customFormat="1" ht="12.75"/>
    <row r="150" s="136" customFormat="1" ht="12.75"/>
    <row r="151" s="136" customFormat="1" ht="12.75"/>
    <row r="152" s="136" customFormat="1" ht="12.75"/>
    <row r="153" s="136" customFormat="1" ht="12.75"/>
    <row r="154" s="136" customFormat="1" ht="12.75"/>
    <row r="155" s="136" customFormat="1" ht="12.75"/>
    <row r="156" s="136" customFormat="1" ht="12.75"/>
    <row r="157" s="136" customFormat="1" ht="12.75"/>
    <row r="158" s="136" customFormat="1" ht="12.75"/>
    <row r="159" s="136" customFormat="1" ht="12.75"/>
    <row r="160" s="136" customFormat="1" ht="12.75"/>
    <row r="161" s="136" customFormat="1" ht="12.75"/>
    <row r="162" s="136" customFormat="1" ht="12.75"/>
    <row r="163" s="136" customFormat="1" ht="12.75"/>
    <row r="164" s="136" customFormat="1" ht="12.75"/>
    <row r="165" s="136" customFormat="1" ht="12.75"/>
    <row r="166" s="136" customFormat="1" ht="12.75"/>
    <row r="167" s="136" customFormat="1" ht="12.75"/>
    <row r="168" s="136" customFormat="1" ht="12.75"/>
    <row r="169" s="136" customFormat="1" ht="12.75"/>
    <row r="170" s="136" customFormat="1" ht="12.75"/>
    <row r="171" s="136" customFormat="1" ht="12.75"/>
    <row r="172" s="136" customFormat="1" ht="12.75"/>
    <row r="173" s="136" customFormat="1" ht="12.75"/>
    <row r="174" s="136" customFormat="1" ht="12.75"/>
    <row r="175" s="136" customFormat="1" ht="12.75"/>
    <row r="176" s="136" customFormat="1" ht="12.75"/>
    <row r="177" s="136" customFormat="1" ht="12.75"/>
    <row r="178" s="136" customFormat="1" ht="12.75"/>
    <row r="179" s="136" customFormat="1" ht="12.75"/>
    <row r="180" s="136" customFormat="1" ht="12.75"/>
    <row r="181" s="136" customFormat="1" ht="12.75"/>
    <row r="182" s="136" customFormat="1" ht="12.75"/>
    <row r="183" s="136" customFormat="1" ht="12.75"/>
    <row r="184" s="136" customFormat="1" ht="12.75"/>
    <row r="185" s="136" customFormat="1" ht="12.75"/>
    <row r="186" s="136" customFormat="1" ht="12.75"/>
    <row r="187" s="136" customFormat="1" ht="12.75"/>
    <row r="188" s="136" customFormat="1" ht="12.75"/>
    <row r="189" s="136" customFormat="1" ht="12.75"/>
    <row r="190" s="136" customFormat="1" ht="12.75"/>
    <row r="191" s="136" customFormat="1" ht="12.75"/>
    <row r="192" s="136" customFormat="1" ht="12.75"/>
    <row r="193" s="136" customFormat="1" ht="12.75"/>
    <row r="194" s="136" customFormat="1" ht="12.75"/>
    <row r="195" s="136" customFormat="1" ht="12.75"/>
    <row r="196" s="136" customFormat="1" ht="12.75"/>
    <row r="197" s="136" customFormat="1" ht="12.75"/>
    <row r="198" s="136" customFormat="1" ht="12.75"/>
    <row r="199" s="136" customFormat="1" ht="12.75"/>
  </sheetData>
  <sheetProtection password="CCBA" sheet="1"/>
  <protectedRanges>
    <protectedRange sqref="J37:J81 J110:J118 J11:J35 J84:J108" name="Range1"/>
  </protectedRanges>
  <mergeCells count="20">
    <mergeCell ref="B5:I5"/>
    <mergeCell ref="J11:J15"/>
    <mergeCell ref="J17:J21"/>
    <mergeCell ref="J23:J27"/>
    <mergeCell ref="J114:J118"/>
    <mergeCell ref="J108:J112"/>
    <mergeCell ref="J102:J106"/>
    <mergeCell ref="J96:J100"/>
    <mergeCell ref="J53:J57"/>
    <mergeCell ref="J6:J9"/>
    <mergeCell ref="J90:J94"/>
    <mergeCell ref="J29:J33"/>
    <mergeCell ref="J35:J39"/>
    <mergeCell ref="J41:J45"/>
    <mergeCell ref="J47:J51"/>
    <mergeCell ref="J65:J69"/>
    <mergeCell ref="J71:J75"/>
    <mergeCell ref="J59:J63"/>
    <mergeCell ref="J84:J88"/>
    <mergeCell ref="J77:J81"/>
  </mergeCells>
  <printOptions horizontalCentered="1" verticalCentered="1"/>
  <pageMargins left="0.5" right="0.5" top="0.5" bottom="0.5" header="0.5" footer="0.5"/>
  <pageSetup fitToHeight="2" horizontalDpi="600" verticalDpi="600" orientation="landscape" scale="61" r:id="rId1"/>
  <rowBreaks count="1" manualBreakCount="1">
    <brk id="57" max="9" man="1"/>
  </rowBreaks>
</worksheet>
</file>

<file path=xl/worksheets/sheet7.xml><?xml version="1.0" encoding="utf-8"?>
<worksheet xmlns="http://schemas.openxmlformats.org/spreadsheetml/2006/main" xmlns:r="http://schemas.openxmlformats.org/officeDocument/2006/relationships">
  <sheetPr>
    <pageSetUpPr fitToPage="1"/>
  </sheetPr>
  <dimension ref="A1:AG87"/>
  <sheetViews>
    <sheetView tabSelected="1" zoomScale="75" zoomScaleNormal="75" zoomScaleSheetLayoutView="75" zoomScalePageLayoutView="0" workbookViewId="0" topLeftCell="A1">
      <selection activeCell="B9" sqref="B9"/>
    </sheetView>
  </sheetViews>
  <sheetFormatPr defaultColWidth="9.140625" defaultRowHeight="12.75"/>
  <cols>
    <col min="1" max="1" width="31.421875" style="0" customWidth="1"/>
    <col min="2" max="2" width="22.7109375" style="0" customWidth="1"/>
    <col min="3" max="3" width="18.57421875" style="0" customWidth="1"/>
    <col min="4" max="4" width="16.7109375" style="0" customWidth="1"/>
    <col min="5" max="5" width="14.8515625" style="0" customWidth="1"/>
    <col min="6" max="6" width="67.8515625" style="0" customWidth="1"/>
  </cols>
  <sheetData>
    <row r="1" spans="1:33" ht="25.5">
      <c r="A1" s="121" t="s">
        <v>29</v>
      </c>
      <c r="B1" s="430">
        <f>'AER '!A3</f>
        <v>0</v>
      </c>
      <c r="C1" s="431"/>
      <c r="D1" s="431"/>
      <c r="E1" s="24"/>
      <c r="F1" s="152" t="s">
        <v>158</v>
      </c>
      <c r="G1" s="136"/>
      <c r="H1" s="136"/>
      <c r="I1" s="136"/>
      <c r="J1" s="136"/>
      <c r="K1" s="136"/>
      <c r="L1" s="136"/>
      <c r="M1" s="136"/>
      <c r="N1" s="136"/>
      <c r="O1" s="136"/>
      <c r="P1" s="136"/>
      <c r="Q1" s="136"/>
      <c r="R1" s="136"/>
      <c r="S1" s="136"/>
      <c r="T1" s="136"/>
      <c r="U1" s="136"/>
      <c r="V1" s="136"/>
      <c r="W1" s="136"/>
      <c r="X1" s="136"/>
      <c r="Y1" s="136"/>
      <c r="Z1" s="136"/>
      <c r="AA1" s="136"/>
      <c r="AB1" s="136"/>
      <c r="AC1" s="136"/>
      <c r="AD1" s="136"/>
      <c r="AE1" s="136"/>
      <c r="AF1" s="136"/>
      <c r="AG1" s="136"/>
    </row>
    <row r="2" spans="1:33" ht="25.5">
      <c r="A2" s="122" t="s">
        <v>30</v>
      </c>
      <c r="B2" s="432">
        <f>'AER '!D3</f>
        <v>0</v>
      </c>
      <c r="C2" s="433"/>
      <c r="D2" s="433"/>
      <c r="E2" s="12"/>
      <c r="F2" s="153">
        <f>'AER '!F3:G3</f>
        <v>0</v>
      </c>
      <c r="G2" s="136"/>
      <c r="H2" s="136"/>
      <c r="I2" s="136"/>
      <c r="J2" s="136"/>
      <c r="K2" s="136"/>
      <c r="L2" s="136"/>
      <c r="M2" s="136"/>
      <c r="N2" s="136"/>
      <c r="O2" s="136"/>
      <c r="P2" s="136"/>
      <c r="Q2" s="136"/>
      <c r="R2" s="136"/>
      <c r="S2" s="136"/>
      <c r="T2" s="136"/>
      <c r="U2" s="136"/>
      <c r="V2" s="136"/>
      <c r="W2" s="136"/>
      <c r="X2" s="136"/>
      <c r="Y2" s="136"/>
      <c r="Z2" s="136"/>
      <c r="AA2" s="136"/>
      <c r="AB2" s="136"/>
      <c r="AC2" s="136"/>
      <c r="AD2" s="136"/>
      <c r="AE2" s="136"/>
      <c r="AF2" s="136"/>
      <c r="AG2" s="136"/>
    </row>
    <row r="3" spans="1:33" ht="26.25" customHeight="1">
      <c r="A3" s="123" t="s">
        <v>31</v>
      </c>
      <c r="B3" s="434">
        <f>'AER '!D6</f>
        <v>2009</v>
      </c>
      <c r="C3" s="435"/>
      <c r="D3" s="435"/>
      <c r="E3" s="12"/>
      <c r="F3" s="27" t="s">
        <v>160</v>
      </c>
      <c r="G3" s="136"/>
      <c r="H3" s="136"/>
      <c r="I3" s="136"/>
      <c r="J3" s="136"/>
      <c r="K3" s="136"/>
      <c r="L3" s="136"/>
      <c r="M3" s="136"/>
      <c r="N3" s="136"/>
      <c r="O3" s="136"/>
      <c r="P3" s="136"/>
      <c r="Q3" s="136"/>
      <c r="R3" s="136"/>
      <c r="S3" s="136"/>
      <c r="T3" s="136"/>
      <c r="U3" s="136"/>
      <c r="V3" s="136"/>
      <c r="W3" s="136"/>
      <c r="X3" s="136"/>
      <c r="Y3" s="136"/>
      <c r="Z3" s="136"/>
      <c r="AA3" s="136"/>
      <c r="AB3" s="136"/>
      <c r="AC3" s="136"/>
      <c r="AD3" s="136"/>
      <c r="AE3" s="136"/>
      <c r="AF3" s="136"/>
      <c r="AG3" s="136"/>
    </row>
    <row r="4" spans="1:33" ht="26.25" customHeight="1">
      <c r="A4" s="123"/>
      <c r="B4" s="292"/>
      <c r="C4" s="12"/>
      <c r="D4" s="12"/>
      <c r="E4" s="12"/>
      <c r="F4" s="29"/>
      <c r="G4" s="136"/>
      <c r="H4" s="136"/>
      <c r="I4" s="136"/>
      <c r="J4" s="136"/>
      <c r="K4" s="136"/>
      <c r="L4" s="136"/>
      <c r="M4" s="136"/>
      <c r="N4" s="136"/>
      <c r="O4" s="136"/>
      <c r="P4" s="136"/>
      <c r="Q4" s="136"/>
      <c r="R4" s="136"/>
      <c r="S4" s="136"/>
      <c r="T4" s="136"/>
      <c r="U4" s="136"/>
      <c r="V4" s="136"/>
      <c r="W4" s="136"/>
      <c r="X4" s="136"/>
      <c r="Y4" s="136"/>
      <c r="Z4" s="136"/>
      <c r="AA4" s="136"/>
      <c r="AB4" s="136"/>
      <c r="AC4" s="136"/>
      <c r="AD4" s="136"/>
      <c r="AE4" s="136"/>
      <c r="AF4" s="136"/>
      <c r="AG4" s="136"/>
    </row>
    <row r="5" spans="1:33" ht="27.75" customHeight="1">
      <c r="A5" s="436" t="s">
        <v>24</v>
      </c>
      <c r="B5" s="437"/>
      <c r="C5" s="437"/>
      <c r="D5" s="437"/>
      <c r="E5" s="437"/>
      <c r="F5" s="438"/>
      <c r="G5" s="136"/>
      <c r="H5" s="136"/>
      <c r="I5" s="136"/>
      <c r="J5" s="136"/>
      <c r="K5" s="136"/>
      <c r="L5" s="136"/>
      <c r="M5" s="136"/>
      <c r="N5" s="136"/>
      <c r="O5" s="136"/>
      <c r="P5" s="136"/>
      <c r="Q5" s="136"/>
      <c r="R5" s="136"/>
      <c r="S5" s="136"/>
      <c r="T5" s="136"/>
      <c r="U5" s="136"/>
      <c r="V5" s="136"/>
      <c r="W5" s="136"/>
      <c r="X5" s="136"/>
      <c r="Y5" s="136"/>
      <c r="Z5" s="136"/>
      <c r="AA5" s="136"/>
      <c r="AB5" s="136"/>
      <c r="AC5" s="136"/>
      <c r="AD5" s="136"/>
      <c r="AE5" s="136"/>
      <c r="AF5" s="136"/>
      <c r="AG5" s="136"/>
    </row>
    <row r="6" spans="1:33" ht="48.75" customHeight="1">
      <c r="A6" s="124"/>
      <c r="B6" s="34" t="s">
        <v>220</v>
      </c>
      <c r="C6" s="34" t="s">
        <v>209</v>
      </c>
      <c r="D6" s="33" t="s">
        <v>83</v>
      </c>
      <c r="E6" s="33" t="s">
        <v>84</v>
      </c>
      <c r="F6" s="125"/>
      <c r="G6" s="136"/>
      <c r="H6" s="136"/>
      <c r="I6" s="136"/>
      <c r="J6" s="136"/>
      <c r="K6" s="136"/>
      <c r="L6" s="136"/>
      <c r="M6" s="136"/>
      <c r="N6" s="136"/>
      <c r="O6" s="136"/>
      <c r="P6" s="136"/>
      <c r="Q6" s="136"/>
      <c r="R6" s="136"/>
      <c r="S6" s="136"/>
      <c r="T6" s="136"/>
      <c r="U6" s="136"/>
      <c r="V6" s="136"/>
      <c r="W6" s="136"/>
      <c r="X6" s="136"/>
      <c r="Y6" s="136"/>
      <c r="Z6" s="136"/>
      <c r="AA6" s="136"/>
      <c r="AB6" s="136"/>
      <c r="AC6" s="136"/>
      <c r="AD6" s="136"/>
      <c r="AE6" s="136"/>
      <c r="AF6" s="136"/>
      <c r="AG6" s="136"/>
    </row>
    <row r="7" spans="1:33" ht="14.25" customHeight="1">
      <c r="A7" s="439" t="str">
        <f>"TA Approved Levels for FY"&amp;TEXT(B3,0)</f>
        <v>TA Approved Levels for FY2009</v>
      </c>
      <c r="B7" s="441" t="str">
        <f>('AER '!L27)&amp;" MT"</f>
        <v>0 MT</v>
      </c>
      <c r="C7" s="250" t="str">
        <f>SUM('AER '!L30)&amp;" MT"</f>
        <v>0 MT</v>
      </c>
      <c r="D7" s="440">
        <v>0</v>
      </c>
      <c r="E7" s="440">
        <v>0</v>
      </c>
      <c r="F7" s="125"/>
      <c r="G7" s="136"/>
      <c r="H7" s="136"/>
      <c r="I7" s="136"/>
      <c r="J7" s="136"/>
      <c r="K7" s="136"/>
      <c r="L7" s="136"/>
      <c r="M7" s="136"/>
      <c r="N7" s="136"/>
      <c r="O7" s="136"/>
      <c r="P7" s="136"/>
      <c r="Q7" s="136"/>
      <c r="R7" s="136"/>
      <c r="S7" s="136"/>
      <c r="T7" s="136"/>
      <c r="U7" s="136"/>
      <c r="V7" s="136"/>
      <c r="W7" s="136"/>
      <c r="X7" s="136"/>
      <c r="Y7" s="136"/>
      <c r="Z7" s="136"/>
      <c r="AA7" s="136"/>
      <c r="AB7" s="136"/>
      <c r="AC7" s="136"/>
      <c r="AD7" s="136"/>
      <c r="AE7" s="136"/>
      <c r="AF7" s="136"/>
      <c r="AG7" s="136"/>
    </row>
    <row r="8" spans="1:33" ht="19.5" customHeight="1" thickBot="1">
      <c r="A8" s="439"/>
      <c r="B8" s="442"/>
      <c r="C8" s="251">
        <v>0</v>
      </c>
      <c r="D8" s="440"/>
      <c r="E8" s="440"/>
      <c r="F8" s="154"/>
      <c r="G8" s="136"/>
      <c r="H8" s="136"/>
      <c r="I8" s="136"/>
      <c r="J8" s="136"/>
      <c r="K8" s="136"/>
      <c r="L8" s="136"/>
      <c r="M8" s="136"/>
      <c r="N8" s="136"/>
      <c r="O8" s="136"/>
      <c r="P8" s="136"/>
      <c r="Q8" s="136"/>
      <c r="R8" s="136"/>
      <c r="S8" s="136"/>
      <c r="T8" s="136"/>
      <c r="U8" s="136"/>
      <c r="V8" s="136"/>
      <c r="W8" s="136"/>
      <c r="X8" s="136"/>
      <c r="Y8" s="136"/>
      <c r="Z8" s="136"/>
      <c r="AA8" s="136"/>
      <c r="AB8" s="136"/>
      <c r="AC8" s="136"/>
      <c r="AD8" s="136"/>
      <c r="AE8" s="136"/>
      <c r="AF8" s="136"/>
      <c r="AG8" s="136"/>
    </row>
    <row r="9" spans="1:33" ht="12" customHeight="1" thickBot="1">
      <c r="A9" s="126"/>
      <c r="B9" s="293"/>
      <c r="C9" s="14"/>
      <c r="D9" s="14"/>
      <c r="E9" s="14"/>
      <c r="F9" s="127"/>
      <c r="G9" s="136"/>
      <c r="H9" s="136"/>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row>
    <row r="10" spans="1:33" ht="38.25" customHeight="1" thickBot="1">
      <c r="A10" s="259"/>
      <c r="B10" s="260" t="s">
        <v>221</v>
      </c>
      <c r="C10" s="260" t="s">
        <v>210</v>
      </c>
      <c r="D10" s="260" t="s">
        <v>211</v>
      </c>
      <c r="E10" s="261" t="s">
        <v>212</v>
      </c>
      <c r="F10" s="262" t="s">
        <v>136</v>
      </c>
      <c r="G10" s="136"/>
      <c r="H10" s="136"/>
      <c r="I10" s="136"/>
      <c r="J10" s="136"/>
      <c r="K10" s="136"/>
      <c r="L10" s="136"/>
      <c r="M10" s="136"/>
      <c r="N10" s="136"/>
      <c r="O10" s="136"/>
      <c r="P10" s="136"/>
      <c r="Q10" s="136"/>
      <c r="R10" s="136"/>
      <c r="S10" s="136"/>
      <c r="T10" s="136"/>
      <c r="U10" s="136"/>
      <c r="V10" s="136"/>
      <c r="W10" s="136"/>
      <c r="X10" s="136"/>
      <c r="Y10" s="136"/>
      <c r="Z10" s="136"/>
      <c r="AA10" s="136"/>
      <c r="AB10" s="136"/>
      <c r="AC10" s="136"/>
      <c r="AD10" s="136"/>
      <c r="AE10" s="136"/>
      <c r="AF10" s="136"/>
      <c r="AG10" s="136"/>
    </row>
    <row r="11" spans="1:33" ht="18.75" customHeight="1" thickBot="1">
      <c r="A11" s="263" t="str">
        <f>"October "&amp;TEXT(B3-1,0)</f>
        <v>October 2008</v>
      </c>
      <c r="B11" s="294"/>
      <c r="C11" s="264"/>
      <c r="D11" s="264"/>
      <c r="E11" s="264"/>
      <c r="F11" s="215"/>
      <c r="G11" s="136"/>
      <c r="H11" s="136"/>
      <c r="I11" s="136"/>
      <c r="J11" s="136"/>
      <c r="K11" s="136"/>
      <c r="L11" s="136"/>
      <c r="M11" s="136"/>
      <c r="N11" s="136"/>
      <c r="O11" s="136"/>
      <c r="P11" s="136"/>
      <c r="Q11" s="136"/>
      <c r="R11" s="136"/>
      <c r="S11" s="136"/>
      <c r="T11" s="136"/>
      <c r="U11" s="136"/>
      <c r="V11" s="136"/>
      <c r="W11" s="136"/>
      <c r="X11" s="136"/>
      <c r="Y11" s="136"/>
      <c r="Z11" s="136"/>
      <c r="AA11" s="136"/>
      <c r="AB11" s="136"/>
      <c r="AC11" s="136"/>
      <c r="AD11" s="136"/>
      <c r="AE11" s="136"/>
      <c r="AF11" s="136"/>
      <c r="AG11" s="136"/>
    </row>
    <row r="12" spans="1:33" ht="12.75">
      <c r="A12" s="203" t="s">
        <v>85</v>
      </c>
      <c r="B12" s="295">
        <f>'Commodity Pipeline Sheet'!I11</f>
        <v>0</v>
      </c>
      <c r="C12" s="331">
        <v>0</v>
      </c>
      <c r="D12" s="331">
        <v>0</v>
      </c>
      <c r="E12" s="332">
        <v>0</v>
      </c>
      <c r="F12" s="424"/>
      <c r="G12" s="136"/>
      <c r="H12" s="136"/>
      <c r="I12" s="136"/>
      <c r="J12" s="136"/>
      <c r="K12" s="136"/>
      <c r="L12" s="136"/>
      <c r="M12" s="136"/>
      <c r="N12" s="136"/>
      <c r="O12" s="136"/>
      <c r="P12" s="136"/>
      <c r="Q12" s="136"/>
      <c r="R12" s="136"/>
      <c r="S12" s="136"/>
      <c r="T12" s="136"/>
      <c r="U12" s="136"/>
      <c r="V12" s="136"/>
      <c r="W12" s="136"/>
      <c r="X12" s="136"/>
      <c r="Y12" s="136"/>
      <c r="Z12" s="136"/>
      <c r="AA12" s="136"/>
      <c r="AB12" s="136"/>
      <c r="AC12" s="136"/>
      <c r="AD12" s="136"/>
      <c r="AE12" s="136"/>
      <c r="AF12" s="136"/>
      <c r="AG12" s="136"/>
    </row>
    <row r="13" spans="1:33" ht="12.75">
      <c r="A13" s="129" t="s">
        <v>117</v>
      </c>
      <c r="B13" s="303">
        <f>'Commodity Pipeline Sheet'!I12</f>
        <v>0</v>
      </c>
      <c r="C13" s="15">
        <v>0</v>
      </c>
      <c r="D13" s="16">
        <v>0</v>
      </c>
      <c r="E13" s="17">
        <v>0</v>
      </c>
      <c r="F13" s="425"/>
      <c r="G13" s="136"/>
      <c r="H13" s="136"/>
      <c r="I13" s="136"/>
      <c r="J13" s="136"/>
      <c r="K13" s="136"/>
      <c r="L13" s="136"/>
      <c r="M13" s="136"/>
      <c r="N13" s="136"/>
      <c r="O13" s="136"/>
      <c r="P13" s="136"/>
      <c r="Q13" s="136"/>
      <c r="R13" s="136"/>
      <c r="S13" s="136"/>
      <c r="T13" s="136"/>
      <c r="U13" s="136"/>
      <c r="V13" s="136"/>
      <c r="W13" s="136"/>
      <c r="X13" s="136"/>
      <c r="Y13" s="136"/>
      <c r="Z13" s="136"/>
      <c r="AA13" s="136"/>
      <c r="AB13" s="136"/>
      <c r="AC13" s="136"/>
      <c r="AD13" s="136"/>
      <c r="AE13" s="136"/>
      <c r="AF13" s="136"/>
      <c r="AG13" s="136"/>
    </row>
    <row r="14" spans="1:33" ht="12.75">
      <c r="A14" s="130" t="s">
        <v>113</v>
      </c>
      <c r="B14" s="304">
        <f>'Commodity Pipeline Sheet'!I13</f>
        <v>0</v>
      </c>
      <c r="C14" s="18">
        <v>0</v>
      </c>
      <c r="D14" s="19">
        <v>0</v>
      </c>
      <c r="E14" s="20">
        <v>0</v>
      </c>
      <c r="F14" s="425"/>
      <c r="G14" s="136"/>
      <c r="H14" s="136"/>
      <c r="I14" s="136"/>
      <c r="J14" s="136"/>
      <c r="K14" s="136"/>
      <c r="L14" s="136"/>
      <c r="M14" s="136"/>
      <c r="N14" s="136"/>
      <c r="O14" s="136"/>
      <c r="P14" s="136"/>
      <c r="Q14" s="136"/>
      <c r="R14" s="136"/>
      <c r="S14" s="136"/>
      <c r="T14" s="136"/>
      <c r="U14" s="136"/>
      <c r="V14" s="136"/>
      <c r="W14" s="136"/>
      <c r="X14" s="136"/>
      <c r="Y14" s="136"/>
      <c r="Z14" s="136"/>
      <c r="AA14" s="136"/>
      <c r="AB14" s="136"/>
      <c r="AC14" s="136"/>
      <c r="AD14" s="136"/>
      <c r="AE14" s="136"/>
      <c r="AF14" s="136"/>
      <c r="AG14" s="136"/>
    </row>
    <row r="15" spans="1:33" ht="12.75">
      <c r="A15" s="129" t="s">
        <v>86</v>
      </c>
      <c r="B15" s="303">
        <f>'Commodity Pipeline Sheet'!I14</f>
        <v>0</v>
      </c>
      <c r="C15" s="15">
        <v>0</v>
      </c>
      <c r="D15" s="16">
        <v>0</v>
      </c>
      <c r="E15" s="17">
        <v>0</v>
      </c>
      <c r="F15" s="425"/>
      <c r="G15" s="136"/>
      <c r="H15" s="136"/>
      <c r="I15" s="136"/>
      <c r="J15" s="136"/>
      <c r="K15" s="136"/>
      <c r="L15" s="136"/>
      <c r="M15" s="136"/>
      <c r="N15" s="136"/>
      <c r="O15" s="136"/>
      <c r="P15" s="136"/>
      <c r="Q15" s="136"/>
      <c r="R15" s="136"/>
      <c r="S15" s="136"/>
      <c r="T15" s="136"/>
      <c r="U15" s="136"/>
      <c r="V15" s="136"/>
      <c r="W15" s="136"/>
      <c r="X15" s="136"/>
      <c r="Y15" s="136"/>
      <c r="Z15" s="136"/>
      <c r="AA15" s="136"/>
      <c r="AB15" s="136"/>
      <c r="AC15" s="136"/>
      <c r="AD15" s="136"/>
      <c r="AE15" s="136"/>
      <c r="AF15" s="136"/>
      <c r="AG15" s="136"/>
    </row>
    <row r="16" spans="1:33" ht="13.5" thickBot="1">
      <c r="A16" s="265" t="s">
        <v>87</v>
      </c>
      <c r="B16" s="296">
        <f>'Commodity Pipeline Sheet'!I15</f>
        <v>0</v>
      </c>
      <c r="C16" s="267">
        <f>(C12+C13+C14)-C15</f>
        <v>0</v>
      </c>
      <c r="D16" s="267">
        <f>(D12+D13+D14)-D15</f>
        <v>0</v>
      </c>
      <c r="E16" s="268">
        <f>(E12+E13+E14)-E15</f>
        <v>0</v>
      </c>
      <c r="F16" s="425"/>
      <c r="G16" s="136"/>
      <c r="H16" s="136"/>
      <c r="I16" s="136"/>
      <c r="J16" s="136"/>
      <c r="K16" s="136"/>
      <c r="L16" s="136"/>
      <c r="M16" s="136"/>
      <c r="N16" s="136"/>
      <c r="O16" s="136"/>
      <c r="P16" s="136"/>
      <c r="Q16" s="136"/>
      <c r="R16" s="136"/>
      <c r="S16" s="136"/>
      <c r="T16" s="136"/>
      <c r="U16" s="136"/>
      <c r="V16" s="136"/>
      <c r="W16" s="136"/>
      <c r="X16" s="136"/>
      <c r="Y16" s="136"/>
      <c r="Z16" s="136"/>
      <c r="AA16" s="136"/>
      <c r="AB16" s="136"/>
      <c r="AC16" s="136"/>
      <c r="AD16" s="136"/>
      <c r="AE16" s="136"/>
      <c r="AF16" s="136"/>
      <c r="AG16" s="136"/>
    </row>
    <row r="17" spans="1:33" ht="16.5" thickBot="1">
      <c r="A17" s="263" t="str">
        <f>"November "&amp;TEXT(B3-1,0)</f>
        <v>November 2008</v>
      </c>
      <c r="B17" s="301"/>
      <c r="C17" s="21"/>
      <c r="D17" s="21"/>
      <c r="E17" s="21"/>
      <c r="F17" s="269"/>
      <c r="G17" s="136"/>
      <c r="H17" s="136"/>
      <c r="I17" s="136"/>
      <c r="J17" s="136"/>
      <c r="K17" s="136"/>
      <c r="L17" s="136"/>
      <c r="M17" s="136"/>
      <c r="N17" s="136"/>
      <c r="O17" s="136"/>
      <c r="P17" s="136"/>
      <c r="Q17" s="136"/>
      <c r="R17" s="136"/>
      <c r="S17" s="136"/>
      <c r="T17" s="136"/>
      <c r="U17" s="136"/>
      <c r="V17" s="136"/>
      <c r="W17" s="136"/>
      <c r="X17" s="136"/>
      <c r="Y17" s="136"/>
      <c r="Z17" s="136"/>
      <c r="AA17" s="136"/>
      <c r="AB17" s="136"/>
      <c r="AC17" s="136"/>
      <c r="AD17" s="136"/>
      <c r="AE17" s="136"/>
      <c r="AF17" s="136"/>
      <c r="AG17" s="136"/>
    </row>
    <row r="18" spans="1:33" ht="12.75">
      <c r="A18" s="140" t="s">
        <v>85</v>
      </c>
      <c r="B18" s="297">
        <f>'Commodity Pipeline Sheet'!I17</f>
        <v>0</v>
      </c>
      <c r="C18" s="283">
        <f>C16</f>
        <v>0</v>
      </c>
      <c r="D18" s="281">
        <f>D16</f>
        <v>0</v>
      </c>
      <c r="E18" s="282">
        <f>E16</f>
        <v>0</v>
      </c>
      <c r="F18" s="424"/>
      <c r="G18" s="136"/>
      <c r="H18" s="136"/>
      <c r="I18" s="136"/>
      <c r="J18" s="136"/>
      <c r="K18" s="136"/>
      <c r="L18" s="136"/>
      <c r="M18" s="136"/>
      <c r="N18" s="136"/>
      <c r="O18" s="136"/>
      <c r="P18" s="136"/>
      <c r="Q18" s="136"/>
      <c r="R18" s="136"/>
      <c r="S18" s="136"/>
      <c r="T18" s="136"/>
      <c r="U18" s="136"/>
      <c r="V18" s="136"/>
      <c r="W18" s="136"/>
      <c r="X18" s="136"/>
      <c r="Y18" s="136"/>
      <c r="Z18" s="136"/>
      <c r="AA18" s="136"/>
      <c r="AB18" s="136"/>
      <c r="AC18" s="136"/>
      <c r="AD18" s="136"/>
      <c r="AE18" s="136"/>
      <c r="AF18" s="136"/>
      <c r="AG18" s="136"/>
    </row>
    <row r="19" spans="1:33" ht="12.75">
      <c r="A19" s="129" t="s">
        <v>117</v>
      </c>
      <c r="B19" s="303">
        <f>'Commodity Pipeline Sheet'!I18</f>
        <v>0</v>
      </c>
      <c r="C19" s="15">
        <v>0</v>
      </c>
      <c r="D19" s="16">
        <v>0</v>
      </c>
      <c r="E19" s="17">
        <v>0</v>
      </c>
      <c r="F19" s="426"/>
      <c r="G19" s="136"/>
      <c r="H19" s="136"/>
      <c r="I19" s="136"/>
      <c r="J19" s="136"/>
      <c r="K19" s="136"/>
      <c r="L19" s="136"/>
      <c r="M19" s="136"/>
      <c r="N19" s="136"/>
      <c r="O19" s="136"/>
      <c r="P19" s="136"/>
      <c r="Q19" s="136"/>
      <c r="R19" s="136"/>
      <c r="S19" s="136"/>
      <c r="T19" s="136"/>
      <c r="U19" s="136"/>
      <c r="V19" s="136"/>
      <c r="W19" s="136"/>
      <c r="X19" s="136"/>
      <c r="Y19" s="136"/>
      <c r="Z19" s="136"/>
      <c r="AA19" s="136"/>
      <c r="AB19" s="136"/>
      <c r="AC19" s="136"/>
      <c r="AD19" s="136"/>
      <c r="AE19" s="136"/>
      <c r="AF19" s="136"/>
      <c r="AG19" s="136"/>
    </row>
    <row r="20" spans="1:33" ht="12.75">
      <c r="A20" s="130" t="s">
        <v>113</v>
      </c>
      <c r="B20" s="304">
        <f>'Commodity Pipeline Sheet'!I19</f>
        <v>0</v>
      </c>
      <c r="C20" s="18">
        <v>0</v>
      </c>
      <c r="D20" s="19">
        <v>0</v>
      </c>
      <c r="E20" s="20">
        <v>0</v>
      </c>
      <c r="F20" s="426"/>
      <c r="G20" s="136"/>
      <c r="H20" s="136"/>
      <c r="I20" s="136"/>
      <c r="J20" s="136"/>
      <c r="K20" s="136"/>
      <c r="L20" s="136"/>
      <c r="M20" s="136"/>
      <c r="N20" s="136"/>
      <c r="O20" s="136"/>
      <c r="P20" s="136"/>
      <c r="Q20" s="136"/>
      <c r="R20" s="136"/>
      <c r="S20" s="136"/>
      <c r="T20" s="136"/>
      <c r="U20" s="136"/>
      <c r="V20" s="136"/>
      <c r="W20" s="136"/>
      <c r="X20" s="136"/>
      <c r="Y20" s="136"/>
      <c r="Z20" s="136"/>
      <c r="AA20" s="136"/>
      <c r="AB20" s="136"/>
      <c r="AC20" s="136"/>
      <c r="AD20" s="136"/>
      <c r="AE20" s="136"/>
      <c r="AF20" s="136"/>
      <c r="AG20" s="136"/>
    </row>
    <row r="21" spans="1:33" ht="12.75">
      <c r="A21" s="129" t="s">
        <v>86</v>
      </c>
      <c r="B21" s="303">
        <f>'Commodity Pipeline Sheet'!I20</f>
        <v>0</v>
      </c>
      <c r="C21" s="15">
        <v>0</v>
      </c>
      <c r="D21" s="16">
        <v>0</v>
      </c>
      <c r="E21" s="17">
        <v>0</v>
      </c>
      <c r="F21" s="426"/>
      <c r="G21" s="136"/>
      <c r="H21" s="136"/>
      <c r="I21" s="136"/>
      <c r="J21" s="136"/>
      <c r="K21" s="136"/>
      <c r="L21" s="136"/>
      <c r="M21" s="136"/>
      <c r="N21" s="136"/>
      <c r="O21" s="136"/>
      <c r="P21" s="136"/>
      <c r="Q21" s="136"/>
      <c r="R21" s="136"/>
      <c r="S21" s="136"/>
      <c r="T21" s="136"/>
      <c r="U21" s="136"/>
      <c r="V21" s="136"/>
      <c r="W21" s="136"/>
      <c r="X21" s="136"/>
      <c r="Y21" s="136"/>
      <c r="Z21" s="136"/>
      <c r="AA21" s="136"/>
      <c r="AB21" s="136"/>
      <c r="AC21" s="136"/>
      <c r="AD21" s="136"/>
      <c r="AE21" s="136"/>
      <c r="AF21" s="136"/>
      <c r="AG21" s="136"/>
    </row>
    <row r="22" spans="1:33" ht="13.5" thickBot="1">
      <c r="A22" s="265" t="s">
        <v>87</v>
      </c>
      <c r="B22" s="298">
        <f>'Commodity Pipeline Sheet'!I21</f>
        <v>0</v>
      </c>
      <c r="C22" s="266">
        <f>(C18+C19+C20)-C21</f>
        <v>0</v>
      </c>
      <c r="D22" s="267">
        <f>(D18+D19+D20)-D21</f>
        <v>0</v>
      </c>
      <c r="E22" s="268">
        <f>(E18+E19+E20)-E21</f>
        <v>0</v>
      </c>
      <c r="F22" s="426"/>
      <c r="G22" s="136"/>
      <c r="H22" s="136"/>
      <c r="I22" s="136"/>
      <c r="J22" s="136"/>
      <c r="K22" s="136"/>
      <c r="L22" s="136"/>
      <c r="M22" s="136"/>
      <c r="N22" s="136"/>
      <c r="O22" s="136"/>
      <c r="P22" s="136"/>
      <c r="Q22" s="136"/>
      <c r="R22" s="136"/>
      <c r="S22" s="136"/>
      <c r="T22" s="136"/>
      <c r="U22" s="136"/>
      <c r="V22" s="136"/>
      <c r="W22" s="136"/>
      <c r="X22" s="136"/>
      <c r="Y22" s="136"/>
      <c r="Z22" s="136"/>
      <c r="AA22" s="136"/>
      <c r="AB22" s="136"/>
      <c r="AC22" s="136"/>
      <c r="AD22" s="136"/>
      <c r="AE22" s="136"/>
      <c r="AF22" s="136"/>
      <c r="AG22" s="136"/>
    </row>
    <row r="23" spans="1:33" ht="16.5" thickBot="1">
      <c r="A23" s="263" t="str">
        <f>"December "&amp;TEXT(B3-1,0)</f>
        <v>December 2008</v>
      </c>
      <c r="B23" s="301"/>
      <c r="C23" s="21"/>
      <c r="D23" s="21"/>
      <c r="E23" s="21"/>
      <c r="F23" s="269"/>
      <c r="G23" s="136"/>
      <c r="H23" s="136"/>
      <c r="I23" s="136"/>
      <c r="J23" s="136"/>
      <c r="K23" s="136"/>
      <c r="L23" s="136"/>
      <c r="M23" s="136"/>
      <c r="N23" s="136"/>
      <c r="O23" s="136"/>
      <c r="P23" s="136"/>
      <c r="Q23" s="136"/>
      <c r="R23" s="136"/>
      <c r="S23" s="136"/>
      <c r="T23" s="136"/>
      <c r="U23" s="136"/>
      <c r="V23" s="136"/>
      <c r="W23" s="136"/>
      <c r="X23" s="136"/>
      <c r="Y23" s="136"/>
      <c r="Z23" s="136"/>
      <c r="AA23" s="136"/>
      <c r="AB23" s="136"/>
      <c r="AC23" s="136"/>
      <c r="AD23" s="136"/>
      <c r="AE23" s="136"/>
      <c r="AF23" s="136"/>
      <c r="AG23" s="136"/>
    </row>
    <row r="24" spans="1:33" ht="12.75">
      <c r="A24" s="128" t="s">
        <v>85</v>
      </c>
      <c r="B24" s="299">
        <f>'Commodity Pipeline Sheet'!I23</f>
        <v>0</v>
      </c>
      <c r="C24" s="281">
        <f>C22</f>
        <v>0</v>
      </c>
      <c r="D24" s="281">
        <f>D22</f>
        <v>0</v>
      </c>
      <c r="E24" s="282">
        <f>E22</f>
        <v>0</v>
      </c>
      <c r="F24" s="424"/>
      <c r="G24" s="136"/>
      <c r="H24" s="136"/>
      <c r="I24" s="136"/>
      <c r="J24" s="136"/>
      <c r="K24" s="136"/>
      <c r="L24" s="136"/>
      <c r="M24" s="136"/>
      <c r="N24" s="136"/>
      <c r="O24" s="136"/>
      <c r="P24" s="136"/>
      <c r="Q24" s="136"/>
      <c r="R24" s="136"/>
      <c r="S24" s="136"/>
      <c r="T24" s="136"/>
      <c r="U24" s="136"/>
      <c r="V24" s="136"/>
      <c r="W24" s="136"/>
      <c r="X24" s="136"/>
      <c r="Y24" s="136"/>
      <c r="Z24" s="136"/>
      <c r="AA24" s="136"/>
      <c r="AB24" s="136"/>
      <c r="AC24" s="136"/>
      <c r="AD24" s="136"/>
      <c r="AE24" s="136"/>
      <c r="AF24" s="136"/>
      <c r="AG24" s="136"/>
    </row>
    <row r="25" spans="1:33" ht="12.75">
      <c r="A25" s="129" t="s">
        <v>117</v>
      </c>
      <c r="B25" s="303">
        <f>'Commodity Pipeline Sheet'!I24</f>
        <v>0</v>
      </c>
      <c r="C25" s="15">
        <v>0</v>
      </c>
      <c r="D25" s="16">
        <v>0</v>
      </c>
      <c r="E25" s="17">
        <v>0</v>
      </c>
      <c r="F25" s="426"/>
      <c r="G25" s="136"/>
      <c r="H25" s="136"/>
      <c r="I25" s="136"/>
      <c r="J25" s="136"/>
      <c r="K25" s="136"/>
      <c r="L25" s="136"/>
      <c r="M25" s="136"/>
      <c r="N25" s="136"/>
      <c r="O25" s="136"/>
      <c r="P25" s="136"/>
      <c r="Q25" s="136"/>
      <c r="R25" s="136"/>
      <c r="S25" s="136"/>
      <c r="T25" s="136"/>
      <c r="U25" s="136"/>
      <c r="V25" s="136"/>
      <c r="W25" s="136"/>
      <c r="X25" s="136"/>
      <c r="Y25" s="136"/>
      <c r="Z25" s="136"/>
      <c r="AA25" s="136"/>
      <c r="AB25" s="136"/>
      <c r="AC25" s="136"/>
      <c r="AD25" s="136"/>
      <c r="AE25" s="136"/>
      <c r="AF25" s="136"/>
      <c r="AG25" s="136"/>
    </row>
    <row r="26" spans="1:33" ht="12.75">
      <c r="A26" s="130" t="s">
        <v>113</v>
      </c>
      <c r="B26" s="304">
        <f>'Commodity Pipeline Sheet'!I25</f>
        <v>0</v>
      </c>
      <c r="C26" s="18">
        <v>0</v>
      </c>
      <c r="D26" s="19">
        <v>0</v>
      </c>
      <c r="E26" s="20">
        <v>0</v>
      </c>
      <c r="F26" s="426"/>
      <c r="G26" s="136"/>
      <c r="H26" s="136"/>
      <c r="I26" s="136"/>
      <c r="J26" s="136"/>
      <c r="K26" s="136"/>
      <c r="L26" s="136"/>
      <c r="M26" s="136"/>
      <c r="N26" s="136"/>
      <c r="O26" s="136"/>
      <c r="P26" s="136"/>
      <c r="Q26" s="136"/>
      <c r="R26" s="136"/>
      <c r="S26" s="136"/>
      <c r="T26" s="136"/>
      <c r="U26" s="136"/>
      <c r="V26" s="136"/>
      <c r="W26" s="136"/>
      <c r="X26" s="136"/>
      <c r="Y26" s="136"/>
      <c r="Z26" s="136"/>
      <c r="AA26" s="136"/>
      <c r="AB26" s="136"/>
      <c r="AC26" s="136"/>
      <c r="AD26" s="136"/>
      <c r="AE26" s="136"/>
      <c r="AF26" s="136"/>
      <c r="AG26" s="136"/>
    </row>
    <row r="27" spans="1:33" ht="12.75">
      <c r="A27" s="129" t="s">
        <v>86</v>
      </c>
      <c r="B27" s="303">
        <f>'Commodity Pipeline Sheet'!I26</f>
        <v>0</v>
      </c>
      <c r="C27" s="15">
        <v>0</v>
      </c>
      <c r="D27" s="16">
        <v>0</v>
      </c>
      <c r="E27" s="17">
        <v>0</v>
      </c>
      <c r="F27" s="426"/>
      <c r="G27" s="136"/>
      <c r="H27" s="136"/>
      <c r="I27" s="136"/>
      <c r="J27" s="136"/>
      <c r="K27" s="136"/>
      <c r="L27" s="136"/>
      <c r="M27" s="136"/>
      <c r="N27" s="136"/>
      <c r="O27" s="136"/>
      <c r="P27" s="136"/>
      <c r="Q27" s="136"/>
      <c r="R27" s="136"/>
      <c r="S27" s="136"/>
      <c r="T27" s="136"/>
      <c r="U27" s="136"/>
      <c r="V27" s="136"/>
      <c r="W27" s="136"/>
      <c r="X27" s="136"/>
      <c r="Y27" s="136"/>
      <c r="Z27" s="136"/>
      <c r="AA27" s="136"/>
      <c r="AB27" s="136"/>
      <c r="AC27" s="136"/>
      <c r="AD27" s="136"/>
      <c r="AE27" s="136"/>
      <c r="AF27" s="136"/>
      <c r="AG27" s="136"/>
    </row>
    <row r="28" spans="1:33" ht="13.5" thickBot="1">
      <c r="A28" s="265" t="s">
        <v>87</v>
      </c>
      <c r="B28" s="298">
        <f>'Commodity Pipeline Sheet'!I27</f>
        <v>0</v>
      </c>
      <c r="C28" s="266">
        <f>(C24+C25+C26)-C27</f>
        <v>0</v>
      </c>
      <c r="D28" s="267">
        <f>(D24+D25+D26)-D27</f>
        <v>0</v>
      </c>
      <c r="E28" s="268">
        <f>(E24+E25+E26)-E27</f>
        <v>0</v>
      </c>
      <c r="F28" s="426"/>
      <c r="G28" s="136"/>
      <c r="H28" s="136"/>
      <c r="I28" s="136"/>
      <c r="J28" s="136"/>
      <c r="K28" s="136"/>
      <c r="L28" s="136"/>
      <c r="M28" s="136"/>
      <c r="N28" s="136"/>
      <c r="O28" s="136"/>
      <c r="P28" s="136"/>
      <c r="Q28" s="136"/>
      <c r="R28" s="136"/>
      <c r="S28" s="136"/>
      <c r="T28" s="136"/>
      <c r="U28" s="136"/>
      <c r="V28" s="136"/>
      <c r="W28" s="136"/>
      <c r="X28" s="136"/>
      <c r="Y28" s="136"/>
      <c r="Z28" s="136"/>
      <c r="AA28" s="136"/>
      <c r="AB28" s="136"/>
      <c r="AC28" s="136"/>
      <c r="AD28" s="136"/>
      <c r="AE28" s="136"/>
      <c r="AF28" s="136"/>
      <c r="AG28" s="136"/>
    </row>
    <row r="29" spans="1:33" ht="16.5" thickBot="1">
      <c r="A29" s="263" t="str">
        <f>"January "&amp;TEXT(B3,0)</f>
        <v>January 2009</v>
      </c>
      <c r="B29" s="301"/>
      <c r="C29" s="21"/>
      <c r="D29" s="21"/>
      <c r="E29" s="21"/>
      <c r="F29" s="269"/>
      <c r="G29" s="136"/>
      <c r="H29" s="136"/>
      <c r="I29" s="136"/>
      <c r="J29" s="136"/>
      <c r="K29" s="136"/>
      <c r="L29" s="136"/>
      <c r="M29" s="136"/>
      <c r="N29" s="136"/>
      <c r="O29" s="136"/>
      <c r="P29" s="136"/>
      <c r="Q29" s="136"/>
      <c r="R29" s="136"/>
      <c r="S29" s="136"/>
      <c r="T29" s="136"/>
      <c r="U29" s="136"/>
      <c r="V29" s="136"/>
      <c r="W29" s="136"/>
      <c r="X29" s="136"/>
      <c r="Y29" s="136"/>
      <c r="Z29" s="136"/>
      <c r="AA29" s="136"/>
      <c r="AB29" s="136"/>
      <c r="AC29" s="136"/>
      <c r="AD29" s="136"/>
      <c r="AE29" s="136"/>
      <c r="AF29" s="136"/>
      <c r="AG29" s="136"/>
    </row>
    <row r="30" spans="1:33" ht="12.75" customHeight="1">
      <c r="A30" s="128" t="s">
        <v>85</v>
      </c>
      <c r="B30" s="299">
        <f>'Commodity Pipeline Sheet'!I29</f>
        <v>0</v>
      </c>
      <c r="C30" s="281">
        <f>C28</f>
        <v>0</v>
      </c>
      <c r="D30" s="281">
        <f>D28</f>
        <v>0</v>
      </c>
      <c r="E30" s="282">
        <f>E28</f>
        <v>0</v>
      </c>
      <c r="F30" s="427"/>
      <c r="G30" s="136"/>
      <c r="H30" s="136"/>
      <c r="I30" s="136"/>
      <c r="J30" s="136"/>
      <c r="K30" s="136"/>
      <c r="L30" s="136"/>
      <c r="M30" s="136"/>
      <c r="N30" s="136"/>
      <c r="O30" s="136"/>
      <c r="P30" s="136"/>
      <c r="Q30" s="136"/>
      <c r="R30" s="136"/>
      <c r="S30" s="136"/>
      <c r="T30" s="136"/>
      <c r="U30" s="136"/>
      <c r="V30" s="136"/>
      <c r="W30" s="136"/>
      <c r="X30" s="136"/>
      <c r="Y30" s="136"/>
      <c r="Z30" s="136"/>
      <c r="AA30" s="136"/>
      <c r="AB30" s="136"/>
      <c r="AC30" s="136"/>
      <c r="AD30" s="136"/>
      <c r="AE30" s="136"/>
      <c r="AF30" s="136"/>
      <c r="AG30" s="136"/>
    </row>
    <row r="31" spans="1:33" ht="12.75">
      <c r="A31" s="129" t="s">
        <v>117</v>
      </c>
      <c r="B31" s="303">
        <f>'Commodity Pipeline Sheet'!I30</f>
        <v>0</v>
      </c>
      <c r="C31" s="15">
        <v>0</v>
      </c>
      <c r="D31" s="16">
        <v>0</v>
      </c>
      <c r="E31" s="17">
        <v>0</v>
      </c>
      <c r="F31" s="428"/>
      <c r="G31" s="136"/>
      <c r="H31" s="136"/>
      <c r="I31" s="136"/>
      <c r="J31" s="136"/>
      <c r="K31" s="136"/>
      <c r="L31" s="136"/>
      <c r="M31" s="136"/>
      <c r="N31" s="136"/>
      <c r="O31" s="136"/>
      <c r="P31" s="136"/>
      <c r="Q31" s="136"/>
      <c r="R31" s="136"/>
      <c r="S31" s="136"/>
      <c r="T31" s="136"/>
      <c r="U31" s="136"/>
      <c r="V31" s="136"/>
      <c r="W31" s="136"/>
      <c r="X31" s="136"/>
      <c r="Y31" s="136"/>
      <c r="Z31" s="136"/>
      <c r="AA31" s="136"/>
      <c r="AB31" s="136"/>
      <c r="AC31" s="136"/>
      <c r="AD31" s="136"/>
      <c r="AE31" s="136"/>
      <c r="AF31" s="136"/>
      <c r="AG31" s="136"/>
    </row>
    <row r="32" spans="1:33" ht="12.75">
      <c r="A32" s="130" t="s">
        <v>113</v>
      </c>
      <c r="B32" s="304">
        <f>'Commodity Pipeline Sheet'!I31</f>
        <v>0</v>
      </c>
      <c r="C32" s="18">
        <v>0</v>
      </c>
      <c r="D32" s="19">
        <v>0</v>
      </c>
      <c r="E32" s="20">
        <v>0</v>
      </c>
      <c r="F32" s="428"/>
      <c r="G32" s="136"/>
      <c r="H32" s="136"/>
      <c r="I32" s="136"/>
      <c r="J32" s="136"/>
      <c r="K32" s="136"/>
      <c r="L32" s="136"/>
      <c r="M32" s="136"/>
      <c r="N32" s="136"/>
      <c r="O32" s="136"/>
      <c r="P32" s="136"/>
      <c r="Q32" s="136"/>
      <c r="R32" s="136"/>
      <c r="S32" s="136"/>
      <c r="T32" s="136"/>
      <c r="U32" s="136"/>
      <c r="V32" s="136"/>
      <c r="W32" s="136"/>
      <c r="X32" s="136"/>
      <c r="Y32" s="136"/>
      <c r="Z32" s="136"/>
      <c r="AA32" s="136"/>
      <c r="AB32" s="136"/>
      <c r="AC32" s="136"/>
      <c r="AD32" s="136"/>
      <c r="AE32" s="136"/>
      <c r="AF32" s="136"/>
      <c r="AG32" s="136"/>
    </row>
    <row r="33" spans="1:33" ht="12.75">
      <c r="A33" s="129" t="s">
        <v>86</v>
      </c>
      <c r="B33" s="303">
        <f>'Commodity Pipeline Sheet'!I32</f>
        <v>0</v>
      </c>
      <c r="C33" s="15">
        <v>0</v>
      </c>
      <c r="D33" s="16">
        <v>0</v>
      </c>
      <c r="E33" s="17">
        <v>0</v>
      </c>
      <c r="F33" s="428"/>
      <c r="G33" s="136"/>
      <c r="H33" s="136"/>
      <c r="I33" s="136"/>
      <c r="J33" s="136"/>
      <c r="K33" s="136"/>
      <c r="L33" s="136"/>
      <c r="M33" s="136"/>
      <c r="N33" s="136"/>
      <c r="O33" s="136"/>
      <c r="P33" s="136"/>
      <c r="Q33" s="136"/>
      <c r="R33" s="136"/>
      <c r="S33" s="136"/>
      <c r="T33" s="136"/>
      <c r="U33" s="136"/>
      <c r="V33" s="136"/>
      <c r="W33" s="136"/>
      <c r="X33" s="136"/>
      <c r="Y33" s="136"/>
      <c r="Z33" s="136"/>
      <c r="AA33" s="136"/>
      <c r="AB33" s="136"/>
      <c r="AC33" s="136"/>
      <c r="AD33" s="136"/>
      <c r="AE33" s="136"/>
      <c r="AF33" s="136"/>
      <c r="AG33" s="136"/>
    </row>
    <row r="34" spans="1:33" ht="13.5" thickBot="1">
      <c r="A34" s="265" t="s">
        <v>87</v>
      </c>
      <c r="B34" s="298">
        <f>'Commodity Pipeline Sheet'!I33</f>
        <v>0</v>
      </c>
      <c r="C34" s="266">
        <f>(C30+C31+C32)-C33</f>
        <v>0</v>
      </c>
      <c r="D34" s="267">
        <f>(D30+D31+D32)-D33</f>
        <v>0</v>
      </c>
      <c r="E34" s="268">
        <f>(E30+E31+E32)-E33</f>
        <v>0</v>
      </c>
      <c r="F34" s="428"/>
      <c r="G34" s="136"/>
      <c r="H34" s="136"/>
      <c r="I34" s="136"/>
      <c r="J34" s="136"/>
      <c r="K34" s="136"/>
      <c r="L34" s="136"/>
      <c r="M34" s="136"/>
      <c r="N34" s="136"/>
      <c r="O34" s="136"/>
      <c r="P34" s="136"/>
      <c r="Q34" s="136"/>
      <c r="R34" s="136"/>
      <c r="S34" s="136"/>
      <c r="T34" s="136"/>
      <c r="U34" s="136"/>
      <c r="V34" s="136"/>
      <c r="W34" s="136"/>
      <c r="X34" s="136"/>
      <c r="Y34" s="136"/>
      <c r="Z34" s="136"/>
      <c r="AA34" s="136"/>
      <c r="AB34" s="136"/>
      <c r="AC34" s="136"/>
      <c r="AD34" s="136"/>
      <c r="AE34" s="136"/>
      <c r="AF34" s="136"/>
      <c r="AG34" s="136"/>
    </row>
    <row r="35" spans="1:33" ht="16.5" thickBot="1">
      <c r="A35" s="263" t="str">
        <f>"February "&amp;TEXT(B3,0)</f>
        <v>February 2009</v>
      </c>
      <c r="B35" s="301"/>
      <c r="C35" s="21"/>
      <c r="D35" s="21"/>
      <c r="E35" s="21"/>
      <c r="F35" s="269"/>
      <c r="G35" s="136"/>
      <c r="H35" s="136"/>
      <c r="I35" s="136"/>
      <c r="J35" s="136"/>
      <c r="K35" s="136"/>
      <c r="L35" s="136"/>
      <c r="M35" s="136"/>
      <c r="N35" s="136"/>
      <c r="O35" s="136"/>
      <c r="P35" s="136"/>
      <c r="Q35" s="136"/>
      <c r="R35" s="136"/>
      <c r="S35" s="136"/>
      <c r="T35" s="136"/>
      <c r="U35" s="136"/>
      <c r="V35" s="136"/>
      <c r="W35" s="136"/>
      <c r="X35" s="136"/>
      <c r="Y35" s="136"/>
      <c r="Z35" s="136"/>
      <c r="AA35" s="136"/>
      <c r="AB35" s="136"/>
      <c r="AC35" s="136"/>
      <c r="AD35" s="136"/>
      <c r="AE35" s="136"/>
      <c r="AF35" s="136"/>
      <c r="AG35" s="136"/>
    </row>
    <row r="36" spans="1:33" ht="12.75">
      <c r="A36" s="128" t="s">
        <v>85</v>
      </c>
      <c r="B36" s="299">
        <f>'Commodity Pipeline Sheet'!I35</f>
        <v>0</v>
      </c>
      <c r="C36" s="281">
        <f>C34</f>
        <v>0</v>
      </c>
      <c r="D36" s="281">
        <f>D34</f>
        <v>0</v>
      </c>
      <c r="E36" s="282">
        <f>E34</f>
        <v>0</v>
      </c>
      <c r="F36" s="427"/>
      <c r="G36" s="136"/>
      <c r="H36" s="136"/>
      <c r="I36" s="136"/>
      <c r="J36" s="136"/>
      <c r="K36" s="136"/>
      <c r="L36" s="136"/>
      <c r="M36" s="136"/>
      <c r="N36" s="136"/>
      <c r="O36" s="136"/>
      <c r="P36" s="136"/>
      <c r="Q36" s="136"/>
      <c r="R36" s="136"/>
      <c r="S36" s="136"/>
      <c r="T36" s="136"/>
      <c r="U36" s="136"/>
      <c r="V36" s="136"/>
      <c r="W36" s="136"/>
      <c r="X36" s="136"/>
      <c r="Y36" s="136"/>
      <c r="Z36" s="136"/>
      <c r="AA36" s="136"/>
      <c r="AB36" s="136"/>
      <c r="AC36" s="136"/>
      <c r="AD36" s="136"/>
      <c r="AE36" s="136"/>
      <c r="AF36" s="136"/>
      <c r="AG36" s="136"/>
    </row>
    <row r="37" spans="1:33" ht="12.75">
      <c r="A37" s="129" t="s">
        <v>117</v>
      </c>
      <c r="B37" s="303">
        <f>'Commodity Pipeline Sheet'!I36</f>
        <v>0</v>
      </c>
      <c r="C37" s="15">
        <v>0</v>
      </c>
      <c r="D37" s="16">
        <v>0</v>
      </c>
      <c r="E37" s="17">
        <v>0</v>
      </c>
      <c r="F37" s="428"/>
      <c r="G37" s="136"/>
      <c r="H37" s="136"/>
      <c r="I37" s="136"/>
      <c r="J37" s="136"/>
      <c r="K37" s="136"/>
      <c r="L37" s="136"/>
      <c r="M37" s="136"/>
      <c r="N37" s="136"/>
      <c r="O37" s="136"/>
      <c r="P37" s="136"/>
      <c r="Q37" s="136"/>
      <c r="R37" s="136"/>
      <c r="S37" s="136"/>
      <c r="T37" s="136"/>
      <c r="U37" s="136"/>
      <c r="V37" s="136"/>
      <c r="W37" s="136"/>
      <c r="X37" s="136"/>
      <c r="Y37" s="136"/>
      <c r="Z37" s="136"/>
      <c r="AA37" s="136"/>
      <c r="AB37" s="136"/>
      <c r="AC37" s="136"/>
      <c r="AD37" s="136"/>
      <c r="AE37" s="136"/>
      <c r="AF37" s="136"/>
      <c r="AG37" s="136"/>
    </row>
    <row r="38" spans="1:33" ht="12.75">
      <c r="A38" s="130" t="s">
        <v>113</v>
      </c>
      <c r="B38" s="304">
        <f>'Commodity Pipeline Sheet'!I37</f>
        <v>0</v>
      </c>
      <c r="C38" s="18">
        <v>0</v>
      </c>
      <c r="D38" s="19">
        <v>0</v>
      </c>
      <c r="E38" s="20">
        <v>0</v>
      </c>
      <c r="F38" s="428"/>
      <c r="G38" s="136"/>
      <c r="H38" s="136"/>
      <c r="I38" s="136"/>
      <c r="J38" s="136"/>
      <c r="K38" s="136"/>
      <c r="L38" s="136"/>
      <c r="M38" s="136"/>
      <c r="N38" s="136"/>
      <c r="O38" s="136"/>
      <c r="P38" s="136"/>
      <c r="Q38" s="136"/>
      <c r="R38" s="136"/>
      <c r="S38" s="136"/>
      <c r="T38" s="136"/>
      <c r="U38" s="136"/>
      <c r="V38" s="136"/>
      <c r="W38" s="136"/>
      <c r="X38" s="136"/>
      <c r="Y38" s="136"/>
      <c r="Z38" s="136"/>
      <c r="AA38" s="136"/>
      <c r="AB38" s="136"/>
      <c r="AC38" s="136"/>
      <c r="AD38" s="136"/>
      <c r="AE38" s="136"/>
      <c r="AF38" s="136"/>
      <c r="AG38" s="136"/>
    </row>
    <row r="39" spans="1:33" ht="12.75">
      <c r="A39" s="129" t="s">
        <v>86</v>
      </c>
      <c r="B39" s="303">
        <f>'Commodity Pipeline Sheet'!I38</f>
        <v>0</v>
      </c>
      <c r="C39" s="15">
        <v>0</v>
      </c>
      <c r="D39" s="16">
        <v>0</v>
      </c>
      <c r="E39" s="17">
        <v>0</v>
      </c>
      <c r="F39" s="428"/>
      <c r="G39" s="136"/>
      <c r="H39" s="136"/>
      <c r="I39" s="136"/>
      <c r="J39" s="136"/>
      <c r="K39" s="136"/>
      <c r="L39" s="136"/>
      <c r="M39" s="136"/>
      <c r="N39" s="136"/>
      <c r="O39" s="136"/>
      <c r="P39" s="136"/>
      <c r="Q39" s="136"/>
      <c r="R39" s="136"/>
      <c r="S39" s="136"/>
      <c r="T39" s="136"/>
      <c r="U39" s="136"/>
      <c r="V39" s="136"/>
      <c r="W39" s="136"/>
      <c r="X39" s="136"/>
      <c r="Y39" s="136"/>
      <c r="Z39" s="136"/>
      <c r="AA39" s="136"/>
      <c r="AB39" s="136"/>
      <c r="AC39" s="136"/>
      <c r="AD39" s="136"/>
      <c r="AE39" s="136"/>
      <c r="AF39" s="136"/>
      <c r="AG39" s="136"/>
    </row>
    <row r="40" spans="1:33" ht="13.5" thickBot="1">
      <c r="A40" s="265" t="s">
        <v>87</v>
      </c>
      <c r="B40" s="298">
        <f>'Commodity Pipeline Sheet'!I39</f>
        <v>0</v>
      </c>
      <c r="C40" s="266">
        <f>(C36+C37+C38)-C39</f>
        <v>0</v>
      </c>
      <c r="D40" s="267">
        <f>(D36+D37+D38)-D39</f>
        <v>0</v>
      </c>
      <c r="E40" s="268">
        <f>(E36+E37+E38)-E39</f>
        <v>0</v>
      </c>
      <c r="F40" s="428"/>
      <c r="G40" s="136"/>
      <c r="H40" s="136"/>
      <c r="I40" s="136"/>
      <c r="J40" s="136"/>
      <c r="K40" s="136"/>
      <c r="L40" s="136"/>
      <c r="M40" s="136"/>
      <c r="N40" s="136"/>
      <c r="O40" s="136"/>
      <c r="P40" s="136"/>
      <c r="Q40" s="136"/>
      <c r="R40" s="136"/>
      <c r="S40" s="136"/>
      <c r="T40" s="136"/>
      <c r="U40" s="136"/>
      <c r="V40" s="136"/>
      <c r="W40" s="136"/>
      <c r="X40" s="136"/>
      <c r="Y40" s="136"/>
      <c r="Z40" s="136"/>
      <c r="AA40" s="136"/>
      <c r="AB40" s="136"/>
      <c r="AC40" s="136"/>
      <c r="AD40" s="136"/>
      <c r="AE40" s="136"/>
      <c r="AF40" s="136"/>
      <c r="AG40" s="136"/>
    </row>
    <row r="41" spans="1:33" ht="16.5" thickBot="1">
      <c r="A41" s="263" t="str">
        <f>"March "&amp;TEXT(B3,0)</f>
        <v>March 2009</v>
      </c>
      <c r="B41" s="301"/>
      <c r="C41" s="21"/>
      <c r="D41" s="21"/>
      <c r="E41" s="21"/>
      <c r="F41" s="270"/>
      <c r="G41" s="136"/>
      <c r="H41" s="136"/>
      <c r="I41" s="136"/>
      <c r="J41" s="136"/>
      <c r="K41" s="136"/>
      <c r="L41" s="136"/>
      <c r="M41" s="136"/>
      <c r="N41" s="136"/>
      <c r="O41" s="136"/>
      <c r="P41" s="136"/>
      <c r="Q41" s="136"/>
      <c r="R41" s="136"/>
      <c r="S41" s="136"/>
      <c r="T41" s="136"/>
      <c r="U41" s="136"/>
      <c r="V41" s="136"/>
      <c r="W41" s="136"/>
      <c r="X41" s="136"/>
      <c r="Y41" s="136"/>
      <c r="Z41" s="136"/>
      <c r="AA41" s="136"/>
      <c r="AB41" s="136"/>
      <c r="AC41" s="136"/>
      <c r="AD41" s="136"/>
      <c r="AE41" s="136"/>
      <c r="AF41" s="136"/>
      <c r="AG41" s="136"/>
    </row>
    <row r="42" spans="1:33" ht="12.75">
      <c r="A42" s="128" t="s">
        <v>85</v>
      </c>
      <c r="B42" s="299">
        <f>'Commodity Pipeline Sheet'!I41</f>
        <v>0</v>
      </c>
      <c r="C42" s="281">
        <f>C40</f>
        <v>0</v>
      </c>
      <c r="D42" s="281">
        <f>D40</f>
        <v>0</v>
      </c>
      <c r="E42" s="282">
        <f>E40</f>
        <v>0</v>
      </c>
      <c r="F42" s="427"/>
      <c r="G42" s="136"/>
      <c r="H42" s="136"/>
      <c r="I42" s="136"/>
      <c r="J42" s="136"/>
      <c r="K42" s="136"/>
      <c r="L42" s="136"/>
      <c r="M42" s="136"/>
      <c r="N42" s="136"/>
      <c r="O42" s="136"/>
      <c r="P42" s="136"/>
      <c r="Q42" s="136"/>
      <c r="R42" s="136"/>
      <c r="S42" s="136"/>
      <c r="T42" s="136"/>
      <c r="U42" s="136"/>
      <c r="V42" s="136"/>
      <c r="W42" s="136"/>
      <c r="X42" s="136"/>
      <c r="Y42" s="136"/>
      <c r="Z42" s="136"/>
      <c r="AA42" s="136"/>
      <c r="AB42" s="136"/>
      <c r="AC42" s="136"/>
      <c r="AD42" s="136"/>
      <c r="AE42" s="136"/>
      <c r="AF42" s="136"/>
      <c r="AG42" s="136"/>
    </row>
    <row r="43" spans="1:33" ht="12.75">
      <c r="A43" s="129" t="s">
        <v>117</v>
      </c>
      <c r="B43" s="303">
        <f>'Commodity Pipeline Sheet'!I42</f>
        <v>0</v>
      </c>
      <c r="C43" s="15">
        <v>0</v>
      </c>
      <c r="D43" s="16">
        <v>0</v>
      </c>
      <c r="E43" s="17">
        <v>0</v>
      </c>
      <c r="F43" s="428"/>
      <c r="G43" s="136"/>
      <c r="H43" s="136"/>
      <c r="I43" s="136"/>
      <c r="J43" s="136"/>
      <c r="K43" s="136"/>
      <c r="L43" s="136"/>
      <c r="M43" s="136"/>
      <c r="N43" s="136"/>
      <c r="O43" s="136"/>
      <c r="P43" s="136"/>
      <c r="Q43" s="136"/>
      <c r="R43" s="136"/>
      <c r="S43" s="136"/>
      <c r="T43" s="136"/>
      <c r="U43" s="136"/>
      <c r="V43" s="136"/>
      <c r="W43" s="136"/>
      <c r="X43" s="136"/>
      <c r="Y43" s="136"/>
      <c r="Z43" s="136"/>
      <c r="AA43" s="136"/>
      <c r="AB43" s="136"/>
      <c r="AC43" s="136"/>
      <c r="AD43" s="136"/>
      <c r="AE43" s="136"/>
      <c r="AF43" s="136"/>
      <c r="AG43" s="136"/>
    </row>
    <row r="44" spans="1:33" ht="12.75">
      <c r="A44" s="130" t="s">
        <v>113</v>
      </c>
      <c r="B44" s="304">
        <f>'Commodity Pipeline Sheet'!I43</f>
        <v>0</v>
      </c>
      <c r="C44" s="18">
        <v>0</v>
      </c>
      <c r="D44" s="19">
        <v>0</v>
      </c>
      <c r="E44" s="20">
        <v>0</v>
      </c>
      <c r="F44" s="428"/>
      <c r="G44" s="136"/>
      <c r="H44" s="136"/>
      <c r="I44" s="136"/>
      <c r="J44" s="136"/>
      <c r="K44" s="136"/>
      <c r="L44" s="136"/>
      <c r="M44" s="136"/>
      <c r="N44" s="136"/>
      <c r="O44" s="136"/>
      <c r="P44" s="136"/>
      <c r="Q44" s="136"/>
      <c r="R44" s="136"/>
      <c r="S44" s="136"/>
      <c r="T44" s="136"/>
      <c r="U44" s="136"/>
      <c r="V44" s="136"/>
      <c r="W44" s="136"/>
      <c r="X44" s="136"/>
      <c r="Y44" s="136"/>
      <c r="Z44" s="136"/>
      <c r="AA44" s="136"/>
      <c r="AB44" s="136"/>
      <c r="AC44" s="136"/>
      <c r="AD44" s="136"/>
      <c r="AE44" s="136"/>
      <c r="AF44" s="136"/>
      <c r="AG44" s="136"/>
    </row>
    <row r="45" spans="1:33" ht="12.75">
      <c r="A45" s="129" t="s">
        <v>86</v>
      </c>
      <c r="B45" s="303">
        <f>'Commodity Pipeline Sheet'!I44</f>
        <v>0</v>
      </c>
      <c r="C45" s="15">
        <v>0</v>
      </c>
      <c r="D45" s="16">
        <v>0</v>
      </c>
      <c r="E45" s="17">
        <v>0</v>
      </c>
      <c r="F45" s="428"/>
      <c r="G45" s="136"/>
      <c r="H45" s="136"/>
      <c r="I45" s="136"/>
      <c r="J45" s="136"/>
      <c r="K45" s="136"/>
      <c r="L45" s="136"/>
      <c r="M45" s="136"/>
      <c r="N45" s="136"/>
      <c r="O45" s="136"/>
      <c r="P45" s="136"/>
      <c r="Q45" s="136"/>
      <c r="R45" s="136"/>
      <c r="S45" s="136"/>
      <c r="T45" s="136"/>
      <c r="U45" s="136"/>
      <c r="V45" s="136"/>
      <c r="W45" s="136"/>
      <c r="X45" s="136"/>
      <c r="Y45" s="136"/>
      <c r="Z45" s="136"/>
      <c r="AA45" s="136"/>
      <c r="AB45" s="136"/>
      <c r="AC45" s="136"/>
      <c r="AD45" s="136"/>
      <c r="AE45" s="136"/>
      <c r="AF45" s="136"/>
      <c r="AG45" s="136"/>
    </row>
    <row r="46" spans="1:33" ht="13.5" thickBot="1">
      <c r="A46" s="265" t="s">
        <v>87</v>
      </c>
      <c r="B46" s="298">
        <f>'Commodity Pipeline Sheet'!I45</f>
        <v>0</v>
      </c>
      <c r="C46" s="266">
        <f>(C42+C43+C44)-C45</f>
        <v>0</v>
      </c>
      <c r="D46" s="267">
        <f>(D42+D43+D44)-D45</f>
        <v>0</v>
      </c>
      <c r="E46" s="268">
        <f>(E42+E43+E44)-E45</f>
        <v>0</v>
      </c>
      <c r="F46" s="428"/>
      <c r="G46" s="136"/>
      <c r="H46" s="136"/>
      <c r="I46" s="136"/>
      <c r="J46" s="136"/>
      <c r="K46" s="136"/>
      <c r="L46" s="136"/>
      <c r="M46" s="136"/>
      <c r="N46" s="136"/>
      <c r="O46" s="136"/>
      <c r="P46" s="136"/>
      <c r="Q46" s="136"/>
      <c r="R46" s="136"/>
      <c r="S46" s="136"/>
      <c r="T46" s="136"/>
      <c r="U46" s="136"/>
      <c r="V46" s="136"/>
      <c r="W46" s="136"/>
      <c r="X46" s="136"/>
      <c r="Y46" s="136"/>
      <c r="Z46" s="136"/>
      <c r="AA46" s="136"/>
      <c r="AB46" s="136"/>
      <c r="AC46" s="136"/>
      <c r="AD46" s="136"/>
      <c r="AE46" s="136"/>
      <c r="AF46" s="136"/>
      <c r="AG46" s="136"/>
    </row>
    <row r="47" spans="1:33" ht="16.5" thickBot="1">
      <c r="A47" s="263" t="str">
        <f>"April "&amp;TEXT(B3,0)</f>
        <v>April 2009</v>
      </c>
      <c r="B47" s="302"/>
      <c r="C47" s="22"/>
      <c r="D47" s="22"/>
      <c r="E47" s="22"/>
      <c r="F47" s="270"/>
      <c r="G47" s="136"/>
      <c r="H47" s="136"/>
      <c r="I47" s="136"/>
      <c r="J47" s="136"/>
      <c r="K47" s="136"/>
      <c r="L47" s="136"/>
      <c r="M47" s="136"/>
      <c r="N47" s="136"/>
      <c r="O47" s="136"/>
      <c r="P47" s="136"/>
      <c r="Q47" s="136"/>
      <c r="R47" s="136"/>
      <c r="S47" s="136"/>
      <c r="T47" s="136"/>
      <c r="U47" s="136"/>
      <c r="V47" s="136"/>
      <c r="W47" s="136"/>
      <c r="X47" s="136"/>
      <c r="Y47" s="136"/>
      <c r="Z47" s="136"/>
      <c r="AA47" s="136"/>
      <c r="AB47" s="136"/>
      <c r="AC47" s="136"/>
      <c r="AD47" s="136"/>
      <c r="AE47" s="136"/>
      <c r="AF47" s="136"/>
      <c r="AG47" s="136"/>
    </row>
    <row r="48" spans="1:33" ht="12.75">
      <c r="A48" s="128" t="s">
        <v>85</v>
      </c>
      <c r="B48" s="299">
        <f>'Commodity Pipeline Sheet'!I47</f>
        <v>0</v>
      </c>
      <c r="C48" s="281">
        <f>C46</f>
        <v>0</v>
      </c>
      <c r="D48" s="281">
        <f>D46</f>
        <v>0</v>
      </c>
      <c r="E48" s="282">
        <f>E46</f>
        <v>0</v>
      </c>
      <c r="F48" s="427"/>
      <c r="G48" s="136"/>
      <c r="H48" s="136"/>
      <c r="I48" s="136"/>
      <c r="J48" s="136"/>
      <c r="K48" s="136"/>
      <c r="L48" s="136"/>
      <c r="M48" s="136"/>
      <c r="N48" s="136"/>
      <c r="O48" s="136"/>
      <c r="P48" s="136"/>
      <c r="Q48" s="136"/>
      <c r="R48" s="136"/>
      <c r="S48" s="136"/>
      <c r="T48" s="136"/>
      <c r="U48" s="136"/>
      <c r="V48" s="136"/>
      <c r="W48" s="136"/>
      <c r="X48" s="136"/>
      <c r="Y48" s="136"/>
      <c r="Z48" s="136"/>
      <c r="AA48" s="136"/>
      <c r="AB48" s="136"/>
      <c r="AC48" s="136"/>
      <c r="AD48" s="136"/>
      <c r="AE48" s="136"/>
      <c r="AF48" s="136"/>
      <c r="AG48" s="136"/>
    </row>
    <row r="49" spans="1:33" ht="12.75">
      <c r="A49" s="129" t="s">
        <v>117</v>
      </c>
      <c r="B49" s="303">
        <f>'Commodity Pipeline Sheet'!I48</f>
        <v>0</v>
      </c>
      <c r="C49" s="15">
        <v>0</v>
      </c>
      <c r="D49" s="16">
        <v>0</v>
      </c>
      <c r="E49" s="17">
        <v>0</v>
      </c>
      <c r="F49" s="428"/>
      <c r="G49" s="136"/>
      <c r="H49" s="136"/>
      <c r="I49" s="136"/>
      <c r="J49" s="136"/>
      <c r="K49" s="136"/>
      <c r="L49" s="136"/>
      <c r="M49" s="136"/>
      <c r="N49" s="136"/>
      <c r="O49" s="136"/>
      <c r="P49" s="136"/>
      <c r="Q49" s="136"/>
      <c r="R49" s="136"/>
      <c r="S49" s="136"/>
      <c r="T49" s="136"/>
      <c r="U49" s="136"/>
      <c r="V49" s="136"/>
      <c r="W49" s="136"/>
      <c r="X49" s="136"/>
      <c r="Y49" s="136"/>
      <c r="Z49" s="136"/>
      <c r="AA49" s="136"/>
      <c r="AB49" s="136"/>
      <c r="AC49" s="136"/>
      <c r="AD49" s="136"/>
      <c r="AE49" s="136"/>
      <c r="AF49" s="136"/>
      <c r="AG49" s="136"/>
    </row>
    <row r="50" spans="1:33" ht="12.75">
      <c r="A50" s="130" t="s">
        <v>113</v>
      </c>
      <c r="B50" s="304">
        <f>'Commodity Pipeline Sheet'!I49</f>
        <v>0</v>
      </c>
      <c r="C50" s="18">
        <v>0</v>
      </c>
      <c r="D50" s="19">
        <v>0</v>
      </c>
      <c r="E50" s="20">
        <v>0</v>
      </c>
      <c r="F50" s="428"/>
      <c r="G50" s="136"/>
      <c r="H50" s="136"/>
      <c r="I50" s="136"/>
      <c r="J50" s="136"/>
      <c r="K50" s="136"/>
      <c r="L50" s="136"/>
      <c r="M50" s="136"/>
      <c r="N50" s="136"/>
      <c r="O50" s="136"/>
      <c r="P50" s="136"/>
      <c r="Q50" s="136"/>
      <c r="R50" s="136"/>
      <c r="S50" s="136"/>
      <c r="T50" s="136"/>
      <c r="U50" s="136"/>
      <c r="V50" s="136"/>
      <c r="W50" s="136"/>
      <c r="X50" s="136"/>
      <c r="Y50" s="136"/>
      <c r="Z50" s="136"/>
      <c r="AA50" s="136"/>
      <c r="AB50" s="136"/>
      <c r="AC50" s="136"/>
      <c r="AD50" s="136"/>
      <c r="AE50" s="136"/>
      <c r="AF50" s="136"/>
      <c r="AG50" s="136"/>
    </row>
    <row r="51" spans="1:33" ht="12.75">
      <c r="A51" s="129" t="s">
        <v>86</v>
      </c>
      <c r="B51" s="303">
        <f>'Commodity Pipeline Sheet'!I50</f>
        <v>0</v>
      </c>
      <c r="C51" s="15">
        <v>0</v>
      </c>
      <c r="D51" s="16">
        <v>0</v>
      </c>
      <c r="E51" s="17">
        <v>0</v>
      </c>
      <c r="F51" s="428"/>
      <c r="G51" s="136"/>
      <c r="H51" s="136"/>
      <c r="I51" s="136"/>
      <c r="J51" s="136"/>
      <c r="K51" s="136"/>
      <c r="L51" s="136"/>
      <c r="M51" s="136"/>
      <c r="N51" s="136"/>
      <c r="O51" s="136"/>
      <c r="P51" s="136"/>
      <c r="Q51" s="136"/>
      <c r="R51" s="136"/>
      <c r="S51" s="136"/>
      <c r="T51" s="136"/>
      <c r="U51" s="136"/>
      <c r="V51" s="136"/>
      <c r="W51" s="136"/>
      <c r="X51" s="136"/>
      <c r="Y51" s="136"/>
      <c r="Z51" s="136"/>
      <c r="AA51" s="136"/>
      <c r="AB51" s="136"/>
      <c r="AC51" s="136"/>
      <c r="AD51" s="136"/>
      <c r="AE51" s="136"/>
      <c r="AF51" s="136"/>
      <c r="AG51" s="136"/>
    </row>
    <row r="52" spans="1:33" ht="13.5" thickBot="1">
      <c r="A52" s="265" t="s">
        <v>87</v>
      </c>
      <c r="B52" s="298">
        <f>'Commodity Pipeline Sheet'!I51</f>
        <v>0</v>
      </c>
      <c r="C52" s="266">
        <f>(C48+C49+C50)-C51</f>
        <v>0</v>
      </c>
      <c r="D52" s="267">
        <f>(D48+D49+D50)-D51</f>
        <v>0</v>
      </c>
      <c r="E52" s="268">
        <f>(E48+E49+E50)-E51</f>
        <v>0</v>
      </c>
      <c r="F52" s="428"/>
      <c r="G52" s="136"/>
      <c r="H52" s="136"/>
      <c r="I52" s="136"/>
      <c r="J52" s="136"/>
      <c r="K52" s="136"/>
      <c r="L52" s="136"/>
      <c r="M52" s="136"/>
      <c r="N52" s="136"/>
      <c r="O52" s="136"/>
      <c r="P52" s="136"/>
      <c r="Q52" s="136"/>
      <c r="R52" s="136"/>
      <c r="S52" s="136"/>
      <c r="T52" s="136"/>
      <c r="U52" s="136"/>
      <c r="V52" s="136"/>
      <c r="W52" s="136"/>
      <c r="X52" s="136"/>
      <c r="Y52" s="136"/>
      <c r="Z52" s="136"/>
      <c r="AA52" s="136"/>
      <c r="AB52" s="136"/>
      <c r="AC52" s="136"/>
      <c r="AD52" s="136"/>
      <c r="AE52" s="136"/>
      <c r="AF52" s="136"/>
      <c r="AG52" s="136"/>
    </row>
    <row r="53" spans="1:33" ht="16.5" thickBot="1">
      <c r="A53" s="263" t="str">
        <f>"May "&amp;TEXT(B3,0)</f>
        <v>May 2009</v>
      </c>
      <c r="B53" s="301"/>
      <c r="C53" s="21"/>
      <c r="D53" s="21"/>
      <c r="E53" s="21"/>
      <c r="F53" s="270"/>
      <c r="G53" s="136"/>
      <c r="H53" s="136"/>
      <c r="I53" s="136"/>
      <c r="J53" s="136"/>
      <c r="K53" s="136"/>
      <c r="L53" s="136"/>
      <c r="M53" s="136"/>
      <c r="N53" s="136"/>
      <c r="O53" s="136"/>
      <c r="P53" s="136"/>
      <c r="Q53" s="136"/>
      <c r="R53" s="136"/>
      <c r="S53" s="136"/>
      <c r="T53" s="136"/>
      <c r="U53" s="136"/>
      <c r="V53" s="136"/>
      <c r="W53" s="136"/>
      <c r="X53" s="136"/>
      <c r="Y53" s="136"/>
      <c r="Z53" s="136"/>
      <c r="AA53" s="136"/>
      <c r="AB53" s="136"/>
      <c r="AC53" s="136"/>
      <c r="AD53" s="136"/>
      <c r="AE53" s="136"/>
      <c r="AF53" s="136"/>
      <c r="AG53" s="136"/>
    </row>
    <row r="54" spans="1:33" ht="12.75">
      <c r="A54" s="128" t="s">
        <v>85</v>
      </c>
      <c r="B54" s="299">
        <f>'Commodity Pipeline Sheet'!I53</f>
        <v>0</v>
      </c>
      <c r="C54" s="281">
        <f>C52</f>
        <v>0</v>
      </c>
      <c r="D54" s="281">
        <f>D52</f>
        <v>0</v>
      </c>
      <c r="E54" s="282">
        <f>E52</f>
        <v>0</v>
      </c>
      <c r="F54" s="427"/>
      <c r="G54" s="136"/>
      <c r="H54" s="136"/>
      <c r="I54" s="136"/>
      <c r="J54" s="136"/>
      <c r="K54" s="136"/>
      <c r="L54" s="136"/>
      <c r="M54" s="136"/>
      <c r="N54" s="136"/>
      <c r="O54" s="136"/>
      <c r="P54" s="136"/>
      <c r="Q54" s="136"/>
      <c r="R54" s="136"/>
      <c r="S54" s="136"/>
      <c r="T54" s="136"/>
      <c r="U54" s="136"/>
      <c r="V54" s="136"/>
      <c r="W54" s="136"/>
      <c r="X54" s="136"/>
      <c r="Y54" s="136"/>
      <c r="Z54" s="136"/>
      <c r="AA54" s="136"/>
      <c r="AB54" s="136"/>
      <c r="AC54" s="136"/>
      <c r="AD54" s="136"/>
      <c r="AE54" s="136"/>
      <c r="AF54" s="136"/>
      <c r="AG54" s="136"/>
    </row>
    <row r="55" spans="1:33" ht="12.75">
      <c r="A55" s="129" t="s">
        <v>117</v>
      </c>
      <c r="B55" s="303">
        <f>'Commodity Pipeline Sheet'!I54</f>
        <v>0</v>
      </c>
      <c r="C55" s="15">
        <v>0</v>
      </c>
      <c r="D55" s="16">
        <v>0</v>
      </c>
      <c r="E55" s="17">
        <v>0</v>
      </c>
      <c r="F55" s="428"/>
      <c r="G55" s="136"/>
      <c r="H55" s="136"/>
      <c r="I55" s="136"/>
      <c r="J55" s="136"/>
      <c r="K55" s="136"/>
      <c r="L55" s="136"/>
      <c r="M55" s="136"/>
      <c r="N55" s="136"/>
      <c r="O55" s="136"/>
      <c r="P55" s="136"/>
      <c r="Q55" s="136"/>
      <c r="R55" s="136"/>
      <c r="S55" s="136"/>
      <c r="T55" s="136"/>
      <c r="U55" s="136"/>
      <c r="V55" s="136"/>
      <c r="W55" s="136"/>
      <c r="X55" s="136"/>
      <c r="Y55" s="136"/>
      <c r="Z55" s="136"/>
      <c r="AA55" s="136"/>
      <c r="AB55" s="136"/>
      <c r="AC55" s="136"/>
      <c r="AD55" s="136"/>
      <c r="AE55" s="136"/>
      <c r="AF55" s="136"/>
      <c r="AG55" s="136"/>
    </row>
    <row r="56" spans="1:33" ht="12.75">
      <c r="A56" s="130" t="s">
        <v>113</v>
      </c>
      <c r="B56" s="304">
        <f>'Commodity Pipeline Sheet'!I55</f>
        <v>0</v>
      </c>
      <c r="C56" s="18">
        <v>0</v>
      </c>
      <c r="D56" s="19">
        <v>0</v>
      </c>
      <c r="E56" s="20">
        <v>0</v>
      </c>
      <c r="F56" s="428"/>
      <c r="G56" s="136"/>
      <c r="H56" s="136"/>
      <c r="I56" s="136"/>
      <c r="J56" s="136"/>
      <c r="K56" s="136"/>
      <c r="L56" s="136"/>
      <c r="M56" s="136"/>
      <c r="N56" s="136"/>
      <c r="O56" s="136"/>
      <c r="P56" s="136"/>
      <c r="Q56" s="136"/>
      <c r="R56" s="136"/>
      <c r="S56" s="136"/>
      <c r="T56" s="136"/>
      <c r="U56" s="136"/>
      <c r="V56" s="136"/>
      <c r="W56" s="136"/>
      <c r="X56" s="136"/>
      <c r="Y56" s="136"/>
      <c r="Z56" s="136"/>
      <c r="AA56" s="136"/>
      <c r="AB56" s="136"/>
      <c r="AC56" s="136"/>
      <c r="AD56" s="136"/>
      <c r="AE56" s="136"/>
      <c r="AF56" s="136"/>
      <c r="AG56" s="136"/>
    </row>
    <row r="57" spans="1:33" ht="12.75">
      <c r="A57" s="129" t="s">
        <v>86</v>
      </c>
      <c r="B57" s="303">
        <f>'Commodity Pipeline Sheet'!I56</f>
        <v>0</v>
      </c>
      <c r="C57" s="15">
        <v>0</v>
      </c>
      <c r="D57" s="16">
        <v>0</v>
      </c>
      <c r="E57" s="17">
        <v>0</v>
      </c>
      <c r="F57" s="428"/>
      <c r="G57" s="136"/>
      <c r="H57" s="136"/>
      <c r="I57" s="136"/>
      <c r="J57" s="136"/>
      <c r="K57" s="136"/>
      <c r="L57" s="136"/>
      <c r="M57" s="136"/>
      <c r="N57" s="136"/>
      <c r="O57" s="136"/>
      <c r="P57" s="136"/>
      <c r="Q57" s="136"/>
      <c r="R57" s="136"/>
      <c r="S57" s="136"/>
      <c r="T57" s="136"/>
      <c r="U57" s="136"/>
      <c r="V57" s="136"/>
      <c r="W57" s="136"/>
      <c r="X57" s="136"/>
      <c r="Y57" s="136"/>
      <c r="Z57" s="136"/>
      <c r="AA57" s="136"/>
      <c r="AB57" s="136"/>
      <c r="AC57" s="136"/>
      <c r="AD57" s="136"/>
      <c r="AE57" s="136"/>
      <c r="AF57" s="136"/>
      <c r="AG57" s="136"/>
    </row>
    <row r="58" spans="1:33" ht="13.5" thickBot="1">
      <c r="A58" s="265" t="s">
        <v>87</v>
      </c>
      <c r="B58" s="298">
        <f>'Commodity Pipeline Sheet'!I57</f>
        <v>0</v>
      </c>
      <c r="C58" s="266">
        <f>(C54+C55+C56)-C57</f>
        <v>0</v>
      </c>
      <c r="D58" s="267">
        <f>(D54+D55+D56)-D57</f>
        <v>0</v>
      </c>
      <c r="E58" s="268">
        <f>(E54+E55+E56)-E57</f>
        <v>0</v>
      </c>
      <c r="F58" s="428"/>
      <c r="G58" s="136"/>
      <c r="H58" s="136"/>
      <c r="I58" s="136"/>
      <c r="J58" s="136"/>
      <c r="K58" s="136"/>
      <c r="L58" s="136"/>
      <c r="M58" s="136"/>
      <c r="N58" s="136"/>
      <c r="O58" s="136"/>
      <c r="P58" s="136"/>
      <c r="Q58" s="136"/>
      <c r="R58" s="136"/>
      <c r="S58" s="136"/>
      <c r="T58" s="136"/>
      <c r="U58" s="136"/>
      <c r="V58" s="136"/>
      <c r="W58" s="136"/>
      <c r="X58" s="136"/>
      <c r="Y58" s="136"/>
      <c r="Z58" s="136"/>
      <c r="AA58" s="136"/>
      <c r="AB58" s="136"/>
      <c r="AC58" s="136"/>
      <c r="AD58" s="136"/>
      <c r="AE58" s="136"/>
      <c r="AF58" s="136"/>
      <c r="AG58" s="136"/>
    </row>
    <row r="59" spans="1:33" ht="16.5" thickBot="1">
      <c r="A59" s="263" t="str">
        <f>"June "&amp;TEXT(B3,0)</f>
        <v>June 2009</v>
      </c>
      <c r="B59" s="301"/>
      <c r="C59" s="21"/>
      <c r="D59" s="21"/>
      <c r="E59" s="21"/>
      <c r="F59" s="270"/>
      <c r="G59" s="136"/>
      <c r="H59" s="136"/>
      <c r="I59" s="136"/>
      <c r="J59" s="136"/>
      <c r="K59" s="136"/>
      <c r="L59" s="136"/>
      <c r="M59" s="136"/>
      <c r="N59" s="136"/>
      <c r="O59" s="136"/>
      <c r="P59" s="136"/>
      <c r="Q59" s="136"/>
      <c r="R59" s="136"/>
      <c r="S59" s="136"/>
      <c r="T59" s="136"/>
      <c r="U59" s="136"/>
      <c r="V59" s="136"/>
      <c r="W59" s="136"/>
      <c r="X59" s="136"/>
      <c r="Y59" s="136"/>
      <c r="Z59" s="136"/>
      <c r="AA59" s="136"/>
      <c r="AB59" s="136"/>
      <c r="AC59" s="136"/>
      <c r="AD59" s="136"/>
      <c r="AE59" s="136"/>
      <c r="AF59" s="136"/>
      <c r="AG59" s="136"/>
    </row>
    <row r="60" spans="1:33" ht="12.75">
      <c r="A60" s="128" t="s">
        <v>85</v>
      </c>
      <c r="B60" s="299">
        <f>'Commodity Pipeline Sheet'!I59</f>
        <v>0</v>
      </c>
      <c r="C60" s="281">
        <f>C58</f>
        <v>0</v>
      </c>
      <c r="D60" s="281">
        <f>D58</f>
        <v>0</v>
      </c>
      <c r="E60" s="282">
        <f>E58</f>
        <v>0</v>
      </c>
      <c r="F60" s="427"/>
      <c r="G60" s="136"/>
      <c r="H60" s="136"/>
      <c r="I60" s="136"/>
      <c r="J60" s="136"/>
      <c r="K60" s="136"/>
      <c r="L60" s="136"/>
      <c r="M60" s="136"/>
      <c r="N60" s="136"/>
      <c r="O60" s="136"/>
      <c r="P60" s="136"/>
      <c r="Q60" s="136"/>
      <c r="R60" s="136"/>
      <c r="S60" s="136"/>
      <c r="T60" s="136"/>
      <c r="U60" s="136"/>
      <c r="V60" s="136"/>
      <c r="W60" s="136"/>
      <c r="X60" s="136"/>
      <c r="Y60" s="136"/>
      <c r="Z60" s="136"/>
      <c r="AA60" s="136"/>
      <c r="AB60" s="136"/>
      <c r="AC60" s="136"/>
      <c r="AD60" s="136"/>
      <c r="AE60" s="136"/>
      <c r="AF60" s="136"/>
      <c r="AG60" s="136"/>
    </row>
    <row r="61" spans="1:33" ht="12.75">
      <c r="A61" s="129" t="s">
        <v>117</v>
      </c>
      <c r="B61" s="303">
        <f>'Commodity Pipeline Sheet'!I60</f>
        <v>0</v>
      </c>
      <c r="C61" s="15">
        <v>0</v>
      </c>
      <c r="D61" s="16">
        <v>0</v>
      </c>
      <c r="E61" s="17">
        <v>0</v>
      </c>
      <c r="F61" s="428"/>
      <c r="G61" s="136"/>
      <c r="H61" s="136"/>
      <c r="I61" s="136"/>
      <c r="J61" s="136"/>
      <c r="K61" s="136"/>
      <c r="L61" s="136"/>
      <c r="M61" s="136"/>
      <c r="N61" s="136"/>
      <c r="O61" s="136"/>
      <c r="P61" s="136"/>
      <c r="Q61" s="136"/>
      <c r="R61" s="136"/>
      <c r="S61" s="136"/>
      <c r="T61" s="136"/>
      <c r="U61" s="136"/>
      <c r="V61" s="136"/>
      <c r="W61" s="136"/>
      <c r="X61" s="136"/>
      <c r="Y61" s="136"/>
      <c r="Z61" s="136"/>
      <c r="AA61" s="136"/>
      <c r="AB61" s="136"/>
      <c r="AC61" s="136"/>
      <c r="AD61" s="136"/>
      <c r="AE61" s="136"/>
      <c r="AF61" s="136"/>
      <c r="AG61" s="136"/>
    </row>
    <row r="62" spans="1:33" ht="12.75">
      <c r="A62" s="130" t="s">
        <v>113</v>
      </c>
      <c r="B62" s="304">
        <f>'Commodity Pipeline Sheet'!I61</f>
        <v>0</v>
      </c>
      <c r="C62" s="18">
        <v>0</v>
      </c>
      <c r="D62" s="19">
        <v>0</v>
      </c>
      <c r="E62" s="20">
        <v>0</v>
      </c>
      <c r="F62" s="428"/>
      <c r="G62" s="136"/>
      <c r="H62" s="136"/>
      <c r="I62" s="136"/>
      <c r="J62" s="136"/>
      <c r="K62" s="136"/>
      <c r="L62" s="136"/>
      <c r="M62" s="136"/>
      <c r="N62" s="136"/>
      <c r="O62" s="136"/>
      <c r="P62" s="136"/>
      <c r="Q62" s="136"/>
      <c r="R62" s="136"/>
      <c r="S62" s="136"/>
      <c r="T62" s="136"/>
      <c r="U62" s="136"/>
      <c r="V62" s="136"/>
      <c r="W62" s="136"/>
      <c r="X62" s="136"/>
      <c r="Y62" s="136"/>
      <c r="Z62" s="136"/>
      <c r="AA62" s="136"/>
      <c r="AB62" s="136"/>
      <c r="AC62" s="136"/>
      <c r="AD62" s="136"/>
      <c r="AE62" s="136"/>
      <c r="AF62" s="136"/>
      <c r="AG62" s="136"/>
    </row>
    <row r="63" spans="1:33" ht="12.75">
      <c r="A63" s="129" t="s">
        <v>86</v>
      </c>
      <c r="B63" s="303">
        <f>'Commodity Pipeline Sheet'!I62</f>
        <v>0</v>
      </c>
      <c r="C63" s="15">
        <v>0</v>
      </c>
      <c r="D63" s="16">
        <v>0</v>
      </c>
      <c r="E63" s="17">
        <v>0</v>
      </c>
      <c r="F63" s="428"/>
      <c r="G63" s="136"/>
      <c r="H63" s="136"/>
      <c r="I63" s="136"/>
      <c r="J63" s="136"/>
      <c r="K63" s="136"/>
      <c r="L63" s="136"/>
      <c r="M63" s="136"/>
      <c r="N63" s="136"/>
      <c r="O63" s="136"/>
      <c r="P63" s="136"/>
      <c r="Q63" s="136"/>
      <c r="R63" s="136"/>
      <c r="S63" s="136"/>
      <c r="T63" s="136"/>
      <c r="U63" s="136"/>
      <c r="V63" s="136"/>
      <c r="W63" s="136"/>
      <c r="X63" s="136"/>
      <c r="Y63" s="136"/>
      <c r="Z63" s="136"/>
      <c r="AA63" s="136"/>
      <c r="AB63" s="136"/>
      <c r="AC63" s="136"/>
      <c r="AD63" s="136"/>
      <c r="AE63" s="136"/>
      <c r="AF63" s="136"/>
      <c r="AG63" s="136"/>
    </row>
    <row r="64" spans="1:33" ht="13.5" thickBot="1">
      <c r="A64" s="265" t="s">
        <v>87</v>
      </c>
      <c r="B64" s="298">
        <f>'Commodity Pipeline Sheet'!I63</f>
        <v>0</v>
      </c>
      <c r="C64" s="266">
        <f>(C60+C61+C62)-C63</f>
        <v>0</v>
      </c>
      <c r="D64" s="267">
        <f>(D60+D61+D62)-D63</f>
        <v>0</v>
      </c>
      <c r="E64" s="268">
        <f>(E60+E61+E62)-E63</f>
        <v>0</v>
      </c>
      <c r="F64" s="428"/>
      <c r="G64" s="136"/>
      <c r="H64" s="136"/>
      <c r="I64" s="136"/>
      <c r="J64" s="136"/>
      <c r="K64" s="136"/>
      <c r="L64" s="136"/>
      <c r="M64" s="136"/>
      <c r="N64" s="136"/>
      <c r="O64" s="136"/>
      <c r="P64" s="136"/>
      <c r="Q64" s="136"/>
      <c r="R64" s="136"/>
      <c r="S64" s="136"/>
      <c r="T64" s="136"/>
      <c r="U64" s="136"/>
      <c r="V64" s="136"/>
      <c r="W64" s="136"/>
      <c r="X64" s="136"/>
      <c r="Y64" s="136"/>
      <c r="Z64" s="136"/>
      <c r="AA64" s="136"/>
      <c r="AB64" s="136"/>
      <c r="AC64" s="136"/>
      <c r="AD64" s="136"/>
      <c r="AE64" s="136"/>
      <c r="AF64" s="136"/>
      <c r="AG64" s="136"/>
    </row>
    <row r="65" spans="1:33" ht="16.5" thickBot="1">
      <c r="A65" s="263" t="str">
        <f>"July "&amp;TEXT(B3,0)</f>
        <v>July 2009</v>
      </c>
      <c r="B65" s="301"/>
      <c r="C65" s="21"/>
      <c r="D65" s="21"/>
      <c r="E65" s="21"/>
      <c r="F65" s="270"/>
      <c r="G65" s="136"/>
      <c r="H65" s="136"/>
      <c r="I65" s="136"/>
      <c r="J65" s="136"/>
      <c r="K65" s="136"/>
      <c r="L65" s="136"/>
      <c r="M65" s="136"/>
      <c r="N65" s="136"/>
      <c r="O65" s="136"/>
      <c r="P65" s="136"/>
      <c r="Q65" s="136"/>
      <c r="R65" s="136"/>
      <c r="S65" s="136"/>
      <c r="T65" s="136"/>
      <c r="U65" s="136"/>
      <c r="V65" s="136"/>
      <c r="W65" s="136"/>
      <c r="X65" s="136"/>
      <c r="Y65" s="136"/>
      <c r="Z65" s="136"/>
      <c r="AA65" s="136"/>
      <c r="AB65" s="136"/>
      <c r="AC65" s="136"/>
      <c r="AD65" s="136"/>
      <c r="AE65" s="136"/>
      <c r="AF65" s="136"/>
      <c r="AG65" s="136"/>
    </row>
    <row r="66" spans="1:33" ht="12.75" customHeight="1">
      <c r="A66" s="128" t="s">
        <v>85</v>
      </c>
      <c r="B66" s="299">
        <f>'Commodity Pipeline Sheet'!I65</f>
        <v>0</v>
      </c>
      <c r="C66" s="281">
        <f>C64</f>
        <v>0</v>
      </c>
      <c r="D66" s="281">
        <f>D64</f>
        <v>0</v>
      </c>
      <c r="E66" s="282">
        <f>E64</f>
        <v>0</v>
      </c>
      <c r="F66" s="427"/>
      <c r="G66" s="136"/>
      <c r="H66" s="136"/>
      <c r="I66" s="136"/>
      <c r="J66" s="136"/>
      <c r="K66" s="136"/>
      <c r="L66" s="136"/>
      <c r="M66" s="136"/>
      <c r="N66" s="136"/>
      <c r="O66" s="136"/>
      <c r="P66" s="136"/>
      <c r="Q66" s="136"/>
      <c r="R66" s="136"/>
      <c r="S66" s="136"/>
      <c r="T66" s="136"/>
      <c r="U66" s="136"/>
      <c r="V66" s="136"/>
      <c r="W66" s="136"/>
      <c r="X66" s="136"/>
      <c r="Y66" s="136"/>
      <c r="Z66" s="136"/>
      <c r="AA66" s="136"/>
      <c r="AB66" s="136"/>
      <c r="AC66" s="136"/>
      <c r="AD66" s="136"/>
      <c r="AE66" s="136"/>
      <c r="AF66" s="136"/>
      <c r="AG66" s="136"/>
    </row>
    <row r="67" spans="1:33" ht="12.75">
      <c r="A67" s="129" t="s">
        <v>117</v>
      </c>
      <c r="B67" s="303">
        <f>'Commodity Pipeline Sheet'!I66</f>
        <v>0</v>
      </c>
      <c r="C67" s="15">
        <v>0</v>
      </c>
      <c r="D67" s="16">
        <v>0</v>
      </c>
      <c r="E67" s="17">
        <v>0</v>
      </c>
      <c r="F67" s="428"/>
      <c r="G67" s="136"/>
      <c r="H67" s="136"/>
      <c r="I67" s="136"/>
      <c r="J67" s="136"/>
      <c r="K67" s="136"/>
      <c r="L67" s="136"/>
      <c r="M67" s="136"/>
      <c r="N67" s="136"/>
      <c r="O67" s="136"/>
      <c r="P67" s="136"/>
      <c r="Q67" s="136"/>
      <c r="R67" s="136"/>
      <c r="S67" s="136"/>
      <c r="T67" s="136"/>
      <c r="U67" s="136"/>
      <c r="V67" s="136"/>
      <c r="W67" s="136"/>
      <c r="X67" s="136"/>
      <c r="Y67" s="136"/>
      <c r="Z67" s="136"/>
      <c r="AA67" s="136"/>
      <c r="AB67" s="136"/>
      <c r="AC67" s="136"/>
      <c r="AD67" s="136"/>
      <c r="AE67" s="136"/>
      <c r="AF67" s="136"/>
      <c r="AG67" s="136"/>
    </row>
    <row r="68" spans="1:33" ht="12.75">
      <c r="A68" s="130" t="s">
        <v>113</v>
      </c>
      <c r="B68" s="304">
        <f>'Commodity Pipeline Sheet'!I67</f>
        <v>0</v>
      </c>
      <c r="C68" s="18">
        <v>0</v>
      </c>
      <c r="D68" s="19">
        <v>0</v>
      </c>
      <c r="E68" s="20">
        <v>0</v>
      </c>
      <c r="F68" s="428"/>
      <c r="G68" s="136"/>
      <c r="H68" s="136"/>
      <c r="I68" s="136"/>
      <c r="J68" s="136"/>
      <c r="K68" s="136"/>
      <c r="L68" s="136"/>
      <c r="M68" s="136"/>
      <c r="N68" s="136"/>
      <c r="O68" s="136"/>
      <c r="P68" s="136"/>
      <c r="Q68" s="136"/>
      <c r="R68" s="136"/>
      <c r="S68" s="136"/>
      <c r="T68" s="136"/>
      <c r="U68" s="136"/>
      <c r="V68" s="136"/>
      <c r="W68" s="136"/>
      <c r="X68" s="136"/>
      <c r="Y68" s="136"/>
      <c r="Z68" s="136"/>
      <c r="AA68" s="136"/>
      <c r="AB68" s="136"/>
      <c r="AC68" s="136"/>
      <c r="AD68" s="136"/>
      <c r="AE68" s="136"/>
      <c r="AF68" s="136"/>
      <c r="AG68" s="136"/>
    </row>
    <row r="69" spans="1:33" ht="12.75">
      <c r="A69" s="129" t="s">
        <v>86</v>
      </c>
      <c r="B69" s="303">
        <f>'Commodity Pipeline Sheet'!I68</f>
        <v>0</v>
      </c>
      <c r="C69" s="15">
        <v>0</v>
      </c>
      <c r="D69" s="16">
        <v>0</v>
      </c>
      <c r="E69" s="17">
        <v>0</v>
      </c>
      <c r="F69" s="428"/>
      <c r="G69" s="136"/>
      <c r="H69" s="136"/>
      <c r="I69" s="136"/>
      <c r="J69" s="136"/>
      <c r="K69" s="136"/>
      <c r="L69" s="136"/>
      <c r="M69" s="136"/>
      <c r="N69" s="136"/>
      <c r="O69" s="136"/>
      <c r="P69" s="136"/>
      <c r="Q69" s="136"/>
      <c r="R69" s="136"/>
      <c r="S69" s="136"/>
      <c r="T69" s="136"/>
      <c r="U69" s="136"/>
      <c r="V69" s="136"/>
      <c r="W69" s="136"/>
      <c r="X69" s="136"/>
      <c r="Y69" s="136"/>
      <c r="Z69" s="136"/>
      <c r="AA69" s="136"/>
      <c r="AB69" s="136"/>
      <c r="AC69" s="136"/>
      <c r="AD69" s="136"/>
      <c r="AE69" s="136"/>
      <c r="AF69" s="136"/>
      <c r="AG69" s="136"/>
    </row>
    <row r="70" spans="1:33" ht="13.5" thickBot="1">
      <c r="A70" s="265" t="s">
        <v>87</v>
      </c>
      <c r="B70" s="298">
        <f>'Commodity Pipeline Sheet'!I69</f>
        <v>0</v>
      </c>
      <c r="C70" s="266">
        <f>(C66+C67+C68)-C69</f>
        <v>0</v>
      </c>
      <c r="D70" s="267">
        <f>(D66+D67+D68)-D69</f>
        <v>0</v>
      </c>
      <c r="E70" s="268">
        <f>(E66+E67+E68)-E69</f>
        <v>0</v>
      </c>
      <c r="F70" s="428"/>
      <c r="G70" s="136"/>
      <c r="H70" s="136"/>
      <c r="I70" s="136"/>
      <c r="J70" s="136"/>
      <c r="K70" s="136"/>
      <c r="L70" s="136"/>
      <c r="M70" s="136"/>
      <c r="N70" s="136"/>
      <c r="O70" s="136"/>
      <c r="P70" s="136"/>
      <c r="Q70" s="136"/>
      <c r="R70" s="136"/>
      <c r="S70" s="136"/>
      <c r="T70" s="136"/>
      <c r="U70" s="136"/>
      <c r="V70" s="136"/>
      <c r="W70" s="136"/>
      <c r="X70" s="136"/>
      <c r="Y70" s="136"/>
      <c r="Z70" s="136"/>
      <c r="AA70" s="136"/>
      <c r="AB70" s="136"/>
      <c r="AC70" s="136"/>
      <c r="AD70" s="136"/>
      <c r="AE70" s="136"/>
      <c r="AF70" s="136"/>
      <c r="AG70" s="136"/>
    </row>
    <row r="71" spans="1:33" ht="16.5" thickBot="1">
      <c r="A71" s="263" t="str">
        <f>"August "&amp;TEXT(B3,0)</f>
        <v>August 2009</v>
      </c>
      <c r="B71" s="301"/>
      <c r="C71" s="21"/>
      <c r="D71" s="21"/>
      <c r="E71" s="21"/>
      <c r="F71" s="270"/>
      <c r="G71" s="136"/>
      <c r="H71" s="136"/>
      <c r="I71" s="136"/>
      <c r="J71" s="136"/>
      <c r="K71" s="136"/>
      <c r="L71" s="136"/>
      <c r="M71" s="136"/>
      <c r="N71" s="136"/>
      <c r="O71" s="136"/>
      <c r="P71" s="136"/>
      <c r="Q71" s="136"/>
      <c r="R71" s="136"/>
      <c r="S71" s="136"/>
      <c r="T71" s="136"/>
      <c r="U71" s="136"/>
      <c r="V71" s="136"/>
      <c r="W71" s="136"/>
      <c r="X71" s="136"/>
      <c r="Y71" s="136"/>
      <c r="Z71" s="136"/>
      <c r="AA71" s="136"/>
      <c r="AB71" s="136"/>
      <c r="AC71" s="136"/>
      <c r="AD71" s="136"/>
      <c r="AE71" s="136"/>
      <c r="AF71" s="136"/>
      <c r="AG71" s="136"/>
    </row>
    <row r="72" spans="1:33" ht="12.75">
      <c r="A72" s="128" t="s">
        <v>85</v>
      </c>
      <c r="B72" s="299">
        <f>'Commodity Pipeline Sheet'!I71</f>
        <v>0</v>
      </c>
      <c r="C72" s="281">
        <f>C70</f>
        <v>0</v>
      </c>
      <c r="D72" s="281">
        <f>D70</f>
        <v>0</v>
      </c>
      <c r="E72" s="282">
        <f>E70</f>
        <v>0</v>
      </c>
      <c r="F72" s="427"/>
      <c r="G72" s="136"/>
      <c r="H72" s="136"/>
      <c r="I72" s="136"/>
      <c r="J72" s="136"/>
      <c r="K72" s="136"/>
      <c r="L72" s="136"/>
      <c r="M72" s="136"/>
      <c r="N72" s="136"/>
      <c r="O72" s="136"/>
      <c r="P72" s="136"/>
      <c r="Q72" s="136"/>
      <c r="R72" s="136"/>
      <c r="S72" s="136"/>
      <c r="T72" s="136"/>
      <c r="U72" s="136"/>
      <c r="V72" s="136"/>
      <c r="W72" s="136"/>
      <c r="X72" s="136"/>
      <c r="Y72" s="136"/>
      <c r="Z72" s="136"/>
      <c r="AA72" s="136"/>
      <c r="AB72" s="136"/>
      <c r="AC72" s="136"/>
      <c r="AD72" s="136"/>
      <c r="AE72" s="136"/>
      <c r="AF72" s="136"/>
      <c r="AG72" s="136"/>
    </row>
    <row r="73" spans="1:33" ht="12.75">
      <c r="A73" s="129" t="s">
        <v>117</v>
      </c>
      <c r="B73" s="303">
        <f>'Commodity Pipeline Sheet'!I72</f>
        <v>0</v>
      </c>
      <c r="C73" s="15">
        <v>0</v>
      </c>
      <c r="D73" s="16">
        <v>0</v>
      </c>
      <c r="E73" s="17">
        <v>0</v>
      </c>
      <c r="F73" s="428"/>
      <c r="G73" s="136"/>
      <c r="H73" s="136"/>
      <c r="I73" s="136"/>
      <c r="J73" s="136"/>
      <c r="K73" s="136"/>
      <c r="L73" s="136"/>
      <c r="M73" s="136"/>
      <c r="N73" s="136"/>
      <c r="O73" s="136"/>
      <c r="P73" s="136"/>
      <c r="Q73" s="136"/>
      <c r="R73" s="136"/>
      <c r="S73" s="136"/>
      <c r="T73" s="136"/>
      <c r="U73" s="136"/>
      <c r="V73" s="136"/>
      <c r="W73" s="136"/>
      <c r="X73" s="136"/>
      <c r="Y73" s="136"/>
      <c r="Z73" s="136"/>
      <c r="AA73" s="136"/>
      <c r="AB73" s="136"/>
      <c r="AC73" s="136"/>
      <c r="AD73" s="136"/>
      <c r="AE73" s="136"/>
      <c r="AF73" s="136"/>
      <c r="AG73" s="136"/>
    </row>
    <row r="74" spans="1:33" ht="12.75">
      <c r="A74" s="130" t="s">
        <v>113</v>
      </c>
      <c r="B74" s="304">
        <f>'Commodity Pipeline Sheet'!I73</f>
        <v>0</v>
      </c>
      <c r="C74" s="18">
        <v>0</v>
      </c>
      <c r="D74" s="19">
        <v>0</v>
      </c>
      <c r="E74" s="20">
        <v>0</v>
      </c>
      <c r="F74" s="428"/>
      <c r="G74" s="136"/>
      <c r="H74" s="136"/>
      <c r="I74" s="136"/>
      <c r="J74" s="136"/>
      <c r="K74" s="136"/>
      <c r="L74" s="136"/>
      <c r="M74" s="136"/>
      <c r="N74" s="136"/>
      <c r="O74" s="136"/>
      <c r="P74" s="136"/>
      <c r="Q74" s="136"/>
      <c r="R74" s="136"/>
      <c r="S74" s="136"/>
      <c r="T74" s="136"/>
      <c r="U74" s="136"/>
      <c r="V74" s="136"/>
      <c r="W74" s="136"/>
      <c r="X74" s="136"/>
      <c r="Y74" s="136"/>
      <c r="Z74" s="136"/>
      <c r="AA74" s="136"/>
      <c r="AB74" s="136"/>
      <c r="AC74" s="136"/>
      <c r="AD74" s="136"/>
      <c r="AE74" s="136"/>
      <c r="AF74" s="136"/>
      <c r="AG74" s="136"/>
    </row>
    <row r="75" spans="1:33" ht="12.75">
      <c r="A75" s="129" t="s">
        <v>86</v>
      </c>
      <c r="B75" s="303">
        <f>'Commodity Pipeline Sheet'!I74</f>
        <v>0</v>
      </c>
      <c r="C75" s="15">
        <v>0</v>
      </c>
      <c r="D75" s="16">
        <v>0</v>
      </c>
      <c r="E75" s="17">
        <v>0</v>
      </c>
      <c r="F75" s="428"/>
      <c r="G75" s="136"/>
      <c r="H75" s="136"/>
      <c r="I75" s="136"/>
      <c r="J75" s="136"/>
      <c r="K75" s="136"/>
      <c r="L75" s="136"/>
      <c r="M75" s="136"/>
      <c r="N75" s="136"/>
      <c r="O75" s="136"/>
      <c r="P75" s="136"/>
      <c r="Q75" s="136"/>
      <c r="R75" s="136"/>
      <c r="S75" s="136"/>
      <c r="T75" s="136"/>
      <c r="U75" s="136"/>
      <c r="V75" s="136"/>
      <c r="W75" s="136"/>
      <c r="X75" s="136"/>
      <c r="Y75" s="136"/>
      <c r="Z75" s="136"/>
      <c r="AA75" s="136"/>
      <c r="AB75" s="136"/>
      <c r="AC75" s="136"/>
      <c r="AD75" s="136"/>
      <c r="AE75" s="136"/>
      <c r="AF75" s="136"/>
      <c r="AG75" s="136"/>
    </row>
    <row r="76" spans="1:33" ht="13.5" thickBot="1">
      <c r="A76" s="265" t="s">
        <v>87</v>
      </c>
      <c r="B76" s="298">
        <f>'Commodity Pipeline Sheet'!I75</f>
        <v>0</v>
      </c>
      <c r="C76" s="266">
        <f>(C72+C73+C74)-C75</f>
        <v>0</v>
      </c>
      <c r="D76" s="267">
        <f>(D72+D73+D74)-D75</f>
        <v>0</v>
      </c>
      <c r="E76" s="268">
        <f>(E72+E73+E74)-E75</f>
        <v>0</v>
      </c>
      <c r="F76" s="428"/>
      <c r="G76" s="136"/>
      <c r="H76" s="136"/>
      <c r="I76" s="136"/>
      <c r="J76" s="136"/>
      <c r="K76" s="136"/>
      <c r="L76" s="136"/>
      <c r="M76" s="136"/>
      <c r="N76" s="136"/>
      <c r="O76" s="136"/>
      <c r="P76" s="136"/>
      <c r="Q76" s="136"/>
      <c r="R76" s="136"/>
      <c r="S76" s="136"/>
      <c r="T76" s="136"/>
      <c r="U76" s="136"/>
      <c r="V76" s="136"/>
      <c r="W76" s="136"/>
      <c r="X76" s="136"/>
      <c r="Y76" s="136"/>
      <c r="Z76" s="136"/>
      <c r="AA76" s="136"/>
      <c r="AB76" s="136"/>
      <c r="AC76" s="136"/>
      <c r="AD76" s="136"/>
      <c r="AE76" s="136"/>
      <c r="AF76" s="136"/>
      <c r="AG76" s="136"/>
    </row>
    <row r="77" spans="1:33" ht="16.5" thickBot="1">
      <c r="A77" s="263" t="str">
        <f>"September "&amp;TEXT(B3,0)</f>
        <v>September 2009</v>
      </c>
      <c r="B77" s="301"/>
      <c r="C77" s="21"/>
      <c r="D77" s="21"/>
      <c r="E77" s="21"/>
      <c r="F77" s="270"/>
      <c r="G77" s="136"/>
      <c r="H77" s="136"/>
      <c r="I77" s="136"/>
      <c r="J77" s="136"/>
      <c r="K77" s="136"/>
      <c r="L77" s="136"/>
      <c r="M77" s="136"/>
      <c r="N77" s="136"/>
      <c r="O77" s="136"/>
      <c r="P77" s="136"/>
      <c r="Q77" s="136"/>
      <c r="R77" s="136"/>
      <c r="S77" s="136"/>
      <c r="T77" s="136"/>
      <c r="U77" s="136"/>
      <c r="V77" s="136"/>
      <c r="W77" s="136"/>
      <c r="X77" s="136"/>
      <c r="Y77" s="136"/>
      <c r="Z77" s="136"/>
      <c r="AA77" s="136"/>
      <c r="AB77" s="136"/>
      <c r="AC77" s="136"/>
      <c r="AD77" s="136"/>
      <c r="AE77" s="136"/>
      <c r="AF77" s="136"/>
      <c r="AG77" s="136"/>
    </row>
    <row r="78" spans="1:33" ht="12.75">
      <c r="A78" s="128" t="s">
        <v>85</v>
      </c>
      <c r="B78" s="299">
        <f>'Commodity Pipeline Sheet'!I77</f>
        <v>0</v>
      </c>
      <c r="C78" s="281">
        <f>C76</f>
        <v>0</v>
      </c>
      <c r="D78" s="281">
        <f>D76</f>
        <v>0</v>
      </c>
      <c r="E78" s="282">
        <f>E76</f>
        <v>0</v>
      </c>
      <c r="F78" s="427"/>
      <c r="G78" s="136"/>
      <c r="H78" s="136"/>
      <c r="I78" s="136"/>
      <c r="J78" s="136"/>
      <c r="K78" s="136"/>
      <c r="L78" s="136"/>
      <c r="M78" s="136"/>
      <c r="N78" s="136"/>
      <c r="O78" s="136"/>
      <c r="P78" s="136"/>
      <c r="Q78" s="136"/>
      <c r="R78" s="136"/>
      <c r="S78" s="136"/>
      <c r="T78" s="136"/>
      <c r="U78" s="136"/>
      <c r="V78" s="136"/>
      <c r="W78" s="136"/>
      <c r="X78" s="136"/>
      <c r="Y78" s="136"/>
      <c r="Z78" s="136"/>
      <c r="AA78" s="136"/>
      <c r="AB78" s="136"/>
      <c r="AC78" s="136"/>
      <c r="AD78" s="136"/>
      <c r="AE78" s="136"/>
      <c r="AF78" s="136"/>
      <c r="AG78" s="136"/>
    </row>
    <row r="79" spans="1:33" ht="12.75">
      <c r="A79" s="129" t="s">
        <v>117</v>
      </c>
      <c r="B79" s="303">
        <f>'Commodity Pipeline Sheet'!I78</f>
        <v>0</v>
      </c>
      <c r="C79" s="15">
        <v>0</v>
      </c>
      <c r="D79" s="16">
        <v>0</v>
      </c>
      <c r="E79" s="17">
        <v>0</v>
      </c>
      <c r="F79" s="428"/>
      <c r="G79" s="136"/>
      <c r="H79" s="136"/>
      <c r="I79" s="136"/>
      <c r="J79" s="136"/>
      <c r="K79" s="136"/>
      <c r="L79" s="136"/>
      <c r="M79" s="136"/>
      <c r="N79" s="136"/>
      <c r="O79" s="136"/>
      <c r="P79" s="136"/>
      <c r="Q79" s="136"/>
      <c r="R79" s="136"/>
      <c r="S79" s="136"/>
      <c r="T79" s="136"/>
      <c r="U79" s="136"/>
      <c r="V79" s="136"/>
      <c r="W79" s="136"/>
      <c r="X79" s="136"/>
      <c r="Y79" s="136"/>
      <c r="Z79" s="136"/>
      <c r="AA79" s="136"/>
      <c r="AB79" s="136"/>
      <c r="AC79" s="136"/>
      <c r="AD79" s="136"/>
      <c r="AE79" s="136"/>
      <c r="AF79" s="136"/>
      <c r="AG79" s="136"/>
    </row>
    <row r="80" spans="1:33" ht="12.75">
      <c r="A80" s="130" t="s">
        <v>113</v>
      </c>
      <c r="B80" s="304">
        <f>'Commodity Pipeline Sheet'!I79</f>
        <v>0</v>
      </c>
      <c r="C80" s="18">
        <v>0</v>
      </c>
      <c r="D80" s="19">
        <v>0</v>
      </c>
      <c r="E80" s="20">
        <v>0</v>
      </c>
      <c r="F80" s="428"/>
      <c r="G80" s="136"/>
      <c r="H80" s="136"/>
      <c r="I80" s="136"/>
      <c r="J80" s="136"/>
      <c r="K80" s="136"/>
      <c r="L80" s="136"/>
      <c r="M80" s="136"/>
      <c r="N80" s="136"/>
      <c r="O80" s="136"/>
      <c r="P80" s="136"/>
      <c r="Q80" s="136"/>
      <c r="R80" s="136"/>
      <c r="S80" s="136"/>
      <c r="T80" s="136"/>
      <c r="U80" s="136"/>
      <c r="V80" s="136"/>
      <c r="W80" s="136"/>
      <c r="X80" s="136"/>
      <c r="Y80" s="136"/>
      <c r="Z80" s="136"/>
      <c r="AA80" s="136"/>
      <c r="AB80" s="136"/>
      <c r="AC80" s="136"/>
      <c r="AD80" s="136"/>
      <c r="AE80" s="136"/>
      <c r="AF80" s="136"/>
      <c r="AG80" s="136"/>
    </row>
    <row r="81" spans="1:33" ht="12.75">
      <c r="A81" s="129" t="s">
        <v>86</v>
      </c>
      <c r="B81" s="303">
        <f>'Commodity Pipeline Sheet'!I80</f>
        <v>0</v>
      </c>
      <c r="C81" s="15">
        <v>0</v>
      </c>
      <c r="D81" s="16">
        <v>0</v>
      </c>
      <c r="E81" s="17">
        <v>0</v>
      </c>
      <c r="F81" s="428"/>
      <c r="G81" s="136"/>
      <c r="H81" s="136"/>
      <c r="I81" s="136"/>
      <c r="J81" s="136"/>
      <c r="K81" s="136"/>
      <c r="L81" s="136"/>
      <c r="M81" s="136"/>
      <c r="N81" s="136"/>
      <c r="O81" s="136"/>
      <c r="P81" s="136"/>
      <c r="Q81" s="136"/>
      <c r="R81" s="136"/>
      <c r="S81" s="136"/>
      <c r="T81" s="136"/>
      <c r="U81" s="136"/>
      <c r="V81" s="136"/>
      <c r="W81" s="136"/>
      <c r="X81" s="136"/>
      <c r="Y81" s="136"/>
      <c r="Z81" s="136"/>
      <c r="AA81" s="136"/>
      <c r="AB81" s="136"/>
      <c r="AC81" s="136"/>
      <c r="AD81" s="136"/>
      <c r="AE81" s="136"/>
      <c r="AF81" s="136"/>
      <c r="AG81" s="136"/>
    </row>
    <row r="82" spans="1:33" ht="13.5" thickBot="1">
      <c r="A82" s="131" t="s">
        <v>87</v>
      </c>
      <c r="B82" s="300">
        <f>'Commodity Pipeline Sheet'!I81</f>
        <v>0</v>
      </c>
      <c r="C82" s="66">
        <f>(C78+C79+C80)-C81</f>
        <v>0</v>
      </c>
      <c r="D82" s="67">
        <f>(D78+D79+D80)-D81</f>
        <v>0</v>
      </c>
      <c r="E82" s="68">
        <f>(E78+E79+E80)-E81</f>
        <v>0</v>
      </c>
      <c r="F82" s="429"/>
      <c r="G82" s="136"/>
      <c r="H82" s="136"/>
      <c r="I82" s="136"/>
      <c r="J82" s="136"/>
      <c r="K82" s="136"/>
      <c r="L82" s="136"/>
      <c r="M82" s="136"/>
      <c r="N82" s="136"/>
      <c r="O82" s="136"/>
      <c r="P82" s="136"/>
      <c r="Q82" s="136"/>
      <c r="R82" s="136"/>
      <c r="S82" s="136"/>
      <c r="T82" s="136"/>
      <c r="U82" s="136"/>
      <c r="V82" s="136"/>
      <c r="W82" s="136"/>
      <c r="X82" s="136"/>
      <c r="Y82" s="136"/>
      <c r="Z82" s="136"/>
      <c r="AA82" s="136"/>
      <c r="AB82" s="136"/>
      <c r="AC82" s="136"/>
      <c r="AD82" s="136"/>
      <c r="AE82" s="136"/>
      <c r="AF82" s="136"/>
      <c r="AG82" s="136"/>
    </row>
    <row r="83" spans="1:33" ht="44.25" customHeight="1" thickBot="1">
      <c r="A83" s="118" t="str">
        <f>"End of Balance FY"&amp;TEXT(B3,0)&amp;" To Be Carried Over"</f>
        <v>End of Balance FY2009 To Be Carried Over</v>
      </c>
      <c r="B83" s="305">
        <f>B82</f>
        <v>0</v>
      </c>
      <c r="C83" s="132">
        <f>C82</f>
        <v>0</v>
      </c>
      <c r="D83" s="133">
        <f>D82</f>
        <v>0</v>
      </c>
      <c r="E83" s="134">
        <f>E82</f>
        <v>0</v>
      </c>
      <c r="F83" s="135"/>
      <c r="G83" s="136"/>
      <c r="H83" s="136"/>
      <c r="I83" s="136"/>
      <c r="J83" s="136"/>
      <c r="K83" s="136"/>
      <c r="L83" s="136"/>
      <c r="M83" s="136"/>
      <c r="N83" s="136"/>
      <c r="O83" s="136"/>
      <c r="P83" s="136"/>
      <c r="Q83" s="136"/>
      <c r="R83" s="136"/>
      <c r="S83" s="136"/>
      <c r="T83" s="136"/>
      <c r="U83" s="136"/>
      <c r="V83" s="136"/>
      <c r="W83" s="136"/>
      <c r="X83" s="136"/>
      <c r="Y83" s="136"/>
      <c r="Z83" s="136"/>
      <c r="AA83" s="136"/>
      <c r="AB83" s="136"/>
      <c r="AC83" s="136"/>
      <c r="AD83" s="136"/>
      <c r="AE83" s="136"/>
      <c r="AF83" s="136"/>
      <c r="AG83" s="136"/>
    </row>
    <row r="84" s="136" customFormat="1" ht="13.5" thickBot="1"/>
    <row r="85" spans="1:6" s="136" customFormat="1" ht="16.5" thickBot="1">
      <c r="A85" s="168" t="s">
        <v>25</v>
      </c>
      <c r="B85" s="169"/>
      <c r="C85" s="169"/>
      <c r="D85" s="189">
        <v>0</v>
      </c>
      <c r="E85" s="188" t="s">
        <v>146</v>
      </c>
      <c r="F85" s="199" t="s">
        <v>147</v>
      </c>
    </row>
    <row r="86" s="136" customFormat="1" ht="13.5" thickBot="1"/>
    <row r="87" spans="1:5" s="136" customFormat="1" ht="18.75" thickBot="1">
      <c r="A87" s="200" t="s">
        <v>156</v>
      </c>
      <c r="B87" s="201"/>
      <c r="C87" s="291"/>
      <c r="D87" s="201" t="s">
        <v>157</v>
      </c>
      <c r="E87" s="202"/>
    </row>
    <row r="88" s="136" customFormat="1" ht="12.75"/>
    <row r="89" s="136" customFormat="1" ht="12.75"/>
    <row r="90" s="136" customFormat="1" ht="12.75"/>
    <row r="91" s="136" customFormat="1" ht="12.75"/>
    <row r="92" s="136" customFormat="1" ht="12.75"/>
    <row r="93" s="136" customFormat="1" ht="12.75"/>
    <row r="94" s="136" customFormat="1" ht="12.75"/>
    <row r="95" s="136" customFormat="1" ht="12.75"/>
    <row r="96" s="136" customFormat="1" ht="12.75"/>
    <row r="97" s="136" customFormat="1" ht="12.75"/>
    <row r="98" s="136" customFormat="1" ht="12.75"/>
    <row r="99" s="136" customFormat="1" ht="12.75"/>
    <row r="100" s="136" customFormat="1" ht="12.75"/>
    <row r="101" s="136" customFormat="1" ht="12.75"/>
    <row r="102" s="136" customFormat="1" ht="12.75"/>
    <row r="103" s="136" customFormat="1" ht="12.75"/>
    <row r="104" s="136" customFormat="1" ht="12.75"/>
    <row r="105" s="136" customFormat="1" ht="12.75"/>
    <row r="106" s="136" customFormat="1" ht="12.75"/>
    <row r="107" s="136" customFormat="1" ht="12.75"/>
    <row r="108" s="136" customFormat="1" ht="12.75"/>
    <row r="109" s="136" customFormat="1" ht="12.75"/>
    <row r="110" s="136" customFormat="1" ht="12.75"/>
    <row r="111" s="136" customFormat="1" ht="12.75"/>
    <row r="112" s="136" customFormat="1" ht="12.75"/>
    <row r="113" s="136" customFormat="1" ht="12.75"/>
    <row r="114" s="136" customFormat="1" ht="12.75"/>
    <row r="115" s="136" customFormat="1" ht="12.75"/>
    <row r="116" s="136" customFormat="1" ht="12.75"/>
    <row r="117" s="136" customFormat="1" ht="12.75"/>
    <row r="118" s="136" customFormat="1" ht="12.75"/>
    <row r="119" s="136" customFormat="1" ht="12.75"/>
    <row r="120" s="136" customFormat="1" ht="12.75"/>
    <row r="121" s="136" customFormat="1" ht="12.75"/>
    <row r="122" s="136" customFormat="1" ht="12.75"/>
    <row r="123" s="136" customFormat="1" ht="12.75"/>
    <row r="124" s="136" customFormat="1" ht="12.75"/>
    <row r="125" s="136" customFormat="1" ht="12.75"/>
    <row r="126" s="136" customFormat="1" ht="12.75"/>
    <row r="127" s="136" customFormat="1" ht="12.75"/>
    <row r="128" s="136" customFormat="1" ht="12.75"/>
    <row r="129" s="136" customFormat="1" ht="12.75"/>
    <row r="130" s="136" customFormat="1" ht="12.75"/>
    <row r="131" s="136" customFormat="1" ht="12.75"/>
    <row r="132" s="136" customFormat="1" ht="12.75"/>
    <row r="133" s="136" customFormat="1" ht="12.75"/>
    <row r="134" s="136" customFormat="1" ht="12.75"/>
    <row r="135" s="136" customFormat="1" ht="12.75"/>
    <row r="136" s="136" customFormat="1" ht="12.75"/>
    <row r="137" s="136" customFormat="1" ht="12.75"/>
    <row r="138" s="136" customFormat="1" ht="12.75"/>
    <row r="139" s="136" customFormat="1" ht="12.75"/>
    <row r="140" s="136" customFormat="1" ht="12.75"/>
    <row r="141" s="136" customFormat="1" ht="12.75"/>
    <row r="142" s="136" customFormat="1" ht="12.75"/>
    <row r="143" s="136" customFormat="1" ht="12.75"/>
    <row r="144" s="136" customFormat="1" ht="12.75"/>
    <row r="145" s="136" customFormat="1" ht="12.75"/>
    <row r="146" s="136" customFormat="1" ht="12.75"/>
    <row r="147" s="136" customFormat="1" ht="12.75"/>
    <row r="148" s="136" customFormat="1" ht="12.75"/>
    <row r="149" s="136" customFormat="1" ht="12.75"/>
    <row r="150" s="136" customFormat="1" ht="12.75"/>
    <row r="151" s="136" customFormat="1" ht="12.75"/>
    <row r="152" s="136" customFormat="1" ht="12.75"/>
    <row r="153" s="136" customFormat="1" ht="12.75"/>
    <row r="154" s="136" customFormat="1" ht="12.75"/>
    <row r="155" s="136" customFormat="1" ht="12.75"/>
    <row r="156" s="136" customFormat="1" ht="12.75"/>
    <row r="157" s="136" customFormat="1" ht="12.75"/>
    <row r="158" s="136" customFormat="1" ht="12.75"/>
    <row r="159" s="136" customFormat="1" ht="12.75"/>
    <row r="160" s="136" customFormat="1" ht="12.75"/>
    <row r="161" s="136" customFormat="1" ht="12.75"/>
    <row r="162" s="136" customFormat="1" ht="12.75"/>
    <row r="163" s="136" customFormat="1" ht="12.75"/>
    <row r="164" s="136" customFormat="1" ht="12.75"/>
    <row r="165" s="136" customFormat="1" ht="12.75"/>
    <row r="166" s="136" customFormat="1" ht="12.75"/>
    <row r="167" s="136" customFormat="1" ht="12.75"/>
    <row r="168" s="136" customFormat="1" ht="12.75"/>
    <row r="169" s="136" customFormat="1" ht="12.75"/>
    <row r="170" s="136" customFormat="1" ht="12.75"/>
    <row r="171" s="136" customFormat="1" ht="12.75"/>
    <row r="172" s="136" customFormat="1" ht="12.75"/>
    <row r="173" s="136" customFormat="1" ht="12.75"/>
    <row r="174" s="136" customFormat="1" ht="12.75"/>
    <row r="175" s="136" customFormat="1" ht="12.75"/>
    <row r="176" s="136" customFormat="1" ht="12.75"/>
    <row r="177" s="136" customFormat="1" ht="12.75"/>
    <row r="178" s="136" customFormat="1" ht="12.75"/>
    <row r="179" s="136" customFormat="1" ht="12.75"/>
    <row r="180" s="136" customFormat="1" ht="12.75"/>
    <row r="181" s="136" customFormat="1" ht="12.75"/>
    <row r="182" s="136" customFormat="1" ht="12.75"/>
    <row r="183" s="136" customFormat="1" ht="12.75"/>
    <row r="184" s="136" customFormat="1" ht="12.75"/>
    <row r="185" s="136" customFormat="1" ht="12.75"/>
    <row r="186" s="136" customFormat="1" ht="12.75"/>
    <row r="187" s="136" customFormat="1" ht="12.75"/>
    <row r="188" s="136" customFormat="1" ht="12.75"/>
    <row r="189" s="136" customFormat="1" ht="12.75"/>
    <row r="190" s="136" customFormat="1" ht="12.75"/>
    <row r="191" s="136" customFormat="1" ht="12.75"/>
    <row r="192" s="136" customFormat="1" ht="12.75"/>
    <row r="193" s="136" customFormat="1" ht="12.75"/>
    <row r="194" s="136" customFormat="1" ht="12.75"/>
    <row r="195" s="136" customFormat="1" ht="12.75"/>
    <row r="196" s="136" customFormat="1" ht="12.75"/>
    <row r="197" s="136" customFormat="1" ht="12.75"/>
    <row r="198" s="136" customFormat="1" ht="12.75"/>
    <row r="199" s="136" customFormat="1" ht="12.75"/>
    <row r="200" s="136" customFormat="1" ht="12.75"/>
    <row r="201" s="136" customFormat="1" ht="12.75"/>
    <row r="202" s="136" customFormat="1" ht="12.75"/>
    <row r="203" s="136" customFormat="1" ht="12.75"/>
    <row r="204" s="136" customFormat="1" ht="12.75"/>
    <row r="205" s="136" customFormat="1" ht="12.75"/>
    <row r="206" s="136" customFormat="1" ht="12.75"/>
    <row r="207" s="136" customFormat="1" ht="12.75"/>
    <row r="208" s="136" customFormat="1" ht="12.75"/>
    <row r="209" s="136" customFormat="1" ht="12.75"/>
    <row r="210" s="136" customFormat="1" ht="12.75"/>
    <row r="211" s="136" customFormat="1" ht="12.75"/>
    <row r="212" s="136" customFormat="1" ht="12.75"/>
    <row r="213" s="136" customFormat="1" ht="12.75"/>
    <row r="214" s="136" customFormat="1" ht="12.75"/>
    <row r="215" s="136" customFormat="1" ht="12.75"/>
    <row r="216" s="136" customFormat="1" ht="12.75"/>
    <row r="217" s="136" customFormat="1" ht="12.75"/>
    <row r="218" s="136" customFormat="1" ht="12.75"/>
    <row r="219" s="136" customFormat="1" ht="12.75"/>
    <row r="220" s="136" customFormat="1" ht="12.75"/>
    <row r="221" s="136" customFormat="1" ht="12.75"/>
    <row r="222" s="136" customFormat="1" ht="12.75"/>
    <row r="223" s="136" customFormat="1" ht="12.75"/>
    <row r="224" s="136" customFormat="1" ht="12.75"/>
    <row r="225" s="136" customFormat="1" ht="12.75"/>
    <row r="226" s="136" customFormat="1" ht="12.75"/>
    <row r="227" s="136" customFormat="1" ht="12.75"/>
    <row r="228" s="136" customFormat="1" ht="12.75"/>
    <row r="229" s="136" customFormat="1" ht="12.75"/>
    <row r="230" s="136" customFormat="1" ht="12.75"/>
    <row r="231" s="136" customFormat="1" ht="12.75"/>
    <row r="232" s="136" customFormat="1" ht="12.75"/>
    <row r="233" s="136" customFormat="1" ht="12.75"/>
    <row r="234" s="136" customFormat="1" ht="12.75"/>
    <row r="235" s="136" customFormat="1" ht="12.75"/>
    <row r="236" s="136" customFormat="1" ht="12.75"/>
    <row r="237" s="136" customFormat="1" ht="12.75"/>
    <row r="238" s="136" customFormat="1" ht="12.75"/>
    <row r="239" s="136" customFormat="1" ht="12.75"/>
    <row r="240" s="136" customFormat="1" ht="12.75"/>
    <row r="241" s="136" customFormat="1" ht="12.75"/>
    <row r="242" s="136" customFormat="1" ht="12.75"/>
    <row r="243" s="136" customFormat="1" ht="12.75"/>
    <row r="244" s="136" customFormat="1" ht="12.75"/>
    <row r="245" s="136" customFormat="1" ht="12.75"/>
    <row r="246" s="136" customFormat="1" ht="12.75"/>
    <row r="247" s="136" customFormat="1" ht="12.75"/>
    <row r="248" s="136" customFormat="1" ht="12.75"/>
    <row r="249" s="136" customFormat="1" ht="12.75"/>
    <row r="250" s="136" customFormat="1" ht="12.75"/>
    <row r="251" s="136" customFormat="1" ht="12.75"/>
    <row r="252" s="136" customFormat="1" ht="12.75"/>
    <row r="253" s="136" customFormat="1" ht="12.75"/>
    <row r="254" s="136" customFormat="1" ht="12.75"/>
    <row r="255" s="136" customFormat="1" ht="12.75"/>
    <row r="256" s="136" customFormat="1" ht="12.75"/>
    <row r="257" s="136" customFormat="1" ht="12.75"/>
    <row r="258" s="136" customFormat="1" ht="12.75"/>
    <row r="259" s="136" customFormat="1" ht="12.75"/>
    <row r="260" s="136" customFormat="1" ht="12.75"/>
    <row r="261" s="136" customFormat="1" ht="12.75"/>
    <row r="262" s="136" customFormat="1" ht="12.75"/>
    <row r="263" s="136" customFormat="1" ht="12.75"/>
    <row r="264" s="136" customFormat="1" ht="12.75"/>
    <row r="265" s="136" customFormat="1" ht="12.75"/>
    <row r="266" s="136" customFormat="1" ht="12.75"/>
    <row r="267" s="136" customFormat="1" ht="12.75"/>
    <row r="268" s="136" customFormat="1" ht="12.75"/>
    <row r="269" s="136" customFormat="1" ht="12.75"/>
    <row r="270" s="136" customFormat="1" ht="12.75"/>
    <row r="271" s="136" customFormat="1" ht="12.75"/>
    <row r="272" s="136" customFormat="1" ht="12.75"/>
    <row r="273" s="136" customFormat="1" ht="12.75"/>
    <row r="274" s="136" customFormat="1" ht="12.75"/>
    <row r="275" s="136" customFormat="1" ht="12.75"/>
    <row r="276" s="136" customFormat="1" ht="12.75"/>
    <row r="277" s="136" customFormat="1" ht="12.75"/>
    <row r="278" s="136" customFormat="1" ht="12.75"/>
    <row r="279" s="136" customFormat="1" ht="12.75"/>
    <row r="280" s="136" customFormat="1" ht="12.75"/>
    <row r="281" s="136" customFormat="1" ht="12.75"/>
    <row r="282" s="136" customFormat="1" ht="12.75"/>
    <row r="283" s="136" customFormat="1" ht="12.75"/>
    <row r="284" s="136" customFormat="1" ht="12.75"/>
    <row r="285" s="136" customFormat="1" ht="12.75"/>
    <row r="286" s="136" customFormat="1" ht="12.75"/>
    <row r="287" s="136" customFormat="1" ht="12.75"/>
  </sheetData>
  <sheetProtection password="CCBA" sheet="1" objects="1" scenarios="1"/>
  <protectedRanges>
    <protectedRange sqref="C12:E12 C66:E66 C78:E78 C18:E18 C24:E24 C30:E30 C36:E36 C42:E42 C54:E54 C60:E60 C48:E48 C72:E72" name="Range2"/>
    <protectedRange sqref="F12:F82" name="Range1"/>
  </protectedRanges>
  <mergeCells count="20">
    <mergeCell ref="B1:D1"/>
    <mergeCell ref="B2:D2"/>
    <mergeCell ref="B3:D3"/>
    <mergeCell ref="A5:F5"/>
    <mergeCell ref="F48:F52"/>
    <mergeCell ref="F42:F46"/>
    <mergeCell ref="A7:A8"/>
    <mergeCell ref="D7:D8"/>
    <mergeCell ref="E7:E8"/>
    <mergeCell ref="B7:B8"/>
    <mergeCell ref="F12:F16"/>
    <mergeCell ref="F24:F28"/>
    <mergeCell ref="F18:F22"/>
    <mergeCell ref="F78:F82"/>
    <mergeCell ref="F72:F76"/>
    <mergeCell ref="F66:F70"/>
    <mergeCell ref="F60:F64"/>
    <mergeCell ref="F36:F40"/>
    <mergeCell ref="F30:F34"/>
    <mergeCell ref="F54:F58"/>
  </mergeCells>
  <dataValidations count="3">
    <dataValidation allowBlank="1" showInputMessage="1" showErrorMessage="1" prompt="Justify why commodity must arrive in country by this date based on the following criteria: &#10;1. Timing of rainy season&#10;2.  Monetization Window&#10;3. FFW payment schedule&#10;4. Established linkage with other programs/ resources&#10;5. Other (explain)" sqref="F77 F11 F71 F65 F59 F53 F47 F41 F35 F29 F23 F17"/>
    <dataValidation allowBlank="1" showInputMessage="1" showErrorMessage="1" promptTitle="Based on the following criteria," prompt="justify why commodity must arrive in country by this date: &#10;1. Logistical Constraints&#10;2. Monetization Window&#10;3. Programmatic Schedule&#10;4. Established linkage with other programs/ resources&#10;5. Regular Operations&#10;6. Other&#10;See instructions for details. " sqref="F78:F82 F66:F70 F60:F64 F54:F58 F48:F52 F42:F46 F36:F40 F30:F34 F24:F28 F72:F76 F18"/>
    <dataValidation allowBlank="1" showInputMessage="1" showErrorMessage="1" promptTitle="Using the following criteria," prompt="state why obligation needs to occur this month: &#10;1. Logistical Constraints&#10;2. Monetization Window&#10;3. Programmatic Schedule&#10;4. Established linkage with other programs/ resources&#10;5. Regular Operations&#10;6. Other&#10;See instructions for details. " sqref="F12:F16"/>
  </dataValidations>
  <printOptions horizontalCentered="1" verticalCentered="1"/>
  <pageMargins left="0.25" right="0.25" top="0.25" bottom="0.25" header="0.5" footer="0.5"/>
  <pageSetup fitToHeight="1" fitToWidth="1" horizontalDpi="300" verticalDpi="300" orientation="portrait" scale="57" r:id="rId2"/>
  <headerFooter alignWithMargins="0">
    <oddFooter>&amp;R&amp;P</oddFooter>
  </headerFooter>
  <rowBreaks count="2" manualBreakCount="2">
    <brk id="6" max="5" man="1"/>
    <brk id="46" max="255" man="1"/>
  </rowBreaks>
  <colBreaks count="1" manualBreakCount="1">
    <brk id="4" max="86"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USAID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USAID</dc:creator>
  <cp:keywords/>
  <dc:description/>
  <cp:lastModifiedBy>HHartman</cp:lastModifiedBy>
  <cp:lastPrinted>2007-07-02T18:43:46Z</cp:lastPrinted>
  <dcterms:created xsi:type="dcterms:W3CDTF">2007-03-27T20:37:16Z</dcterms:created>
  <dcterms:modified xsi:type="dcterms:W3CDTF">2008-06-30T18:27:50Z</dcterms:modified>
  <cp:category/>
  <cp:version/>
  <cp:contentType/>
  <cp:contentStatus/>
</cp:coreProperties>
</file>