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55" windowWidth="13890" windowHeight="7740" activeTab="1"/>
  </bookViews>
  <sheets>
    <sheet name="Instructions" sheetId="1" r:id="rId1"/>
    <sheet name="State Performance Plan" sheetId="2" r:id="rId2"/>
  </sheets>
  <definedNames>
    <definedName name="_xlnm.Print_Area" localSheetId="1">'State Performance Plan'!$A$1:$Z$93</definedName>
    <definedName name="_xlnm.Print_Titles" localSheetId="1">'State Performance Plan'!$1:$3</definedName>
    <definedName name="Z_3C1C84C1_F8E9_11D8_93E2_91C167E63C35_.wvu.PrintTitles" localSheetId="1" hidden="1">'State Performance Plan'!$2:$3</definedName>
    <definedName name="Z_3C1C84C2_F8E9_11D8_93E2_91C167E63C35_.wvu.Cols" localSheetId="1" hidden="1">'State Performance Plan'!$F:$Y</definedName>
    <definedName name="Z_3C1C84C2_F8E9_11D8_93E2_91C167E63C35_.wvu.PrintTitles" localSheetId="1" hidden="1">'State Performance Plan'!$2:$3</definedName>
    <definedName name="Z_3C1C84C2_F8E9_11D8_93E2_91C167E63C35_.wvu.Rows" localSheetId="1" hidden="1">'State Performance Plan'!$11:$20,'State Performance Plan'!#REF!,'State Performance Plan'!#REF!,'State Performance Plan'!$28:$28,'State Performance Plan'!$30:$30,'State Performance Plan'!$40:$40,'State Performance Plan'!$48:$66,'State Performance Plan'!$72:$94</definedName>
    <definedName name="Z_3C1C84C3_F8E9_11D8_93E2_91C167E63C35_.wvu.Cols" localSheetId="1" hidden="1">'State Performance Plan'!$C:$E,'State Performance Plan'!$I:$Y</definedName>
    <definedName name="Z_3C1C84C3_F8E9_11D8_93E2_91C167E63C35_.wvu.PrintTitles" localSheetId="1" hidden="1">'State Performance Plan'!$2:$3</definedName>
    <definedName name="Z_3C1C84C3_F8E9_11D8_93E2_91C167E63C35_.wvu.Rows" localSheetId="1" hidden="1">'State Performance Plan'!$11:$30,'State Performance Plan'!$32:$47,'State Performance Plan'!$67:$94</definedName>
    <definedName name="Z_3C1C84C4_F8E9_11D8_93E2_91C167E63C35_.wvu.Cols" localSheetId="1" hidden="1">'State Performance Plan'!$C:$H,'State Performance Plan'!$O:$Y</definedName>
    <definedName name="Z_3C1C84C4_F8E9_11D8_93E2_91C167E63C35_.wvu.PrintTitles" localSheetId="1" hidden="1">'State Performance Plan'!$2:$3</definedName>
    <definedName name="Z_3C1C84C4_F8E9_11D8_93E2_91C167E63C35_.wvu.Rows" localSheetId="1" hidden="1">'State Performance Plan'!$12:$12,'State Performance Plan'!$14:$20,'State Performance Plan'!#REF!,'State Performance Plan'!#REF!,'State Performance Plan'!$26:$27,'State Performance Plan'!$30:$30,'State Performance Plan'!$32:$33,'State Performance Plan'!$34:$92</definedName>
    <definedName name="Z_3C1C84C5_F8E9_11D8_93E2_91C167E63C35_.wvu.Cols" localSheetId="1" hidden="1">'State Performance Plan'!$C:$M,'State Performance Plan'!$S:$Y</definedName>
    <definedName name="Z_3C1C84C5_F8E9_11D8_93E2_91C167E63C35_.wvu.PrintTitles" localSheetId="1" hidden="1">'State Performance Plan'!$2:$3</definedName>
    <definedName name="Z_3C1C84C5_F8E9_11D8_93E2_91C167E63C35_.wvu.Rows" localSheetId="1" hidden="1">'State Performance Plan'!$24:$25,'State Performance Plan'!$29:$30,'State Performance Plan'!$32:$33,'State Performance Plan'!$34:$93</definedName>
    <definedName name="Z_3C1C84C6_F8E9_11D8_93E2_91C167E63C35_.wvu.Cols" localSheetId="1" hidden="1">'State Performance Plan'!$C:$R,'State Performance Plan'!$W:$Y</definedName>
    <definedName name="Z_3C1C84C6_F8E9_11D8_93E2_91C167E63C35_.wvu.PrintTitles" localSheetId="1" hidden="1">'State Performance Plan'!$2:$3</definedName>
    <definedName name="Z_3C1C84C6_F8E9_11D8_93E2_91C167E63C35_.wvu.Rows" localSheetId="1" hidden="1">'State Performance Plan'!$11:$12,'State Performance Plan'!$14:$20,'State Performance Plan'!$22:$27,'State Performance Plan'!$29:$29,'State Performance Plan'!$32:$36,'State Performance Plan'!$42:$71,'State Performance Plan'!$81:$93</definedName>
    <definedName name="Z_3C1C84C7_F8E9_11D8_93E2_91C167E63C35_.wvu.Cols" localSheetId="1" hidden="1">'State Performance Plan'!$C:$V,'State Performance Plan'!$Y:$Y</definedName>
    <definedName name="Z_3C1C84C7_F8E9_11D8_93E2_91C167E63C35_.wvu.PrintTitles" localSheetId="1" hidden="1">'State Performance Plan'!$2:$3</definedName>
    <definedName name="Z_3C1C84C7_F8E9_11D8_93E2_91C167E63C35_.wvu.Rows" localSheetId="1" hidden="1">'State Performance Plan'!$11:$26,'State Performance Plan'!$29:$30,'State Performance Plan'!$32:$80,'State Performance Plan'!$89:$92</definedName>
    <definedName name="Z_3C1C84C8_F8E9_11D8_93E2_91C167E63C35_.wvu.Cols" localSheetId="1" hidden="1">'State Performance Plan'!$C:$W</definedName>
    <definedName name="Z_3C1C84C8_F8E9_11D8_93E2_91C167E63C35_.wvu.PrintTitles" localSheetId="1" hidden="1">'State Performance Plan'!$2:$3</definedName>
    <definedName name="Z_3C1C84C8_F8E9_11D8_93E2_91C167E63C35_.wvu.Rows" localSheetId="1" hidden="1">'State Performance Plan'!$4:$6,'State Performance Plan'!$8:$88</definedName>
  </definedNames>
  <calcPr fullCalcOnLoad="1"/>
</workbook>
</file>

<file path=xl/sharedStrings.xml><?xml version="1.0" encoding="utf-8"?>
<sst xmlns="http://schemas.openxmlformats.org/spreadsheetml/2006/main" count="141" uniqueCount="138">
  <si>
    <t>FTEs available for direct program activities</t>
  </si>
  <si>
    <t>Conservation Implementation</t>
  </si>
  <si>
    <t>Contract Planning</t>
  </si>
  <si>
    <t>Technical Consultations</t>
  </si>
  <si>
    <t>Conservation Planning</t>
  </si>
  <si>
    <t>Watershed &amp; Area-wide Planning</t>
  </si>
  <si>
    <t>Technology Development</t>
  </si>
  <si>
    <t>Technology Transfer</t>
  </si>
  <si>
    <t>Easement Acquisition and Agreements</t>
  </si>
  <si>
    <t>Facility Maintenance</t>
  </si>
  <si>
    <t>Field Snow Survey</t>
  </si>
  <si>
    <t>SNOTEL System Installation and Maintenance</t>
  </si>
  <si>
    <t>Snow Survey Data Management</t>
  </si>
  <si>
    <t>Water Supply Forecast Development and Distribution</t>
  </si>
  <si>
    <t>Soil Survey e-Publication</t>
  </si>
  <si>
    <t>Data Collection</t>
  </si>
  <si>
    <t>Product Development and Publication</t>
  </si>
  <si>
    <t>Floodplain Management Studies</t>
  </si>
  <si>
    <t>Structural Design &amp; Implementation</t>
  </si>
  <si>
    <t>Rehabilitation Assessment &amp; Ranking</t>
  </si>
  <si>
    <t>Project Management &amp; Implementation</t>
  </si>
  <si>
    <t>Communications &amp; Relations</t>
  </si>
  <si>
    <t>Administrative Support &amp; Infrastructure</t>
  </si>
  <si>
    <t>Competitive Sourcing Studies</t>
  </si>
  <si>
    <t>Supervision</t>
  </si>
  <si>
    <t>HEL Compliance</t>
  </si>
  <si>
    <t>Wetland Compliance</t>
  </si>
  <si>
    <t>I</t>
  </si>
  <si>
    <t>III</t>
  </si>
  <si>
    <t>IV</t>
  </si>
  <si>
    <t>Conservation plans for cropland written, acres</t>
  </si>
  <si>
    <t>Conservation plans for grazing land written, acres</t>
  </si>
  <si>
    <t>Reduction in the acreage of cropland soils damaged by erosion, acres (erosion at T or below)</t>
  </si>
  <si>
    <t>Soil erosion reduced, tons</t>
  </si>
  <si>
    <t>Grazing land with conservation applied to protect the resource base, acres</t>
  </si>
  <si>
    <t>Wetlands created, restored or enhanced, acres</t>
  </si>
  <si>
    <t>Agricultural lands treated for which wildlife habitat is the primary or secondary resource concern, acres</t>
  </si>
  <si>
    <t>Agricultural land managed for the protection and enhancement of habitat for species with declining populations, acres</t>
  </si>
  <si>
    <t xml:space="preserve">Watershed or area-wide resource plans, studies or inventories for flood prevention or mitigation, number </t>
  </si>
  <si>
    <t>Irrigation efficiency improved, acre feet.</t>
  </si>
  <si>
    <t>Farmland and grazing lands protected by conservation easements, cumulative acres</t>
  </si>
  <si>
    <t>Prime, unique, or important farmland protected by conservation easements from conversion to non-agricultural uses, cumulative acres</t>
  </si>
  <si>
    <t>CNMP written, number</t>
  </si>
  <si>
    <t>CNMP applied, number</t>
  </si>
  <si>
    <t>Local businesses created in rural communities through RC&amp;D assistance, number</t>
  </si>
  <si>
    <t>Local jobs created in rural communities through RC&amp;D assistance, number</t>
  </si>
  <si>
    <t>Long-term contracts completed during the fiscal year (all measures installed) for the purpose of water quality improvement, number</t>
  </si>
  <si>
    <t>Wetlands protected by 30-year or permanent easements, acres</t>
  </si>
  <si>
    <t>Flood prevention or mitigation measures installed, including structures, easements, and other measures; number</t>
  </si>
  <si>
    <t>Assessments completed of the condition of watershed dams to determine if threats to public health and safety exist, number.</t>
  </si>
  <si>
    <t>Dams with watershed rehabilitation plans authorized, number.</t>
  </si>
  <si>
    <t>Unsafe dams rehabilitated or removed, number</t>
  </si>
  <si>
    <t>Multi-purpose water supply reservoirs installed, number</t>
  </si>
  <si>
    <t>New plant materials released to commercial growers, number</t>
  </si>
  <si>
    <t>Plant materials technical documents prepared and transferred to customers, number</t>
  </si>
  <si>
    <t>Watershed or area-wide conservation plans developed for water or air quality, number</t>
  </si>
  <si>
    <t>Watershed or area-wide conservation plans developed for water or air quality, acres</t>
  </si>
  <si>
    <t>Water supply forecasts issued, number</t>
  </si>
  <si>
    <t>FA allocation ($)</t>
  </si>
  <si>
    <t>User accesses of specific water supply forecast and data reports, number</t>
  </si>
  <si>
    <t>Watershed or area-wide resource plans, studies or inventories for water conservation or water supply, number</t>
  </si>
  <si>
    <t>New or updated Web Soil Surveys released for public use, acres</t>
  </si>
  <si>
    <t>New or updated Web Soil Surveys released for public use, number</t>
  </si>
  <si>
    <t>Soil surveys mapped or updated, acres</t>
  </si>
  <si>
    <t xml:space="preserve">Digital soil surveys (SSURGO) made available, number </t>
  </si>
  <si>
    <t>Digital soil surveys (SSURGO) made available, acres</t>
  </si>
  <si>
    <t>E-mail the completed Excel spreadsheet to Jon D. Vrana at jon.vrana@usda.gov</t>
  </si>
  <si>
    <t>Benefits All Programs</t>
  </si>
  <si>
    <t>Percentage to be used for calculating "Benefits All Programs" cost
(Default is 15%)</t>
  </si>
  <si>
    <t>TA ($) (Direct and Reimbursable)</t>
  </si>
  <si>
    <t>Total Affordable FTEs</t>
  </si>
  <si>
    <t>"Benefits All Programs" FTEs (no.)</t>
  </si>
  <si>
    <t>Explanation of "State Performance Plan" Spreadsheet:</t>
  </si>
  <si>
    <t>The "State Performance Plan" spreadsheet makes extensive use of custom views. To view the desired portion of the worksheet that has the programs for which you need to complete information, click on the "View" item on the top menu of Excel and select "Custom Views." A small pop-up box will appear, with choices. Select one of the choices to view that subset.  "Main" will show you the entire worksheet, but is more cumbersome to move around than using the custom views.</t>
  </si>
  <si>
    <t>SOIL (02T, 02R)</t>
  </si>
  <si>
    <t>CTA-GENRL (01T, 01R)</t>
  </si>
  <si>
    <t>CTA-GLC (01T, 01R)</t>
  </si>
  <si>
    <t>CTA-NRI (01T)</t>
  </si>
  <si>
    <t>AMA (01A)</t>
  </si>
  <si>
    <t>SNOW (45T)</t>
  </si>
  <si>
    <t>CRP (67T, 67R)</t>
  </si>
  <si>
    <t>EWP (16F, 16T, 16R)</t>
  </si>
  <si>
    <t>EQIP (76F, 76T)</t>
  </si>
  <si>
    <t>G&amp;SWC (78F, 78T)</t>
  </si>
  <si>
    <t>KLAMATH BASIN (79F, 79T)</t>
  </si>
  <si>
    <t>FRPP (69F, 69T)</t>
  </si>
  <si>
    <t>WF-03 (03F, 03T, 03R)</t>
  </si>
  <si>
    <t>GRP (86F, 86T)</t>
  </si>
  <si>
    <t>RC&amp;D (11T, 11R)</t>
  </si>
  <si>
    <t>WF-08 (08F, 08T, 08R)</t>
  </si>
  <si>
    <t>WS Surveys &amp; Plng (06T, 06R)</t>
  </si>
  <si>
    <t>WS Rehab (07F, 07T)</t>
  </si>
  <si>
    <t>WRP (77F, 77P, 77T)</t>
  </si>
  <si>
    <t>WHIP (58F, 58T, 58R, 75F, 75T)</t>
  </si>
  <si>
    <t>PLANT MATERIALS (46T)</t>
  </si>
  <si>
    <r>
      <t xml:space="preserve">Blue cells =  </t>
    </r>
    <r>
      <rPr>
        <sz val="10"/>
        <rFont val="Arial"/>
        <family val="2"/>
      </rPr>
      <t>For each program, enter the performance target amount, using the appropriate performance measure unit.</t>
    </r>
  </si>
  <si>
    <t>Check Row Explanation</t>
  </si>
  <si>
    <t>Check row</t>
  </si>
  <si>
    <r>
      <t xml:space="preserve">1.  Gray cell </t>
    </r>
    <r>
      <rPr>
        <sz val="10"/>
        <rFont val="Arial"/>
        <family val="0"/>
      </rPr>
      <t>= Currently set with a default value of 15%.  Determine the correct value for the state by the following procedure:  Use the calculated values in the "Total" column for lines 3 and 4 of the Direct Charge Worksheet.  Calculate the percentage to be used for calculating "Benefits All Programs" cost by dividing line 3 by the total of line 3 plus line 4 in the Direct Charge Worksheet. In the gray cell, enter the percentage calculated. (Note: enter only the value, not the percent sign.) The FY 2005 State Performance Plan spreadsheet will use this percentage to automatically calculate each program's contribution to the General Managers and Administrative employees who charge their time to "Benefits All Programs."</t>
    </r>
  </si>
  <si>
    <t>Eligibility Determinations/Processing Applications</t>
  </si>
  <si>
    <t>Training</t>
  </si>
  <si>
    <t>Foundation Seed Maintenance</t>
  </si>
  <si>
    <t>Soil Survey - Initial</t>
  </si>
  <si>
    <t>Soil Survey - Maintenance &amp; Update</t>
  </si>
  <si>
    <t>Inventory Policy, Planning &amp; Design</t>
  </si>
  <si>
    <t>Inventory Preparation and Support</t>
  </si>
  <si>
    <t>Analysis and Analytical Support</t>
  </si>
  <si>
    <t>Operations Management</t>
  </si>
  <si>
    <t>Flood Insurance Studies</t>
  </si>
  <si>
    <t>RC&amp;D Area Plan</t>
  </si>
  <si>
    <t>Project Planning</t>
  </si>
  <si>
    <t>Council Capacity Development</t>
  </si>
  <si>
    <t>Strat. Obj.</t>
  </si>
  <si>
    <t>Contract Development &amp; Management</t>
  </si>
  <si>
    <t>Easement Management</t>
  </si>
  <si>
    <t>Easement Enforcement</t>
  </si>
  <si>
    <t>Program Management &amp; Support</t>
  </si>
  <si>
    <t>CSP(85F, 85T)</t>
  </si>
  <si>
    <t>Soil Technology Development &amp; Maintenance</t>
  </si>
  <si>
    <t>Plant Evaluation and Release</t>
  </si>
  <si>
    <t>Plant Technology Development &amp; Transfer</t>
  </si>
  <si>
    <t>Total</t>
  </si>
  <si>
    <t>FY 2005 State Performance Plan Process (Final Submission)</t>
  </si>
  <si>
    <t>Update FY 2005 state operating budgets, based on final State allocations.</t>
  </si>
  <si>
    <t>State updates its operating budget by revising the "Direct Charge Worksheet."</t>
  </si>
  <si>
    <t>Plan use of program time</t>
  </si>
  <si>
    <t>This step uses the attached "FY 2005 State Performance Plan (Final Submission)" spreadsheet and data from the "Direct Charge Worksheet."</t>
  </si>
  <si>
    <t>The attached FY 2005 State Performance Plan is identical in format and layout to the previously submitted State plan. The previously submitted data should be used as a starting point for updating, but should not simply be pasted into this plan. There are significant changes to mandatory and discretionary funding for many programs and these changes must be considered in the numbers of available FTEs and the resulting performance goals.</t>
  </si>
  <si>
    <r>
      <t>3.  Green cells on line labeled  Total Affordable FTEs--</t>
    </r>
    <r>
      <rPr>
        <sz val="10"/>
        <rFont val="Arial"/>
        <family val="2"/>
      </rPr>
      <t xml:space="preserve"> Enter  the total affordable FTEs shown on the last line, "Total Affordable FTEs" of the "Direct Charge Worksheet."  Numbers entered should include both T and R columns for a program with reimbursable funds.  The field allows the number of FTEs out to 2 decimal places (e.g. 5.25)
</t>
    </r>
  </si>
  <si>
    <t>Note: The check row within the FY 2005 State Performance Plan is to assist in making sure that all FTEs available for direct activity by program are fully accounted for within each allowable activity under that program. If more FTEs are distributed among a program's activities than are available for direct program activity, the discrepancy will be displayed and the cell will be highlighted in red. If less FTEs are distributed among a program's activities than are available for direct program activity, the discrepancy will be displayed and the cell will be highlighted in green. In either case, the discrepancy must be corrected. If the same number of FTEs available are distributed properly, the check row will be white and a "0.00" will be displayed in the cell.The field displays the number of FTEs out to 2 decimal places (e.g. 5.25)</t>
  </si>
  <si>
    <t>Set program performance goals, based on available FTEs:</t>
  </si>
  <si>
    <t>II</t>
  </si>
  <si>
    <r>
      <t xml:space="preserve">2. Orange cells </t>
    </r>
    <r>
      <rPr>
        <sz val="10"/>
        <rFont val="Arial"/>
        <family val="0"/>
      </rPr>
      <t>= Enter  financial assistance and technical assistance dollars within these cells.  For FA, enter the amount for your allocation for Mandatory and Discretionary funds.  For TA, enter the amount from line 1 of the "Direct Charge Worksheet."  The number entered should include both the T and R values for any program that has reimbursable funds.
Note: total for 01T and 01R must be distributed among CTA-GENRL, CTA-GLC, and CTA-NRI.</t>
    </r>
  </si>
  <si>
    <r>
      <t>4.  Yellow cells</t>
    </r>
    <r>
      <rPr>
        <sz val="10"/>
        <rFont val="Arial"/>
        <family val="0"/>
      </rPr>
      <t xml:space="preserve"> = Spreadsheet will calculate a value for the "Benefits All Programs" activity and for the total number of FTEs available for program-specific activities.  The field displays the number of FTEs out to 2 decimal places (e.g. 5.25)
</t>
    </r>
  </si>
  <si>
    <r>
      <t xml:space="preserve">5.  Green cells for program-specific activities: </t>
    </r>
    <r>
      <rPr>
        <sz val="10"/>
        <rFont val="Arial"/>
        <family val="0"/>
      </rPr>
      <t xml:space="preserve">=  For each program, use the number of affordable direct-charge FTEs to be expended in each direct program activity.  "Direct program activities" are those listed for each program in the new TCAS codes.  Total of the direct activity FTEs must equal the number in the cell on line 5 of the FY 2005 State Performance Plan".  The field allows the number of FTEs out to 2 decimal places (e.g. 5.25)
Note: Do not enter FTE data anywhere other than green cells. Using the "Custom Views" function will simplify this step.  </t>
    </r>
  </si>
  <si>
    <t xml:space="preserve"> </t>
  </si>
  <si>
    <t>Wisconsin</t>
  </si>
  <si>
    <t>FY 2005 State Performance Plan (changes in goals made April  2005)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</si>
</sst>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00"/>
    <numFmt numFmtId="170" formatCode="&quot;$&quot;#,##0.0"/>
    <numFmt numFmtId="171" formatCode="&quot;$&quot;#,##0"/>
  </numFmts>
  <fonts count="14">
    <font>
      <sz val="10"/>
      <name val="Arial"/>
      <family val="0"/>
    </font>
    <font>
      <u val="single"/>
      <sz val="10"/>
      <color indexed="36"/>
      <name val="Arial"/>
      <family val="0"/>
    </font>
    <font>
      <u val="single"/>
      <sz val="10"/>
      <color indexed="12"/>
      <name val="Arial"/>
      <family val="0"/>
    </font>
    <font>
      <sz val="9"/>
      <name val="Arial"/>
      <family val="2"/>
    </font>
    <font>
      <b/>
      <sz val="12"/>
      <name val="Arial"/>
      <family val="2"/>
    </font>
    <font>
      <b/>
      <sz val="10"/>
      <name val="Arial"/>
      <family val="2"/>
    </font>
    <font>
      <i/>
      <sz val="10"/>
      <name val="Arial"/>
      <family val="2"/>
    </font>
    <font>
      <b/>
      <i/>
      <sz val="10"/>
      <name val="Arial"/>
      <family val="2"/>
    </font>
    <font>
      <sz val="8"/>
      <name val="Arial"/>
      <family val="0"/>
    </font>
    <font>
      <b/>
      <sz val="14"/>
      <name val="Arial"/>
      <family val="2"/>
    </font>
    <font>
      <b/>
      <sz val="10"/>
      <color indexed="10"/>
      <name val="Arial"/>
      <family val="2"/>
    </font>
    <font>
      <b/>
      <sz val="9"/>
      <name val="Arial"/>
      <family val="2"/>
    </font>
    <font>
      <b/>
      <sz val="16"/>
      <name val="Arial"/>
      <family val="2"/>
    </font>
    <font>
      <sz val="11"/>
      <name val="Arial"/>
      <family val="2"/>
    </font>
  </fonts>
  <fills count="8">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3" fillId="0" borderId="1" xfId="0" applyFont="1" applyFill="1" applyBorder="1" applyAlignment="1">
      <alignment horizontal="center" textRotation="90"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xf>
    <xf numFmtId="0" fontId="5"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vertical="top" wrapText="1" indent="3"/>
    </xf>
    <xf numFmtId="0" fontId="0" fillId="0" borderId="0" xfId="0" applyFont="1" applyAlignment="1">
      <alignment horizontal="left" vertical="top"/>
    </xf>
    <xf numFmtId="0" fontId="0" fillId="0" borderId="0" xfId="0" applyFont="1" applyAlignment="1">
      <alignment horizontal="left" vertical="top" wrapText="1"/>
    </xf>
    <xf numFmtId="0" fontId="6" fillId="0" borderId="0" xfId="0" applyFont="1" applyAlignment="1">
      <alignment horizontal="left" vertical="top" wrapText="1" indent="1"/>
    </xf>
    <xf numFmtId="0" fontId="7" fillId="0" borderId="0" xfId="0" applyFont="1" applyAlignment="1">
      <alignment horizontal="left" vertical="top" wrapText="1" indent="1"/>
    </xf>
    <xf numFmtId="3" fontId="3" fillId="2"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3" fillId="0" borderId="1" xfId="0" applyFont="1" applyFill="1" applyBorder="1" applyAlignment="1">
      <alignment horizontal="left" wrapText="1" indent="1"/>
    </xf>
    <xf numFmtId="0" fontId="3" fillId="0" borderId="1" xfId="0" applyFont="1" applyFill="1" applyBorder="1" applyAlignment="1">
      <alignment/>
    </xf>
    <xf numFmtId="0" fontId="3" fillId="0" borderId="1" xfId="0" applyFont="1" applyBorder="1" applyAlignment="1">
      <alignment/>
    </xf>
    <xf numFmtId="0" fontId="0" fillId="0" borderId="1" xfId="0" applyFont="1" applyFill="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wrapText="1" indent="1"/>
    </xf>
    <xf numFmtId="0" fontId="3" fillId="0" borderId="1" xfId="0" applyFont="1" applyBorder="1" applyAlignment="1">
      <alignment horizontal="left" vertical="top" wrapText="1" indent="1"/>
    </xf>
    <xf numFmtId="0" fontId="3" fillId="3" borderId="1"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xf>
    <xf numFmtId="0" fontId="3" fillId="0" borderId="1" xfId="0" applyFont="1" applyBorder="1" applyAlignment="1">
      <alignment horizontal="left" vertical="top" wrapText="1"/>
    </xf>
    <xf numFmtId="0" fontId="3" fillId="0" borderId="1" xfId="0" applyFont="1" applyBorder="1" applyAlignment="1">
      <alignment/>
    </xf>
    <xf numFmtId="0" fontId="3" fillId="0" borderId="1" xfId="0" applyFont="1" applyFill="1" applyBorder="1" applyAlignment="1">
      <alignment vertical="top" wrapText="1"/>
    </xf>
    <xf numFmtId="0" fontId="9" fillId="0" borderId="1" xfId="0" applyFont="1" applyBorder="1" applyAlignment="1">
      <alignment horizontal="center" vertical="center" wrapText="1"/>
    </xf>
    <xf numFmtId="0" fontId="10" fillId="0" borderId="0" xfId="0" applyFont="1" applyAlignment="1">
      <alignment horizontal="left" vertical="top" wrapText="1"/>
    </xf>
    <xf numFmtId="0" fontId="0" fillId="0" borderId="0" xfId="0" applyFont="1" applyAlignment="1">
      <alignment horizontal="left" vertical="top" wrapText="1" indent="1"/>
    </xf>
    <xf numFmtId="4" fontId="3" fillId="0"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0" borderId="2"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xf>
    <xf numFmtId="0" fontId="3" fillId="0" borderId="4" xfId="0" applyFont="1" applyBorder="1" applyAlignment="1">
      <alignment horizontal="center"/>
    </xf>
    <xf numFmtId="0" fontId="3" fillId="0" borderId="4" xfId="0" applyFont="1" applyBorder="1" applyAlignment="1">
      <alignment horizontal="center" vertical="top" wrapText="1"/>
    </xf>
    <xf numFmtId="0" fontId="11" fillId="5" borderId="4" xfId="0" applyFont="1" applyFill="1" applyBorder="1" applyAlignment="1">
      <alignment horizontal="center"/>
    </xf>
    <xf numFmtId="0" fontId="3" fillId="0" borderId="4" xfId="0" applyFont="1" applyFill="1" applyBorder="1" applyAlignment="1">
      <alignment horizontal="center"/>
    </xf>
    <xf numFmtId="0" fontId="3" fillId="0" borderId="4" xfId="0" applyFont="1" applyFill="1" applyBorder="1" applyAlignment="1">
      <alignment/>
    </xf>
    <xf numFmtId="0" fontId="3" fillId="0" borderId="1" xfId="0" applyFont="1" applyBorder="1" applyAlignment="1">
      <alignment horizontal="center" wrapText="1"/>
    </xf>
    <xf numFmtId="3" fontId="3" fillId="0" borderId="1" xfId="0" applyNumberFormat="1" applyFont="1" applyBorder="1" applyAlignment="1">
      <alignment/>
    </xf>
    <xf numFmtId="0" fontId="11" fillId="0" borderId="1" xfId="0" applyFont="1" applyFill="1" applyBorder="1" applyAlignment="1">
      <alignment horizontal="center" textRotation="90" wrapText="1"/>
    </xf>
    <xf numFmtId="4" fontId="3" fillId="0" borderId="1" xfId="0" applyNumberFormat="1" applyFont="1" applyFill="1" applyBorder="1" applyAlignment="1">
      <alignment horizontal="center" textRotation="90" wrapText="1"/>
    </xf>
    <xf numFmtId="4" fontId="3" fillId="0" borderId="1" xfId="0" applyNumberFormat="1" applyFont="1" applyBorder="1" applyAlignment="1">
      <alignment/>
    </xf>
    <xf numFmtId="4" fontId="3" fillId="6" borderId="1" xfId="0" applyNumberFormat="1" applyFont="1" applyFill="1" applyBorder="1" applyAlignment="1">
      <alignment horizontal="center" wrapText="1"/>
    </xf>
    <xf numFmtId="4" fontId="3" fillId="0" borderId="1" xfId="0" applyNumberFormat="1" applyFont="1" applyBorder="1" applyAlignment="1">
      <alignment horizontal="center"/>
    </xf>
    <xf numFmtId="4" fontId="3" fillId="4" borderId="1" xfId="0" applyNumberFormat="1" applyFont="1" applyFill="1" applyBorder="1" applyAlignment="1">
      <alignment vertical="top" wrapText="1"/>
    </xf>
    <xf numFmtId="4" fontId="3" fillId="0" borderId="1" xfId="0" applyNumberFormat="1" applyFont="1" applyFill="1" applyBorder="1" applyAlignment="1">
      <alignment horizontal="center"/>
    </xf>
    <xf numFmtId="4" fontId="3" fillId="0" borderId="1" xfId="0" applyNumberFormat="1" applyFont="1" applyFill="1" applyBorder="1" applyAlignment="1">
      <alignment/>
    </xf>
    <xf numFmtId="4" fontId="3" fillId="4" borderId="1" xfId="0" applyNumberFormat="1" applyFont="1" applyFill="1" applyBorder="1" applyAlignment="1">
      <alignment horizontal="center"/>
    </xf>
    <xf numFmtId="4" fontId="0" fillId="0" borderId="1" xfId="0" applyNumberFormat="1" applyFont="1" applyBorder="1" applyAlignment="1">
      <alignment horizontal="left" vertical="top" wrapText="1"/>
    </xf>
    <xf numFmtId="0" fontId="0" fillId="0" borderId="0" xfId="0" applyAlignment="1">
      <alignment wrapText="1"/>
    </xf>
    <xf numFmtId="4" fontId="3" fillId="4" borderId="1" xfId="0" applyNumberFormat="1" applyFont="1" applyFill="1" applyBorder="1" applyAlignment="1">
      <alignment horizontal="center" wrapText="1"/>
    </xf>
    <xf numFmtId="171" fontId="3" fillId="7" borderId="1" xfId="0" applyNumberFormat="1" applyFont="1" applyFill="1" applyBorder="1" applyAlignment="1">
      <alignment horizontal="center" wrapText="1"/>
    </xf>
    <xf numFmtId="171" fontId="3" fillId="0" borderId="1" xfId="0" applyNumberFormat="1" applyFont="1" applyFill="1" applyBorder="1" applyAlignment="1">
      <alignment horizontal="center" textRotation="90" wrapText="1"/>
    </xf>
    <xf numFmtId="171" fontId="3" fillId="0" borderId="1" xfId="0" applyNumberFormat="1" applyFont="1" applyBorder="1" applyAlignment="1">
      <alignment/>
    </xf>
    <xf numFmtId="3" fontId="13" fillId="2" borderId="1"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FFFF"/>
        </patternFill>
      </fill>
      <border/>
    </dxf>
    <dxf>
      <font>
        <b/>
        <i val="0"/>
        <color rgb="FFFFFFFF"/>
      </font>
      <fill>
        <patternFill>
          <bgColor rgb="FFFF0000"/>
        </patternFill>
      </fill>
      <border/>
    </dxf>
    <dxf>
      <font>
        <b/>
        <i val="0"/>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8"/>
  <sheetViews>
    <sheetView workbookViewId="0" topLeftCell="A19">
      <selection activeCell="C20" sqref="C20"/>
    </sheetView>
  </sheetViews>
  <sheetFormatPr defaultColWidth="9.140625" defaultRowHeight="12.75"/>
  <cols>
    <col min="1" max="1" width="3.7109375" style="8" customWidth="1"/>
    <col min="2" max="2" width="86.7109375" style="12" customWidth="1"/>
    <col min="3" max="16384" width="9.140625" style="11" customWidth="1"/>
  </cols>
  <sheetData>
    <row r="1" spans="1:2" s="6" customFormat="1" ht="15.75">
      <c r="A1" s="4"/>
      <c r="B1" s="5" t="s">
        <v>122</v>
      </c>
    </row>
    <row r="2" ht="12.75"/>
    <row r="3" ht="63.75">
      <c r="B3" s="55" t="s">
        <v>127</v>
      </c>
    </row>
    <row r="4" ht="12.75"/>
    <row r="5" ht="12.75">
      <c r="A5" s="7"/>
    </row>
    <row r="6" spans="1:2" ht="12.75">
      <c r="A6" s="8" t="s">
        <v>27</v>
      </c>
      <c r="B6" s="12" t="s">
        <v>123</v>
      </c>
    </row>
    <row r="7" ht="12.75">
      <c r="B7" s="10" t="s">
        <v>124</v>
      </c>
    </row>
    <row r="9" spans="1:2" ht="12.75">
      <c r="A9" s="8" t="s">
        <v>131</v>
      </c>
      <c r="B9" s="12" t="s">
        <v>125</v>
      </c>
    </row>
    <row r="10" ht="25.5">
      <c r="B10" s="12" t="s">
        <v>126</v>
      </c>
    </row>
    <row r="12" ht="12.75">
      <c r="B12" s="13" t="s">
        <v>72</v>
      </c>
    </row>
    <row r="13" ht="12.75">
      <c r="B13" s="13"/>
    </row>
    <row r="14" spans="1:2" s="6" customFormat="1" ht="63.75">
      <c r="A14" s="4"/>
      <c r="B14" s="9" t="s">
        <v>73</v>
      </c>
    </row>
    <row r="15" spans="1:2" s="6" customFormat="1" ht="15.75">
      <c r="A15" s="4"/>
      <c r="B15" s="9"/>
    </row>
    <row r="16" ht="102">
      <c r="B16" s="14" t="s">
        <v>98</v>
      </c>
    </row>
    <row r="17" ht="76.5">
      <c r="B17" s="14" t="s">
        <v>132</v>
      </c>
    </row>
    <row r="18" ht="63.75">
      <c r="B18" s="14" t="s">
        <v>128</v>
      </c>
    </row>
    <row r="19" ht="51">
      <c r="B19" s="14" t="s">
        <v>133</v>
      </c>
    </row>
    <row r="20" ht="102">
      <c r="B20" s="14" t="s">
        <v>134</v>
      </c>
    </row>
    <row r="21" ht="12.75">
      <c r="B21" s="14"/>
    </row>
    <row r="22" ht="12.75">
      <c r="B22" s="14" t="s">
        <v>96</v>
      </c>
    </row>
    <row r="23" ht="114.75">
      <c r="B23" s="32" t="s">
        <v>129</v>
      </c>
    </row>
    <row r="24" ht="12.75">
      <c r="B24" s="14"/>
    </row>
    <row r="25" spans="1:2" ht="12.75">
      <c r="A25" s="8" t="s">
        <v>28</v>
      </c>
      <c r="B25" s="32" t="s">
        <v>130</v>
      </c>
    </row>
    <row r="26" ht="25.5">
      <c r="B26" s="14" t="s">
        <v>95</v>
      </c>
    </row>
    <row r="27" ht="12.75">
      <c r="B27" s="10"/>
    </row>
    <row r="28" spans="1:2" ht="12.75">
      <c r="A28" s="8" t="s">
        <v>29</v>
      </c>
      <c r="B28" s="31" t="s">
        <v>66</v>
      </c>
    </row>
  </sheetData>
  <printOptions/>
  <pageMargins left="0.75" right="0.7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Z93"/>
  <sheetViews>
    <sheetView tabSelected="1" zoomScale="75" zoomScaleNormal="75" zoomScaleSheetLayoutView="75" workbookViewId="0" topLeftCell="A1">
      <pane xSplit="2" ySplit="3" topLeftCell="C4" activePane="bottomRight" state="frozen"/>
      <selection pane="topLeft" activeCell="A1" sqref="A1"/>
      <selection pane="topRight" activeCell="C1" sqref="C1"/>
      <selection pane="bottomLeft" activeCell="A4" sqref="A4"/>
      <selection pane="bottomRight" activeCell="O12" sqref="O12"/>
    </sheetView>
  </sheetViews>
  <sheetFormatPr defaultColWidth="9.140625" defaultRowHeight="12.75"/>
  <cols>
    <col min="1" max="1" width="6.00390625" style="36" customWidth="1"/>
    <col min="2" max="2" width="35.7109375" style="21" customWidth="1"/>
    <col min="3" max="3" width="11.140625" style="18" customWidth="1"/>
    <col min="4" max="5" width="8.28125" style="18" customWidth="1"/>
    <col min="6" max="6" width="11.8515625" style="18" customWidth="1"/>
    <col min="7" max="8" width="8.28125" style="18" customWidth="1"/>
    <col min="9" max="9" width="13.7109375" style="18" customWidth="1"/>
    <col min="10" max="10" width="10.00390625" style="18" customWidth="1"/>
    <col min="11" max="12" width="8.28125" style="18" customWidth="1"/>
    <col min="13" max="14" width="11.8515625" style="18" customWidth="1"/>
    <col min="15" max="15" width="10.57421875" style="18" customWidth="1"/>
    <col min="16" max="16" width="8.28125" style="18" customWidth="1"/>
    <col min="17" max="17" width="11.00390625" style="18" customWidth="1"/>
    <col min="18" max="18" width="10.421875" style="18" customWidth="1"/>
    <col min="19" max="25" width="8.28125" style="18" customWidth="1"/>
    <col min="26" max="26" width="13.57421875" style="19" bestFit="1" customWidth="1"/>
    <col min="27" max="16384" width="9.140625" style="19" customWidth="1"/>
  </cols>
  <sheetData>
    <row r="1" spans="1:26" ht="48.75" customHeight="1">
      <c r="A1" s="35"/>
      <c r="B1" s="61" t="s">
        <v>137</v>
      </c>
      <c r="C1" s="61"/>
      <c r="D1" s="61"/>
      <c r="E1" s="61"/>
      <c r="F1" s="61"/>
      <c r="G1" s="61"/>
      <c r="H1" s="61"/>
      <c r="I1" s="61"/>
      <c r="J1" s="61"/>
      <c r="K1" s="61"/>
      <c r="L1" s="61"/>
      <c r="M1" s="61"/>
      <c r="N1" s="61"/>
      <c r="O1" s="61"/>
      <c r="P1" s="61"/>
      <c r="Q1" s="61"/>
      <c r="R1" s="61"/>
      <c r="S1" s="61"/>
      <c r="T1" s="61"/>
      <c r="U1" s="61"/>
      <c r="V1" s="61"/>
      <c r="W1" s="61"/>
      <c r="X1" s="61"/>
      <c r="Y1" s="62"/>
      <c r="Z1" s="37"/>
    </row>
    <row r="2" spans="1:26" s="28" customFormat="1" ht="36">
      <c r="A2" s="38"/>
      <c r="B2" s="39" t="s">
        <v>68</v>
      </c>
      <c r="C2" s="40">
        <v>8.08</v>
      </c>
      <c r="D2" s="41"/>
      <c r="E2" s="41"/>
      <c r="F2" s="41"/>
      <c r="G2" s="41"/>
      <c r="H2" s="41"/>
      <c r="I2" s="41"/>
      <c r="J2" s="41"/>
      <c r="K2" s="41"/>
      <c r="L2" s="41"/>
      <c r="M2" s="41"/>
      <c r="N2" s="41"/>
      <c r="O2" s="41"/>
      <c r="P2" s="41"/>
      <c r="Q2" s="41"/>
      <c r="R2" s="41"/>
      <c r="S2" s="41"/>
      <c r="T2" s="41"/>
      <c r="U2" s="41"/>
      <c r="V2" s="41"/>
      <c r="W2" s="42"/>
      <c r="X2" s="42"/>
      <c r="Y2" s="42"/>
      <c r="Z2" s="28">
        <f>C2</f>
        <v>8.08</v>
      </c>
    </row>
    <row r="3" spans="1:26" ht="72" customHeight="1">
      <c r="A3" s="43" t="s">
        <v>112</v>
      </c>
      <c r="B3" s="30" t="s">
        <v>136</v>
      </c>
      <c r="C3" s="1" t="s">
        <v>75</v>
      </c>
      <c r="D3" s="1" t="s">
        <v>76</v>
      </c>
      <c r="E3" s="1" t="s">
        <v>77</v>
      </c>
      <c r="F3" s="1" t="s">
        <v>74</v>
      </c>
      <c r="G3" s="1" t="s">
        <v>79</v>
      </c>
      <c r="H3" s="1" t="s">
        <v>94</v>
      </c>
      <c r="I3" s="1" t="s">
        <v>82</v>
      </c>
      <c r="J3" s="1" t="s">
        <v>83</v>
      </c>
      <c r="K3" s="1" t="s">
        <v>84</v>
      </c>
      <c r="L3" s="1" t="s">
        <v>78</v>
      </c>
      <c r="M3" s="1" t="s">
        <v>93</v>
      </c>
      <c r="N3" s="1" t="s">
        <v>117</v>
      </c>
      <c r="O3" s="1" t="s">
        <v>92</v>
      </c>
      <c r="P3" s="1" t="s">
        <v>87</v>
      </c>
      <c r="Q3" s="1" t="s">
        <v>85</v>
      </c>
      <c r="R3" s="1" t="s">
        <v>80</v>
      </c>
      <c r="S3" s="1" t="s">
        <v>90</v>
      </c>
      <c r="T3" s="1" t="s">
        <v>89</v>
      </c>
      <c r="U3" s="1" t="s">
        <v>86</v>
      </c>
      <c r="V3" s="1" t="s">
        <v>91</v>
      </c>
      <c r="W3" s="1" t="s">
        <v>88</v>
      </c>
      <c r="X3" s="1" t="s">
        <v>81</v>
      </c>
      <c r="Y3" s="1" t="s">
        <v>67</v>
      </c>
      <c r="Z3" s="45" t="s">
        <v>121</v>
      </c>
    </row>
    <row r="4" spans="2:26" ht="12">
      <c r="B4" s="27" t="s">
        <v>58</v>
      </c>
      <c r="C4" s="57">
        <v>0</v>
      </c>
      <c r="D4" s="57">
        <v>0</v>
      </c>
      <c r="E4" s="57">
        <v>0</v>
      </c>
      <c r="F4" s="57">
        <v>0</v>
      </c>
      <c r="G4" s="57">
        <v>0</v>
      </c>
      <c r="H4" s="57">
        <v>0</v>
      </c>
      <c r="I4" s="57">
        <v>15823382</v>
      </c>
      <c r="J4" s="57">
        <v>135234</v>
      </c>
      <c r="K4" s="57">
        <v>0</v>
      </c>
      <c r="L4" s="57">
        <v>0</v>
      </c>
      <c r="M4" s="57">
        <v>540945</v>
      </c>
      <c r="N4" s="57">
        <v>1856830</v>
      </c>
      <c r="O4" s="57">
        <v>7450000</v>
      </c>
      <c r="P4" s="57">
        <v>1110322</v>
      </c>
      <c r="Q4" s="57">
        <v>2633162</v>
      </c>
      <c r="R4" s="57">
        <v>0</v>
      </c>
      <c r="S4" s="57">
        <v>0</v>
      </c>
      <c r="T4" s="57">
        <v>12147</v>
      </c>
      <c r="U4" s="57">
        <v>0</v>
      </c>
      <c r="V4" s="57">
        <v>0</v>
      </c>
      <c r="W4" s="57">
        <v>0</v>
      </c>
      <c r="X4" s="57">
        <v>10700</v>
      </c>
      <c r="Y4" s="58"/>
      <c r="Z4" s="59">
        <f>SUM(C4:Y4)</f>
        <v>29572722</v>
      </c>
    </row>
    <row r="5" spans="2:26" ht="12">
      <c r="B5" s="27" t="s">
        <v>69</v>
      </c>
      <c r="C5" s="57">
        <v>16283790</v>
      </c>
      <c r="D5" s="57">
        <v>810007</v>
      </c>
      <c r="E5" s="57">
        <v>231495</v>
      </c>
      <c r="F5" s="57">
        <v>2606000</v>
      </c>
      <c r="G5" s="57">
        <v>0</v>
      </c>
      <c r="H5" s="57">
        <v>0</v>
      </c>
      <c r="I5" s="57">
        <v>4968238</v>
      </c>
      <c r="J5" s="57">
        <v>35793</v>
      </c>
      <c r="K5" s="57">
        <v>0</v>
      </c>
      <c r="L5" s="57">
        <v>0</v>
      </c>
      <c r="M5" s="57">
        <v>152574</v>
      </c>
      <c r="N5" s="57">
        <v>331225</v>
      </c>
      <c r="O5" s="57">
        <v>1480000</v>
      </c>
      <c r="P5" s="57">
        <v>175000</v>
      </c>
      <c r="Q5" s="57">
        <v>96202</v>
      </c>
      <c r="R5" s="57">
        <v>2916900</v>
      </c>
      <c r="S5" s="57">
        <v>37800</v>
      </c>
      <c r="T5" s="57">
        <v>253432</v>
      </c>
      <c r="U5" s="57">
        <v>0</v>
      </c>
      <c r="V5" s="57">
        <v>198316</v>
      </c>
      <c r="W5" s="57">
        <v>889000</v>
      </c>
      <c r="X5" s="57">
        <v>2000</v>
      </c>
      <c r="Y5" s="58"/>
      <c r="Z5" s="59">
        <f aca="true" t="shared" si="0" ref="Z5:Z68">SUM(C5:Y5)</f>
        <v>31467772</v>
      </c>
    </row>
    <row r="6" spans="1:26" s="47" customFormat="1" ht="12.75">
      <c r="A6" s="49"/>
      <c r="B6" s="54" t="s">
        <v>70</v>
      </c>
      <c r="C6" s="56">
        <v>128.27</v>
      </c>
      <c r="D6" s="56">
        <v>12.76</v>
      </c>
      <c r="E6" s="56">
        <v>16.8</v>
      </c>
      <c r="F6" s="56">
        <v>27.88</v>
      </c>
      <c r="G6" s="56">
        <v>0</v>
      </c>
      <c r="H6" s="56">
        <v>0</v>
      </c>
      <c r="I6" s="56">
        <v>48.76</v>
      </c>
      <c r="J6" s="56">
        <v>0.52</v>
      </c>
      <c r="K6" s="56">
        <v>0</v>
      </c>
      <c r="L6" s="56">
        <v>0</v>
      </c>
      <c r="M6" s="56">
        <v>1.72</v>
      </c>
      <c r="N6" s="56">
        <v>4.9</v>
      </c>
      <c r="O6" s="56">
        <v>13.73</v>
      </c>
      <c r="P6" s="56">
        <v>1.73</v>
      </c>
      <c r="Q6" s="56">
        <v>0.86</v>
      </c>
      <c r="R6" s="56">
        <v>35.84</v>
      </c>
      <c r="S6" s="56">
        <v>0.31</v>
      </c>
      <c r="T6" s="56">
        <v>2.29</v>
      </c>
      <c r="U6" s="56">
        <v>0</v>
      </c>
      <c r="V6" s="56">
        <v>1.86</v>
      </c>
      <c r="W6" s="56">
        <v>7.47</v>
      </c>
      <c r="X6" s="56">
        <v>0.02</v>
      </c>
      <c r="Y6" s="46"/>
      <c r="Z6" s="47">
        <f t="shared" si="0"/>
        <v>305.72</v>
      </c>
    </row>
    <row r="7" spans="1:26" s="47" customFormat="1" ht="12.75">
      <c r="A7" s="49"/>
      <c r="B7" s="54" t="s">
        <v>71</v>
      </c>
      <c r="C7" s="48">
        <f aca="true" t="shared" si="1" ref="C7:X7">$C$2/100*C6</f>
        <v>10.364216</v>
      </c>
      <c r="D7" s="48">
        <f t="shared" si="1"/>
        <v>1.031008</v>
      </c>
      <c r="E7" s="48">
        <f t="shared" si="1"/>
        <v>1.35744</v>
      </c>
      <c r="F7" s="48">
        <f t="shared" si="1"/>
        <v>2.252704</v>
      </c>
      <c r="G7" s="48">
        <f t="shared" si="1"/>
        <v>0</v>
      </c>
      <c r="H7" s="48">
        <f t="shared" si="1"/>
        <v>0</v>
      </c>
      <c r="I7" s="48">
        <f t="shared" si="1"/>
        <v>3.9398079999999998</v>
      </c>
      <c r="J7" s="48">
        <f t="shared" si="1"/>
        <v>0.042016</v>
      </c>
      <c r="K7" s="48">
        <f t="shared" si="1"/>
        <v>0</v>
      </c>
      <c r="L7" s="48">
        <f t="shared" si="1"/>
        <v>0</v>
      </c>
      <c r="M7" s="48">
        <f t="shared" si="1"/>
        <v>0.138976</v>
      </c>
      <c r="N7" s="48">
        <f t="shared" si="1"/>
        <v>0.39592</v>
      </c>
      <c r="O7" s="48">
        <f t="shared" si="1"/>
        <v>1.109384</v>
      </c>
      <c r="P7" s="48">
        <f t="shared" si="1"/>
        <v>0.139784</v>
      </c>
      <c r="Q7" s="48">
        <f t="shared" si="1"/>
        <v>0.069488</v>
      </c>
      <c r="R7" s="48">
        <f t="shared" si="1"/>
        <v>2.8958720000000002</v>
      </c>
      <c r="S7" s="48">
        <f t="shared" si="1"/>
        <v>0.025047999999999997</v>
      </c>
      <c r="T7" s="48">
        <f t="shared" si="1"/>
        <v>0.185032</v>
      </c>
      <c r="U7" s="48">
        <f t="shared" si="1"/>
        <v>0</v>
      </c>
      <c r="V7" s="48">
        <f t="shared" si="1"/>
        <v>0.150288</v>
      </c>
      <c r="W7" s="48">
        <f t="shared" si="1"/>
        <v>0.603576</v>
      </c>
      <c r="X7" s="48">
        <f t="shared" si="1"/>
        <v>0.001616</v>
      </c>
      <c r="Y7" s="48">
        <f>SUM(C7:X7)</f>
        <v>24.702175999999998</v>
      </c>
      <c r="Z7" s="47">
        <f t="shared" si="0"/>
        <v>49.404351999999996</v>
      </c>
    </row>
    <row r="8" spans="1:26" s="47" customFormat="1" ht="12" customHeight="1">
      <c r="A8" s="49"/>
      <c r="B8" s="54" t="s">
        <v>0</v>
      </c>
      <c r="C8" s="48">
        <f aca="true" t="shared" si="2" ref="C8:X8">(100-$C$2)/100*C6</f>
        <v>117.90578400000001</v>
      </c>
      <c r="D8" s="48">
        <f t="shared" si="2"/>
        <v>11.728992</v>
      </c>
      <c r="E8" s="48">
        <f t="shared" si="2"/>
        <v>15.44256</v>
      </c>
      <c r="F8" s="48">
        <f t="shared" si="2"/>
        <v>25.627296</v>
      </c>
      <c r="G8" s="48">
        <f t="shared" si="2"/>
        <v>0</v>
      </c>
      <c r="H8" s="48">
        <f t="shared" si="2"/>
        <v>0</v>
      </c>
      <c r="I8" s="48">
        <f t="shared" si="2"/>
        <v>44.820192</v>
      </c>
      <c r="J8" s="48">
        <f t="shared" si="2"/>
        <v>0.477984</v>
      </c>
      <c r="K8" s="48">
        <f t="shared" si="2"/>
        <v>0</v>
      </c>
      <c r="L8" s="48">
        <f t="shared" si="2"/>
        <v>0</v>
      </c>
      <c r="M8" s="48">
        <f t="shared" si="2"/>
        <v>1.581024</v>
      </c>
      <c r="N8" s="48">
        <f t="shared" si="2"/>
        <v>4.50408</v>
      </c>
      <c r="O8" s="48">
        <f t="shared" si="2"/>
        <v>12.620616</v>
      </c>
      <c r="P8" s="48">
        <f t="shared" si="2"/>
        <v>1.590216</v>
      </c>
      <c r="Q8" s="48">
        <f t="shared" si="2"/>
        <v>0.790512</v>
      </c>
      <c r="R8" s="48">
        <f t="shared" si="2"/>
        <v>32.944128000000006</v>
      </c>
      <c r="S8" s="48">
        <f t="shared" si="2"/>
        <v>0.284952</v>
      </c>
      <c r="T8" s="48">
        <f t="shared" si="2"/>
        <v>2.104968</v>
      </c>
      <c r="U8" s="48">
        <f t="shared" si="2"/>
        <v>0</v>
      </c>
      <c r="V8" s="48">
        <f t="shared" si="2"/>
        <v>1.7097120000000001</v>
      </c>
      <c r="W8" s="48">
        <f t="shared" si="2"/>
        <v>6.866424</v>
      </c>
      <c r="X8" s="48">
        <f t="shared" si="2"/>
        <v>0.018384</v>
      </c>
      <c r="Y8" s="46"/>
      <c r="Z8" s="47">
        <f t="shared" si="0"/>
        <v>281.017824</v>
      </c>
    </row>
    <row r="9" spans="1:26" s="47" customFormat="1" ht="12.75">
      <c r="A9" s="49"/>
      <c r="B9" s="54" t="s">
        <v>97</v>
      </c>
      <c r="C9" s="48">
        <f>C8-C21-C31-C32-C33-C37-C42-C43-C44-C47</f>
        <v>-0.004215999999985343</v>
      </c>
      <c r="D9" s="48">
        <f>D8-D21-D31-D32-D33-D37-D44-D47</f>
        <v>-0.0010080000000018963</v>
      </c>
      <c r="E9" s="48">
        <f>E8-E31-E67-E68-E69-E70-E71</f>
        <v>0.002559999999999729</v>
      </c>
      <c r="F9" s="48">
        <f>F8-F31-F60-F63-F64-F66</f>
        <v>-0.002704000000000928</v>
      </c>
      <c r="G9" s="48">
        <f>G8-G31-G54-G55-G56-G57</f>
        <v>0</v>
      </c>
      <c r="H9" s="48">
        <f>H8-H31-H48-H50-H51-H53</f>
        <v>0</v>
      </c>
      <c r="I9" s="48">
        <f aca="true" t="shared" si="3" ref="I9:N9">I8-I11-I12-I13-I21-I31</f>
        <v>0.00019200000000019202</v>
      </c>
      <c r="J9" s="48">
        <f t="shared" si="3"/>
        <v>-0.002015999999999983</v>
      </c>
      <c r="K9" s="48">
        <f t="shared" si="3"/>
        <v>0</v>
      </c>
      <c r="L9" s="48">
        <f t="shared" si="3"/>
        <v>0</v>
      </c>
      <c r="M9" s="48">
        <f t="shared" si="3"/>
        <v>0.0010240000000000249</v>
      </c>
      <c r="N9" s="48">
        <f t="shared" si="3"/>
        <v>0.0040799999999998615</v>
      </c>
      <c r="O9" s="48">
        <f>O8-O11-O12-O13-O14-O19-O20-O21-O31</f>
        <v>0.0006160000000000609</v>
      </c>
      <c r="P9" s="48">
        <f>P8-P11-P12-P13-P14-P19-P20-P21-P31</f>
        <v>0.00021599999999999397</v>
      </c>
      <c r="Q9" s="48">
        <f>Q8-Q11-Q14-Q19-Q20-Q31</f>
        <v>0.0005119999999999847</v>
      </c>
      <c r="R9" s="48">
        <f>R8-R11-R12-R13-R21-R31</f>
        <v>0.004128000000006793</v>
      </c>
      <c r="S9" s="48">
        <f>S8-S31-S37-S72-S73</f>
        <v>0.0049519999999999564</v>
      </c>
      <c r="T9" s="48">
        <f>T8-T11-T12-T13-T21-T31-T37-T74</f>
        <v>0.004967999999999861</v>
      </c>
      <c r="U9" s="48">
        <f>U8-U11-U12-U13-U21-U31-U37-U74</f>
        <v>0</v>
      </c>
      <c r="V9" s="48">
        <f>V8-V13-V31-V37-V74-V78</f>
        <v>-0.00028799999999983526</v>
      </c>
      <c r="W9" s="48">
        <f>W8-W31-W37-W81-W82-W83-W84</f>
        <v>-0.0035759999999993575</v>
      </c>
      <c r="X9" s="48">
        <f>X8-X11-X13-X14-X19-X20-X21-X31-X74</f>
        <v>-0.0016159999999999994</v>
      </c>
      <c r="Y9" s="48">
        <f>Y7-Y88-Y89-Y90-Y91-Y92-Y93</f>
        <v>0.0021759999999977353</v>
      </c>
      <c r="Z9" s="47">
        <f t="shared" si="0"/>
        <v>0.010000000000016851</v>
      </c>
    </row>
    <row r="10" spans="1:26" s="18" customFormat="1" ht="12.75">
      <c r="A10" s="3"/>
      <c r="B10" s="20"/>
      <c r="C10" s="1"/>
      <c r="D10" s="1"/>
      <c r="E10" s="1"/>
      <c r="F10" s="1"/>
      <c r="G10" s="1"/>
      <c r="H10" s="1"/>
      <c r="I10" s="1"/>
      <c r="J10" s="1"/>
      <c r="K10" s="1"/>
      <c r="L10" s="1"/>
      <c r="M10" s="1"/>
      <c r="N10" s="1"/>
      <c r="O10" s="1"/>
      <c r="P10" s="1"/>
      <c r="Q10" s="1"/>
      <c r="R10" s="1"/>
      <c r="S10" s="1"/>
      <c r="T10" s="1"/>
      <c r="U10" s="1"/>
      <c r="V10" s="1"/>
      <c r="W10" s="1"/>
      <c r="X10" s="1"/>
      <c r="Y10" s="1"/>
      <c r="Z10" s="44">
        <f t="shared" si="0"/>
        <v>0</v>
      </c>
    </row>
    <row r="11" spans="1:26" s="47" customFormat="1" ht="24">
      <c r="A11" s="49"/>
      <c r="B11" s="50" t="s">
        <v>99</v>
      </c>
      <c r="C11" s="33"/>
      <c r="D11" s="33"/>
      <c r="E11" s="33"/>
      <c r="F11" s="33"/>
      <c r="G11" s="33"/>
      <c r="H11" s="33"/>
      <c r="I11" s="34">
        <v>6.73</v>
      </c>
      <c r="J11" s="34">
        <v>0.07</v>
      </c>
      <c r="K11" s="34">
        <v>0</v>
      </c>
      <c r="L11" s="34">
        <v>0</v>
      </c>
      <c r="M11" s="34">
        <v>0.24</v>
      </c>
      <c r="N11" s="34">
        <v>0</v>
      </c>
      <c r="O11" s="34">
        <v>2</v>
      </c>
      <c r="P11" s="34">
        <v>0</v>
      </c>
      <c r="Q11" s="34">
        <v>0.08</v>
      </c>
      <c r="R11" s="34">
        <v>1</v>
      </c>
      <c r="S11" s="33"/>
      <c r="T11" s="34">
        <v>0</v>
      </c>
      <c r="U11" s="34">
        <v>0</v>
      </c>
      <c r="V11" s="33"/>
      <c r="W11" s="33"/>
      <c r="X11" s="34">
        <v>0</v>
      </c>
      <c r="Y11" s="33"/>
      <c r="Z11" s="47">
        <f t="shared" si="0"/>
        <v>10.120000000000001</v>
      </c>
    </row>
    <row r="12" spans="1:26" s="52" customFormat="1" ht="12">
      <c r="A12" s="51"/>
      <c r="B12" s="50" t="s">
        <v>2</v>
      </c>
      <c r="C12" s="33"/>
      <c r="D12" s="33"/>
      <c r="E12" s="33"/>
      <c r="F12" s="33"/>
      <c r="G12" s="33"/>
      <c r="H12" s="33"/>
      <c r="I12" s="34">
        <v>8.96</v>
      </c>
      <c r="J12" s="34">
        <v>0.1</v>
      </c>
      <c r="K12" s="34">
        <v>0</v>
      </c>
      <c r="L12" s="34">
        <v>0</v>
      </c>
      <c r="M12" s="34">
        <v>0.36</v>
      </c>
      <c r="N12" s="34">
        <v>0</v>
      </c>
      <c r="O12" s="34">
        <v>1</v>
      </c>
      <c r="P12" s="34">
        <v>0.79</v>
      </c>
      <c r="Q12" s="33"/>
      <c r="R12" s="34">
        <v>8.23</v>
      </c>
      <c r="S12" s="33"/>
      <c r="T12" s="34">
        <v>0</v>
      </c>
      <c r="U12" s="34">
        <v>0</v>
      </c>
      <c r="V12" s="33"/>
      <c r="W12" s="33"/>
      <c r="X12" s="33"/>
      <c r="Y12" s="33"/>
      <c r="Z12" s="47">
        <f t="shared" si="0"/>
        <v>19.44</v>
      </c>
    </row>
    <row r="13" spans="1:26" s="47" customFormat="1" ht="12">
      <c r="A13" s="49"/>
      <c r="B13" s="50" t="s">
        <v>113</v>
      </c>
      <c r="C13" s="33"/>
      <c r="D13" s="33"/>
      <c r="E13" s="33"/>
      <c r="F13" s="33"/>
      <c r="G13" s="33"/>
      <c r="H13" s="33"/>
      <c r="I13" s="34">
        <v>8.96</v>
      </c>
      <c r="J13" s="34">
        <v>0.1</v>
      </c>
      <c r="K13" s="34">
        <v>0</v>
      </c>
      <c r="L13" s="34">
        <v>0</v>
      </c>
      <c r="M13" s="34">
        <v>0.47</v>
      </c>
      <c r="N13" s="34">
        <v>2.7</v>
      </c>
      <c r="O13" s="34">
        <v>2</v>
      </c>
      <c r="P13" s="34">
        <v>0.4</v>
      </c>
      <c r="Q13" s="33"/>
      <c r="R13" s="34">
        <v>3.29</v>
      </c>
      <c r="S13" s="33"/>
      <c r="T13" s="34">
        <v>0</v>
      </c>
      <c r="U13" s="34">
        <v>0</v>
      </c>
      <c r="V13" s="34">
        <v>0</v>
      </c>
      <c r="W13" s="33"/>
      <c r="X13" s="34">
        <v>0</v>
      </c>
      <c r="Y13" s="33"/>
      <c r="Z13" s="47">
        <f t="shared" si="0"/>
        <v>17.92</v>
      </c>
    </row>
    <row r="14" spans="1:26" s="47" customFormat="1" ht="12">
      <c r="A14" s="49"/>
      <c r="B14" s="50" t="s">
        <v>8</v>
      </c>
      <c r="C14" s="33"/>
      <c r="D14" s="33"/>
      <c r="E14" s="33"/>
      <c r="F14" s="33"/>
      <c r="G14" s="33"/>
      <c r="H14" s="33"/>
      <c r="I14" s="33"/>
      <c r="J14" s="33"/>
      <c r="K14" s="33"/>
      <c r="L14" s="33"/>
      <c r="M14" s="33"/>
      <c r="N14" s="33"/>
      <c r="O14" s="34">
        <v>2</v>
      </c>
      <c r="P14" s="34">
        <v>0.4</v>
      </c>
      <c r="Q14" s="34">
        <v>0.4</v>
      </c>
      <c r="R14" s="33"/>
      <c r="S14" s="33"/>
      <c r="T14" s="33"/>
      <c r="U14" s="33"/>
      <c r="V14" s="33"/>
      <c r="W14" s="33"/>
      <c r="X14" s="34">
        <v>0</v>
      </c>
      <c r="Y14" s="33"/>
      <c r="Z14" s="47">
        <f t="shared" si="0"/>
        <v>2.8</v>
      </c>
    </row>
    <row r="15" spans="1:26" ht="24" customHeight="1">
      <c r="A15" s="36">
        <v>2.1</v>
      </c>
      <c r="B15" s="17" t="s">
        <v>40</v>
      </c>
      <c r="C15" s="2"/>
      <c r="D15" s="2"/>
      <c r="E15" s="2"/>
      <c r="F15" s="2"/>
      <c r="G15" s="2"/>
      <c r="H15" s="2"/>
      <c r="I15" s="2"/>
      <c r="J15" s="2"/>
      <c r="K15" s="2"/>
      <c r="L15" s="2"/>
      <c r="M15" s="2"/>
      <c r="N15" s="2"/>
      <c r="O15" s="2"/>
      <c r="P15" s="60">
        <v>1800</v>
      </c>
      <c r="Q15" s="15">
        <v>4200</v>
      </c>
      <c r="R15" s="2"/>
      <c r="S15" s="2"/>
      <c r="T15" s="2"/>
      <c r="U15" s="2"/>
      <c r="V15" s="2"/>
      <c r="W15" s="2"/>
      <c r="X15" s="2"/>
      <c r="Y15" s="2"/>
      <c r="Z15" s="44">
        <f t="shared" si="0"/>
        <v>6000</v>
      </c>
    </row>
    <row r="16" spans="1:26" ht="48">
      <c r="A16" s="36">
        <v>2.1</v>
      </c>
      <c r="B16" s="17" t="s">
        <v>41</v>
      </c>
      <c r="C16" s="2"/>
      <c r="D16" s="2"/>
      <c r="E16" s="2"/>
      <c r="F16" s="2"/>
      <c r="G16" s="2"/>
      <c r="H16" s="2"/>
      <c r="I16" s="2"/>
      <c r="J16" s="2"/>
      <c r="K16" s="2"/>
      <c r="L16" s="2"/>
      <c r="M16" s="2"/>
      <c r="N16" s="2"/>
      <c r="O16" s="2"/>
      <c r="P16" s="2"/>
      <c r="Q16" s="15">
        <v>3900</v>
      </c>
      <c r="R16" s="2"/>
      <c r="S16" s="2"/>
      <c r="T16" s="2"/>
      <c r="U16" s="2"/>
      <c r="V16" s="2"/>
      <c r="W16" s="2"/>
      <c r="X16" s="2"/>
      <c r="Y16" s="2"/>
      <c r="Z16" s="44">
        <f t="shared" si="0"/>
        <v>3900</v>
      </c>
    </row>
    <row r="17" spans="1:26" ht="12">
      <c r="A17" s="36">
        <v>1.1</v>
      </c>
      <c r="B17" s="17" t="s">
        <v>33</v>
      </c>
      <c r="C17" s="2"/>
      <c r="D17" s="2"/>
      <c r="E17" s="2"/>
      <c r="F17" s="2"/>
      <c r="G17" s="2"/>
      <c r="H17" s="2"/>
      <c r="I17" s="2"/>
      <c r="J17" s="2"/>
      <c r="K17" s="2"/>
      <c r="L17" s="2"/>
      <c r="M17" s="2"/>
      <c r="N17" s="2"/>
      <c r="O17" s="2"/>
      <c r="P17" s="2"/>
      <c r="Q17" s="16">
        <v>0</v>
      </c>
      <c r="R17" s="2"/>
      <c r="S17" s="2"/>
      <c r="T17" s="2"/>
      <c r="U17" s="2"/>
      <c r="V17" s="2"/>
      <c r="W17" s="2"/>
      <c r="X17" s="2"/>
      <c r="Y17" s="2"/>
      <c r="Z17" s="44">
        <f t="shared" si="0"/>
        <v>0</v>
      </c>
    </row>
    <row r="18" spans="1:26" ht="24">
      <c r="A18" s="36">
        <v>2.4</v>
      </c>
      <c r="B18" s="17" t="s">
        <v>47</v>
      </c>
      <c r="C18" s="2"/>
      <c r="D18" s="2"/>
      <c r="E18" s="2"/>
      <c r="F18" s="2"/>
      <c r="G18" s="2"/>
      <c r="H18" s="2"/>
      <c r="I18" s="2"/>
      <c r="J18" s="2"/>
      <c r="K18" s="2"/>
      <c r="L18" s="2"/>
      <c r="M18" s="2"/>
      <c r="N18" s="2"/>
      <c r="O18" s="16">
        <v>3500</v>
      </c>
      <c r="P18" s="2"/>
      <c r="Q18" s="2"/>
      <c r="R18" s="2"/>
      <c r="S18" s="2"/>
      <c r="T18" s="2"/>
      <c r="U18" s="2"/>
      <c r="V18" s="2"/>
      <c r="W18" s="2"/>
      <c r="X18" s="2"/>
      <c r="Y18" s="2"/>
      <c r="Z18" s="44">
        <f t="shared" si="0"/>
        <v>3500</v>
      </c>
    </row>
    <row r="19" spans="1:26" s="47" customFormat="1" ht="12">
      <c r="A19" s="49"/>
      <c r="B19" s="50" t="s">
        <v>114</v>
      </c>
      <c r="C19" s="33"/>
      <c r="D19" s="33"/>
      <c r="E19" s="33"/>
      <c r="F19" s="33"/>
      <c r="G19" s="33"/>
      <c r="H19" s="33"/>
      <c r="I19" s="33"/>
      <c r="J19" s="33"/>
      <c r="K19" s="33"/>
      <c r="L19" s="33"/>
      <c r="M19" s="33"/>
      <c r="N19" s="33"/>
      <c r="O19" s="34">
        <v>2</v>
      </c>
      <c r="P19" s="34">
        <v>0</v>
      </c>
      <c r="Q19" s="34">
        <v>0.08</v>
      </c>
      <c r="R19" s="33"/>
      <c r="S19" s="33"/>
      <c r="T19" s="33"/>
      <c r="U19" s="33"/>
      <c r="V19" s="33"/>
      <c r="W19" s="33"/>
      <c r="X19" s="34">
        <v>0</v>
      </c>
      <c r="Y19" s="33"/>
      <c r="Z19" s="47">
        <f t="shared" si="0"/>
        <v>2.08</v>
      </c>
    </row>
    <row r="20" spans="1:26" s="47" customFormat="1" ht="12">
      <c r="A20" s="49"/>
      <c r="B20" s="50" t="s">
        <v>115</v>
      </c>
      <c r="C20" s="33"/>
      <c r="D20" s="33"/>
      <c r="E20" s="33"/>
      <c r="F20" s="33"/>
      <c r="G20" s="33"/>
      <c r="H20" s="33"/>
      <c r="I20" s="33"/>
      <c r="J20" s="33"/>
      <c r="K20" s="33"/>
      <c r="L20" s="33"/>
      <c r="M20" s="33"/>
      <c r="N20" s="33"/>
      <c r="O20" s="34">
        <v>0.5</v>
      </c>
      <c r="P20" s="34">
        <v>0</v>
      </c>
      <c r="Q20" s="34">
        <v>0</v>
      </c>
      <c r="R20" s="33"/>
      <c r="S20" s="33"/>
      <c r="T20" s="33"/>
      <c r="U20" s="33"/>
      <c r="V20" s="33"/>
      <c r="W20" s="33"/>
      <c r="X20" s="34">
        <v>0</v>
      </c>
      <c r="Y20" s="33"/>
      <c r="Z20" s="47">
        <f t="shared" si="0"/>
        <v>0.5</v>
      </c>
    </row>
    <row r="21" spans="1:26" s="47" customFormat="1" ht="12">
      <c r="A21" s="49"/>
      <c r="B21" s="50" t="s">
        <v>1</v>
      </c>
      <c r="C21" s="34">
        <v>15</v>
      </c>
      <c r="D21" s="34">
        <v>0.24</v>
      </c>
      <c r="E21" s="33"/>
      <c r="F21" s="33"/>
      <c r="G21" s="33"/>
      <c r="H21" s="33"/>
      <c r="I21" s="34">
        <v>15.69</v>
      </c>
      <c r="J21" s="34">
        <v>0.17</v>
      </c>
      <c r="K21" s="34">
        <v>0</v>
      </c>
      <c r="L21" s="34">
        <v>0</v>
      </c>
      <c r="M21" s="34">
        <v>0.27</v>
      </c>
      <c r="N21" s="34">
        <v>0.9</v>
      </c>
      <c r="O21" s="34">
        <v>3</v>
      </c>
      <c r="P21" s="34">
        <v>0</v>
      </c>
      <c r="Q21" s="33"/>
      <c r="R21" s="34">
        <v>14.49</v>
      </c>
      <c r="S21" s="33"/>
      <c r="T21" s="34">
        <v>0</v>
      </c>
      <c r="U21" s="34">
        <v>0</v>
      </c>
      <c r="V21" s="33"/>
      <c r="W21" s="33"/>
      <c r="X21" s="34">
        <v>0.02</v>
      </c>
      <c r="Y21" s="33"/>
      <c r="Z21" s="47">
        <f t="shared" si="0"/>
        <v>49.78000000000001</v>
      </c>
    </row>
    <row r="22" spans="1:26" ht="36">
      <c r="A22" s="36">
        <v>1.1</v>
      </c>
      <c r="B22" s="17" t="s">
        <v>32</v>
      </c>
      <c r="C22" s="16">
        <v>73271</v>
      </c>
      <c r="D22" s="2"/>
      <c r="E22" s="2"/>
      <c r="F22" s="2"/>
      <c r="G22" s="2"/>
      <c r="H22" s="2"/>
      <c r="I22" s="16">
        <v>34580</v>
      </c>
      <c r="J22" s="2"/>
      <c r="K22" s="2"/>
      <c r="L22" s="16">
        <v>0</v>
      </c>
      <c r="M22" s="2" t="s">
        <v>135</v>
      </c>
      <c r="N22" s="2"/>
      <c r="O22" s="2"/>
      <c r="P22" s="2"/>
      <c r="Q22" s="2"/>
      <c r="R22" s="16">
        <v>9912</v>
      </c>
      <c r="S22" s="2"/>
      <c r="T22" s="2"/>
      <c r="U22" s="2"/>
      <c r="V22" s="2"/>
      <c r="W22" s="2"/>
      <c r="X22" s="2"/>
      <c r="Y22" s="2"/>
      <c r="Z22" s="44">
        <f t="shared" si="0"/>
        <v>117763</v>
      </c>
    </row>
    <row r="23" spans="1:26" ht="12">
      <c r="A23" s="36">
        <v>1.1</v>
      </c>
      <c r="B23" s="17" t="s">
        <v>33</v>
      </c>
      <c r="C23" s="16">
        <v>155760</v>
      </c>
      <c r="D23" s="16">
        <v>2360</v>
      </c>
      <c r="E23" s="2"/>
      <c r="F23" s="2"/>
      <c r="G23" s="2"/>
      <c r="H23" s="2"/>
      <c r="I23" s="16">
        <v>63720</v>
      </c>
      <c r="J23" s="2"/>
      <c r="K23" s="2"/>
      <c r="L23" s="16">
        <v>0</v>
      </c>
      <c r="M23" s="2"/>
      <c r="N23" s="2"/>
      <c r="O23" s="2"/>
      <c r="P23" s="2"/>
      <c r="Q23" s="2"/>
      <c r="R23" s="16">
        <v>14160</v>
      </c>
      <c r="S23" s="2"/>
      <c r="T23" s="2"/>
      <c r="U23" s="2"/>
      <c r="V23" s="2"/>
      <c r="W23" s="2"/>
      <c r="X23" s="2"/>
      <c r="Y23" s="2"/>
      <c r="Z23" s="44">
        <f t="shared" si="0"/>
        <v>236000</v>
      </c>
    </row>
    <row r="24" spans="1:26" ht="24">
      <c r="A24" s="36">
        <v>1.2</v>
      </c>
      <c r="B24" s="17" t="s">
        <v>34</v>
      </c>
      <c r="C24" s="2"/>
      <c r="D24" s="16">
        <v>980</v>
      </c>
      <c r="E24" s="2"/>
      <c r="F24" s="2"/>
      <c r="G24" s="2"/>
      <c r="H24" s="2"/>
      <c r="I24" s="16">
        <v>17020</v>
      </c>
      <c r="J24" s="2"/>
      <c r="K24" s="2"/>
      <c r="L24" s="2"/>
      <c r="M24" s="2"/>
      <c r="N24" s="2"/>
      <c r="O24" s="2"/>
      <c r="P24" s="2"/>
      <c r="Q24" s="2"/>
      <c r="R24" s="2"/>
      <c r="S24" s="2"/>
      <c r="T24" s="2"/>
      <c r="U24" s="2"/>
      <c r="V24" s="2"/>
      <c r="W24" s="2"/>
      <c r="X24" s="2"/>
      <c r="Y24" s="2"/>
      <c r="Z24" s="44">
        <f t="shared" si="0"/>
        <v>18000</v>
      </c>
    </row>
    <row r="25" spans="1:26" ht="12">
      <c r="A25" s="36">
        <v>2.3</v>
      </c>
      <c r="B25" s="17" t="s">
        <v>43</v>
      </c>
      <c r="C25" s="16">
        <v>7</v>
      </c>
      <c r="D25" s="16"/>
      <c r="E25" s="2"/>
      <c r="F25" s="2"/>
      <c r="G25" s="2"/>
      <c r="H25" s="2"/>
      <c r="I25" s="16">
        <v>60</v>
      </c>
      <c r="J25" s="2"/>
      <c r="K25" s="2"/>
      <c r="L25" s="2"/>
      <c r="M25" s="2"/>
      <c r="N25" s="2"/>
      <c r="O25" s="2"/>
      <c r="P25" s="2"/>
      <c r="Q25" s="2"/>
      <c r="R25" s="2"/>
      <c r="S25" s="2"/>
      <c r="T25" s="2"/>
      <c r="U25" s="2"/>
      <c r="V25" s="2"/>
      <c r="W25" s="2"/>
      <c r="X25" s="2"/>
      <c r="Y25" s="2"/>
      <c r="Z25" s="44">
        <f t="shared" si="0"/>
        <v>67</v>
      </c>
    </row>
    <row r="26" spans="1:26" ht="24">
      <c r="A26" s="36">
        <v>2.4</v>
      </c>
      <c r="B26" s="17" t="s">
        <v>35</v>
      </c>
      <c r="C26" s="16">
        <v>540</v>
      </c>
      <c r="D26" s="16">
        <v>0</v>
      </c>
      <c r="E26" s="2"/>
      <c r="F26" s="2"/>
      <c r="G26" s="2"/>
      <c r="H26" s="2"/>
      <c r="I26" s="2"/>
      <c r="J26" s="2"/>
      <c r="K26" s="2"/>
      <c r="L26" s="2"/>
      <c r="M26" s="2"/>
      <c r="N26" s="2"/>
      <c r="O26" s="16">
        <v>4333</v>
      </c>
      <c r="P26" s="2"/>
      <c r="Q26" s="2"/>
      <c r="R26" s="16">
        <v>1274</v>
      </c>
      <c r="S26" s="2"/>
      <c r="T26" s="2"/>
      <c r="U26" s="2"/>
      <c r="V26" s="2"/>
      <c r="W26" s="2"/>
      <c r="X26" s="2"/>
      <c r="Y26" s="2"/>
      <c r="Z26" s="44">
        <f t="shared" si="0"/>
        <v>6147</v>
      </c>
    </row>
    <row r="27" spans="1:26" ht="36">
      <c r="A27" s="36">
        <v>2.4</v>
      </c>
      <c r="B27" s="17" t="s">
        <v>36</v>
      </c>
      <c r="C27" s="16">
        <v>8245</v>
      </c>
      <c r="D27" s="16">
        <v>800</v>
      </c>
      <c r="E27" s="2"/>
      <c r="F27" s="2"/>
      <c r="G27" s="2"/>
      <c r="H27" s="2"/>
      <c r="I27" s="2"/>
      <c r="J27" s="2"/>
      <c r="K27" s="2"/>
      <c r="L27" s="2"/>
      <c r="M27" s="2"/>
      <c r="N27" s="2"/>
      <c r="O27" s="2"/>
      <c r="P27" s="2"/>
      <c r="Q27" s="2"/>
      <c r="R27" s="16">
        <v>14850</v>
      </c>
      <c r="S27" s="2"/>
      <c r="T27" s="2"/>
      <c r="U27" s="2"/>
      <c r="V27" s="2"/>
      <c r="W27" s="2">
        <v>12969</v>
      </c>
      <c r="X27" s="2"/>
      <c r="Y27" s="2"/>
      <c r="Z27" s="44">
        <f t="shared" si="0"/>
        <v>36864</v>
      </c>
    </row>
    <row r="28" spans="1:26" ht="48">
      <c r="A28" s="36">
        <v>2.4</v>
      </c>
      <c r="B28" s="17" t="s">
        <v>37</v>
      </c>
      <c r="C28" s="2"/>
      <c r="D28" s="2" t="s">
        <v>135</v>
      </c>
      <c r="E28" s="2"/>
      <c r="F28" s="2"/>
      <c r="G28" s="2"/>
      <c r="H28" s="2"/>
      <c r="I28" s="16">
        <v>2733</v>
      </c>
      <c r="J28" s="2"/>
      <c r="K28" s="16">
        <v>0</v>
      </c>
      <c r="L28" s="2"/>
      <c r="M28" s="16">
        <v>1517</v>
      </c>
      <c r="N28" s="2"/>
      <c r="O28" s="2"/>
      <c r="P28" s="16">
        <v>730</v>
      </c>
      <c r="Q28" s="2"/>
      <c r="R28" s="2"/>
      <c r="S28" s="2"/>
      <c r="T28" s="2"/>
      <c r="U28" s="2"/>
      <c r="V28" s="2"/>
      <c r="W28" s="2"/>
      <c r="X28" s="2"/>
      <c r="Y28" s="2"/>
      <c r="Z28" s="44">
        <f t="shared" si="0"/>
        <v>4980</v>
      </c>
    </row>
    <row r="29" spans="1:26" ht="12">
      <c r="A29" s="36">
        <v>3.2</v>
      </c>
      <c r="B29" s="17" t="s">
        <v>39</v>
      </c>
      <c r="C29" s="16">
        <v>0</v>
      </c>
      <c r="D29" s="16">
        <v>0</v>
      </c>
      <c r="E29" s="2"/>
      <c r="F29" s="2"/>
      <c r="G29" s="2"/>
      <c r="H29" s="2"/>
      <c r="I29" s="16">
        <v>0</v>
      </c>
      <c r="J29" s="16">
        <v>0</v>
      </c>
      <c r="K29" s="16">
        <v>0</v>
      </c>
      <c r="L29" s="16">
        <v>0</v>
      </c>
      <c r="M29" s="2"/>
      <c r="N29" s="2"/>
      <c r="O29" s="2"/>
      <c r="P29" s="2"/>
      <c r="Q29" s="2"/>
      <c r="R29" s="2"/>
      <c r="S29" s="2"/>
      <c r="T29" s="2"/>
      <c r="U29" s="2"/>
      <c r="V29" s="2"/>
      <c r="W29" s="2"/>
      <c r="X29" s="2"/>
      <c r="Y29" s="2"/>
      <c r="Z29" s="44">
        <f t="shared" si="0"/>
        <v>0</v>
      </c>
    </row>
    <row r="30" spans="1:26" ht="48">
      <c r="A30" s="36">
        <v>2.3</v>
      </c>
      <c r="B30" s="23" t="s">
        <v>46</v>
      </c>
      <c r="T30" s="26">
        <v>0</v>
      </c>
      <c r="U30" s="26">
        <v>0</v>
      </c>
      <c r="Z30" s="44">
        <f t="shared" si="0"/>
        <v>0</v>
      </c>
    </row>
    <row r="31" spans="1:26" s="47" customFormat="1" ht="12">
      <c r="A31" s="49"/>
      <c r="B31" s="50" t="s">
        <v>116</v>
      </c>
      <c r="C31" s="34">
        <v>14</v>
      </c>
      <c r="D31" s="34">
        <v>1.4</v>
      </c>
      <c r="E31" s="34">
        <v>0.15</v>
      </c>
      <c r="F31" s="34">
        <v>1.28</v>
      </c>
      <c r="G31" s="34">
        <v>0</v>
      </c>
      <c r="H31" s="34">
        <v>0</v>
      </c>
      <c r="I31" s="34">
        <v>4.48</v>
      </c>
      <c r="J31" s="34">
        <v>0.04</v>
      </c>
      <c r="K31" s="34">
        <v>0</v>
      </c>
      <c r="L31" s="34">
        <v>0</v>
      </c>
      <c r="M31" s="34">
        <v>0.24</v>
      </c>
      <c r="N31" s="34">
        <v>0.9</v>
      </c>
      <c r="O31" s="34">
        <v>0.12</v>
      </c>
      <c r="P31" s="34">
        <v>0</v>
      </c>
      <c r="Q31" s="34">
        <v>0.23</v>
      </c>
      <c r="R31" s="34">
        <v>5.93</v>
      </c>
      <c r="S31" s="34">
        <v>0.08</v>
      </c>
      <c r="T31" s="34">
        <v>1</v>
      </c>
      <c r="U31" s="34">
        <v>0</v>
      </c>
      <c r="V31" s="34">
        <v>1.7</v>
      </c>
      <c r="W31" s="34">
        <v>1.03</v>
      </c>
      <c r="X31" s="34">
        <v>0</v>
      </c>
      <c r="Y31" s="33"/>
      <c r="Z31" s="47">
        <f t="shared" si="0"/>
        <v>32.58</v>
      </c>
    </row>
    <row r="32" spans="1:26" s="47" customFormat="1" ht="12">
      <c r="A32" s="49"/>
      <c r="B32" s="50" t="s">
        <v>3</v>
      </c>
      <c r="C32" s="34">
        <v>5</v>
      </c>
      <c r="D32" s="34">
        <v>1.29</v>
      </c>
      <c r="E32" s="33"/>
      <c r="F32" s="33"/>
      <c r="G32" s="33"/>
      <c r="H32" s="33"/>
      <c r="I32" s="33"/>
      <c r="J32" s="33"/>
      <c r="K32" s="33"/>
      <c r="L32" s="33"/>
      <c r="M32" s="33"/>
      <c r="N32" s="33"/>
      <c r="O32" s="33"/>
      <c r="P32" s="33"/>
      <c r="Q32" s="33"/>
      <c r="R32" s="33"/>
      <c r="S32" s="33"/>
      <c r="T32" s="33"/>
      <c r="U32" s="33"/>
      <c r="V32" s="33"/>
      <c r="W32" s="33"/>
      <c r="X32" s="33"/>
      <c r="Y32" s="33"/>
      <c r="Z32" s="47">
        <f t="shared" si="0"/>
        <v>6.29</v>
      </c>
    </row>
    <row r="33" spans="1:26" s="47" customFormat="1" ht="12">
      <c r="A33" s="49"/>
      <c r="B33" s="50" t="s">
        <v>4</v>
      </c>
      <c r="C33" s="34">
        <v>47</v>
      </c>
      <c r="D33" s="34">
        <v>5.87</v>
      </c>
      <c r="E33" s="33"/>
      <c r="F33" s="33"/>
      <c r="G33" s="33"/>
      <c r="H33" s="33"/>
      <c r="I33" s="33"/>
      <c r="J33" s="33"/>
      <c r="K33" s="33"/>
      <c r="L33" s="33"/>
      <c r="M33" s="33"/>
      <c r="N33" s="33"/>
      <c r="O33" s="33"/>
      <c r="P33" s="33"/>
      <c r="Q33" s="33"/>
      <c r="R33" s="33"/>
      <c r="S33" s="33"/>
      <c r="T33" s="33"/>
      <c r="U33" s="33"/>
      <c r="V33" s="33"/>
      <c r="W33" s="33"/>
      <c r="X33" s="33"/>
      <c r="Y33" s="33"/>
      <c r="Z33" s="47">
        <f t="shared" si="0"/>
        <v>52.87</v>
      </c>
    </row>
    <row r="34" spans="1:26" ht="24">
      <c r="A34" s="36">
        <v>1.1</v>
      </c>
      <c r="B34" s="23" t="s">
        <v>30</v>
      </c>
      <c r="C34" s="15">
        <v>471000</v>
      </c>
      <c r="D34" s="2"/>
      <c r="E34" s="2"/>
      <c r="F34" s="2"/>
      <c r="G34" s="2"/>
      <c r="H34" s="2"/>
      <c r="I34" s="2"/>
      <c r="J34" s="2"/>
      <c r="K34" s="2"/>
      <c r="L34" s="2"/>
      <c r="M34" s="2"/>
      <c r="N34" s="2"/>
      <c r="O34" s="2"/>
      <c r="P34" s="2"/>
      <c r="Q34" s="2"/>
      <c r="R34" s="2"/>
      <c r="S34" s="2"/>
      <c r="T34" s="2"/>
      <c r="U34" s="2"/>
      <c r="V34" s="2"/>
      <c r="W34" s="2"/>
      <c r="X34" s="2"/>
      <c r="Y34" s="2"/>
      <c r="Z34" s="44">
        <f t="shared" si="0"/>
        <v>471000</v>
      </c>
    </row>
    <row r="35" spans="1:26" ht="24" customHeight="1">
      <c r="A35" s="36">
        <v>1.2</v>
      </c>
      <c r="B35" s="17" t="s">
        <v>31</v>
      </c>
      <c r="C35" s="2"/>
      <c r="D35" s="15">
        <v>27000</v>
      </c>
      <c r="E35" s="2"/>
      <c r="F35" s="2"/>
      <c r="G35" s="2"/>
      <c r="H35" s="2"/>
      <c r="I35" s="2"/>
      <c r="J35" s="2"/>
      <c r="K35" s="2"/>
      <c r="L35" s="2"/>
      <c r="M35" s="2"/>
      <c r="N35" s="2"/>
      <c r="O35" s="2"/>
      <c r="P35" s="2"/>
      <c r="Q35" s="2"/>
      <c r="R35" s="2"/>
      <c r="S35" s="2"/>
      <c r="T35" s="2"/>
      <c r="U35" s="2"/>
      <c r="V35" s="2"/>
      <c r="W35" s="2"/>
      <c r="X35" s="2"/>
      <c r="Y35" s="2"/>
      <c r="Z35" s="44">
        <f t="shared" si="0"/>
        <v>27000</v>
      </c>
    </row>
    <row r="36" spans="1:26" ht="12">
      <c r="A36" s="36">
        <v>2.3</v>
      </c>
      <c r="B36" s="17" t="s">
        <v>42</v>
      </c>
      <c r="C36" s="16">
        <v>45</v>
      </c>
      <c r="D36" s="16">
        <v>0</v>
      </c>
      <c r="E36" s="2"/>
      <c r="F36" s="2"/>
      <c r="G36" s="2"/>
      <c r="H36" s="2"/>
      <c r="I36" s="16">
        <v>155</v>
      </c>
      <c r="J36" s="2"/>
      <c r="K36" s="2"/>
      <c r="L36" s="2"/>
      <c r="M36" s="2"/>
      <c r="N36" s="2"/>
      <c r="O36" s="2"/>
      <c r="P36" s="2"/>
      <c r="Q36" s="2"/>
      <c r="R36" s="2"/>
      <c r="S36" s="2"/>
      <c r="T36" s="2"/>
      <c r="U36" s="2"/>
      <c r="V36" s="2"/>
      <c r="W36" s="2"/>
      <c r="X36" s="2"/>
      <c r="Y36" s="2"/>
      <c r="Z36" s="44">
        <f t="shared" si="0"/>
        <v>200</v>
      </c>
    </row>
    <row r="37" spans="1:26" s="47" customFormat="1" ht="12">
      <c r="A37" s="49"/>
      <c r="B37" s="50" t="s">
        <v>5</v>
      </c>
      <c r="C37" s="34">
        <v>0.91</v>
      </c>
      <c r="D37" s="34">
        <v>0</v>
      </c>
      <c r="E37" s="33"/>
      <c r="F37" s="33"/>
      <c r="G37" s="33"/>
      <c r="H37" s="33"/>
      <c r="I37" s="33"/>
      <c r="J37" s="33"/>
      <c r="K37" s="33"/>
      <c r="L37" s="33"/>
      <c r="M37" s="33"/>
      <c r="N37" s="33"/>
      <c r="O37" s="33"/>
      <c r="P37" s="33"/>
      <c r="Q37" s="33"/>
      <c r="R37" s="33"/>
      <c r="S37" s="34">
        <v>0.2</v>
      </c>
      <c r="T37" s="34">
        <v>0.1</v>
      </c>
      <c r="U37" s="34">
        <v>0</v>
      </c>
      <c r="V37" s="34">
        <v>0</v>
      </c>
      <c r="W37" s="34">
        <v>0</v>
      </c>
      <c r="X37" s="33"/>
      <c r="Y37" s="33"/>
      <c r="Z37" s="47">
        <f t="shared" si="0"/>
        <v>1.2100000000000002</v>
      </c>
    </row>
    <row r="38" spans="1:26" ht="38.25" customHeight="1">
      <c r="A38" s="36">
        <v>2.3</v>
      </c>
      <c r="B38" s="17" t="s">
        <v>55</v>
      </c>
      <c r="C38" s="16">
        <v>9</v>
      </c>
      <c r="D38" s="16">
        <v>0</v>
      </c>
      <c r="E38" s="2"/>
      <c r="F38" s="2"/>
      <c r="G38" s="2"/>
      <c r="H38" s="2"/>
      <c r="I38" s="2"/>
      <c r="J38" s="2"/>
      <c r="K38" s="2"/>
      <c r="L38" s="2"/>
      <c r="M38" s="2"/>
      <c r="N38" s="2"/>
      <c r="O38" s="2"/>
      <c r="P38" s="2"/>
      <c r="Q38" s="2"/>
      <c r="R38" s="2"/>
      <c r="S38" s="16">
        <v>0</v>
      </c>
      <c r="T38" s="2"/>
      <c r="U38" s="2"/>
      <c r="V38" s="2"/>
      <c r="W38" s="16">
        <v>11</v>
      </c>
      <c r="X38" s="2"/>
      <c r="Y38" s="2"/>
      <c r="Z38" s="44">
        <f t="shared" si="0"/>
        <v>20</v>
      </c>
    </row>
    <row r="39" spans="1:26" ht="36" customHeight="1">
      <c r="A39" s="36">
        <v>2.3</v>
      </c>
      <c r="B39" s="17" t="s">
        <v>56</v>
      </c>
      <c r="C39" s="16">
        <v>2133400</v>
      </c>
      <c r="D39" s="16">
        <v>0</v>
      </c>
      <c r="E39" s="2"/>
      <c r="F39" s="2"/>
      <c r="G39" s="2"/>
      <c r="H39" s="2"/>
      <c r="I39" s="2"/>
      <c r="J39" s="2"/>
      <c r="K39" s="2"/>
      <c r="L39" s="2"/>
      <c r="M39" s="2"/>
      <c r="N39" s="2"/>
      <c r="O39" s="2"/>
      <c r="P39" s="2"/>
      <c r="Q39" s="2"/>
      <c r="R39" s="2"/>
      <c r="S39" s="16">
        <v>0</v>
      </c>
      <c r="T39" s="2"/>
      <c r="U39" s="2"/>
      <c r="V39" s="2"/>
      <c r="W39" s="16">
        <v>308580</v>
      </c>
      <c r="X39" s="2"/>
      <c r="Y39" s="2"/>
      <c r="Z39" s="44">
        <f t="shared" si="0"/>
        <v>2441980</v>
      </c>
    </row>
    <row r="40" spans="1:26" ht="36">
      <c r="A40" s="36">
        <v>3.1</v>
      </c>
      <c r="B40" s="17" t="s">
        <v>38</v>
      </c>
      <c r="C40" s="16">
        <v>2</v>
      </c>
      <c r="D40" s="16">
        <v>0</v>
      </c>
      <c r="E40" s="2"/>
      <c r="F40" s="2"/>
      <c r="G40" s="2"/>
      <c r="H40" s="2"/>
      <c r="I40" s="2"/>
      <c r="J40" s="2"/>
      <c r="K40" s="2"/>
      <c r="L40" s="2"/>
      <c r="M40" s="2"/>
      <c r="N40" s="2"/>
      <c r="O40" s="2"/>
      <c r="P40" s="2"/>
      <c r="Q40" s="2"/>
      <c r="R40" s="2"/>
      <c r="S40" s="16">
        <v>1</v>
      </c>
      <c r="T40" s="2"/>
      <c r="U40" s="2"/>
      <c r="V40" s="2"/>
      <c r="W40" s="2"/>
      <c r="X40" s="2"/>
      <c r="Y40" s="2"/>
      <c r="Z40" s="44">
        <f t="shared" si="0"/>
        <v>3</v>
      </c>
    </row>
    <row r="41" spans="1:26" ht="36">
      <c r="A41" s="36">
        <v>3.2</v>
      </c>
      <c r="B41" s="22" t="s">
        <v>60</v>
      </c>
      <c r="C41" s="16">
        <v>3</v>
      </c>
      <c r="D41" s="16">
        <v>0</v>
      </c>
      <c r="E41" s="2"/>
      <c r="F41" s="2"/>
      <c r="G41" s="2"/>
      <c r="H41" s="2"/>
      <c r="I41" s="2"/>
      <c r="J41" s="2"/>
      <c r="K41" s="2"/>
      <c r="L41" s="2"/>
      <c r="M41" s="2"/>
      <c r="N41" s="2"/>
      <c r="O41" s="2"/>
      <c r="P41" s="2"/>
      <c r="Q41" s="2"/>
      <c r="R41" s="2"/>
      <c r="S41" s="16">
        <v>0</v>
      </c>
      <c r="T41" s="2"/>
      <c r="U41" s="2"/>
      <c r="V41" s="2"/>
      <c r="W41" s="2"/>
      <c r="X41" s="2"/>
      <c r="Y41" s="2"/>
      <c r="Z41" s="44">
        <f t="shared" si="0"/>
        <v>3</v>
      </c>
    </row>
    <row r="42" spans="1:26" s="47" customFormat="1" ht="12">
      <c r="A42" s="49"/>
      <c r="B42" s="50" t="s">
        <v>25</v>
      </c>
      <c r="C42" s="34">
        <v>7</v>
      </c>
      <c r="D42" s="33"/>
      <c r="E42" s="33"/>
      <c r="F42" s="33"/>
      <c r="G42" s="33"/>
      <c r="H42" s="33"/>
      <c r="I42" s="33"/>
      <c r="J42" s="33"/>
      <c r="K42" s="33"/>
      <c r="L42" s="33"/>
      <c r="M42" s="33"/>
      <c r="N42" s="33"/>
      <c r="O42" s="33"/>
      <c r="P42" s="33"/>
      <c r="Q42" s="33"/>
      <c r="R42" s="33"/>
      <c r="S42" s="33"/>
      <c r="T42" s="33"/>
      <c r="U42" s="33"/>
      <c r="V42" s="33"/>
      <c r="W42" s="33"/>
      <c r="X42" s="33"/>
      <c r="Y42" s="33"/>
      <c r="Z42" s="47">
        <f t="shared" si="0"/>
        <v>7</v>
      </c>
    </row>
    <row r="43" spans="1:26" s="47" customFormat="1" ht="12">
      <c r="A43" s="49"/>
      <c r="B43" s="50" t="s">
        <v>26</v>
      </c>
      <c r="C43" s="34">
        <v>7</v>
      </c>
      <c r="D43" s="33"/>
      <c r="E43" s="33"/>
      <c r="F43" s="33"/>
      <c r="G43" s="33"/>
      <c r="H43" s="33"/>
      <c r="I43" s="33"/>
      <c r="J43" s="33"/>
      <c r="K43" s="33"/>
      <c r="L43" s="33"/>
      <c r="M43" s="33"/>
      <c r="N43" s="33"/>
      <c r="O43" s="33"/>
      <c r="P43" s="33"/>
      <c r="Q43" s="33"/>
      <c r="R43" s="33"/>
      <c r="S43" s="33"/>
      <c r="T43" s="33"/>
      <c r="U43" s="33"/>
      <c r="V43" s="33"/>
      <c r="W43" s="33"/>
      <c r="X43" s="33"/>
      <c r="Y43" s="33"/>
      <c r="Z43" s="47">
        <f t="shared" si="0"/>
        <v>7</v>
      </c>
    </row>
    <row r="44" spans="1:26" s="47" customFormat="1" ht="12">
      <c r="A44" s="49"/>
      <c r="B44" s="50" t="s">
        <v>6</v>
      </c>
      <c r="C44" s="34">
        <v>18</v>
      </c>
      <c r="D44" s="34">
        <v>0.58</v>
      </c>
      <c r="E44" s="33"/>
      <c r="F44" s="33"/>
      <c r="G44" s="33"/>
      <c r="H44" s="33"/>
      <c r="I44" s="33"/>
      <c r="J44" s="33"/>
      <c r="K44" s="33"/>
      <c r="L44" s="33"/>
      <c r="M44" s="33"/>
      <c r="N44" s="33"/>
      <c r="O44" s="33"/>
      <c r="P44" s="33"/>
      <c r="Q44" s="33"/>
      <c r="R44" s="33"/>
      <c r="S44" s="33"/>
      <c r="T44" s="33"/>
      <c r="U44" s="33"/>
      <c r="V44" s="33"/>
      <c r="W44" s="33"/>
      <c r="X44" s="33"/>
      <c r="Y44" s="33"/>
      <c r="Z44" s="47">
        <f t="shared" si="0"/>
        <v>18.58</v>
      </c>
    </row>
    <row r="45" spans="1:26" ht="24">
      <c r="A45" s="36">
        <v>4.2</v>
      </c>
      <c r="B45" s="23" t="s">
        <v>64</v>
      </c>
      <c r="C45" s="25">
        <v>3</v>
      </c>
      <c r="D45" s="2"/>
      <c r="E45" s="2"/>
      <c r="F45" s="2"/>
      <c r="G45" s="2"/>
      <c r="H45" s="2"/>
      <c r="I45" s="2"/>
      <c r="J45" s="2"/>
      <c r="K45" s="2"/>
      <c r="L45" s="2"/>
      <c r="M45" s="2"/>
      <c r="N45" s="2"/>
      <c r="O45" s="2"/>
      <c r="P45" s="2"/>
      <c r="Q45" s="2"/>
      <c r="R45" s="2"/>
      <c r="S45" s="2"/>
      <c r="T45" s="2"/>
      <c r="U45" s="2"/>
      <c r="V45" s="2"/>
      <c r="W45" s="2"/>
      <c r="X45" s="2"/>
      <c r="Y45" s="2"/>
      <c r="Z45" s="44">
        <f t="shared" si="0"/>
        <v>3</v>
      </c>
    </row>
    <row r="46" spans="1:26" ht="24">
      <c r="A46" s="36">
        <v>4.2</v>
      </c>
      <c r="B46" s="23" t="s">
        <v>65</v>
      </c>
      <c r="C46" s="25">
        <v>2250000</v>
      </c>
      <c r="D46" s="2"/>
      <c r="E46" s="2"/>
      <c r="F46" s="2"/>
      <c r="G46" s="2"/>
      <c r="H46" s="2"/>
      <c r="I46" s="2"/>
      <c r="J46" s="2"/>
      <c r="K46" s="2"/>
      <c r="L46" s="2"/>
      <c r="M46" s="2"/>
      <c r="N46" s="2"/>
      <c r="O46" s="2"/>
      <c r="P46" s="2"/>
      <c r="Q46" s="2"/>
      <c r="R46" s="2"/>
      <c r="S46" s="2"/>
      <c r="T46" s="2"/>
      <c r="U46" s="2"/>
      <c r="V46" s="2"/>
      <c r="W46" s="2"/>
      <c r="X46" s="2"/>
      <c r="Y46" s="2"/>
      <c r="Z46" s="44">
        <f t="shared" si="0"/>
        <v>2250000</v>
      </c>
    </row>
    <row r="47" spans="1:26" s="47" customFormat="1" ht="12">
      <c r="A47" s="49"/>
      <c r="B47" s="50" t="s">
        <v>7</v>
      </c>
      <c r="C47" s="34">
        <v>4</v>
      </c>
      <c r="D47" s="34">
        <v>2.35</v>
      </c>
      <c r="E47" s="33"/>
      <c r="F47" s="33"/>
      <c r="G47" s="33"/>
      <c r="H47" s="33"/>
      <c r="I47" s="33"/>
      <c r="J47" s="33"/>
      <c r="K47" s="33"/>
      <c r="L47" s="33"/>
      <c r="M47" s="33"/>
      <c r="N47" s="33"/>
      <c r="O47" s="33"/>
      <c r="P47" s="33"/>
      <c r="Q47" s="33"/>
      <c r="R47" s="33"/>
      <c r="S47" s="33"/>
      <c r="T47" s="33"/>
      <c r="U47" s="33"/>
      <c r="V47" s="33"/>
      <c r="W47" s="33"/>
      <c r="X47" s="33"/>
      <c r="Y47" s="33"/>
      <c r="Z47" s="47">
        <f t="shared" si="0"/>
        <v>6.35</v>
      </c>
    </row>
    <row r="48" spans="1:26" s="47" customFormat="1" ht="12">
      <c r="A48" s="49"/>
      <c r="B48" s="50" t="s">
        <v>119</v>
      </c>
      <c r="C48" s="33"/>
      <c r="D48" s="33"/>
      <c r="E48" s="33"/>
      <c r="F48" s="33"/>
      <c r="G48" s="33"/>
      <c r="H48" s="34">
        <v>0</v>
      </c>
      <c r="I48" s="33"/>
      <c r="J48" s="33"/>
      <c r="K48" s="33"/>
      <c r="L48" s="33"/>
      <c r="M48" s="33"/>
      <c r="N48" s="33"/>
      <c r="O48" s="33"/>
      <c r="P48" s="33"/>
      <c r="Q48" s="33"/>
      <c r="R48" s="33"/>
      <c r="S48" s="33"/>
      <c r="T48" s="33"/>
      <c r="U48" s="33"/>
      <c r="V48" s="33"/>
      <c r="W48" s="33"/>
      <c r="X48" s="33"/>
      <c r="Y48" s="33"/>
      <c r="Z48" s="47">
        <f t="shared" si="0"/>
        <v>0</v>
      </c>
    </row>
    <row r="49" spans="1:26" ht="24">
      <c r="A49" s="36">
        <v>4.2</v>
      </c>
      <c r="B49" s="23" t="s">
        <v>53</v>
      </c>
      <c r="C49" s="2"/>
      <c r="D49" s="2"/>
      <c r="E49" s="2"/>
      <c r="F49" s="2"/>
      <c r="G49" s="2"/>
      <c r="H49" s="16">
        <v>0</v>
      </c>
      <c r="I49" s="2"/>
      <c r="J49" s="2"/>
      <c r="K49" s="2"/>
      <c r="L49" s="2"/>
      <c r="M49" s="2"/>
      <c r="N49" s="2"/>
      <c r="O49" s="2"/>
      <c r="P49" s="2"/>
      <c r="Q49" s="2"/>
      <c r="R49" s="2"/>
      <c r="S49" s="2"/>
      <c r="T49" s="2"/>
      <c r="U49" s="2"/>
      <c r="V49" s="2"/>
      <c r="W49" s="2"/>
      <c r="X49" s="2"/>
      <c r="Y49" s="2"/>
      <c r="Z49" s="44">
        <f t="shared" si="0"/>
        <v>0</v>
      </c>
    </row>
    <row r="50" spans="1:26" s="47" customFormat="1" ht="12">
      <c r="A50" s="49"/>
      <c r="B50" s="50" t="s">
        <v>101</v>
      </c>
      <c r="C50" s="33"/>
      <c r="D50" s="33"/>
      <c r="E50" s="33"/>
      <c r="F50" s="33"/>
      <c r="G50" s="33"/>
      <c r="H50" s="34">
        <v>0</v>
      </c>
      <c r="I50" s="33"/>
      <c r="J50" s="33"/>
      <c r="K50" s="33"/>
      <c r="L50" s="33"/>
      <c r="M50" s="33"/>
      <c r="N50" s="33"/>
      <c r="O50" s="33"/>
      <c r="P50" s="33"/>
      <c r="Q50" s="33"/>
      <c r="R50" s="33"/>
      <c r="S50" s="33"/>
      <c r="T50" s="33"/>
      <c r="U50" s="33"/>
      <c r="V50" s="33"/>
      <c r="W50" s="33"/>
      <c r="X50" s="33"/>
      <c r="Y50" s="33"/>
      <c r="Z50" s="47">
        <f t="shared" si="0"/>
        <v>0</v>
      </c>
    </row>
    <row r="51" spans="1:26" s="47" customFormat="1" ht="12">
      <c r="A51" s="49"/>
      <c r="B51" s="50" t="s">
        <v>120</v>
      </c>
      <c r="C51" s="33"/>
      <c r="D51" s="33"/>
      <c r="E51" s="33"/>
      <c r="F51" s="33"/>
      <c r="G51" s="33"/>
      <c r="H51" s="34">
        <v>0</v>
      </c>
      <c r="I51" s="33"/>
      <c r="J51" s="33"/>
      <c r="K51" s="33"/>
      <c r="L51" s="33"/>
      <c r="M51" s="33"/>
      <c r="N51" s="33"/>
      <c r="O51" s="33"/>
      <c r="P51" s="33"/>
      <c r="Q51" s="33"/>
      <c r="R51" s="33"/>
      <c r="S51" s="33"/>
      <c r="T51" s="33"/>
      <c r="U51" s="33"/>
      <c r="V51" s="33"/>
      <c r="W51" s="33"/>
      <c r="X51" s="33"/>
      <c r="Y51" s="33"/>
      <c r="Z51" s="47">
        <f t="shared" si="0"/>
        <v>0</v>
      </c>
    </row>
    <row r="52" spans="1:26" ht="36">
      <c r="A52" s="36">
        <v>4.2</v>
      </c>
      <c r="B52" s="23" t="s">
        <v>54</v>
      </c>
      <c r="C52" s="2"/>
      <c r="D52" s="2"/>
      <c r="E52" s="2"/>
      <c r="F52" s="2"/>
      <c r="G52" s="2"/>
      <c r="H52" s="16">
        <v>0</v>
      </c>
      <c r="I52" s="2"/>
      <c r="J52" s="2"/>
      <c r="K52" s="2"/>
      <c r="L52" s="2"/>
      <c r="M52" s="2"/>
      <c r="N52" s="2"/>
      <c r="O52" s="2"/>
      <c r="P52" s="2"/>
      <c r="Q52" s="2"/>
      <c r="R52" s="2"/>
      <c r="S52" s="2"/>
      <c r="T52" s="2"/>
      <c r="U52" s="2"/>
      <c r="V52" s="2"/>
      <c r="W52" s="2"/>
      <c r="X52" s="2"/>
      <c r="Y52" s="2"/>
      <c r="Z52" s="44">
        <f t="shared" si="0"/>
        <v>0</v>
      </c>
    </row>
    <row r="53" spans="1:26" s="47" customFormat="1" ht="12">
      <c r="A53" s="49"/>
      <c r="B53" s="50" t="s">
        <v>9</v>
      </c>
      <c r="C53" s="51"/>
      <c r="D53" s="51"/>
      <c r="E53" s="51"/>
      <c r="F53" s="51"/>
      <c r="G53" s="51"/>
      <c r="H53" s="53">
        <v>0</v>
      </c>
      <c r="I53" s="51"/>
      <c r="J53" s="51"/>
      <c r="K53" s="51"/>
      <c r="L53" s="51"/>
      <c r="M53" s="51"/>
      <c r="N53" s="51"/>
      <c r="O53" s="51"/>
      <c r="P53" s="51"/>
      <c r="Q53" s="51"/>
      <c r="R53" s="51"/>
      <c r="S53" s="51"/>
      <c r="T53" s="51"/>
      <c r="U53" s="51"/>
      <c r="V53" s="51"/>
      <c r="W53" s="51"/>
      <c r="X53" s="51"/>
      <c r="Y53" s="51"/>
      <c r="Z53" s="47">
        <f t="shared" si="0"/>
        <v>0</v>
      </c>
    </row>
    <row r="54" spans="1:26" s="47" customFormat="1" ht="12">
      <c r="A54" s="49"/>
      <c r="B54" s="50" t="s">
        <v>10</v>
      </c>
      <c r="C54" s="51"/>
      <c r="D54" s="51"/>
      <c r="E54" s="51"/>
      <c r="F54" s="51"/>
      <c r="G54" s="53">
        <v>0</v>
      </c>
      <c r="H54" s="51"/>
      <c r="I54" s="51"/>
      <c r="J54" s="51"/>
      <c r="K54" s="51"/>
      <c r="L54" s="51"/>
      <c r="M54" s="51"/>
      <c r="N54" s="51"/>
      <c r="O54" s="51"/>
      <c r="P54" s="51"/>
      <c r="Q54" s="51"/>
      <c r="R54" s="51"/>
      <c r="S54" s="51"/>
      <c r="T54" s="51"/>
      <c r="U54" s="51"/>
      <c r="V54" s="51"/>
      <c r="W54" s="51"/>
      <c r="X54" s="51"/>
      <c r="Y54" s="51"/>
      <c r="Z54" s="47">
        <f t="shared" si="0"/>
        <v>0</v>
      </c>
    </row>
    <row r="55" spans="1:26" s="47" customFormat="1" ht="24">
      <c r="A55" s="49"/>
      <c r="B55" s="50" t="s">
        <v>11</v>
      </c>
      <c r="C55" s="51"/>
      <c r="D55" s="51"/>
      <c r="E55" s="51"/>
      <c r="F55" s="51"/>
      <c r="G55" s="53">
        <v>0</v>
      </c>
      <c r="H55" s="51"/>
      <c r="I55" s="51"/>
      <c r="J55" s="51"/>
      <c r="K55" s="51"/>
      <c r="L55" s="51"/>
      <c r="M55" s="51"/>
      <c r="N55" s="51"/>
      <c r="O55" s="51"/>
      <c r="P55" s="51"/>
      <c r="Q55" s="51"/>
      <c r="R55" s="51"/>
      <c r="S55" s="51"/>
      <c r="T55" s="51"/>
      <c r="U55" s="51"/>
      <c r="V55" s="51"/>
      <c r="W55" s="51"/>
      <c r="X55" s="51"/>
      <c r="Y55" s="51"/>
      <c r="Z55" s="47">
        <f t="shared" si="0"/>
        <v>0</v>
      </c>
    </row>
    <row r="56" spans="1:26" s="47" customFormat="1" ht="12">
      <c r="A56" s="49"/>
      <c r="B56" s="50" t="s">
        <v>12</v>
      </c>
      <c r="C56" s="51"/>
      <c r="D56" s="51"/>
      <c r="E56" s="51"/>
      <c r="F56" s="51"/>
      <c r="G56" s="53">
        <v>0</v>
      </c>
      <c r="H56" s="51"/>
      <c r="I56" s="51"/>
      <c r="J56" s="51"/>
      <c r="K56" s="51"/>
      <c r="L56" s="51"/>
      <c r="M56" s="51"/>
      <c r="N56" s="51"/>
      <c r="O56" s="51"/>
      <c r="P56" s="51"/>
      <c r="Q56" s="51"/>
      <c r="R56" s="51"/>
      <c r="S56" s="51"/>
      <c r="T56" s="51"/>
      <c r="U56" s="51"/>
      <c r="V56" s="51"/>
      <c r="W56" s="51"/>
      <c r="X56" s="51"/>
      <c r="Y56" s="51"/>
      <c r="Z56" s="47">
        <f t="shared" si="0"/>
        <v>0</v>
      </c>
    </row>
    <row r="57" spans="1:26" s="47" customFormat="1" ht="24">
      <c r="A57" s="49"/>
      <c r="B57" s="50" t="s">
        <v>13</v>
      </c>
      <c r="C57" s="51"/>
      <c r="D57" s="51"/>
      <c r="E57" s="51"/>
      <c r="F57" s="51"/>
      <c r="G57" s="53">
        <v>0</v>
      </c>
      <c r="H57" s="51"/>
      <c r="I57" s="51"/>
      <c r="J57" s="51"/>
      <c r="K57" s="51"/>
      <c r="L57" s="51"/>
      <c r="M57" s="51"/>
      <c r="N57" s="51"/>
      <c r="O57" s="51"/>
      <c r="P57" s="51"/>
      <c r="Q57" s="51"/>
      <c r="R57" s="51"/>
      <c r="S57" s="51"/>
      <c r="T57" s="51"/>
      <c r="U57" s="51"/>
      <c r="V57" s="51"/>
      <c r="W57" s="51"/>
      <c r="X57" s="51"/>
      <c r="Y57" s="51"/>
      <c r="Z57" s="47">
        <f t="shared" si="0"/>
        <v>0</v>
      </c>
    </row>
    <row r="58" spans="1:26" ht="24">
      <c r="A58" s="36">
        <v>3.2</v>
      </c>
      <c r="B58" s="29" t="s">
        <v>59</v>
      </c>
      <c r="C58" s="3"/>
      <c r="D58" s="3"/>
      <c r="E58" s="3"/>
      <c r="F58" s="3"/>
      <c r="G58" s="26">
        <v>0</v>
      </c>
      <c r="H58" s="3"/>
      <c r="I58" s="3"/>
      <c r="J58" s="3"/>
      <c r="K58" s="3"/>
      <c r="L58" s="3"/>
      <c r="M58" s="3"/>
      <c r="N58" s="3"/>
      <c r="O58" s="3"/>
      <c r="P58" s="3"/>
      <c r="Q58" s="3"/>
      <c r="R58" s="3"/>
      <c r="S58" s="3"/>
      <c r="T58" s="3"/>
      <c r="U58" s="3"/>
      <c r="V58" s="3"/>
      <c r="W58" s="3"/>
      <c r="X58" s="3"/>
      <c r="Y58" s="3"/>
      <c r="Z58" s="44">
        <f t="shared" si="0"/>
        <v>0</v>
      </c>
    </row>
    <row r="59" spans="1:26" ht="12">
      <c r="A59" s="36">
        <v>3.2</v>
      </c>
      <c r="B59" s="29" t="s">
        <v>57</v>
      </c>
      <c r="G59" s="26">
        <v>0</v>
      </c>
      <c r="Z59" s="44">
        <f t="shared" si="0"/>
        <v>0</v>
      </c>
    </row>
    <row r="60" spans="1:26" s="47" customFormat="1" ht="12">
      <c r="A60" s="49"/>
      <c r="B60" s="50" t="s">
        <v>14</v>
      </c>
      <c r="C60" s="51"/>
      <c r="D60" s="51"/>
      <c r="E60" s="51"/>
      <c r="F60" s="53">
        <v>1.28</v>
      </c>
      <c r="G60" s="51"/>
      <c r="H60" s="51"/>
      <c r="I60" s="51"/>
      <c r="J60" s="51"/>
      <c r="K60" s="51"/>
      <c r="L60" s="51"/>
      <c r="M60" s="51"/>
      <c r="N60" s="51"/>
      <c r="O60" s="51"/>
      <c r="P60" s="51"/>
      <c r="Q60" s="51"/>
      <c r="R60" s="51"/>
      <c r="S60" s="51"/>
      <c r="T60" s="51"/>
      <c r="U60" s="51"/>
      <c r="V60" s="51"/>
      <c r="W60" s="51"/>
      <c r="X60" s="51"/>
      <c r="Y60" s="51"/>
      <c r="Z60" s="47">
        <f t="shared" si="0"/>
        <v>1.28</v>
      </c>
    </row>
    <row r="61" spans="1:26" ht="24">
      <c r="A61" s="36">
        <v>4.2</v>
      </c>
      <c r="B61" s="23" t="s">
        <v>62</v>
      </c>
      <c r="C61" s="3"/>
      <c r="D61" s="3"/>
      <c r="E61" s="3"/>
      <c r="F61" s="24">
        <v>6</v>
      </c>
      <c r="G61" s="19"/>
      <c r="H61" s="3"/>
      <c r="I61" s="3"/>
      <c r="J61" s="3"/>
      <c r="K61" s="3"/>
      <c r="L61" s="3"/>
      <c r="M61" s="3"/>
      <c r="N61" s="3"/>
      <c r="O61" s="3"/>
      <c r="P61" s="3"/>
      <c r="Q61" s="3"/>
      <c r="R61" s="3"/>
      <c r="S61" s="3"/>
      <c r="T61" s="3"/>
      <c r="U61" s="3"/>
      <c r="V61" s="3"/>
      <c r="W61" s="3"/>
      <c r="X61" s="3"/>
      <c r="Y61" s="3"/>
      <c r="Z61" s="44">
        <f t="shared" si="0"/>
        <v>6</v>
      </c>
    </row>
    <row r="62" spans="1:26" ht="24">
      <c r="A62" s="36">
        <v>4.2</v>
      </c>
      <c r="B62" s="23" t="s">
        <v>61</v>
      </c>
      <c r="C62" s="3"/>
      <c r="D62" s="3"/>
      <c r="E62" s="3"/>
      <c r="F62" s="24">
        <v>8000000</v>
      </c>
      <c r="G62" s="19"/>
      <c r="H62" s="3"/>
      <c r="I62" s="3"/>
      <c r="J62" s="3"/>
      <c r="K62" s="3"/>
      <c r="L62" s="3"/>
      <c r="M62" s="3"/>
      <c r="N62" s="3"/>
      <c r="O62" s="3"/>
      <c r="P62" s="3"/>
      <c r="Q62" s="3"/>
      <c r="R62" s="3"/>
      <c r="S62" s="3"/>
      <c r="T62" s="3"/>
      <c r="U62" s="3"/>
      <c r="V62" s="3"/>
      <c r="W62" s="3"/>
      <c r="X62" s="3"/>
      <c r="Y62" s="3"/>
      <c r="Z62" s="44">
        <f t="shared" si="0"/>
        <v>8000000</v>
      </c>
    </row>
    <row r="63" spans="1:26" s="47" customFormat="1" ht="12">
      <c r="A63" s="49"/>
      <c r="B63" s="50" t="s">
        <v>102</v>
      </c>
      <c r="C63" s="51"/>
      <c r="D63" s="51"/>
      <c r="E63" s="51"/>
      <c r="F63" s="53">
        <v>14.1</v>
      </c>
      <c r="G63" s="51"/>
      <c r="H63" s="51"/>
      <c r="I63" s="51"/>
      <c r="J63" s="51"/>
      <c r="K63" s="51"/>
      <c r="L63" s="51"/>
      <c r="M63" s="51"/>
      <c r="N63" s="51"/>
      <c r="O63" s="51"/>
      <c r="P63" s="51"/>
      <c r="Q63" s="51"/>
      <c r="R63" s="51"/>
      <c r="S63" s="51"/>
      <c r="T63" s="51"/>
      <c r="U63" s="51"/>
      <c r="V63" s="51"/>
      <c r="W63" s="51"/>
      <c r="X63" s="51"/>
      <c r="Y63" s="51"/>
      <c r="Z63" s="47">
        <f t="shared" si="0"/>
        <v>14.1</v>
      </c>
    </row>
    <row r="64" spans="1:26" s="47" customFormat="1" ht="12">
      <c r="A64" s="49"/>
      <c r="B64" s="50" t="s">
        <v>103</v>
      </c>
      <c r="C64" s="51"/>
      <c r="D64" s="51"/>
      <c r="E64" s="51"/>
      <c r="F64" s="53">
        <v>6.41</v>
      </c>
      <c r="G64" s="51"/>
      <c r="H64" s="51"/>
      <c r="I64" s="51"/>
      <c r="J64" s="51"/>
      <c r="K64" s="51"/>
      <c r="L64" s="51"/>
      <c r="M64" s="51"/>
      <c r="N64" s="51"/>
      <c r="O64" s="51"/>
      <c r="P64" s="51"/>
      <c r="Q64" s="51"/>
      <c r="R64" s="51"/>
      <c r="S64" s="51"/>
      <c r="T64" s="51"/>
      <c r="U64" s="51"/>
      <c r="V64" s="51"/>
      <c r="W64" s="51"/>
      <c r="X64" s="51"/>
      <c r="Y64" s="51"/>
      <c r="Z64" s="47">
        <f t="shared" si="0"/>
        <v>6.41</v>
      </c>
    </row>
    <row r="65" spans="1:26" ht="12">
      <c r="A65" s="36">
        <v>4.2</v>
      </c>
      <c r="B65" s="22" t="s">
        <v>63</v>
      </c>
      <c r="C65" s="3"/>
      <c r="D65" s="3"/>
      <c r="E65" s="3"/>
      <c r="F65" s="24">
        <v>800000</v>
      </c>
      <c r="G65" s="3"/>
      <c r="H65" s="3"/>
      <c r="I65" s="3"/>
      <c r="J65" s="3"/>
      <c r="K65" s="3"/>
      <c r="L65" s="3"/>
      <c r="M65" s="3"/>
      <c r="N65" s="3"/>
      <c r="O65" s="3"/>
      <c r="P65" s="3"/>
      <c r="Q65" s="3"/>
      <c r="R65" s="3"/>
      <c r="S65" s="3"/>
      <c r="T65" s="3"/>
      <c r="U65" s="3"/>
      <c r="V65" s="3"/>
      <c r="W65" s="3"/>
      <c r="X65" s="3"/>
      <c r="Y65" s="3"/>
      <c r="Z65" s="44">
        <f t="shared" si="0"/>
        <v>800000</v>
      </c>
    </row>
    <row r="66" spans="1:26" s="47" customFormat="1" ht="24">
      <c r="A66" s="49"/>
      <c r="B66" s="50" t="s">
        <v>118</v>
      </c>
      <c r="C66" s="51"/>
      <c r="D66" s="51"/>
      <c r="E66" s="51"/>
      <c r="F66" s="53">
        <v>2.56</v>
      </c>
      <c r="G66" s="51"/>
      <c r="H66" s="51"/>
      <c r="I66" s="51"/>
      <c r="J66" s="51"/>
      <c r="K66" s="51"/>
      <c r="L66" s="51"/>
      <c r="M66" s="51"/>
      <c r="N66" s="51"/>
      <c r="O66" s="51"/>
      <c r="P66" s="51"/>
      <c r="Q66" s="51"/>
      <c r="R66" s="51"/>
      <c r="S66" s="51"/>
      <c r="T66" s="51"/>
      <c r="U66" s="51"/>
      <c r="V66" s="51"/>
      <c r="W66" s="51"/>
      <c r="X66" s="51"/>
      <c r="Y66" s="51"/>
      <c r="Z66" s="47">
        <f t="shared" si="0"/>
        <v>2.56</v>
      </c>
    </row>
    <row r="67" spans="1:26" s="47" customFormat="1" ht="12">
      <c r="A67" s="49"/>
      <c r="B67" s="50" t="s">
        <v>104</v>
      </c>
      <c r="C67" s="51"/>
      <c r="D67" s="51"/>
      <c r="E67" s="53">
        <v>0</v>
      </c>
      <c r="F67" s="51"/>
      <c r="G67" s="51"/>
      <c r="H67" s="51"/>
      <c r="I67" s="51"/>
      <c r="J67" s="51"/>
      <c r="K67" s="51"/>
      <c r="L67" s="51"/>
      <c r="M67" s="51"/>
      <c r="N67" s="51"/>
      <c r="O67" s="51"/>
      <c r="P67" s="51"/>
      <c r="Q67" s="51"/>
      <c r="R67" s="51"/>
      <c r="S67" s="51"/>
      <c r="T67" s="51"/>
      <c r="U67" s="51"/>
      <c r="V67" s="51"/>
      <c r="W67" s="51"/>
      <c r="X67" s="51"/>
      <c r="Y67" s="51"/>
      <c r="Z67" s="47">
        <f t="shared" si="0"/>
        <v>0</v>
      </c>
    </row>
    <row r="68" spans="1:26" s="47" customFormat="1" ht="12">
      <c r="A68" s="49"/>
      <c r="B68" s="50" t="s">
        <v>105</v>
      </c>
      <c r="C68" s="51"/>
      <c r="D68" s="51"/>
      <c r="E68" s="53">
        <v>0.31</v>
      </c>
      <c r="F68" s="51"/>
      <c r="G68" s="51"/>
      <c r="H68" s="51"/>
      <c r="I68" s="51"/>
      <c r="J68" s="51"/>
      <c r="K68" s="51"/>
      <c r="L68" s="51"/>
      <c r="M68" s="51"/>
      <c r="N68" s="51"/>
      <c r="O68" s="51"/>
      <c r="P68" s="51"/>
      <c r="Q68" s="51"/>
      <c r="R68" s="51"/>
      <c r="S68" s="51"/>
      <c r="T68" s="51"/>
      <c r="U68" s="51"/>
      <c r="V68" s="51"/>
      <c r="W68" s="51"/>
      <c r="X68" s="51"/>
      <c r="Y68" s="51"/>
      <c r="Z68" s="47">
        <f t="shared" si="0"/>
        <v>0.31</v>
      </c>
    </row>
    <row r="69" spans="1:26" s="47" customFormat="1" ht="12">
      <c r="A69" s="49"/>
      <c r="B69" s="50" t="s">
        <v>15</v>
      </c>
      <c r="C69" s="51"/>
      <c r="D69" s="51"/>
      <c r="E69" s="53">
        <v>14.68</v>
      </c>
      <c r="F69" s="51"/>
      <c r="G69" s="51"/>
      <c r="H69" s="51"/>
      <c r="I69" s="51"/>
      <c r="J69" s="51"/>
      <c r="K69" s="51"/>
      <c r="L69" s="51"/>
      <c r="M69" s="51"/>
      <c r="N69" s="51"/>
      <c r="O69" s="51"/>
      <c r="P69" s="51"/>
      <c r="Q69" s="51"/>
      <c r="R69" s="51"/>
      <c r="S69" s="51"/>
      <c r="T69" s="51"/>
      <c r="U69" s="51"/>
      <c r="V69" s="51"/>
      <c r="W69" s="51"/>
      <c r="X69" s="51"/>
      <c r="Y69" s="51"/>
      <c r="Z69" s="47">
        <f aca="true" t="shared" si="4" ref="Z69:Z93">SUM(C69:Y69)</f>
        <v>14.68</v>
      </c>
    </row>
    <row r="70" spans="1:26" s="47" customFormat="1" ht="12">
      <c r="A70" s="49"/>
      <c r="B70" s="50" t="s">
        <v>106</v>
      </c>
      <c r="C70" s="51"/>
      <c r="D70" s="51"/>
      <c r="E70" s="53">
        <v>0.15</v>
      </c>
      <c r="F70" s="51"/>
      <c r="G70" s="51"/>
      <c r="H70" s="51"/>
      <c r="I70" s="51"/>
      <c r="J70" s="51"/>
      <c r="K70" s="51"/>
      <c r="L70" s="51"/>
      <c r="M70" s="51"/>
      <c r="N70" s="51"/>
      <c r="O70" s="51"/>
      <c r="P70" s="51"/>
      <c r="Q70" s="51"/>
      <c r="R70" s="51"/>
      <c r="S70" s="51"/>
      <c r="T70" s="51"/>
      <c r="U70" s="51"/>
      <c r="V70" s="51"/>
      <c r="W70" s="51"/>
      <c r="X70" s="51"/>
      <c r="Y70" s="51"/>
      <c r="Z70" s="47">
        <f t="shared" si="4"/>
        <v>0.15</v>
      </c>
    </row>
    <row r="71" spans="1:26" s="47" customFormat="1" ht="12">
      <c r="A71" s="49"/>
      <c r="B71" s="50" t="s">
        <v>16</v>
      </c>
      <c r="C71" s="51"/>
      <c r="D71" s="51"/>
      <c r="E71" s="53">
        <v>0.15</v>
      </c>
      <c r="F71" s="51"/>
      <c r="G71" s="51"/>
      <c r="H71" s="51"/>
      <c r="I71" s="51"/>
      <c r="J71" s="51"/>
      <c r="K71" s="51"/>
      <c r="L71" s="51"/>
      <c r="M71" s="51"/>
      <c r="N71" s="51"/>
      <c r="O71" s="51"/>
      <c r="P71" s="51"/>
      <c r="Q71" s="51"/>
      <c r="R71" s="51"/>
      <c r="S71" s="51"/>
      <c r="T71" s="51"/>
      <c r="U71" s="51"/>
      <c r="V71" s="51"/>
      <c r="W71" s="51"/>
      <c r="X71" s="51"/>
      <c r="Y71" s="51"/>
      <c r="Z71" s="47">
        <f t="shared" si="4"/>
        <v>0.15</v>
      </c>
    </row>
    <row r="72" spans="1:26" s="47" customFormat="1" ht="12">
      <c r="A72" s="49"/>
      <c r="B72" s="50" t="s">
        <v>17</v>
      </c>
      <c r="C72" s="51"/>
      <c r="D72" s="51"/>
      <c r="E72" s="51"/>
      <c r="F72" s="51"/>
      <c r="G72" s="51"/>
      <c r="H72" s="51"/>
      <c r="I72" s="51"/>
      <c r="J72" s="51"/>
      <c r="K72" s="51"/>
      <c r="L72" s="51"/>
      <c r="M72" s="51"/>
      <c r="N72" s="51"/>
      <c r="O72" s="51"/>
      <c r="P72" s="51"/>
      <c r="Q72" s="51"/>
      <c r="R72" s="51"/>
      <c r="S72" s="53">
        <v>0</v>
      </c>
      <c r="T72" s="51"/>
      <c r="U72" s="51"/>
      <c r="V72" s="51"/>
      <c r="W72" s="51"/>
      <c r="X72" s="51"/>
      <c r="Y72" s="51"/>
      <c r="Z72" s="47">
        <f t="shared" si="4"/>
        <v>0</v>
      </c>
    </row>
    <row r="73" spans="1:26" s="47" customFormat="1" ht="12">
      <c r="A73" s="49"/>
      <c r="B73" s="50" t="s">
        <v>108</v>
      </c>
      <c r="C73" s="51"/>
      <c r="D73" s="51"/>
      <c r="E73" s="51"/>
      <c r="F73" s="51"/>
      <c r="G73" s="51"/>
      <c r="H73" s="51"/>
      <c r="I73" s="51"/>
      <c r="J73" s="51"/>
      <c r="K73" s="51"/>
      <c r="L73" s="51"/>
      <c r="M73" s="51"/>
      <c r="N73" s="51"/>
      <c r="O73" s="51"/>
      <c r="P73" s="51"/>
      <c r="Q73" s="51"/>
      <c r="R73" s="51"/>
      <c r="S73" s="53">
        <v>0</v>
      </c>
      <c r="T73" s="51"/>
      <c r="U73" s="51"/>
      <c r="V73" s="51"/>
      <c r="W73" s="51"/>
      <c r="X73" s="51"/>
      <c r="Y73" s="51"/>
      <c r="Z73" s="47">
        <f t="shared" si="4"/>
        <v>0</v>
      </c>
    </row>
    <row r="74" spans="1:26" s="47" customFormat="1" ht="12">
      <c r="A74" s="49"/>
      <c r="B74" s="50" t="s">
        <v>18</v>
      </c>
      <c r="C74" s="51"/>
      <c r="D74" s="51"/>
      <c r="E74" s="51"/>
      <c r="F74" s="51"/>
      <c r="G74" s="51"/>
      <c r="H74" s="51"/>
      <c r="I74" s="51"/>
      <c r="J74" s="51"/>
      <c r="K74" s="51"/>
      <c r="L74" s="51"/>
      <c r="M74" s="51"/>
      <c r="N74" s="51"/>
      <c r="O74" s="51"/>
      <c r="P74" s="51"/>
      <c r="Q74" s="51"/>
      <c r="R74" s="51"/>
      <c r="S74" s="51"/>
      <c r="T74" s="53">
        <v>1</v>
      </c>
      <c r="U74" s="53">
        <v>0</v>
      </c>
      <c r="V74" s="53">
        <v>0</v>
      </c>
      <c r="W74" s="51"/>
      <c r="X74" s="53">
        <v>0</v>
      </c>
      <c r="Y74" s="51"/>
      <c r="Z74" s="47">
        <f t="shared" si="4"/>
        <v>1</v>
      </c>
    </row>
    <row r="75" spans="1:26" ht="48">
      <c r="A75" s="36">
        <v>3.1</v>
      </c>
      <c r="B75" s="22" t="s">
        <v>48</v>
      </c>
      <c r="T75" s="26">
        <v>0</v>
      </c>
      <c r="U75" s="26">
        <v>0</v>
      </c>
      <c r="Z75" s="44">
        <f t="shared" si="4"/>
        <v>0</v>
      </c>
    </row>
    <row r="76" spans="1:26" ht="24">
      <c r="A76" s="36">
        <v>3.2</v>
      </c>
      <c r="B76" s="23" t="s">
        <v>52</v>
      </c>
      <c r="C76" s="3"/>
      <c r="D76" s="3"/>
      <c r="E76" s="3"/>
      <c r="F76" s="3"/>
      <c r="G76" s="3"/>
      <c r="H76" s="3"/>
      <c r="I76" s="3"/>
      <c r="J76" s="3"/>
      <c r="K76" s="3"/>
      <c r="L76" s="3"/>
      <c r="M76" s="3"/>
      <c r="N76" s="3"/>
      <c r="O76" s="3"/>
      <c r="P76" s="3"/>
      <c r="Q76" s="3"/>
      <c r="R76" s="3"/>
      <c r="S76" s="3"/>
      <c r="T76" s="25">
        <v>0</v>
      </c>
      <c r="U76" s="25">
        <v>0</v>
      </c>
      <c r="V76" s="3"/>
      <c r="W76" s="3"/>
      <c r="X76" s="3"/>
      <c r="Y76" s="3"/>
      <c r="Z76" s="44">
        <f t="shared" si="4"/>
        <v>0</v>
      </c>
    </row>
    <row r="77" spans="1:26" ht="24">
      <c r="A77" s="36">
        <v>3.1</v>
      </c>
      <c r="B77" s="22" t="s">
        <v>51</v>
      </c>
      <c r="C77" s="2"/>
      <c r="D77" s="2"/>
      <c r="E77" s="2"/>
      <c r="F77" s="2"/>
      <c r="G77" s="2"/>
      <c r="H77" s="2"/>
      <c r="I77" s="2"/>
      <c r="J77" s="2"/>
      <c r="K77" s="2"/>
      <c r="L77" s="2"/>
      <c r="M77" s="2"/>
      <c r="N77" s="2"/>
      <c r="O77" s="2"/>
      <c r="P77" s="2"/>
      <c r="Q77" s="2"/>
      <c r="R77" s="2"/>
      <c r="S77" s="2"/>
      <c r="T77" s="2"/>
      <c r="U77" s="2"/>
      <c r="V77" s="16">
        <v>1</v>
      </c>
      <c r="W77" s="2"/>
      <c r="X77" s="2"/>
      <c r="Y77" s="2"/>
      <c r="Z77" s="44">
        <f t="shared" si="4"/>
        <v>1</v>
      </c>
    </row>
    <row r="78" spans="1:26" s="47" customFormat="1" ht="12">
      <c r="A78" s="49"/>
      <c r="B78" s="50" t="s">
        <v>19</v>
      </c>
      <c r="C78" s="51"/>
      <c r="D78" s="51"/>
      <c r="E78" s="51"/>
      <c r="F78" s="51"/>
      <c r="G78" s="51"/>
      <c r="H78" s="51"/>
      <c r="I78" s="51"/>
      <c r="J78" s="51"/>
      <c r="K78" s="51"/>
      <c r="L78" s="51"/>
      <c r="M78" s="51"/>
      <c r="N78" s="51"/>
      <c r="O78" s="51"/>
      <c r="P78" s="51"/>
      <c r="Q78" s="51"/>
      <c r="R78" s="51"/>
      <c r="S78" s="51"/>
      <c r="T78" s="51"/>
      <c r="U78" s="51"/>
      <c r="V78" s="53">
        <v>0.01</v>
      </c>
      <c r="W78" s="51"/>
      <c r="X78" s="51"/>
      <c r="Y78" s="51"/>
      <c r="Z78" s="47">
        <f t="shared" si="4"/>
        <v>0.01</v>
      </c>
    </row>
    <row r="79" spans="1:26" ht="48">
      <c r="A79" s="36">
        <v>3.1</v>
      </c>
      <c r="B79" s="22" t="s">
        <v>49</v>
      </c>
      <c r="C79" s="2"/>
      <c r="D79" s="2"/>
      <c r="E79" s="2"/>
      <c r="F79" s="2"/>
      <c r="G79" s="2"/>
      <c r="H79" s="2"/>
      <c r="I79" s="2"/>
      <c r="J79" s="2"/>
      <c r="K79" s="2"/>
      <c r="L79" s="2"/>
      <c r="M79" s="2"/>
      <c r="N79" s="2"/>
      <c r="O79" s="2"/>
      <c r="P79" s="2"/>
      <c r="Q79" s="2"/>
      <c r="R79" s="2"/>
      <c r="S79" s="2"/>
      <c r="T79" s="2"/>
      <c r="U79" s="2"/>
      <c r="V79" s="16">
        <v>5</v>
      </c>
      <c r="W79" s="2"/>
      <c r="X79" s="2"/>
      <c r="Y79" s="2"/>
      <c r="Z79" s="44">
        <f t="shared" si="4"/>
        <v>5</v>
      </c>
    </row>
    <row r="80" spans="1:26" ht="24">
      <c r="A80" s="36">
        <v>3.1</v>
      </c>
      <c r="B80" s="22" t="s">
        <v>50</v>
      </c>
      <c r="C80" s="2"/>
      <c r="D80" s="2"/>
      <c r="E80" s="2"/>
      <c r="F80" s="2"/>
      <c r="G80" s="2"/>
      <c r="H80" s="2"/>
      <c r="I80" s="2"/>
      <c r="J80" s="2"/>
      <c r="K80" s="2"/>
      <c r="L80" s="2"/>
      <c r="M80" s="2"/>
      <c r="N80" s="2"/>
      <c r="O80" s="2"/>
      <c r="P80" s="2"/>
      <c r="Q80" s="2"/>
      <c r="R80" s="2"/>
      <c r="S80" s="2"/>
      <c r="T80" s="2"/>
      <c r="U80" s="2"/>
      <c r="V80" s="16">
        <v>0</v>
      </c>
      <c r="W80" s="2"/>
      <c r="X80" s="2"/>
      <c r="Y80" s="2"/>
      <c r="Z80" s="44">
        <f t="shared" si="4"/>
        <v>0</v>
      </c>
    </row>
    <row r="81" spans="1:26" s="47" customFormat="1" ht="12">
      <c r="A81" s="49"/>
      <c r="B81" s="50" t="s">
        <v>109</v>
      </c>
      <c r="C81" s="51"/>
      <c r="D81" s="51"/>
      <c r="E81" s="51"/>
      <c r="F81" s="51"/>
      <c r="G81" s="51"/>
      <c r="H81" s="51"/>
      <c r="I81" s="51"/>
      <c r="J81" s="51"/>
      <c r="K81" s="51"/>
      <c r="L81" s="51"/>
      <c r="M81" s="51"/>
      <c r="N81" s="51"/>
      <c r="O81" s="51"/>
      <c r="P81" s="51"/>
      <c r="Q81" s="51"/>
      <c r="R81" s="51"/>
      <c r="S81" s="51"/>
      <c r="T81" s="51"/>
      <c r="U81" s="51"/>
      <c r="V81" s="51"/>
      <c r="W81" s="53">
        <v>0.34</v>
      </c>
      <c r="X81" s="51"/>
      <c r="Y81" s="51"/>
      <c r="Z81" s="47">
        <f t="shared" si="4"/>
        <v>0.34</v>
      </c>
    </row>
    <row r="82" spans="1:26" s="47" customFormat="1" ht="12">
      <c r="A82" s="49"/>
      <c r="B82" s="50" t="s">
        <v>110</v>
      </c>
      <c r="C82" s="51"/>
      <c r="D82" s="51"/>
      <c r="E82" s="51"/>
      <c r="F82" s="51"/>
      <c r="G82" s="51"/>
      <c r="H82" s="51"/>
      <c r="I82" s="51"/>
      <c r="J82" s="51"/>
      <c r="K82" s="51"/>
      <c r="L82" s="51"/>
      <c r="M82" s="51"/>
      <c r="N82" s="51"/>
      <c r="O82" s="51"/>
      <c r="P82" s="51"/>
      <c r="Q82" s="51"/>
      <c r="R82" s="51"/>
      <c r="S82" s="51"/>
      <c r="T82" s="51"/>
      <c r="U82" s="51"/>
      <c r="V82" s="51"/>
      <c r="W82" s="53">
        <v>1.72</v>
      </c>
      <c r="X82" s="51"/>
      <c r="Y82" s="51"/>
      <c r="Z82" s="47">
        <f t="shared" si="4"/>
        <v>1.72</v>
      </c>
    </row>
    <row r="83" spans="1:26" s="47" customFormat="1" ht="12">
      <c r="A83" s="49"/>
      <c r="B83" s="50" t="s">
        <v>111</v>
      </c>
      <c r="C83" s="51"/>
      <c r="D83" s="51"/>
      <c r="E83" s="51"/>
      <c r="F83" s="51"/>
      <c r="G83" s="51"/>
      <c r="H83" s="51"/>
      <c r="I83" s="51"/>
      <c r="J83" s="51"/>
      <c r="K83" s="51"/>
      <c r="L83" s="51"/>
      <c r="M83" s="51"/>
      <c r="N83" s="51"/>
      <c r="O83" s="51"/>
      <c r="P83" s="51"/>
      <c r="Q83" s="51"/>
      <c r="R83" s="51"/>
      <c r="S83" s="51"/>
      <c r="T83" s="51"/>
      <c r="U83" s="51"/>
      <c r="V83" s="51"/>
      <c r="W83" s="53">
        <v>1.72</v>
      </c>
      <c r="X83" s="51"/>
      <c r="Y83" s="51"/>
      <c r="Z83" s="47">
        <f t="shared" si="4"/>
        <v>1.72</v>
      </c>
    </row>
    <row r="84" spans="1:26" s="47" customFormat="1" ht="12">
      <c r="A84" s="49"/>
      <c r="B84" s="50" t="s">
        <v>20</v>
      </c>
      <c r="C84" s="51"/>
      <c r="D84" s="51"/>
      <c r="E84" s="51"/>
      <c r="F84" s="51"/>
      <c r="G84" s="51"/>
      <c r="H84" s="51"/>
      <c r="I84" s="51"/>
      <c r="J84" s="51"/>
      <c r="K84" s="51"/>
      <c r="L84" s="51"/>
      <c r="M84" s="51"/>
      <c r="N84" s="51"/>
      <c r="O84" s="51"/>
      <c r="P84" s="51"/>
      <c r="Q84" s="51"/>
      <c r="R84" s="51"/>
      <c r="S84" s="51"/>
      <c r="T84" s="51"/>
      <c r="U84" s="51"/>
      <c r="V84" s="51"/>
      <c r="W84" s="53">
        <v>2.06</v>
      </c>
      <c r="X84" s="51"/>
      <c r="Y84" s="51"/>
      <c r="Z84" s="47">
        <f t="shared" si="4"/>
        <v>2.06</v>
      </c>
    </row>
    <row r="85" spans="1:26" ht="36">
      <c r="A85" s="36">
        <v>2.4</v>
      </c>
      <c r="B85" s="17" t="s">
        <v>36</v>
      </c>
      <c r="C85" s="2"/>
      <c r="D85" s="2"/>
      <c r="E85" s="2"/>
      <c r="F85" s="2"/>
      <c r="G85" s="2"/>
      <c r="H85" s="2"/>
      <c r="I85" s="2"/>
      <c r="J85" s="2"/>
      <c r="K85" s="2"/>
      <c r="L85" s="2"/>
      <c r="M85" s="2"/>
      <c r="N85" s="2"/>
      <c r="O85" s="2"/>
      <c r="P85" s="2"/>
      <c r="Q85" s="2"/>
      <c r="R85" s="2"/>
      <c r="S85" s="2"/>
      <c r="T85" s="2"/>
      <c r="U85" s="2"/>
      <c r="V85" s="2"/>
      <c r="W85" s="16">
        <v>12969</v>
      </c>
      <c r="X85" s="2"/>
      <c r="Y85" s="2"/>
      <c r="Z85" s="44">
        <f t="shared" si="4"/>
        <v>12969</v>
      </c>
    </row>
    <row r="86" spans="1:26" ht="36">
      <c r="A86" s="36">
        <v>2.2</v>
      </c>
      <c r="B86" s="23" t="s">
        <v>44</v>
      </c>
      <c r="C86" s="3"/>
      <c r="D86" s="3"/>
      <c r="E86" s="3"/>
      <c r="F86" s="3"/>
      <c r="G86" s="3"/>
      <c r="H86" s="3"/>
      <c r="I86" s="3"/>
      <c r="J86" s="3"/>
      <c r="K86" s="3"/>
      <c r="L86" s="3"/>
      <c r="M86" s="3"/>
      <c r="N86" s="3"/>
      <c r="O86" s="3"/>
      <c r="P86" s="3"/>
      <c r="Q86" s="3"/>
      <c r="R86" s="3"/>
      <c r="S86" s="3"/>
      <c r="T86" s="3"/>
      <c r="U86" s="3"/>
      <c r="V86" s="3"/>
      <c r="W86" s="25">
        <v>26</v>
      </c>
      <c r="X86" s="3"/>
      <c r="Y86" s="3"/>
      <c r="Z86" s="44">
        <f t="shared" si="4"/>
        <v>26</v>
      </c>
    </row>
    <row r="87" spans="1:26" ht="24">
      <c r="A87" s="36">
        <v>2.2</v>
      </c>
      <c r="B87" s="23" t="s">
        <v>45</v>
      </c>
      <c r="C87" s="3"/>
      <c r="D87" s="3"/>
      <c r="E87" s="3"/>
      <c r="F87" s="3"/>
      <c r="G87" s="3"/>
      <c r="H87" s="3"/>
      <c r="I87" s="3"/>
      <c r="J87" s="3"/>
      <c r="K87" s="3"/>
      <c r="L87" s="3"/>
      <c r="M87" s="3"/>
      <c r="N87" s="3"/>
      <c r="O87" s="3"/>
      <c r="P87" s="3"/>
      <c r="Q87" s="3"/>
      <c r="R87" s="3"/>
      <c r="S87" s="3"/>
      <c r="T87" s="3"/>
      <c r="U87" s="3"/>
      <c r="V87" s="3"/>
      <c r="W87" s="25">
        <v>57</v>
      </c>
      <c r="X87" s="3"/>
      <c r="Y87" s="3"/>
      <c r="Z87" s="44">
        <f t="shared" si="4"/>
        <v>57</v>
      </c>
    </row>
    <row r="88" spans="1:26" s="47" customFormat="1" ht="12">
      <c r="A88" s="49"/>
      <c r="B88" s="50" t="s">
        <v>21</v>
      </c>
      <c r="C88" s="51"/>
      <c r="D88" s="51"/>
      <c r="E88" s="51"/>
      <c r="F88" s="51"/>
      <c r="G88" s="51"/>
      <c r="H88" s="51"/>
      <c r="I88" s="51"/>
      <c r="J88" s="51"/>
      <c r="K88" s="51"/>
      <c r="L88" s="51"/>
      <c r="M88" s="51"/>
      <c r="N88" s="51"/>
      <c r="O88" s="51"/>
      <c r="P88" s="51"/>
      <c r="Q88" s="51"/>
      <c r="R88" s="51"/>
      <c r="S88" s="51"/>
      <c r="T88" s="51"/>
      <c r="U88" s="51"/>
      <c r="V88" s="51"/>
      <c r="W88" s="51"/>
      <c r="X88" s="51"/>
      <c r="Y88" s="53">
        <v>3</v>
      </c>
      <c r="Z88" s="47">
        <f t="shared" si="4"/>
        <v>3</v>
      </c>
    </row>
    <row r="89" spans="1:26" s="47" customFormat="1" ht="12">
      <c r="A89" s="49"/>
      <c r="B89" s="50" t="s">
        <v>22</v>
      </c>
      <c r="C89" s="51"/>
      <c r="D89" s="51"/>
      <c r="E89" s="51"/>
      <c r="F89" s="51"/>
      <c r="G89" s="51"/>
      <c r="H89" s="51"/>
      <c r="I89" s="51"/>
      <c r="J89" s="51"/>
      <c r="K89" s="51"/>
      <c r="L89" s="51"/>
      <c r="M89" s="51"/>
      <c r="N89" s="51"/>
      <c r="O89" s="51"/>
      <c r="P89" s="51"/>
      <c r="Q89" s="51"/>
      <c r="R89" s="51"/>
      <c r="S89" s="51"/>
      <c r="T89" s="51"/>
      <c r="U89" s="51"/>
      <c r="V89" s="51"/>
      <c r="W89" s="51"/>
      <c r="X89" s="51"/>
      <c r="Y89" s="53">
        <v>11</v>
      </c>
      <c r="Z89" s="47">
        <f t="shared" si="4"/>
        <v>11</v>
      </c>
    </row>
    <row r="90" spans="1:26" s="47" customFormat="1" ht="12">
      <c r="A90" s="49"/>
      <c r="B90" s="50" t="s">
        <v>23</v>
      </c>
      <c r="C90" s="51"/>
      <c r="D90" s="51"/>
      <c r="E90" s="51"/>
      <c r="F90" s="51"/>
      <c r="G90" s="51"/>
      <c r="H90" s="51"/>
      <c r="I90" s="51"/>
      <c r="J90" s="51"/>
      <c r="K90" s="51"/>
      <c r="L90" s="51"/>
      <c r="M90" s="51"/>
      <c r="N90" s="51"/>
      <c r="O90" s="51"/>
      <c r="P90" s="51"/>
      <c r="Q90" s="51"/>
      <c r="R90" s="51"/>
      <c r="S90" s="51"/>
      <c r="T90" s="51"/>
      <c r="U90" s="51"/>
      <c r="V90" s="51"/>
      <c r="W90" s="51"/>
      <c r="X90" s="51"/>
      <c r="Y90" s="53"/>
      <c r="Z90" s="47">
        <f t="shared" si="4"/>
        <v>0</v>
      </c>
    </row>
    <row r="91" spans="1:26" s="47" customFormat="1" ht="12">
      <c r="A91" s="49"/>
      <c r="B91" s="50" t="s">
        <v>24</v>
      </c>
      <c r="C91" s="51"/>
      <c r="D91" s="51"/>
      <c r="E91" s="51"/>
      <c r="F91" s="51"/>
      <c r="G91" s="51"/>
      <c r="H91" s="51"/>
      <c r="I91" s="51"/>
      <c r="J91" s="51"/>
      <c r="K91" s="51"/>
      <c r="L91" s="51"/>
      <c r="M91" s="51"/>
      <c r="N91" s="51"/>
      <c r="O91" s="51"/>
      <c r="P91" s="51"/>
      <c r="Q91" s="51"/>
      <c r="R91" s="51"/>
      <c r="S91" s="51"/>
      <c r="T91" s="51"/>
      <c r="U91" s="51"/>
      <c r="V91" s="51"/>
      <c r="W91" s="51"/>
      <c r="X91" s="51"/>
      <c r="Y91" s="53">
        <v>5</v>
      </c>
      <c r="Z91" s="47">
        <f t="shared" si="4"/>
        <v>5</v>
      </c>
    </row>
    <row r="92" spans="1:26" s="47" customFormat="1" ht="12">
      <c r="A92" s="49"/>
      <c r="B92" s="50" t="s">
        <v>107</v>
      </c>
      <c r="C92" s="51"/>
      <c r="D92" s="51"/>
      <c r="E92" s="51"/>
      <c r="F92" s="51"/>
      <c r="G92" s="51"/>
      <c r="H92" s="51"/>
      <c r="I92" s="51"/>
      <c r="J92" s="51"/>
      <c r="K92" s="51"/>
      <c r="L92" s="51"/>
      <c r="M92" s="51"/>
      <c r="N92" s="51"/>
      <c r="O92" s="51"/>
      <c r="P92" s="51"/>
      <c r="Q92" s="51"/>
      <c r="R92" s="51"/>
      <c r="S92" s="51"/>
      <c r="T92" s="51"/>
      <c r="U92" s="51"/>
      <c r="V92" s="51"/>
      <c r="W92" s="51"/>
      <c r="X92" s="51"/>
      <c r="Y92" s="53">
        <v>3</v>
      </c>
      <c r="Z92" s="47">
        <f t="shared" si="4"/>
        <v>3</v>
      </c>
    </row>
    <row r="93" spans="1:26" s="47" customFormat="1" ht="12">
      <c r="A93" s="49"/>
      <c r="B93" s="50" t="s">
        <v>100</v>
      </c>
      <c r="C93" s="51"/>
      <c r="D93" s="51"/>
      <c r="E93" s="51"/>
      <c r="F93" s="51"/>
      <c r="G93" s="51"/>
      <c r="H93" s="51"/>
      <c r="I93" s="51"/>
      <c r="J93" s="51"/>
      <c r="K93" s="51"/>
      <c r="L93" s="51"/>
      <c r="M93" s="51"/>
      <c r="N93" s="51"/>
      <c r="O93" s="51"/>
      <c r="P93" s="51"/>
      <c r="Q93" s="51"/>
      <c r="R93" s="51"/>
      <c r="S93" s="51"/>
      <c r="T93" s="51"/>
      <c r="U93" s="51"/>
      <c r="V93" s="51"/>
      <c r="W93" s="51"/>
      <c r="X93" s="51"/>
      <c r="Y93" s="53">
        <v>2.7</v>
      </c>
      <c r="Z93" s="47">
        <f t="shared" si="4"/>
        <v>2.7</v>
      </c>
    </row>
  </sheetData>
  <mergeCells count="1">
    <mergeCell ref="B1:Y1"/>
  </mergeCells>
  <conditionalFormatting sqref="C9:Y9">
    <cfRule type="cellIs" priority="1" dxfId="0" operator="equal" stopIfTrue="1">
      <formula>0</formula>
    </cfRule>
    <cfRule type="cellIs" priority="2" dxfId="1" operator="lessThan" stopIfTrue="1">
      <formula>0</formula>
    </cfRule>
    <cfRule type="cellIs" priority="3" dxfId="2" operator="greaterThan" stopIfTrue="1">
      <formula>0</formula>
    </cfRule>
  </conditionalFormatting>
  <printOptions/>
  <pageMargins left="0.5" right="0.5" top="0.75" bottom="0.5" header="0.5" footer="0.5"/>
  <pageSetup fitToHeight="3" fitToWidth="1" horizontalDpi="600" verticalDpi="600" orientation="landscape" paperSize="5"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Emma.Corcoran</dc:creator>
  <cp:keywords/>
  <dc:description/>
  <cp:lastModifiedBy>sheryl.paczwa</cp:lastModifiedBy>
  <cp:lastPrinted>2005-02-14T16:52:06Z</cp:lastPrinted>
  <dcterms:created xsi:type="dcterms:W3CDTF">2004-08-25T13:53:45Z</dcterms:created>
  <dcterms:modified xsi:type="dcterms:W3CDTF">2005-04-05T15:15:27Z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1946484964</vt:i4>
  </property>
  <property fmtid="{D5CDD505-2E9C-101B-9397-08002B2CF9AE}" pid="3" name="_EmailSubject">
    <vt:lpwstr>Items for Accountability website</vt:lpwstr>
  </property>
  <property fmtid="{D5CDD505-2E9C-101B-9397-08002B2CF9AE}" pid="4" name="_AuthorEmail">
    <vt:lpwstr>sheryl.paczwa@wi.usda.gov</vt:lpwstr>
  </property>
  <property fmtid="{D5CDD505-2E9C-101B-9397-08002B2CF9AE}" pid="5" name="_AuthorEmailDisplayName">
    <vt:lpwstr>Paczwa, Sheryl - Madison, WI</vt:lpwstr>
  </property>
  <property fmtid="{D5CDD505-2E9C-101B-9397-08002B2CF9AE}" pid="6" name="_PreviousAdHocReviewCycleID">
    <vt:i4>758034082</vt:i4>
  </property>
</Properties>
</file>