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14.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5.xml" ContentType="application/vnd.ms-excel.controlproperties+xml"/>
  <Override PartName="/xl/ctrlProps/ctrlProp12.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hartsheets/sheet1.xml" ContentType="application/vnd.openxmlformats-officedocument.spreadsheetml.chartsheet+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15330" windowHeight="4275" tabRatio="729" firstSheet="1" activeTab="7"/>
  </bookViews>
  <sheets>
    <sheet name="Read me" sheetId="13" r:id="rId1"/>
    <sheet name="TRB Record" sheetId="4" r:id="rId2"/>
    <sheet name="Density" sheetId="19" r:id="rId3"/>
    <sheet name="pH" sheetId="20" r:id="rId4"/>
    <sheet name="Lignin" sheetId="5" r:id="rId5"/>
    <sheet name="Monomeric sugars" sheetId="6" r:id="rId6"/>
    <sheet name="SRSs" sheetId="17" r:id="rId7"/>
    <sheet name="Total sugars" sheetId="7" r:id="rId8"/>
    <sheet name="Organic Acids" sheetId="8" r:id="rId9"/>
    <sheet name="Organic Acids After Hydrolysis" sheetId="18" r:id="rId10"/>
    <sheet name="Data Tracking" sheetId="15" r:id="rId11"/>
    <sheet name="Duplicate mass closure" sheetId="9" r:id="rId12"/>
    <sheet name="Average whole mass closure" sheetId="10" r:id="rId13"/>
    <sheet name="Sugar concentration chart" sheetId="14" r:id="rId14"/>
    <sheet name="Error Flags" sheetId="11" r:id="rId15"/>
    <sheet name="Comments" sheetId="12" r:id="rId16"/>
    <sheet name="Digestion" sheetId="16" r:id="rId17"/>
  </sheets>
  <definedNames>
    <definedName name="carblc">'Data Tracking'!$E$26:$E$34</definedName>
    <definedName name="_xlnm.Print_Area" localSheetId="11">'Duplicate mass closure'!$B$1:$V$10</definedName>
    <definedName name="_xlnm.Print_Area" localSheetId="4">Lignin!$C$1:$K$15</definedName>
    <definedName name="_xlnm.Print_Area" localSheetId="7">'Total sugars'!$B$1:$Q$54</definedName>
    <definedName name="_xlnm.Print_Titles" localSheetId="12">'Average whole mass closure'!$2:$2</definedName>
    <definedName name="_xlnm.Print_Titles" localSheetId="15">Comments!$1:$1</definedName>
    <definedName name="_xlnm.Print_Titles" localSheetId="4">Lignin!$A:$B,Lignin!$1:$1</definedName>
    <definedName name="_xlnm.Print_Titles" localSheetId="8">'Organic Acids'!$1:$1</definedName>
    <definedName name="_xlnm.Print_Titles" localSheetId="9">'Organic Acids After Hydrolysis'!$1:$1</definedName>
    <definedName name="_xlnm.Print_Titles" localSheetId="7">'Total sugars'!$A:$B,'Total sugars'!$1:$6</definedName>
    <definedName name="_xlnm.Print_Titles" localSheetId="1">'TRB Record'!$A:$C,'TRB Record'!$1:$1</definedName>
  </definedNames>
  <calcPr calcId="125725"/>
</workbook>
</file>

<file path=xl/calcChain.xml><?xml version="1.0" encoding="utf-8"?>
<calcChain xmlns="http://schemas.openxmlformats.org/spreadsheetml/2006/main">
  <c r="G25" i="18"/>
  <c r="G26"/>
  <c r="G31"/>
  <c r="G32"/>
  <c r="G33"/>
  <c r="G34"/>
  <c r="G35"/>
  <c r="G36"/>
  <c r="G37"/>
  <c r="G38"/>
  <c r="G39"/>
  <c r="G40"/>
  <c r="G41"/>
  <c r="G42"/>
  <c r="G43"/>
  <c r="G44"/>
  <c r="G45"/>
  <c r="G46"/>
  <c r="G47"/>
  <c r="G48"/>
  <c r="G49"/>
  <c r="G50"/>
  <c r="G51"/>
  <c r="G52"/>
  <c r="G53"/>
  <c r="G54"/>
  <c r="G55"/>
  <c r="G56"/>
  <c r="G57"/>
  <c r="G58"/>
  <c r="G59"/>
  <c r="G60"/>
  <c r="G61"/>
  <c r="G62"/>
  <c r="B12" i="19" l="1"/>
  <c r="B6"/>
  <c r="J48"/>
  <c r="J51"/>
  <c r="J54"/>
  <c r="J57"/>
  <c r="J60"/>
  <c r="J63"/>
  <c r="J66"/>
  <c r="J69"/>
  <c r="J72"/>
  <c r="J75"/>
  <c r="J78"/>
  <c r="J81"/>
  <c r="J84"/>
  <c r="J87"/>
  <c r="J90"/>
  <c r="J93"/>
  <c r="B93"/>
  <c r="B90"/>
  <c r="B87"/>
  <c r="B84"/>
  <c r="B81"/>
  <c r="B78"/>
  <c r="B75"/>
  <c r="B72"/>
  <c r="B69"/>
  <c r="B66"/>
  <c r="B63"/>
  <c r="B60"/>
  <c r="B57"/>
  <c r="B54"/>
  <c r="B51"/>
  <c r="B48"/>
  <c r="B45"/>
  <c r="B42"/>
  <c r="B39"/>
  <c r="B36"/>
  <c r="B33"/>
  <c r="B30"/>
  <c r="B27"/>
  <c r="B24"/>
  <c r="B21"/>
  <c r="B18"/>
  <c r="B15"/>
  <c r="I15"/>
  <c r="I12"/>
  <c r="B9"/>
  <c r="I9"/>
  <c r="B32" i="20"/>
  <c r="B31"/>
  <c r="B30"/>
  <c r="B29"/>
  <c r="B28"/>
  <c r="B27"/>
  <c r="B26"/>
  <c r="B25"/>
  <c r="B24"/>
  <c r="B23"/>
  <c r="B22"/>
  <c r="B21"/>
  <c r="B20"/>
  <c r="B19"/>
  <c r="B18"/>
  <c r="B17"/>
  <c r="B16"/>
  <c r="B15"/>
  <c r="B14"/>
  <c r="B13"/>
  <c r="B12"/>
  <c r="B11"/>
  <c r="B10"/>
  <c r="B9"/>
  <c r="B8"/>
  <c r="B7"/>
  <c r="B6"/>
  <c r="B5"/>
  <c r="B4"/>
  <c r="B3"/>
  <c r="U2" i="11"/>
  <c r="V2"/>
  <c r="W2"/>
  <c r="X2"/>
  <c r="O2"/>
  <c r="P2"/>
  <c r="Q2"/>
  <c r="R2"/>
  <c r="I6" i="19"/>
  <c r="F95"/>
  <c r="F94"/>
  <c r="F93"/>
  <c r="G93"/>
  <c r="F92"/>
  <c r="F91"/>
  <c r="F90"/>
  <c r="F89"/>
  <c r="F88"/>
  <c r="F87"/>
  <c r="G87" s="1"/>
  <c r="F86"/>
  <c r="F85"/>
  <c r="F84"/>
  <c r="G84" s="1"/>
  <c r="F83"/>
  <c r="F82"/>
  <c r="F81"/>
  <c r="G81"/>
  <c r="F80"/>
  <c r="F79"/>
  <c r="F78"/>
  <c r="F77"/>
  <c r="F76"/>
  <c r="F75"/>
  <c r="G75"/>
  <c r="F74"/>
  <c r="F73"/>
  <c r="F72"/>
  <c r="G72" s="1"/>
  <c r="F71"/>
  <c r="F70"/>
  <c r="F69"/>
  <c r="G69" s="1"/>
  <c r="F68"/>
  <c r="F67"/>
  <c r="F66"/>
  <c r="F65"/>
  <c r="F64"/>
  <c r="F63"/>
  <c r="G63"/>
  <c r="F62"/>
  <c r="F61"/>
  <c r="F60"/>
  <c r="F59"/>
  <c r="F58"/>
  <c r="F57"/>
  <c r="G57"/>
  <c r="F56"/>
  <c r="F55"/>
  <c r="F54"/>
  <c r="G54" s="1"/>
  <c r="F53"/>
  <c r="F52"/>
  <c r="F51"/>
  <c r="G51" s="1"/>
  <c r="F50"/>
  <c r="F49"/>
  <c r="F48"/>
  <c r="F47"/>
  <c r="F46"/>
  <c r="F45"/>
  <c r="G45"/>
  <c r="F44"/>
  <c r="F43"/>
  <c r="F42"/>
  <c r="G42" s="1"/>
  <c r="F41"/>
  <c r="F40"/>
  <c r="F39"/>
  <c r="G39" s="1"/>
  <c r="F38"/>
  <c r="F37"/>
  <c r="F36"/>
  <c r="F35"/>
  <c r="F34"/>
  <c r="F33"/>
  <c r="G33"/>
  <c r="J33" s="1"/>
  <c r="F32"/>
  <c r="F31"/>
  <c r="F30"/>
  <c r="F29"/>
  <c r="F28"/>
  <c r="F27"/>
  <c r="G27" s="1"/>
  <c r="J27" s="1"/>
  <c r="F26"/>
  <c r="F25"/>
  <c r="F24"/>
  <c r="F23"/>
  <c r="F22"/>
  <c r="F21"/>
  <c r="F20"/>
  <c r="F19"/>
  <c r="F18"/>
  <c r="F17"/>
  <c r="F16"/>
  <c r="F15"/>
  <c r="F14"/>
  <c r="F13"/>
  <c r="F12"/>
  <c r="F11"/>
  <c r="F10"/>
  <c r="F9"/>
  <c r="J9"/>
  <c r="F8"/>
  <c r="F7"/>
  <c r="F6"/>
  <c r="I93"/>
  <c r="I90"/>
  <c r="I87"/>
  <c r="I84"/>
  <c r="I81"/>
  <c r="I78"/>
  <c r="I75"/>
  <c r="I72"/>
  <c r="I69"/>
  <c r="I66"/>
  <c r="I63"/>
  <c r="I60"/>
  <c r="I57"/>
  <c r="I54"/>
  <c r="I51"/>
  <c r="I48"/>
  <c r="I45"/>
  <c r="J45" s="1"/>
  <c r="I42"/>
  <c r="J42" s="1"/>
  <c r="I39"/>
  <c r="I36"/>
  <c r="I33"/>
  <c r="I30"/>
  <c r="I27"/>
  <c r="I24"/>
  <c r="I21"/>
  <c r="I18"/>
  <c r="D2" i="10"/>
  <c r="E2"/>
  <c r="X2"/>
  <c r="Y2"/>
  <c r="Z2"/>
  <c r="AA2"/>
  <c r="R2"/>
  <c r="S2"/>
  <c r="T2"/>
  <c r="U2"/>
  <c r="S62" i="18"/>
  <c r="AB62" i="9" s="1"/>
  <c r="R62" i="18"/>
  <c r="AA62" i="9" s="1"/>
  <c r="Q62" i="18"/>
  <c r="Z62" i="9" s="1"/>
  <c r="P62" i="18"/>
  <c r="Y62" i="9" s="1"/>
  <c r="O62" i="18"/>
  <c r="X62" i="9" s="1"/>
  <c r="N62" i="18"/>
  <c r="W62" i="9" s="1"/>
  <c r="C62" i="18"/>
  <c r="S61"/>
  <c r="AB61" i="9" s="1"/>
  <c r="R61" i="18"/>
  <c r="AA61" i="9" s="1"/>
  <c r="Q61" i="18"/>
  <c r="Z61" i="9" s="1"/>
  <c r="X62" i="11" s="1"/>
  <c r="P61" i="18"/>
  <c r="Y61" i="9" s="1"/>
  <c r="O61" i="18"/>
  <c r="X61" i="9" s="1"/>
  <c r="V62" i="11" s="1"/>
  <c r="N61" i="18"/>
  <c r="W61" i="9" s="1"/>
  <c r="C61" i="18"/>
  <c r="S60"/>
  <c r="AB60" i="9" s="1"/>
  <c r="R60" i="18"/>
  <c r="AA60" i="9" s="1"/>
  <c r="Q60" i="18"/>
  <c r="Z60" i="9" s="1"/>
  <c r="P60" i="18"/>
  <c r="Y60" i="9" s="1"/>
  <c r="O60" i="18"/>
  <c r="X60" i="9" s="1"/>
  <c r="N60" i="18"/>
  <c r="W60" i="9" s="1"/>
  <c r="C60" i="18"/>
  <c r="S59"/>
  <c r="AB59" i="9" s="1"/>
  <c r="R59" i="18"/>
  <c r="AA59" i="9" s="1"/>
  <c r="Q59" i="18"/>
  <c r="Z59" i="9" s="1"/>
  <c r="X60" i="11" s="1"/>
  <c r="P59" i="18"/>
  <c r="Y59" i="9" s="1"/>
  <c r="O59" i="18"/>
  <c r="X59" i="9" s="1"/>
  <c r="V60" i="11" s="1"/>
  <c r="N59" i="18"/>
  <c r="W59" i="9" s="1"/>
  <c r="C59" i="18"/>
  <c r="S58"/>
  <c r="AB58" i="9" s="1"/>
  <c r="R58" i="18"/>
  <c r="AA58" i="9" s="1"/>
  <c r="Q58" i="18"/>
  <c r="Z58" i="9" s="1"/>
  <c r="P58" i="18"/>
  <c r="Y58" i="9" s="1"/>
  <c r="O58" i="18"/>
  <c r="X58" i="9" s="1"/>
  <c r="N58" i="18"/>
  <c r="W58" i="9" s="1"/>
  <c r="C58" i="18"/>
  <c r="S57"/>
  <c r="AB57" i="9" s="1"/>
  <c r="R57" i="18"/>
  <c r="AA57" i="9" s="1"/>
  <c r="Q57" i="18"/>
  <c r="Z57" i="9" s="1"/>
  <c r="X58" i="11" s="1"/>
  <c r="P57" i="18"/>
  <c r="Y57" i="9" s="1"/>
  <c r="O57" i="18"/>
  <c r="X57" i="9" s="1"/>
  <c r="V58" i="11" s="1"/>
  <c r="N57" i="18"/>
  <c r="W57" i="9" s="1"/>
  <c r="C57" i="18"/>
  <c r="S56"/>
  <c r="AB56" i="9" s="1"/>
  <c r="R56" i="18"/>
  <c r="AA56" i="9" s="1"/>
  <c r="Q56" i="18"/>
  <c r="Z56" i="9" s="1"/>
  <c r="P56" i="18"/>
  <c r="Y56" i="9" s="1"/>
  <c r="O56" i="18"/>
  <c r="X56" i="9" s="1"/>
  <c r="N56" i="18"/>
  <c r="W56" i="9" s="1"/>
  <c r="C56" i="18"/>
  <c r="S55"/>
  <c r="AB55" i="9" s="1"/>
  <c r="R55" i="18"/>
  <c r="AA55" i="9" s="1"/>
  <c r="Q55" i="18"/>
  <c r="Z55" i="9" s="1"/>
  <c r="X56" i="11" s="1"/>
  <c r="P55" i="18"/>
  <c r="Y55" i="9" s="1"/>
  <c r="O55" i="18"/>
  <c r="X55" i="9" s="1"/>
  <c r="V56" i="11" s="1"/>
  <c r="N55" i="18"/>
  <c r="W55" i="9" s="1"/>
  <c r="C55" i="18"/>
  <c r="S54"/>
  <c r="AB54" i="9" s="1"/>
  <c r="R54" i="18"/>
  <c r="AA54" i="9" s="1"/>
  <c r="Q54" i="18"/>
  <c r="Z54" i="9" s="1"/>
  <c r="P54" i="18"/>
  <c r="Y54" i="9" s="1"/>
  <c r="O54" i="18"/>
  <c r="X54" i="9" s="1"/>
  <c r="N54" i="18"/>
  <c r="W54" i="9" s="1"/>
  <c r="C54" i="18"/>
  <c r="S53"/>
  <c r="AB53" i="9" s="1"/>
  <c r="R53" i="18"/>
  <c r="AA53" i="9" s="1"/>
  <c r="Q53" i="18"/>
  <c r="Z53" i="9" s="1"/>
  <c r="X54" i="11" s="1"/>
  <c r="P53" i="18"/>
  <c r="Y53" i="9" s="1"/>
  <c r="O53" i="18"/>
  <c r="X53" i="9" s="1"/>
  <c r="V54" i="11" s="1"/>
  <c r="N53" i="18"/>
  <c r="W53" i="9" s="1"/>
  <c r="C53" i="18"/>
  <c r="S52"/>
  <c r="AB52" i="9" s="1"/>
  <c r="R52" i="18"/>
  <c r="AA52" i="9" s="1"/>
  <c r="Q52" i="18"/>
  <c r="Z52" i="9" s="1"/>
  <c r="P52" i="18"/>
  <c r="Y52" i="9" s="1"/>
  <c r="O52" i="18"/>
  <c r="X52" i="9" s="1"/>
  <c r="N52" i="18"/>
  <c r="W52" i="9" s="1"/>
  <c r="C52" i="18"/>
  <c r="S51"/>
  <c r="AB51" i="9" s="1"/>
  <c r="R51" i="18"/>
  <c r="AA51" i="9" s="1"/>
  <c r="Q51" i="18"/>
  <c r="Z51" i="9" s="1"/>
  <c r="X52" i="11" s="1"/>
  <c r="P51" i="18"/>
  <c r="Y51" i="9" s="1"/>
  <c r="O51" i="18"/>
  <c r="X51" i="9" s="1"/>
  <c r="V52" i="11" s="1"/>
  <c r="N51" i="18"/>
  <c r="W51" i="9" s="1"/>
  <c r="C51" i="18"/>
  <c r="S50"/>
  <c r="AB50" i="9" s="1"/>
  <c r="R50" i="18"/>
  <c r="AA50" i="9" s="1"/>
  <c r="Q50" i="18"/>
  <c r="Z50" i="9" s="1"/>
  <c r="P50" i="18"/>
  <c r="Y50" i="9" s="1"/>
  <c r="O50" i="18"/>
  <c r="X50" i="9" s="1"/>
  <c r="N50" i="18"/>
  <c r="W50" i="9" s="1"/>
  <c r="C50" i="18"/>
  <c r="S49"/>
  <c r="AB49" i="9" s="1"/>
  <c r="R49" i="18"/>
  <c r="AA49" i="9" s="1"/>
  <c r="Q49" i="18"/>
  <c r="Z49" i="9" s="1"/>
  <c r="X50" i="11" s="1"/>
  <c r="P49" i="18"/>
  <c r="Y49" i="9" s="1"/>
  <c r="O49" i="18"/>
  <c r="X49" i="9" s="1"/>
  <c r="V50" i="11" s="1"/>
  <c r="N49" i="18"/>
  <c r="W49" i="9" s="1"/>
  <c r="C49" i="18"/>
  <c r="S48"/>
  <c r="AB48" i="9" s="1"/>
  <c r="R48" i="18"/>
  <c r="AA48" i="9" s="1"/>
  <c r="Q48" i="18"/>
  <c r="Z48" i="9" s="1"/>
  <c r="P48" i="18"/>
  <c r="Y48" i="9" s="1"/>
  <c r="O48" i="18"/>
  <c r="X48" i="9" s="1"/>
  <c r="N48" i="18"/>
  <c r="W48" i="9" s="1"/>
  <c r="C48" i="18"/>
  <c r="S47"/>
  <c r="AB47" i="9" s="1"/>
  <c r="R47" i="18"/>
  <c r="AA47" i="9" s="1"/>
  <c r="Q47" i="18"/>
  <c r="Z47" i="9" s="1"/>
  <c r="X48" i="11" s="1"/>
  <c r="P47" i="18"/>
  <c r="Y47" i="9" s="1"/>
  <c r="O47" i="18"/>
  <c r="X47" i="9" s="1"/>
  <c r="V48" i="11" s="1"/>
  <c r="N47" i="18"/>
  <c r="W47" i="9" s="1"/>
  <c r="C47" i="18"/>
  <c r="S46"/>
  <c r="AB46" i="9" s="1"/>
  <c r="R46" i="18"/>
  <c r="AA46" i="9" s="1"/>
  <c r="Q46" i="18"/>
  <c r="Z46" i="9" s="1"/>
  <c r="P46" i="18"/>
  <c r="Y46" i="9" s="1"/>
  <c r="O46" i="18"/>
  <c r="X46" i="9" s="1"/>
  <c r="N46" i="18"/>
  <c r="W46" i="9" s="1"/>
  <c r="C46" i="18"/>
  <c r="S45"/>
  <c r="AB45" i="9" s="1"/>
  <c r="R45" i="18"/>
  <c r="AA45" i="9" s="1"/>
  <c r="Q45" i="18"/>
  <c r="Z45" i="9" s="1"/>
  <c r="X46" i="11" s="1"/>
  <c r="P45" i="18"/>
  <c r="Y45" i="9" s="1"/>
  <c r="O45" i="18"/>
  <c r="X45" i="9" s="1"/>
  <c r="V46" i="11" s="1"/>
  <c r="N45" i="18"/>
  <c r="W45" i="9" s="1"/>
  <c r="C45" i="18"/>
  <c r="S44"/>
  <c r="AB44" i="9" s="1"/>
  <c r="R44" i="18"/>
  <c r="AA44" i="9" s="1"/>
  <c r="Q44" i="18"/>
  <c r="Z44" i="9" s="1"/>
  <c r="P44" i="18"/>
  <c r="Y44" i="9" s="1"/>
  <c r="O44" i="18"/>
  <c r="X44" i="9" s="1"/>
  <c r="N44" i="18"/>
  <c r="W44" i="9" s="1"/>
  <c r="C44" i="18"/>
  <c r="S43"/>
  <c r="AB43" i="9" s="1"/>
  <c r="R43" i="18"/>
  <c r="AA43" i="9" s="1"/>
  <c r="Q43" i="18"/>
  <c r="Z43" i="9" s="1"/>
  <c r="P43" i="18"/>
  <c r="Y43" i="9" s="1"/>
  <c r="O43" i="18"/>
  <c r="X43" i="9" s="1"/>
  <c r="N43" i="18"/>
  <c r="W43" i="9" s="1"/>
  <c r="C43" i="18"/>
  <c r="S42"/>
  <c r="AB42" i="9" s="1"/>
  <c r="R42" i="18"/>
  <c r="AA42" i="9" s="1"/>
  <c r="Q42" i="18"/>
  <c r="Z42" i="9" s="1"/>
  <c r="P42" i="18"/>
  <c r="Y42" i="9" s="1"/>
  <c r="O42" i="18"/>
  <c r="X42" i="9" s="1"/>
  <c r="N42" i="18"/>
  <c r="W42" i="9" s="1"/>
  <c r="C42" i="18"/>
  <c r="S41"/>
  <c r="AB41" i="9" s="1"/>
  <c r="R41" i="18"/>
  <c r="AA41" i="9" s="1"/>
  <c r="Q41" i="18"/>
  <c r="Z41" i="9" s="1"/>
  <c r="P41" i="18"/>
  <c r="Y41" i="9" s="1"/>
  <c r="O41" i="18"/>
  <c r="X41" i="9" s="1"/>
  <c r="N41" i="18"/>
  <c r="W41" i="9" s="1"/>
  <c r="C41" i="18"/>
  <c r="S40"/>
  <c r="AB40" i="9" s="1"/>
  <c r="R40" i="18"/>
  <c r="AA40" i="9" s="1"/>
  <c r="Q40" i="18"/>
  <c r="Z40" i="9" s="1"/>
  <c r="P40" i="18"/>
  <c r="Y40" i="9" s="1"/>
  <c r="O40" i="18"/>
  <c r="X40" i="9" s="1"/>
  <c r="N40" i="18"/>
  <c r="W40" i="9" s="1"/>
  <c r="C40" i="18"/>
  <c r="S39"/>
  <c r="AB39" i="9" s="1"/>
  <c r="R39" i="18"/>
  <c r="AA39" i="9" s="1"/>
  <c r="Q39" i="18"/>
  <c r="Z39" i="9" s="1"/>
  <c r="P39" i="18"/>
  <c r="Y39" i="9" s="1"/>
  <c r="O39" i="18"/>
  <c r="X39" i="9" s="1"/>
  <c r="N39" i="18"/>
  <c r="W39" i="9" s="1"/>
  <c r="C39" i="18"/>
  <c r="S38"/>
  <c r="AB38" i="9" s="1"/>
  <c r="R38" i="18"/>
  <c r="AA38" i="9" s="1"/>
  <c r="Q38" i="18"/>
  <c r="Z38" i="9" s="1"/>
  <c r="P38" i="18"/>
  <c r="Y38" i="9" s="1"/>
  <c r="O38" i="18"/>
  <c r="X38" i="9" s="1"/>
  <c r="N38" i="18"/>
  <c r="W38" i="9" s="1"/>
  <c r="C38" i="18"/>
  <c r="S37"/>
  <c r="AB37" i="9" s="1"/>
  <c r="R37" i="18"/>
  <c r="AA37" i="9" s="1"/>
  <c r="Q37" i="18"/>
  <c r="Z37" i="9" s="1"/>
  <c r="P37" i="18"/>
  <c r="Y37" i="9" s="1"/>
  <c r="O37" i="18"/>
  <c r="X37" i="9" s="1"/>
  <c r="N37" i="18"/>
  <c r="W37" i="9" s="1"/>
  <c r="C37" i="18"/>
  <c r="S36"/>
  <c r="AB36" i="9" s="1"/>
  <c r="R36" i="18"/>
  <c r="AA36" i="9" s="1"/>
  <c r="Q36" i="18"/>
  <c r="Z36" i="9" s="1"/>
  <c r="P36" i="18"/>
  <c r="Y36" i="9" s="1"/>
  <c r="O36" i="18"/>
  <c r="X36" i="9" s="1"/>
  <c r="N36" i="18"/>
  <c r="W36" i="9" s="1"/>
  <c r="C36" i="18"/>
  <c r="S35"/>
  <c r="AB35" i="9" s="1"/>
  <c r="R35" i="18"/>
  <c r="AA35" i="9" s="1"/>
  <c r="Q35" i="18"/>
  <c r="Z35" i="9" s="1"/>
  <c r="P35" i="18"/>
  <c r="Y35" i="9" s="1"/>
  <c r="O35" i="18"/>
  <c r="X35" i="9" s="1"/>
  <c r="N35" i="18"/>
  <c r="W35" i="9" s="1"/>
  <c r="C35" i="18"/>
  <c r="S34"/>
  <c r="AB34" i="9" s="1"/>
  <c r="R34" i="18"/>
  <c r="AA34" i="9" s="1"/>
  <c r="Q34" i="18"/>
  <c r="Z34" i="9" s="1"/>
  <c r="P34" i="18"/>
  <c r="Y34" i="9" s="1"/>
  <c r="O34" i="18"/>
  <c r="X34" i="9" s="1"/>
  <c r="N34" i="18"/>
  <c r="W34" i="9" s="1"/>
  <c r="C34" i="18"/>
  <c r="S33"/>
  <c r="AB33" i="9" s="1"/>
  <c r="R33" i="18"/>
  <c r="AA33" i="9" s="1"/>
  <c r="Q33" i="18"/>
  <c r="Z33" i="9" s="1"/>
  <c r="P33" i="18"/>
  <c r="Y33" i="9" s="1"/>
  <c r="O33" i="18"/>
  <c r="X33" i="9" s="1"/>
  <c r="N33" i="18"/>
  <c r="W33" i="9" s="1"/>
  <c r="C33" i="18"/>
  <c r="S32"/>
  <c r="AB32" i="9" s="1"/>
  <c r="R32" i="18"/>
  <c r="AA32" i="9" s="1"/>
  <c r="Q32" i="18"/>
  <c r="Z32" i="9" s="1"/>
  <c r="P32" i="18"/>
  <c r="Y32" i="9" s="1"/>
  <c r="O32" i="18"/>
  <c r="X32" i="9" s="1"/>
  <c r="N32" i="18"/>
  <c r="W32" i="9" s="1"/>
  <c r="C32" i="18"/>
  <c r="S31"/>
  <c r="AB31" i="9" s="1"/>
  <c r="R31" i="18"/>
  <c r="AA31" i="9" s="1"/>
  <c r="Q31" i="18"/>
  <c r="Z31" i="9" s="1"/>
  <c r="P31" i="18"/>
  <c r="Y31" i="9" s="1"/>
  <c r="O31" i="18"/>
  <c r="X31" i="9" s="1"/>
  <c r="N31" i="18"/>
  <c r="W31" i="9" s="1"/>
  <c r="C31" i="18"/>
  <c r="C30"/>
  <c r="C29"/>
  <c r="C28"/>
  <c r="C27"/>
  <c r="S26"/>
  <c r="AB26" i="9" s="1"/>
  <c r="R26" i="18"/>
  <c r="AA26" i="9" s="1"/>
  <c r="Q26" i="18"/>
  <c r="Z26" i="9" s="1"/>
  <c r="P26" i="18"/>
  <c r="Y26" i="9" s="1"/>
  <c r="O26" i="18"/>
  <c r="X26" i="9" s="1"/>
  <c r="N26" i="18"/>
  <c r="W26" i="9" s="1"/>
  <c r="C26" i="18"/>
  <c r="S25"/>
  <c r="AB25" i="9" s="1"/>
  <c r="R25" i="18"/>
  <c r="AA25" i="9" s="1"/>
  <c r="Q25" i="18"/>
  <c r="Z25" i="9" s="1"/>
  <c r="P25" i="18"/>
  <c r="Y25" i="9" s="1"/>
  <c r="O25" i="18"/>
  <c r="X25" i="9" s="1"/>
  <c r="N25" i="18"/>
  <c r="W25" i="9" s="1"/>
  <c r="C25" i="18"/>
  <c r="C24"/>
  <c r="C23"/>
  <c r="C22"/>
  <c r="C21"/>
  <c r="C20"/>
  <c r="C19"/>
  <c r="C18"/>
  <c r="C17"/>
  <c r="C16"/>
  <c r="C15"/>
  <c r="C14"/>
  <c r="C13"/>
  <c r="C12"/>
  <c r="C11"/>
  <c r="C10"/>
  <c r="C9"/>
  <c r="C8"/>
  <c r="C7"/>
  <c r="C6"/>
  <c r="C5"/>
  <c r="C4"/>
  <c r="C3"/>
  <c r="Q2"/>
  <c r="P2"/>
  <c r="O2"/>
  <c r="N2"/>
  <c r="M37" i="8"/>
  <c r="Q37" i="9" s="1"/>
  <c r="N37" i="8"/>
  <c r="R37" i="9" s="1"/>
  <c r="O37" i="8"/>
  <c r="S37" i="9" s="1"/>
  <c r="P37" i="8"/>
  <c r="T37" i="9" s="1"/>
  <c r="Q37" i="8"/>
  <c r="U37" i="9" s="1"/>
  <c r="R37" i="8"/>
  <c r="V37" i="9" s="1"/>
  <c r="M38" i="8"/>
  <c r="Q38" i="9" s="1"/>
  <c r="N38" i="8"/>
  <c r="R38" i="9" s="1"/>
  <c r="S20" i="10" s="1"/>
  <c r="O38" i="8"/>
  <c r="S38" i="9" s="1"/>
  <c r="P38" i="8"/>
  <c r="T38" i="9" s="1"/>
  <c r="U20" i="10" s="1"/>
  <c r="Q38" i="8"/>
  <c r="U38" i="9" s="1"/>
  <c r="R38" i="8"/>
  <c r="V38" i="9" s="1"/>
  <c r="W20" i="10" s="1"/>
  <c r="M39" i="8"/>
  <c r="Q39" i="9" s="1"/>
  <c r="N39" i="8"/>
  <c r="R39" i="9" s="1"/>
  <c r="O39" i="8"/>
  <c r="S39" i="9" s="1"/>
  <c r="P39" i="8"/>
  <c r="T39" i="9" s="1"/>
  <c r="Q39" i="8"/>
  <c r="U39" i="9" s="1"/>
  <c r="R39" i="8"/>
  <c r="V39" i="9" s="1"/>
  <c r="M40" i="8"/>
  <c r="Q40" i="9" s="1"/>
  <c r="N40" i="8"/>
  <c r="R40" i="9" s="1"/>
  <c r="O40" i="8"/>
  <c r="S40" i="9" s="1"/>
  <c r="P40" i="8"/>
  <c r="T40" i="9" s="1"/>
  <c r="Q40" i="8"/>
  <c r="U40" i="9" s="1"/>
  <c r="R40" i="8"/>
  <c r="V40" i="9" s="1"/>
  <c r="M41" i="8"/>
  <c r="Q41" i="9" s="1"/>
  <c r="N41" i="8"/>
  <c r="R41" i="9" s="1"/>
  <c r="O41" i="8"/>
  <c r="S41" i="9" s="1"/>
  <c r="P41" i="8"/>
  <c r="T41" i="9" s="1"/>
  <c r="Q41" i="8"/>
  <c r="U41" i="9" s="1"/>
  <c r="R41" i="8"/>
  <c r="V41" i="9" s="1"/>
  <c r="M42" i="8"/>
  <c r="Q42" i="9" s="1"/>
  <c r="N42" i="8"/>
  <c r="R42" i="9" s="1"/>
  <c r="O42" i="8"/>
  <c r="S42" i="9" s="1"/>
  <c r="P42" i="8"/>
  <c r="T42" i="9" s="1"/>
  <c r="Q42" i="8"/>
  <c r="U42" i="9" s="1"/>
  <c r="R42" i="8"/>
  <c r="V42" i="9" s="1"/>
  <c r="M43" i="8"/>
  <c r="Q43" i="9" s="1"/>
  <c r="N43" i="8"/>
  <c r="R43" i="9" s="1"/>
  <c r="O43" i="8"/>
  <c r="S43" i="9" s="1"/>
  <c r="P43" i="8"/>
  <c r="T43" i="9" s="1"/>
  <c r="Q43" i="8"/>
  <c r="U43" i="9" s="1"/>
  <c r="R43" i="8"/>
  <c r="V43" i="9" s="1"/>
  <c r="M44" i="8"/>
  <c r="Q44" i="9" s="1"/>
  <c r="N44" i="8"/>
  <c r="R44" i="9" s="1"/>
  <c r="S23" i="10" s="1"/>
  <c r="O44" i="8"/>
  <c r="S44" i="9" s="1"/>
  <c r="P44" i="8"/>
  <c r="T44" i="9" s="1"/>
  <c r="U23" i="10" s="1"/>
  <c r="Q44" i="8"/>
  <c r="U44" i="9" s="1"/>
  <c r="R44" i="8"/>
  <c r="V44" i="9" s="1"/>
  <c r="W23" i="10" s="1"/>
  <c r="M45" i="8"/>
  <c r="Q45" i="9" s="1"/>
  <c r="N45" i="8"/>
  <c r="R45" i="9" s="1"/>
  <c r="O45" i="8"/>
  <c r="S45" i="9" s="1"/>
  <c r="P45" i="8"/>
  <c r="T45" i="9" s="1"/>
  <c r="Q45" i="8"/>
  <c r="U45" i="9" s="1"/>
  <c r="R45" i="8"/>
  <c r="V45" i="9" s="1"/>
  <c r="M46" i="8"/>
  <c r="Q46" i="9" s="1"/>
  <c r="N46" i="8"/>
  <c r="R46" i="9" s="1"/>
  <c r="S24" i="10" s="1"/>
  <c r="O46" i="8"/>
  <c r="S46" i="9" s="1"/>
  <c r="P46" i="8"/>
  <c r="T46" i="9" s="1"/>
  <c r="U24" i="10" s="1"/>
  <c r="Q46" i="8"/>
  <c r="U46" i="9" s="1"/>
  <c r="R46" i="8"/>
  <c r="V46" i="9" s="1"/>
  <c r="W24" i="10" s="1"/>
  <c r="M47" i="8"/>
  <c r="Q47" i="9" s="1"/>
  <c r="N47" i="8"/>
  <c r="R47" i="9" s="1"/>
  <c r="O47" i="8"/>
  <c r="S47" i="9" s="1"/>
  <c r="P47" i="8"/>
  <c r="T47" i="9" s="1"/>
  <c r="Q47" i="8"/>
  <c r="U47" i="9" s="1"/>
  <c r="R47" i="8"/>
  <c r="V47" i="9" s="1"/>
  <c r="M48" i="8"/>
  <c r="Q48" i="9" s="1"/>
  <c r="N48" i="8"/>
  <c r="R48" i="9" s="1"/>
  <c r="O48" i="8"/>
  <c r="S48" i="9" s="1"/>
  <c r="P48" i="8"/>
  <c r="T48" i="9" s="1"/>
  <c r="Q48" i="8"/>
  <c r="U48" i="9" s="1"/>
  <c r="R48" i="8"/>
  <c r="V48" i="9" s="1"/>
  <c r="M49" i="8"/>
  <c r="Q49" i="9" s="1"/>
  <c r="N49" i="8"/>
  <c r="R49" i="9" s="1"/>
  <c r="O49" i="8"/>
  <c r="S49" i="9" s="1"/>
  <c r="P49" i="8"/>
  <c r="T49" i="9" s="1"/>
  <c r="Q49" i="8"/>
  <c r="U49" i="9" s="1"/>
  <c r="R49" i="8"/>
  <c r="V49" i="9" s="1"/>
  <c r="M50" i="8"/>
  <c r="Q50" i="9" s="1"/>
  <c r="N50" i="8"/>
  <c r="R50" i="9" s="1"/>
  <c r="S26" i="10" s="1"/>
  <c r="O50" i="8"/>
  <c r="S50" i="9" s="1"/>
  <c r="P50" i="8"/>
  <c r="T50" i="9" s="1"/>
  <c r="Q50" i="8"/>
  <c r="U50" i="9" s="1"/>
  <c r="R50" i="8"/>
  <c r="V50" i="9" s="1"/>
  <c r="M51" i="8"/>
  <c r="Q51" i="9" s="1"/>
  <c r="N51" i="8"/>
  <c r="R51" i="9" s="1"/>
  <c r="O51" i="8"/>
  <c r="S51" i="9" s="1"/>
  <c r="P51" i="8"/>
  <c r="T51" i="9" s="1"/>
  <c r="Q51" i="8"/>
  <c r="U51" i="9" s="1"/>
  <c r="R51" i="8"/>
  <c r="V51" i="9" s="1"/>
  <c r="M52" i="8"/>
  <c r="Q52" i="9" s="1"/>
  <c r="N52" i="8"/>
  <c r="R52" i="9" s="1"/>
  <c r="S27" i="10" s="1"/>
  <c r="O52" i="8"/>
  <c r="S52" i="9" s="1"/>
  <c r="P52" i="8"/>
  <c r="T52" i="9" s="1"/>
  <c r="Q52" i="8"/>
  <c r="U52" i="9" s="1"/>
  <c r="R52" i="8"/>
  <c r="V52" i="9" s="1"/>
  <c r="M53" i="8"/>
  <c r="Q53" i="9" s="1"/>
  <c r="N53" i="8"/>
  <c r="R53" i="9" s="1"/>
  <c r="O53" i="8"/>
  <c r="S53" i="9" s="1"/>
  <c r="P53" i="8"/>
  <c r="T53" i="9" s="1"/>
  <c r="Q53" i="8"/>
  <c r="U53" i="9" s="1"/>
  <c r="R53" i="8"/>
  <c r="V53" i="9" s="1"/>
  <c r="M54" i="8"/>
  <c r="Q54" i="9" s="1"/>
  <c r="N54" i="8"/>
  <c r="R54" i="9" s="1"/>
  <c r="O54" i="8"/>
  <c r="S54" i="9" s="1"/>
  <c r="P54" i="8"/>
  <c r="T54" i="9" s="1"/>
  <c r="U28" i="10" s="1"/>
  <c r="Q54" i="8"/>
  <c r="U54" i="9" s="1"/>
  <c r="R54" i="8"/>
  <c r="V54" i="9" s="1"/>
  <c r="W28" i="10" s="1"/>
  <c r="M55" i="8"/>
  <c r="Q55" i="9" s="1"/>
  <c r="N55" i="8"/>
  <c r="R55" i="9" s="1"/>
  <c r="O55" i="8"/>
  <c r="S55" i="9" s="1"/>
  <c r="P55" i="8"/>
  <c r="T55" i="9" s="1"/>
  <c r="Q55" i="8"/>
  <c r="U55" i="9" s="1"/>
  <c r="R55" i="8"/>
  <c r="V55" i="9" s="1"/>
  <c r="M56" i="8"/>
  <c r="Q56" i="9" s="1"/>
  <c r="N56" i="8"/>
  <c r="R56" i="9" s="1"/>
  <c r="O56" i="8"/>
  <c r="S56" i="9" s="1"/>
  <c r="P56" i="8"/>
  <c r="T56" i="9" s="1"/>
  <c r="Q56" i="8"/>
  <c r="U56" i="9" s="1"/>
  <c r="R56" i="8"/>
  <c r="V56" i="9" s="1"/>
  <c r="M57" i="8"/>
  <c r="Q57" i="9" s="1"/>
  <c r="N57" i="8"/>
  <c r="R57" i="9" s="1"/>
  <c r="O57" i="8"/>
  <c r="S57" i="9" s="1"/>
  <c r="P57" i="8"/>
  <c r="T57" i="9" s="1"/>
  <c r="Q57" i="8"/>
  <c r="U57" i="9" s="1"/>
  <c r="R57" i="8"/>
  <c r="V57" i="9" s="1"/>
  <c r="M58" i="8"/>
  <c r="Q58" i="9" s="1"/>
  <c r="N58" i="8"/>
  <c r="R58" i="9" s="1"/>
  <c r="S30" i="10" s="1"/>
  <c r="O58" i="8"/>
  <c r="S58" i="9" s="1"/>
  <c r="P58" i="8"/>
  <c r="T58" i="9" s="1"/>
  <c r="Q58" i="8"/>
  <c r="U58" i="9" s="1"/>
  <c r="R58" i="8"/>
  <c r="V58" i="9" s="1"/>
  <c r="M59" i="8"/>
  <c r="Q59" i="9" s="1"/>
  <c r="N59" i="8"/>
  <c r="R59" i="9" s="1"/>
  <c r="O59" i="8"/>
  <c r="S59" i="9" s="1"/>
  <c r="P59" i="8"/>
  <c r="T59" i="9" s="1"/>
  <c r="Q59" i="8"/>
  <c r="U59" i="9" s="1"/>
  <c r="R59" i="8"/>
  <c r="V59" i="9" s="1"/>
  <c r="M60" i="8"/>
  <c r="Q60" i="9" s="1"/>
  <c r="N60" i="8"/>
  <c r="R60" i="9" s="1"/>
  <c r="O60" i="8"/>
  <c r="S60" i="9" s="1"/>
  <c r="P60" i="8"/>
  <c r="T60" i="9" s="1"/>
  <c r="Q60" i="8"/>
  <c r="U60" i="9" s="1"/>
  <c r="R60" i="8"/>
  <c r="V60" i="9" s="1"/>
  <c r="M61" i="8"/>
  <c r="Q61" i="9" s="1"/>
  <c r="N61" i="8"/>
  <c r="R61" i="9" s="1"/>
  <c r="O61" i="8"/>
  <c r="S61" i="9" s="1"/>
  <c r="P61" i="8"/>
  <c r="T61" i="9" s="1"/>
  <c r="Q61" i="8"/>
  <c r="U61" i="9" s="1"/>
  <c r="R61" i="8"/>
  <c r="V61" i="9" s="1"/>
  <c r="M62" i="8"/>
  <c r="Q62" i="9" s="1"/>
  <c r="N62" i="8"/>
  <c r="R62" i="9" s="1"/>
  <c r="O62" i="8"/>
  <c r="S62" i="9" s="1"/>
  <c r="P62" i="8"/>
  <c r="T62" i="9" s="1"/>
  <c r="U32" i="10" s="1"/>
  <c r="Q62" i="8"/>
  <c r="U62" i="9" s="1"/>
  <c r="R62" i="8"/>
  <c r="V62" i="9" s="1"/>
  <c r="W32" i="10" s="1"/>
  <c r="M2" i="8"/>
  <c r="N2"/>
  <c r="O2"/>
  <c r="P2"/>
  <c r="B12" i="10"/>
  <c r="A12" i="16" s="1"/>
  <c r="B4" i="10"/>
  <c r="A4" i="16" s="1"/>
  <c r="Q6" i="7"/>
  <c r="B5" i="10"/>
  <c r="H14" i="7"/>
  <c r="F10" i="18" s="1"/>
  <c r="G10" s="1"/>
  <c r="S10" s="1"/>
  <c r="AB10" i="9" s="1"/>
  <c r="K14" i="7"/>
  <c r="H13"/>
  <c r="F9" i="18" s="1"/>
  <c r="G9" s="1"/>
  <c r="R9" s="1"/>
  <c r="AA9" i="9" s="1"/>
  <c r="K13" i="7"/>
  <c r="L13" s="1"/>
  <c r="S13" s="1"/>
  <c r="B6" i="10"/>
  <c r="B7"/>
  <c r="A7" i="16" s="1"/>
  <c r="B8" i="10"/>
  <c r="A8" i="16" s="1"/>
  <c r="H20" i="7"/>
  <c r="F16" i="18" s="1"/>
  <c r="G16" s="1"/>
  <c r="S16" s="1"/>
  <c r="AB16" i="9" s="1"/>
  <c r="K20" i="7"/>
  <c r="H19"/>
  <c r="F15" i="18" s="1"/>
  <c r="G15" s="1"/>
  <c r="R15" s="1"/>
  <c r="AA15" i="9" s="1"/>
  <c r="K19" i="7"/>
  <c r="W19"/>
  <c r="B9" i="10"/>
  <c r="A9" i="16" s="1"/>
  <c r="B10" i="10"/>
  <c r="A10" i="16" s="1"/>
  <c r="I10" s="1"/>
  <c r="B11" i="10"/>
  <c r="H26" i="7"/>
  <c r="K26"/>
  <c r="H25"/>
  <c r="F21" i="18" s="1"/>
  <c r="G21" s="1"/>
  <c r="R21" s="1"/>
  <c r="AA21" i="9" s="1"/>
  <c r="K25" i="7"/>
  <c r="B13" i="10"/>
  <c r="A13" i="16" s="1"/>
  <c r="W30" i="7"/>
  <c r="AB30"/>
  <c r="P26" i="9" s="1"/>
  <c r="W29" i="7"/>
  <c r="AB29"/>
  <c r="P25" i="9" s="1"/>
  <c r="B14" i="10"/>
  <c r="A14" i="16" s="1"/>
  <c r="I14" s="1"/>
  <c r="H32" i="7"/>
  <c r="K32"/>
  <c r="H31"/>
  <c r="F27" i="18" s="1"/>
  <c r="G27" s="1"/>
  <c r="R27" s="1"/>
  <c r="AA27" i="9" s="1"/>
  <c r="K31" i="7"/>
  <c r="L31" s="1"/>
  <c r="S31" s="1"/>
  <c r="B15" i="10"/>
  <c r="A15" i="16" s="1"/>
  <c r="B16" i="10"/>
  <c r="W36" i="7"/>
  <c r="AB36"/>
  <c r="P32" i="9" s="1"/>
  <c r="W35" i="7"/>
  <c r="AB35"/>
  <c r="P31" i="9" s="1"/>
  <c r="B17" i="10"/>
  <c r="A17" i="16" s="1"/>
  <c r="H38" i="7"/>
  <c r="F34" i="18" s="1"/>
  <c r="K38" i="7"/>
  <c r="L38"/>
  <c r="W38"/>
  <c r="AB38"/>
  <c r="P34" i="9" s="1"/>
  <c r="H37" i="7"/>
  <c r="K37"/>
  <c r="W37"/>
  <c r="AB37"/>
  <c r="P33" i="9" s="1"/>
  <c r="B18" i="10"/>
  <c r="W40" i="7"/>
  <c r="AB40"/>
  <c r="P36" i="9" s="1"/>
  <c r="W39" i="7"/>
  <c r="AB39"/>
  <c r="P35" i="9" s="1"/>
  <c r="B19" i="10"/>
  <c r="A19" i="16" s="1"/>
  <c r="AB42" i="7"/>
  <c r="P38" i="9" s="1"/>
  <c r="AB41" i="7"/>
  <c r="P37" i="9" s="1"/>
  <c r="B20" i="10"/>
  <c r="H44" i="7"/>
  <c r="K44"/>
  <c r="W44"/>
  <c r="AB44"/>
  <c r="P40" i="9" s="1"/>
  <c r="H43" i="7"/>
  <c r="F39" i="18" s="1"/>
  <c r="K43" i="7"/>
  <c r="L43"/>
  <c r="S43" s="1"/>
  <c r="W43"/>
  <c r="AB43"/>
  <c r="P39" i="9" s="1"/>
  <c r="B21" i="10"/>
  <c r="A21" i="16" s="1"/>
  <c r="AB46" i="7"/>
  <c r="P42" i="9" s="1"/>
  <c r="AB45" i="7"/>
  <c r="P41" i="9" s="1"/>
  <c r="B22" i="10"/>
  <c r="A22" i="16" s="1"/>
  <c r="G22" s="1"/>
  <c r="AB48" i="7"/>
  <c r="P44" i="9" s="1"/>
  <c r="AB47" i="7"/>
  <c r="P43" i="9" s="1"/>
  <c r="B23" i="10"/>
  <c r="A23" i="16" s="1"/>
  <c r="E23" s="1"/>
  <c r="AB50" i="7"/>
  <c r="P46" i="9" s="1"/>
  <c r="AB49" i="7"/>
  <c r="P45" i="9" s="1"/>
  <c r="B24" i="10"/>
  <c r="A24" i="16" s="1"/>
  <c r="I24" s="1"/>
  <c r="AB52" i="7"/>
  <c r="P48" i="9" s="1"/>
  <c r="AB51" i="7"/>
  <c r="P47" i="9" s="1"/>
  <c r="B25" i="10"/>
  <c r="AB54" i="7"/>
  <c r="P50" i="9" s="1"/>
  <c r="AB53" i="7"/>
  <c r="P49" i="9" s="1"/>
  <c r="B26" i="10"/>
  <c r="AB56" i="7"/>
  <c r="P52" i="9" s="1"/>
  <c r="AB55" i="7"/>
  <c r="P51" i="9" s="1"/>
  <c r="B27" i="10"/>
  <c r="A27" i="16" s="1"/>
  <c r="AB58" i="7"/>
  <c r="P54" i="9" s="1"/>
  <c r="AB57" i="7"/>
  <c r="P53" i="9" s="1"/>
  <c r="B28" i="10"/>
  <c r="A28" i="16" s="1"/>
  <c r="B28" s="1"/>
  <c r="AB60" i="7"/>
  <c r="P56" i="9" s="1"/>
  <c r="AB59" i="7"/>
  <c r="P55" i="9" s="1"/>
  <c r="B29" i="10"/>
  <c r="A29" i="16" s="1"/>
  <c r="AB62" i="7"/>
  <c r="P58" i="9" s="1"/>
  <c r="AB61" i="7"/>
  <c r="P57" i="9" s="1"/>
  <c r="B30" i="10"/>
  <c r="A30" i="16" s="1"/>
  <c r="D30" s="1"/>
  <c r="AB64" i="7"/>
  <c r="P60" i="9" s="1"/>
  <c r="AB63" i="7"/>
  <c r="P59" i="9" s="1"/>
  <c r="B31" i="10"/>
  <c r="A31" i="16" s="1"/>
  <c r="AB66" i="7"/>
  <c r="P62" i="9" s="1"/>
  <c r="AB65" i="7"/>
  <c r="P61" i="9" s="1"/>
  <c r="B32" i="10"/>
  <c r="A32" i="16" s="1"/>
  <c r="I32" s="1"/>
  <c r="H8" i="7"/>
  <c r="F4" i="18" s="1"/>
  <c r="G4" s="1"/>
  <c r="S4" s="1"/>
  <c r="AB4" i="9" s="1"/>
  <c r="K8" i="7"/>
  <c r="H7"/>
  <c r="F3" i="18" s="1"/>
  <c r="G3" s="1"/>
  <c r="K7" i="7"/>
  <c r="B3" i="10"/>
  <c r="A3" i="15" s="1"/>
  <c r="B3" s="1"/>
  <c r="O12"/>
  <c r="I34" i="16"/>
  <c r="A33" i="15"/>
  <c r="B33" s="1"/>
  <c r="O11"/>
  <c r="H15" i="7"/>
  <c r="F11" i="18" s="1"/>
  <c r="G11" s="1"/>
  <c r="R11" s="1"/>
  <c r="AA11" i="9" s="1"/>
  <c r="K15" i="7"/>
  <c r="L15" s="1"/>
  <c r="I7" i="17"/>
  <c r="I11"/>
  <c r="I15"/>
  <c r="T19" i="7"/>
  <c r="J7" i="17"/>
  <c r="J11"/>
  <c r="J15"/>
  <c r="U19" i="7"/>
  <c r="K7" i="17"/>
  <c r="K11"/>
  <c r="K15"/>
  <c r="V19" i="7"/>
  <c r="L7" i="17"/>
  <c r="L11"/>
  <c r="L15"/>
  <c r="T20" i="7"/>
  <c r="V20"/>
  <c r="H21"/>
  <c r="F17" i="18" s="1"/>
  <c r="G17" s="1"/>
  <c r="R17" s="1"/>
  <c r="AA17" i="9" s="1"/>
  <c r="K21" i="7"/>
  <c r="H22"/>
  <c r="K22"/>
  <c r="H23"/>
  <c r="K23"/>
  <c r="H24"/>
  <c r="F20" i="18" s="1"/>
  <c r="G20" s="1"/>
  <c r="S20" s="1"/>
  <c r="AB20" i="9" s="1"/>
  <c r="K24" i="7"/>
  <c r="T25"/>
  <c r="U25"/>
  <c r="V25"/>
  <c r="H27"/>
  <c r="F23" i="18" s="1"/>
  <c r="G23" s="1"/>
  <c r="R23" s="1"/>
  <c r="AA23" i="9" s="1"/>
  <c r="K27" i="7"/>
  <c r="H28"/>
  <c r="K28"/>
  <c r="H29"/>
  <c r="F25" i="18" s="1"/>
  <c r="K29" i="7"/>
  <c r="L29" s="1"/>
  <c r="S29" s="1"/>
  <c r="X29"/>
  <c r="L25" i="9" s="1"/>
  <c r="T29" i="7"/>
  <c r="Y29"/>
  <c r="M25" i="9" s="1"/>
  <c r="U29" i="7"/>
  <c r="Z29"/>
  <c r="N25" i="9" s="1"/>
  <c r="V29" i="7"/>
  <c r="AA29"/>
  <c r="O25" i="9" s="1"/>
  <c r="H30" i="7"/>
  <c r="F26" i="18" s="1"/>
  <c r="K30" i="7"/>
  <c r="X30"/>
  <c r="L26" i="9" s="1"/>
  <c r="T30" i="7"/>
  <c r="Y30"/>
  <c r="M26" i="9" s="1"/>
  <c r="U30" i="7"/>
  <c r="Z30"/>
  <c r="N26" i="9" s="1"/>
  <c r="V30" i="7"/>
  <c r="AA30"/>
  <c r="O26" i="9" s="1"/>
  <c r="T31" i="7"/>
  <c r="U31"/>
  <c r="V31"/>
  <c r="H33"/>
  <c r="F29" i="18" s="1"/>
  <c r="G29" s="1"/>
  <c r="R29" s="1"/>
  <c r="AA29" i="9" s="1"/>
  <c r="K33" i="7"/>
  <c r="L33"/>
  <c r="S33" s="1"/>
  <c r="U33"/>
  <c r="H34"/>
  <c r="K34"/>
  <c r="H35"/>
  <c r="K35"/>
  <c r="X35"/>
  <c r="L31" i="9" s="1"/>
  <c r="T35" i="7"/>
  <c r="Y35"/>
  <c r="M31" i="9" s="1"/>
  <c r="U35" i="7"/>
  <c r="Z35"/>
  <c r="N31" i="9" s="1"/>
  <c r="V35" i="7"/>
  <c r="AA35"/>
  <c r="O31" i="9" s="1"/>
  <c r="H36" i="7"/>
  <c r="F32" i="18" s="1"/>
  <c r="K36" i="7"/>
  <c r="L36"/>
  <c r="S36"/>
  <c r="X36"/>
  <c r="L32" i="9" s="1"/>
  <c r="T36" i="7"/>
  <c r="Y36"/>
  <c r="M32" i="9" s="1"/>
  <c r="U36" i="7"/>
  <c r="Z36"/>
  <c r="N32" i="9" s="1"/>
  <c r="V36" i="7"/>
  <c r="AA36"/>
  <c r="O32" i="9" s="1"/>
  <c r="X37" i="7"/>
  <c r="L33" i="9" s="1"/>
  <c r="T37" i="7"/>
  <c r="Y37"/>
  <c r="M33" i="9" s="1"/>
  <c r="U37" i="7"/>
  <c r="Z37"/>
  <c r="N33" i="9" s="1"/>
  <c r="V37" i="7"/>
  <c r="AA37"/>
  <c r="O33" i="9" s="1"/>
  <c r="S38" i="7"/>
  <c r="X38"/>
  <c r="L34" i="9" s="1"/>
  <c r="T38" i="7"/>
  <c r="Y38"/>
  <c r="M34" i="9" s="1"/>
  <c r="U38" i="7"/>
  <c r="Z38"/>
  <c r="N34" i="9" s="1"/>
  <c r="V38" i="7"/>
  <c r="AA38"/>
  <c r="O34" i="9" s="1"/>
  <c r="P18" i="10" s="1"/>
  <c r="H39" i="7"/>
  <c r="K39"/>
  <c r="X39"/>
  <c r="L35" i="9" s="1"/>
  <c r="T39" i="7"/>
  <c r="Y39"/>
  <c r="M35" i="9" s="1"/>
  <c r="U39" i="7"/>
  <c r="Z39"/>
  <c r="N35" i="9" s="1"/>
  <c r="V39" i="7"/>
  <c r="AA39"/>
  <c r="O35" i="9" s="1"/>
  <c r="H40" i="7"/>
  <c r="K40"/>
  <c r="X40"/>
  <c r="L36" i="9" s="1"/>
  <c r="T40" i="7"/>
  <c r="Y40"/>
  <c r="M36" i="9" s="1"/>
  <c r="U40" i="7"/>
  <c r="Z40"/>
  <c r="N36" i="9" s="1"/>
  <c r="V40" i="7"/>
  <c r="AA40"/>
  <c r="O36" i="9" s="1"/>
  <c r="X41" i="7"/>
  <c r="L37" i="9" s="1"/>
  <c r="Y41" i="7"/>
  <c r="M37" i="9" s="1"/>
  <c r="Z41" i="7"/>
  <c r="N37" i="9" s="1"/>
  <c r="AA41" i="7"/>
  <c r="O37" i="9" s="1"/>
  <c r="X42" i="7"/>
  <c r="L38" i="9" s="1"/>
  <c r="Y42" i="7"/>
  <c r="M38" i="9" s="1"/>
  <c r="Z42" i="7"/>
  <c r="N38" i="9" s="1"/>
  <c r="AA42" i="7"/>
  <c r="O38" i="9" s="1"/>
  <c r="X43" i="7"/>
  <c r="L39" i="9" s="1"/>
  <c r="T43" i="7"/>
  <c r="Y43"/>
  <c r="M39" i="9" s="1"/>
  <c r="U43" i="7"/>
  <c r="Z43"/>
  <c r="N39" i="9" s="1"/>
  <c r="V43" i="7"/>
  <c r="AA43"/>
  <c r="O39" i="9" s="1"/>
  <c r="X44" i="7"/>
  <c r="L40" i="9" s="1"/>
  <c r="T44" i="7"/>
  <c r="Y44"/>
  <c r="M40" i="9" s="1"/>
  <c r="U44" i="7"/>
  <c r="Z44"/>
  <c r="N40" i="9" s="1"/>
  <c r="V44" i="7"/>
  <c r="AA44"/>
  <c r="O40" i="9" s="1"/>
  <c r="X45" i="7"/>
  <c r="L41" i="9" s="1"/>
  <c r="Y45" i="7"/>
  <c r="M41" i="9" s="1"/>
  <c r="Z45" i="7"/>
  <c r="N41" i="9" s="1"/>
  <c r="AA45" i="7"/>
  <c r="O41" i="9" s="1"/>
  <c r="X46" i="7"/>
  <c r="L42" i="9" s="1"/>
  <c r="Y46" i="7"/>
  <c r="M42" i="9" s="1"/>
  <c r="Z46" i="7"/>
  <c r="N42" i="9" s="1"/>
  <c r="AA46" i="7"/>
  <c r="O42" i="9" s="1"/>
  <c r="X47" i="7"/>
  <c r="L43" i="9" s="1"/>
  <c r="Y47" i="7"/>
  <c r="M43" i="9" s="1"/>
  <c r="Z47" i="7"/>
  <c r="N43" i="9" s="1"/>
  <c r="AA47" i="7"/>
  <c r="O43" i="9" s="1"/>
  <c r="X48" i="7"/>
  <c r="L44" i="9" s="1"/>
  <c r="Y48" i="7"/>
  <c r="M44" i="9" s="1"/>
  <c r="Z48" i="7"/>
  <c r="N44" i="9" s="1"/>
  <c r="AA48" i="7"/>
  <c r="O44" i="9" s="1"/>
  <c r="X49" i="7"/>
  <c r="L45" i="9" s="1"/>
  <c r="Y49" i="7"/>
  <c r="M45" i="9" s="1"/>
  <c r="Z49" i="7"/>
  <c r="N45" i="9" s="1"/>
  <c r="AA49" i="7"/>
  <c r="O45" i="9" s="1"/>
  <c r="X50" i="7"/>
  <c r="L46" i="9" s="1"/>
  <c r="Y50" i="7"/>
  <c r="M46" i="9" s="1"/>
  <c r="Z50" i="7"/>
  <c r="N46" i="9" s="1"/>
  <c r="AA50" i="7"/>
  <c r="O46" i="9" s="1"/>
  <c r="X51" i="7"/>
  <c r="L47" i="9" s="1"/>
  <c r="Y51" i="7"/>
  <c r="M47" i="9" s="1"/>
  <c r="Z51" i="7"/>
  <c r="N47" i="9" s="1"/>
  <c r="AA51" i="7"/>
  <c r="O47" i="9" s="1"/>
  <c r="X52" i="7"/>
  <c r="L48" i="9" s="1"/>
  <c r="Y52" i="7"/>
  <c r="M48" i="9" s="1"/>
  <c r="Z52" i="7"/>
  <c r="N48" i="9" s="1"/>
  <c r="AA52" i="7"/>
  <c r="O48" i="9" s="1"/>
  <c r="X53" i="7"/>
  <c r="L49" i="9" s="1"/>
  <c r="Y53" i="7"/>
  <c r="M49" i="9" s="1"/>
  <c r="Z53" i="7"/>
  <c r="N49" i="9" s="1"/>
  <c r="AA53" i="7"/>
  <c r="O49" i="9" s="1"/>
  <c r="X54" i="7"/>
  <c r="L50" i="9" s="1"/>
  <c r="Y54" i="7"/>
  <c r="M50" i="9" s="1"/>
  <c r="Z54" i="7"/>
  <c r="N50" i="9" s="1"/>
  <c r="AA54" i="7"/>
  <c r="O50" i="9" s="1"/>
  <c r="X55" i="7"/>
  <c r="L51" i="9" s="1"/>
  <c r="Y55" i="7"/>
  <c r="M51" i="9" s="1"/>
  <c r="Z55" i="7"/>
  <c r="N51" i="9" s="1"/>
  <c r="AA55" i="7"/>
  <c r="O51" i="9" s="1"/>
  <c r="X56" i="7"/>
  <c r="L52" i="9" s="1"/>
  <c r="Y56" i="7"/>
  <c r="M52" i="9" s="1"/>
  <c r="Z56" i="7"/>
  <c r="N52" i="9" s="1"/>
  <c r="AA56" i="7"/>
  <c r="O52" i="9" s="1"/>
  <c r="X57" i="7"/>
  <c r="L53" i="9" s="1"/>
  <c r="Y57" i="7"/>
  <c r="M53" i="9" s="1"/>
  <c r="Z57" i="7"/>
  <c r="N53" i="9" s="1"/>
  <c r="AA57" i="7"/>
  <c r="O53" i="9" s="1"/>
  <c r="X58" i="7"/>
  <c r="L54" i="9" s="1"/>
  <c r="Y58" i="7"/>
  <c r="M54" i="9" s="1"/>
  <c r="Z58" i="7"/>
  <c r="N54" i="9" s="1"/>
  <c r="AA58" i="7"/>
  <c r="O54" i="9" s="1"/>
  <c r="X59" i="7"/>
  <c r="L55" i="9" s="1"/>
  <c r="Y59" i="7"/>
  <c r="M55" i="9" s="1"/>
  <c r="Z59" i="7"/>
  <c r="N55" i="9" s="1"/>
  <c r="AA59" i="7"/>
  <c r="O55" i="9" s="1"/>
  <c r="X60" i="7"/>
  <c r="L56" i="9" s="1"/>
  <c r="Y60" i="7"/>
  <c r="M56" i="9" s="1"/>
  <c r="Z60" i="7"/>
  <c r="N56" i="9" s="1"/>
  <c r="AA60" i="7"/>
  <c r="O56" i="9" s="1"/>
  <c r="X61" i="7"/>
  <c r="L57" i="9" s="1"/>
  <c r="Y61" i="7"/>
  <c r="M57" i="9" s="1"/>
  <c r="Z61" i="7"/>
  <c r="N57" i="9" s="1"/>
  <c r="AA61" i="7"/>
  <c r="O57" i="9" s="1"/>
  <c r="X62" i="7"/>
  <c r="L58" i="9" s="1"/>
  <c r="Y62" i="7"/>
  <c r="M58" i="9" s="1"/>
  <c r="Z62" i="7"/>
  <c r="N58" i="9" s="1"/>
  <c r="AA62" i="7"/>
  <c r="O58" i="9" s="1"/>
  <c r="X63" i="7"/>
  <c r="L59" i="9" s="1"/>
  <c r="Y63" i="7"/>
  <c r="M59" i="9" s="1"/>
  <c r="Z63" i="7"/>
  <c r="N59" i="9" s="1"/>
  <c r="AA63" i="7"/>
  <c r="O59" i="9" s="1"/>
  <c r="X64" i="7"/>
  <c r="L60" i="9" s="1"/>
  <c r="Y64" i="7"/>
  <c r="M60" i="9" s="1"/>
  <c r="Z64" i="7"/>
  <c r="N60" i="9" s="1"/>
  <c r="AA64" i="7"/>
  <c r="O60" i="9" s="1"/>
  <c r="X65" i="7"/>
  <c r="L61" i="9" s="1"/>
  <c r="Y65" i="7"/>
  <c r="M61" i="9" s="1"/>
  <c r="Z65" i="7"/>
  <c r="N61" i="9" s="1"/>
  <c r="AA65" i="7"/>
  <c r="O61" i="9" s="1"/>
  <c r="X66" i="7"/>
  <c r="L62" i="9" s="1"/>
  <c r="Y66" i="7"/>
  <c r="M62" i="9" s="1"/>
  <c r="Z66" i="7"/>
  <c r="N62" i="9" s="1"/>
  <c r="AA66" i="7"/>
  <c r="O62" i="9" s="1"/>
  <c r="R3" i="6"/>
  <c r="AC2" i="10"/>
  <c r="AB2"/>
  <c r="Z2" i="11"/>
  <c r="Y2"/>
  <c r="F4" i="8"/>
  <c r="M4" s="1"/>
  <c r="Q4" i="9" s="1"/>
  <c r="F5" i="8"/>
  <c r="M5" s="1"/>
  <c r="Q5" i="9" s="1"/>
  <c r="F6" i="8"/>
  <c r="M6" s="1"/>
  <c r="Q6" i="9" s="1"/>
  <c r="F7" i="8"/>
  <c r="M7" s="1"/>
  <c r="Q7" i="9" s="1"/>
  <c r="F8" i="8"/>
  <c r="M8" s="1"/>
  <c r="Q8" i="9" s="1"/>
  <c r="F9" i="8"/>
  <c r="M9" s="1"/>
  <c r="Q9" i="9" s="1"/>
  <c r="F10" i="8"/>
  <c r="M10" s="1"/>
  <c r="Q10" i="9" s="1"/>
  <c r="F11" i="8"/>
  <c r="M11" s="1"/>
  <c r="Q11" i="9" s="1"/>
  <c r="F12" i="8"/>
  <c r="M12" s="1"/>
  <c r="Q12" i="9" s="1"/>
  <c r="F13" i="8"/>
  <c r="M13" s="1"/>
  <c r="Q13" i="9" s="1"/>
  <c r="F14" i="8"/>
  <c r="M14" s="1"/>
  <c r="Q14" i="9" s="1"/>
  <c r="F15" i="8"/>
  <c r="M15" s="1"/>
  <c r="Q15" i="9" s="1"/>
  <c r="F16" i="8"/>
  <c r="M16" s="1"/>
  <c r="Q16" i="9" s="1"/>
  <c r="F17" i="8"/>
  <c r="M17" s="1"/>
  <c r="Q17" i="9" s="1"/>
  <c r="F18" i="8"/>
  <c r="M18" s="1"/>
  <c r="Q18" i="9" s="1"/>
  <c r="F19" i="8"/>
  <c r="M19" s="1"/>
  <c r="Q19" i="9" s="1"/>
  <c r="F20" i="8"/>
  <c r="M20" s="1"/>
  <c r="Q20" i="9" s="1"/>
  <c r="F21" i="8"/>
  <c r="M21" s="1"/>
  <c r="Q21" i="9" s="1"/>
  <c r="F22" i="8"/>
  <c r="M22" s="1"/>
  <c r="Q22" i="9" s="1"/>
  <c r="F23" i="8"/>
  <c r="M23" s="1"/>
  <c r="Q23" i="9" s="1"/>
  <c r="F24" i="8"/>
  <c r="M24" s="1"/>
  <c r="Q24" i="9" s="1"/>
  <c r="F25" i="8"/>
  <c r="M25" s="1"/>
  <c r="Q25" i="9" s="1"/>
  <c r="F26" i="8"/>
  <c r="M26" s="1"/>
  <c r="Q26" i="9" s="1"/>
  <c r="F27" i="8"/>
  <c r="M27" s="1"/>
  <c r="Q27" i="9" s="1"/>
  <c r="F28" i="8"/>
  <c r="M28" s="1"/>
  <c r="Q28" i="9" s="1"/>
  <c r="F29" i="8"/>
  <c r="M29" s="1"/>
  <c r="Q29" i="9" s="1"/>
  <c r="F30" i="8"/>
  <c r="M30" s="1"/>
  <c r="Q30" i="9" s="1"/>
  <c r="F31" i="8"/>
  <c r="M31" s="1"/>
  <c r="Q31" i="9" s="1"/>
  <c r="F32" i="8"/>
  <c r="M32" s="1"/>
  <c r="Q32" i="9" s="1"/>
  <c r="F33" i="8"/>
  <c r="M33" s="1"/>
  <c r="Q33" i="9" s="1"/>
  <c r="F34" i="8"/>
  <c r="M34" s="1"/>
  <c r="Q34" i="9" s="1"/>
  <c r="F35" i="8"/>
  <c r="M35" s="1"/>
  <c r="Q35" i="9" s="1"/>
  <c r="F36" i="8"/>
  <c r="M36" s="1"/>
  <c r="Q36" i="9" s="1"/>
  <c r="F37" i="8"/>
  <c r="F38"/>
  <c r="F39"/>
  <c r="F40"/>
  <c r="F41"/>
  <c r="F42"/>
  <c r="F43"/>
  <c r="F44"/>
  <c r="F45"/>
  <c r="F46"/>
  <c r="F47"/>
  <c r="F48"/>
  <c r="F49"/>
  <c r="F50"/>
  <c r="F51"/>
  <c r="F52"/>
  <c r="F53"/>
  <c r="F54"/>
  <c r="F55"/>
  <c r="F56"/>
  <c r="F57"/>
  <c r="F58"/>
  <c r="F59"/>
  <c r="F60"/>
  <c r="F61"/>
  <c r="F62"/>
  <c r="F3"/>
  <c r="H16" i="7"/>
  <c r="K16"/>
  <c r="H17"/>
  <c r="K17"/>
  <c r="H18"/>
  <c r="K18"/>
  <c r="H41"/>
  <c r="K41"/>
  <c r="T41"/>
  <c r="U41"/>
  <c r="V41"/>
  <c r="W41"/>
  <c r="H42"/>
  <c r="K42"/>
  <c r="T42"/>
  <c r="U42"/>
  <c r="V42"/>
  <c r="W42"/>
  <c r="H45"/>
  <c r="K45"/>
  <c r="T45"/>
  <c r="U45"/>
  <c r="V45"/>
  <c r="W45"/>
  <c r="H46"/>
  <c r="K46"/>
  <c r="T46"/>
  <c r="U46"/>
  <c r="V46"/>
  <c r="W46"/>
  <c r="H47"/>
  <c r="K47"/>
  <c r="T47"/>
  <c r="U47"/>
  <c r="V47"/>
  <c r="W47"/>
  <c r="H48"/>
  <c r="K48"/>
  <c r="T48"/>
  <c r="U48"/>
  <c r="V48"/>
  <c r="W48"/>
  <c r="H49"/>
  <c r="K49"/>
  <c r="T49"/>
  <c r="U49"/>
  <c r="V49"/>
  <c r="W49"/>
  <c r="H50"/>
  <c r="K50"/>
  <c r="T50"/>
  <c r="U50"/>
  <c r="V50"/>
  <c r="W50"/>
  <c r="H51"/>
  <c r="K51"/>
  <c r="T51"/>
  <c r="U51"/>
  <c r="V51"/>
  <c r="W51"/>
  <c r="H52"/>
  <c r="K52"/>
  <c r="T52"/>
  <c r="U52"/>
  <c r="V52"/>
  <c r="W52"/>
  <c r="H53"/>
  <c r="K53"/>
  <c r="T53"/>
  <c r="U53"/>
  <c r="V53"/>
  <c r="W53"/>
  <c r="H54"/>
  <c r="K54"/>
  <c r="T54"/>
  <c r="U54"/>
  <c r="V54"/>
  <c r="W54"/>
  <c r="H55"/>
  <c r="K55"/>
  <c r="T55"/>
  <c r="U55"/>
  <c r="V55"/>
  <c r="W55"/>
  <c r="H56"/>
  <c r="K56"/>
  <c r="T56"/>
  <c r="U56"/>
  <c r="V56"/>
  <c r="W56"/>
  <c r="H57"/>
  <c r="K57"/>
  <c r="T57"/>
  <c r="U57"/>
  <c r="V57"/>
  <c r="W57"/>
  <c r="H58"/>
  <c r="K58"/>
  <c r="T58"/>
  <c r="U58"/>
  <c r="V58"/>
  <c r="W58"/>
  <c r="H59"/>
  <c r="K59"/>
  <c r="T59"/>
  <c r="U59"/>
  <c r="V59"/>
  <c r="W59"/>
  <c r="H60"/>
  <c r="K60"/>
  <c r="T60"/>
  <c r="U60"/>
  <c r="V60"/>
  <c r="W60"/>
  <c r="H61"/>
  <c r="K61"/>
  <c r="T61"/>
  <c r="U61"/>
  <c r="V61"/>
  <c r="W61"/>
  <c r="H62"/>
  <c r="K62"/>
  <c r="T62"/>
  <c r="U62"/>
  <c r="V62"/>
  <c r="W62"/>
  <c r="H63"/>
  <c r="K63"/>
  <c r="T63"/>
  <c r="U63"/>
  <c r="V63"/>
  <c r="W63"/>
  <c r="H64"/>
  <c r="K64"/>
  <c r="T64"/>
  <c r="U64"/>
  <c r="V64"/>
  <c r="W64"/>
  <c r="H65"/>
  <c r="K65"/>
  <c r="T65"/>
  <c r="U65"/>
  <c r="V65"/>
  <c r="W65"/>
  <c r="H66"/>
  <c r="K66"/>
  <c r="T66"/>
  <c r="U66"/>
  <c r="V66"/>
  <c r="W66"/>
  <c r="H9"/>
  <c r="H10"/>
  <c r="F6" i="18" s="1"/>
  <c r="G6" s="1"/>
  <c r="S6" s="1"/>
  <c r="AB6" i="9" s="1"/>
  <c r="H11" i="7"/>
  <c r="F7" i="18" s="1"/>
  <c r="G7" s="1"/>
  <c r="R7" s="1"/>
  <c r="AA7" i="9" s="1"/>
  <c r="H12" i="7"/>
  <c r="F8" i="18" s="1"/>
  <c r="G8" s="1"/>
  <c r="S8" s="1"/>
  <c r="AB8" i="9" s="1"/>
  <c r="H10" i="5"/>
  <c r="J10" s="1"/>
  <c r="E11" i="9" s="1"/>
  <c r="H11" i="5"/>
  <c r="J11"/>
  <c r="E12" i="9" s="1"/>
  <c r="F7" i="10" s="1"/>
  <c r="H12" i="5"/>
  <c r="J12" s="1"/>
  <c r="H13"/>
  <c r="J13" s="1"/>
  <c r="E14" i="9" s="1"/>
  <c r="H14" i="5"/>
  <c r="J14" s="1"/>
  <c r="H15"/>
  <c r="J15" s="1"/>
  <c r="E16" i="9" s="1"/>
  <c r="H16" i="5"/>
  <c r="J16" s="1"/>
  <c r="H17"/>
  <c r="J17" s="1"/>
  <c r="E18" i="9" s="1"/>
  <c r="H18" i="5"/>
  <c r="J18" s="1"/>
  <c r="E19" i="9" s="1"/>
  <c r="H19" i="5"/>
  <c r="J19" s="1"/>
  <c r="H20"/>
  <c r="J20" s="1"/>
  <c r="H21"/>
  <c r="J21" s="1"/>
  <c r="H22"/>
  <c r="J22" s="1"/>
  <c r="E23" i="9" s="1"/>
  <c r="H23" i="5"/>
  <c r="J23"/>
  <c r="H24"/>
  <c r="J24" s="1"/>
  <c r="H25"/>
  <c r="J25" s="1"/>
  <c r="E26" i="9" s="1"/>
  <c r="H26" i="5"/>
  <c r="J26" s="1"/>
  <c r="H27"/>
  <c r="J27" s="1"/>
  <c r="E28" i="9" s="1"/>
  <c r="H28" i="5"/>
  <c r="J28" s="1"/>
  <c r="E29" i="9" s="1"/>
  <c r="H29" i="5"/>
  <c r="J29" s="1"/>
  <c r="E30" i="9" s="1"/>
  <c r="H30" i="5"/>
  <c r="J30" s="1"/>
  <c r="H31"/>
  <c r="J31"/>
  <c r="H32"/>
  <c r="J32" s="1"/>
  <c r="H33"/>
  <c r="J33"/>
  <c r="H34"/>
  <c r="J34"/>
  <c r="H35"/>
  <c r="J35"/>
  <c r="E36" i="9" s="1"/>
  <c r="H36" i="5"/>
  <c r="J36" s="1"/>
  <c r="H37"/>
  <c r="J37"/>
  <c r="H38"/>
  <c r="J38" s="1"/>
  <c r="E39" i="9" s="1"/>
  <c r="H39" i="5"/>
  <c r="J39"/>
  <c r="E40" i="9" s="1"/>
  <c r="H40" i="5"/>
  <c r="J40" s="1"/>
  <c r="H41"/>
  <c r="J41"/>
  <c r="E42" i="9" s="1"/>
  <c r="H42" i="5"/>
  <c r="J42"/>
  <c r="E43" i="9" s="1"/>
  <c r="H43" i="5"/>
  <c r="J43"/>
  <c r="H44"/>
  <c r="J44" s="1"/>
  <c r="H45"/>
  <c r="J45"/>
  <c r="H46"/>
  <c r="J46"/>
  <c r="E47" i="9" s="1"/>
  <c r="H47" i="5"/>
  <c r="J47"/>
  <c r="H48"/>
  <c r="J48" s="1"/>
  <c r="H49"/>
  <c r="J49"/>
  <c r="H50"/>
  <c r="J50"/>
  <c r="H51"/>
  <c r="J51"/>
  <c r="E52" i="9" s="1"/>
  <c r="H52" i="5"/>
  <c r="J52" s="1"/>
  <c r="H53"/>
  <c r="J53"/>
  <c r="E54" i="9" s="1"/>
  <c r="H54" i="5"/>
  <c r="J54" s="1"/>
  <c r="H55"/>
  <c r="J55"/>
  <c r="K55" s="1"/>
  <c r="H56"/>
  <c r="J56" s="1"/>
  <c r="E57" i="9" s="1"/>
  <c r="H57" i="5"/>
  <c r="J57"/>
  <c r="H58"/>
  <c r="J58" s="1"/>
  <c r="E59" i="9" s="1"/>
  <c r="H59" i="5"/>
  <c r="J59"/>
  <c r="H60"/>
  <c r="J60" s="1"/>
  <c r="E61" i="9" s="1"/>
  <c r="H61" i="5"/>
  <c r="J61"/>
  <c r="H3"/>
  <c r="J3" s="1"/>
  <c r="E4" i="9" s="1"/>
  <c r="H4" i="5"/>
  <c r="J4" s="1"/>
  <c r="E5" i="9" s="1"/>
  <c r="H5" i="5"/>
  <c r="J5" s="1"/>
  <c r="H6"/>
  <c r="J6" s="1"/>
  <c r="E7" i="9" s="1"/>
  <c r="H7" i="5"/>
  <c r="J7" s="1"/>
  <c r="E8" i="9" s="1"/>
  <c r="H8" i="5"/>
  <c r="J8" s="1"/>
  <c r="E9" i="9" s="1"/>
  <c r="H9" i="5"/>
  <c r="J9" s="1"/>
  <c r="H2"/>
  <c r="J2" s="1"/>
  <c r="A15" i="15"/>
  <c r="A17"/>
  <c r="E17" s="1"/>
  <c r="B3" i="12"/>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2"/>
  <c r="B5" i="11"/>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4"/>
  <c r="B4" i="9"/>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3"/>
  <c r="C4" i="8"/>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3"/>
  <c r="C8" i="7"/>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7"/>
  <c r="C5" i="6"/>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4"/>
  <c r="C3" i="5"/>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2"/>
  <c r="I3" i="4"/>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2"/>
  <c r="H3"/>
  <c r="H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2"/>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2"/>
  <c r="F3"/>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2"/>
  <c r="F16" i="6"/>
  <c r="M16" s="1"/>
  <c r="F15" i="9" s="1"/>
  <c r="N16" i="6"/>
  <c r="P16"/>
  <c r="R16"/>
  <c r="F17"/>
  <c r="M17"/>
  <c r="F16" i="9" s="1"/>
  <c r="N17" i="6"/>
  <c r="G16" i="9" s="1"/>
  <c r="O17" i="6"/>
  <c r="P17"/>
  <c r="Q17"/>
  <c r="R17"/>
  <c r="F35"/>
  <c r="N35"/>
  <c r="O35"/>
  <c r="P35"/>
  <c r="Q35"/>
  <c r="R35"/>
  <c r="K34" i="9" s="1"/>
  <c r="F5" i="6"/>
  <c r="N5"/>
  <c r="G4" i="9" s="1"/>
  <c r="F6" i="6"/>
  <c r="N6"/>
  <c r="G5" i="9" s="1"/>
  <c r="F7" i="6"/>
  <c r="N7"/>
  <c r="G6" i="9" s="1"/>
  <c r="F8" i="6"/>
  <c r="N8"/>
  <c r="G7" i="9" s="1"/>
  <c r="F9" i="6"/>
  <c r="N9"/>
  <c r="G8" i="9" s="1"/>
  <c r="F10" i="6"/>
  <c r="N10"/>
  <c r="G9" i="9" s="1"/>
  <c r="F11" i="6"/>
  <c r="N11"/>
  <c r="G10" i="9" s="1"/>
  <c r="F12" i="6"/>
  <c r="M12" s="1"/>
  <c r="F11" i="9" s="1"/>
  <c r="F13" i="6"/>
  <c r="M13" s="1"/>
  <c r="F12" i="9" s="1"/>
  <c r="F14" i="6"/>
  <c r="M14" s="1"/>
  <c r="F13" i="9" s="1"/>
  <c r="F15" i="6"/>
  <c r="M15" s="1"/>
  <c r="F14" i="9" s="1"/>
  <c r="F18" i="6"/>
  <c r="M18" s="1"/>
  <c r="F17" i="9" s="1"/>
  <c r="F19" i="6"/>
  <c r="N19" s="1"/>
  <c r="G18" i="9" s="1"/>
  <c r="F20" i="6"/>
  <c r="F21"/>
  <c r="F22"/>
  <c r="F23"/>
  <c r="F24"/>
  <c r="F25"/>
  <c r="F26"/>
  <c r="F27"/>
  <c r="F28"/>
  <c r="F29"/>
  <c r="F30"/>
  <c r="F31"/>
  <c r="F32"/>
  <c r="F33"/>
  <c r="F34"/>
  <c r="F36"/>
  <c r="F37"/>
  <c r="F38"/>
  <c r="F39"/>
  <c r="F40"/>
  <c r="F41"/>
  <c r="F42"/>
  <c r="F43"/>
  <c r="F44"/>
  <c r="F45"/>
  <c r="F46"/>
  <c r="F47"/>
  <c r="F48"/>
  <c r="F49"/>
  <c r="F50"/>
  <c r="F51"/>
  <c r="F52"/>
  <c r="F53"/>
  <c r="F54"/>
  <c r="F55"/>
  <c r="F56"/>
  <c r="F57"/>
  <c r="F58"/>
  <c r="F59"/>
  <c r="F60"/>
  <c r="F61"/>
  <c r="F62"/>
  <c r="F63"/>
  <c r="F4"/>
  <c r="N4" s="1"/>
  <c r="G3" i="9" s="1"/>
  <c r="K33" i="5"/>
  <c r="K37"/>
  <c r="K41"/>
  <c r="K51"/>
  <c r="K53"/>
  <c r="K57"/>
  <c r="K9" i="7"/>
  <c r="K10"/>
  <c r="K11"/>
  <c r="K12"/>
  <c r="M35" i="6"/>
  <c r="J34" i="9"/>
  <c r="M37" i="6"/>
  <c r="N37"/>
  <c r="G36" i="9" s="1"/>
  <c r="O37" i="6"/>
  <c r="H36" i="9" s="1"/>
  <c r="P37" i="6"/>
  <c r="Q37"/>
  <c r="R37"/>
  <c r="K36" i="9" s="1"/>
  <c r="M39" i="6"/>
  <c r="N39"/>
  <c r="O39"/>
  <c r="H38" i="9" s="1"/>
  <c r="P39" i="6"/>
  <c r="I38" i="9" s="1"/>
  <c r="Q39" i="6"/>
  <c r="J38" i="9" s="1"/>
  <c r="R39" i="6"/>
  <c r="M41"/>
  <c r="N41"/>
  <c r="G40" i="9" s="1"/>
  <c r="O41" i="6"/>
  <c r="H40" i="9" s="1"/>
  <c r="P41" i="6"/>
  <c r="I40" i="9" s="1"/>
  <c r="Q41" i="6"/>
  <c r="J40" i="9" s="1"/>
  <c r="R41" i="6"/>
  <c r="M43"/>
  <c r="N43"/>
  <c r="O43"/>
  <c r="H42" i="9" s="1"/>
  <c r="P43" i="6"/>
  <c r="I42" i="9" s="1"/>
  <c r="Q43" i="6"/>
  <c r="J42" i="9"/>
  <c r="R43" i="6"/>
  <c r="K42" i="9" s="1"/>
  <c r="M45" i="6"/>
  <c r="F44" i="9"/>
  <c r="N45" i="6"/>
  <c r="G44" i="9" s="1"/>
  <c r="O45" i="6"/>
  <c r="H44" i="9" s="1"/>
  <c r="P45" i="6"/>
  <c r="I44" i="9" s="1"/>
  <c r="Q45" i="6"/>
  <c r="J44" i="9"/>
  <c r="R45" i="6"/>
  <c r="K44" i="9" s="1"/>
  <c r="M47" i="6"/>
  <c r="N47"/>
  <c r="O47"/>
  <c r="H46" i="9" s="1"/>
  <c r="P47" i="6"/>
  <c r="Q47"/>
  <c r="J46" i="9" s="1"/>
  <c r="R47" i="6"/>
  <c r="M49"/>
  <c r="F48" i="9" s="1"/>
  <c r="N49" i="6"/>
  <c r="O49"/>
  <c r="H48" i="9"/>
  <c r="P49" i="6"/>
  <c r="I48" i="9" s="1"/>
  <c r="Q49" i="6"/>
  <c r="R49"/>
  <c r="K48" i="9" s="1"/>
  <c r="M50" i="6"/>
  <c r="F49" i="9" s="1"/>
  <c r="N50" i="6"/>
  <c r="O50"/>
  <c r="H49" i="9" s="1"/>
  <c r="P50" i="6"/>
  <c r="Q50"/>
  <c r="J49" i="9" s="1"/>
  <c r="R50" i="6"/>
  <c r="K49" i="9" s="1"/>
  <c r="M51" i="6"/>
  <c r="N51"/>
  <c r="O51"/>
  <c r="H50" i="9" s="1"/>
  <c r="P51" i="6"/>
  <c r="I50" i="9" s="1"/>
  <c r="Q51" i="6"/>
  <c r="J50" i="9" s="1"/>
  <c r="K26" i="10" s="1"/>
  <c r="R51" i="6"/>
  <c r="K50" i="9" s="1"/>
  <c r="I50" i="11" s="1"/>
  <c r="M52" i="6"/>
  <c r="N52"/>
  <c r="O52"/>
  <c r="P52"/>
  <c r="Q52"/>
  <c r="J51" i="9" s="1"/>
  <c r="R52" i="6"/>
  <c r="K51" i="9" s="1"/>
  <c r="M53" i="6"/>
  <c r="F52" i="9" s="1"/>
  <c r="N53" i="6"/>
  <c r="G52" i="9" s="1"/>
  <c r="O53" i="6"/>
  <c r="H52" i="9" s="1"/>
  <c r="P53" i="6"/>
  <c r="Q53"/>
  <c r="J52" i="9"/>
  <c r="R53" i="6"/>
  <c r="M54"/>
  <c r="F53" i="9" s="1"/>
  <c r="N54" i="6"/>
  <c r="G53" i="9" s="1"/>
  <c r="O54" i="6"/>
  <c r="P54"/>
  <c r="I53" i="9" s="1"/>
  <c r="Q54" i="6"/>
  <c r="J53" i="9"/>
  <c r="R54" i="6"/>
  <c r="M55"/>
  <c r="F54" i="9"/>
  <c r="N55" i="6"/>
  <c r="G54" i="9" s="1"/>
  <c r="O55" i="6"/>
  <c r="P55"/>
  <c r="Q55"/>
  <c r="R55"/>
  <c r="M56"/>
  <c r="F55" i="9" s="1"/>
  <c r="N56" i="6"/>
  <c r="G55" i="9" s="1"/>
  <c r="O56" i="6"/>
  <c r="H55" i="9" s="1"/>
  <c r="P56" i="6"/>
  <c r="I55" i="9" s="1"/>
  <c r="Q56" i="6"/>
  <c r="R56"/>
  <c r="M57"/>
  <c r="F56" i="9"/>
  <c r="N57" i="6"/>
  <c r="G56" i="9" s="1"/>
  <c r="O57" i="6"/>
  <c r="H56" i="9"/>
  <c r="I29" i="10" s="1"/>
  <c r="P57" i="6"/>
  <c r="I56" i="9" s="1"/>
  <c r="J29" i="10" s="1"/>
  <c r="Q57" i="6"/>
  <c r="J56" i="9" s="1"/>
  <c r="R57" i="6"/>
  <c r="M58"/>
  <c r="N58"/>
  <c r="O58"/>
  <c r="H57" i="9" s="1"/>
  <c r="P58" i="6"/>
  <c r="I57" i="9" s="1"/>
  <c r="Q58" i="6"/>
  <c r="R58"/>
  <c r="K57" i="9" s="1"/>
  <c r="M59" i="6"/>
  <c r="F58" i="9" s="1"/>
  <c r="N59" i="6"/>
  <c r="O59"/>
  <c r="H58" i="9"/>
  <c r="P59" i="6"/>
  <c r="Q59"/>
  <c r="J58" i="9" s="1"/>
  <c r="R59" i="6"/>
  <c r="M60"/>
  <c r="F59" i="9"/>
  <c r="N60" i="6"/>
  <c r="G59" i="9" s="1"/>
  <c r="O60" i="6"/>
  <c r="H59" i="9" s="1"/>
  <c r="P60" i="6"/>
  <c r="Q60"/>
  <c r="J59" i="9" s="1"/>
  <c r="R60" i="6"/>
  <c r="M61"/>
  <c r="N61"/>
  <c r="G60" i="9" s="1"/>
  <c r="H31" i="10" s="1"/>
  <c r="O61" i="6"/>
  <c r="H60" i="9" s="1"/>
  <c r="P61" i="6"/>
  <c r="Q61"/>
  <c r="J60" i="9" s="1"/>
  <c r="K31" i="10" s="1"/>
  <c r="R61" i="6"/>
  <c r="K60" i="9" s="1"/>
  <c r="M62" i="6"/>
  <c r="F61" i="9" s="1"/>
  <c r="N62" i="6"/>
  <c r="O62"/>
  <c r="H61" i="9"/>
  <c r="P62" i="6"/>
  <c r="I61" i="9" s="1"/>
  <c r="Q62" i="6"/>
  <c r="J61" i="9" s="1"/>
  <c r="R62" i="6"/>
  <c r="K61" i="9" s="1"/>
  <c r="M63" i="6"/>
  <c r="F62" i="9" s="1"/>
  <c r="N63" i="6"/>
  <c r="O63"/>
  <c r="P63"/>
  <c r="I62" i="9" s="1"/>
  <c r="J32" i="10" s="1"/>
  <c r="Q63" i="6"/>
  <c r="J62" i="9" s="1"/>
  <c r="H63" i="11" s="1"/>
  <c r="R63" i="6"/>
  <c r="K62" i="9" s="1"/>
  <c r="K2"/>
  <c r="T27" i="17"/>
  <c r="S27"/>
  <c r="R27"/>
  <c r="Q27"/>
  <c r="P27"/>
  <c r="M27"/>
  <c r="L27"/>
  <c r="K27"/>
  <c r="J27"/>
  <c r="I27"/>
  <c r="F27"/>
  <c r="E27"/>
  <c r="D27"/>
  <c r="C27"/>
  <c r="B27"/>
  <c r="T23"/>
  <c r="S23"/>
  <c r="R23"/>
  <c r="Q23"/>
  <c r="P23"/>
  <c r="M23"/>
  <c r="L23"/>
  <c r="K23"/>
  <c r="J23"/>
  <c r="I23"/>
  <c r="F23"/>
  <c r="E23"/>
  <c r="D23"/>
  <c r="C23"/>
  <c r="B23"/>
  <c r="T19"/>
  <c r="S19"/>
  <c r="R19"/>
  <c r="Q19"/>
  <c r="P19"/>
  <c r="M19"/>
  <c r="L19"/>
  <c r="K19"/>
  <c r="J19"/>
  <c r="I19"/>
  <c r="F19"/>
  <c r="E19"/>
  <c r="D19"/>
  <c r="C19"/>
  <c r="B19"/>
  <c r="T15"/>
  <c r="S15"/>
  <c r="R15"/>
  <c r="Q15"/>
  <c r="P15"/>
  <c r="M15"/>
  <c r="F15"/>
  <c r="E15"/>
  <c r="D15"/>
  <c r="C15"/>
  <c r="B15"/>
  <c r="T11"/>
  <c r="S11"/>
  <c r="R11"/>
  <c r="Q11"/>
  <c r="P11"/>
  <c r="M11"/>
  <c r="F11"/>
  <c r="E11"/>
  <c r="D11"/>
  <c r="C11"/>
  <c r="B11"/>
  <c r="T7"/>
  <c r="S7"/>
  <c r="R7"/>
  <c r="Q7"/>
  <c r="P7"/>
  <c r="M7"/>
  <c r="F7"/>
  <c r="E7"/>
  <c r="D7"/>
  <c r="C7"/>
  <c r="B7"/>
  <c r="O9" i="15"/>
  <c r="O8"/>
  <c r="O6"/>
  <c r="O5"/>
  <c r="G15" i="9"/>
  <c r="F34"/>
  <c r="F36"/>
  <c r="J36"/>
  <c r="F38"/>
  <c r="F40"/>
  <c r="F42"/>
  <c r="F46"/>
  <c r="J48"/>
  <c r="G49"/>
  <c r="I49"/>
  <c r="F51"/>
  <c r="G51"/>
  <c r="H51"/>
  <c r="I51"/>
  <c r="H54"/>
  <c r="J54"/>
  <c r="K53"/>
  <c r="J55"/>
  <c r="K55"/>
  <c r="F57"/>
  <c r="G57"/>
  <c r="F60"/>
  <c r="I60"/>
  <c r="I59"/>
  <c r="K59"/>
  <c r="H62"/>
  <c r="E60"/>
  <c r="F31" i="10" s="1"/>
  <c r="E58" i="9"/>
  <c r="E53"/>
  <c r="E55"/>
  <c r="E51"/>
  <c r="E50"/>
  <c r="E48"/>
  <c r="E46"/>
  <c r="E45"/>
  <c r="E41"/>
  <c r="C43" i="11" s="1"/>
  <c r="E38" i="9"/>
  <c r="E37"/>
  <c r="E35"/>
  <c r="E34"/>
  <c r="E33"/>
  <c r="A20" i="10"/>
  <c r="H2"/>
  <c r="I2"/>
  <c r="J2"/>
  <c r="K2"/>
  <c r="M2"/>
  <c r="N2"/>
  <c r="O2"/>
  <c r="P2"/>
  <c r="V2"/>
  <c r="W2"/>
  <c r="F2"/>
  <c r="A4"/>
  <c r="A5"/>
  <c r="A6"/>
  <c r="A7"/>
  <c r="A8"/>
  <c r="A9"/>
  <c r="A10"/>
  <c r="A11"/>
  <c r="A12"/>
  <c r="A13"/>
  <c r="A14"/>
  <c r="A15"/>
  <c r="A16"/>
  <c r="A17"/>
  <c r="A18"/>
  <c r="A19"/>
  <c r="A21"/>
  <c r="A22"/>
  <c r="A23"/>
  <c r="A24"/>
  <c r="A25"/>
  <c r="A26"/>
  <c r="A27"/>
  <c r="A28"/>
  <c r="A29"/>
  <c r="A30"/>
  <c r="A31"/>
  <c r="A32"/>
  <c r="A3"/>
  <c r="A50" i="12"/>
  <c r="A51"/>
  <c r="A52"/>
  <c r="A53"/>
  <c r="A54"/>
  <c r="A55"/>
  <c r="A56"/>
  <c r="A57"/>
  <c r="A58"/>
  <c r="A59"/>
  <c r="A60"/>
  <c r="A61"/>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2"/>
  <c r="A33" i="9"/>
  <c r="A34"/>
  <c r="A35"/>
  <c r="A36"/>
  <c r="A37"/>
  <c r="A38"/>
  <c r="A39"/>
  <c r="A40"/>
  <c r="A41"/>
  <c r="A42"/>
  <c r="A43"/>
  <c r="A44"/>
  <c r="A45"/>
  <c r="A46"/>
  <c r="A47"/>
  <c r="A48"/>
  <c r="A49"/>
  <c r="A50"/>
  <c r="A51"/>
  <c r="A52"/>
  <c r="A53"/>
  <c r="A54"/>
  <c r="A55"/>
  <c r="A56"/>
  <c r="A57"/>
  <c r="A58"/>
  <c r="A59"/>
  <c r="A60"/>
  <c r="A61"/>
  <c r="A62"/>
  <c r="A4"/>
  <c r="A5"/>
  <c r="A6"/>
  <c r="A7"/>
  <c r="A8"/>
  <c r="A9"/>
  <c r="A10"/>
  <c r="A11"/>
  <c r="A12"/>
  <c r="A13"/>
  <c r="A14"/>
  <c r="A15"/>
  <c r="A16"/>
  <c r="A17"/>
  <c r="A18"/>
  <c r="A19"/>
  <c r="A20"/>
  <c r="A21"/>
  <c r="A22"/>
  <c r="A23"/>
  <c r="A24"/>
  <c r="A25"/>
  <c r="A26"/>
  <c r="A27"/>
  <c r="A28"/>
  <c r="A29"/>
  <c r="A30"/>
  <c r="A31"/>
  <c r="A32"/>
  <c r="A3"/>
  <c r="S2" i="11"/>
  <c r="T2"/>
  <c r="E2"/>
  <c r="F2"/>
  <c r="G2"/>
  <c r="H2"/>
  <c r="J2"/>
  <c r="K2"/>
  <c r="L2"/>
  <c r="M2"/>
  <c r="C2"/>
  <c r="A4" i="5"/>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3"/>
  <c r="A2"/>
  <c r="A63" i="6"/>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A14"/>
  <c r="A13"/>
  <c r="A12"/>
  <c r="A11"/>
  <c r="A10"/>
  <c r="A9"/>
  <c r="A8"/>
  <c r="A7"/>
  <c r="A6"/>
  <c r="A5"/>
  <c r="A4"/>
  <c r="A9" i="7"/>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8"/>
  <c r="A7"/>
  <c r="G58" i="9"/>
  <c r="H30" i="10" s="1"/>
  <c r="I58" i="9"/>
  <c r="J30" i="10" s="1"/>
  <c r="K58" i="9"/>
  <c r="L30" i="10" s="1"/>
  <c r="G61" i="9"/>
  <c r="H53"/>
  <c r="F54" i="11" s="1"/>
  <c r="H34" i="9"/>
  <c r="K56"/>
  <c r="L29" i="10" s="1"/>
  <c r="I52" i="9"/>
  <c r="J27" i="10" s="1"/>
  <c r="K52" i="9"/>
  <c r="G48"/>
  <c r="G62"/>
  <c r="I54"/>
  <c r="J28" i="10" s="1"/>
  <c r="K54" i="9"/>
  <c r="L28" i="10" s="1"/>
  <c r="F50" i="9"/>
  <c r="D51" i="11" s="1"/>
  <c r="G50" i="9"/>
  <c r="J57"/>
  <c r="K46"/>
  <c r="I46"/>
  <c r="G46"/>
  <c r="G42"/>
  <c r="K40"/>
  <c r="K38"/>
  <c r="G38"/>
  <c r="I36"/>
  <c r="I34"/>
  <c r="G34"/>
  <c r="V13" i="7"/>
  <c r="Q11" i="6"/>
  <c r="O11"/>
  <c r="M11"/>
  <c r="Q10"/>
  <c r="J9" i="9" s="1"/>
  <c r="O10" i="6"/>
  <c r="M10"/>
  <c r="Q9"/>
  <c r="J8" i="9" s="1"/>
  <c r="O9" i="6"/>
  <c r="H8" i="9" s="1"/>
  <c r="M9" i="6"/>
  <c r="F8" i="9" s="1"/>
  <c r="Q8" i="6"/>
  <c r="J7" i="9" s="1"/>
  <c r="O8" i="6"/>
  <c r="H7" i="9" s="1"/>
  <c r="M8" i="6"/>
  <c r="F7" i="9" s="1"/>
  <c r="Q7" i="6"/>
  <c r="J6" i="9" s="1"/>
  <c r="O7" i="6"/>
  <c r="H6" i="9" s="1"/>
  <c r="M7" i="6"/>
  <c r="F6" i="9" s="1"/>
  <c r="Q6" i="6"/>
  <c r="J5" i="9" s="1"/>
  <c r="O6" i="6"/>
  <c r="H5" i="9" s="1"/>
  <c r="M6" i="6"/>
  <c r="F5" i="9" s="1"/>
  <c r="Q5" i="6"/>
  <c r="O5"/>
  <c r="H4" i="9" s="1"/>
  <c r="M5" i="6"/>
  <c r="F4" i="9" s="1"/>
  <c r="Q4" i="6"/>
  <c r="J3" i="9" s="1"/>
  <c r="O4" i="6"/>
  <c r="H3" i="9" s="1"/>
  <c r="M4" i="6"/>
  <c r="F3" i="9" s="1"/>
  <c r="R11" i="6"/>
  <c r="P11"/>
  <c r="R10"/>
  <c r="K9" i="9" s="1"/>
  <c r="P10" i="6"/>
  <c r="R9"/>
  <c r="K8" i="9" s="1"/>
  <c r="P9" i="6"/>
  <c r="I8" i="9" s="1"/>
  <c r="R8" i="6"/>
  <c r="K7" i="9" s="1"/>
  <c r="P8" i="6"/>
  <c r="I7" i="9" s="1"/>
  <c r="R7" i="6"/>
  <c r="K6" i="9" s="1"/>
  <c r="P7" i="6"/>
  <c r="I6" i="9" s="1"/>
  <c r="R6" i="6"/>
  <c r="K5" i="9" s="1"/>
  <c r="P6" i="6"/>
  <c r="I5" i="9" s="1"/>
  <c r="R5" i="6"/>
  <c r="K4" i="9" s="1"/>
  <c r="P5" i="6"/>
  <c r="I4" i="9" s="1"/>
  <c r="R4" i="6"/>
  <c r="K3" i="9" s="1"/>
  <c r="P4" i="6"/>
  <c r="I3" i="9" s="1"/>
  <c r="G4" i="11" s="1"/>
  <c r="G63"/>
  <c r="H62"/>
  <c r="F30" i="10"/>
  <c r="I63" i="11"/>
  <c r="D62"/>
  <c r="C35"/>
  <c r="C39"/>
  <c r="C49"/>
  <c r="C48"/>
  <c r="C53"/>
  <c r="C54"/>
  <c r="C59"/>
  <c r="G58"/>
  <c r="G59"/>
  <c r="H56"/>
  <c r="D57"/>
  <c r="D54"/>
  <c r="F52"/>
  <c r="G51"/>
  <c r="E6"/>
  <c r="F60"/>
  <c r="D60"/>
  <c r="G30" i="10"/>
  <c r="I30"/>
  <c r="G28"/>
  <c r="G26"/>
  <c r="H26"/>
  <c r="E32" i="9"/>
  <c r="E10"/>
  <c r="F24" i="16"/>
  <c r="M25" i="6"/>
  <c r="F24" i="9" s="1"/>
  <c r="O25" i="6"/>
  <c r="H24" i="9" s="1"/>
  <c r="Q25" i="6"/>
  <c r="J24" i="9" s="1"/>
  <c r="N25" i="6"/>
  <c r="G24" i="9" s="1"/>
  <c r="P25" i="6"/>
  <c r="I24" i="9" s="1"/>
  <c r="R25" i="6"/>
  <c r="K24" i="9" s="1"/>
  <c r="M23" i="6"/>
  <c r="F22" i="9" s="1"/>
  <c r="O23" i="6"/>
  <c r="H22" i="9" s="1"/>
  <c r="Q23" i="6"/>
  <c r="J22" i="9" s="1"/>
  <c r="N23" i="6"/>
  <c r="G22" i="9" s="1"/>
  <c r="P23" i="6"/>
  <c r="I22" i="9" s="1"/>
  <c r="R23" i="6"/>
  <c r="K22" i="9" s="1"/>
  <c r="M48" i="6"/>
  <c r="F47" i="9" s="1"/>
  <c r="O48" i="6"/>
  <c r="H47" i="9"/>
  <c r="Q48" i="6"/>
  <c r="J47" i="9" s="1"/>
  <c r="N48" i="6"/>
  <c r="G47" i="9" s="1"/>
  <c r="P48" i="6"/>
  <c r="I47" i="9"/>
  <c r="J25" i="10" s="1"/>
  <c r="R48" i="6"/>
  <c r="K47" i="9" s="1"/>
  <c r="M46" i="6"/>
  <c r="F45" i="9"/>
  <c r="G24" i="10" s="1"/>
  <c r="O46" i="6"/>
  <c r="H45" i="9" s="1"/>
  <c r="F47" i="11" s="1"/>
  <c r="Q46" i="6"/>
  <c r="J45" i="9"/>
  <c r="K24" i="10" s="1"/>
  <c r="N46" i="6"/>
  <c r="G45" i="9" s="1"/>
  <c r="P46" i="6"/>
  <c r="I45" i="9"/>
  <c r="R46" i="6"/>
  <c r="K45" i="9" s="1"/>
  <c r="M44" i="6"/>
  <c r="F43" i="9" s="1"/>
  <c r="G23" i="10" s="1"/>
  <c r="O44" i="6"/>
  <c r="H43" i="9" s="1"/>
  <c r="Q44" i="6"/>
  <c r="J43" i="9" s="1"/>
  <c r="H44" i="11" s="1"/>
  <c r="N44" i="6"/>
  <c r="G43" i="9" s="1"/>
  <c r="E45" i="11" s="1"/>
  <c r="P44" i="6"/>
  <c r="I43" i="9" s="1"/>
  <c r="R44" i="6"/>
  <c r="K43" i="9"/>
  <c r="I44" i="11" s="1"/>
  <c r="M42" i="6"/>
  <c r="F41" i="9" s="1"/>
  <c r="D42" i="11" s="1"/>
  <c r="O42" i="6"/>
  <c r="H41" i="9" s="1"/>
  <c r="Q42" i="6"/>
  <c r="J41" i="9"/>
  <c r="K22" i="10" s="1"/>
  <c r="N42" i="6"/>
  <c r="G41" i="9" s="1"/>
  <c r="P42" i="6"/>
  <c r="I41" i="9"/>
  <c r="R42" i="6"/>
  <c r="K41" i="9" s="1"/>
  <c r="M40" i="6"/>
  <c r="F39" i="9"/>
  <c r="O40" i="6"/>
  <c r="H39" i="9"/>
  <c r="I21" i="10" s="1"/>
  <c r="Q40" i="6"/>
  <c r="J39" i="9"/>
  <c r="N40" i="6"/>
  <c r="G39" i="9" s="1"/>
  <c r="P40" i="6"/>
  <c r="I39" i="9" s="1"/>
  <c r="J21" i="10" s="1"/>
  <c r="R40" i="6"/>
  <c r="K39" i="9"/>
  <c r="M38" i="6"/>
  <c r="F37" i="9" s="1"/>
  <c r="G20" i="10" s="1"/>
  <c r="O38" i="6"/>
  <c r="H37" i="9" s="1"/>
  <c r="F39" i="11" s="1"/>
  <c r="Q38" i="6"/>
  <c r="J37" i="9" s="1"/>
  <c r="H38" i="11" s="1"/>
  <c r="N38" i="6"/>
  <c r="G37" i="9"/>
  <c r="E38" i="11" s="1"/>
  <c r="P38" i="6"/>
  <c r="I37" i="9" s="1"/>
  <c r="R38" i="6"/>
  <c r="K37" i="9" s="1"/>
  <c r="I38" i="11" s="1"/>
  <c r="M36" i="6"/>
  <c r="F35" i="9"/>
  <c r="D36" i="11" s="1"/>
  <c r="O36" i="6"/>
  <c r="H35" i="9" s="1"/>
  <c r="Q36" i="6"/>
  <c r="J35" i="9"/>
  <c r="H36" i="11" s="1"/>
  <c r="N36" i="6"/>
  <c r="G35" i="9" s="1"/>
  <c r="E37" i="11" s="1"/>
  <c r="P36" i="6"/>
  <c r="I35" i="9"/>
  <c r="G37" i="11" s="1"/>
  <c r="R36" i="6"/>
  <c r="K35" i="9" s="1"/>
  <c r="M34" i="6"/>
  <c r="F33" i="9"/>
  <c r="D34" i="11" s="1"/>
  <c r="O34" i="6"/>
  <c r="H33" i="9" s="1"/>
  <c r="Q34" i="6"/>
  <c r="J33" i="9" s="1"/>
  <c r="K18" i="10" s="1"/>
  <c r="N34" i="6"/>
  <c r="G33" i="9" s="1"/>
  <c r="P34" i="6"/>
  <c r="I33" i="9" s="1"/>
  <c r="R34" i="6"/>
  <c r="K33" i="9" s="1"/>
  <c r="I35" i="11" s="1"/>
  <c r="M32" i="6"/>
  <c r="F31" i="9"/>
  <c r="O32" i="6"/>
  <c r="H31" i="9"/>
  <c r="I17" i="10" s="1"/>
  <c r="Q32" i="6"/>
  <c r="J31" i="9" s="1"/>
  <c r="N32" i="6"/>
  <c r="G31" i="9" s="1"/>
  <c r="P32" i="6"/>
  <c r="I31" i="9"/>
  <c r="G33" i="11" s="1"/>
  <c r="R32" i="6"/>
  <c r="K31" i="9" s="1"/>
  <c r="M33" i="6"/>
  <c r="F32" i="9" s="1"/>
  <c r="G17" i="10" s="1"/>
  <c r="O33" i="6"/>
  <c r="H32" i="9" s="1"/>
  <c r="Q33" i="6"/>
  <c r="J32" i="9"/>
  <c r="N33" i="6"/>
  <c r="G32" i="9" s="1"/>
  <c r="P33" i="6"/>
  <c r="I32" i="9"/>
  <c r="J17" i="10" s="1"/>
  <c r="R33" i="6"/>
  <c r="K32" i="9" s="1"/>
  <c r="L17" i="10" s="1"/>
  <c r="M30" i="6"/>
  <c r="F29" i="9" s="1"/>
  <c r="O30" i="6"/>
  <c r="H29" i="9" s="1"/>
  <c r="Q30" i="6"/>
  <c r="J29" i="9" s="1"/>
  <c r="N30" i="6"/>
  <c r="G29" i="9" s="1"/>
  <c r="P30" i="6"/>
  <c r="I29" i="9"/>
  <c r="R30" i="6"/>
  <c r="K29" i="9" s="1"/>
  <c r="M31" i="6"/>
  <c r="F30" i="9" s="1"/>
  <c r="O31" i="6"/>
  <c r="H30" i="9" s="1"/>
  <c r="Q31" i="6"/>
  <c r="J30" i="9" s="1"/>
  <c r="N31" i="6"/>
  <c r="G30" i="9" s="1"/>
  <c r="P31" i="6"/>
  <c r="I30" i="9" s="1"/>
  <c r="R31" i="6"/>
  <c r="K30" i="9" s="1"/>
  <c r="L16" i="10" s="1"/>
  <c r="M28" i="6"/>
  <c r="F27" i="9" s="1"/>
  <c r="O28" i="6"/>
  <c r="H27" i="9"/>
  <c r="Q28" i="6"/>
  <c r="J27" i="9" s="1"/>
  <c r="N28" i="6"/>
  <c r="G27" i="9" s="1"/>
  <c r="P28" i="6"/>
  <c r="I27" i="9" s="1"/>
  <c r="R28" i="6"/>
  <c r="K27" i="9" s="1"/>
  <c r="M29" i="6"/>
  <c r="F28" i="9" s="1"/>
  <c r="O29" i="6"/>
  <c r="H28" i="9" s="1"/>
  <c r="Q29" i="6"/>
  <c r="J28" i="9" s="1"/>
  <c r="H28" i="11" s="1"/>
  <c r="N29" i="6"/>
  <c r="G28" i="9" s="1"/>
  <c r="P29" i="6"/>
  <c r="I28" i="9" s="1"/>
  <c r="R29" i="6"/>
  <c r="K28" i="9" s="1"/>
  <c r="M26" i="6"/>
  <c r="F25" i="9" s="1"/>
  <c r="O26" i="6"/>
  <c r="H25" i="9" s="1"/>
  <c r="Q26" i="6"/>
  <c r="J25" i="9" s="1"/>
  <c r="N26" i="6"/>
  <c r="G25" i="9" s="1"/>
  <c r="P26" i="6"/>
  <c r="I25" i="9"/>
  <c r="R26" i="6"/>
  <c r="K25" i="9" s="1"/>
  <c r="M27" i="6"/>
  <c r="F26" i="9" s="1"/>
  <c r="O27" i="6"/>
  <c r="H26" i="9" s="1"/>
  <c r="Q27" i="6"/>
  <c r="J26" i="9" s="1"/>
  <c r="N27" i="6"/>
  <c r="G26" i="9" s="1"/>
  <c r="P27" i="6"/>
  <c r="I26" i="9" s="1"/>
  <c r="R27" i="6"/>
  <c r="K26" i="9" s="1"/>
  <c r="M24" i="6"/>
  <c r="F23" i="9" s="1"/>
  <c r="O24" i="6"/>
  <c r="H23" i="9" s="1"/>
  <c r="Q24" i="6"/>
  <c r="J23" i="9" s="1"/>
  <c r="N24" i="6"/>
  <c r="G23" i="9" s="1"/>
  <c r="H13" i="10" s="1"/>
  <c r="P24" i="6"/>
  <c r="I23" i="9" s="1"/>
  <c r="R24" i="6"/>
  <c r="K23" i="9" s="1"/>
  <c r="I24" i="11" s="1"/>
  <c r="M22" i="6"/>
  <c r="F21" i="9" s="1"/>
  <c r="O22" i="6"/>
  <c r="H21" i="9" s="1"/>
  <c r="Q22" i="6"/>
  <c r="J21" i="9" s="1"/>
  <c r="N22" i="6"/>
  <c r="G21" i="9" s="1"/>
  <c r="E22" i="11" s="1"/>
  <c r="P22" i="6"/>
  <c r="I21" i="9" s="1"/>
  <c r="R22" i="6"/>
  <c r="K21" i="9" s="1"/>
  <c r="M20" i="6"/>
  <c r="F19" i="9" s="1"/>
  <c r="O20" i="6"/>
  <c r="H19" i="9"/>
  <c r="Q20" i="6"/>
  <c r="J19" i="9" s="1"/>
  <c r="N20" i="6"/>
  <c r="G19" i="9" s="1"/>
  <c r="P20" i="6"/>
  <c r="I19" i="9" s="1"/>
  <c r="R20" i="6"/>
  <c r="K19" i="9" s="1"/>
  <c r="M21" i="6"/>
  <c r="F20" i="9" s="1"/>
  <c r="O21" i="6"/>
  <c r="H20" i="9" s="1"/>
  <c r="Q21" i="6"/>
  <c r="J20" i="9" s="1"/>
  <c r="N21" i="6"/>
  <c r="G20" i="9" s="1"/>
  <c r="P21" i="6"/>
  <c r="I20" i="9" s="1"/>
  <c r="R21" i="6"/>
  <c r="K20" i="9" s="1"/>
  <c r="M19" i="6"/>
  <c r="F18" i="9"/>
  <c r="G10" i="10" s="1"/>
  <c r="J22"/>
  <c r="J16" i="9"/>
  <c r="H16"/>
  <c r="J10"/>
  <c r="H10"/>
  <c r="F10"/>
  <c r="H9"/>
  <c r="F10" i="11" s="1"/>
  <c r="F9" i="9"/>
  <c r="J4"/>
  <c r="H4" i="11" s="1"/>
  <c r="K16" i="9"/>
  <c r="I16"/>
  <c r="K15"/>
  <c r="I16" i="11" s="1"/>
  <c r="I15" i="9"/>
  <c r="G17" i="11" s="1"/>
  <c r="K10" i="9"/>
  <c r="I10" i="11" s="1"/>
  <c r="I10" i="9"/>
  <c r="I9"/>
  <c r="E21"/>
  <c r="E25"/>
  <c r="J32" i="16"/>
  <c r="D24"/>
  <c r="R24"/>
  <c r="H24"/>
  <c r="C24"/>
  <c r="I34" i="11"/>
  <c r="I39"/>
  <c r="E39"/>
  <c r="I40"/>
  <c r="F40"/>
  <c r="F41"/>
  <c r="F46"/>
  <c r="I48"/>
  <c r="I49"/>
  <c r="F48"/>
  <c r="F49"/>
  <c r="G35"/>
  <c r="H34"/>
  <c r="G36"/>
  <c r="H37"/>
  <c r="D38"/>
  <c r="H41"/>
  <c r="D40"/>
  <c r="G42"/>
  <c r="G43"/>
  <c r="H45"/>
  <c r="D44"/>
  <c r="H47"/>
  <c r="D46"/>
  <c r="D48"/>
  <c r="D49"/>
  <c r="U24" i="16"/>
  <c r="I25" i="10"/>
  <c r="H25"/>
  <c r="L24"/>
  <c r="L21"/>
  <c r="L20"/>
  <c r="L18"/>
  <c r="K17"/>
  <c r="G18"/>
  <c r="K19"/>
  <c r="G19"/>
  <c r="G22"/>
  <c r="O24" i="16"/>
  <c r="I24" i="10"/>
  <c r="Q24" i="16"/>
  <c r="I20" i="10"/>
  <c r="L25"/>
  <c r="H24"/>
  <c r="P24" i="16"/>
  <c r="H23" i="10"/>
  <c r="H20"/>
  <c r="H19"/>
  <c r="J9"/>
  <c r="W24" i="16"/>
  <c r="X24"/>
  <c r="D39" i="11" l="1"/>
  <c r="D37"/>
  <c r="G24"/>
  <c r="G16" i="10"/>
  <c r="G34" i="11"/>
  <c r="I41"/>
  <c r="E46"/>
  <c r="E59"/>
  <c r="L21" i="7"/>
  <c r="S21" s="1"/>
  <c r="L25"/>
  <c r="S25" s="1"/>
  <c r="L19"/>
  <c r="S19" s="1"/>
  <c r="L20"/>
  <c r="S20" s="1"/>
  <c r="K3" i="17"/>
  <c r="I6" i="10"/>
  <c r="F58" i="11"/>
  <c r="D56"/>
  <c r="K27" i="10"/>
  <c r="D13" i="11"/>
  <c r="D16"/>
  <c r="V24" i="16"/>
  <c r="T24"/>
  <c r="N24"/>
  <c r="B24"/>
  <c r="J24"/>
  <c r="S24"/>
  <c r="G24"/>
  <c r="G32"/>
  <c r="D28"/>
  <c r="E24"/>
  <c r="A28" i="15"/>
  <c r="B28" s="1"/>
  <c r="S15" i="7"/>
  <c r="U15"/>
  <c r="T15"/>
  <c r="V15"/>
  <c r="U13"/>
  <c r="T13"/>
  <c r="V33"/>
  <c r="T33"/>
  <c r="U21"/>
  <c r="U20"/>
  <c r="W20"/>
  <c r="W13"/>
  <c r="W33"/>
  <c r="W15"/>
  <c r="L24"/>
  <c r="V21"/>
  <c r="T21"/>
  <c r="W31"/>
  <c r="W25"/>
  <c r="W21"/>
  <c r="L14"/>
  <c r="G16" i="11"/>
  <c r="F11"/>
  <c r="G6" i="10"/>
  <c r="D14" i="11"/>
  <c r="Q19" i="6"/>
  <c r="J18" i="9" s="1"/>
  <c r="O19" i="6"/>
  <c r="H18" i="9" s="1"/>
  <c r="R18" i="6"/>
  <c r="K17" i="9" s="1"/>
  <c r="P18" i="6"/>
  <c r="I17" i="9" s="1"/>
  <c r="N18" i="6"/>
  <c r="G17" i="9" s="1"/>
  <c r="E19" i="11" s="1"/>
  <c r="Q16" i="6"/>
  <c r="J15" i="9" s="1"/>
  <c r="O16" i="6"/>
  <c r="H15" i="9" s="1"/>
  <c r="R15" i="6"/>
  <c r="K14" i="9" s="1"/>
  <c r="P15" i="6"/>
  <c r="I14" i="9" s="1"/>
  <c r="J8" i="10" s="1"/>
  <c r="N15" i="6"/>
  <c r="G14" i="9" s="1"/>
  <c r="R14" i="6"/>
  <c r="K13" i="9" s="1"/>
  <c r="P14" i="6"/>
  <c r="I13" i="9" s="1"/>
  <c r="N14" i="6"/>
  <c r="G13" i="9" s="1"/>
  <c r="R13" i="6"/>
  <c r="K12" i="9" s="1"/>
  <c r="P13" i="6"/>
  <c r="I12" i="9" s="1"/>
  <c r="N13" i="6"/>
  <c r="G12" i="9" s="1"/>
  <c r="R12" i="6"/>
  <c r="K11" i="9" s="1"/>
  <c r="P12" i="6"/>
  <c r="I11" i="9" s="1"/>
  <c r="N12" i="6"/>
  <c r="G11" i="9" s="1"/>
  <c r="R19" i="6"/>
  <c r="K18" i="9" s="1"/>
  <c r="P19" i="6"/>
  <c r="I18" i="9" s="1"/>
  <c r="Q18" i="6"/>
  <c r="J17" i="9" s="1"/>
  <c r="O18" i="6"/>
  <c r="H17" i="9" s="1"/>
  <c r="Q15" i="6"/>
  <c r="J14" i="9" s="1"/>
  <c r="O15" i="6"/>
  <c r="H14" i="9" s="1"/>
  <c r="Q14" i="6"/>
  <c r="J13" i="9" s="1"/>
  <c r="H15" i="11" s="1"/>
  <c r="O14" i="6"/>
  <c r="H13" i="9" s="1"/>
  <c r="Q13" i="6"/>
  <c r="J12" i="9" s="1"/>
  <c r="O13" i="6"/>
  <c r="H12" i="9" s="1"/>
  <c r="Q12" i="6"/>
  <c r="J11" i="9" s="1"/>
  <c r="O12" i="6"/>
  <c r="H11" i="9" s="1"/>
  <c r="K19" i="5"/>
  <c r="E20" i="9"/>
  <c r="G6" i="19"/>
  <c r="G9"/>
  <c r="G15"/>
  <c r="J15" s="1"/>
  <c r="G21"/>
  <c r="J21" s="1"/>
  <c r="G30"/>
  <c r="J12"/>
  <c r="G12"/>
  <c r="J24"/>
  <c r="G24"/>
  <c r="J36"/>
  <c r="G36"/>
  <c r="F6" i="10"/>
  <c r="N4" i="18"/>
  <c r="W4" i="9" s="1"/>
  <c r="P4" i="18"/>
  <c r="Y4" i="9" s="1"/>
  <c r="R4" i="18"/>
  <c r="AA4" i="9" s="1"/>
  <c r="N6" i="18"/>
  <c r="W6" i="9" s="1"/>
  <c r="P6" i="18"/>
  <c r="Y6" i="9" s="1"/>
  <c r="R6" i="18"/>
  <c r="AA6" i="9" s="1"/>
  <c r="O7" i="18"/>
  <c r="X7" i="9" s="1"/>
  <c r="Q7" i="18"/>
  <c r="Z7" i="9" s="1"/>
  <c r="S7" i="18"/>
  <c r="AB7" i="9" s="1"/>
  <c r="N8" i="18"/>
  <c r="W8" i="9" s="1"/>
  <c r="P8" i="18"/>
  <c r="Y8" i="9" s="1"/>
  <c r="R8" i="18"/>
  <c r="AA8" i="9" s="1"/>
  <c r="O9" i="18"/>
  <c r="X9" i="9" s="1"/>
  <c r="Q9" i="18"/>
  <c r="Z9" i="9" s="1"/>
  <c r="S9" i="18"/>
  <c r="AB9" i="9" s="1"/>
  <c r="N10" i="18"/>
  <c r="W10" i="9" s="1"/>
  <c r="P10" i="18"/>
  <c r="Y10" i="9" s="1"/>
  <c r="R10" i="18"/>
  <c r="AA10" i="9" s="1"/>
  <c r="O11" i="18"/>
  <c r="X11" i="9" s="1"/>
  <c r="Q11" i="18"/>
  <c r="Z11" i="9" s="1"/>
  <c r="S11" i="18"/>
  <c r="AB11" i="9" s="1"/>
  <c r="O15" i="18"/>
  <c r="X15" i="9" s="1"/>
  <c r="Q15" i="18"/>
  <c r="Z15" i="9" s="1"/>
  <c r="S15" i="18"/>
  <c r="AB15" i="9" s="1"/>
  <c r="N16" i="18"/>
  <c r="W16" i="9" s="1"/>
  <c r="P16" i="18"/>
  <c r="Y16" i="9" s="1"/>
  <c r="R16" i="18"/>
  <c r="AA16" i="9" s="1"/>
  <c r="O17" i="18"/>
  <c r="X17" i="9" s="1"/>
  <c r="Q17" i="18"/>
  <c r="Z17" i="9" s="1"/>
  <c r="S17" i="18"/>
  <c r="AB17" i="9" s="1"/>
  <c r="N20" i="18"/>
  <c r="W20" i="9" s="1"/>
  <c r="P20" i="18"/>
  <c r="Y20" i="9" s="1"/>
  <c r="R20" i="18"/>
  <c r="AA20" i="9" s="1"/>
  <c r="O21" i="18"/>
  <c r="X21" i="9" s="1"/>
  <c r="Q21" i="18"/>
  <c r="Z21" i="9" s="1"/>
  <c r="S21" i="18"/>
  <c r="AB21" i="9" s="1"/>
  <c r="O23" i="18"/>
  <c r="X23" i="9" s="1"/>
  <c r="Q23" i="18"/>
  <c r="Z23" i="9" s="1"/>
  <c r="S23" i="18"/>
  <c r="AB23" i="9" s="1"/>
  <c r="O27" i="18"/>
  <c r="X27" i="9" s="1"/>
  <c r="Q27" i="18"/>
  <c r="Z27" i="9" s="1"/>
  <c r="S27" i="18"/>
  <c r="AB27" i="9" s="1"/>
  <c r="O29" i="18"/>
  <c r="X29" i="9" s="1"/>
  <c r="Q29" i="18"/>
  <c r="Z29" i="9" s="1"/>
  <c r="S29" i="18"/>
  <c r="AB29" i="9" s="1"/>
  <c r="H19" i="11"/>
  <c r="H12"/>
  <c r="C38"/>
  <c r="F22" i="10"/>
  <c r="F24"/>
  <c r="F16"/>
  <c r="O4" i="18"/>
  <c r="X4" i="9" s="1"/>
  <c r="Q4" i="18"/>
  <c r="Z4" i="9" s="1"/>
  <c r="O6" i="18"/>
  <c r="X6" i="9" s="1"/>
  <c r="Q6" i="18"/>
  <c r="Z6" i="9" s="1"/>
  <c r="N7" i="18"/>
  <c r="W7" i="9" s="1"/>
  <c r="P7" i="18"/>
  <c r="Y7" i="9" s="1"/>
  <c r="O8" i="18"/>
  <c r="X8" i="9" s="1"/>
  <c r="Q8" i="18"/>
  <c r="Z8" i="9" s="1"/>
  <c r="N9" i="18"/>
  <c r="W9" i="9" s="1"/>
  <c r="P9" i="18"/>
  <c r="Y9" i="9" s="1"/>
  <c r="O10" i="18"/>
  <c r="X10" i="9" s="1"/>
  <c r="Q10" i="18"/>
  <c r="Z10" i="9" s="1"/>
  <c r="N11" i="18"/>
  <c r="W11" i="9" s="1"/>
  <c r="P11" i="18"/>
  <c r="Y11" i="9" s="1"/>
  <c r="N15" i="18"/>
  <c r="W15" i="9" s="1"/>
  <c r="P15" i="18"/>
  <c r="Y15" i="9" s="1"/>
  <c r="O16" i="18"/>
  <c r="X16" i="9" s="1"/>
  <c r="Q16" i="18"/>
  <c r="Z16" i="9" s="1"/>
  <c r="N17" i="18"/>
  <c r="W17" i="9" s="1"/>
  <c r="P17" i="18"/>
  <c r="Y17" i="9" s="1"/>
  <c r="O20" i="18"/>
  <c r="X20" i="9" s="1"/>
  <c r="Q20" i="18"/>
  <c r="Z20" i="9" s="1"/>
  <c r="N21" i="18"/>
  <c r="W21" i="9" s="1"/>
  <c r="P21" i="18"/>
  <c r="Y21" i="9" s="1"/>
  <c r="N23" i="18"/>
  <c r="W23" i="9" s="1"/>
  <c r="P23" i="18"/>
  <c r="Y23" i="9" s="1"/>
  <c r="N27" i="18"/>
  <c r="W27" i="9" s="1"/>
  <c r="P27" i="18"/>
  <c r="Y27" i="9" s="1"/>
  <c r="N29" i="18"/>
  <c r="W29" i="9" s="1"/>
  <c r="P29" i="18"/>
  <c r="Y29" i="9" s="1"/>
  <c r="A24" i="15"/>
  <c r="J39" i="19"/>
  <c r="J6"/>
  <c r="E22" i="9"/>
  <c r="C23" i="11" s="1"/>
  <c r="K21" i="5"/>
  <c r="C27" i="11"/>
  <c r="K25" i="5"/>
  <c r="K27"/>
  <c r="K17"/>
  <c r="F24" i="11"/>
  <c r="F25"/>
  <c r="I13" i="10"/>
  <c r="I15"/>
  <c r="F29" i="11"/>
  <c r="H14" i="10"/>
  <c r="H27" i="11"/>
  <c r="F30"/>
  <c r="D26"/>
  <c r="D23"/>
  <c r="H18"/>
  <c r="E10"/>
  <c r="H6" i="10"/>
  <c r="J7"/>
  <c r="R36" i="8"/>
  <c r="V36" i="9" s="1"/>
  <c r="P36" i="8"/>
  <c r="T36" i="9" s="1"/>
  <c r="N36" i="8"/>
  <c r="R36" i="9" s="1"/>
  <c r="R35" i="8"/>
  <c r="V35" i="9" s="1"/>
  <c r="P35" i="8"/>
  <c r="T35" i="9" s="1"/>
  <c r="N35" i="8"/>
  <c r="R35" i="9" s="1"/>
  <c r="R34" i="8"/>
  <c r="V34" i="9" s="1"/>
  <c r="P34" i="8"/>
  <c r="T34" i="9" s="1"/>
  <c r="N34" i="8"/>
  <c r="R34" i="9" s="1"/>
  <c r="R33" i="8"/>
  <c r="V33" i="9" s="1"/>
  <c r="P33" i="8"/>
  <c r="T33" i="9" s="1"/>
  <c r="N33" i="8"/>
  <c r="R33" i="9" s="1"/>
  <c r="R32" i="8"/>
  <c r="V32" i="9" s="1"/>
  <c r="P32" i="8"/>
  <c r="T32" i="9" s="1"/>
  <c r="N32" i="8"/>
  <c r="R32" i="9" s="1"/>
  <c r="R31" i="8"/>
  <c r="V31" i="9" s="1"/>
  <c r="P31" i="8"/>
  <c r="T31" i="9" s="1"/>
  <c r="N31" i="8"/>
  <c r="R31" i="9" s="1"/>
  <c r="R30" i="8"/>
  <c r="V30" i="9" s="1"/>
  <c r="P30" i="8"/>
  <c r="T30" i="9" s="1"/>
  <c r="N30" i="8"/>
  <c r="R30" i="9" s="1"/>
  <c r="R29" i="8"/>
  <c r="V29" i="9" s="1"/>
  <c r="P29" i="8"/>
  <c r="T29" i="9" s="1"/>
  <c r="N29" i="8"/>
  <c r="R29" i="9" s="1"/>
  <c r="R28" i="8"/>
  <c r="V28" i="9" s="1"/>
  <c r="P28" i="8"/>
  <c r="T28" i="9" s="1"/>
  <c r="N28" i="8"/>
  <c r="R28" i="9" s="1"/>
  <c r="R27" i="8"/>
  <c r="V27" i="9" s="1"/>
  <c r="P27" i="8"/>
  <c r="T27" i="9" s="1"/>
  <c r="N27" i="8"/>
  <c r="R27" i="9" s="1"/>
  <c r="R26" i="8"/>
  <c r="V26" i="9" s="1"/>
  <c r="P26" i="8"/>
  <c r="T26" i="9" s="1"/>
  <c r="U14" i="10" s="1"/>
  <c r="N26" i="8"/>
  <c r="R26" i="9" s="1"/>
  <c r="R25" i="8"/>
  <c r="V25" i="9" s="1"/>
  <c r="P25" i="8"/>
  <c r="T25" i="9" s="1"/>
  <c r="N25" i="8"/>
  <c r="R25" i="9" s="1"/>
  <c r="R24" i="8"/>
  <c r="V24" i="9" s="1"/>
  <c r="P24" i="8"/>
  <c r="T24" i="9" s="1"/>
  <c r="N24" i="8"/>
  <c r="R24" i="9" s="1"/>
  <c r="R23" i="8"/>
  <c r="V23" i="9" s="1"/>
  <c r="P23" i="8"/>
  <c r="T23" i="9" s="1"/>
  <c r="N23" i="8"/>
  <c r="R23" i="9" s="1"/>
  <c r="R22" i="8"/>
  <c r="V22" i="9" s="1"/>
  <c r="P22" i="8"/>
  <c r="T22" i="9" s="1"/>
  <c r="N22" i="8"/>
  <c r="R22" i="9" s="1"/>
  <c r="R21" i="8"/>
  <c r="V21" i="9" s="1"/>
  <c r="P21" i="8"/>
  <c r="T21" i="9" s="1"/>
  <c r="N21" i="8"/>
  <c r="R21" i="9" s="1"/>
  <c r="R20" i="8"/>
  <c r="V20" i="9" s="1"/>
  <c r="P20" i="8"/>
  <c r="T20" i="9" s="1"/>
  <c r="N20" i="8"/>
  <c r="R20" i="9" s="1"/>
  <c r="R19" i="8"/>
  <c r="V19" i="9" s="1"/>
  <c r="P19" i="8"/>
  <c r="T19" i="9" s="1"/>
  <c r="N19" i="8"/>
  <c r="R19" i="9" s="1"/>
  <c r="R18" i="8"/>
  <c r="V18" i="9" s="1"/>
  <c r="P18" i="8"/>
  <c r="T18" i="9" s="1"/>
  <c r="N18" i="8"/>
  <c r="R18" i="9" s="1"/>
  <c r="R17" i="8"/>
  <c r="V17" i="9" s="1"/>
  <c r="P17" i="8"/>
  <c r="T17" i="9" s="1"/>
  <c r="N17" i="8"/>
  <c r="R17" i="9" s="1"/>
  <c r="R16" i="8"/>
  <c r="V16" i="9" s="1"/>
  <c r="P16" i="8"/>
  <c r="T16" i="9" s="1"/>
  <c r="N16" i="8"/>
  <c r="R16" i="9" s="1"/>
  <c r="R15" i="8"/>
  <c r="V15" i="9" s="1"/>
  <c r="P15" i="8"/>
  <c r="T15" i="9" s="1"/>
  <c r="N15" i="8"/>
  <c r="R15" i="9" s="1"/>
  <c r="R14" i="8"/>
  <c r="V14" i="9" s="1"/>
  <c r="P14" i="8"/>
  <c r="T14" i="9" s="1"/>
  <c r="N14" i="8"/>
  <c r="R14" i="9" s="1"/>
  <c r="R13" i="8"/>
  <c r="V13" i="9" s="1"/>
  <c r="P13" i="8"/>
  <c r="T13" i="9" s="1"/>
  <c r="N13" i="8"/>
  <c r="R13" i="9" s="1"/>
  <c r="R12" i="8"/>
  <c r="V12" i="9" s="1"/>
  <c r="P12" i="8"/>
  <c r="T12" i="9" s="1"/>
  <c r="N12" i="8"/>
  <c r="R12" i="9" s="1"/>
  <c r="R11" i="8"/>
  <c r="V11" i="9" s="1"/>
  <c r="P11" i="8"/>
  <c r="T11" i="9" s="1"/>
  <c r="N11" i="8"/>
  <c r="R11" i="9" s="1"/>
  <c r="R10" i="8"/>
  <c r="V10" i="9" s="1"/>
  <c r="P10" i="8"/>
  <c r="T10" i="9" s="1"/>
  <c r="N10" i="8"/>
  <c r="R10" i="9" s="1"/>
  <c r="R9" i="8"/>
  <c r="V9" i="9" s="1"/>
  <c r="P9" i="8"/>
  <c r="T9" i="9" s="1"/>
  <c r="N9" i="8"/>
  <c r="R9" i="9" s="1"/>
  <c r="R8" i="8"/>
  <c r="V8" i="9" s="1"/>
  <c r="P8" i="8"/>
  <c r="T8" i="9" s="1"/>
  <c r="N8" i="8"/>
  <c r="R8" i="9" s="1"/>
  <c r="R7" i="8"/>
  <c r="V7" i="9" s="1"/>
  <c r="P7" i="8"/>
  <c r="T7" i="9" s="1"/>
  <c r="N7" i="8"/>
  <c r="R7" i="9" s="1"/>
  <c r="R6" i="8"/>
  <c r="V6" i="9" s="1"/>
  <c r="P6" i="8"/>
  <c r="T6" i="9" s="1"/>
  <c r="N6" i="8"/>
  <c r="R6" i="9" s="1"/>
  <c r="R5" i="8"/>
  <c r="V5" i="9" s="1"/>
  <c r="P5" i="8"/>
  <c r="T5" i="9" s="1"/>
  <c r="N5" i="8"/>
  <c r="R5" i="9" s="1"/>
  <c r="R4" i="8"/>
  <c r="V4" i="9" s="1"/>
  <c r="P4" i="8"/>
  <c r="T4" i="9" s="1"/>
  <c r="N4" i="8"/>
  <c r="R4" i="9" s="1"/>
  <c r="Q36" i="8"/>
  <c r="U36" i="9" s="1"/>
  <c r="O36" i="8"/>
  <c r="S36" i="9" s="1"/>
  <c r="Q35" i="8"/>
  <c r="U35" i="9" s="1"/>
  <c r="O35" i="8"/>
  <c r="S35" i="9" s="1"/>
  <c r="Q34" i="8"/>
  <c r="U34" i="9" s="1"/>
  <c r="O34" i="8"/>
  <c r="S34" i="9" s="1"/>
  <c r="Q33" i="8"/>
  <c r="U33" i="9" s="1"/>
  <c r="O33" i="8"/>
  <c r="S33" i="9" s="1"/>
  <c r="Q32" i="8"/>
  <c r="U32" i="9" s="1"/>
  <c r="O32" i="8"/>
  <c r="S32" i="9" s="1"/>
  <c r="Q31" i="8"/>
  <c r="U31" i="9" s="1"/>
  <c r="O31" i="8"/>
  <c r="S31" i="9" s="1"/>
  <c r="Q30" i="8"/>
  <c r="U30" i="9" s="1"/>
  <c r="O30" i="8"/>
  <c r="S30" i="9" s="1"/>
  <c r="Q29" i="8"/>
  <c r="U29" i="9" s="1"/>
  <c r="O29" i="8"/>
  <c r="S29" i="9" s="1"/>
  <c r="Q28" i="8"/>
  <c r="U28" i="9" s="1"/>
  <c r="O28" i="8"/>
  <c r="S28" i="9" s="1"/>
  <c r="Q27" i="8"/>
  <c r="U27" i="9" s="1"/>
  <c r="O27" i="8"/>
  <c r="S27" i="9" s="1"/>
  <c r="Q26" i="8"/>
  <c r="U26" i="9" s="1"/>
  <c r="O26" i="8"/>
  <c r="S26" i="9" s="1"/>
  <c r="Q25" i="8"/>
  <c r="U25" i="9" s="1"/>
  <c r="O25" i="8"/>
  <c r="S25" i="9" s="1"/>
  <c r="Q24" i="8"/>
  <c r="U24" i="9" s="1"/>
  <c r="O24" i="8"/>
  <c r="S24" i="9" s="1"/>
  <c r="Q23" i="8"/>
  <c r="U23" i="9" s="1"/>
  <c r="O23" i="8"/>
  <c r="S23" i="9" s="1"/>
  <c r="Q22" i="8"/>
  <c r="U22" i="9" s="1"/>
  <c r="O22" i="8"/>
  <c r="S22" i="9" s="1"/>
  <c r="Q21" i="8"/>
  <c r="U21" i="9" s="1"/>
  <c r="O21" i="8"/>
  <c r="S21" i="9" s="1"/>
  <c r="Q20" i="8"/>
  <c r="U20" i="9" s="1"/>
  <c r="O20" i="8"/>
  <c r="S20" i="9" s="1"/>
  <c r="Q19" i="8"/>
  <c r="U19" i="9" s="1"/>
  <c r="O19" i="8"/>
  <c r="S19" i="9" s="1"/>
  <c r="Q18" i="8"/>
  <c r="U18" i="9" s="1"/>
  <c r="O18" i="8"/>
  <c r="S18" i="9" s="1"/>
  <c r="Q17" i="8"/>
  <c r="U17" i="9" s="1"/>
  <c r="O17" i="8"/>
  <c r="S17" i="9" s="1"/>
  <c r="Q16" i="8"/>
  <c r="U16" i="9" s="1"/>
  <c r="O16" i="8"/>
  <c r="S16" i="9" s="1"/>
  <c r="Q15" i="8"/>
  <c r="U15" i="9" s="1"/>
  <c r="O15" i="8"/>
  <c r="S15" i="9" s="1"/>
  <c r="Q14" i="8"/>
  <c r="U14" i="9" s="1"/>
  <c r="O14" i="8"/>
  <c r="S14" i="9" s="1"/>
  <c r="Q13" i="8"/>
  <c r="U13" i="9" s="1"/>
  <c r="O13" i="8"/>
  <c r="S13" i="9" s="1"/>
  <c r="Q12" i="8"/>
  <c r="U12" i="9" s="1"/>
  <c r="O12" i="8"/>
  <c r="S12" i="9" s="1"/>
  <c r="Q11" i="8"/>
  <c r="U11" i="9" s="1"/>
  <c r="O11" i="8"/>
  <c r="S11" i="9" s="1"/>
  <c r="Q10" i="8"/>
  <c r="U10" i="9" s="1"/>
  <c r="O10" i="8"/>
  <c r="S10" i="9" s="1"/>
  <c r="Q9" i="8"/>
  <c r="U9" i="9" s="1"/>
  <c r="O9" i="8"/>
  <c r="S9" i="9" s="1"/>
  <c r="Q8" i="8"/>
  <c r="U8" i="9" s="1"/>
  <c r="O8" i="8"/>
  <c r="S8" i="9" s="1"/>
  <c r="Q7" i="8"/>
  <c r="U7" i="9" s="1"/>
  <c r="O7" i="8"/>
  <c r="S7" i="9" s="1"/>
  <c r="Q6" i="8"/>
  <c r="U6" i="9" s="1"/>
  <c r="O6" i="8"/>
  <c r="S6" i="9" s="1"/>
  <c r="Q5" i="8"/>
  <c r="U5" i="9" s="1"/>
  <c r="O5" i="8"/>
  <c r="S5" i="9" s="1"/>
  <c r="Q4" i="8"/>
  <c r="U4" i="9" s="1"/>
  <c r="O4" i="8"/>
  <c r="S4" i="9" s="1"/>
  <c r="J4" i="16"/>
  <c r="L30" i="7"/>
  <c r="S30" s="1"/>
  <c r="F20" i="11"/>
  <c r="H12" i="10"/>
  <c r="E23" i="11"/>
  <c r="G9" i="10"/>
  <c r="G7"/>
  <c r="D17" i="11"/>
  <c r="F28"/>
  <c r="H24"/>
  <c r="K14" i="10"/>
  <c r="E62" i="11"/>
  <c r="Y26"/>
  <c r="Y32"/>
  <c r="Y34"/>
  <c r="Y40"/>
  <c r="Y42"/>
  <c r="F17"/>
  <c r="I17"/>
  <c r="L10" i="10"/>
  <c r="E20" i="11"/>
  <c r="I28"/>
  <c r="G28"/>
  <c r="H29"/>
  <c r="E30"/>
  <c r="F33"/>
  <c r="G53"/>
  <c r="Y36"/>
  <c r="Y38"/>
  <c r="Y44"/>
  <c r="AB25" i="10"/>
  <c r="AB27"/>
  <c r="AB29"/>
  <c r="AB31"/>
  <c r="G12" i="11"/>
  <c r="G11"/>
  <c r="I12"/>
  <c r="H13"/>
  <c r="G55"/>
  <c r="U31" i="10"/>
  <c r="S31"/>
  <c r="W29"/>
  <c r="S29"/>
  <c r="S22"/>
  <c r="U18"/>
  <c r="S18"/>
  <c r="W16"/>
  <c r="S16"/>
  <c r="H26" i="11"/>
  <c r="G12" i="10"/>
  <c r="H27"/>
  <c r="Q28" i="11"/>
  <c r="T35"/>
  <c r="S57"/>
  <c r="P55"/>
  <c r="P47"/>
  <c r="W31" i="10"/>
  <c r="U27"/>
  <c r="W26"/>
  <c r="W25"/>
  <c r="W21"/>
  <c r="W18"/>
  <c r="L9"/>
  <c r="D11" i="11"/>
  <c r="F18"/>
  <c r="I27"/>
  <c r="I32"/>
  <c r="H32"/>
  <c r="L12" i="10"/>
  <c r="I25" i="11"/>
  <c r="F11" i="10"/>
  <c r="G47" i="11"/>
  <c r="I18" i="10"/>
  <c r="I54" i="11"/>
  <c r="G21" i="10"/>
  <c r="D35" i="11"/>
  <c r="I62"/>
  <c r="F61"/>
  <c r="G25" i="10"/>
  <c r="H46" i="11"/>
  <c r="E44"/>
  <c r="H21" i="10"/>
  <c r="H7"/>
  <c r="C58" i="11"/>
  <c r="F25" i="10"/>
  <c r="Q60" i="11"/>
  <c r="W27" i="10"/>
  <c r="U26"/>
  <c r="U22"/>
  <c r="S38" i="11"/>
  <c r="L7" i="10"/>
  <c r="G29" i="11"/>
  <c r="G25"/>
  <c r="E18"/>
  <c r="F19"/>
  <c r="E21"/>
  <c r="J6" i="10"/>
  <c r="F12" i="11"/>
  <c r="K7" i="10"/>
  <c r="I21" i="11"/>
  <c r="F21"/>
  <c r="H22"/>
  <c r="D22"/>
  <c r="I14" i="10"/>
  <c r="G26" i="11"/>
  <c r="D27"/>
  <c r="J15" i="10"/>
  <c r="R15" i="16" s="1"/>
  <c r="D29" i="11"/>
  <c r="G31"/>
  <c r="E31"/>
  <c r="F31"/>
  <c r="F32"/>
  <c r="J19" i="10"/>
  <c r="H22"/>
  <c r="G22" i="11"/>
  <c r="F22"/>
  <c r="K13" i="10"/>
  <c r="F12"/>
  <c r="G52" i="11"/>
  <c r="G54"/>
  <c r="I11"/>
  <c r="H32" i="10"/>
  <c r="C34" i="11"/>
  <c r="D58"/>
  <c r="H57"/>
  <c r="G50"/>
  <c r="H8" i="10"/>
  <c r="G32"/>
  <c r="F63" i="11"/>
  <c r="L31" i="10"/>
  <c r="K30"/>
  <c r="G27"/>
  <c r="F51" i="11"/>
  <c r="D50"/>
  <c r="L23" i="10"/>
  <c r="K21"/>
  <c r="I19"/>
  <c r="E7" i="11"/>
  <c r="D12"/>
  <c r="C61"/>
  <c r="C33" i="15"/>
  <c r="Q63" i="11"/>
  <c r="R60"/>
  <c r="S28" i="10"/>
  <c r="T51" i="11"/>
  <c r="R40"/>
  <c r="U16" i="10"/>
  <c r="R41" i="11"/>
  <c r="A7" i="15"/>
  <c r="H28" i="16"/>
  <c r="R28"/>
  <c r="S28"/>
  <c r="N28"/>
  <c r="F28"/>
  <c r="I5" i="10"/>
  <c r="F9" i="11"/>
  <c r="E9"/>
  <c r="I3" i="10"/>
  <c r="J4"/>
  <c r="D6" i="11"/>
  <c r="L4" i="10"/>
  <c r="T4" i="16" s="1"/>
  <c r="Q3" i="17"/>
  <c r="Y4" i="7" s="1"/>
  <c r="M44" i="11"/>
  <c r="L36"/>
  <c r="N50"/>
  <c r="M60"/>
  <c r="M42"/>
  <c r="N49"/>
  <c r="N62"/>
  <c r="N46"/>
  <c r="O17" i="10"/>
  <c r="C3" i="17"/>
  <c r="Y2" i="7" s="1"/>
  <c r="N40" i="11"/>
  <c r="J39"/>
  <c r="N39"/>
  <c r="N58"/>
  <c r="N43"/>
  <c r="L63"/>
  <c r="L46"/>
  <c r="P15"/>
  <c r="W12" i="10"/>
  <c r="U11"/>
  <c r="S10"/>
  <c r="AB10" i="16" s="1"/>
  <c r="S6" i="10"/>
  <c r="Y16" i="11"/>
  <c r="Y10"/>
  <c r="U12" i="10"/>
  <c r="AD12" i="16" s="1"/>
  <c r="W10" i="10"/>
  <c r="W9"/>
  <c r="AF9" i="16" s="1"/>
  <c r="W5" i="10"/>
  <c r="P23" i="11"/>
  <c r="S12" i="10"/>
  <c r="AB12" i="16" s="1"/>
  <c r="W11" i="10"/>
  <c r="S11"/>
  <c r="O18" i="11"/>
  <c r="R17"/>
  <c r="U9" i="10"/>
  <c r="AD9" i="16" s="1"/>
  <c r="W8" i="10"/>
  <c r="AF8" i="16" s="1"/>
  <c r="U8" i="10"/>
  <c r="AD8" i="16" s="1"/>
  <c r="S8" i="10"/>
  <c r="AB8" i="16" s="1"/>
  <c r="Q12" i="11"/>
  <c r="W7" i="10"/>
  <c r="AF7" i="16" s="1"/>
  <c r="U7" i="10"/>
  <c r="AD7" i="16" s="1"/>
  <c r="S6" i="11"/>
  <c r="R7"/>
  <c r="S4" i="10"/>
  <c r="AB4" i="16" s="1"/>
  <c r="W4" i="10"/>
  <c r="AF4" i="16" s="1"/>
  <c r="R6" i="11"/>
  <c r="L12" i="7"/>
  <c r="L11"/>
  <c r="L10"/>
  <c r="L8"/>
  <c r="Y8" i="11"/>
  <c r="L48"/>
  <c r="S3" i="17"/>
  <c r="AA4" i="7" s="1"/>
  <c r="J3" i="17"/>
  <c r="Y3" i="7" s="1"/>
  <c r="Z3"/>
  <c r="O23" i="10"/>
  <c r="L35" i="11"/>
  <c r="J55"/>
  <c r="K36"/>
  <c r="P21" i="10"/>
  <c r="J46" i="11"/>
  <c r="J44"/>
  <c r="P19" i="10"/>
  <c r="M39" i="11"/>
  <c r="J35"/>
  <c r="M27"/>
  <c r="M48"/>
  <c r="M46"/>
  <c r="M28" i="10"/>
  <c r="J43" i="11"/>
  <c r="O22" i="10"/>
  <c r="N28"/>
  <c r="N27"/>
  <c r="K44" i="11"/>
  <c r="K38"/>
  <c r="N21" i="10"/>
  <c r="J60" i="11"/>
  <c r="N41"/>
  <c r="G9"/>
  <c r="G8"/>
  <c r="I8"/>
  <c r="L5" i="10"/>
  <c r="I9" i="11"/>
  <c r="F8"/>
  <c r="H9"/>
  <c r="D8"/>
  <c r="H8"/>
  <c r="H6"/>
  <c r="F7"/>
  <c r="I4" i="10"/>
  <c r="Q4" i="16" s="1"/>
  <c r="F6" i="11"/>
  <c r="H7"/>
  <c r="G4" i="10"/>
  <c r="O4" i="16" s="1"/>
  <c r="H4" i="10"/>
  <c r="P4" i="16" s="1"/>
  <c r="L3" i="10"/>
  <c r="I5" i="11"/>
  <c r="D5"/>
  <c r="J3" i="10"/>
  <c r="G5" i="11"/>
  <c r="K5" i="5"/>
  <c r="K3"/>
  <c r="K7"/>
  <c r="E6" i="9"/>
  <c r="C7" i="11" s="1"/>
  <c r="E3" i="9"/>
  <c r="C4" i="11" s="1"/>
  <c r="A31" i="15"/>
  <c r="B23" i="16"/>
  <c r="D23"/>
  <c r="X23"/>
  <c r="T10"/>
  <c r="D10"/>
  <c r="O23"/>
  <c r="H10"/>
  <c r="G8"/>
  <c r="W23"/>
  <c r="P23"/>
  <c r="O10"/>
  <c r="G10"/>
  <c r="A23" i="15"/>
  <c r="E23" s="1"/>
  <c r="R23" i="16"/>
  <c r="G15"/>
  <c r="B7" i="15"/>
  <c r="B7" i="16" s="1"/>
  <c r="I31"/>
  <c r="N31"/>
  <c r="S23"/>
  <c r="C23"/>
  <c r="J10"/>
  <c r="E10"/>
  <c r="A10" i="15"/>
  <c r="V23" i="16"/>
  <c r="T23"/>
  <c r="G23"/>
  <c r="P12"/>
  <c r="D8"/>
  <c r="D15"/>
  <c r="V32"/>
  <c r="S14"/>
  <c r="E8"/>
  <c r="A22" i="15"/>
  <c r="B22" s="1"/>
  <c r="G31" i="16"/>
  <c r="H22"/>
  <c r="O31"/>
  <c r="X30"/>
  <c r="A8" i="15"/>
  <c r="D31" i="16"/>
  <c r="B32"/>
  <c r="E32"/>
  <c r="J22"/>
  <c r="P30"/>
  <c r="F22"/>
  <c r="W31"/>
  <c r="G12"/>
  <c r="O30"/>
  <c r="C32"/>
  <c r="E30"/>
  <c r="B30"/>
  <c r="U22"/>
  <c r="A29" i="15"/>
  <c r="B29" s="1"/>
  <c r="H31" i="16"/>
  <c r="N22"/>
  <c r="Q30"/>
  <c r="R32"/>
  <c r="E14"/>
  <c r="J12"/>
  <c r="V22"/>
  <c r="Q22"/>
  <c r="U31"/>
  <c r="J14"/>
  <c r="R22"/>
  <c r="C30"/>
  <c r="U32"/>
  <c r="E15"/>
  <c r="A4" i="15"/>
  <c r="I22" i="16"/>
  <c r="T30"/>
  <c r="S31"/>
  <c r="T31"/>
  <c r="D22"/>
  <c r="H30"/>
  <c r="O32"/>
  <c r="A32" i="15"/>
  <c r="E32" s="1"/>
  <c r="A3" i="16"/>
  <c r="A21" i="15"/>
  <c r="C21" s="1"/>
  <c r="R8" i="16"/>
  <c r="P22"/>
  <c r="O22"/>
  <c r="T22"/>
  <c r="N12"/>
  <c r="V31"/>
  <c r="R31"/>
  <c r="H4"/>
  <c r="H12"/>
  <c r="G14"/>
  <c r="C22"/>
  <c r="G30"/>
  <c r="J30"/>
  <c r="H32"/>
  <c r="D32"/>
  <c r="P14"/>
  <c r="E12"/>
  <c r="E31"/>
  <c r="A30" i="15"/>
  <c r="A19"/>
  <c r="C19" s="1"/>
  <c r="W22" i="16"/>
  <c r="O12"/>
  <c r="Q31"/>
  <c r="J31"/>
  <c r="J8"/>
  <c r="D14"/>
  <c r="H15"/>
  <c r="S22"/>
  <c r="V30"/>
  <c r="R30"/>
  <c r="U30"/>
  <c r="S32"/>
  <c r="N32"/>
  <c r="F30"/>
  <c r="E22"/>
  <c r="A27" i="15"/>
  <c r="A14"/>
  <c r="I8" i="16"/>
  <c r="X31"/>
  <c r="C31"/>
  <c r="H8"/>
  <c r="J15"/>
  <c r="B22"/>
  <c r="N30"/>
  <c r="W30"/>
  <c r="T32"/>
  <c r="X32"/>
  <c r="W32"/>
  <c r="P8"/>
  <c r="Q14"/>
  <c r="Q15"/>
  <c r="F31"/>
  <c r="F32"/>
  <c r="A13" i="15"/>
  <c r="R4" i="16"/>
  <c r="C17" i="15"/>
  <c r="T12" i="16"/>
  <c r="X22"/>
  <c r="P31"/>
  <c r="B31"/>
  <c r="H14"/>
  <c r="S30"/>
  <c r="Q32"/>
  <c r="P32"/>
  <c r="B17" i="15"/>
  <c r="A12"/>
  <c r="D20" i="11"/>
  <c r="D21"/>
  <c r="H30"/>
  <c r="H31"/>
  <c r="J23" i="10"/>
  <c r="G45" i="11"/>
  <c r="G44"/>
  <c r="G7"/>
  <c r="G6"/>
  <c r="H10"/>
  <c r="K6" i="10"/>
  <c r="H11" i="11"/>
  <c r="H29" i="10"/>
  <c r="E56" i="11"/>
  <c r="E57"/>
  <c r="I37"/>
  <c r="I36"/>
  <c r="L19" i="10"/>
  <c r="G20" i="11"/>
  <c r="G21"/>
  <c r="F36"/>
  <c r="H48"/>
  <c r="H49"/>
  <c r="K25" i="10"/>
  <c r="I23"/>
  <c r="F42" i="11"/>
  <c r="F43"/>
  <c r="I22" i="10"/>
  <c r="E29" i="11"/>
  <c r="E28"/>
  <c r="F4"/>
  <c r="F5"/>
  <c r="I15"/>
  <c r="I14"/>
  <c r="L8" i="10"/>
  <c r="T8" i="16" s="1"/>
  <c r="G15" i="11"/>
  <c r="G14"/>
  <c r="E31" i="9"/>
  <c r="K31" i="5"/>
  <c r="C12" i="11"/>
  <c r="C13"/>
  <c r="T30" i="10"/>
  <c r="Q58" i="11"/>
  <c r="Q59"/>
  <c r="D32"/>
  <c r="F44"/>
  <c r="F45"/>
  <c r="T29" i="10"/>
  <c r="Q57" i="11"/>
  <c r="Q56"/>
  <c r="K11" i="10"/>
  <c r="H21" i="11"/>
  <c r="E26"/>
  <c r="E27"/>
  <c r="G38"/>
  <c r="G39"/>
  <c r="G13" i="10"/>
  <c r="O13" i="16" s="1"/>
  <c r="E55" i="11"/>
  <c r="E54"/>
  <c r="L22" i="10"/>
  <c r="I42" i="11"/>
  <c r="R28"/>
  <c r="R29"/>
  <c r="D24"/>
  <c r="D25"/>
  <c r="H18" i="10"/>
  <c r="E34" i="11"/>
  <c r="E35"/>
  <c r="F15"/>
  <c r="I8" i="10"/>
  <c r="Q8" i="16" s="1"/>
  <c r="F59" i="18"/>
  <c r="L63" i="7"/>
  <c r="S63" s="1"/>
  <c r="J13" i="10"/>
  <c r="R13" i="16" s="1"/>
  <c r="G49" i="11"/>
  <c r="E43"/>
  <c r="J24" i="10"/>
  <c r="G19" i="11"/>
  <c r="G18"/>
  <c r="J16" i="10"/>
  <c r="I43" i="11"/>
  <c r="F50"/>
  <c r="E53"/>
  <c r="F19" i="10"/>
  <c r="C37" i="11"/>
  <c r="C36"/>
  <c r="C28" i="15"/>
  <c r="F21" i="10"/>
  <c r="C40" i="11"/>
  <c r="E24" i="9"/>
  <c r="K23" i="5"/>
  <c r="F35" i="18"/>
  <c r="L39" i="7"/>
  <c r="S39" s="1"/>
  <c r="P14" i="10"/>
  <c r="X14" i="16" s="1"/>
  <c r="A11"/>
  <c r="A11" i="15"/>
  <c r="R52" i="11"/>
  <c r="R53"/>
  <c r="R26" i="10"/>
  <c r="O51" i="11"/>
  <c r="O50"/>
  <c r="K45"/>
  <c r="G48"/>
  <c r="H39"/>
  <c r="G32"/>
  <c r="D15"/>
  <c r="F14" i="10"/>
  <c r="N14" i="16" s="1"/>
  <c r="E47" i="11"/>
  <c r="E42"/>
  <c r="D18"/>
  <c r="I11" i="10"/>
  <c r="G23" i="11"/>
  <c r="D30"/>
  <c r="E40"/>
  <c r="E41"/>
  <c r="I46"/>
  <c r="I47"/>
  <c r="F59"/>
  <c r="E14"/>
  <c r="I59"/>
  <c r="I7"/>
  <c r="E48"/>
  <c r="E49"/>
  <c r="I57"/>
  <c r="E52"/>
  <c r="E16"/>
  <c r="E17"/>
  <c r="P3" i="17"/>
  <c r="X4" i="7" s="1"/>
  <c r="I2" i="11"/>
  <c r="L2" i="10"/>
  <c r="E60" i="11"/>
  <c r="E61"/>
  <c r="I51"/>
  <c r="E11"/>
  <c r="E28" i="15"/>
  <c r="C30" i="11"/>
  <c r="M35"/>
  <c r="T60"/>
  <c r="T61"/>
  <c r="T25"/>
  <c r="T24"/>
  <c r="W13" i="10"/>
  <c r="AF13" i="16" s="1"/>
  <c r="M26" i="11"/>
  <c r="J10" i="10"/>
  <c r="R10" i="16" s="1"/>
  <c r="K23" i="10"/>
  <c r="L13"/>
  <c r="T13" i="16" s="1"/>
  <c r="I12" i="10"/>
  <c r="Q12" i="16" s="1"/>
  <c r="D47" i="11"/>
  <c r="D41"/>
  <c r="H35"/>
  <c r="D31"/>
  <c r="D9"/>
  <c r="C31"/>
  <c r="I26"/>
  <c r="I6"/>
  <c r="G4" i="16"/>
  <c r="E27" i="9"/>
  <c r="G8" i="10"/>
  <c r="O8" i="16" s="1"/>
  <c r="H9" i="10"/>
  <c r="P9" i="16" s="1"/>
  <c r="J18" i="10"/>
  <c r="L11"/>
  <c r="H20" i="11"/>
  <c r="F27"/>
  <c r="F26"/>
  <c r="H16" i="10"/>
  <c r="I31" i="11"/>
  <c r="I30"/>
  <c r="F34"/>
  <c r="F35"/>
  <c r="H40"/>
  <c r="G46"/>
  <c r="G28" i="16"/>
  <c r="K29" i="5"/>
  <c r="G29" i="10"/>
  <c r="E15" i="11"/>
  <c r="D59"/>
  <c r="I58"/>
  <c r="O29" i="10"/>
  <c r="F27"/>
  <c r="C52" i="11"/>
  <c r="I61"/>
  <c r="I60"/>
  <c r="D52"/>
  <c r="D53"/>
  <c r="L32" i="10"/>
  <c r="G62" i="11"/>
  <c r="I31" i="10"/>
  <c r="F53" i="11"/>
  <c r="I27" i="10"/>
  <c r="H51" i="11"/>
  <c r="H50"/>
  <c r="K20" i="10"/>
  <c r="K39" i="5"/>
  <c r="O43" i="11"/>
  <c r="O42"/>
  <c r="R24"/>
  <c r="R25"/>
  <c r="H15" i="10"/>
  <c r="P15" i="16" s="1"/>
  <c r="J31" i="10"/>
  <c r="G61" i="11"/>
  <c r="G60"/>
  <c r="F5" i="18"/>
  <c r="G5" s="1"/>
  <c r="L9" i="7"/>
  <c r="P62" i="11"/>
  <c r="P63"/>
  <c r="S32" i="10"/>
  <c r="T59" i="11"/>
  <c r="T58"/>
  <c r="R56"/>
  <c r="R57"/>
  <c r="R8"/>
  <c r="R9"/>
  <c r="R48"/>
  <c r="R49"/>
  <c r="F37"/>
  <c r="G3" i="10"/>
  <c r="D4" i="11"/>
  <c r="J11" i="10"/>
  <c r="F5"/>
  <c r="C8" i="11"/>
  <c r="E56" i="9"/>
  <c r="F29" i="10" s="1"/>
  <c r="E13" i="11"/>
  <c r="E12"/>
  <c r="H28" i="10"/>
  <c r="B15" i="15"/>
  <c r="B15" i="16" s="1"/>
  <c r="E15" i="15"/>
  <c r="F15" i="16" s="1"/>
  <c r="A6"/>
  <c r="D6" s="1"/>
  <c r="A6" i="15"/>
  <c r="O62" i="11"/>
  <c r="O63"/>
  <c r="V26" i="10"/>
  <c r="S50" i="11"/>
  <c r="S51"/>
  <c r="S34"/>
  <c r="S35"/>
  <c r="Q33"/>
  <c r="Q32"/>
  <c r="U15" i="10"/>
  <c r="S27" i="11"/>
  <c r="S26"/>
  <c r="Q24"/>
  <c r="Q25"/>
  <c r="O23"/>
  <c r="O22"/>
  <c r="O14"/>
  <c r="O15"/>
  <c r="S11"/>
  <c r="S10"/>
  <c r="P48"/>
  <c r="P49"/>
  <c r="L6" i="10"/>
  <c r="J12"/>
  <c r="R12" i="16" s="1"/>
  <c r="O21" i="10"/>
  <c r="D43" i="11"/>
  <c r="G41"/>
  <c r="D33"/>
  <c r="G30"/>
  <c r="H23"/>
  <c r="I18"/>
  <c r="H16"/>
  <c r="D7"/>
  <c r="C11"/>
  <c r="I20"/>
  <c r="F13"/>
  <c r="C20"/>
  <c r="C21"/>
  <c r="K4" i="10"/>
  <c r="S4" i="16" s="1"/>
  <c r="D10" i="11"/>
  <c r="D19"/>
  <c r="H11" i="10"/>
  <c r="E25" i="11"/>
  <c r="E24"/>
  <c r="L14" i="10"/>
  <c r="T14" i="16" s="1"/>
  <c r="L26" i="10"/>
  <c r="I32"/>
  <c r="F62" i="11"/>
  <c r="C60"/>
  <c r="C42"/>
  <c r="F55"/>
  <c r="I4"/>
  <c r="F18" i="10"/>
  <c r="I28"/>
  <c r="F56" i="11"/>
  <c r="F57"/>
  <c r="D55"/>
  <c r="K59" i="5"/>
  <c r="F40" i="18"/>
  <c r="L44" i="7"/>
  <c r="S44" s="1"/>
  <c r="A16" i="16"/>
  <c r="A16" i="15"/>
  <c r="C16" s="1"/>
  <c r="T41" i="11"/>
  <c r="T40"/>
  <c r="G11" i="10"/>
  <c r="J20"/>
  <c r="E13" i="9"/>
  <c r="F8" i="10" s="1"/>
  <c r="N8" i="16" s="1"/>
  <c r="K13" i="5"/>
  <c r="F55" i="18"/>
  <c r="L59" i="7"/>
  <c r="S59" s="1"/>
  <c r="F51" i="18"/>
  <c r="L55" i="7"/>
  <c r="S55" s="1"/>
  <c r="F43" i="18"/>
  <c r="L47" i="7"/>
  <c r="S47" s="1"/>
  <c r="F37" i="18"/>
  <c r="L41" i="7"/>
  <c r="S41" s="1"/>
  <c r="F24" i="18"/>
  <c r="G24" s="1"/>
  <c r="L28" i="7"/>
  <c r="R32" i="11"/>
  <c r="R33"/>
  <c r="T10"/>
  <c r="T11"/>
  <c r="W14" i="10"/>
  <c r="K16"/>
  <c r="F31" i="18"/>
  <c r="L35" i="7"/>
  <c r="S35" s="1"/>
  <c r="I4" i="16"/>
  <c r="E4"/>
  <c r="D4"/>
  <c r="V30" i="10"/>
  <c r="S58" i="11"/>
  <c r="S59"/>
  <c r="R28" i="10"/>
  <c r="O55" i="11"/>
  <c r="O54"/>
  <c r="O46"/>
  <c r="O47"/>
  <c r="S43"/>
  <c r="S42"/>
  <c r="Q40"/>
  <c r="Q41"/>
  <c r="O39"/>
  <c r="O38"/>
  <c r="O30"/>
  <c r="O31"/>
  <c r="S18"/>
  <c r="S19"/>
  <c r="Q17"/>
  <c r="Q16"/>
  <c r="Q8"/>
  <c r="Q9"/>
  <c r="O7"/>
  <c r="O6"/>
  <c r="G15" i="10"/>
  <c r="O15" i="16" s="1"/>
  <c r="H43" i="11"/>
  <c r="G40"/>
  <c r="D28"/>
  <c r="G27"/>
  <c r="H5"/>
  <c r="G10"/>
  <c r="C10"/>
  <c r="I45"/>
  <c r="E36"/>
  <c r="I33"/>
  <c r="I29"/>
  <c r="I13"/>
  <c r="E17" i="9"/>
  <c r="F23" i="11"/>
  <c r="L15" i="10"/>
  <c r="T15" i="16" s="1"/>
  <c r="H17" i="10"/>
  <c r="E32" i="11"/>
  <c r="E33"/>
  <c r="K11" i="5"/>
  <c r="K32" i="10"/>
  <c r="H52" i="11"/>
  <c r="J5" i="10"/>
  <c r="K3"/>
  <c r="H58" i="11"/>
  <c r="H59"/>
  <c r="M31" i="10"/>
  <c r="C46" i="11"/>
  <c r="C47"/>
  <c r="G31" i="10"/>
  <c r="D61" i="11"/>
  <c r="E3" i="17"/>
  <c r="AA2" i="7" s="1"/>
  <c r="R3" i="17"/>
  <c r="Z4" i="7" s="1"/>
  <c r="H60" i="11"/>
  <c r="H61"/>
  <c r="H53"/>
  <c r="I26" i="10"/>
  <c r="E24" i="15"/>
  <c r="B24"/>
  <c r="C55" i="11"/>
  <c r="F28" i="10"/>
  <c r="F19" i="18"/>
  <c r="G19" s="1"/>
  <c r="L23" i="7"/>
  <c r="J23" i="16"/>
  <c r="H23"/>
  <c r="F23"/>
  <c r="N23"/>
  <c r="U23"/>
  <c r="Q23"/>
  <c r="A20"/>
  <c r="A20" i="15"/>
  <c r="C20" s="1"/>
  <c r="A18" i="16"/>
  <c r="AF18" s="1"/>
  <c r="A18" i="15"/>
  <c r="V31" i="10"/>
  <c r="S60" i="11"/>
  <c r="S61"/>
  <c r="R29" i="10"/>
  <c r="O56" i="11"/>
  <c r="O57"/>
  <c r="V27" i="10"/>
  <c r="S52" i="11"/>
  <c r="S53"/>
  <c r="T26" i="10"/>
  <c r="Q50" i="11"/>
  <c r="Q51"/>
  <c r="R25" i="10"/>
  <c r="O48" i="11"/>
  <c r="O49"/>
  <c r="O32"/>
  <c r="O33"/>
  <c r="S28"/>
  <c r="S29"/>
  <c r="O16"/>
  <c r="O17"/>
  <c r="T12"/>
  <c r="T13"/>
  <c r="I55"/>
  <c r="F47" i="18"/>
  <c r="L51" i="7"/>
  <c r="S51" s="1"/>
  <c r="M2" i="17"/>
  <c r="M3" s="1"/>
  <c r="AB3" i="7" s="1"/>
  <c r="T2" i="17"/>
  <c r="T3" s="1"/>
  <c r="AB4" i="7" s="1"/>
  <c r="W6"/>
  <c r="P2" i="9"/>
  <c r="AB6" i="7"/>
  <c r="F2" i="17"/>
  <c r="F3" s="1"/>
  <c r="AB2" i="7" s="1"/>
  <c r="T42" i="11"/>
  <c r="T43"/>
  <c r="T26"/>
  <c r="T27"/>
  <c r="F14"/>
  <c r="L27" i="10"/>
  <c r="I52" i="11"/>
  <c r="I53"/>
  <c r="H54"/>
  <c r="K28" i="10"/>
  <c r="H55" i="11"/>
  <c r="G57"/>
  <c r="G56"/>
  <c r="T25" i="10"/>
  <c r="Q49" i="11"/>
  <c r="Q48"/>
  <c r="J49"/>
  <c r="D45"/>
  <c r="H42"/>
  <c r="H33"/>
  <c r="C26"/>
  <c r="F38"/>
  <c r="C9"/>
  <c r="G5" i="10"/>
  <c r="I23" i="11"/>
  <c r="I22"/>
  <c r="H25"/>
  <c r="J14" i="10"/>
  <c r="R14" i="16" s="1"/>
  <c r="K12" i="10"/>
  <c r="S12" i="16" s="1"/>
  <c r="C41" i="11"/>
  <c r="I56"/>
  <c r="E50"/>
  <c r="E51"/>
  <c r="E8"/>
  <c r="H5" i="10"/>
  <c r="E49" i="9"/>
  <c r="K49" i="5"/>
  <c r="K43"/>
  <c r="E44" i="9"/>
  <c r="C45" i="11" s="1"/>
  <c r="K15" i="5"/>
  <c r="E15" i="9"/>
  <c r="F61" i="18"/>
  <c r="L65" i="7"/>
  <c r="S65" s="1"/>
  <c r="F57" i="18"/>
  <c r="L61" i="7"/>
  <c r="S61" s="1"/>
  <c r="F53" i="18"/>
  <c r="L57" i="7"/>
  <c r="S57" s="1"/>
  <c r="F49" i="18"/>
  <c r="L53" i="7"/>
  <c r="S53" s="1"/>
  <c r="F45" i="18"/>
  <c r="L49" i="7"/>
  <c r="S49" s="1"/>
  <c r="F41" i="18"/>
  <c r="L45" i="7"/>
  <c r="S45" s="1"/>
  <c r="F13" i="18"/>
  <c r="G13" s="1"/>
  <c r="L17" i="7"/>
  <c r="L3" i="17"/>
  <c r="AA3" i="7" s="1"/>
  <c r="AA21" s="1"/>
  <c r="O17" i="9" s="1"/>
  <c r="Y28" i="16"/>
  <c r="E28"/>
  <c r="W28"/>
  <c r="X28"/>
  <c r="T28"/>
  <c r="O28"/>
  <c r="C28"/>
  <c r="U28"/>
  <c r="Q28"/>
  <c r="P28"/>
  <c r="I28"/>
  <c r="V28"/>
  <c r="J28"/>
  <c r="A5"/>
  <c r="A5" i="15"/>
  <c r="T63" i="11"/>
  <c r="T62"/>
  <c r="R61"/>
  <c r="P59"/>
  <c r="P58"/>
  <c r="T54"/>
  <c r="T55"/>
  <c r="P50"/>
  <c r="P51"/>
  <c r="T46"/>
  <c r="T47"/>
  <c r="R44"/>
  <c r="R45"/>
  <c r="P42"/>
  <c r="P43"/>
  <c r="T38"/>
  <c r="T39"/>
  <c r="R36"/>
  <c r="R37"/>
  <c r="P34"/>
  <c r="P35"/>
  <c r="T30"/>
  <c r="T31"/>
  <c r="P26"/>
  <c r="P27"/>
  <c r="T22"/>
  <c r="T23"/>
  <c r="R20"/>
  <c r="R21"/>
  <c r="P18"/>
  <c r="P19"/>
  <c r="T14"/>
  <c r="T15"/>
  <c r="R12"/>
  <c r="R13"/>
  <c r="P10"/>
  <c r="P11"/>
  <c r="T6"/>
  <c r="T7"/>
  <c r="W22" i="10"/>
  <c r="P29" i="11"/>
  <c r="P28"/>
  <c r="Q18"/>
  <c r="Q19"/>
  <c r="M14" i="10"/>
  <c r="U14" i="16" s="1"/>
  <c r="E58" i="11"/>
  <c r="D3" i="17"/>
  <c r="Z2" i="7" s="1"/>
  <c r="Z31" s="1"/>
  <c r="N27" i="9" s="1"/>
  <c r="J26" i="10"/>
  <c r="K35" i="5"/>
  <c r="K61"/>
  <c r="K47"/>
  <c r="F60" i="18"/>
  <c r="L64" i="7"/>
  <c r="S64" s="1"/>
  <c r="L60"/>
  <c r="S60" s="1"/>
  <c r="F56" i="18"/>
  <c r="F52"/>
  <c r="L56" i="7"/>
  <c r="S56" s="1"/>
  <c r="F48" i="18"/>
  <c r="L52" i="7"/>
  <c r="S52" s="1"/>
  <c r="F44" i="18"/>
  <c r="L48" i="7"/>
  <c r="S48" s="1"/>
  <c r="F38" i="18"/>
  <c r="L42" i="7"/>
  <c r="S42" s="1"/>
  <c r="F12" i="18"/>
  <c r="G12" s="1"/>
  <c r="L16" i="7"/>
  <c r="N60" i="11"/>
  <c r="A25" i="16"/>
  <c r="AA25" s="1"/>
  <c r="A25" i="15"/>
  <c r="F22" i="18"/>
  <c r="G22" s="1"/>
  <c r="L26" i="7"/>
  <c r="P56" i="11"/>
  <c r="P57"/>
  <c r="T52"/>
  <c r="T53"/>
  <c r="R42"/>
  <c r="R43"/>
  <c r="P40"/>
  <c r="P41"/>
  <c r="R30" i="10"/>
  <c r="O59" i="11"/>
  <c r="O58"/>
  <c r="T36"/>
  <c r="T37"/>
  <c r="O35"/>
  <c r="O34"/>
  <c r="G14" i="10"/>
  <c r="O14" i="16" s="1"/>
  <c r="K15" i="10"/>
  <c r="S15" i="16" s="1"/>
  <c r="I16" i="10"/>
  <c r="F20"/>
  <c r="M21"/>
  <c r="F36" i="18"/>
  <c r="L40" i="7"/>
  <c r="S40" s="1"/>
  <c r="L27"/>
  <c r="F18" i="18"/>
  <c r="G18" s="1"/>
  <c r="L22" i="7"/>
  <c r="F33" i="18"/>
  <c r="L37" i="7"/>
  <c r="S37" s="1"/>
  <c r="W30" i="10"/>
  <c r="T27"/>
  <c r="Q53" i="11"/>
  <c r="Q52"/>
  <c r="U25" i="10"/>
  <c r="Q37" i="11"/>
  <c r="Q36"/>
  <c r="U13" i="10"/>
  <c r="AD13" i="16" s="1"/>
  <c r="W6" i="10"/>
  <c r="O24" i="11"/>
  <c r="O25"/>
  <c r="T20"/>
  <c r="T21"/>
  <c r="P13"/>
  <c r="P12"/>
  <c r="E63"/>
  <c r="O26" i="10"/>
  <c r="C31" i="15"/>
  <c r="E31"/>
  <c r="B31"/>
  <c r="K9" i="5"/>
  <c r="K45"/>
  <c r="F62" i="18"/>
  <c r="L66" i="7"/>
  <c r="S66" s="1"/>
  <c r="F58" i="18"/>
  <c r="L62" i="7"/>
  <c r="S62" s="1"/>
  <c r="F54" i="18"/>
  <c r="L58" i="7"/>
  <c r="S58" s="1"/>
  <c r="F50" i="18"/>
  <c r="L54" i="7"/>
  <c r="S54" s="1"/>
  <c r="F46" i="18"/>
  <c r="L50" i="7"/>
  <c r="S50" s="1"/>
  <c r="F42" i="18"/>
  <c r="L46" i="7"/>
  <c r="S46" s="1"/>
  <c r="F14" i="18"/>
  <c r="G14" s="1"/>
  <c r="L18" i="7"/>
  <c r="F30" i="18"/>
  <c r="G30" s="1"/>
  <c r="L34" i="7"/>
  <c r="I3" i="17"/>
  <c r="X3" i="7" s="1"/>
  <c r="P53" i="11"/>
  <c r="P52"/>
  <c r="R47"/>
  <c r="R46"/>
  <c r="T33"/>
  <c r="T32"/>
  <c r="T28" i="10"/>
  <c r="Q55" i="11"/>
  <c r="Q54"/>
  <c r="T49"/>
  <c r="T48"/>
  <c r="K5" i="10"/>
  <c r="L60" i="11"/>
  <c r="J63"/>
  <c r="J62"/>
  <c r="D63"/>
  <c r="K29" i="10"/>
  <c r="A26" i="16"/>
  <c r="AI26" s="1"/>
  <c r="A26" i="15"/>
  <c r="F28" i="18"/>
  <c r="G28" s="1"/>
  <c r="L32" i="7"/>
  <c r="R31" i="10"/>
  <c r="O60" i="11"/>
  <c r="O61"/>
  <c r="O45"/>
  <c r="O44"/>
  <c r="S33"/>
  <c r="S32"/>
  <c r="V29" i="10"/>
  <c r="S56" i="11"/>
  <c r="P32"/>
  <c r="P33"/>
  <c r="R58"/>
  <c r="R59"/>
  <c r="R50"/>
  <c r="R51"/>
  <c r="T44"/>
  <c r="T45"/>
  <c r="R34"/>
  <c r="R35"/>
  <c r="T28"/>
  <c r="T29"/>
  <c r="R26"/>
  <c r="R27"/>
  <c r="P24"/>
  <c r="P25"/>
  <c r="R18"/>
  <c r="R19"/>
  <c r="P16"/>
  <c r="P17"/>
  <c r="R10"/>
  <c r="R11"/>
  <c r="P8"/>
  <c r="P9"/>
  <c r="Y30" i="16"/>
  <c r="S63" i="11"/>
  <c r="S62"/>
  <c r="T31" i="10"/>
  <c r="Q61" i="11"/>
  <c r="U29" i="10"/>
  <c r="V28"/>
  <c r="S55" i="11"/>
  <c r="S54"/>
  <c r="S47"/>
  <c r="S46"/>
  <c r="Q45"/>
  <c r="U21" i="10"/>
  <c r="S39" i="11"/>
  <c r="U17" i="10"/>
  <c r="S31" i="11"/>
  <c r="S30"/>
  <c r="Q29"/>
  <c r="O27"/>
  <c r="O26"/>
  <c r="S23"/>
  <c r="Q21"/>
  <c r="Q20"/>
  <c r="O19"/>
  <c r="S15"/>
  <c r="S14"/>
  <c r="Q13"/>
  <c r="O11"/>
  <c r="O10"/>
  <c r="U5" i="10"/>
  <c r="S7" i="11"/>
  <c r="S36"/>
  <c r="S37"/>
  <c r="T34"/>
  <c r="S5" i="10"/>
  <c r="L58" i="11"/>
  <c r="E62" i="9"/>
  <c r="F32" i="10" s="1"/>
  <c r="P32"/>
  <c r="P31"/>
  <c r="P30"/>
  <c r="P29"/>
  <c r="P28"/>
  <c r="P26"/>
  <c r="P25"/>
  <c r="P24"/>
  <c r="P23"/>
  <c r="P22"/>
  <c r="P20"/>
  <c r="Y32" i="16"/>
  <c r="Y22"/>
  <c r="R63" i="11"/>
  <c r="R62"/>
  <c r="P61"/>
  <c r="P60"/>
  <c r="T57"/>
  <c r="T56"/>
  <c r="R55"/>
  <c r="R54"/>
  <c r="P45"/>
  <c r="P44"/>
  <c r="R39"/>
  <c r="R38"/>
  <c r="P37"/>
  <c r="P36"/>
  <c r="R31"/>
  <c r="R30"/>
  <c r="T50"/>
  <c r="S22"/>
  <c r="B3" i="17"/>
  <c r="X2" i="7" s="1"/>
  <c r="A9" i="15"/>
  <c r="I30" i="16"/>
  <c r="Q62" i="11"/>
  <c r="U30" i="10"/>
  <c r="R27"/>
  <c r="O53" i="11"/>
  <c r="O52"/>
  <c r="S25" i="10"/>
  <c r="V25"/>
  <c r="S49" i="11"/>
  <c r="S48"/>
  <c r="Q47"/>
  <c r="Q46"/>
  <c r="S21" i="10"/>
  <c r="S41" i="11"/>
  <c r="S40"/>
  <c r="Q39"/>
  <c r="Q38"/>
  <c r="W19" i="10"/>
  <c r="AF19" i="16" s="1"/>
  <c r="O37" i="11"/>
  <c r="O36"/>
  <c r="S17" i="10"/>
  <c r="Q31" i="11"/>
  <c r="Q30"/>
  <c r="W15" i="10"/>
  <c r="O29" i="11"/>
  <c r="O28"/>
  <c r="S13" i="10"/>
  <c r="AB13" i="16" s="1"/>
  <c r="S25" i="11"/>
  <c r="S24"/>
  <c r="Q23"/>
  <c r="Q22"/>
  <c r="U10" i="10"/>
  <c r="AD10" i="16" s="1"/>
  <c r="O13" i="11"/>
  <c r="O12"/>
  <c r="S44"/>
  <c r="S45"/>
  <c r="O40"/>
  <c r="O41"/>
  <c r="U6" i="10"/>
  <c r="G90" i="19"/>
  <c r="Q44" i="11"/>
  <c r="Q42"/>
  <c r="Q43"/>
  <c r="S19" i="10"/>
  <c r="AB19" i="16" s="1"/>
  <c r="Q34" i="11"/>
  <c r="Q35"/>
  <c r="S15" i="10"/>
  <c r="Q26" i="11"/>
  <c r="Q27"/>
  <c r="S20"/>
  <c r="S21"/>
  <c r="S7" i="10"/>
  <c r="AB7" i="16" s="1"/>
  <c r="S12" i="11"/>
  <c r="S13"/>
  <c r="Q10"/>
  <c r="Q11"/>
  <c r="O8"/>
  <c r="O9"/>
  <c r="U4" i="10"/>
  <c r="AD4" i="16" s="1"/>
  <c r="Z46" i="11"/>
  <c r="Z48"/>
  <c r="Z50"/>
  <c r="Z52"/>
  <c r="Z54"/>
  <c r="Z56"/>
  <c r="Z58"/>
  <c r="Z60"/>
  <c r="Z62"/>
  <c r="G60" i="19"/>
  <c r="R23" i="11"/>
  <c r="R22"/>
  <c r="P21"/>
  <c r="P20"/>
  <c r="T17"/>
  <c r="T16"/>
  <c r="R15"/>
  <c r="R14"/>
  <c r="T9"/>
  <c r="T8"/>
  <c r="U8"/>
  <c r="U10"/>
  <c r="U16"/>
  <c r="U26"/>
  <c r="U32"/>
  <c r="U34"/>
  <c r="U36"/>
  <c r="U38"/>
  <c r="U40"/>
  <c r="U42"/>
  <c r="U44"/>
  <c r="U46"/>
  <c r="AB24" i="10"/>
  <c r="X25"/>
  <c r="X27"/>
  <c r="X29"/>
  <c r="X31"/>
  <c r="O21" i="11"/>
  <c r="O20"/>
  <c r="S9" i="10"/>
  <c r="AB9" i="16" s="1"/>
  <c r="S17" i="11"/>
  <c r="S16"/>
  <c r="Q15"/>
  <c r="Q14"/>
  <c r="S9"/>
  <c r="S8"/>
  <c r="Q7"/>
  <c r="Q6"/>
  <c r="P54"/>
  <c r="P46"/>
  <c r="P38"/>
  <c r="P39"/>
  <c r="P30"/>
  <c r="P22"/>
  <c r="T18"/>
  <c r="R16"/>
  <c r="P14"/>
  <c r="P6"/>
  <c r="P7"/>
  <c r="Z6" i="10"/>
  <c r="Z14"/>
  <c r="Z18"/>
  <c r="Z20"/>
  <c r="Z22"/>
  <c r="Z24"/>
  <c r="Z26"/>
  <c r="Z28"/>
  <c r="Z30"/>
  <c r="Z32"/>
  <c r="P31" i="11"/>
  <c r="T19"/>
  <c r="G48" i="19"/>
  <c r="J30"/>
  <c r="G78"/>
  <c r="G18"/>
  <c r="J18" s="1"/>
  <c r="G66"/>
  <c r="L7" i="7"/>
  <c r="S7" s="1"/>
  <c r="X7" s="1"/>
  <c r="L3" i="9" s="1"/>
  <c r="M37" i="11"/>
  <c r="N57"/>
  <c r="N54"/>
  <c r="N48"/>
  <c r="E19" i="16"/>
  <c r="G19"/>
  <c r="J19"/>
  <c r="D19"/>
  <c r="T19"/>
  <c r="S19"/>
  <c r="O19"/>
  <c r="X19"/>
  <c r="N19"/>
  <c r="C19"/>
  <c r="H19"/>
  <c r="R19"/>
  <c r="Q19"/>
  <c r="P19"/>
  <c r="D9"/>
  <c r="G9"/>
  <c r="E9"/>
  <c r="H9"/>
  <c r="J9"/>
  <c r="R9"/>
  <c r="T9"/>
  <c r="O9"/>
  <c r="I27"/>
  <c r="X27"/>
  <c r="B27"/>
  <c r="J27"/>
  <c r="D27"/>
  <c r="S27"/>
  <c r="U27"/>
  <c r="N27"/>
  <c r="O27"/>
  <c r="E27"/>
  <c r="F27"/>
  <c r="P27"/>
  <c r="Q27"/>
  <c r="C27"/>
  <c r="H27"/>
  <c r="V27"/>
  <c r="T27"/>
  <c r="G27"/>
  <c r="R27"/>
  <c r="W27"/>
  <c r="S3" i="18"/>
  <c r="AB3" i="9" s="1"/>
  <c r="AC3" i="10" s="1"/>
  <c r="P3" i="18"/>
  <c r="Y3" i="9" s="1"/>
  <c r="W4" i="11" s="1"/>
  <c r="N3" i="18"/>
  <c r="W3" i="9" s="1"/>
  <c r="U5" i="11" s="1"/>
  <c r="R3" i="18"/>
  <c r="AA3" i="9" s="1"/>
  <c r="Y4" i="11" s="1"/>
  <c r="Q3" i="18"/>
  <c r="Z3" i="9" s="1"/>
  <c r="X4" i="11" s="1"/>
  <c r="O3" i="18"/>
  <c r="X3" i="9" s="1"/>
  <c r="Y3" i="10" s="1"/>
  <c r="R3" i="8"/>
  <c r="V3" i="9" s="1"/>
  <c r="T4" i="11" s="1"/>
  <c r="Q3" i="8"/>
  <c r="U3" i="9" s="1"/>
  <c r="S5" i="11" s="1"/>
  <c r="P3" i="8"/>
  <c r="T3" i="9" s="1"/>
  <c r="R4" i="11" s="1"/>
  <c r="O3" i="8"/>
  <c r="S3" i="9" s="1"/>
  <c r="Q5" i="11" s="1"/>
  <c r="N3" i="8"/>
  <c r="R3" i="9" s="1"/>
  <c r="P5" i="11" s="1"/>
  <c r="M3" i="8"/>
  <c r="Q3" i="9" s="1"/>
  <c r="O5" i="11" s="1"/>
  <c r="S3" i="10"/>
  <c r="AB17" i="16"/>
  <c r="AD17"/>
  <c r="E17"/>
  <c r="F17"/>
  <c r="O17"/>
  <c r="R17"/>
  <c r="B17"/>
  <c r="J17"/>
  <c r="D17"/>
  <c r="S17"/>
  <c r="W17"/>
  <c r="P17"/>
  <c r="T17"/>
  <c r="C17"/>
  <c r="H17"/>
  <c r="G17"/>
  <c r="Q17"/>
  <c r="I29"/>
  <c r="AB29"/>
  <c r="AD29"/>
  <c r="AF29"/>
  <c r="AG29"/>
  <c r="AI29"/>
  <c r="AK29"/>
  <c r="E29"/>
  <c r="F29"/>
  <c r="S29"/>
  <c r="C29"/>
  <c r="H29"/>
  <c r="T29"/>
  <c r="R29"/>
  <c r="W29"/>
  <c r="N29"/>
  <c r="X29"/>
  <c r="Y29"/>
  <c r="AA29"/>
  <c r="AC29"/>
  <c r="AE29"/>
  <c r="AH29"/>
  <c r="AJ29"/>
  <c r="AL29"/>
  <c r="V29"/>
  <c r="B29"/>
  <c r="J29"/>
  <c r="D29"/>
  <c r="U29"/>
  <c r="O29"/>
  <c r="G29"/>
  <c r="P29"/>
  <c r="Q29"/>
  <c r="I21"/>
  <c r="Y21"/>
  <c r="AA21"/>
  <c r="AC21"/>
  <c r="AE21"/>
  <c r="AH21"/>
  <c r="AJ21"/>
  <c r="AL21"/>
  <c r="AB21"/>
  <c r="AD21"/>
  <c r="AF21"/>
  <c r="AG21"/>
  <c r="AK21"/>
  <c r="F21"/>
  <c r="G21"/>
  <c r="R21"/>
  <c r="C21"/>
  <c r="H21"/>
  <c r="T21"/>
  <c r="S21"/>
  <c r="O21"/>
  <c r="P21"/>
  <c r="V21"/>
  <c r="W21"/>
  <c r="AI21"/>
  <c r="E21"/>
  <c r="N21"/>
  <c r="B21"/>
  <c r="J21"/>
  <c r="D21"/>
  <c r="Q21"/>
  <c r="U21"/>
  <c r="X21"/>
  <c r="E13"/>
  <c r="J13"/>
  <c r="D13"/>
  <c r="P13"/>
  <c r="S13"/>
  <c r="H13"/>
  <c r="G13"/>
  <c r="Q13"/>
  <c r="E7"/>
  <c r="D7"/>
  <c r="H7"/>
  <c r="O7"/>
  <c r="N7"/>
  <c r="F7"/>
  <c r="J7"/>
  <c r="P7"/>
  <c r="G7"/>
  <c r="S7"/>
  <c r="R7"/>
  <c r="T7"/>
  <c r="AB24"/>
  <c r="AD24"/>
  <c r="AF24"/>
  <c r="AG24"/>
  <c r="AI24"/>
  <c r="AK24"/>
  <c r="D12"/>
  <c r="AF12"/>
  <c r="AK32"/>
  <c r="AI32"/>
  <c r="AG32"/>
  <c r="AF32"/>
  <c r="AD32"/>
  <c r="AB32"/>
  <c r="AL31"/>
  <c r="AJ31"/>
  <c r="AH31"/>
  <c r="AE31"/>
  <c r="AC31"/>
  <c r="AA31"/>
  <c r="Y31"/>
  <c r="AK30"/>
  <c r="AI30"/>
  <c r="AG30"/>
  <c r="AF30"/>
  <c r="AD30"/>
  <c r="AB30"/>
  <c r="AK28"/>
  <c r="AI28"/>
  <c r="AG28"/>
  <c r="AF28"/>
  <c r="AD28"/>
  <c r="AB28"/>
  <c r="AL27"/>
  <c r="AJ27"/>
  <c r="AH27"/>
  <c r="AE27"/>
  <c r="AC27"/>
  <c r="AA27"/>
  <c r="Y27"/>
  <c r="AL24"/>
  <c r="AH24"/>
  <c r="AE24"/>
  <c r="AA24"/>
  <c r="AK23"/>
  <c r="AG23"/>
  <c r="AD23"/>
  <c r="AJ22"/>
  <c r="AC22"/>
  <c r="I23"/>
  <c r="Y23"/>
  <c r="AA23"/>
  <c r="AC23"/>
  <c r="AE23"/>
  <c r="AH23"/>
  <c r="AJ23"/>
  <c r="AL23"/>
  <c r="AB22"/>
  <c r="AD22"/>
  <c r="AF22"/>
  <c r="AG22"/>
  <c r="AI22"/>
  <c r="AK22"/>
  <c r="I19"/>
  <c r="AD19"/>
  <c r="AB15"/>
  <c r="AD15"/>
  <c r="AF15"/>
  <c r="AD14"/>
  <c r="AF14"/>
  <c r="AI14"/>
  <c r="AF10"/>
  <c r="AL32"/>
  <c r="AJ32"/>
  <c r="AH32"/>
  <c r="AE32"/>
  <c r="AC32"/>
  <c r="AA32"/>
  <c r="AK31"/>
  <c r="AI31"/>
  <c r="AG31"/>
  <c r="AF31"/>
  <c r="AD31"/>
  <c r="AB31"/>
  <c r="AL30"/>
  <c r="AJ30"/>
  <c r="AH30"/>
  <c r="AE30"/>
  <c r="AC30"/>
  <c r="AA30"/>
  <c r="AL28"/>
  <c r="AJ28"/>
  <c r="AH28"/>
  <c r="AE28"/>
  <c r="AC28"/>
  <c r="AA28"/>
  <c r="AK27"/>
  <c r="AI27"/>
  <c r="AG27"/>
  <c r="AF27"/>
  <c r="AD27"/>
  <c r="AB27"/>
  <c r="AJ24"/>
  <c r="AC24"/>
  <c r="Y24"/>
  <c r="AI23"/>
  <c r="AF23"/>
  <c r="AB23"/>
  <c r="AL22"/>
  <c r="AH22"/>
  <c r="AE22"/>
  <c r="AA22"/>
  <c r="E5" i="11"/>
  <c r="H3" i="10"/>
  <c r="E4" i="11"/>
  <c r="J33"/>
  <c r="L38"/>
  <c r="J48"/>
  <c r="L40"/>
  <c r="J26"/>
  <c r="J47"/>
  <c r="M26" i="10"/>
  <c r="L62" i="11"/>
  <c r="N23" i="10"/>
  <c r="M62" i="11"/>
  <c r="M58"/>
  <c r="K52"/>
  <c r="M50"/>
  <c r="M49"/>
  <c r="M47"/>
  <c r="M43"/>
  <c r="J41"/>
  <c r="M38"/>
  <c r="M34"/>
  <c r="J34"/>
  <c r="P17" i="10"/>
  <c r="X17" i="16" s="1"/>
  <c r="K32" i="11"/>
  <c r="L26"/>
  <c r="M24" i="10"/>
  <c r="K39" i="11"/>
  <c r="J42"/>
  <c r="L44"/>
  <c r="L32"/>
  <c r="L34"/>
  <c r="L37"/>
  <c r="N19" i="10"/>
  <c r="V19" i="16" s="1"/>
  <c r="L41" i="11"/>
  <c r="M17" i="10"/>
  <c r="U17" i="16" s="1"/>
  <c r="J53" i="11"/>
  <c r="K63"/>
  <c r="K62"/>
  <c r="N32" i="10"/>
  <c r="K46" i="11"/>
  <c r="K47"/>
  <c r="N24" i="10"/>
  <c r="K43" i="11"/>
  <c r="K42"/>
  <c r="K41"/>
  <c r="K40"/>
  <c r="M19" i="10"/>
  <c r="U19" i="16" s="1"/>
  <c r="J36" i="11"/>
  <c r="K34"/>
  <c r="K35"/>
  <c r="M56"/>
  <c r="K56"/>
  <c r="J57"/>
  <c r="N17" i="10"/>
  <c r="V17" i="16" s="1"/>
  <c r="M25" i="10"/>
  <c r="L33" i="11"/>
  <c r="M36"/>
  <c r="M33"/>
  <c r="L27"/>
  <c r="O20" i="10"/>
  <c r="K51" i="11"/>
  <c r="K50"/>
  <c r="J51"/>
  <c r="N31" i="10"/>
  <c r="M53" i="11"/>
  <c r="K49"/>
  <c r="K37"/>
  <c r="N14" i="10"/>
  <c r="V14" i="16" s="1"/>
  <c r="K54" i="11"/>
  <c r="N36"/>
  <c r="N35"/>
  <c r="N34"/>
  <c r="N27"/>
  <c r="N26"/>
  <c r="K59"/>
  <c r="O19" i="10"/>
  <c r="W19" i="16" s="1"/>
  <c r="K48" i="11"/>
  <c r="M54"/>
  <c r="O32" i="10"/>
  <c r="N29"/>
  <c r="N63" i="11"/>
  <c r="N55"/>
  <c r="N47"/>
  <c r="N42"/>
  <c r="N38"/>
  <c r="N37"/>
  <c r="N32"/>
  <c r="M20" i="10"/>
  <c r="K33" i="11"/>
  <c r="J45"/>
  <c r="K61"/>
  <c r="N25" i="10"/>
  <c r="J32" i="11"/>
  <c r="L43"/>
  <c r="O24" i="10"/>
  <c r="L55" i="11"/>
  <c r="M32"/>
  <c r="Q25" i="10"/>
  <c r="Q21"/>
  <c r="O27"/>
  <c r="L53" i="11"/>
  <c r="M29" i="10"/>
  <c r="J56" i="11"/>
  <c r="M30" i="10"/>
  <c r="J59" i="11"/>
  <c r="Q31" i="10"/>
  <c r="N61" i="11"/>
  <c r="Q27" i="10"/>
  <c r="N52" i="11"/>
  <c r="Q23" i="10"/>
  <c r="N44" i="11"/>
  <c r="O25" i="10"/>
  <c r="L49" i="11"/>
  <c r="M27" i="10"/>
  <c r="J52" i="11"/>
  <c r="O30" i="10"/>
  <c r="L59" i="11"/>
  <c r="O31" i="10"/>
  <c r="L61" i="11"/>
  <c r="Q29" i="10"/>
  <c r="N56" i="11"/>
  <c r="O14" i="10"/>
  <c r="W14" i="16" s="1"/>
  <c r="N18" i="10"/>
  <c r="N30"/>
  <c r="Q19"/>
  <c r="Y19" i="16" s="1"/>
  <c r="Q17" i="10"/>
  <c r="Y17" i="16" s="1"/>
  <c r="L39" i="11"/>
  <c r="L45"/>
  <c r="J37"/>
  <c r="L47"/>
  <c r="J38"/>
  <c r="N45"/>
  <c r="N33"/>
  <c r="M41"/>
  <c r="L42"/>
  <c r="K27"/>
  <c r="N20" i="10"/>
  <c r="K26" i="11"/>
  <c r="J27"/>
  <c r="N53"/>
  <c r="K58"/>
  <c r="M52"/>
  <c r="L52"/>
  <c r="L56"/>
  <c r="J58"/>
  <c r="M57"/>
  <c r="L51"/>
  <c r="L57"/>
  <c r="K60"/>
  <c r="J61"/>
  <c r="M32" i="10"/>
  <c r="K57" i="11"/>
  <c r="M63"/>
  <c r="M61"/>
  <c r="M59"/>
  <c r="M55"/>
  <c r="K55"/>
  <c r="P27" i="10"/>
  <c r="K53" i="11"/>
  <c r="N26" i="10"/>
  <c r="M51" i="11"/>
  <c r="M45"/>
  <c r="N22" i="10"/>
  <c r="M40" i="11"/>
  <c r="J40"/>
  <c r="O18" i="10"/>
  <c r="M18"/>
  <c r="N59" i="11"/>
  <c r="N51"/>
  <c r="M23" i="10"/>
  <c r="M22"/>
  <c r="O28"/>
  <c r="Q14"/>
  <c r="Y14" i="16" s="1"/>
  <c r="W48" i="11"/>
  <c r="Z25" i="10"/>
  <c r="U50" i="11"/>
  <c r="X26" i="10"/>
  <c r="Y50" i="11"/>
  <c r="AB26" i="10"/>
  <c r="W52" i="11"/>
  <c r="Z27" i="10"/>
  <c r="U54" i="11"/>
  <c r="X28" i="10"/>
  <c r="Y54" i="11"/>
  <c r="AB28" i="10"/>
  <c r="W56" i="11"/>
  <c r="Z29" i="10"/>
  <c r="U58" i="11"/>
  <c r="X30" i="10"/>
  <c r="Y58" i="11"/>
  <c r="AB30" i="10"/>
  <c r="W60" i="11"/>
  <c r="Z31" i="10"/>
  <c r="U62" i="11"/>
  <c r="X32" i="10"/>
  <c r="Y62" i="11"/>
  <c r="AB32" i="10"/>
  <c r="W8" i="11"/>
  <c r="Z5" i="10"/>
  <c r="W16" i="11"/>
  <c r="Z9" i="10"/>
  <c r="AI9" i="16" s="1"/>
  <c r="W32" i="11"/>
  <c r="Z17" i="10"/>
  <c r="AI17" i="16" s="1"/>
  <c r="W36" i="11"/>
  <c r="Z19" i="10"/>
  <c r="AI19" i="16" s="1"/>
  <c r="W40" i="11"/>
  <c r="Z21" i="10"/>
  <c r="W44" i="11"/>
  <c r="Z23" i="10"/>
  <c r="U47" i="11"/>
  <c r="X24" i="10"/>
  <c r="X6"/>
  <c r="AB6"/>
  <c r="X14"/>
  <c r="AG14" i="16" s="1"/>
  <c r="AB14" i="10"/>
  <c r="AK14" i="16" s="1"/>
  <c r="X18" i="10"/>
  <c r="AB18"/>
  <c r="X20"/>
  <c r="AB20"/>
  <c r="X22"/>
  <c r="AB22"/>
  <c r="Y46" i="11"/>
  <c r="X44"/>
  <c r="X45"/>
  <c r="Z42"/>
  <c r="Z43"/>
  <c r="V42"/>
  <c r="V43"/>
  <c r="X40"/>
  <c r="X41"/>
  <c r="Z38"/>
  <c r="Z39"/>
  <c r="V38"/>
  <c r="V39"/>
  <c r="X32"/>
  <c r="X33"/>
  <c r="X16"/>
  <c r="X17"/>
  <c r="Z10"/>
  <c r="Z11"/>
  <c r="X8"/>
  <c r="X9"/>
  <c r="U63"/>
  <c r="W62"/>
  <c r="W61"/>
  <c r="Y60"/>
  <c r="U60"/>
  <c r="W58"/>
  <c r="U57"/>
  <c r="X36"/>
  <c r="X37"/>
  <c r="Z34"/>
  <c r="Z35"/>
  <c r="V34"/>
  <c r="V35"/>
  <c r="Z26"/>
  <c r="Z27"/>
  <c r="V26"/>
  <c r="V27"/>
  <c r="V10"/>
  <c r="V11"/>
  <c r="Z44"/>
  <c r="Z45"/>
  <c r="V44"/>
  <c r="V45"/>
  <c r="X42"/>
  <c r="X43"/>
  <c r="Z40"/>
  <c r="Z41"/>
  <c r="V40"/>
  <c r="V41"/>
  <c r="X38"/>
  <c r="X39"/>
  <c r="Z36"/>
  <c r="Z37"/>
  <c r="V36"/>
  <c r="V37"/>
  <c r="X34"/>
  <c r="X35"/>
  <c r="Z32"/>
  <c r="Z33"/>
  <c r="V32"/>
  <c r="V33"/>
  <c r="X26"/>
  <c r="X27"/>
  <c r="Z16"/>
  <c r="Z17"/>
  <c r="V16"/>
  <c r="V17"/>
  <c r="X10"/>
  <c r="X11"/>
  <c r="Z8"/>
  <c r="Z9"/>
  <c r="V8"/>
  <c r="V9"/>
  <c r="Y63"/>
  <c r="W63"/>
  <c r="Y61"/>
  <c r="U61"/>
  <c r="Y59"/>
  <c r="W59"/>
  <c r="U59"/>
  <c r="Y57"/>
  <c r="W57"/>
  <c r="Y56"/>
  <c r="U56"/>
  <c r="Y55"/>
  <c r="W55"/>
  <c r="U55"/>
  <c r="W54"/>
  <c r="Y53"/>
  <c r="W53"/>
  <c r="U53"/>
  <c r="Y52"/>
  <c r="U52"/>
  <c r="Y51"/>
  <c r="W51"/>
  <c r="U51"/>
  <c r="W50"/>
  <c r="Y49"/>
  <c r="W49"/>
  <c r="U49"/>
  <c r="Y48"/>
  <c r="U48"/>
  <c r="Y47"/>
  <c r="W47"/>
  <c r="W46"/>
  <c r="W45"/>
  <c r="W43"/>
  <c r="W42"/>
  <c r="W41"/>
  <c r="W39"/>
  <c r="W38"/>
  <c r="W37"/>
  <c r="W35"/>
  <c r="W34"/>
  <c r="W33"/>
  <c r="W27"/>
  <c r="W26"/>
  <c r="W17"/>
  <c r="W11"/>
  <c r="W10"/>
  <c r="W9"/>
  <c r="AB23" i="10"/>
  <c r="X23"/>
  <c r="AB21"/>
  <c r="X21"/>
  <c r="AB19"/>
  <c r="AK19" i="16" s="1"/>
  <c r="X19" i="10"/>
  <c r="AG19" i="16" s="1"/>
  <c r="AB17" i="10"/>
  <c r="AK17" i="16" s="1"/>
  <c r="X17" i="10"/>
  <c r="AG17" i="16" s="1"/>
  <c r="AB9" i="10"/>
  <c r="AK9" i="16" s="1"/>
  <c r="X9" i="10"/>
  <c r="AG9" i="16" s="1"/>
  <c r="AB5" i="10"/>
  <c r="X5"/>
  <c r="Z63" i="11"/>
  <c r="X63"/>
  <c r="V63"/>
  <c r="Z61"/>
  <c r="X61"/>
  <c r="V61"/>
  <c r="Z59"/>
  <c r="X59"/>
  <c r="V59"/>
  <c r="Z57"/>
  <c r="X57"/>
  <c r="V57"/>
  <c r="Z55"/>
  <c r="X55"/>
  <c r="V55"/>
  <c r="Z53"/>
  <c r="X53"/>
  <c r="V53"/>
  <c r="Z51"/>
  <c r="X51"/>
  <c r="V51"/>
  <c r="Z49"/>
  <c r="X49"/>
  <c r="V49"/>
  <c r="Z47"/>
  <c r="X47"/>
  <c r="V47"/>
  <c r="Y45"/>
  <c r="U45"/>
  <c r="Y43"/>
  <c r="U43"/>
  <c r="Y41"/>
  <c r="U41"/>
  <c r="Y39"/>
  <c r="U39"/>
  <c r="Y37"/>
  <c r="U37"/>
  <c r="Y35"/>
  <c r="U35"/>
  <c r="Y33"/>
  <c r="U33"/>
  <c r="Y27"/>
  <c r="U27"/>
  <c r="Y17"/>
  <c r="U17"/>
  <c r="Y11"/>
  <c r="U11"/>
  <c r="Y9"/>
  <c r="U9"/>
  <c r="D61" i="9"/>
  <c r="E32" i="10" s="1"/>
  <c r="C61" i="9"/>
  <c r="D32" i="10" s="1"/>
  <c r="D59" i="9"/>
  <c r="E31" i="10" s="1"/>
  <c r="C59" i="9"/>
  <c r="D31" i="10" s="1"/>
  <c r="D57" i="9"/>
  <c r="E30" i="10" s="1"/>
  <c r="C57" i="9"/>
  <c r="D30" i="10" s="1"/>
  <c r="D55" i="9"/>
  <c r="E29" i="10" s="1"/>
  <c r="C55" i="9"/>
  <c r="D29" i="10" s="1"/>
  <c r="D53" i="9"/>
  <c r="E28" i="10" s="1"/>
  <c r="C53" i="9"/>
  <c r="D28" i="10" s="1"/>
  <c r="D51" i="9"/>
  <c r="E27" i="10" s="1"/>
  <c r="C51" i="9"/>
  <c r="D27" i="10" s="1"/>
  <c r="D49" i="9"/>
  <c r="E26" i="10" s="1"/>
  <c r="C49" i="9"/>
  <c r="D26" i="10" s="1"/>
  <c r="D47" i="9"/>
  <c r="E25" i="10" s="1"/>
  <c r="C47" i="9"/>
  <c r="D25" i="10" s="1"/>
  <c r="D45" i="9"/>
  <c r="E24" i="10" s="1"/>
  <c r="C45" i="9"/>
  <c r="D24" i="10" s="1"/>
  <c r="D43" i="9"/>
  <c r="E23" i="10" s="1"/>
  <c r="C43" i="9"/>
  <c r="D23" i="10" s="1"/>
  <c r="D41" i="9"/>
  <c r="E22" i="10" s="1"/>
  <c r="C41" i="9"/>
  <c r="D22" i="10" s="1"/>
  <c r="D39" i="9"/>
  <c r="E21" i="10" s="1"/>
  <c r="C39" i="9"/>
  <c r="D21" i="10" s="1"/>
  <c r="D37" i="9"/>
  <c r="E20" i="10" s="1"/>
  <c r="C37" i="9"/>
  <c r="D20" i="10" s="1"/>
  <c r="D35" i="9"/>
  <c r="E19" i="10" s="1"/>
  <c r="M19" i="16" s="1"/>
  <c r="C35" i="9"/>
  <c r="D19" i="10" s="1"/>
  <c r="L19" i="16" s="1"/>
  <c r="D33" i="9"/>
  <c r="E18" i="10" s="1"/>
  <c r="C33" i="9"/>
  <c r="D18" i="10" s="1"/>
  <c r="M32" i="16"/>
  <c r="L32"/>
  <c r="M30"/>
  <c r="L30"/>
  <c r="M28"/>
  <c r="L28"/>
  <c r="M24"/>
  <c r="L24"/>
  <c r="M22"/>
  <c r="L22"/>
  <c r="I17"/>
  <c r="I15"/>
  <c r="AC32" i="10"/>
  <c r="Y32"/>
  <c r="V32"/>
  <c r="R32"/>
  <c r="AA31"/>
  <c r="L54" i="11"/>
  <c r="J54"/>
  <c r="L50"/>
  <c r="J50"/>
  <c r="C15" i="15"/>
  <c r="C15" i="16" s="1"/>
  <c r="C7"/>
  <c r="C24" i="15"/>
  <c r="E33"/>
  <c r="I12" i="16"/>
  <c r="Q18" i="10"/>
  <c r="D3" i="9"/>
  <c r="E3" i="10" s="1"/>
  <c r="C3" i="9"/>
  <c r="D3" i="10" s="1"/>
  <c r="D31" i="9"/>
  <c r="E17" i="10" s="1"/>
  <c r="M17" i="16" s="1"/>
  <c r="C31" i="9"/>
  <c r="D17" i="10" s="1"/>
  <c r="L17" i="16" s="1"/>
  <c r="D29" i="9"/>
  <c r="E16" i="10" s="1"/>
  <c r="C29" i="9"/>
  <c r="D16" i="10" s="1"/>
  <c r="D27" i="9"/>
  <c r="E15" i="10" s="1"/>
  <c r="M15" i="16" s="1"/>
  <c r="C27" i="9"/>
  <c r="D15" i="10" s="1"/>
  <c r="L15" i="16" s="1"/>
  <c r="D25" i="9"/>
  <c r="E14" i="10" s="1"/>
  <c r="M14" i="16" s="1"/>
  <c r="C25" i="9"/>
  <c r="D14" i="10" s="1"/>
  <c r="L14" i="16" s="1"/>
  <c r="D23" i="9"/>
  <c r="E13" i="10" s="1"/>
  <c r="M13" i="16" s="1"/>
  <c r="C23" i="9"/>
  <c r="D13" i="10" s="1"/>
  <c r="L13" i="16" s="1"/>
  <c r="D21" i="9"/>
  <c r="E12" i="10" s="1"/>
  <c r="M12" i="16" s="1"/>
  <c r="C21" i="9"/>
  <c r="D12" i="10" s="1"/>
  <c r="L12" i="16" s="1"/>
  <c r="D19" i="9"/>
  <c r="E11" i="10" s="1"/>
  <c r="C19" i="9"/>
  <c r="D11" i="10" s="1"/>
  <c r="D17" i="9"/>
  <c r="E10" i="10" s="1"/>
  <c r="M10" i="16" s="1"/>
  <c r="C17" i="9"/>
  <c r="D10" i="10" s="1"/>
  <c r="L10" i="16" s="1"/>
  <c r="D15" i="9"/>
  <c r="E9" i="10" s="1"/>
  <c r="M9" i="16" s="1"/>
  <c r="C15" i="9"/>
  <c r="D9" i="10" s="1"/>
  <c r="L9" i="16" s="1"/>
  <c r="D13" i="9"/>
  <c r="E8" i="10" s="1"/>
  <c r="M8" i="16" s="1"/>
  <c r="C13" i="9"/>
  <c r="D8" i="10" s="1"/>
  <c r="L8" i="16" s="1"/>
  <c r="D11" i="9"/>
  <c r="E7" i="10" s="1"/>
  <c r="M7" i="16" s="1"/>
  <c r="C11" i="9"/>
  <c r="D7" i="10" s="1"/>
  <c r="L7" i="16" s="1"/>
  <c r="C9" i="9"/>
  <c r="D6" i="10" s="1"/>
  <c r="D9" i="9"/>
  <c r="E6" i="10" s="1"/>
  <c r="D7" i="9"/>
  <c r="E5" i="10" s="1"/>
  <c r="C7" i="9"/>
  <c r="D5" i="10" s="1"/>
  <c r="D5" i="9"/>
  <c r="E4" i="10" s="1"/>
  <c r="M4" i="16" s="1"/>
  <c r="C5" i="9"/>
  <c r="D4" i="10" s="1"/>
  <c r="L4" i="16" s="1"/>
  <c r="M31"/>
  <c r="L31"/>
  <c r="M29"/>
  <c r="L29"/>
  <c r="M27"/>
  <c r="L27"/>
  <c r="M23"/>
  <c r="L23"/>
  <c r="M21"/>
  <c r="L21"/>
  <c r="I13"/>
  <c r="I9"/>
  <c r="I7"/>
  <c r="AA32" i="10"/>
  <c r="T32"/>
  <c r="AC31"/>
  <c r="Q32"/>
  <c r="Q30"/>
  <c r="Q28"/>
  <c r="Q26"/>
  <c r="Q24"/>
  <c r="Q22"/>
  <c r="Q20"/>
  <c r="Y31"/>
  <c r="AC30"/>
  <c r="AA30"/>
  <c r="Y30"/>
  <c r="AC29"/>
  <c r="AA29"/>
  <c r="Y29"/>
  <c r="AC28"/>
  <c r="AA28"/>
  <c r="Y28"/>
  <c r="AC27"/>
  <c r="AA27"/>
  <c r="Y27"/>
  <c r="AC26"/>
  <c r="AA26"/>
  <c r="Y26"/>
  <c r="AC25"/>
  <c r="AA25"/>
  <c r="Y25"/>
  <c r="AC24"/>
  <c r="AA24"/>
  <c r="Y24"/>
  <c r="V24"/>
  <c r="T24"/>
  <c r="R24"/>
  <c r="AC23"/>
  <c r="AA23"/>
  <c r="Y23"/>
  <c r="V23"/>
  <c r="T23"/>
  <c r="R23"/>
  <c r="AC22"/>
  <c r="AA22"/>
  <c r="Y22"/>
  <c r="V22"/>
  <c r="T22"/>
  <c r="R22"/>
  <c r="AC21"/>
  <c r="AA21"/>
  <c r="Y21"/>
  <c r="V21"/>
  <c r="T21"/>
  <c r="R21"/>
  <c r="AC20"/>
  <c r="AA20"/>
  <c r="Y20"/>
  <c r="V20"/>
  <c r="T20"/>
  <c r="R20"/>
  <c r="AC19"/>
  <c r="AL19" i="16" s="1"/>
  <c r="AA19" i="10"/>
  <c r="AJ19" i="16" s="1"/>
  <c r="Y19" i="10"/>
  <c r="AH19" i="16" s="1"/>
  <c r="V19" i="10"/>
  <c r="AE19" i="16" s="1"/>
  <c r="T19" i="10"/>
  <c r="AC19" i="16" s="1"/>
  <c r="R19" i="10"/>
  <c r="AA19" i="16" s="1"/>
  <c r="AC18" i="10"/>
  <c r="AA18"/>
  <c r="Y18"/>
  <c r="V18"/>
  <c r="T18"/>
  <c r="R18"/>
  <c r="AC17"/>
  <c r="AL17" i="16" s="1"/>
  <c r="AA17" i="10"/>
  <c r="AJ17" i="16" s="1"/>
  <c r="Y17" i="10"/>
  <c r="AH17" i="16" s="1"/>
  <c r="V17" i="10"/>
  <c r="AE17" i="16" s="1"/>
  <c r="T17" i="10"/>
  <c r="AC17" i="16" s="1"/>
  <c r="R17" i="10"/>
  <c r="AA17" i="16" s="1"/>
  <c r="V16" i="10"/>
  <c r="T16"/>
  <c r="R16"/>
  <c r="V15"/>
  <c r="AE15" i="16" s="1"/>
  <c r="T15" i="10"/>
  <c r="AC15" i="16" s="1"/>
  <c r="R15" i="10"/>
  <c r="AA15" i="16" s="1"/>
  <c r="AC14" i="10"/>
  <c r="AL14" i="16" s="1"/>
  <c r="AA14" i="10"/>
  <c r="AJ14" i="16" s="1"/>
  <c r="Y14" i="10"/>
  <c r="AH14" i="16" s="1"/>
  <c r="V14" i="10"/>
  <c r="AE14" i="16" s="1"/>
  <c r="T14" i="10"/>
  <c r="AC14" i="16" s="1"/>
  <c r="R14" i="10"/>
  <c r="AA14" i="16" s="1"/>
  <c r="V13" i="10"/>
  <c r="AE13" i="16" s="1"/>
  <c r="T13" i="10"/>
  <c r="AC13" i="16" s="1"/>
  <c r="R13" i="10"/>
  <c r="AA13" i="16" s="1"/>
  <c r="V12" i="10"/>
  <c r="AE12" i="16" s="1"/>
  <c r="T12" i="10"/>
  <c r="AC12" i="16" s="1"/>
  <c r="R12" i="10"/>
  <c r="AA12" i="16" s="1"/>
  <c r="V11" i="10"/>
  <c r="T11"/>
  <c r="R11"/>
  <c r="V10"/>
  <c r="AE10" i="16" s="1"/>
  <c r="T10" i="10"/>
  <c r="AC10" i="16" s="1"/>
  <c r="R10" i="10"/>
  <c r="AA10" i="16" s="1"/>
  <c r="AC9" i="10"/>
  <c r="AL9" i="16" s="1"/>
  <c r="AA9" i="10"/>
  <c r="AJ9" i="16" s="1"/>
  <c r="Y9" i="10"/>
  <c r="AH9" i="16" s="1"/>
  <c r="V9" i="10"/>
  <c r="AE9" i="16" s="1"/>
  <c r="T9" i="10"/>
  <c r="AC9" i="16" s="1"/>
  <c r="R9" i="10"/>
  <c r="AA9" i="16" s="1"/>
  <c r="V8" i="10"/>
  <c r="AE8" i="16" s="1"/>
  <c r="T8" i="10"/>
  <c r="AC8" i="16" s="1"/>
  <c r="R8" i="10"/>
  <c r="AA8" i="16" s="1"/>
  <c r="V7" i="10"/>
  <c r="AE7" i="16" s="1"/>
  <c r="T7" i="10"/>
  <c r="AC7" i="16" s="1"/>
  <c r="R7" i="10"/>
  <c r="AA7" i="16" s="1"/>
  <c r="AC6" i="10"/>
  <c r="AA6"/>
  <c r="Y6"/>
  <c r="V6"/>
  <c r="T6"/>
  <c r="R6"/>
  <c r="AC5"/>
  <c r="AA5"/>
  <c r="Y5"/>
  <c r="V5"/>
  <c r="T5"/>
  <c r="R5"/>
  <c r="V4"/>
  <c r="AE4" i="16" s="1"/>
  <c r="T4" i="10"/>
  <c r="AC4" i="16" s="1"/>
  <c r="R4" i="10"/>
  <c r="AA4" i="16" s="1"/>
  <c r="Y13" i="7" l="1"/>
  <c r="M9" i="9" s="1"/>
  <c r="AA13" i="7"/>
  <c r="O9" i="9" s="1"/>
  <c r="K10" i="10"/>
  <c r="S10" i="16" s="1"/>
  <c r="I7" i="10"/>
  <c r="Q7" i="16" s="1"/>
  <c r="Z13" i="7"/>
  <c r="N9" i="9" s="1"/>
  <c r="S26" i="7"/>
  <c r="U26"/>
  <c r="W26"/>
  <c r="T26"/>
  <c r="V26"/>
  <c r="S17"/>
  <c r="X17" s="1"/>
  <c r="L13" i="9" s="1"/>
  <c r="U17" i="7"/>
  <c r="W17"/>
  <c r="T17"/>
  <c r="Y17" s="1"/>
  <c r="M13" i="9" s="1"/>
  <c r="V17" i="7"/>
  <c r="S14"/>
  <c r="V14"/>
  <c r="W14"/>
  <c r="T14"/>
  <c r="U14"/>
  <c r="S24"/>
  <c r="W24"/>
  <c r="U24"/>
  <c r="T24"/>
  <c r="V24"/>
  <c r="S32"/>
  <c r="U32"/>
  <c r="W32"/>
  <c r="T32"/>
  <c r="V32"/>
  <c r="S34"/>
  <c r="W34"/>
  <c r="T34"/>
  <c r="V34"/>
  <c r="U34"/>
  <c r="S18"/>
  <c r="U18"/>
  <c r="W18"/>
  <c r="T18"/>
  <c r="V18"/>
  <c r="S22"/>
  <c r="X22" s="1"/>
  <c r="L18" i="9" s="1"/>
  <c r="U22" i="7"/>
  <c r="W22"/>
  <c r="T22"/>
  <c r="V22"/>
  <c r="S27"/>
  <c r="W27"/>
  <c r="AB27" s="1"/>
  <c r="P23" i="9" s="1"/>
  <c r="T27" i="7"/>
  <c r="V27"/>
  <c r="U27"/>
  <c r="Z27" s="1"/>
  <c r="N23" i="9" s="1"/>
  <c r="S16" i="7"/>
  <c r="U16"/>
  <c r="W16"/>
  <c r="T16"/>
  <c r="V16"/>
  <c r="S23"/>
  <c r="T23"/>
  <c r="V23"/>
  <c r="W23"/>
  <c r="U23"/>
  <c r="S28"/>
  <c r="X28" s="1"/>
  <c r="L24" i="9" s="1"/>
  <c r="U28" i="7"/>
  <c r="W28"/>
  <c r="AB28" s="1"/>
  <c r="P24" i="9" s="1"/>
  <c r="Q13" i="10" s="1"/>
  <c r="Y13" i="16" s="1"/>
  <c r="Z13" s="1"/>
  <c r="T28" i="7"/>
  <c r="Y28" s="1"/>
  <c r="M24" i="9" s="1"/>
  <c r="V28" i="7"/>
  <c r="AA28" s="1"/>
  <c r="O24" i="9" s="1"/>
  <c r="AB14" i="7"/>
  <c r="P10" i="9" s="1"/>
  <c r="I10" i="10"/>
  <c r="Q10" i="16" s="1"/>
  <c r="F16" i="11"/>
  <c r="I9" i="10"/>
  <c r="Q9" i="16" s="1"/>
  <c r="H10" i="10"/>
  <c r="P10" i="16" s="1"/>
  <c r="H14" i="11"/>
  <c r="K8" i="10"/>
  <c r="S8" i="16" s="1"/>
  <c r="K9" i="10"/>
  <c r="S9" i="16" s="1"/>
  <c r="H17" i="11"/>
  <c r="G13"/>
  <c r="I19"/>
  <c r="C22"/>
  <c r="S28" i="18"/>
  <c r="AB28" i="9" s="1"/>
  <c r="Q28" i="18"/>
  <c r="Z28" i="9" s="1"/>
  <c r="O28" i="18"/>
  <c r="X28" i="9" s="1"/>
  <c r="R28" i="18"/>
  <c r="AA28" i="9" s="1"/>
  <c r="P28" i="18"/>
  <c r="Y28" i="9" s="1"/>
  <c r="N28" i="18"/>
  <c r="W28" i="9" s="1"/>
  <c r="S30" i="18"/>
  <c r="AB30" i="9" s="1"/>
  <c r="Q30" i="18"/>
  <c r="Z30" i="9" s="1"/>
  <c r="O30" i="18"/>
  <c r="X30" i="9" s="1"/>
  <c r="R30" i="18"/>
  <c r="AA30" i="9" s="1"/>
  <c r="P30" i="18"/>
  <c r="Y30" i="9" s="1"/>
  <c r="N30" i="18"/>
  <c r="W30" i="9" s="1"/>
  <c r="S14" i="18"/>
  <c r="AB14" i="9" s="1"/>
  <c r="Q14" i="18"/>
  <c r="Z14" i="9" s="1"/>
  <c r="O14" i="18"/>
  <c r="X14" i="9" s="1"/>
  <c r="R14" i="18"/>
  <c r="AA14" i="9" s="1"/>
  <c r="P14" i="18"/>
  <c r="Y14" i="9" s="1"/>
  <c r="N14" i="18"/>
  <c r="W14" i="9" s="1"/>
  <c r="S18" i="18"/>
  <c r="AB18" i="9" s="1"/>
  <c r="Q18" i="18"/>
  <c r="Z18" i="9" s="1"/>
  <c r="O18" i="18"/>
  <c r="X18" i="9" s="1"/>
  <c r="R18" i="18"/>
  <c r="AA18" i="9" s="1"/>
  <c r="P18" i="18"/>
  <c r="Y18" i="9" s="1"/>
  <c r="N18" i="18"/>
  <c r="W18" i="9" s="1"/>
  <c r="S12" i="18"/>
  <c r="AB12" i="9" s="1"/>
  <c r="Q12" i="18"/>
  <c r="Z12" i="9" s="1"/>
  <c r="O12" i="18"/>
  <c r="X12" i="9" s="1"/>
  <c r="R12" i="18"/>
  <c r="AA12" i="9" s="1"/>
  <c r="P12" i="18"/>
  <c r="Y12" i="9" s="1"/>
  <c r="N12" i="18"/>
  <c r="W12" i="9" s="1"/>
  <c r="R19" i="18"/>
  <c r="AA19" i="9" s="1"/>
  <c r="P19" i="18"/>
  <c r="Y19" i="9" s="1"/>
  <c r="N19" i="18"/>
  <c r="W19" i="9" s="1"/>
  <c r="S19" i="18"/>
  <c r="AB19" i="9" s="1"/>
  <c r="Q19" i="18"/>
  <c r="Z19" i="9" s="1"/>
  <c r="O19" i="18"/>
  <c r="X19" i="9" s="1"/>
  <c r="S24" i="18"/>
  <c r="AB24" i="9" s="1"/>
  <c r="Q24" i="18"/>
  <c r="Z24" i="9" s="1"/>
  <c r="O24" i="18"/>
  <c r="X24" i="9" s="1"/>
  <c r="R24" i="18"/>
  <c r="AA24" i="9" s="1"/>
  <c r="P24" i="18"/>
  <c r="Y24" i="9" s="1"/>
  <c r="N24" i="18"/>
  <c r="W24" i="9" s="1"/>
  <c r="U19" i="10"/>
  <c r="S22" i="18"/>
  <c r="AB22" i="9" s="1"/>
  <c r="Q22" i="18"/>
  <c r="Z22" i="9" s="1"/>
  <c r="O22" i="18"/>
  <c r="X22" i="9" s="1"/>
  <c r="R22" i="18"/>
  <c r="AA22" i="9" s="1"/>
  <c r="P22" i="18"/>
  <c r="Y22" i="9" s="1"/>
  <c r="N22" i="18"/>
  <c r="W22" i="9" s="1"/>
  <c r="R13" i="18"/>
  <c r="AA13" i="9" s="1"/>
  <c r="P13" i="18"/>
  <c r="Y13" i="9" s="1"/>
  <c r="N13" i="18"/>
  <c r="W13" i="9" s="1"/>
  <c r="S13" i="18"/>
  <c r="AB13" i="9" s="1"/>
  <c r="Q13" i="18"/>
  <c r="Z13" i="9" s="1"/>
  <c r="O13" i="18"/>
  <c r="X13" i="9" s="1"/>
  <c r="R5" i="18"/>
  <c r="AA5" i="9" s="1"/>
  <c r="P5" i="18"/>
  <c r="Y5" i="9" s="1"/>
  <c r="N5" i="18"/>
  <c r="W5" i="9" s="1"/>
  <c r="S5" i="18"/>
  <c r="AB5" i="9" s="1"/>
  <c r="Q5" i="18"/>
  <c r="Z5" i="9" s="1"/>
  <c r="O5" i="18"/>
  <c r="X5" i="9" s="1"/>
  <c r="AA32" i="7"/>
  <c r="O28" i="9" s="1"/>
  <c r="AA33" i="7"/>
  <c r="O29" i="9" s="1"/>
  <c r="Y32" i="7"/>
  <c r="M28" i="9" s="1"/>
  <c r="Y33" i="7"/>
  <c r="M29" i="9" s="1"/>
  <c r="Y31" i="7"/>
  <c r="M27" i="9" s="1"/>
  <c r="Z34" i="7"/>
  <c r="N30" i="9" s="1"/>
  <c r="AA34" i="7"/>
  <c r="O30" i="9" s="1"/>
  <c r="X33" i="7"/>
  <c r="L29" i="9" s="1"/>
  <c r="X31" i="7"/>
  <c r="L27" i="9" s="1"/>
  <c r="Z32" i="7"/>
  <c r="N28" i="9" s="1"/>
  <c r="O15" i="10" s="1"/>
  <c r="W15" i="16" s="1"/>
  <c r="Z33" i="7"/>
  <c r="N29" i="9" s="1"/>
  <c r="AB34" i="7"/>
  <c r="P30" i="9" s="1"/>
  <c r="AB33" i="7"/>
  <c r="P29" i="9" s="1"/>
  <c r="X32" i="7"/>
  <c r="L28" i="9" s="1"/>
  <c r="X34" i="7"/>
  <c r="L30" i="9" s="1"/>
  <c r="AB32" i="7"/>
  <c r="P28" i="9" s="1"/>
  <c r="AA31" i="7"/>
  <c r="O27" i="9" s="1"/>
  <c r="AB31" i="7"/>
  <c r="P27" i="9" s="1"/>
  <c r="Y34" i="7"/>
  <c r="M30" i="9" s="1"/>
  <c r="X19" i="7"/>
  <c r="L15" i="9" s="1"/>
  <c r="X20" i="7"/>
  <c r="L16" i="9" s="1"/>
  <c r="X25" i="7"/>
  <c r="L21" i="9" s="1"/>
  <c r="X24" i="7"/>
  <c r="L20" i="9" s="1"/>
  <c r="Y20" i="7"/>
  <c r="M16" i="9" s="1"/>
  <c r="Y19" i="7"/>
  <c r="M15" i="9" s="1"/>
  <c r="Y22" i="7"/>
  <c r="M18" i="9" s="1"/>
  <c r="Y24" i="7"/>
  <c r="M20" i="9" s="1"/>
  <c r="Y26" i="7"/>
  <c r="M22" i="9" s="1"/>
  <c r="X26" i="7"/>
  <c r="L22" i="9" s="1"/>
  <c r="X23" i="7"/>
  <c r="L19" i="9" s="1"/>
  <c r="AB22" i="7"/>
  <c r="P18" i="9" s="1"/>
  <c r="Z21" i="7"/>
  <c r="N17" i="9" s="1"/>
  <c r="AA23" i="7"/>
  <c r="O19" i="9" s="1"/>
  <c r="Y27" i="7"/>
  <c r="M23" i="9" s="1"/>
  <c r="AB21" i="7"/>
  <c r="P17" i="9" s="1"/>
  <c r="Y25" i="7"/>
  <c r="M21" i="9" s="1"/>
  <c r="AA20" i="7"/>
  <c r="O16" i="9" s="1"/>
  <c r="AA19" i="7"/>
  <c r="O15" i="9" s="1"/>
  <c r="AA22" i="7"/>
  <c r="O18" i="9" s="1"/>
  <c r="P10" i="10" s="1"/>
  <c r="X10" i="16" s="1"/>
  <c r="AA24" i="7"/>
  <c r="O20" i="9" s="1"/>
  <c r="AA26" i="7"/>
  <c r="O22" i="9" s="1"/>
  <c r="AB20" i="7"/>
  <c r="P16" i="9" s="1"/>
  <c r="AB19" i="7"/>
  <c r="P15" i="9" s="1"/>
  <c r="AB24" i="7"/>
  <c r="P20" i="9" s="1"/>
  <c r="AB23" i="7"/>
  <c r="P19" i="9" s="1"/>
  <c r="Z19" i="7"/>
  <c r="N15" i="9" s="1"/>
  <c r="Z20" i="7"/>
  <c r="N16" i="9" s="1"/>
  <c r="Z28" i="7"/>
  <c r="N24" i="9" s="1"/>
  <c r="O13" i="10" s="1"/>
  <c r="W13" i="16" s="1"/>
  <c r="Z22" i="7"/>
  <c r="N18" i="9" s="1"/>
  <c r="O10" i="10" s="1"/>
  <c r="W10" i="16" s="1"/>
  <c r="Z24" i="7"/>
  <c r="N20" i="9" s="1"/>
  <c r="Z26" i="7"/>
  <c r="N22" i="9" s="1"/>
  <c r="X27" i="7"/>
  <c r="L23" i="9" s="1"/>
  <c r="AB26" i="7"/>
  <c r="P22" i="9" s="1"/>
  <c r="X21" i="7"/>
  <c r="L17" i="9" s="1"/>
  <c r="Y23" i="7"/>
  <c r="M19" i="9" s="1"/>
  <c r="Z25" i="7"/>
  <c r="N21" i="9" s="1"/>
  <c r="AA27" i="7"/>
  <c r="O23" i="9" s="1"/>
  <c r="AB25" i="7"/>
  <c r="P21" i="9" s="1"/>
  <c r="Y21" i="7"/>
  <c r="M17" i="9" s="1"/>
  <c r="Z23" i="7"/>
  <c r="N19" i="9" s="1"/>
  <c r="AA25" i="7"/>
  <c r="O21" i="9" s="1"/>
  <c r="X14" i="7"/>
  <c r="L10" i="9" s="1"/>
  <c r="X13" i="7"/>
  <c r="L9" i="9" s="1"/>
  <c r="X15" i="7"/>
  <c r="L11" i="9" s="1"/>
  <c r="Z16" i="7"/>
  <c r="N12" i="9" s="1"/>
  <c r="Z17" i="7"/>
  <c r="N13" i="9" s="1"/>
  <c r="Z18" i="7"/>
  <c r="N14" i="9" s="1"/>
  <c r="AA14" i="7"/>
  <c r="O10" i="9" s="1"/>
  <c r="AB15" i="7"/>
  <c r="P11" i="9" s="1"/>
  <c r="AA15" i="7"/>
  <c r="O11" i="9" s="1"/>
  <c r="AA16" i="7"/>
  <c r="O12" i="9" s="1"/>
  <c r="AA17" i="7"/>
  <c r="O13" i="9" s="1"/>
  <c r="AA18" i="7"/>
  <c r="O14" i="9" s="1"/>
  <c r="Z14" i="7"/>
  <c r="N10" i="9" s="1"/>
  <c r="X18" i="7"/>
  <c r="L14" i="9" s="1"/>
  <c r="X16" i="7"/>
  <c r="L12" i="9" s="1"/>
  <c r="Z15" i="7"/>
  <c r="N11" i="9" s="1"/>
  <c r="AB16" i="7"/>
  <c r="P12" i="9" s="1"/>
  <c r="AB17" i="7"/>
  <c r="P13" i="9" s="1"/>
  <c r="AB18" i="7"/>
  <c r="P14" i="9" s="1"/>
  <c r="AB13" i="7"/>
  <c r="P9" i="9" s="1"/>
  <c r="Y15" i="7"/>
  <c r="M11" i="9" s="1"/>
  <c r="Y16" i="7"/>
  <c r="M12" i="9" s="1"/>
  <c r="Y18" i="7"/>
  <c r="M14" i="9" s="1"/>
  <c r="Y14" i="7"/>
  <c r="M10" i="9" s="1"/>
  <c r="M12" i="10"/>
  <c r="U12" i="16" s="1"/>
  <c r="S14" i="10"/>
  <c r="AB14" i="16" s="1"/>
  <c r="W17" i="10"/>
  <c r="AF17" i="16" s="1"/>
  <c r="B8" i="15"/>
  <c r="B8" i="16" s="1"/>
  <c r="F10"/>
  <c r="C57" i="11"/>
  <c r="F23" i="10"/>
  <c r="F12" i="16"/>
  <c r="C13"/>
  <c r="F4"/>
  <c r="C56" i="11"/>
  <c r="U7" i="7"/>
  <c r="Z7" s="1"/>
  <c r="N3" i="9" s="1"/>
  <c r="T7" i="7"/>
  <c r="Y7" s="1"/>
  <c r="M3" i="9" s="1"/>
  <c r="W7" i="7"/>
  <c r="AB7" s="1"/>
  <c r="P3" i="9" s="1"/>
  <c r="V7" i="7"/>
  <c r="AA7" s="1"/>
  <c r="O3" i="9" s="1"/>
  <c r="S9" i="7"/>
  <c r="X9" s="1"/>
  <c r="L5" i="9" s="1"/>
  <c r="W9" i="7"/>
  <c r="AB9" s="1"/>
  <c r="P5" i="9" s="1"/>
  <c r="U9" i="7"/>
  <c r="Z9" s="1"/>
  <c r="N5" i="9" s="1"/>
  <c r="T9" i="7"/>
  <c r="Y9" s="1"/>
  <c r="M5" i="9" s="1"/>
  <c r="V9" i="7"/>
  <c r="AA9" s="1"/>
  <c r="O5" i="9" s="1"/>
  <c r="S12" i="7"/>
  <c r="X12" s="1"/>
  <c r="L8" i="9" s="1"/>
  <c r="V12" i="7"/>
  <c r="AA12" s="1"/>
  <c r="O8" i="9" s="1"/>
  <c r="U12" i="7"/>
  <c r="Z12" s="1"/>
  <c r="N8" i="9" s="1"/>
  <c r="W12" i="7"/>
  <c r="AB12" s="1"/>
  <c r="P8" i="9" s="1"/>
  <c r="T12" i="7"/>
  <c r="Y12" s="1"/>
  <c r="M8" i="9" s="1"/>
  <c r="S8" i="7"/>
  <c r="X8" s="1"/>
  <c r="L4" i="9" s="1"/>
  <c r="J5" i="11" s="1"/>
  <c r="T8" i="7"/>
  <c r="Y8" s="1"/>
  <c r="M4" i="9" s="1"/>
  <c r="V8" i="7"/>
  <c r="AA8" s="1"/>
  <c r="O4" i="9" s="1"/>
  <c r="W8" i="7"/>
  <c r="AB8" s="1"/>
  <c r="P4" i="9" s="1"/>
  <c r="U8" i="7"/>
  <c r="Z8" s="1"/>
  <c r="N4" i="9" s="1"/>
  <c r="S10" i="7"/>
  <c r="X10" s="1"/>
  <c r="L6" i="9" s="1"/>
  <c r="U10" i="7"/>
  <c r="Z10" s="1"/>
  <c r="N6" i="9" s="1"/>
  <c r="O4" i="10" s="1"/>
  <c r="W4" i="16" s="1"/>
  <c r="V10" i="7"/>
  <c r="AA10" s="1"/>
  <c r="O6" i="9" s="1"/>
  <c r="T10" i="7"/>
  <c r="Y10" s="1"/>
  <c r="M6" i="9" s="1"/>
  <c r="W10" i="7"/>
  <c r="AB10" s="1"/>
  <c r="P6" i="9" s="1"/>
  <c r="S11" i="7"/>
  <c r="X11" s="1"/>
  <c r="L7" i="9" s="1"/>
  <c r="T11" i="7"/>
  <c r="Y11" s="1"/>
  <c r="M7" i="9" s="1"/>
  <c r="U11" i="7"/>
  <c r="Z11" s="1"/>
  <c r="N7" i="9" s="1"/>
  <c r="W11" i="7"/>
  <c r="AB11" s="1"/>
  <c r="P7" i="9" s="1"/>
  <c r="V11" i="7"/>
  <c r="AA11" s="1"/>
  <c r="O7" i="9" s="1"/>
  <c r="P4" i="11"/>
  <c r="X5"/>
  <c r="AA3" i="10"/>
  <c r="AJ3" i="16" s="1"/>
  <c r="T5" i="11"/>
  <c r="T3" i="10"/>
  <c r="AC3" i="16" s="1"/>
  <c r="W3" i="10"/>
  <c r="AF3" i="16" s="1"/>
  <c r="AC5"/>
  <c r="Q4" i="11"/>
  <c r="V5"/>
  <c r="U4"/>
  <c r="X3" i="10"/>
  <c r="AG3" i="16" s="1"/>
  <c r="Z14"/>
  <c r="Z19"/>
  <c r="Z21"/>
  <c r="Z31"/>
  <c r="F3" i="10"/>
  <c r="N3" i="16" s="1"/>
  <c r="C5" i="11"/>
  <c r="C6"/>
  <c r="F4" i="10"/>
  <c r="N4" i="16" s="1"/>
  <c r="B4" i="15"/>
  <c r="B4" i="16" s="1"/>
  <c r="C4"/>
  <c r="C23" i="15"/>
  <c r="L16" i="16"/>
  <c r="AD18"/>
  <c r="AH18"/>
  <c r="AI18"/>
  <c r="Q5"/>
  <c r="L18"/>
  <c r="AI6"/>
  <c r="I6"/>
  <c r="B23" i="15"/>
  <c r="I11" i="16"/>
  <c r="T25"/>
  <c r="Q6"/>
  <c r="C29" i="15"/>
  <c r="AG6" i="16"/>
  <c r="E29" i="15"/>
  <c r="E11" i="16"/>
  <c r="E6"/>
  <c r="R5"/>
  <c r="E5"/>
  <c r="G5"/>
  <c r="AA5"/>
  <c r="D11"/>
  <c r="I5"/>
  <c r="L5"/>
  <c r="AB5"/>
  <c r="E22" i="15"/>
  <c r="P5" i="16"/>
  <c r="AB3"/>
  <c r="H5"/>
  <c r="AL5"/>
  <c r="C22" i="15"/>
  <c r="AD5" i="16"/>
  <c r="AJ5"/>
  <c r="L11"/>
  <c r="C11"/>
  <c r="AJ25"/>
  <c r="B10" i="15"/>
  <c r="B10" i="16" s="1"/>
  <c r="AI16"/>
  <c r="AK26"/>
  <c r="H11"/>
  <c r="AC11"/>
  <c r="AE20"/>
  <c r="J11"/>
  <c r="AA11"/>
  <c r="L3"/>
  <c r="M25"/>
  <c r="C10"/>
  <c r="AG20"/>
  <c r="O11"/>
  <c r="AB11"/>
  <c r="L26"/>
  <c r="AB26"/>
  <c r="C25"/>
  <c r="C8"/>
  <c r="L6"/>
  <c r="M26"/>
  <c r="AA26"/>
  <c r="AF26"/>
  <c r="AE6"/>
  <c r="F8"/>
  <c r="M3"/>
  <c r="M6"/>
  <c r="AC26"/>
  <c r="F25"/>
  <c r="G6"/>
  <c r="AL26"/>
  <c r="AH6"/>
  <c r="AD6"/>
  <c r="AB6"/>
  <c r="R6"/>
  <c r="J6"/>
  <c r="M16"/>
  <c r="AE16"/>
  <c r="AG16"/>
  <c r="AC20"/>
  <c r="X25"/>
  <c r="O25"/>
  <c r="S25"/>
  <c r="AK25"/>
  <c r="AH25"/>
  <c r="AC16"/>
  <c r="AL20"/>
  <c r="AA20"/>
  <c r="V25"/>
  <c r="E25"/>
  <c r="P25"/>
  <c r="AG25"/>
  <c r="Y25"/>
  <c r="Z25" s="1"/>
  <c r="AA16"/>
  <c r="U25"/>
  <c r="N25"/>
  <c r="I25"/>
  <c r="AF16"/>
  <c r="AD20"/>
  <c r="D25"/>
  <c r="L20"/>
  <c r="AH16"/>
  <c r="AD16"/>
  <c r="Y20"/>
  <c r="Z20" s="1"/>
  <c r="AB20"/>
  <c r="Q25"/>
  <c r="AF25"/>
  <c r="J25"/>
  <c r="AE25"/>
  <c r="AH3"/>
  <c r="AL3"/>
  <c r="AF20"/>
  <c r="AI25"/>
  <c r="AH20"/>
  <c r="W25"/>
  <c r="AD25"/>
  <c r="Z28"/>
  <c r="M20"/>
  <c r="Y16"/>
  <c r="AB16"/>
  <c r="AK20"/>
  <c r="G25"/>
  <c r="AB25"/>
  <c r="B25"/>
  <c r="AC25"/>
  <c r="AL16"/>
  <c r="AJ20"/>
  <c r="AJ16"/>
  <c r="Z30"/>
  <c r="L25"/>
  <c r="Z17"/>
  <c r="Z27"/>
  <c r="AK16"/>
  <c r="AI20"/>
  <c r="H25"/>
  <c r="R25"/>
  <c r="AL25"/>
  <c r="E14" i="15"/>
  <c r="F14" i="16" s="1"/>
  <c r="B14" i="15"/>
  <c r="B14" i="16" s="1"/>
  <c r="Y18"/>
  <c r="Z18" s="1"/>
  <c r="AB18"/>
  <c r="C12"/>
  <c r="C27" i="15"/>
  <c r="B27"/>
  <c r="AE26" i="16"/>
  <c r="AK18"/>
  <c r="AD26"/>
  <c r="T5"/>
  <c r="S5"/>
  <c r="O5"/>
  <c r="AF5"/>
  <c r="AH5"/>
  <c r="G11"/>
  <c r="AE11"/>
  <c r="B12" i="15"/>
  <c r="B12" i="16" s="1"/>
  <c r="M18"/>
  <c r="AE18"/>
  <c r="Z22"/>
  <c r="M11"/>
  <c r="M5"/>
  <c r="AC18"/>
  <c r="AK5"/>
  <c r="T11"/>
  <c r="E27" i="15"/>
  <c r="E21"/>
  <c r="B21"/>
  <c r="AG18" i="16"/>
  <c r="Z24"/>
  <c r="C14" i="15"/>
  <c r="C14" i="16" s="1"/>
  <c r="AH26"/>
  <c r="AL18"/>
  <c r="AA18"/>
  <c r="AG26"/>
  <c r="N5"/>
  <c r="AI5"/>
  <c r="AE5"/>
  <c r="N11"/>
  <c r="R11"/>
  <c r="P11"/>
  <c r="AF11"/>
  <c r="F13"/>
  <c r="B13" i="15"/>
  <c r="B13" i="16" s="1"/>
  <c r="E19" i="15"/>
  <c r="F19" i="16" s="1"/>
  <c r="B19" i="15"/>
  <c r="B19" i="16" s="1"/>
  <c r="I3"/>
  <c r="E3"/>
  <c r="J3"/>
  <c r="S3"/>
  <c r="F3"/>
  <c r="P3"/>
  <c r="B3"/>
  <c r="R3"/>
  <c r="C3"/>
  <c r="Q3"/>
  <c r="H3"/>
  <c r="O3"/>
  <c r="G3"/>
  <c r="T3"/>
  <c r="D3"/>
  <c r="AJ26"/>
  <c r="AJ18"/>
  <c r="J5"/>
  <c r="D5"/>
  <c r="AG5"/>
  <c r="S11"/>
  <c r="Q11"/>
  <c r="AD11"/>
  <c r="E30" i="15"/>
  <c r="B30"/>
  <c r="C30"/>
  <c r="B32"/>
  <c r="C32"/>
  <c r="C51" i="11"/>
  <c r="C50"/>
  <c r="F13" i="10"/>
  <c r="N13" i="16" s="1"/>
  <c r="C25" i="11"/>
  <c r="F26" i="10"/>
  <c r="F11" i="16"/>
  <c r="B11" i="15"/>
  <c r="B11" i="16" s="1"/>
  <c r="AB3" i="10"/>
  <c r="AK3" i="16" s="1"/>
  <c r="AK6"/>
  <c r="T6"/>
  <c r="F15" i="10"/>
  <c r="N15" i="16" s="1"/>
  <c r="C29" i="11"/>
  <c r="C28"/>
  <c r="C62"/>
  <c r="F6" i="16"/>
  <c r="B6" i="15"/>
  <c r="B6" i="16" s="1"/>
  <c r="C24" i="11"/>
  <c r="C18"/>
  <c r="C19"/>
  <c r="F10" i="10"/>
  <c r="N10" i="16" s="1"/>
  <c r="Z32"/>
  <c r="Y5" i="11"/>
  <c r="Z29" i="16"/>
  <c r="AC6"/>
  <c r="H6"/>
  <c r="C9"/>
  <c r="B9" i="15"/>
  <c r="B9" i="16" s="1"/>
  <c r="F9"/>
  <c r="E26" i="15"/>
  <c r="C26"/>
  <c r="B26"/>
  <c r="B5"/>
  <c r="B5" i="16" s="1"/>
  <c r="F5"/>
  <c r="C5"/>
  <c r="Q2" i="10"/>
  <c r="N2" i="11"/>
  <c r="I18" i="16"/>
  <c r="G18"/>
  <c r="E18"/>
  <c r="Q18"/>
  <c r="W18"/>
  <c r="S18"/>
  <c r="V18"/>
  <c r="R18"/>
  <c r="T18"/>
  <c r="P18"/>
  <c r="X18"/>
  <c r="H18"/>
  <c r="O18"/>
  <c r="D18"/>
  <c r="N18"/>
  <c r="U18"/>
  <c r="J18"/>
  <c r="C32" i="11"/>
  <c r="F17" i="10"/>
  <c r="N17" i="16" s="1"/>
  <c r="C33" i="11"/>
  <c r="F9" i="10"/>
  <c r="N9" i="16" s="1"/>
  <c r="C17" i="11"/>
  <c r="C16"/>
  <c r="C63"/>
  <c r="C6" i="16"/>
  <c r="B18" i="15"/>
  <c r="B18" i="16" s="1"/>
  <c r="E18" i="15"/>
  <c r="F18" i="16" s="1"/>
  <c r="C18" i="15"/>
  <c r="C18" i="16" s="1"/>
  <c r="AL6"/>
  <c r="AA6"/>
  <c r="O6"/>
  <c r="N6"/>
  <c r="Y26"/>
  <c r="Z26" s="1"/>
  <c r="J26"/>
  <c r="G26"/>
  <c r="H26"/>
  <c r="B26"/>
  <c r="E26"/>
  <c r="U26"/>
  <c r="R26"/>
  <c r="V26"/>
  <c r="C26"/>
  <c r="T26"/>
  <c r="D26"/>
  <c r="Q26"/>
  <c r="F26"/>
  <c r="W26"/>
  <c r="I26"/>
  <c r="O26"/>
  <c r="P26"/>
  <c r="S26"/>
  <c r="X26"/>
  <c r="N26"/>
  <c r="E25" i="15"/>
  <c r="B25"/>
  <c r="C25"/>
  <c r="E20"/>
  <c r="B20"/>
  <c r="E16"/>
  <c r="F16" i="16" s="1"/>
  <c r="B16" i="15"/>
  <c r="C44" i="11"/>
  <c r="Z23" i="16"/>
  <c r="AJ6"/>
  <c r="AF6"/>
  <c r="S6"/>
  <c r="P6"/>
  <c r="G20"/>
  <c r="I20"/>
  <c r="E20"/>
  <c r="F20"/>
  <c r="D20"/>
  <c r="B20"/>
  <c r="X20"/>
  <c r="H20"/>
  <c r="N20"/>
  <c r="O20"/>
  <c r="R20"/>
  <c r="C20"/>
  <c r="W20"/>
  <c r="S20"/>
  <c r="V20"/>
  <c r="Q20"/>
  <c r="U20"/>
  <c r="T20"/>
  <c r="P20"/>
  <c r="J20"/>
  <c r="C15" i="11"/>
  <c r="C14"/>
  <c r="I16" i="16"/>
  <c r="O16"/>
  <c r="B16"/>
  <c r="P16"/>
  <c r="C16"/>
  <c r="E16"/>
  <c r="D16"/>
  <c r="R16"/>
  <c r="V16"/>
  <c r="T16"/>
  <c r="H16"/>
  <c r="N16"/>
  <c r="Q16"/>
  <c r="G16"/>
  <c r="J16"/>
  <c r="S16"/>
  <c r="Z5" i="11"/>
  <c r="W5"/>
  <c r="Z4"/>
  <c r="V4"/>
  <c r="Z3" i="10"/>
  <c r="AI3" i="16" s="1"/>
  <c r="R5" i="11"/>
  <c r="U3" i="10"/>
  <c r="AD3" i="16" s="1"/>
  <c r="O4" i="11"/>
  <c r="R3" i="10"/>
  <c r="AA3" i="16" s="1"/>
  <c r="S4" i="11"/>
  <c r="V3" i="10"/>
  <c r="AE3" i="16" s="1"/>
  <c r="P11" i="10" l="1"/>
  <c r="X11" i="16" s="1"/>
  <c r="J23" i="11"/>
  <c r="N16" i="10"/>
  <c r="M15"/>
  <c r="U15" i="16" s="1"/>
  <c r="N8" i="10"/>
  <c r="V8" i="16" s="1"/>
  <c r="J29" i="11"/>
  <c r="Q16" i="10"/>
  <c r="Z16" i="16" s="1"/>
  <c r="V6" i="11"/>
  <c r="Y4" i="10"/>
  <c r="AH4" i="16" s="1"/>
  <c r="V7" i="11"/>
  <c r="Z6"/>
  <c r="Z7"/>
  <c r="AC4" i="10"/>
  <c r="AL4" i="16" s="1"/>
  <c r="W6" i="11"/>
  <c r="Z4" i="10"/>
  <c r="AI4" i="16" s="1"/>
  <c r="W7" i="11"/>
  <c r="V14"/>
  <c r="V15"/>
  <c r="Z14"/>
  <c r="Z15"/>
  <c r="W14"/>
  <c r="W15"/>
  <c r="U22"/>
  <c r="X12" i="10"/>
  <c r="AG12" i="16" s="1"/>
  <c r="U23" i="11"/>
  <c r="Y22"/>
  <c r="AB12" i="10"/>
  <c r="AK12" i="16" s="1"/>
  <c r="Y23" i="11"/>
  <c r="X23"/>
  <c r="AA12" i="10"/>
  <c r="AJ12" i="16" s="1"/>
  <c r="X22" i="11"/>
  <c r="Z13" i="10"/>
  <c r="AI13" i="16" s="1"/>
  <c r="W25" i="11"/>
  <c r="W24"/>
  <c r="V25"/>
  <c r="V24"/>
  <c r="Y13" i="10"/>
  <c r="AH13" i="16" s="1"/>
  <c r="Z25" i="11"/>
  <c r="Z24"/>
  <c r="AC13" i="10"/>
  <c r="AL13" i="16" s="1"/>
  <c r="X20" i="11"/>
  <c r="AA11" i="10"/>
  <c r="AJ11" i="16" s="1"/>
  <c r="X21" i="11"/>
  <c r="U20"/>
  <c r="X11" i="10"/>
  <c r="AG11" i="16" s="1"/>
  <c r="U21" i="11"/>
  <c r="Y21"/>
  <c r="Y20"/>
  <c r="AB11" i="10"/>
  <c r="AK11" i="16" s="1"/>
  <c r="Z7" i="10"/>
  <c r="AI7" i="16" s="1"/>
  <c r="W12" i="11"/>
  <c r="W13"/>
  <c r="V13"/>
  <c r="V12"/>
  <c r="Y7" i="10"/>
  <c r="AH7" i="16" s="1"/>
  <c r="Z13" i="11"/>
  <c r="Z12"/>
  <c r="AC7" i="10"/>
  <c r="AL7" i="16" s="1"/>
  <c r="Z10" i="10"/>
  <c r="AI10" i="16" s="1"/>
  <c r="W19" i="11"/>
  <c r="W18"/>
  <c r="V19"/>
  <c r="V18"/>
  <c r="Y10" i="10"/>
  <c r="AH10" i="16" s="1"/>
  <c r="Z19" i="11"/>
  <c r="Z18"/>
  <c r="AC10" i="10"/>
  <c r="AL10" i="16" s="1"/>
  <c r="W30" i="11"/>
  <c r="Z16" i="10"/>
  <c r="W31" i="11"/>
  <c r="V30"/>
  <c r="V31"/>
  <c r="Y16" i="10"/>
  <c r="Z30" i="11"/>
  <c r="Z31"/>
  <c r="AC16" i="10"/>
  <c r="Z15"/>
  <c r="AI15" i="16" s="1"/>
  <c r="W28" i="11"/>
  <c r="W29"/>
  <c r="V29"/>
  <c r="V28"/>
  <c r="Y15" i="10"/>
  <c r="AH15" i="16" s="1"/>
  <c r="Z29" i="11"/>
  <c r="Z28"/>
  <c r="AC15" i="10"/>
  <c r="AL15" i="16" s="1"/>
  <c r="Z8" i="10"/>
  <c r="AI8" i="16" s="1"/>
  <c r="Y8" i="10"/>
  <c r="AH8" i="16" s="1"/>
  <c r="AC8" i="10"/>
  <c r="AL8" i="16" s="1"/>
  <c r="X7" i="11"/>
  <c r="AA4" i="10"/>
  <c r="AJ4" i="16" s="1"/>
  <c r="X6" i="11"/>
  <c r="U6"/>
  <c r="X4" i="10"/>
  <c r="AG4" i="16" s="1"/>
  <c r="U7" i="11"/>
  <c r="AB4" i="10"/>
  <c r="AK4" i="16" s="1"/>
  <c r="Y7" i="11"/>
  <c r="Y6"/>
  <c r="X15"/>
  <c r="X14"/>
  <c r="U14"/>
  <c r="U15"/>
  <c r="Y14"/>
  <c r="Y15"/>
  <c r="W22"/>
  <c r="Z12" i="10"/>
  <c r="AI12" i="16" s="1"/>
  <c r="W23" i="11"/>
  <c r="V23"/>
  <c r="V22"/>
  <c r="Y12" i="10"/>
  <c r="AH12" i="16" s="1"/>
  <c r="Z23" i="11"/>
  <c r="Z22"/>
  <c r="AC12" i="10"/>
  <c r="AL12" i="16" s="1"/>
  <c r="U24" i="11"/>
  <c r="X13" i="10"/>
  <c r="AG13" i="16" s="1"/>
  <c r="U25" i="11"/>
  <c r="Y25"/>
  <c r="Y24"/>
  <c r="AB13" i="10"/>
  <c r="AK13" i="16" s="1"/>
  <c r="X25" i="11"/>
  <c r="AA13" i="10"/>
  <c r="AJ13" i="16" s="1"/>
  <c r="X24" i="11"/>
  <c r="V21"/>
  <c r="V20"/>
  <c r="Y11" i="10"/>
  <c r="AH11" i="16" s="1"/>
  <c r="Z21" i="11"/>
  <c r="Z20"/>
  <c r="AC11" i="10"/>
  <c r="AL11" i="16" s="1"/>
  <c r="Z11" i="10"/>
  <c r="AI11" i="16" s="1"/>
  <c r="W20" i="11"/>
  <c r="W21"/>
  <c r="U12"/>
  <c r="X7" i="10"/>
  <c r="AG7" i="16" s="1"/>
  <c r="U13" i="11"/>
  <c r="Y13"/>
  <c r="Y12"/>
  <c r="AB7" i="10"/>
  <c r="AK7" i="16" s="1"/>
  <c r="X13" i="11"/>
  <c r="AA7" i="10"/>
  <c r="AJ7" i="16" s="1"/>
  <c r="X12" i="11"/>
  <c r="U18"/>
  <c r="X10" i="10"/>
  <c r="AG10" i="16" s="1"/>
  <c r="U19" i="11"/>
  <c r="Y18"/>
  <c r="AB10" i="10"/>
  <c r="AK10" i="16" s="1"/>
  <c r="Y19" i="11"/>
  <c r="X19"/>
  <c r="AA10" i="10"/>
  <c r="AJ10" i="16" s="1"/>
  <c r="X18" i="11"/>
  <c r="U30"/>
  <c r="X16" i="10"/>
  <c r="U31" i="11"/>
  <c r="AB16" i="10"/>
  <c r="Y31" i="11"/>
  <c r="Y30"/>
  <c r="X31"/>
  <c r="AA16" i="10"/>
  <c r="X30" i="11"/>
  <c r="U28"/>
  <c r="X15" i="10"/>
  <c r="AG15" i="16" s="1"/>
  <c r="U29" i="11"/>
  <c r="Y28"/>
  <c r="Y29"/>
  <c r="AB15" i="10"/>
  <c r="AK15" i="16" s="1"/>
  <c r="X28" i="11"/>
  <c r="AA15" i="10"/>
  <c r="AJ15" i="16" s="1"/>
  <c r="X29" i="11"/>
  <c r="X8" i="10"/>
  <c r="AG8" i="16" s="1"/>
  <c r="AB8" i="10"/>
  <c r="AK8" i="16" s="1"/>
  <c r="AA8" i="10"/>
  <c r="AJ8" i="16" s="1"/>
  <c r="P16" i="10"/>
  <c r="X16" i="16" s="1"/>
  <c r="M28" i="11"/>
  <c r="M29"/>
  <c r="J31"/>
  <c r="M16" i="10"/>
  <c r="U16" i="16" s="1"/>
  <c r="N30" i="11"/>
  <c r="N31"/>
  <c r="L30"/>
  <c r="L31"/>
  <c r="K28"/>
  <c r="K29"/>
  <c r="O9" i="10"/>
  <c r="W9" i="16" s="1"/>
  <c r="M9" i="10"/>
  <c r="U9" i="16" s="1"/>
  <c r="J28" i="11"/>
  <c r="N15" i="10"/>
  <c r="V15" i="16" s="1"/>
  <c r="P15" i="10"/>
  <c r="X15" i="16" s="1"/>
  <c r="L29" i="11"/>
  <c r="N28"/>
  <c r="N29"/>
  <c r="K31"/>
  <c r="K30"/>
  <c r="M30"/>
  <c r="M31"/>
  <c r="Q15" i="10"/>
  <c r="Y15" i="16" s="1"/>
  <c r="Z15" s="1"/>
  <c r="J30" i="11"/>
  <c r="O16" i="10"/>
  <c r="W16" i="16" s="1"/>
  <c r="L28" i="11"/>
  <c r="Q10" i="10"/>
  <c r="Y10" i="16" s="1"/>
  <c r="Z10" s="1"/>
  <c r="N7" i="10"/>
  <c r="V7" i="16" s="1"/>
  <c r="P8" i="10"/>
  <c r="X8" i="16" s="1"/>
  <c r="P7" i="10"/>
  <c r="X7" i="16" s="1"/>
  <c r="M22" i="11"/>
  <c r="M23"/>
  <c r="K18"/>
  <c r="K19"/>
  <c r="M25"/>
  <c r="M24"/>
  <c r="K20"/>
  <c r="K21"/>
  <c r="L17"/>
  <c r="L16"/>
  <c r="M17"/>
  <c r="M16"/>
  <c r="N18"/>
  <c r="N19"/>
  <c r="M20"/>
  <c r="M21"/>
  <c r="K16"/>
  <c r="K17"/>
  <c r="J17"/>
  <c r="J16"/>
  <c r="O8" i="10"/>
  <c r="W8" i="16" s="1"/>
  <c r="Q12" i="10"/>
  <c r="Y12" i="16" s="1"/>
  <c r="Z12" s="1"/>
  <c r="M10" i="10"/>
  <c r="U10" i="16" s="1"/>
  <c r="O11" i="10"/>
  <c r="W11" i="16" s="1"/>
  <c r="Q11" i="10"/>
  <c r="Y11" i="16" s="1"/>
  <c r="Z11" s="1"/>
  <c r="Q9" i="10"/>
  <c r="Y9" i="16" s="1"/>
  <c r="Z9" s="1"/>
  <c r="P9" i="10"/>
  <c r="X9" i="16" s="1"/>
  <c r="M13" i="10"/>
  <c r="U13" i="16" s="1"/>
  <c r="N11" i="10"/>
  <c r="V11" i="16" s="1"/>
  <c r="N9" i="10"/>
  <c r="V9" i="16" s="1"/>
  <c r="J22" i="11"/>
  <c r="M18"/>
  <c r="L25"/>
  <c r="N24"/>
  <c r="L20"/>
  <c r="L21"/>
  <c r="N22"/>
  <c r="N23"/>
  <c r="L22"/>
  <c r="L23"/>
  <c r="J19"/>
  <c r="J18"/>
  <c r="J25"/>
  <c r="J24"/>
  <c r="N20"/>
  <c r="N21"/>
  <c r="N17"/>
  <c r="N16"/>
  <c r="K23"/>
  <c r="K22"/>
  <c r="K25"/>
  <c r="K24"/>
  <c r="L18"/>
  <c r="L19"/>
  <c r="J21"/>
  <c r="J20"/>
  <c r="O12" i="10"/>
  <c r="W12" i="16" s="1"/>
  <c r="P12" i="10"/>
  <c r="X12" i="16" s="1"/>
  <c r="P13" i="10"/>
  <c r="X13" i="16" s="1"/>
  <c r="N12" i="10"/>
  <c r="V12" i="16" s="1"/>
  <c r="N10" i="10"/>
  <c r="V10" i="16" s="1"/>
  <c r="N13" i="10"/>
  <c r="V13" i="16" s="1"/>
  <c r="M11" i="10"/>
  <c r="U11" i="16" s="1"/>
  <c r="M19" i="11"/>
  <c r="L24"/>
  <c r="N25"/>
  <c r="Q7" i="10"/>
  <c r="Y7" i="16" s="1"/>
  <c r="Z7" s="1"/>
  <c r="M6" i="10"/>
  <c r="U6" i="16" s="1"/>
  <c r="K10" i="11"/>
  <c r="K11"/>
  <c r="N6" i="10"/>
  <c r="V6" i="16" s="1"/>
  <c r="K14" i="11"/>
  <c r="K15"/>
  <c r="K13"/>
  <c r="K12"/>
  <c r="J13"/>
  <c r="M7" i="10"/>
  <c r="U7" i="16" s="1"/>
  <c r="O6" i="10"/>
  <c r="W6" i="16" s="1"/>
  <c r="L11" i="11"/>
  <c r="L10"/>
  <c r="M14"/>
  <c r="M15"/>
  <c r="M12"/>
  <c r="M13"/>
  <c r="P6" i="10"/>
  <c r="X6" i="16" s="1"/>
  <c r="M10" i="11"/>
  <c r="M11"/>
  <c r="L14"/>
  <c r="L15"/>
  <c r="Q8" i="10"/>
  <c r="Y8" i="16" s="1"/>
  <c r="Z8" s="1"/>
  <c r="J12" i="11"/>
  <c r="N10"/>
  <c r="N11"/>
  <c r="Q6" i="10"/>
  <c r="Y6" i="16" s="1"/>
  <c r="Z6" s="1"/>
  <c r="N15" i="11"/>
  <c r="N14"/>
  <c r="L13"/>
  <c r="L12"/>
  <c r="J14"/>
  <c r="J15"/>
  <c r="M8" i="10"/>
  <c r="U8" i="16" s="1"/>
  <c r="N12" i="11"/>
  <c r="N13"/>
  <c r="J11"/>
  <c r="J10"/>
  <c r="O7" i="10"/>
  <c r="W7" i="16" s="1"/>
  <c r="Q4" i="10"/>
  <c r="Y4" i="16" s="1"/>
  <c r="Z4" s="1"/>
  <c r="K5" i="11"/>
  <c r="P4" i="10"/>
  <c r="X4" i="16" s="1"/>
  <c r="O3" i="10"/>
  <c r="W3" i="16" s="1"/>
  <c r="N4" i="11"/>
  <c r="K4"/>
  <c r="N3" i="10"/>
  <c r="V3" i="16" s="1"/>
  <c r="L4" i="11"/>
  <c r="P5" i="10"/>
  <c r="X5" i="16" s="1"/>
  <c r="J7" i="11"/>
  <c r="N5" i="10"/>
  <c r="V5" i="16" s="1"/>
  <c r="M4" i="10"/>
  <c r="U4" i="16" s="1"/>
  <c r="Q5" i="10"/>
  <c r="Y5" i="16" s="1"/>
  <c r="Z5" s="1"/>
  <c r="O5" i="10"/>
  <c r="W5" i="16" s="1"/>
  <c r="M5" i="10"/>
  <c r="U5" i="16" s="1"/>
  <c r="M4" i="11"/>
  <c r="Q3" i="10"/>
  <c r="Y3" i="16" s="1"/>
  <c r="Z3" s="1"/>
  <c r="N4" i="10"/>
  <c r="V4" i="16" s="1"/>
  <c r="L5" i="11"/>
  <c r="N5"/>
  <c r="J6"/>
  <c r="M8"/>
  <c r="M9"/>
  <c r="J9"/>
  <c r="N9"/>
  <c r="N8"/>
  <c r="P3" i="10"/>
  <c r="X3" i="16" s="1"/>
  <c r="L8" i="11"/>
  <c r="L9"/>
  <c r="M7"/>
  <c r="M6"/>
  <c r="M3" i="10"/>
  <c r="U3" i="16" s="1"/>
  <c r="K9" i="11"/>
  <c r="K8"/>
  <c r="M5"/>
  <c r="K6"/>
  <c r="K7"/>
  <c r="J4"/>
  <c r="J8"/>
  <c r="L7"/>
  <c r="L6"/>
  <c r="N7"/>
  <c r="N6"/>
</calcChain>
</file>

<file path=xl/comments1.xml><?xml version="1.0" encoding="utf-8"?>
<comments xmlns="http://schemas.openxmlformats.org/spreadsheetml/2006/main">
  <authors>
    <author>JSluiter</author>
  </authors>
  <commentList>
    <comment ref="L3" authorId="0">
      <text>
        <r>
          <rPr>
            <b/>
            <sz val="8"/>
            <color indexed="81"/>
            <rFont val="Tahoma"/>
            <family val="2"/>
          </rPr>
          <t>Change this to switch between fructose and mannose</t>
        </r>
      </text>
    </comment>
  </commentList>
</comments>
</file>

<file path=xl/sharedStrings.xml><?xml version="1.0" encoding="utf-8"?>
<sst xmlns="http://schemas.openxmlformats.org/spreadsheetml/2006/main" count="553" uniqueCount="197">
  <si>
    <t>Master Ref</t>
  </si>
  <si>
    <t>Sample ID</t>
  </si>
  <si>
    <t>TRB log-in.</t>
  </si>
  <si>
    <t>TRB  Lignin</t>
  </si>
  <si>
    <t>TRB Monomeric sugars</t>
  </si>
  <si>
    <t>TRB Total Sugars</t>
  </si>
  <si>
    <t>TRB Organic acids</t>
  </si>
  <si>
    <t>replicate 1</t>
  </si>
  <si>
    <t>replicate 2</t>
  </si>
  <si>
    <t>replicate 3</t>
  </si>
  <si>
    <t>replicate 4</t>
  </si>
  <si>
    <t>replicate 5</t>
  </si>
  <si>
    <t>replicate 6</t>
  </si>
  <si>
    <t>replicate 7</t>
  </si>
  <si>
    <t>replicate 8</t>
  </si>
  <si>
    <t>replicate 9</t>
  </si>
  <si>
    <t>replicate 10</t>
  </si>
  <si>
    <t>replicate 11</t>
  </si>
  <si>
    <t>replicate 12</t>
  </si>
  <si>
    <t>replicate 13</t>
  </si>
  <si>
    <t>replicate 14</t>
  </si>
  <si>
    <t>replicate 15</t>
  </si>
  <si>
    <t>replicate 16</t>
  </si>
  <si>
    <t>replicate 17</t>
  </si>
  <si>
    <t>replicate 18</t>
  </si>
  <si>
    <t>replicate 19</t>
  </si>
  <si>
    <t>replicate 20</t>
  </si>
  <si>
    <t>replicate 21</t>
  </si>
  <si>
    <t>replicate 22</t>
  </si>
  <si>
    <t>replicate 23</t>
  </si>
  <si>
    <t>replicate 24</t>
  </si>
  <si>
    <t>replicate 25</t>
  </si>
  <si>
    <t>replicate 26</t>
  </si>
  <si>
    <t>replicate 27</t>
  </si>
  <si>
    <t>replicate 28</t>
  </si>
  <si>
    <t>replicate 29</t>
  </si>
  <si>
    <t>replicate 30</t>
  </si>
  <si>
    <t>TRB Lignin</t>
  </si>
  <si>
    <t>Sample Description</t>
  </si>
  <si>
    <t>UV Absorbance</t>
  </si>
  <si>
    <t>Sample volume used (ml)</t>
  </si>
  <si>
    <t>Water volume used (ml)</t>
  </si>
  <si>
    <t>Dilution</t>
  </si>
  <si>
    <t>Extinction Coefficient</t>
  </si>
  <si>
    <t>Sol Lig (mg/ml)</t>
  </si>
  <si>
    <t>Average Lignin</t>
  </si>
  <si>
    <t>Raw Data</t>
  </si>
  <si>
    <t>TRB Monomeric Sugars</t>
  </si>
  <si>
    <t>Dilution factor</t>
  </si>
  <si>
    <t>Cellobiose(mg/ml)</t>
  </si>
  <si>
    <t>Glucose (mg/ml)</t>
  </si>
  <si>
    <t>Xylose (mg/ml)</t>
  </si>
  <si>
    <t>Galactose (mg/ml)</t>
  </si>
  <si>
    <t>Arabinose (mg/ml)</t>
  </si>
  <si>
    <t>Mannose (mg/ml)</t>
  </si>
  <si>
    <t>Concentration adjustment</t>
  </si>
  <si>
    <t>pH</t>
  </si>
  <si>
    <t>Vol. sample used (ml)</t>
  </si>
  <si>
    <t>Vol. H2SO4 used (ul)</t>
  </si>
  <si>
    <t>HMF (mg/ml)</t>
  </si>
  <si>
    <t>Furfural (mg/ml)</t>
  </si>
  <si>
    <t>Monomeric Sugars</t>
  </si>
  <si>
    <t>Total Sugars</t>
  </si>
  <si>
    <t>Organic Acids</t>
  </si>
  <si>
    <t>Lignin (mg/ml)</t>
  </si>
  <si>
    <t>Cellobiose (mg/ml)</t>
  </si>
  <si>
    <t>Tolerance of Error:</t>
  </si>
  <si>
    <t>comments</t>
  </si>
  <si>
    <r>
      <t>l</t>
    </r>
    <r>
      <rPr>
        <sz val="9"/>
        <rFont val="Geneva"/>
      </rPr>
      <t xml:space="preserve"> meas (nm)</t>
    </r>
  </si>
  <si>
    <t>Owner name</t>
  </si>
  <si>
    <t>Total Dilution factor</t>
  </si>
  <si>
    <t>Post-hydrolysis dilution</t>
  </si>
  <si>
    <t>Pre-hydrolysis dilution</t>
  </si>
  <si>
    <t>Volume hydrolyzed sample used (ml)</t>
  </si>
  <si>
    <t>Optional: Water added pre-hydrolysis (ml)</t>
  </si>
  <si>
    <t>Optional: Water added post-hydrolysis (ml)</t>
  </si>
  <si>
    <t>Optional: Water used for dilution (ml)</t>
  </si>
  <si>
    <t>Sample dilution</t>
  </si>
  <si>
    <r>
      <t xml:space="preserve">Mark this cell if duplicates were  </t>
    </r>
    <r>
      <rPr>
        <b/>
        <sz val="9"/>
        <rFont val="Geneva"/>
      </rPr>
      <t>NOT</t>
    </r>
    <r>
      <rPr>
        <sz val="9"/>
        <rFont val="Geneva"/>
      </rPr>
      <t xml:space="preserve"> run</t>
    </r>
  </si>
  <si>
    <t>HPLC Sequence:</t>
  </si>
  <si>
    <t>Sugar Recovery Standards</t>
  </si>
  <si>
    <t>Loss Factor correction</t>
  </si>
  <si>
    <t>Analyst Name</t>
  </si>
  <si>
    <t>Material Type</t>
  </si>
  <si>
    <t>Hydrolysis Date</t>
  </si>
  <si>
    <t>3971-58</t>
  </si>
  <si>
    <t>AFUF 203</t>
  </si>
  <si>
    <t>Lab 140</t>
  </si>
  <si>
    <t>LC2</t>
  </si>
  <si>
    <t>Shodex Sugars</t>
  </si>
  <si>
    <t>LC1</t>
  </si>
  <si>
    <t>Shodex</t>
  </si>
  <si>
    <t>FTLB 140</t>
  </si>
  <si>
    <t>Media Prep</t>
  </si>
  <si>
    <t>LC3</t>
  </si>
  <si>
    <t>Biorad Pb+</t>
  </si>
  <si>
    <t>LC8</t>
  </si>
  <si>
    <t>Phenomenex (Fast)</t>
  </si>
  <si>
    <t>Dishwash</t>
  </si>
  <si>
    <t>LC4</t>
  </si>
  <si>
    <t>LC9</t>
  </si>
  <si>
    <t>LC5</t>
  </si>
  <si>
    <t>LC10</t>
  </si>
  <si>
    <t>LC6</t>
  </si>
  <si>
    <t>LC15</t>
  </si>
  <si>
    <t>LC7</t>
  </si>
  <si>
    <t>LC14</t>
  </si>
  <si>
    <t>CATEGORICAL VARIABLES</t>
  </si>
  <si>
    <t>MEASUREMENT VARIABLES, SOLIDS</t>
  </si>
  <si>
    <t>MEASUREMENT VARIABLES, LIQUORS</t>
  </si>
  <si>
    <t>Tracking ID</t>
  </si>
  <si>
    <t>Analyst</t>
  </si>
  <si>
    <t>Material</t>
  </si>
  <si>
    <t>TRB</t>
  </si>
  <si>
    <t>Date Hydrolyzed</t>
  </si>
  <si>
    <t>Lab</t>
  </si>
  <si>
    <t>Auto Clave</t>
  </si>
  <si>
    <t>LC Acids</t>
  </si>
  <si>
    <t>LC Carbs</t>
  </si>
  <si>
    <t>S % Starch</t>
  </si>
  <si>
    <t>L Lignin mg/ml</t>
  </si>
  <si>
    <t>L Monos Cellobiose mg/ml</t>
  </si>
  <si>
    <t>L Monos Glucose mg/ml</t>
  </si>
  <si>
    <t>L Monos Xylose mg/ml</t>
  </si>
  <si>
    <t>L Monos Galactose mg/ml</t>
  </si>
  <si>
    <t>L Monos Arabinose mg/ml</t>
  </si>
  <si>
    <t>L Monos Mannose mg/ml</t>
  </si>
  <si>
    <t>L Total Glucose mg/ml</t>
  </si>
  <si>
    <t>L Total Xylose mg/ml</t>
  </si>
  <si>
    <t>L Total Galactose mg/ml</t>
  </si>
  <si>
    <t>L Total Arabinose mg/ml</t>
  </si>
  <si>
    <t>L Total Mannose mg/ml</t>
  </si>
  <si>
    <t>L HMF mg/ml</t>
  </si>
  <si>
    <t>L Furfural mg/ml</t>
  </si>
  <si>
    <t>Average Recovery</t>
  </si>
  <si>
    <t>Prehydrolysis</t>
  </si>
  <si>
    <t>Posthydrolysis</t>
  </si>
  <si>
    <t>Recovery</t>
  </si>
  <si>
    <t>High</t>
  </si>
  <si>
    <t>Low</t>
  </si>
  <si>
    <t>Mid</t>
  </si>
  <si>
    <t>SRS Choice</t>
  </si>
  <si>
    <t>L Total Fructose mg/ml</t>
  </si>
  <si>
    <t>L HMF After mg/ml</t>
  </si>
  <si>
    <t>L Furfural After mg/ml</t>
  </si>
  <si>
    <t>Organic Acids After Hydrolysis</t>
  </si>
  <si>
    <t>Fructose (mg/ml)</t>
  </si>
  <si>
    <t>Biorad</t>
  </si>
  <si>
    <t>LC16</t>
  </si>
  <si>
    <t>Acid LC</t>
  </si>
  <si>
    <t>Carbs LC</t>
  </si>
  <si>
    <t>Lactic Acid (mg/ml)</t>
  </si>
  <si>
    <t>Glycerol (mg/ml)</t>
  </si>
  <si>
    <t>Acetic Acid (mg/ml)</t>
  </si>
  <si>
    <t>Ethanol (mg/ml)</t>
  </si>
  <si>
    <t>Density (g/ml)</t>
  </si>
  <si>
    <t>Undiluted pH</t>
  </si>
  <si>
    <t>TRB Ref:</t>
  </si>
  <si>
    <t>Density (Balance Method)</t>
  </si>
  <si>
    <t>Sample</t>
  </si>
  <si>
    <t>Pan Tare</t>
  </si>
  <si>
    <t>wet sample wt (g)</t>
  </si>
  <si>
    <t>volume added (mL)</t>
  </si>
  <si>
    <t>Density (g/mL)</t>
  </si>
  <si>
    <t>average</t>
  </si>
  <si>
    <t>Densitometer measurement</t>
  </si>
  <si>
    <t>Averaged Density</t>
  </si>
  <si>
    <t>L Lactic Acid mg/ml</t>
  </si>
  <si>
    <t>L Glycerol mg/ml</t>
  </si>
  <si>
    <t>L Acetic Acid mg/ml</t>
  </si>
  <si>
    <t>L Ethanol mg/ml</t>
  </si>
  <si>
    <t>L Lactic Acid After mg/ml</t>
  </si>
  <si>
    <t>L Glycerol After mg/ml</t>
  </si>
  <si>
    <t>L Acetic Acid After mg/ml</t>
  </si>
  <si>
    <t>L Ethanol After mg/ml</t>
  </si>
  <si>
    <t>L Density (g/ml)</t>
  </si>
  <si>
    <t>L Undiluted pH</t>
  </si>
  <si>
    <t>Pre-hydrolysis dilution factor</t>
  </si>
  <si>
    <t>LOW</t>
  </si>
  <si>
    <t>MID</t>
  </si>
  <si>
    <t>HIGH</t>
  </si>
  <si>
    <t>Rob N</t>
  </si>
  <si>
    <t>F1 t0</t>
  </si>
  <si>
    <t>5532-013</t>
  </si>
  <si>
    <t>F2 t0</t>
  </si>
  <si>
    <t>F3 t0</t>
  </si>
  <si>
    <t>F4 t0</t>
  </si>
  <si>
    <t>F6 t0</t>
  </si>
  <si>
    <t>F7 t0</t>
  </si>
  <si>
    <t>F8 t0</t>
  </si>
  <si>
    <t>F9 t0</t>
  </si>
  <si>
    <t>F10 t0</t>
  </si>
  <si>
    <t>F11 t0</t>
  </si>
  <si>
    <t>F12 t0</t>
  </si>
  <si>
    <t>JW121127 LC7</t>
  </si>
  <si>
    <t>Jeff</t>
  </si>
  <si>
    <t>Corn stover</t>
  </si>
</sst>
</file>

<file path=xl/styles.xml><?xml version="1.0" encoding="utf-8"?>
<styleSheet xmlns="http://schemas.openxmlformats.org/spreadsheetml/2006/main">
  <numFmts count="4">
    <numFmt numFmtId="164" formatCode="0.0"/>
    <numFmt numFmtId="165" formatCode="0.00000"/>
    <numFmt numFmtId="166" formatCode="0.000000"/>
    <numFmt numFmtId="167" formatCode="0.0000"/>
  </numFmts>
  <fonts count="15">
    <font>
      <sz val="10"/>
      <name val="Arial"/>
    </font>
    <font>
      <sz val="9"/>
      <name val="Geneva"/>
    </font>
    <font>
      <sz val="9"/>
      <name val="Symbol"/>
      <family val="1"/>
      <charset val="2"/>
    </font>
    <font>
      <b/>
      <sz val="9"/>
      <name val="Geneva"/>
    </font>
    <font>
      <b/>
      <sz val="10"/>
      <name val="Arial"/>
      <family val="2"/>
    </font>
    <font>
      <sz val="9"/>
      <name val="Arial"/>
      <family val="2"/>
    </font>
    <font>
      <sz val="10"/>
      <name val="Arial"/>
      <family val="2"/>
    </font>
    <font>
      <sz val="11"/>
      <color rgb="FF9C6500"/>
      <name val="Calibri"/>
      <family val="2"/>
      <scheme val="minor"/>
    </font>
    <font>
      <sz val="11"/>
      <name val="Calibri"/>
      <family val="2"/>
      <scheme val="minor"/>
    </font>
    <font>
      <b/>
      <sz val="9"/>
      <color rgb="FFFF0000"/>
      <name val="Geneva"/>
    </font>
    <font>
      <sz val="9"/>
      <color theme="0"/>
      <name val="Geneva"/>
    </font>
    <font>
      <sz val="9"/>
      <color indexed="10"/>
      <name val="Geneva"/>
    </font>
    <font>
      <b/>
      <sz val="8"/>
      <color indexed="81"/>
      <name val="Tahoma"/>
      <family val="2"/>
    </font>
    <font>
      <sz val="8"/>
      <color rgb="FF000000"/>
      <name val="Tahoma"/>
      <family val="2"/>
    </font>
    <font>
      <b/>
      <sz val="10"/>
      <color rgb="FFFF0000"/>
      <name val="Arial"/>
      <family val="2"/>
    </font>
  </fonts>
  <fills count="16">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rgb="FFFFEB9C"/>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rgb="FFF4AF0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6600"/>
        <bgColor indexed="64"/>
      </patternFill>
    </fill>
    <fill>
      <patternFill patternType="solid">
        <fgColor rgb="FF92D050"/>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diagonalDown="1">
      <left/>
      <right/>
      <top/>
      <bottom/>
      <diagonal/>
    </border>
  </borders>
  <cellStyleXfs count="5">
    <xf numFmtId="0" fontId="0" fillId="0" borderId="0"/>
    <xf numFmtId="0" fontId="7" fillId="4" borderId="0" applyNumberFormat="0" applyBorder="0" applyAlignment="0" applyProtection="0"/>
    <xf numFmtId="0" fontId="1" fillId="0" borderId="0"/>
    <xf numFmtId="0" fontId="1" fillId="0" borderId="0"/>
    <xf numFmtId="0" fontId="6" fillId="0" borderId="0"/>
  </cellStyleXfs>
  <cellXfs count="291">
    <xf numFmtId="0" fontId="0" fillId="0" borderId="0" xfId="0"/>
    <xf numFmtId="0" fontId="1" fillId="0" borderId="0" xfId="3" applyAlignment="1" applyProtection="1">
      <alignment horizontal="center"/>
    </xf>
    <xf numFmtId="0" fontId="1" fillId="2" borderId="1" xfId="3" applyFill="1" applyBorder="1" applyAlignment="1" applyProtection="1">
      <alignment horizontal="center"/>
      <protection locked="0"/>
    </xf>
    <xf numFmtId="0" fontId="1" fillId="0" borderId="0" xfId="3" applyFill="1" applyBorder="1" applyAlignment="1" applyProtection="1">
      <alignment horizontal="center"/>
    </xf>
    <xf numFmtId="0" fontId="1" fillId="0" borderId="0" xfId="3" applyBorder="1" applyAlignment="1" applyProtection="1">
      <alignment horizontal="center"/>
    </xf>
    <xf numFmtId="0" fontId="1" fillId="0" borderId="0" xfId="3" applyAlignment="1">
      <alignment horizontal="center"/>
    </xf>
    <xf numFmtId="0" fontId="1" fillId="0" borderId="0" xfId="3" applyAlignment="1" applyProtection="1">
      <alignment horizontal="center" textRotation="90"/>
    </xf>
    <xf numFmtId="0" fontId="1" fillId="0" borderId="1" xfId="3" applyFill="1" applyBorder="1" applyAlignment="1" applyProtection="1">
      <alignment horizontal="center" textRotation="90"/>
    </xf>
    <xf numFmtId="164" fontId="1" fillId="0" borderId="0" xfId="3" applyNumberFormat="1" applyAlignment="1" applyProtection="1">
      <alignment horizontal="center" textRotation="90"/>
    </xf>
    <xf numFmtId="0" fontId="1" fillId="0" borderId="1" xfId="3" applyFill="1" applyBorder="1" applyAlignment="1" applyProtection="1">
      <alignment horizontal="center"/>
    </xf>
    <xf numFmtId="2" fontId="1" fillId="2" borderId="1" xfId="3" applyNumberFormat="1" applyFill="1" applyBorder="1" applyAlignment="1" applyProtection="1">
      <alignment horizontal="center"/>
      <protection locked="0"/>
    </xf>
    <xf numFmtId="164" fontId="1" fillId="0" borderId="0" xfId="3" applyNumberFormat="1" applyAlignment="1" applyProtection="1">
      <alignment horizontal="center"/>
    </xf>
    <xf numFmtId="0" fontId="1" fillId="0" borderId="0" xfId="3" applyFill="1" applyAlignment="1">
      <alignment horizontal="center"/>
    </xf>
    <xf numFmtId="0" fontId="1" fillId="2" borderId="2" xfId="3" applyFill="1" applyBorder="1" applyAlignment="1" applyProtection="1">
      <alignment horizontal="center"/>
      <protection locked="0"/>
    </xf>
    <xf numFmtId="0" fontId="1" fillId="0" borderId="0" xfId="3" applyBorder="1" applyAlignment="1">
      <alignment horizontal="center"/>
    </xf>
    <xf numFmtId="164" fontId="1" fillId="2" borderId="1" xfId="3" applyNumberFormat="1" applyFill="1" applyBorder="1" applyAlignment="1" applyProtection="1">
      <alignment horizontal="center"/>
      <protection locked="0"/>
    </xf>
    <xf numFmtId="0" fontId="1" fillId="0" borderId="0" xfId="3" applyAlignment="1" applyProtection="1">
      <alignment horizontal="center" textRotation="90" wrapText="1"/>
    </xf>
    <xf numFmtId="0" fontId="1" fillId="0" borderId="1" xfId="3" applyFill="1" applyBorder="1" applyAlignment="1" applyProtection="1">
      <alignment horizontal="center" textRotation="90" wrapText="1"/>
    </xf>
    <xf numFmtId="0" fontId="1" fillId="0" borderId="0" xfId="3" applyAlignment="1">
      <alignment horizontal="center" textRotation="90" wrapText="1"/>
    </xf>
    <xf numFmtId="0" fontId="1" fillId="0" borderId="0" xfId="3" applyFill="1" applyAlignment="1" applyProtection="1">
      <alignment horizontal="center"/>
    </xf>
    <xf numFmtId="2" fontId="1" fillId="0" borderId="0" xfId="3" applyNumberFormat="1" applyAlignment="1" applyProtection="1">
      <alignment horizontal="center"/>
    </xf>
    <xf numFmtId="0" fontId="1" fillId="0" borderId="0" xfId="3"/>
    <xf numFmtId="0" fontId="1" fillId="0" borderId="0" xfId="3" applyBorder="1" applyAlignment="1">
      <alignment horizontal="center" wrapText="1"/>
    </xf>
    <xf numFmtId="0" fontId="1" fillId="0" borderId="0" xfId="3" applyAlignment="1">
      <alignment horizontal="center" wrapText="1"/>
    </xf>
    <xf numFmtId="0" fontId="1" fillId="0" borderId="0" xfId="3" applyFill="1" applyBorder="1" applyAlignment="1" applyProtection="1">
      <alignment horizontal="center" textRotation="90"/>
    </xf>
    <xf numFmtId="0" fontId="1" fillId="0" borderId="0" xfId="3" applyBorder="1" applyAlignment="1" applyProtection="1">
      <alignment horizontal="center" textRotation="90"/>
    </xf>
    <xf numFmtId="0" fontId="1" fillId="2" borderId="0" xfId="3" applyFill="1" applyAlignment="1">
      <alignment horizontal="center"/>
    </xf>
    <xf numFmtId="0" fontId="1" fillId="0" borderId="0" xfId="3" applyFont="1" applyAlignment="1">
      <alignment horizontal="center"/>
    </xf>
    <xf numFmtId="0" fontId="1" fillId="0" borderId="3" xfId="3" applyFont="1" applyBorder="1" applyAlignment="1">
      <alignment horizontal="center"/>
    </xf>
    <xf numFmtId="2" fontId="1" fillId="0" borderId="1" xfId="3" applyNumberFormat="1" applyFill="1" applyBorder="1" applyAlignment="1" applyProtection="1">
      <alignment horizontal="center" textRotation="90"/>
    </xf>
    <xf numFmtId="2" fontId="1" fillId="0" borderId="1" xfId="3" applyNumberFormat="1" applyFill="1" applyBorder="1" applyAlignment="1" applyProtection="1">
      <alignment horizontal="center"/>
    </xf>
    <xf numFmtId="0" fontId="3" fillId="0" borderId="4" xfId="3" applyFont="1" applyFill="1" applyBorder="1" applyAlignment="1" applyProtection="1">
      <alignment horizontal="center"/>
    </xf>
    <xf numFmtId="0" fontId="3" fillId="0" borderId="0" xfId="3" applyFont="1" applyAlignment="1" applyProtection="1">
      <alignment horizontal="center"/>
    </xf>
    <xf numFmtId="0" fontId="1" fillId="0" borderId="5" xfId="3" applyFont="1" applyFill="1" applyBorder="1" applyAlignment="1" applyProtection="1">
      <alignment horizontal="center" textRotation="90"/>
    </xf>
    <xf numFmtId="2" fontId="1" fillId="0" borderId="2" xfId="3" applyNumberFormat="1" applyFill="1" applyBorder="1" applyAlignment="1" applyProtection="1">
      <alignment horizontal="center"/>
    </xf>
    <xf numFmtId="0" fontId="3" fillId="0" borderId="0" xfId="3" applyFont="1" applyBorder="1" applyAlignment="1" applyProtection="1">
      <alignment horizontal="center"/>
    </xf>
    <xf numFmtId="2" fontId="1" fillId="0" borderId="0" xfId="3" applyNumberFormat="1" applyFill="1" applyBorder="1" applyAlignment="1" applyProtection="1">
      <alignment horizontal="center"/>
    </xf>
    <xf numFmtId="2" fontId="1" fillId="2" borderId="2" xfId="3" applyNumberFormat="1" applyFill="1" applyBorder="1" applyAlignment="1" applyProtection="1">
      <alignment horizontal="center"/>
      <protection locked="0"/>
    </xf>
    <xf numFmtId="0" fontId="1" fillId="0" borderId="2" xfId="3" applyFill="1" applyBorder="1" applyAlignment="1" applyProtection="1">
      <alignment horizontal="center"/>
    </xf>
    <xf numFmtId="165" fontId="1" fillId="2" borderId="1" xfId="3" applyNumberFormat="1" applyFill="1" applyBorder="1" applyAlignment="1" applyProtection="1">
      <alignment horizontal="center"/>
      <protection locked="0"/>
    </xf>
    <xf numFmtId="0" fontId="1" fillId="2" borderId="6" xfId="3" applyFill="1" applyBorder="1" applyAlignment="1" applyProtection="1">
      <alignment horizontal="center"/>
      <protection locked="0"/>
    </xf>
    <xf numFmtId="0" fontId="0" fillId="0" borderId="0" xfId="0" applyFill="1" applyAlignment="1">
      <alignment horizontal="center"/>
    </xf>
    <xf numFmtId="2" fontId="1" fillId="0" borderId="1" xfId="3" applyNumberFormat="1" applyFill="1" applyBorder="1" applyAlignment="1">
      <alignment horizontal="center"/>
    </xf>
    <xf numFmtId="0" fontId="1" fillId="0" borderId="1" xfId="3" applyFill="1" applyBorder="1" applyAlignment="1">
      <alignment horizontal="center"/>
    </xf>
    <xf numFmtId="0" fontId="1" fillId="2" borderId="0" xfId="3" applyFill="1" applyAlignment="1" applyProtection="1">
      <alignment horizontal="center"/>
      <protection locked="0"/>
    </xf>
    <xf numFmtId="2" fontId="1" fillId="2" borderId="6" xfId="3" applyNumberFormat="1" applyFill="1" applyBorder="1" applyAlignment="1" applyProtection="1">
      <alignment horizontal="center"/>
      <protection locked="0"/>
    </xf>
    <xf numFmtId="0" fontId="1" fillId="0" borderId="1" xfId="3" applyFill="1" applyBorder="1" applyAlignment="1" applyProtection="1">
      <alignment horizontal="center"/>
      <protection locked="0"/>
    </xf>
    <xf numFmtId="0" fontId="1" fillId="0" borderId="0" xfId="3" applyBorder="1" applyAlignment="1">
      <alignment horizontal="center" textRotation="90" wrapText="1"/>
    </xf>
    <xf numFmtId="2" fontId="1" fillId="0" borderId="0" xfId="3" applyNumberFormat="1" applyFill="1" applyBorder="1" applyAlignment="1">
      <alignment horizontal="center"/>
    </xf>
    <xf numFmtId="0" fontId="1" fillId="0" borderId="8" xfId="3" applyBorder="1" applyAlignment="1">
      <alignment horizontal="center" textRotation="90" wrapText="1"/>
    </xf>
    <xf numFmtId="2" fontId="1" fillId="0" borderId="7" xfId="3" applyNumberFormat="1" applyFill="1" applyBorder="1" applyAlignment="1">
      <alignment horizontal="center"/>
    </xf>
    <xf numFmtId="2" fontId="1" fillId="0" borderId="8" xfId="3" applyNumberFormat="1" applyFill="1" applyBorder="1" applyAlignment="1">
      <alignment horizontal="center"/>
    </xf>
    <xf numFmtId="2" fontId="1" fillId="0" borderId="9" xfId="3" applyNumberFormat="1" applyFill="1" applyBorder="1" applyAlignment="1">
      <alignment horizontal="center"/>
    </xf>
    <xf numFmtId="2" fontId="1" fillId="0" borderId="10" xfId="3" applyNumberFormat="1" applyFill="1" applyBorder="1" applyAlignment="1">
      <alignment horizontal="center"/>
    </xf>
    <xf numFmtId="2" fontId="1" fillId="0" borderId="11" xfId="3" applyNumberFormat="1" applyFill="1" applyBorder="1" applyAlignment="1">
      <alignment horizontal="center"/>
    </xf>
    <xf numFmtId="2" fontId="1" fillId="0" borderId="0" xfId="3" applyNumberFormat="1" applyBorder="1" applyAlignment="1" applyProtection="1">
      <alignment horizontal="center"/>
    </xf>
    <xf numFmtId="2" fontId="1" fillId="0" borderId="10" xfId="3" applyNumberFormat="1" applyBorder="1" applyAlignment="1" applyProtection="1">
      <alignment horizontal="center"/>
    </xf>
    <xf numFmtId="0" fontId="1" fillId="0" borderId="12" xfId="3" applyBorder="1" applyAlignment="1" applyProtection="1">
      <alignment horizontal="center" textRotation="90" wrapText="1"/>
    </xf>
    <xf numFmtId="0" fontId="1" fillId="0" borderId="13" xfId="3" applyBorder="1" applyAlignment="1" applyProtection="1">
      <alignment horizontal="center" textRotation="90" wrapText="1"/>
    </xf>
    <xf numFmtId="0" fontId="1" fillId="0" borderId="14" xfId="3" applyBorder="1" applyAlignment="1" applyProtection="1">
      <alignment horizontal="center" textRotation="90" wrapText="1"/>
    </xf>
    <xf numFmtId="0" fontId="1" fillId="2" borderId="6" xfId="3" applyFont="1" applyFill="1" applyBorder="1" applyAlignment="1" applyProtection="1">
      <alignment horizontal="center" textRotation="90" wrapText="1"/>
      <protection locked="0"/>
    </xf>
    <xf numFmtId="0" fontId="3" fillId="0" borderId="0" xfId="3" applyFont="1" applyFill="1" applyBorder="1" applyAlignment="1" applyProtection="1">
      <alignment horizontal="center"/>
    </xf>
    <xf numFmtId="0" fontId="1" fillId="2" borderId="1" xfId="3" applyFont="1" applyFill="1" applyBorder="1" applyAlignment="1" applyProtection="1">
      <alignment horizontal="center" textRotation="90"/>
    </xf>
    <xf numFmtId="0" fontId="1" fillId="2" borderId="1" xfId="3" applyFill="1" applyBorder="1" applyAlignment="1" applyProtection="1">
      <alignment horizontal="center" textRotation="90"/>
    </xf>
    <xf numFmtId="0" fontId="2" fillId="2" borderId="1" xfId="3" applyFont="1" applyFill="1" applyBorder="1" applyAlignment="1" applyProtection="1">
      <alignment horizontal="center" textRotation="90"/>
    </xf>
    <xf numFmtId="2" fontId="1" fillId="2" borderId="1" xfId="3" applyNumberFormat="1" applyFill="1" applyBorder="1" applyAlignment="1" applyProtection="1">
      <alignment horizontal="center" textRotation="90"/>
    </xf>
    <xf numFmtId="0" fontId="1" fillId="2" borderId="1" xfId="3" applyFill="1" applyBorder="1" applyAlignment="1" applyProtection="1">
      <alignment horizontal="center" textRotation="90" wrapText="1"/>
    </xf>
    <xf numFmtId="0" fontId="1" fillId="2" borderId="1" xfId="3" applyFont="1" applyFill="1" applyBorder="1" applyAlignment="1" applyProtection="1">
      <alignment horizontal="center" textRotation="90" wrapText="1"/>
    </xf>
    <xf numFmtId="0" fontId="1" fillId="2" borderId="2" xfId="3" applyFill="1" applyBorder="1" applyAlignment="1" applyProtection="1">
      <alignment horizontal="center" textRotation="90"/>
    </xf>
    <xf numFmtId="0" fontId="1" fillId="2" borderId="1" xfId="3" applyFill="1" applyBorder="1" applyAlignment="1" applyProtection="1">
      <alignment horizontal="center"/>
    </xf>
    <xf numFmtId="0" fontId="1" fillId="2" borderId="15" xfId="3" applyFill="1" applyBorder="1" applyAlignment="1" applyProtection="1">
      <alignment horizontal="center" textRotation="90"/>
    </xf>
    <xf numFmtId="0" fontId="1" fillId="2" borderId="15" xfId="3" applyFont="1" applyFill="1" applyBorder="1" applyAlignment="1" applyProtection="1">
      <alignment horizontal="center" textRotation="90" wrapText="1"/>
    </xf>
    <xf numFmtId="0" fontId="1" fillId="2" borderId="5" xfId="3" applyFont="1" applyFill="1" applyBorder="1" applyAlignment="1" applyProtection="1">
      <alignment horizontal="center" textRotation="90" wrapText="1"/>
    </xf>
    <xf numFmtId="0" fontId="1" fillId="2" borderId="6" xfId="3" applyFill="1" applyBorder="1" applyAlignment="1" applyProtection="1">
      <alignment horizontal="center" textRotation="90"/>
    </xf>
    <xf numFmtId="0" fontId="4" fillId="0" borderId="0" xfId="0" applyFont="1" applyBorder="1" applyAlignment="1" applyProtection="1">
      <alignment horizontal="center" wrapText="1"/>
    </xf>
    <xf numFmtId="0" fontId="3" fillId="0" borderId="0" xfId="3" applyFont="1" applyFill="1" applyBorder="1" applyAlignment="1" applyProtection="1">
      <alignment horizontal="center" wrapText="1"/>
    </xf>
    <xf numFmtId="0" fontId="1" fillId="0" borderId="0" xfId="3"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164" fontId="1" fillId="2" borderId="15" xfId="3" applyNumberFormat="1" applyFill="1" applyBorder="1" applyAlignment="1" applyProtection="1">
      <alignment horizontal="center"/>
      <protection locked="0"/>
    </xf>
    <xf numFmtId="0" fontId="1" fillId="0" borderId="9" xfId="3" applyBorder="1" applyAlignment="1">
      <alignment horizontal="center" wrapText="1"/>
    </xf>
    <xf numFmtId="0" fontId="1" fillId="0" borderId="10" xfId="3" applyBorder="1" applyAlignment="1">
      <alignment horizontal="center" wrapText="1"/>
    </xf>
    <xf numFmtId="0" fontId="1" fillId="0" borderId="11" xfId="3" applyBorder="1" applyAlignment="1">
      <alignment horizontal="center" wrapText="1"/>
    </xf>
    <xf numFmtId="0" fontId="0" fillId="0" borderId="0" xfId="2" applyFont="1" applyAlignment="1" applyProtection="1">
      <alignment horizontal="center" wrapText="1"/>
      <protection locked="0"/>
    </xf>
    <xf numFmtId="0" fontId="1" fillId="0" borderId="0" xfId="2" applyProtection="1">
      <protection locked="0"/>
    </xf>
    <xf numFmtId="0" fontId="0" fillId="0" borderId="0" xfId="2" applyFont="1" applyProtection="1">
      <protection locked="0"/>
    </xf>
    <xf numFmtId="14" fontId="1" fillId="0" borderId="0" xfId="2" applyNumberFormat="1" applyProtection="1">
      <protection locked="0"/>
    </xf>
    <xf numFmtId="0" fontId="1" fillId="0" borderId="0" xfId="2" applyAlignment="1" applyProtection="1">
      <alignment horizontal="center" textRotation="90"/>
      <protection locked="0"/>
    </xf>
    <xf numFmtId="0" fontId="1" fillId="0" borderId="0" xfId="2" applyAlignment="1" applyProtection="1">
      <alignment horizontal="center" wrapText="1"/>
      <protection locked="0"/>
    </xf>
    <xf numFmtId="0" fontId="1" fillId="0" borderId="16" xfId="2" applyBorder="1" applyProtection="1">
      <protection locked="0"/>
    </xf>
    <xf numFmtId="0" fontId="1" fillId="0" borderId="0" xfId="2" applyAlignment="1" applyProtection="1">
      <alignment horizontal="center"/>
      <protection locked="0"/>
    </xf>
    <xf numFmtId="0" fontId="1" fillId="5" borderId="0" xfId="2" applyFill="1"/>
    <xf numFmtId="0" fontId="1" fillId="6" borderId="0" xfId="2" applyFill="1"/>
    <xf numFmtId="0" fontId="1" fillId="7" borderId="0" xfId="2" applyFill="1"/>
    <xf numFmtId="0" fontId="1" fillId="8" borderId="0" xfId="2" applyFill="1"/>
    <xf numFmtId="0" fontId="1" fillId="0" borderId="0" xfId="2"/>
    <xf numFmtId="0" fontId="1" fillId="9" borderId="17" xfId="2" applyFill="1" applyBorder="1" applyAlignment="1">
      <alignment horizontal="center" wrapText="1"/>
    </xf>
    <xf numFmtId="0" fontId="1" fillId="10" borderId="17" xfId="2" applyFill="1" applyBorder="1" applyAlignment="1">
      <alignment horizontal="center" wrapText="1"/>
    </xf>
    <xf numFmtId="0" fontId="1" fillId="11" borderId="17" xfId="2" applyFill="1" applyBorder="1" applyAlignment="1" applyProtection="1">
      <alignment horizontal="center" textRotation="90"/>
    </xf>
    <xf numFmtId="0" fontId="8" fillId="12" borderId="17" xfId="1" applyFont="1" applyFill="1" applyBorder="1" applyAlignment="1" applyProtection="1">
      <alignment horizontal="center" textRotation="90" wrapText="1"/>
    </xf>
    <xf numFmtId="2" fontId="1" fillId="0" borderId="0" xfId="2" applyNumberFormat="1"/>
    <xf numFmtId="14" fontId="1" fillId="0" borderId="0" xfId="2" applyNumberFormat="1"/>
    <xf numFmtId="0" fontId="4" fillId="0" borderId="18" xfId="0" applyFont="1" applyBorder="1"/>
    <xf numFmtId="0" fontId="4" fillId="0" borderId="19" xfId="0" applyFont="1" applyBorder="1"/>
    <xf numFmtId="0" fontId="0" fillId="2" borderId="1" xfId="0" applyFill="1" applyBorder="1"/>
    <xf numFmtId="0" fontId="4" fillId="0" borderId="0" xfId="0" applyFont="1"/>
    <xf numFmtId="0" fontId="1" fillId="0" borderId="0" xfId="3" applyFont="1" applyAlignment="1" applyProtection="1">
      <alignment horizontal="center" textRotation="90"/>
    </xf>
    <xf numFmtId="0" fontId="6" fillId="0" borderId="0" xfId="0" applyFont="1"/>
    <xf numFmtId="0" fontId="6" fillId="2" borderId="1" xfId="0" applyFont="1" applyFill="1" applyBorder="1"/>
    <xf numFmtId="0" fontId="0" fillId="0" borderId="0" xfId="0" applyFill="1"/>
    <xf numFmtId="0" fontId="1" fillId="0" borderId="0" xfId="3" applyFill="1" applyAlignment="1" applyProtection="1">
      <alignment horizontal="center" textRotation="90"/>
    </xf>
    <xf numFmtId="0" fontId="4" fillId="0" borderId="0" xfId="0" applyFont="1" applyFill="1" applyBorder="1"/>
    <xf numFmtId="0" fontId="0" fillId="0" borderId="0" xfId="0" applyFill="1" applyBorder="1"/>
    <xf numFmtId="0" fontId="4" fillId="0" borderId="0" xfId="0" applyFont="1" applyFill="1"/>
    <xf numFmtId="0" fontId="1" fillId="2" borderId="0" xfId="3" applyFill="1" applyBorder="1" applyAlignment="1" applyProtection="1">
      <alignment horizontal="center"/>
      <protection locked="0"/>
    </xf>
    <xf numFmtId="0" fontId="3" fillId="0" borderId="0" xfId="0" applyFont="1" applyFill="1" applyBorder="1" applyAlignment="1" applyProtection="1">
      <alignment horizontal="center"/>
    </xf>
    <xf numFmtId="0" fontId="0" fillId="0" borderId="0" xfId="0" applyFill="1" applyBorder="1" applyAlignment="1" applyProtection="1">
      <alignment horizontal="center"/>
    </xf>
    <xf numFmtId="0" fontId="1"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1" fillId="0" borderId="20" xfId="0" applyFont="1" applyFill="1" applyBorder="1" applyAlignment="1" applyProtection="1">
      <alignment horizontal="center"/>
      <protection locked="0"/>
    </xf>
    <xf numFmtId="0" fontId="1" fillId="3" borderId="20" xfId="0" applyFont="1" applyFill="1" applyBorder="1" applyAlignment="1" applyProtection="1">
      <alignment horizontal="center"/>
      <protection locked="0"/>
    </xf>
    <xf numFmtId="0" fontId="3" fillId="0" borderId="21" xfId="0" applyFont="1" applyFill="1" applyBorder="1" applyAlignment="1" applyProtection="1">
      <alignment horizontal="center"/>
      <protection locked="0"/>
    </xf>
    <xf numFmtId="0" fontId="1" fillId="0" borderId="2"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3" fillId="0" borderId="1" xfId="0" applyFont="1" applyFill="1" applyBorder="1" applyAlignment="1" applyProtection="1">
      <alignment horizontal="center"/>
      <protection locked="0"/>
    </xf>
    <xf numFmtId="0" fontId="1" fillId="0" borderId="22" xfId="0" applyFont="1" applyFill="1" applyBorder="1" applyAlignment="1" applyProtection="1">
      <alignment horizontal="center"/>
    </xf>
    <xf numFmtId="0" fontId="1" fillId="3" borderId="22" xfId="0" applyFont="1" applyFill="1" applyBorder="1" applyAlignment="1" applyProtection="1">
      <alignment horizontal="center"/>
    </xf>
    <xf numFmtId="0" fontId="1" fillId="2" borderId="23" xfId="0" applyFont="1" applyFill="1" applyBorder="1" applyAlignment="1" applyProtection="1">
      <alignment horizontal="left"/>
      <protection locked="0"/>
    </xf>
    <xf numFmtId="0" fontId="3" fillId="0" borderId="3" xfId="0" applyFont="1" applyFill="1" applyBorder="1" applyAlignment="1">
      <alignment horizontal="center"/>
    </xf>
    <xf numFmtId="0" fontId="1" fillId="3" borderId="1" xfId="0" applyFont="1" applyFill="1" applyBorder="1" applyAlignment="1" applyProtection="1">
      <alignment horizontal="center"/>
      <protection locked="0"/>
    </xf>
    <xf numFmtId="0" fontId="1" fillId="3" borderId="2" xfId="0" applyFont="1" applyFill="1" applyBorder="1" applyAlignment="1" applyProtection="1">
      <alignment horizontal="center" textRotation="90"/>
      <protection locked="0"/>
    </xf>
    <xf numFmtId="0" fontId="1" fillId="2" borderId="25" xfId="3" applyFill="1" applyBorder="1" applyAlignment="1" applyProtection="1">
      <alignment horizontal="center" textRotation="90"/>
    </xf>
    <xf numFmtId="14" fontId="1" fillId="2" borderId="1" xfId="3" applyNumberFormat="1" applyFill="1" applyBorder="1" applyAlignment="1" applyProtection="1">
      <alignment horizontal="center"/>
      <protection locked="0"/>
    </xf>
    <xf numFmtId="0" fontId="9" fillId="0" borderId="0" xfId="2" applyFont="1" applyProtection="1">
      <protection locked="0"/>
    </xf>
    <xf numFmtId="0" fontId="10" fillId="0" borderId="0" xfId="3" applyFont="1" applyFill="1" applyBorder="1" applyAlignment="1" applyProtection="1">
      <alignment horizontal="center"/>
      <protection locked="0"/>
    </xf>
    <xf numFmtId="0" fontId="1" fillId="2" borderId="1" xfId="3" applyFont="1" applyFill="1" applyBorder="1" applyAlignment="1" applyProtection="1">
      <alignment horizontal="center"/>
      <protection locked="0"/>
    </xf>
    <xf numFmtId="0" fontId="1" fillId="2" borderId="26" xfId="3" applyFill="1" applyBorder="1" applyAlignment="1" applyProtection="1">
      <alignment horizontal="center"/>
      <protection locked="0"/>
    </xf>
    <xf numFmtId="0" fontId="6" fillId="0" borderId="0" xfId="2" applyFont="1" applyAlignment="1" applyProtection="1">
      <alignment horizontal="center" wrapText="1"/>
      <protection locked="0"/>
    </xf>
    <xf numFmtId="0" fontId="6" fillId="2" borderId="1" xfId="0" applyFont="1" applyFill="1" applyBorder="1" applyAlignment="1" applyProtection="1">
      <alignment horizontal="center"/>
      <protection locked="0"/>
    </xf>
    <xf numFmtId="0" fontId="6" fillId="2" borderId="1" xfId="3" applyFont="1" applyFill="1" applyBorder="1" applyAlignment="1" applyProtection="1">
      <alignment horizontal="center"/>
      <protection locked="0"/>
    </xf>
    <xf numFmtId="0" fontId="0" fillId="2" borderId="1" xfId="0" applyFill="1" applyBorder="1" applyProtection="1">
      <protection locked="0"/>
    </xf>
    <xf numFmtId="2" fontId="0" fillId="2" borderId="1" xfId="0" applyNumberFormat="1" applyFill="1" applyBorder="1"/>
    <xf numFmtId="2" fontId="11" fillId="2" borderId="1" xfId="3" applyNumberFormat="1" applyFont="1" applyFill="1" applyBorder="1" applyAlignment="1" applyProtection="1">
      <alignment horizontal="center"/>
      <protection locked="0"/>
    </xf>
    <xf numFmtId="1" fontId="1" fillId="3" borderId="1" xfId="3" applyNumberFormat="1" applyFill="1" applyBorder="1" applyAlignment="1" applyProtection="1">
      <alignment horizontal="center"/>
      <protection locked="0"/>
    </xf>
    <xf numFmtId="14" fontId="1" fillId="6" borderId="0" xfId="2" applyNumberFormat="1" applyFill="1"/>
    <xf numFmtId="14" fontId="1" fillId="10" borderId="17" xfId="2" applyNumberFormat="1" applyFill="1" applyBorder="1" applyAlignment="1">
      <alignment horizontal="center" wrapText="1"/>
    </xf>
    <xf numFmtId="0" fontId="8" fillId="13" borderId="17" xfId="1" applyFont="1" applyFill="1" applyBorder="1" applyAlignment="1" applyProtection="1">
      <alignment horizontal="center" textRotation="90" wrapText="1"/>
    </xf>
    <xf numFmtId="0" fontId="1" fillId="0" borderId="18" xfId="3" applyBorder="1" applyAlignment="1">
      <alignment horizontal="center" wrapText="1"/>
    </xf>
    <xf numFmtId="0" fontId="1" fillId="0" borderId="19" xfId="3" applyBorder="1" applyAlignment="1">
      <alignment horizontal="center" wrapText="1"/>
    </xf>
    <xf numFmtId="0" fontId="1" fillId="0" borderId="24" xfId="3" applyBorder="1" applyAlignment="1">
      <alignment horizontal="center" wrapText="1"/>
    </xf>
    <xf numFmtId="2" fontId="1" fillId="0" borderId="0" xfId="3" applyNumberFormat="1" applyAlignment="1" applyProtection="1">
      <alignment horizontal="center" wrapText="1"/>
    </xf>
    <xf numFmtId="0" fontId="1" fillId="0" borderId="1" xfId="3" applyFill="1" applyBorder="1" applyAlignment="1" applyProtection="1">
      <alignment horizontal="center" wrapText="1"/>
    </xf>
    <xf numFmtId="0" fontId="1" fillId="0" borderId="6" xfId="3" applyFill="1" applyBorder="1" applyAlignment="1" applyProtection="1">
      <alignment horizontal="center" wrapText="1"/>
      <protection locked="0"/>
    </xf>
    <xf numFmtId="0" fontId="1" fillId="0" borderId="12" xfId="3" applyFill="1" applyBorder="1" applyAlignment="1" applyProtection="1">
      <alignment horizontal="center" wrapText="1"/>
    </xf>
    <xf numFmtId="0" fontId="1" fillId="14" borderId="25" xfId="3" applyFill="1" applyBorder="1" applyAlignment="1" applyProtection="1">
      <alignment horizontal="center" textRotation="90"/>
    </xf>
    <xf numFmtId="0" fontId="1" fillId="2" borderId="6" xfId="3" applyFill="1" applyBorder="1" applyAlignment="1" applyProtection="1">
      <alignment horizontal="center"/>
      <protection locked="0"/>
    </xf>
    <xf numFmtId="0" fontId="1" fillId="2" borderId="2" xfId="3" applyFill="1" applyBorder="1" applyAlignment="1" applyProtection="1">
      <alignment horizontal="center"/>
      <protection locked="0"/>
    </xf>
    <xf numFmtId="2" fontId="1" fillId="0" borderId="13" xfId="3" applyNumberFormat="1" applyFill="1" applyBorder="1" applyAlignment="1">
      <alignment horizontal="center"/>
    </xf>
    <xf numFmtId="2" fontId="1" fillId="0" borderId="14" xfId="3" applyNumberFormat="1" applyFill="1" applyBorder="1" applyAlignment="1">
      <alignment horizontal="center"/>
    </xf>
    <xf numFmtId="0" fontId="1" fillId="0" borderId="33" xfId="3" applyBorder="1" applyAlignment="1">
      <alignment horizontal="center" textRotation="90" wrapText="1"/>
    </xf>
    <xf numFmtId="0" fontId="1" fillId="0" borderId="9" xfId="3" applyBorder="1" applyAlignment="1">
      <alignment horizontal="center" textRotation="90" wrapText="1"/>
    </xf>
    <xf numFmtId="0" fontId="1" fillId="0" borderId="10" xfId="3" applyBorder="1" applyAlignment="1">
      <alignment horizontal="center" textRotation="90" wrapText="1"/>
    </xf>
    <xf numFmtId="0" fontId="1" fillId="0" borderId="11" xfId="3" applyBorder="1" applyAlignment="1">
      <alignment horizontal="center" textRotation="90" wrapText="1"/>
    </xf>
    <xf numFmtId="0" fontId="1" fillId="0" borderId="0" xfId="3" applyFill="1" applyBorder="1" applyAlignment="1" applyProtection="1">
      <alignment horizontal="center" wrapText="1"/>
      <protection locked="0"/>
    </xf>
    <xf numFmtId="0" fontId="1" fillId="0" borderId="4" xfId="3" applyFill="1" applyBorder="1" applyAlignment="1" applyProtection="1">
      <alignment horizontal="center" textRotation="90" wrapText="1"/>
    </xf>
    <xf numFmtId="0" fontId="1" fillId="0" borderId="6" xfId="3" applyFill="1" applyBorder="1" applyAlignment="1" applyProtection="1">
      <alignment horizontal="center"/>
    </xf>
    <xf numFmtId="0" fontId="1" fillId="0" borderId="31" xfId="3" applyFill="1" applyBorder="1" applyAlignment="1" applyProtection="1">
      <alignment horizontal="center"/>
    </xf>
    <xf numFmtId="0" fontId="1" fillId="0" borderId="32" xfId="3" applyFill="1" applyBorder="1" applyAlignment="1" applyProtection="1">
      <alignment horizontal="center"/>
    </xf>
    <xf numFmtId="0" fontId="1" fillId="0" borderId="30" xfId="3" applyFill="1" applyBorder="1" applyAlignment="1" applyProtection="1">
      <alignment horizontal="center"/>
    </xf>
    <xf numFmtId="2" fontId="1" fillId="0" borderId="7" xfId="3" applyNumberFormat="1" applyBorder="1" applyAlignment="1" applyProtection="1">
      <alignment horizontal="center"/>
    </xf>
    <xf numFmtId="2" fontId="1" fillId="0" borderId="8" xfId="3" applyNumberFormat="1" applyBorder="1" applyAlignment="1" applyProtection="1">
      <alignment horizontal="center"/>
    </xf>
    <xf numFmtId="2" fontId="1" fillId="0" borderId="9" xfId="3" applyNumberFormat="1" applyBorder="1" applyAlignment="1" applyProtection="1">
      <alignment horizontal="center"/>
    </xf>
    <xf numFmtId="2" fontId="1" fillId="0" borderId="11" xfId="3" applyNumberFormat="1" applyBorder="1" applyAlignment="1" applyProtection="1">
      <alignment horizontal="center"/>
    </xf>
    <xf numFmtId="0" fontId="1" fillId="0" borderId="30" xfId="3" applyBorder="1" applyAlignment="1" applyProtection="1">
      <alignment horizontal="center" textRotation="90" wrapText="1"/>
    </xf>
    <xf numFmtId="0" fontId="1" fillId="0" borderId="31" xfId="3" applyFill="1" applyBorder="1" applyAlignment="1" applyProtection="1">
      <alignment horizontal="center"/>
      <protection locked="0"/>
    </xf>
    <xf numFmtId="0" fontId="1" fillId="0" borderId="32" xfId="3" applyFill="1" applyBorder="1" applyAlignment="1" applyProtection="1">
      <alignment horizontal="center"/>
      <protection locked="0"/>
    </xf>
    <xf numFmtId="0" fontId="4" fillId="0" borderId="0" xfId="4" applyFont="1" applyAlignment="1">
      <alignment horizontal="right"/>
    </xf>
    <xf numFmtId="0" fontId="14" fillId="0" borderId="0" xfId="4" applyFont="1" applyFill="1"/>
    <xf numFmtId="0" fontId="6" fillId="0" borderId="0" xfId="4"/>
    <xf numFmtId="166" fontId="6" fillId="0" borderId="0" xfId="4" applyNumberFormat="1" applyFont="1"/>
    <xf numFmtId="0" fontId="4" fillId="0" borderId="0" xfId="4" applyFont="1" applyBorder="1"/>
    <xf numFmtId="0" fontId="4" fillId="0" borderId="0" xfId="4" applyFont="1" applyAlignment="1">
      <alignment horizontal="center"/>
    </xf>
    <xf numFmtId="0" fontId="6" fillId="0" borderId="0" xfId="4" applyAlignment="1">
      <alignment horizontal="center"/>
    </xf>
    <xf numFmtId="0" fontId="6" fillId="0" borderId="34" xfId="4" applyNumberFormat="1" applyFont="1" applyFill="1" applyBorder="1" applyAlignment="1">
      <alignment horizontal="center"/>
    </xf>
    <xf numFmtId="0" fontId="0" fillId="2" borderId="21" xfId="0" applyFill="1" applyBorder="1" applyProtection="1">
      <protection locked="0"/>
    </xf>
    <xf numFmtId="49" fontId="6" fillId="0" borderId="35" xfId="4" applyNumberFormat="1" applyFill="1" applyBorder="1"/>
    <xf numFmtId="167" fontId="6" fillId="0" borderId="8" xfId="4" applyNumberFormat="1" applyBorder="1"/>
    <xf numFmtId="49" fontId="6" fillId="0" borderId="36" xfId="4" applyNumberFormat="1" applyFill="1" applyBorder="1"/>
    <xf numFmtId="0" fontId="0" fillId="2" borderId="17" xfId="0" applyFill="1" applyBorder="1" applyProtection="1">
      <protection locked="0"/>
    </xf>
    <xf numFmtId="167" fontId="6" fillId="0" borderId="11" xfId="4" applyNumberFormat="1" applyBorder="1"/>
    <xf numFmtId="0" fontId="0" fillId="2" borderId="15" xfId="0" applyFill="1" applyBorder="1" applyProtection="1">
      <protection locked="0"/>
    </xf>
    <xf numFmtId="49" fontId="6" fillId="0" borderId="37" xfId="4" applyNumberFormat="1" applyFill="1" applyBorder="1"/>
    <xf numFmtId="0" fontId="0" fillId="2" borderId="26" xfId="0" applyFill="1" applyBorder="1" applyProtection="1">
      <protection locked="0"/>
    </xf>
    <xf numFmtId="0" fontId="6" fillId="0" borderId="0" xfId="4" applyBorder="1"/>
    <xf numFmtId="0" fontId="6" fillId="0" borderId="0" xfId="4" applyFont="1" applyAlignment="1">
      <alignment horizontal="right"/>
    </xf>
    <xf numFmtId="0" fontId="6" fillId="0" borderId="0" xfId="4" applyFill="1" applyBorder="1"/>
    <xf numFmtId="2" fontId="6" fillId="0" borderId="0" xfId="4" applyNumberFormat="1" applyFill="1" applyBorder="1"/>
    <xf numFmtId="166" fontId="6" fillId="0" borderId="0" xfId="4" applyNumberFormat="1" applyFill="1" applyBorder="1"/>
    <xf numFmtId="0" fontId="6" fillId="0" borderId="0" xfId="4" applyAlignment="1">
      <alignment horizontal="right"/>
    </xf>
    <xf numFmtId="0" fontId="6" fillId="0" borderId="0" xfId="4" applyBorder="1" applyAlignment="1">
      <alignment horizontal="right"/>
    </xf>
    <xf numFmtId="0" fontId="6" fillId="0" borderId="0" xfId="4" applyFont="1" applyBorder="1" applyAlignment="1">
      <alignment horizontal="right"/>
    </xf>
    <xf numFmtId="10" fontId="6" fillId="0" borderId="0" xfId="4" applyNumberFormat="1" applyFill="1" applyBorder="1"/>
    <xf numFmtId="49" fontId="6" fillId="0" borderId="0" xfId="4" applyNumberFormat="1" applyFont="1" applyFill="1" applyBorder="1"/>
    <xf numFmtId="0" fontId="6" fillId="0" borderId="0" xfId="4" applyFont="1" applyFill="1" applyBorder="1" applyAlignment="1">
      <alignment horizontal="right"/>
    </xf>
    <xf numFmtId="49" fontId="6" fillId="0" borderId="0" xfId="4" applyNumberFormat="1" applyFill="1" applyBorder="1"/>
    <xf numFmtId="0" fontId="6" fillId="0" borderId="0" xfId="4" applyFill="1" applyBorder="1" applyAlignment="1">
      <alignment horizontal="right"/>
    </xf>
    <xf numFmtId="0" fontId="6" fillId="0" borderId="38" xfId="4" applyNumberFormat="1" applyFont="1" applyFill="1" applyBorder="1" applyAlignment="1">
      <alignment horizontal="center"/>
    </xf>
    <xf numFmtId="0" fontId="0" fillId="2" borderId="23" xfId="0" applyFill="1" applyBorder="1" applyProtection="1">
      <protection locked="0"/>
    </xf>
    <xf numFmtId="0" fontId="6" fillId="0" borderId="3" xfId="4" applyBorder="1"/>
    <xf numFmtId="166" fontId="6" fillId="0" borderId="3" xfId="4" applyNumberFormat="1" applyFont="1" applyBorder="1"/>
    <xf numFmtId="0" fontId="4" fillId="0" borderId="3" xfId="4" applyFont="1" applyBorder="1" applyAlignment="1">
      <alignment wrapText="1"/>
    </xf>
    <xf numFmtId="0" fontId="6" fillId="0" borderId="21" xfId="4" applyNumberFormat="1" applyFont="1" applyFill="1" applyBorder="1"/>
    <xf numFmtId="0" fontId="0" fillId="2" borderId="21"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0" fillId="2" borderId="15" xfId="0" applyFill="1" applyBorder="1" applyAlignment="1" applyProtection="1">
      <alignment horizontal="center"/>
      <protection locked="0"/>
    </xf>
    <xf numFmtId="0" fontId="0" fillId="2" borderId="26"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6" fillId="0" borderId="0" xfId="4" applyNumberFormat="1"/>
    <xf numFmtId="0" fontId="6" fillId="0" borderId="1" xfId="4" applyNumberFormat="1" applyFont="1" applyFill="1" applyBorder="1"/>
    <xf numFmtId="0" fontId="6" fillId="0" borderId="17" xfId="4" applyNumberFormat="1" applyFont="1" applyFill="1" applyBorder="1"/>
    <xf numFmtId="0" fontId="6" fillId="0" borderId="15" xfId="4" applyNumberFormat="1" applyFont="1" applyFill="1" applyBorder="1"/>
    <xf numFmtId="0" fontId="6" fillId="0" borderId="26" xfId="4" applyNumberFormat="1" applyFont="1" applyFill="1" applyBorder="1"/>
    <xf numFmtId="0" fontId="6" fillId="0" borderId="23" xfId="4" applyNumberFormat="1" applyFont="1" applyFill="1" applyBorder="1"/>
    <xf numFmtId="0" fontId="4" fillId="0" borderId="10" xfId="4" applyFont="1" applyBorder="1"/>
    <xf numFmtId="0" fontId="4" fillId="0" borderId="33" xfId="4" applyFont="1" applyBorder="1"/>
    <xf numFmtId="0" fontId="6" fillId="0" borderId="6" xfId="4" applyNumberFormat="1" applyFont="1" applyFill="1" applyBorder="1"/>
    <xf numFmtId="0" fontId="6" fillId="0" borderId="39" xfId="4" applyNumberFormat="1" applyFont="1" applyFill="1" applyBorder="1"/>
    <xf numFmtId="167" fontId="6" fillId="0" borderId="40" xfId="4" applyNumberFormat="1" applyBorder="1"/>
    <xf numFmtId="167" fontId="6" fillId="0" borderId="41" xfId="4" applyNumberFormat="1" applyBorder="1"/>
    <xf numFmtId="167" fontId="6" fillId="0" borderId="38" xfId="4" applyNumberFormat="1" applyBorder="1"/>
    <xf numFmtId="167" fontId="6" fillId="0" borderId="42" xfId="4" applyNumberFormat="1" applyBorder="1"/>
    <xf numFmtId="0" fontId="6" fillId="0" borderId="43" xfId="4" applyNumberFormat="1" applyFont="1" applyFill="1" applyBorder="1"/>
    <xf numFmtId="0" fontId="4" fillId="0" borderId="0" xfId="4" applyFont="1"/>
    <xf numFmtId="167" fontId="6" fillId="0" borderId="44" xfId="4" applyNumberFormat="1" applyBorder="1"/>
    <xf numFmtId="0" fontId="6" fillId="0" borderId="1" xfId="4" applyBorder="1"/>
    <xf numFmtId="0" fontId="6" fillId="0" borderId="0" xfId="4" applyNumberFormat="1" applyFont="1" applyFill="1" applyBorder="1" applyAlignment="1">
      <alignment horizontal="center"/>
    </xf>
    <xf numFmtId="0" fontId="4" fillId="0" borderId="0" xfId="0" applyFont="1" applyAlignment="1">
      <alignment horizontal="center"/>
    </xf>
    <xf numFmtId="0" fontId="6" fillId="2" borderId="21" xfId="0" applyFont="1" applyFill="1" applyBorder="1" applyProtection="1">
      <protection locked="0"/>
    </xf>
    <xf numFmtId="0" fontId="6" fillId="2" borderId="15" xfId="0" applyFont="1" applyFill="1" applyBorder="1" applyProtection="1">
      <protection locked="0"/>
    </xf>
    <xf numFmtId="0" fontId="1" fillId="0" borderId="7" xfId="3" applyFill="1" applyBorder="1" applyAlignment="1" applyProtection="1">
      <alignment horizontal="center"/>
    </xf>
    <xf numFmtId="0" fontId="1" fillId="0" borderId="12" xfId="3" applyFill="1" applyBorder="1" applyAlignment="1" applyProtection="1">
      <alignment horizontal="center"/>
    </xf>
    <xf numFmtId="0" fontId="1" fillId="0" borderId="9" xfId="3" applyFill="1" applyBorder="1" applyAlignment="1" applyProtection="1">
      <alignment horizontal="center"/>
    </xf>
    <xf numFmtId="0" fontId="1" fillId="15" borderId="15" xfId="3" applyFont="1" applyFill="1" applyBorder="1" applyAlignment="1" applyProtection="1">
      <alignment horizontal="center" textRotation="90" wrapText="1"/>
    </xf>
    <xf numFmtId="0" fontId="1" fillId="15" borderId="0" xfId="3" applyFill="1" applyAlignment="1" applyProtection="1">
      <alignment horizontal="center"/>
      <protection locked="0"/>
    </xf>
    <xf numFmtId="2" fontId="1" fillId="15" borderId="1" xfId="3" applyNumberFormat="1" applyFill="1" applyBorder="1" applyAlignment="1" applyProtection="1">
      <alignment horizontal="center"/>
      <protection locked="0"/>
    </xf>
    <xf numFmtId="2" fontId="0" fillId="0" borderId="45" xfId="0" applyNumberFormat="1" applyBorder="1"/>
    <xf numFmtId="0" fontId="4" fillId="0" borderId="10" xfId="4" applyFont="1" applyBorder="1" applyAlignment="1">
      <alignment horizontal="center"/>
    </xf>
    <xf numFmtId="0" fontId="4" fillId="0" borderId="10" xfId="4" applyFont="1" applyBorder="1" applyAlignment="1">
      <alignment horizontal="center" wrapText="1"/>
    </xf>
    <xf numFmtId="0" fontId="3" fillId="0" borderId="4" xfId="3" applyFont="1" applyBorder="1" applyAlignment="1" applyProtection="1">
      <alignment horizontal="center"/>
    </xf>
    <xf numFmtId="0" fontId="3" fillId="0" borderId="0" xfId="3" applyFont="1" applyAlignment="1" applyProtection="1">
      <alignment horizontal="center"/>
    </xf>
    <xf numFmtId="0" fontId="1" fillId="0" borderId="0" xfId="3" applyFont="1" applyAlignment="1" applyProtection="1">
      <alignment horizontal="center"/>
    </xf>
    <xf numFmtId="0" fontId="1" fillId="0" borderId="3" xfId="3" applyFont="1" applyBorder="1" applyAlignment="1" applyProtection="1">
      <alignment horizontal="center"/>
    </xf>
    <xf numFmtId="0" fontId="3" fillId="0" borderId="1" xfId="3" applyFont="1" applyFill="1" applyBorder="1" applyAlignment="1" applyProtection="1">
      <alignment horizontal="center"/>
    </xf>
    <xf numFmtId="0" fontId="3" fillId="2" borderId="6" xfId="3" applyFont="1" applyFill="1" applyBorder="1" applyAlignment="1" applyProtection="1">
      <alignment horizontal="center"/>
    </xf>
    <xf numFmtId="0" fontId="3" fillId="2" borderId="27" xfId="3" applyFont="1" applyFill="1" applyBorder="1" applyAlignment="1" applyProtection="1">
      <alignment horizontal="center"/>
    </xf>
    <xf numFmtId="0" fontId="3" fillId="2" borderId="2" xfId="3" applyFont="1" applyFill="1" applyBorder="1" applyAlignment="1" applyProtection="1">
      <alignment horizontal="center"/>
    </xf>
    <xf numFmtId="0" fontId="3" fillId="2" borderId="6" xfId="3" applyFont="1" applyFill="1" applyBorder="1" applyAlignment="1" applyProtection="1">
      <alignment horizontal="center"/>
      <protection locked="0"/>
    </xf>
    <xf numFmtId="0" fontId="3" fillId="2" borderId="27" xfId="3" applyFont="1" applyFill="1" applyBorder="1" applyAlignment="1" applyProtection="1">
      <alignment horizontal="center"/>
      <protection locked="0"/>
    </xf>
    <xf numFmtId="0" fontId="3" fillId="2" borderId="28" xfId="3" applyFont="1" applyFill="1" applyBorder="1" applyAlignment="1" applyProtection="1">
      <alignment horizontal="center"/>
      <protection locked="0"/>
    </xf>
    <xf numFmtId="0" fontId="4" fillId="0" borderId="10" xfId="0" applyFont="1" applyBorder="1" applyAlignment="1">
      <alignment horizontal="center"/>
    </xf>
    <xf numFmtId="0" fontId="3" fillId="0" borderId="0" xfId="3" applyFont="1" applyBorder="1" applyAlignment="1" applyProtection="1">
      <alignment horizontal="center"/>
    </xf>
    <xf numFmtId="0" fontId="3" fillId="0" borderId="15" xfId="3" applyFont="1" applyFill="1" applyBorder="1" applyAlignment="1" applyProtection="1">
      <alignment horizontal="center"/>
    </xf>
    <xf numFmtId="0" fontId="3" fillId="2" borderId="1" xfId="3" applyFont="1" applyFill="1" applyBorder="1" applyAlignment="1" applyProtection="1">
      <alignment horizontal="center"/>
    </xf>
    <xf numFmtId="0" fontId="3" fillId="2" borderId="29" xfId="0" applyFont="1" applyFill="1" applyBorder="1" applyAlignment="1">
      <alignment horizontal="center"/>
    </xf>
    <xf numFmtId="0" fontId="3" fillId="2" borderId="16" xfId="0" applyFont="1" applyFill="1" applyBorder="1" applyAlignment="1">
      <alignment horizontal="center"/>
    </xf>
    <xf numFmtId="0" fontId="3" fillId="2" borderId="3" xfId="0" applyFont="1" applyFill="1" applyBorder="1" applyAlignment="1">
      <alignment horizontal="center"/>
    </xf>
    <xf numFmtId="0" fontId="5" fillId="0" borderId="0" xfId="0" applyFont="1" applyBorder="1" applyAlignment="1" applyProtection="1">
      <alignment horizontal="center" vertical="center" textRotation="90" wrapText="1"/>
    </xf>
    <xf numFmtId="0" fontId="3" fillId="2" borderId="1" xfId="3" applyFont="1" applyFill="1" applyBorder="1" applyAlignment="1" applyProtection="1">
      <alignment horizontal="center" wrapText="1"/>
    </xf>
    <xf numFmtId="0" fontId="5" fillId="0" borderId="30" xfId="0" applyFont="1" applyBorder="1" applyAlignment="1" applyProtection="1">
      <alignment horizontal="center" vertical="center" textRotation="90" wrapText="1"/>
    </xf>
    <xf numFmtId="0" fontId="5" fillId="0" borderId="31" xfId="0" applyFont="1" applyBorder="1" applyAlignment="1" applyProtection="1">
      <alignment horizontal="center" vertical="center" textRotation="90" wrapText="1"/>
    </xf>
    <xf numFmtId="0" fontId="5" fillId="0" borderId="32" xfId="0" applyFont="1" applyBorder="1" applyAlignment="1" applyProtection="1">
      <alignment horizontal="center" vertical="center" textRotation="90" wrapText="1"/>
    </xf>
    <xf numFmtId="0" fontId="3" fillId="2" borderId="16" xfId="3" applyFont="1" applyFill="1" applyBorder="1" applyAlignment="1" applyProtection="1">
      <alignment horizontal="center"/>
      <protection locked="0"/>
    </xf>
    <xf numFmtId="0" fontId="0" fillId="0" borderId="16" xfId="0" applyBorder="1" applyAlignment="1" applyProtection="1">
      <alignment horizontal="center"/>
      <protection locked="0"/>
    </xf>
    <xf numFmtId="0" fontId="1" fillId="2" borderId="0" xfId="3" applyFont="1" applyFill="1" applyAlignment="1" applyProtection="1">
      <alignment horizontal="center"/>
      <protection locked="0"/>
    </xf>
    <xf numFmtId="0" fontId="1" fillId="2" borderId="3" xfId="3" applyFont="1" applyFill="1" applyBorder="1" applyAlignment="1" applyProtection="1">
      <alignment horizontal="center"/>
      <protection locked="0"/>
    </xf>
    <xf numFmtId="0" fontId="3" fillId="0" borderId="1" xfId="3" applyFont="1" applyFill="1" applyBorder="1" applyAlignment="1" applyProtection="1">
      <protection locked="0"/>
    </xf>
    <xf numFmtId="0" fontId="1" fillId="2" borderId="6" xfId="3" applyFill="1" applyBorder="1" applyAlignment="1" applyProtection="1">
      <alignment horizontal="center"/>
      <protection locked="0"/>
    </xf>
    <xf numFmtId="0" fontId="1" fillId="2" borderId="27" xfId="3" applyFill="1" applyBorder="1" applyAlignment="1" applyProtection="1">
      <alignment horizontal="center"/>
      <protection locked="0"/>
    </xf>
    <xf numFmtId="0" fontId="1" fillId="2" borderId="2" xfId="3" applyFill="1" applyBorder="1" applyAlignment="1" applyProtection="1">
      <alignment horizontal="center"/>
      <protection locked="0"/>
    </xf>
    <xf numFmtId="0" fontId="3" fillId="0" borderId="12" xfId="3" applyFont="1" applyBorder="1" applyAlignment="1">
      <alignment horizontal="center" wrapText="1"/>
    </xf>
    <xf numFmtId="0" fontId="3" fillId="0" borderId="13" xfId="3" applyFont="1" applyBorder="1" applyAlignment="1">
      <alignment horizontal="center" wrapText="1"/>
    </xf>
    <xf numFmtId="0" fontId="3" fillId="0" borderId="14" xfId="3" applyFont="1" applyBorder="1" applyAlignment="1">
      <alignment horizontal="center" wrapText="1"/>
    </xf>
    <xf numFmtId="0" fontId="3" fillId="0" borderId="19" xfId="3" applyFont="1" applyBorder="1" applyAlignment="1" applyProtection="1">
      <alignment horizontal="center" wrapText="1"/>
    </xf>
    <xf numFmtId="0" fontId="3" fillId="0" borderId="12" xfId="3" applyFont="1" applyBorder="1" applyAlignment="1" applyProtection="1">
      <alignment horizontal="center" wrapText="1"/>
    </xf>
    <xf numFmtId="0" fontId="3" fillId="0" borderId="13" xfId="3" applyFont="1" applyBorder="1" applyAlignment="1" applyProtection="1">
      <alignment horizontal="center" wrapText="1"/>
    </xf>
    <xf numFmtId="0" fontId="3" fillId="0" borderId="14" xfId="3" applyFont="1" applyBorder="1" applyAlignment="1" applyProtection="1">
      <alignment horizontal="center" wrapText="1"/>
    </xf>
    <xf numFmtId="0" fontId="3" fillId="0" borderId="24" xfId="3" applyFont="1" applyBorder="1" applyAlignment="1" applyProtection="1">
      <alignment horizontal="center" wrapText="1"/>
    </xf>
    <xf numFmtId="0" fontId="3" fillId="2" borderId="1" xfId="3" applyFont="1" applyFill="1" applyBorder="1" applyAlignment="1" applyProtection="1">
      <alignment horizontal="center"/>
      <protection locked="0"/>
    </xf>
    <xf numFmtId="0" fontId="3" fillId="0" borderId="18" xfId="3" applyFont="1" applyBorder="1" applyAlignment="1">
      <alignment horizontal="center"/>
    </xf>
    <xf numFmtId="0" fontId="3" fillId="0" borderId="19" xfId="3" applyFont="1" applyBorder="1" applyAlignment="1">
      <alignment horizontal="center"/>
    </xf>
    <xf numFmtId="0" fontId="3" fillId="0" borderId="24" xfId="3" applyFont="1" applyBorder="1" applyAlignment="1">
      <alignment horizontal="center"/>
    </xf>
  </cellXfs>
  <cellStyles count="5">
    <cellStyle name="Neutral" xfId="1" builtinId="28"/>
    <cellStyle name="Normal" xfId="0" builtinId="0"/>
    <cellStyle name="Normal 2" xfId="2"/>
    <cellStyle name="Normal 3" xfId="4"/>
    <cellStyle name="Normal_Calc sheet-liquors 5-04" xfId="3"/>
  </cellStyles>
  <dxfs count="1">
    <dxf>
      <font>
        <condense val="0"/>
        <extend val="0"/>
        <color rgb="FF9C0006"/>
      </font>
      <fill>
        <patternFill>
          <bgColor rgb="FFFFC7CE"/>
        </patternFill>
      </fill>
    </dxf>
  </dxfs>
  <tableStyles count="0" defaultTableStyle="TableStyleMedium9" defaultPivotStyle="PivotStyleLight16"/>
  <colors>
    <mruColors>
      <color rgb="FFCC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175" b="1" i="0" u="none" strike="noStrike" baseline="0">
                <a:solidFill>
                  <a:srgbClr val="000000"/>
                </a:solidFill>
                <a:latin typeface="Arial"/>
                <a:ea typeface="Arial"/>
                <a:cs typeface="Arial"/>
              </a:defRPr>
            </a:pPr>
            <a:r>
              <a:rPr lang="en-US"/>
              <a:t>Sugar concentrations</a:t>
            </a:r>
          </a:p>
        </c:rich>
      </c:tx>
      <c:layout>
        <c:manualLayout>
          <c:xMode val="edge"/>
          <c:yMode val="edge"/>
          <c:x val="0.40510543840177243"/>
          <c:y val="1.957585644371963E-2"/>
        </c:manualLayout>
      </c:layout>
      <c:spPr>
        <a:noFill/>
        <a:ln w="25400">
          <a:noFill/>
        </a:ln>
      </c:spPr>
    </c:title>
    <c:plotArea>
      <c:layout>
        <c:manualLayout>
          <c:layoutTarget val="inner"/>
          <c:xMode val="edge"/>
          <c:yMode val="edge"/>
          <c:x val="7.9911209766925714E-2"/>
          <c:y val="0.12234910277324652"/>
          <c:w val="0.7358490566037974"/>
          <c:h val="0.77161500815661321"/>
        </c:manualLayout>
      </c:layout>
      <c:barChart>
        <c:barDir val="col"/>
        <c:grouping val="clustered"/>
        <c:ser>
          <c:idx val="0"/>
          <c:order val="0"/>
          <c:tx>
            <c:v>Glucose- monomeric</c:v>
          </c:tx>
          <c:spPr>
            <a:solidFill>
              <a:srgbClr val="FF0000"/>
            </a:solidFill>
            <a:ln w="12700">
              <a:solidFill>
                <a:srgbClr val="000000"/>
              </a:solidFill>
              <a:prstDash val="solid"/>
            </a:ln>
          </c:spPr>
          <c:val>
            <c:numRef>
              <c:f>'Average whole mass closure'!$H$3:$H$32</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er>
        <c:ser>
          <c:idx val="2"/>
          <c:order val="1"/>
          <c:tx>
            <c:v>Xylose- monomeric</c:v>
          </c:tx>
          <c:spPr>
            <a:solidFill>
              <a:srgbClr val="FF99CC"/>
            </a:solidFill>
            <a:ln w="12700">
              <a:solidFill>
                <a:srgbClr val="000000"/>
              </a:solidFill>
              <a:prstDash val="solid"/>
            </a:ln>
          </c:spPr>
          <c:val>
            <c:numRef>
              <c:f>'Average whole mass closure'!$I$3:$I$32</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er>
        <c:ser>
          <c:idx val="1"/>
          <c:order val="2"/>
          <c:tx>
            <c:v>Glucose- total</c:v>
          </c:tx>
          <c:spPr>
            <a:solidFill>
              <a:srgbClr val="0000FF"/>
            </a:solidFill>
            <a:ln w="12700">
              <a:solidFill>
                <a:srgbClr val="000000"/>
              </a:solidFill>
              <a:prstDash val="solid"/>
            </a:ln>
          </c:spPr>
          <c:val>
            <c:numRef>
              <c:f>'Average whole mass closure'!$M$3:$M$32</c:f>
              <c:numCache>
                <c:formatCode>0.00</c:formatCode>
                <c:ptCount val="30"/>
                <c:pt idx="0">
                  <c:v>95.713576424966874</c:v>
                </c:pt>
                <c:pt idx="1">
                  <c:v>90.269020742822789</c:v>
                </c:pt>
                <c:pt idx="2">
                  <c:v>89.866790118296791</c:v>
                </c:pt>
                <c:pt idx="3">
                  <c:v>108.26682811544887</c:v>
                </c:pt>
                <c:pt idx="4">
                  <c:v>102.31056224307076</c:v>
                </c:pt>
                <c:pt idx="5">
                  <c:v>103.01482617159613</c:v>
                </c:pt>
                <c:pt idx="6">
                  <c:v>105.58434093410358</c:v>
                </c:pt>
                <c:pt idx="7">
                  <c:v>100.81951753250551</c:v>
                </c:pt>
                <c:pt idx="8">
                  <c:v>123.90092520516851</c:v>
                </c:pt>
                <c:pt idx="9">
                  <c:v>110.92978510701036</c:v>
                </c:pt>
                <c:pt idx="10">
                  <c:v>99.733840768465996</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er>
        <c:ser>
          <c:idx val="3"/>
          <c:order val="3"/>
          <c:tx>
            <c:v>Xylose- total</c:v>
          </c:tx>
          <c:spPr>
            <a:solidFill>
              <a:srgbClr val="99CCFF"/>
            </a:solidFill>
            <a:ln w="12700">
              <a:solidFill>
                <a:srgbClr val="000000"/>
              </a:solidFill>
              <a:prstDash val="solid"/>
            </a:ln>
          </c:spPr>
          <c:val>
            <c:numRef>
              <c:f>'Average whole mass closure'!$N$3:$N$32</c:f>
              <c:numCache>
                <c:formatCode>0.00</c:formatCode>
                <c:ptCount val="30"/>
                <c:pt idx="0">
                  <c:v>46.503373702046716</c:v>
                </c:pt>
                <c:pt idx="1">
                  <c:v>45.972439265110452</c:v>
                </c:pt>
                <c:pt idx="2">
                  <c:v>46.155107948535552</c:v>
                </c:pt>
                <c:pt idx="3">
                  <c:v>53.187137442660777</c:v>
                </c:pt>
                <c:pt idx="4">
                  <c:v>53.290395855613717</c:v>
                </c:pt>
                <c:pt idx="5">
                  <c:v>53.608239136943027</c:v>
                </c:pt>
                <c:pt idx="6">
                  <c:v>53.391871496033446</c:v>
                </c:pt>
                <c:pt idx="7">
                  <c:v>52.850899707989782</c:v>
                </c:pt>
                <c:pt idx="8">
                  <c:v>61.634582956602294</c:v>
                </c:pt>
                <c:pt idx="9">
                  <c:v>60.604308457303652</c:v>
                </c:pt>
                <c:pt idx="10">
                  <c:v>59.557445060232091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er>
        <c:gapWidth val="100"/>
        <c:axId val="82838272"/>
        <c:axId val="82840192"/>
      </c:barChart>
      <c:catAx>
        <c:axId val="82838272"/>
        <c:scaling>
          <c:orientation val="minMax"/>
        </c:scaling>
        <c:axPos val="b"/>
        <c:title>
          <c:tx>
            <c:rich>
              <a:bodyPr/>
              <a:lstStyle/>
              <a:p>
                <a:pPr>
                  <a:defRPr sz="975" b="1" i="0" u="none" strike="noStrike" baseline="0">
                    <a:solidFill>
                      <a:srgbClr val="000000"/>
                    </a:solidFill>
                    <a:latin typeface="Arial"/>
                    <a:ea typeface="Arial"/>
                    <a:cs typeface="Arial"/>
                  </a:defRPr>
                </a:pPr>
                <a:r>
                  <a:rPr lang="en-US"/>
                  <a:t>Master Reference</a:t>
                </a:r>
              </a:p>
            </c:rich>
          </c:tx>
          <c:layout>
            <c:manualLayout>
              <c:xMode val="edge"/>
              <c:yMode val="edge"/>
              <c:x val="0.38401775804661487"/>
              <c:y val="0.94453507340946163"/>
            </c:manualLayout>
          </c:layout>
          <c:spPr>
            <a:noFill/>
            <a:ln w="25400">
              <a:noFill/>
            </a:ln>
          </c:spPr>
        </c:title>
        <c:numFmt formatCode="General" sourceLinked="1"/>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82840192"/>
        <c:crosses val="autoZero"/>
        <c:auto val="1"/>
        <c:lblAlgn val="ctr"/>
        <c:lblOffset val="100"/>
        <c:tickLblSkip val="1"/>
        <c:tickMarkSkip val="1"/>
      </c:catAx>
      <c:valAx>
        <c:axId val="82840192"/>
        <c:scaling>
          <c:orientation val="minMax"/>
        </c:scaling>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US"/>
                  <a:t>mg/ml</a:t>
                </a:r>
              </a:p>
            </c:rich>
          </c:tx>
          <c:layout>
            <c:manualLayout>
              <c:xMode val="edge"/>
              <c:yMode val="edge"/>
              <c:x val="1.3318534961154272E-2"/>
              <c:y val="0.47145187601957883"/>
            </c:manualLayout>
          </c:layout>
          <c:spPr>
            <a:noFill/>
            <a:ln w="25400">
              <a:noFill/>
            </a:ln>
          </c:spPr>
        </c:title>
        <c:numFmt formatCode="0.00" sourceLinked="1"/>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82838272"/>
        <c:crosses val="autoZero"/>
        <c:crossBetween val="between"/>
      </c:valAx>
      <c:spPr>
        <a:solidFill>
          <a:srgbClr val="FFFFFF"/>
        </a:solidFill>
        <a:ln w="3175">
          <a:solidFill>
            <a:srgbClr val="000000"/>
          </a:solidFill>
          <a:prstDash val="solid"/>
        </a:ln>
      </c:spPr>
    </c:plotArea>
    <c:legend>
      <c:legendPos val="r"/>
      <c:layout>
        <c:manualLayout>
          <c:xMode val="edge"/>
          <c:yMode val="edge"/>
          <c:x val="0.81908990011098781"/>
          <c:y val="0.33605220228385668"/>
          <c:w val="0.18091009988901474"/>
          <c:h val="0.34584013050570961"/>
        </c:manualLayout>
      </c:layout>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975"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89" workbookViewId="0"/>
  </sheetViews>
  <sheetProtection content="1" objects="1"/>
  <pageMargins left="0.75" right="0.75" top="1" bottom="1" header="0.5" footer="0.5"/>
  <headerFooter alignWithMargins="0"/>
  <drawing r:id="rId1"/>
</chartsheet>
</file>

<file path=xl/ctrlProps/ctrlProp1.xml><?xml version="1.0" encoding="utf-8"?>
<formControlPr xmlns="http://schemas.microsoft.com/office/spreadsheetml/2009/9/main" objectType="List" dx="16" fmlaLink="$N$6" fmlaRange="$L$28:$L$34" noThreeD="1" sel="3" val="0"/>
</file>

<file path=xl/ctrlProps/ctrlProp10.xml><?xml version="1.0" encoding="utf-8"?>
<formControlPr xmlns="http://schemas.microsoft.com/office/spreadsheetml/2009/9/main" objectType="List" dx="16" fmlaLink="$N$12" fmlaRange="$P$28:$P$34" noThreeD="1" val="0"/>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N$11"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List" dx="16" fmlaLink="$N$9" fmlaRange="$M$28:$M$35" noThreeD="1" val="0"/>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N$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N$5" lockText="1" noThreeD="1"/>
</file>

<file path=xl/ctrlProps/ctrlProp9.xml><?xml version="1.0" encoding="utf-8"?>
<formControlPr xmlns="http://schemas.microsoft.com/office/spreadsheetml/2009/9/main" objectType="Radio" lockText="1" noThreeD="1"/>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xdr:colOff>
      <xdr:row>36</xdr:row>
      <xdr:rowOff>76200</xdr:rowOff>
    </xdr:to>
    <xdr:sp macro="" textlink="">
      <xdr:nvSpPr>
        <xdr:cNvPr id="1025" name="Text Box 1"/>
        <xdr:cNvSpPr txBox="1">
          <a:spLocks noChangeArrowheads="1"/>
        </xdr:cNvSpPr>
      </xdr:nvSpPr>
      <xdr:spPr bwMode="auto">
        <a:xfrm>
          <a:off x="0" y="0"/>
          <a:ext cx="9182100" cy="5905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Legal Disclaimer: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Neither MRI the government, nor persons acting on their behalf make any warranty, express or implied:</a:t>
          </a:r>
        </a:p>
        <a:p>
          <a:pPr algn="l" rtl="0">
            <a:defRPr sz="1000"/>
          </a:pPr>
          <a:r>
            <a:rPr lang="en-US" sz="1000" b="0" i="0" u="none" strike="noStrike" baseline="0">
              <a:solidFill>
                <a:srgbClr val="000000"/>
              </a:solidFill>
              <a:latin typeface="Arial"/>
              <a:cs typeface="Arial"/>
            </a:rPr>
            <a:t>(1) with respect to the merchantability, accuracy, completeness, or usefulness of any services, materials, or information furnished hereunder;</a:t>
          </a:r>
        </a:p>
        <a:p>
          <a:pPr algn="l" rtl="0">
            <a:defRPr sz="1000"/>
          </a:pPr>
          <a:r>
            <a:rPr lang="en-US" sz="1000" b="0" i="0" u="none" strike="noStrike" baseline="0">
              <a:solidFill>
                <a:srgbClr val="000000"/>
              </a:solidFill>
              <a:latin typeface="Arial"/>
              <a:cs typeface="Arial"/>
            </a:rPr>
            <a:t>(2) that the use of any such services, materials, or information may not infringe privately owned rights;</a:t>
          </a:r>
        </a:p>
        <a:p>
          <a:pPr algn="l" rtl="0">
            <a:defRPr sz="1000"/>
          </a:pPr>
          <a:r>
            <a:rPr lang="en-US" sz="1000" b="0" i="0" u="none" strike="noStrike" baseline="0">
              <a:solidFill>
                <a:srgbClr val="000000"/>
              </a:solidFill>
              <a:latin typeface="Arial"/>
              <a:cs typeface="Arial"/>
            </a:rPr>
            <a:t>(3) that the services, materials, or information furnished hereunder will not result in injury or damage when used for any purpose; or</a:t>
          </a:r>
        </a:p>
        <a:p>
          <a:pPr algn="l" rtl="0">
            <a:defRPr sz="1000"/>
          </a:pPr>
          <a:r>
            <a:rPr lang="en-US" sz="1000" b="0" i="0" u="none" strike="noStrike" baseline="0">
              <a:solidFill>
                <a:srgbClr val="000000"/>
              </a:solidFill>
              <a:latin typeface="Arial"/>
              <a:cs typeface="Arial"/>
            </a:rPr>
            <a:t>(4) that the services, materials, or information furnished hereunder will accomplish the intended results or are safe or fit for any purpose, including the intended or particular purpose.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Furthermore, MRI and the government hereby specifically disclaim any and all warranties, express or implied, for any products manufactured, used, or sold that use these workbooks, calculations, or information. Neither MRI nor the government shall be liable for lost profits, lost savings, special, consequential, incidental or other indirect damages in any event, even if such party is made aware of the possibility thereof.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Instructions for use: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This workbook is intended for use in conjunction with National Renewable Energy Laboratory (NREL) approved Laboratory Analytical Procedures (LAPs) only.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Cells highlighted in blue are areas where values or information should be entered.</a:t>
          </a:r>
        </a:p>
        <a:p>
          <a:pPr algn="l" rtl="0">
            <a:defRPr sz="1000"/>
          </a:pPr>
          <a:r>
            <a:rPr lang="en-US" sz="1000" b="0" i="0" u="none" strike="noStrike" baseline="0">
              <a:solidFill>
                <a:srgbClr val="000000"/>
              </a:solidFill>
              <a:latin typeface="Arial"/>
              <a:cs typeface="Arial"/>
            </a:rPr>
            <a:t>- Cells in white are calculations or references that should not be changed unless necessary.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The pages in this workbook are locked to protect the integrity of the workbook.  Many of the cells contain calculations that can be inadvertently changed or copied over.  To unlock a sheet, choose the Tools option from the menu, choose Protection, and highlight the Unprotect Sheet option.  This will unlock all of the cells in the page.  Unlocking is not recommended unless product specific changes must be made.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This workbook may be distributed to other organizations in its original form only.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Abbreviations:</a:t>
          </a:r>
        </a:p>
        <a:p>
          <a:pPr algn="l" rtl="0">
            <a:defRPr sz="1000"/>
          </a:pPr>
          <a:r>
            <a:rPr lang="en-US" sz="1000" b="0" i="0" u="none" strike="noStrike" baseline="0">
              <a:solidFill>
                <a:srgbClr val="000000"/>
              </a:solidFill>
              <a:latin typeface="Arial"/>
              <a:cs typeface="Arial"/>
            </a:rPr>
            <a:t>MRI- Midwest Research Institute; MRI operates NREL on behalf of the U.S. Department of Energy</a:t>
          </a:r>
        </a:p>
        <a:p>
          <a:pPr algn="l" rtl="0">
            <a:defRPr sz="1000"/>
          </a:pPr>
          <a:r>
            <a:rPr lang="en-US" sz="1000" b="0" i="0" u="none" strike="noStrike" baseline="0">
              <a:solidFill>
                <a:srgbClr val="000000"/>
              </a:solidFill>
              <a:latin typeface="Arial"/>
              <a:cs typeface="Arial"/>
            </a:rPr>
            <a:t>TRB- Technical Record Book</a:t>
          </a:r>
        </a:p>
        <a:p>
          <a:pPr algn="l" rtl="0">
            <a:defRPr sz="1000"/>
          </a:pPr>
          <a:r>
            <a:rPr lang="en-US" sz="1000" b="0" i="0" u="none" strike="noStrike" baseline="0">
              <a:solidFill>
                <a:srgbClr val="000000"/>
              </a:solidFill>
              <a:latin typeface="Arial"/>
              <a:cs typeface="Arial"/>
            </a:rPr>
            <a:t>ADW- Air dry weight, the weight of a sample or apparatus after air drying or vacuum oven drying</a:t>
          </a:r>
        </a:p>
        <a:p>
          <a:pPr algn="l" rtl="0">
            <a:defRPr sz="1000"/>
          </a:pPr>
          <a:r>
            <a:rPr lang="en-US" sz="1000" b="0" i="0" u="none" strike="noStrike" baseline="0">
              <a:solidFill>
                <a:srgbClr val="000000"/>
              </a:solidFill>
              <a:latin typeface="Arial"/>
              <a:cs typeface="Arial"/>
            </a:rPr>
            <a:t>ODW- Oven dry weight, the weight of a sample or apparatus corrected for moisture content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For questions, comments, or suggestions, please contact biomass_laps@nrel.gov.</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Revision: 9-9-10</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Added 8 components on both "Organic Acids" and "Organic Acids After Hydrolysis" tabs</a:t>
          </a:r>
        </a:p>
        <a:p>
          <a:pPr algn="l" rtl="0">
            <a:defRPr sz="1000"/>
          </a:pPr>
          <a:r>
            <a:rPr lang="en-US" sz="1000" b="0" i="0" u="none" strike="noStrike" baseline="0">
              <a:solidFill>
                <a:srgbClr val="000000"/>
              </a:solidFill>
              <a:latin typeface="Arial"/>
              <a:cs typeface="Arial"/>
            </a:rPr>
            <a:t>Added pH and Density measurements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7</xdr:row>
      <xdr:rowOff>0</xdr:rowOff>
    </xdr:from>
    <xdr:to>
      <xdr:col>11</xdr:col>
      <xdr:colOff>161925</xdr:colOff>
      <xdr:row>24</xdr:row>
      <xdr:rowOff>133350</xdr:rowOff>
    </xdr:to>
    <xdr:sp macro="" textlink="">
      <xdr:nvSpPr>
        <xdr:cNvPr id="2" name="Rectangle 1"/>
        <xdr:cNvSpPr/>
      </xdr:nvSpPr>
      <xdr:spPr>
        <a:xfrm>
          <a:off x="4267200" y="1238250"/>
          <a:ext cx="2600325" cy="2733675"/>
        </a:xfrm>
        <a:prstGeom prst="rect">
          <a:avLst/>
        </a:prstGeom>
        <a:solidFill>
          <a:schemeClr val="bg1">
            <a:lumMod val="85000"/>
          </a:schemeClr>
        </a:solidFill>
        <a:ln>
          <a:noFill/>
        </a:ln>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0.82575</cdr:x>
      <cdr:y>0.7105</cdr:y>
    </cdr:from>
    <cdr:to>
      <cdr:x>1</cdr:x>
      <cdr:y>0.91525</cdr:y>
    </cdr:to>
    <cdr:sp macro="" textlink="">
      <cdr:nvSpPr>
        <cdr:cNvPr id="4097" name="Rectangle 1025"/>
        <cdr:cNvSpPr>
          <a:spLocks xmlns:a="http://schemas.openxmlformats.org/drawingml/2006/main" noChangeArrowheads="1"/>
        </cdr:cNvSpPr>
      </cdr:nvSpPr>
      <cdr:spPr bwMode="auto">
        <a:xfrm xmlns:a="http://schemas.openxmlformats.org/drawingml/2006/main">
          <a:off x="7086607" y="4148485"/>
          <a:ext cx="1495418" cy="1195500"/>
        </a:xfrm>
        <a:prstGeom xmlns:a="http://schemas.openxmlformats.org/drawingml/2006/main" prst="rect">
          <a:avLst/>
        </a:prstGeom>
        <a:solidFill xmlns:a="http://schemas.openxmlformats.org/drawingml/2006/main">
          <a:srgbClr val="CC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975" b="0" i="0" u="none" strike="noStrike" baseline="0">
              <a:solidFill>
                <a:srgbClr val="000000"/>
              </a:solidFill>
              <a:latin typeface="Arial"/>
              <a:cs typeface="Arial"/>
            </a:rPr>
            <a:t>Note:</a:t>
          </a:r>
        </a:p>
        <a:p xmlns:a="http://schemas.openxmlformats.org/drawingml/2006/main">
          <a:pPr algn="l" rtl="0">
            <a:defRPr sz="1000"/>
          </a:pPr>
          <a:r>
            <a:rPr lang="en-US" sz="975" b="0" i="0" u="none" strike="noStrike" baseline="0">
              <a:solidFill>
                <a:srgbClr val="000000"/>
              </a:solidFill>
              <a:latin typeface="Arial"/>
              <a:cs typeface="Arial"/>
            </a:rPr>
            <a:t>The concentration of each monomeric sugar should be less than or equal to the concentration of each total sugar.</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zoomScale="90" workbookViewId="0">
      <selection activeCell="D43" sqref="D43"/>
    </sheetView>
  </sheetViews>
  <sheetFormatPr defaultRowHeight="12.75"/>
  <sheetData/>
  <phoneticPr fontId="0" type="noConversion"/>
  <pageMargins left="0.75" right="0.75" top="1" bottom="1" header="0.5" footer="0.5"/>
  <headerFooter alignWithMargins="0"/>
  <drawing r:id="rId1"/>
</worksheet>
</file>

<file path=xl/worksheets/sheet10.xml><?xml version="1.0" encoding="utf-8"?>
<worksheet xmlns="http://schemas.openxmlformats.org/spreadsheetml/2006/main" xmlns:r="http://schemas.openxmlformats.org/officeDocument/2006/relationships">
  <sheetPr>
    <pageSetUpPr fitToPage="1"/>
  </sheetPr>
  <dimension ref="A1:X63"/>
  <sheetViews>
    <sheetView workbookViewId="0">
      <pane xSplit="1" ySplit="1" topLeftCell="B2" activePane="bottomRight" state="frozen"/>
      <selection pane="topRight"/>
      <selection pane="bottomLeft"/>
      <selection pane="bottomRight" activeCell="B3" sqref="B3"/>
    </sheetView>
  </sheetViews>
  <sheetFormatPr defaultColWidth="10.85546875" defaultRowHeight="12"/>
  <cols>
    <col min="1" max="1" width="10.140625" style="5" bestFit="1" customWidth="1"/>
    <col min="2" max="2" width="9" style="2" customWidth="1"/>
    <col min="3" max="3" width="12.7109375" style="5" customWidth="1"/>
    <col min="4" max="5" width="9.28515625" style="44" customWidth="1"/>
    <col min="6" max="6" width="9.28515625" style="243" customWidth="1"/>
    <col min="7" max="7" width="7.42578125" style="46" customWidth="1"/>
    <col min="8" max="12" width="7.42578125" style="155" customWidth="1"/>
    <col min="13" max="13" width="7.42578125" style="154" customWidth="1"/>
    <col min="14" max="19" width="7.42578125" style="43" customWidth="1"/>
    <col min="20" max="24" width="8.140625" style="5" customWidth="1"/>
    <col min="25" max="16384" width="10.85546875" style="5"/>
  </cols>
  <sheetData>
    <row r="1" spans="1:24" ht="12.75">
      <c r="D1" s="273" t="s">
        <v>77</v>
      </c>
      <c r="E1" s="273"/>
      <c r="F1" s="273"/>
      <c r="G1" s="274"/>
      <c r="H1" s="271" t="s">
        <v>46</v>
      </c>
      <c r="I1" s="271"/>
      <c r="J1" s="271"/>
      <c r="K1" s="271"/>
      <c r="L1" s="272"/>
      <c r="M1" s="272"/>
      <c r="N1" s="41"/>
      <c r="O1" s="41"/>
      <c r="P1" s="41"/>
      <c r="Q1" s="41"/>
      <c r="R1" s="41"/>
      <c r="S1" s="41"/>
      <c r="T1" s="275" t="s">
        <v>79</v>
      </c>
      <c r="U1" s="275"/>
      <c r="V1" s="276"/>
      <c r="W1" s="277"/>
      <c r="X1" s="278"/>
    </row>
    <row r="2" spans="1:24" s="6" customFormat="1" ht="97.5">
      <c r="A2" s="6" t="s">
        <v>0</v>
      </c>
      <c r="B2" s="63" t="s">
        <v>6</v>
      </c>
      <c r="C2" s="6" t="s">
        <v>38</v>
      </c>
      <c r="D2" s="70" t="s">
        <v>57</v>
      </c>
      <c r="E2" s="71" t="s">
        <v>76</v>
      </c>
      <c r="F2" s="242" t="s">
        <v>177</v>
      </c>
      <c r="G2" s="7" t="s">
        <v>70</v>
      </c>
      <c r="H2" s="68" t="s">
        <v>151</v>
      </c>
      <c r="I2" s="68" t="s">
        <v>152</v>
      </c>
      <c r="J2" s="68" t="s">
        <v>153</v>
      </c>
      <c r="K2" s="68" t="s">
        <v>154</v>
      </c>
      <c r="L2" s="68" t="s">
        <v>59</v>
      </c>
      <c r="M2" s="73" t="s">
        <v>60</v>
      </c>
      <c r="N2" s="7" t="str">
        <f t="shared" ref="N2:Q2" si="0">H2</f>
        <v>Lactic Acid (mg/ml)</v>
      </c>
      <c r="O2" s="7" t="str">
        <f t="shared" si="0"/>
        <v>Glycerol (mg/ml)</v>
      </c>
      <c r="P2" s="7" t="str">
        <f t="shared" si="0"/>
        <v>Acetic Acid (mg/ml)</v>
      </c>
      <c r="Q2" s="7" t="str">
        <f t="shared" si="0"/>
        <v>Ethanol (mg/ml)</v>
      </c>
      <c r="R2" s="7" t="s">
        <v>59</v>
      </c>
      <c r="S2" s="7" t="s">
        <v>60</v>
      </c>
    </row>
    <row r="3" spans="1:24">
      <c r="A3" s="5">
        <v>1</v>
      </c>
      <c r="B3" s="134"/>
      <c r="C3" s="5" t="str">
        <f>IF('TRB Record'!C2="","",'TRB Record'!C2)</f>
        <v>F1 t0</v>
      </c>
      <c r="D3" s="15"/>
      <c r="E3" s="2"/>
      <c r="F3" s="244">
        <f>'Total sugars'!H7</f>
        <v>5.1740000000000004</v>
      </c>
      <c r="G3" s="30" t="str">
        <f>IF(OR(D3="",D3=0),"",((D3+E3)/D3)*F3)</f>
        <v/>
      </c>
      <c r="H3" s="2"/>
      <c r="I3" s="2"/>
      <c r="J3" s="2"/>
      <c r="K3" s="2"/>
      <c r="L3" s="2"/>
      <c r="M3" s="2"/>
      <c r="N3" s="42" t="str">
        <f t="shared" ref="N3:S18" si="1">IF(H3="","",$G3*H3)</f>
        <v/>
      </c>
      <c r="O3" s="42" t="str">
        <f t="shared" si="1"/>
        <v/>
      </c>
      <c r="P3" s="42" t="str">
        <f t="shared" si="1"/>
        <v/>
      </c>
      <c r="Q3" s="42" t="str">
        <f t="shared" si="1"/>
        <v/>
      </c>
      <c r="R3" s="42" t="str">
        <f t="shared" si="1"/>
        <v/>
      </c>
      <c r="S3" s="42" t="str">
        <f t="shared" si="1"/>
        <v/>
      </c>
    </row>
    <row r="4" spans="1:24">
      <c r="A4" s="5" t="s">
        <v>7</v>
      </c>
      <c r="B4" s="134"/>
      <c r="C4" s="5" t="str">
        <f>IF('TRB Record'!C3="","",'TRB Record'!C3)</f>
        <v>F1 t0</v>
      </c>
      <c r="D4" s="15"/>
      <c r="E4" s="2"/>
      <c r="F4" s="244">
        <f>'Total sugars'!H8</f>
        <v>5.1740000000000004</v>
      </c>
      <c r="G4" s="30" t="str">
        <f>IF(OR(D4="",D4=0),"",((D4+E4)/D4)*F4)</f>
        <v/>
      </c>
      <c r="H4" s="2"/>
      <c r="I4" s="2"/>
      <c r="J4" s="2"/>
      <c r="K4" s="2"/>
      <c r="L4" s="2"/>
      <c r="M4" s="2"/>
      <c r="N4" s="42" t="str">
        <f t="shared" si="1"/>
        <v/>
      </c>
      <c r="O4" s="42" t="str">
        <f t="shared" si="1"/>
        <v/>
      </c>
      <c r="P4" s="42" t="str">
        <f t="shared" si="1"/>
        <v/>
      </c>
      <c r="Q4" s="42" t="str">
        <f t="shared" si="1"/>
        <v/>
      </c>
      <c r="R4" s="42" t="str">
        <f t="shared" si="1"/>
        <v/>
      </c>
      <c r="S4" s="42" t="str">
        <f t="shared" si="1"/>
        <v/>
      </c>
    </row>
    <row r="5" spans="1:24">
      <c r="A5" s="5">
        <v>2</v>
      </c>
      <c r="B5" s="134"/>
      <c r="C5" s="5" t="str">
        <f>IF('TRB Record'!C4="","",'TRB Record'!C4)</f>
        <v>F2 t0</v>
      </c>
      <c r="D5" s="15"/>
      <c r="E5" s="2"/>
      <c r="F5" s="244">
        <f>'Total sugars'!H9</f>
        <v>5.1740000000000004</v>
      </c>
      <c r="G5" s="30" t="str">
        <f t="shared" ref="G5:G62" si="2">IF(OR(D5="",D5=0),"",((D5+E5)/D5)*F5)</f>
        <v/>
      </c>
      <c r="H5" s="2"/>
      <c r="I5" s="2"/>
      <c r="J5" s="2"/>
      <c r="K5" s="2"/>
      <c r="L5" s="2"/>
      <c r="M5" s="2"/>
      <c r="N5" s="42" t="str">
        <f t="shared" si="1"/>
        <v/>
      </c>
      <c r="O5" s="42" t="str">
        <f t="shared" si="1"/>
        <v/>
      </c>
      <c r="P5" s="42" t="str">
        <f t="shared" si="1"/>
        <v/>
      </c>
      <c r="Q5" s="42" t="str">
        <f t="shared" si="1"/>
        <v/>
      </c>
      <c r="R5" s="42" t="str">
        <f t="shared" si="1"/>
        <v/>
      </c>
      <c r="S5" s="42" t="str">
        <f t="shared" si="1"/>
        <v/>
      </c>
    </row>
    <row r="6" spans="1:24">
      <c r="A6" s="5" t="s">
        <v>8</v>
      </c>
      <c r="B6" s="134"/>
      <c r="C6" s="5" t="str">
        <f>IF('TRB Record'!C5="","",'TRB Record'!C5)</f>
        <v>F2 t0</v>
      </c>
      <c r="D6" s="15"/>
      <c r="E6" s="2"/>
      <c r="F6" s="244">
        <f>'Total sugars'!H10</f>
        <v>5.1740000000000004</v>
      </c>
      <c r="G6" s="30" t="str">
        <f t="shared" si="2"/>
        <v/>
      </c>
      <c r="H6" s="2"/>
      <c r="I6" s="2"/>
      <c r="J6" s="2"/>
      <c r="K6" s="2"/>
      <c r="L6" s="2"/>
      <c r="M6" s="2"/>
      <c r="N6" s="42" t="str">
        <f t="shared" si="1"/>
        <v/>
      </c>
      <c r="O6" s="42" t="str">
        <f t="shared" si="1"/>
        <v/>
      </c>
      <c r="P6" s="42" t="str">
        <f t="shared" si="1"/>
        <v/>
      </c>
      <c r="Q6" s="42" t="str">
        <f t="shared" si="1"/>
        <v/>
      </c>
      <c r="R6" s="42" t="str">
        <f t="shared" si="1"/>
        <v/>
      </c>
      <c r="S6" s="42" t="str">
        <f t="shared" si="1"/>
        <v/>
      </c>
    </row>
    <row r="7" spans="1:24">
      <c r="A7" s="5">
        <v>3</v>
      </c>
      <c r="B7" s="134"/>
      <c r="C7" s="5" t="str">
        <f>IF('TRB Record'!C6="","",'TRB Record'!C6)</f>
        <v>F3 t0</v>
      </c>
      <c r="D7" s="15"/>
      <c r="E7" s="2"/>
      <c r="F7" s="244">
        <f>'Total sugars'!H11</f>
        <v>5.1740000000000004</v>
      </c>
      <c r="G7" s="30" t="str">
        <f t="shared" si="2"/>
        <v/>
      </c>
      <c r="H7" s="2"/>
      <c r="I7" s="2"/>
      <c r="J7" s="2"/>
      <c r="K7" s="2"/>
      <c r="L7" s="2"/>
      <c r="M7" s="2"/>
      <c r="N7" s="42" t="str">
        <f t="shared" si="1"/>
        <v/>
      </c>
      <c r="O7" s="42" t="str">
        <f t="shared" si="1"/>
        <v/>
      </c>
      <c r="P7" s="42" t="str">
        <f t="shared" si="1"/>
        <v/>
      </c>
      <c r="Q7" s="42" t="str">
        <f t="shared" si="1"/>
        <v/>
      </c>
      <c r="R7" s="42" t="str">
        <f t="shared" si="1"/>
        <v/>
      </c>
      <c r="S7" s="42" t="str">
        <f t="shared" si="1"/>
        <v/>
      </c>
    </row>
    <row r="8" spans="1:24">
      <c r="A8" s="5" t="s">
        <v>9</v>
      </c>
      <c r="B8" s="134"/>
      <c r="C8" s="5" t="str">
        <f>IF('TRB Record'!C7="","",'TRB Record'!C7)</f>
        <v>F3 t0</v>
      </c>
      <c r="D8" s="15"/>
      <c r="E8" s="2"/>
      <c r="F8" s="244">
        <f>'Total sugars'!H12</f>
        <v>5.1740000000000004</v>
      </c>
      <c r="G8" s="30" t="str">
        <f t="shared" si="2"/>
        <v/>
      </c>
      <c r="H8" s="2"/>
      <c r="I8" s="2"/>
      <c r="J8" s="2"/>
      <c r="K8" s="2"/>
      <c r="L8" s="2"/>
      <c r="M8" s="2"/>
      <c r="N8" s="42" t="str">
        <f t="shared" si="1"/>
        <v/>
      </c>
      <c r="O8" s="42" t="str">
        <f t="shared" si="1"/>
        <v/>
      </c>
      <c r="P8" s="42" t="str">
        <f t="shared" si="1"/>
        <v/>
      </c>
      <c r="Q8" s="42" t="str">
        <f t="shared" si="1"/>
        <v/>
      </c>
      <c r="R8" s="42" t="str">
        <f t="shared" si="1"/>
        <v/>
      </c>
      <c r="S8" s="42" t="str">
        <f t="shared" si="1"/>
        <v/>
      </c>
    </row>
    <row r="9" spans="1:24">
      <c r="A9" s="5">
        <v>4</v>
      </c>
      <c r="B9" s="134"/>
      <c r="C9" s="5" t="str">
        <f>IF('TRB Record'!C8="","",'TRB Record'!C8)</f>
        <v>F4 t0</v>
      </c>
      <c r="D9" s="15"/>
      <c r="E9" s="2"/>
      <c r="F9" s="244">
        <f>'Total sugars'!H13</f>
        <v>5.1740000000000004</v>
      </c>
      <c r="G9" s="30" t="str">
        <f t="shared" si="2"/>
        <v/>
      </c>
      <c r="H9" s="2"/>
      <c r="I9" s="2"/>
      <c r="J9" s="2"/>
      <c r="K9" s="2"/>
      <c r="L9" s="2"/>
      <c r="M9" s="2"/>
      <c r="N9" s="42" t="str">
        <f t="shared" si="1"/>
        <v/>
      </c>
      <c r="O9" s="42" t="str">
        <f t="shared" si="1"/>
        <v/>
      </c>
      <c r="P9" s="42" t="str">
        <f t="shared" si="1"/>
        <v/>
      </c>
      <c r="Q9" s="42" t="str">
        <f t="shared" si="1"/>
        <v/>
      </c>
      <c r="R9" s="42" t="str">
        <f t="shared" si="1"/>
        <v/>
      </c>
      <c r="S9" s="42" t="str">
        <f t="shared" si="1"/>
        <v/>
      </c>
    </row>
    <row r="10" spans="1:24">
      <c r="A10" s="5" t="s">
        <v>10</v>
      </c>
      <c r="B10" s="134"/>
      <c r="C10" s="5" t="str">
        <f>IF('TRB Record'!C9="","",'TRB Record'!C9)</f>
        <v>F4 t0</v>
      </c>
      <c r="D10" s="15"/>
      <c r="E10" s="2"/>
      <c r="F10" s="244">
        <f>'Total sugars'!H14</f>
        <v>5.1740000000000004</v>
      </c>
      <c r="G10" s="30" t="str">
        <f t="shared" si="2"/>
        <v/>
      </c>
      <c r="H10" s="2"/>
      <c r="I10" s="2"/>
      <c r="J10" s="2"/>
      <c r="K10" s="2"/>
      <c r="L10" s="2"/>
      <c r="M10" s="2"/>
      <c r="N10" s="42" t="str">
        <f t="shared" si="1"/>
        <v/>
      </c>
      <c r="O10" s="42" t="str">
        <f t="shared" si="1"/>
        <v/>
      </c>
      <c r="P10" s="42" t="str">
        <f t="shared" si="1"/>
        <v/>
      </c>
      <c r="Q10" s="42" t="str">
        <f t="shared" si="1"/>
        <v/>
      </c>
      <c r="R10" s="42" t="str">
        <f t="shared" si="1"/>
        <v/>
      </c>
      <c r="S10" s="42" t="str">
        <f t="shared" si="1"/>
        <v/>
      </c>
    </row>
    <row r="11" spans="1:24">
      <c r="A11" s="5">
        <v>5</v>
      </c>
      <c r="B11" s="134"/>
      <c r="C11" s="5" t="str">
        <f>IF('TRB Record'!C10="","",'TRB Record'!C10)</f>
        <v>F6 t0</v>
      </c>
      <c r="D11" s="15"/>
      <c r="E11" s="2"/>
      <c r="F11" s="244">
        <f>'Total sugars'!H15</f>
        <v>5.1740000000000004</v>
      </c>
      <c r="G11" s="30" t="str">
        <f t="shared" si="2"/>
        <v/>
      </c>
      <c r="H11" s="2"/>
      <c r="I11" s="2"/>
      <c r="J11" s="2"/>
      <c r="K11" s="2"/>
      <c r="L11" s="2"/>
      <c r="M11" s="2"/>
      <c r="N11" s="42" t="str">
        <f t="shared" si="1"/>
        <v/>
      </c>
      <c r="O11" s="42" t="str">
        <f t="shared" si="1"/>
        <v/>
      </c>
      <c r="P11" s="42" t="str">
        <f t="shared" si="1"/>
        <v/>
      </c>
      <c r="Q11" s="42" t="str">
        <f t="shared" si="1"/>
        <v/>
      </c>
      <c r="R11" s="42" t="str">
        <f t="shared" si="1"/>
        <v/>
      </c>
      <c r="S11" s="42" t="str">
        <f t="shared" si="1"/>
        <v/>
      </c>
    </row>
    <row r="12" spans="1:24">
      <c r="A12" s="5" t="s">
        <v>11</v>
      </c>
      <c r="B12" s="134"/>
      <c r="C12" s="5" t="str">
        <f>IF('TRB Record'!C11="","",'TRB Record'!C11)</f>
        <v>F6 t0</v>
      </c>
      <c r="D12" s="15"/>
      <c r="E12" s="2"/>
      <c r="F12" s="244">
        <f>'Total sugars'!H16</f>
        <v>5.1740000000000004</v>
      </c>
      <c r="G12" s="30" t="str">
        <f t="shared" si="2"/>
        <v/>
      </c>
      <c r="H12" s="2"/>
      <c r="I12" s="2"/>
      <c r="J12" s="2"/>
      <c r="K12" s="2"/>
      <c r="L12" s="2"/>
      <c r="M12" s="2"/>
      <c r="N12" s="42" t="str">
        <f t="shared" si="1"/>
        <v/>
      </c>
      <c r="O12" s="42" t="str">
        <f t="shared" si="1"/>
        <v/>
      </c>
      <c r="P12" s="42" t="str">
        <f t="shared" si="1"/>
        <v/>
      </c>
      <c r="Q12" s="42" t="str">
        <f t="shared" si="1"/>
        <v/>
      </c>
      <c r="R12" s="42" t="str">
        <f t="shared" si="1"/>
        <v/>
      </c>
      <c r="S12" s="42" t="str">
        <f t="shared" si="1"/>
        <v/>
      </c>
    </row>
    <row r="13" spans="1:24">
      <c r="A13" s="5">
        <v>6</v>
      </c>
      <c r="B13" s="134"/>
      <c r="C13" s="5" t="str">
        <f>IF('TRB Record'!C12="","",'TRB Record'!C12)</f>
        <v>F7 t0</v>
      </c>
      <c r="D13" s="15"/>
      <c r="E13" s="2"/>
      <c r="F13" s="244">
        <f>'Total sugars'!H17</f>
        <v>5.1740000000000004</v>
      </c>
      <c r="G13" s="30" t="str">
        <f t="shared" si="2"/>
        <v/>
      </c>
      <c r="H13" s="2"/>
      <c r="I13" s="2"/>
      <c r="J13" s="2"/>
      <c r="K13" s="2"/>
      <c r="L13" s="2"/>
      <c r="M13" s="2"/>
      <c r="N13" s="42" t="str">
        <f t="shared" si="1"/>
        <v/>
      </c>
      <c r="O13" s="42" t="str">
        <f t="shared" si="1"/>
        <v/>
      </c>
      <c r="P13" s="42" t="str">
        <f t="shared" si="1"/>
        <v/>
      </c>
      <c r="Q13" s="42" t="str">
        <f t="shared" si="1"/>
        <v/>
      </c>
      <c r="R13" s="42" t="str">
        <f t="shared" si="1"/>
        <v/>
      </c>
      <c r="S13" s="42" t="str">
        <f t="shared" si="1"/>
        <v/>
      </c>
    </row>
    <row r="14" spans="1:24">
      <c r="A14" s="5" t="s">
        <v>12</v>
      </c>
      <c r="B14" s="134"/>
      <c r="C14" s="5" t="str">
        <f>IF('TRB Record'!C13="","",'TRB Record'!C13)</f>
        <v>F7 t0</v>
      </c>
      <c r="D14" s="15"/>
      <c r="E14" s="2"/>
      <c r="F14" s="244">
        <f>'Total sugars'!H18</f>
        <v>5.1740000000000004</v>
      </c>
      <c r="G14" s="30" t="str">
        <f t="shared" si="2"/>
        <v/>
      </c>
      <c r="H14" s="2"/>
      <c r="I14" s="2"/>
      <c r="J14" s="2"/>
      <c r="K14" s="2"/>
      <c r="L14" s="2"/>
      <c r="M14" s="2"/>
      <c r="N14" s="42" t="str">
        <f t="shared" si="1"/>
        <v/>
      </c>
      <c r="O14" s="42" t="str">
        <f t="shared" si="1"/>
        <v/>
      </c>
      <c r="P14" s="42" t="str">
        <f t="shared" si="1"/>
        <v/>
      </c>
      <c r="Q14" s="42" t="str">
        <f t="shared" si="1"/>
        <v/>
      </c>
      <c r="R14" s="42" t="str">
        <f t="shared" si="1"/>
        <v/>
      </c>
      <c r="S14" s="42" t="str">
        <f t="shared" si="1"/>
        <v/>
      </c>
    </row>
    <row r="15" spans="1:24">
      <c r="A15" s="5">
        <v>7</v>
      </c>
      <c r="B15" s="134"/>
      <c r="C15" s="5" t="str">
        <f>IF('TRB Record'!C14="","",'TRB Record'!C14)</f>
        <v>F8 t0</v>
      </c>
      <c r="D15" s="15"/>
      <c r="E15" s="2"/>
      <c r="F15" s="244">
        <f>'Total sugars'!H19</f>
        <v>5.1740000000000004</v>
      </c>
      <c r="G15" s="30" t="str">
        <f t="shared" si="2"/>
        <v/>
      </c>
      <c r="H15" s="2"/>
      <c r="I15" s="2"/>
      <c r="J15" s="2"/>
      <c r="K15" s="2"/>
      <c r="L15" s="2"/>
      <c r="M15" s="2"/>
      <c r="N15" s="42" t="str">
        <f t="shared" si="1"/>
        <v/>
      </c>
      <c r="O15" s="42" t="str">
        <f t="shared" si="1"/>
        <v/>
      </c>
      <c r="P15" s="42" t="str">
        <f t="shared" si="1"/>
        <v/>
      </c>
      <c r="Q15" s="42" t="str">
        <f t="shared" si="1"/>
        <v/>
      </c>
      <c r="R15" s="42" t="str">
        <f t="shared" si="1"/>
        <v/>
      </c>
      <c r="S15" s="42" t="str">
        <f t="shared" si="1"/>
        <v/>
      </c>
    </row>
    <row r="16" spans="1:24">
      <c r="A16" s="5" t="s">
        <v>13</v>
      </c>
      <c r="B16" s="134"/>
      <c r="C16" s="5" t="str">
        <f>IF('TRB Record'!C15="","",'TRB Record'!C15)</f>
        <v>F8 t0</v>
      </c>
      <c r="D16" s="15"/>
      <c r="E16" s="2"/>
      <c r="F16" s="244">
        <f>'Total sugars'!H20</f>
        <v>5.1740000000000004</v>
      </c>
      <c r="G16" s="30" t="str">
        <f t="shared" si="2"/>
        <v/>
      </c>
      <c r="H16" s="2"/>
      <c r="I16" s="2"/>
      <c r="J16" s="2"/>
      <c r="K16" s="2"/>
      <c r="L16" s="2"/>
      <c r="M16" s="2"/>
      <c r="N16" s="42" t="str">
        <f t="shared" si="1"/>
        <v/>
      </c>
      <c r="O16" s="42" t="str">
        <f t="shared" si="1"/>
        <v/>
      </c>
      <c r="P16" s="42" t="str">
        <f t="shared" si="1"/>
        <v/>
      </c>
      <c r="Q16" s="42" t="str">
        <f t="shared" si="1"/>
        <v/>
      </c>
      <c r="R16" s="42" t="str">
        <f t="shared" si="1"/>
        <v/>
      </c>
      <c r="S16" s="42" t="str">
        <f t="shared" si="1"/>
        <v/>
      </c>
    </row>
    <row r="17" spans="1:19">
      <c r="A17" s="5">
        <v>8</v>
      </c>
      <c r="B17" s="134"/>
      <c r="C17" s="5" t="str">
        <f>IF('TRB Record'!C16="","",'TRB Record'!C16)</f>
        <v>F9 t0</v>
      </c>
      <c r="D17" s="15"/>
      <c r="E17" s="2"/>
      <c r="F17" s="244">
        <f>'Total sugars'!H21</f>
        <v>5.1740000000000004</v>
      </c>
      <c r="G17" s="30" t="str">
        <f t="shared" si="2"/>
        <v/>
      </c>
      <c r="H17" s="2"/>
      <c r="I17" s="2"/>
      <c r="J17" s="2"/>
      <c r="K17" s="2"/>
      <c r="L17" s="2"/>
      <c r="M17" s="2"/>
      <c r="N17" s="42" t="str">
        <f t="shared" si="1"/>
        <v/>
      </c>
      <c r="O17" s="42" t="str">
        <f t="shared" si="1"/>
        <v/>
      </c>
      <c r="P17" s="42" t="str">
        <f t="shared" si="1"/>
        <v/>
      </c>
      <c r="Q17" s="42" t="str">
        <f t="shared" si="1"/>
        <v/>
      </c>
      <c r="R17" s="42" t="str">
        <f t="shared" si="1"/>
        <v/>
      </c>
      <c r="S17" s="42" t="str">
        <f t="shared" si="1"/>
        <v/>
      </c>
    </row>
    <row r="18" spans="1:19">
      <c r="A18" s="5" t="s">
        <v>14</v>
      </c>
      <c r="B18" s="134"/>
      <c r="C18" s="5" t="str">
        <f>IF('TRB Record'!C17="","",'TRB Record'!C17)</f>
        <v>F9 t0</v>
      </c>
      <c r="D18" s="15"/>
      <c r="E18" s="2"/>
      <c r="F18" s="244">
        <f>'Total sugars'!H22</f>
        <v>5.1740000000000004</v>
      </c>
      <c r="G18" s="30" t="str">
        <f t="shared" si="2"/>
        <v/>
      </c>
      <c r="H18" s="2"/>
      <c r="I18" s="2"/>
      <c r="J18" s="2"/>
      <c r="K18" s="2"/>
      <c r="L18" s="2"/>
      <c r="M18" s="2"/>
      <c r="N18" s="42" t="str">
        <f t="shared" si="1"/>
        <v/>
      </c>
      <c r="O18" s="42" t="str">
        <f t="shared" si="1"/>
        <v/>
      </c>
      <c r="P18" s="42" t="str">
        <f t="shared" si="1"/>
        <v/>
      </c>
      <c r="Q18" s="42" t="str">
        <f t="shared" si="1"/>
        <v/>
      </c>
      <c r="R18" s="42" t="str">
        <f t="shared" si="1"/>
        <v/>
      </c>
      <c r="S18" s="42" t="str">
        <f t="shared" si="1"/>
        <v/>
      </c>
    </row>
    <row r="19" spans="1:19">
      <c r="A19" s="5">
        <v>9</v>
      </c>
      <c r="B19" s="134"/>
      <c r="C19" s="5" t="str">
        <f>IF('TRB Record'!C18="","",'TRB Record'!C18)</f>
        <v>F10 t0</v>
      </c>
      <c r="D19" s="15"/>
      <c r="E19" s="2"/>
      <c r="F19" s="244">
        <f>'Total sugars'!H23</f>
        <v>5.1740000000000004</v>
      </c>
      <c r="G19" s="30" t="str">
        <f t="shared" si="2"/>
        <v/>
      </c>
      <c r="H19" s="2"/>
      <c r="I19" s="2"/>
      <c r="J19" s="2"/>
      <c r="K19" s="2"/>
      <c r="L19" s="2"/>
      <c r="M19" s="2"/>
      <c r="N19" s="42" t="str">
        <f t="shared" ref="N19:S40" si="3">IF(H19="","",$G19*H19)</f>
        <v/>
      </c>
      <c r="O19" s="42" t="str">
        <f t="shared" si="3"/>
        <v/>
      </c>
      <c r="P19" s="42" t="str">
        <f t="shared" si="3"/>
        <v/>
      </c>
      <c r="Q19" s="42" t="str">
        <f t="shared" si="3"/>
        <v/>
      </c>
      <c r="R19" s="42" t="str">
        <f t="shared" si="3"/>
        <v/>
      </c>
      <c r="S19" s="42" t="str">
        <f t="shared" si="3"/>
        <v/>
      </c>
    </row>
    <row r="20" spans="1:19">
      <c r="A20" s="5" t="s">
        <v>15</v>
      </c>
      <c r="B20" s="134"/>
      <c r="C20" s="5" t="str">
        <f>IF('TRB Record'!C19="","",'TRB Record'!C19)</f>
        <v>F10 t0</v>
      </c>
      <c r="D20" s="15"/>
      <c r="E20" s="2"/>
      <c r="F20" s="244">
        <f>'Total sugars'!H24</f>
        <v>5.1740000000000004</v>
      </c>
      <c r="G20" s="30" t="str">
        <f t="shared" si="2"/>
        <v/>
      </c>
      <c r="H20" s="2"/>
      <c r="I20" s="2"/>
      <c r="J20" s="2"/>
      <c r="K20" s="2"/>
      <c r="L20" s="2"/>
      <c r="M20" s="2"/>
      <c r="N20" s="42" t="str">
        <f t="shared" si="3"/>
        <v/>
      </c>
      <c r="O20" s="42" t="str">
        <f t="shared" si="3"/>
        <v/>
      </c>
      <c r="P20" s="42" t="str">
        <f t="shared" si="3"/>
        <v/>
      </c>
      <c r="Q20" s="42" t="str">
        <f t="shared" si="3"/>
        <v/>
      </c>
      <c r="R20" s="42" t="str">
        <f t="shared" si="3"/>
        <v/>
      </c>
      <c r="S20" s="42" t="str">
        <f t="shared" si="3"/>
        <v/>
      </c>
    </row>
    <row r="21" spans="1:19">
      <c r="A21" s="5">
        <v>10</v>
      </c>
      <c r="B21" s="134"/>
      <c r="C21" s="5" t="str">
        <f>IF('TRB Record'!C20="","",'TRB Record'!C20)</f>
        <v>F11 t0</v>
      </c>
      <c r="D21" s="15"/>
      <c r="E21" s="2"/>
      <c r="F21" s="244">
        <f>'Total sugars'!H25</f>
        <v>5.1740000000000004</v>
      </c>
      <c r="G21" s="30" t="str">
        <f t="shared" si="2"/>
        <v/>
      </c>
      <c r="H21" s="2"/>
      <c r="I21" s="2"/>
      <c r="J21" s="2"/>
      <c r="K21" s="2"/>
      <c r="L21" s="2"/>
      <c r="M21" s="2"/>
      <c r="N21" s="42" t="str">
        <f t="shared" si="3"/>
        <v/>
      </c>
      <c r="O21" s="42" t="str">
        <f t="shared" si="3"/>
        <v/>
      </c>
      <c r="P21" s="42" t="str">
        <f t="shared" si="3"/>
        <v/>
      </c>
      <c r="Q21" s="42" t="str">
        <f t="shared" si="3"/>
        <v/>
      </c>
      <c r="R21" s="42" t="str">
        <f t="shared" si="3"/>
        <v/>
      </c>
      <c r="S21" s="42" t="str">
        <f t="shared" si="3"/>
        <v/>
      </c>
    </row>
    <row r="22" spans="1:19">
      <c r="A22" s="5" t="s">
        <v>16</v>
      </c>
      <c r="B22" s="134"/>
      <c r="C22" s="5" t="str">
        <f>IF('TRB Record'!C21="","",'TRB Record'!C21)</f>
        <v>F11 t0</v>
      </c>
      <c r="D22" s="15"/>
      <c r="E22" s="2"/>
      <c r="F22" s="244">
        <f>'Total sugars'!H26</f>
        <v>5.1740000000000004</v>
      </c>
      <c r="G22" s="30" t="str">
        <f t="shared" si="2"/>
        <v/>
      </c>
      <c r="H22" s="2"/>
      <c r="I22" s="2"/>
      <c r="J22" s="2"/>
      <c r="K22" s="2"/>
      <c r="L22" s="2"/>
      <c r="M22" s="2"/>
      <c r="N22" s="42" t="str">
        <f t="shared" si="3"/>
        <v/>
      </c>
      <c r="O22" s="42" t="str">
        <f t="shared" si="3"/>
        <v/>
      </c>
      <c r="P22" s="42" t="str">
        <f t="shared" si="3"/>
        <v/>
      </c>
      <c r="Q22" s="42" t="str">
        <f t="shared" si="3"/>
        <v/>
      </c>
      <c r="R22" s="42" t="str">
        <f t="shared" si="3"/>
        <v/>
      </c>
      <c r="S22" s="42" t="str">
        <f t="shared" si="3"/>
        <v/>
      </c>
    </row>
    <row r="23" spans="1:19">
      <c r="A23" s="5">
        <v>11</v>
      </c>
      <c r="B23" s="134"/>
      <c r="C23" s="5" t="str">
        <f>IF('TRB Record'!C22="","",'TRB Record'!C22)</f>
        <v>F12 t0</v>
      </c>
      <c r="D23" s="15"/>
      <c r="E23" s="2"/>
      <c r="F23" s="244">
        <f>'Total sugars'!H27</f>
        <v>5.1740000000000004</v>
      </c>
      <c r="G23" s="30" t="str">
        <f t="shared" si="2"/>
        <v/>
      </c>
      <c r="H23" s="2"/>
      <c r="I23" s="2"/>
      <c r="J23" s="2"/>
      <c r="K23" s="2"/>
      <c r="L23" s="2"/>
      <c r="M23" s="2"/>
      <c r="N23" s="42" t="str">
        <f t="shared" si="3"/>
        <v/>
      </c>
      <c r="O23" s="42" t="str">
        <f t="shared" si="3"/>
        <v/>
      </c>
      <c r="P23" s="42" t="str">
        <f t="shared" si="3"/>
        <v/>
      </c>
      <c r="Q23" s="42" t="str">
        <f t="shared" si="3"/>
        <v/>
      </c>
      <c r="R23" s="42" t="str">
        <f t="shared" si="3"/>
        <v/>
      </c>
      <c r="S23" s="42" t="str">
        <f t="shared" si="3"/>
        <v/>
      </c>
    </row>
    <row r="24" spans="1:19" s="12" customFormat="1">
      <c r="A24" s="12" t="s">
        <v>17</v>
      </c>
      <c r="B24" s="134"/>
      <c r="C24" s="5" t="str">
        <f>IF('TRB Record'!C23="","",'TRB Record'!C23)</f>
        <v>F12 t0</v>
      </c>
      <c r="D24" s="15"/>
      <c r="E24" s="2"/>
      <c r="F24" s="244">
        <f>'Total sugars'!H28</f>
        <v>5.1740000000000004</v>
      </c>
      <c r="G24" s="30" t="str">
        <f t="shared" si="2"/>
        <v/>
      </c>
      <c r="H24" s="2"/>
      <c r="I24" s="2"/>
      <c r="J24" s="2"/>
      <c r="K24" s="2"/>
      <c r="L24" s="2"/>
      <c r="M24" s="2"/>
      <c r="N24" s="42" t="str">
        <f t="shared" si="3"/>
        <v/>
      </c>
      <c r="O24" s="42" t="str">
        <f t="shared" si="3"/>
        <v/>
      </c>
      <c r="P24" s="42" t="str">
        <f t="shared" si="3"/>
        <v/>
      </c>
      <c r="Q24" s="42" t="str">
        <f t="shared" si="3"/>
        <v/>
      </c>
      <c r="R24" s="42" t="str">
        <f t="shared" si="3"/>
        <v/>
      </c>
      <c r="S24" s="42" t="str">
        <f t="shared" si="3"/>
        <v/>
      </c>
    </row>
    <row r="25" spans="1:19">
      <c r="A25" s="5">
        <v>12</v>
      </c>
      <c r="B25" s="134"/>
      <c r="C25" s="5" t="str">
        <f>IF('TRB Record'!C24="","",'TRB Record'!C24)</f>
        <v/>
      </c>
      <c r="D25" s="15"/>
      <c r="E25" s="2"/>
      <c r="F25" s="244" t="str">
        <f>'Total sugars'!H29</f>
        <v/>
      </c>
      <c r="G25" s="30" t="str">
        <f t="shared" si="2"/>
        <v/>
      </c>
      <c r="H25" s="2"/>
      <c r="I25" s="2"/>
      <c r="J25" s="2"/>
      <c r="K25" s="2"/>
      <c r="L25" s="2"/>
      <c r="M25" s="2"/>
      <c r="N25" s="42" t="str">
        <f t="shared" si="3"/>
        <v/>
      </c>
      <c r="O25" s="42" t="str">
        <f t="shared" si="3"/>
        <v/>
      </c>
      <c r="P25" s="42" t="str">
        <f t="shared" si="3"/>
        <v/>
      </c>
      <c r="Q25" s="42" t="str">
        <f t="shared" si="3"/>
        <v/>
      </c>
      <c r="R25" s="42" t="str">
        <f t="shared" si="3"/>
        <v/>
      </c>
      <c r="S25" s="42" t="str">
        <f t="shared" si="3"/>
        <v/>
      </c>
    </row>
    <row r="26" spans="1:19">
      <c r="A26" s="5" t="s">
        <v>18</v>
      </c>
      <c r="B26" s="134"/>
      <c r="C26" s="5" t="str">
        <f>IF('TRB Record'!C25="","",'TRB Record'!C25)</f>
        <v/>
      </c>
      <c r="D26" s="15"/>
      <c r="E26" s="2"/>
      <c r="F26" s="244" t="str">
        <f>'Total sugars'!H30</f>
        <v/>
      </c>
      <c r="G26" s="30" t="str">
        <f t="shared" si="2"/>
        <v/>
      </c>
      <c r="H26" s="2"/>
      <c r="I26" s="2"/>
      <c r="J26" s="2"/>
      <c r="K26" s="2"/>
      <c r="L26" s="2"/>
      <c r="M26" s="2"/>
      <c r="N26" s="42" t="str">
        <f t="shared" si="3"/>
        <v/>
      </c>
      <c r="O26" s="42" t="str">
        <f t="shared" si="3"/>
        <v/>
      </c>
      <c r="P26" s="42" t="str">
        <f t="shared" si="3"/>
        <v/>
      </c>
      <c r="Q26" s="42" t="str">
        <f t="shared" si="3"/>
        <v/>
      </c>
      <c r="R26" s="42" t="str">
        <f t="shared" si="3"/>
        <v/>
      </c>
      <c r="S26" s="42" t="str">
        <f t="shared" si="3"/>
        <v/>
      </c>
    </row>
    <row r="27" spans="1:19">
      <c r="A27" s="5">
        <v>13</v>
      </c>
      <c r="B27" s="134"/>
      <c r="C27" s="5" t="str">
        <f>IF('TRB Record'!C26="","",'TRB Record'!C26)</f>
        <v/>
      </c>
      <c r="D27" s="15"/>
      <c r="E27" s="2"/>
      <c r="F27" s="244" t="str">
        <f>'Total sugars'!H31</f>
        <v/>
      </c>
      <c r="G27" s="30" t="str">
        <f t="shared" si="2"/>
        <v/>
      </c>
      <c r="H27" s="2"/>
      <c r="I27" s="2"/>
      <c r="J27" s="2"/>
      <c r="K27" s="2"/>
      <c r="L27" s="2"/>
      <c r="M27" s="2"/>
      <c r="N27" s="42" t="str">
        <f t="shared" si="3"/>
        <v/>
      </c>
      <c r="O27" s="42" t="str">
        <f t="shared" si="3"/>
        <v/>
      </c>
      <c r="P27" s="42" t="str">
        <f t="shared" si="3"/>
        <v/>
      </c>
      <c r="Q27" s="42" t="str">
        <f t="shared" si="3"/>
        <v/>
      </c>
      <c r="R27" s="42" t="str">
        <f t="shared" si="3"/>
        <v/>
      </c>
      <c r="S27" s="42" t="str">
        <f t="shared" si="3"/>
        <v/>
      </c>
    </row>
    <row r="28" spans="1:19">
      <c r="A28" s="5" t="s">
        <v>19</v>
      </c>
      <c r="B28" s="134"/>
      <c r="C28" s="5" t="str">
        <f>IF('TRB Record'!C27="","",'TRB Record'!C27)</f>
        <v/>
      </c>
      <c r="D28" s="15"/>
      <c r="E28" s="2"/>
      <c r="F28" s="244" t="str">
        <f>'Total sugars'!H32</f>
        <v/>
      </c>
      <c r="G28" s="30" t="str">
        <f t="shared" si="2"/>
        <v/>
      </c>
      <c r="H28" s="2"/>
      <c r="I28" s="2"/>
      <c r="J28" s="2"/>
      <c r="K28" s="2"/>
      <c r="L28" s="2"/>
      <c r="M28" s="2"/>
      <c r="N28" s="42" t="str">
        <f t="shared" si="3"/>
        <v/>
      </c>
      <c r="O28" s="42" t="str">
        <f t="shared" si="3"/>
        <v/>
      </c>
      <c r="P28" s="42" t="str">
        <f t="shared" si="3"/>
        <v/>
      </c>
      <c r="Q28" s="42" t="str">
        <f t="shared" si="3"/>
        <v/>
      </c>
      <c r="R28" s="42" t="str">
        <f t="shared" si="3"/>
        <v/>
      </c>
      <c r="S28" s="42" t="str">
        <f t="shared" si="3"/>
        <v/>
      </c>
    </row>
    <row r="29" spans="1:19">
      <c r="A29" s="5">
        <v>14</v>
      </c>
      <c r="B29" s="134"/>
      <c r="C29" s="5" t="str">
        <f>IF('TRB Record'!C28="","",'TRB Record'!C28)</f>
        <v/>
      </c>
      <c r="D29" s="15"/>
      <c r="E29" s="2"/>
      <c r="F29" s="244" t="str">
        <f>'Total sugars'!H33</f>
        <v/>
      </c>
      <c r="G29" s="30" t="str">
        <f t="shared" si="2"/>
        <v/>
      </c>
      <c r="H29" s="2"/>
      <c r="I29" s="2"/>
      <c r="J29" s="2"/>
      <c r="K29" s="2"/>
      <c r="L29" s="2"/>
      <c r="M29" s="2"/>
      <c r="N29" s="42" t="str">
        <f t="shared" si="3"/>
        <v/>
      </c>
      <c r="O29" s="42" t="str">
        <f t="shared" si="3"/>
        <v/>
      </c>
      <c r="P29" s="42" t="str">
        <f t="shared" si="3"/>
        <v/>
      </c>
      <c r="Q29" s="42" t="str">
        <f t="shared" si="3"/>
        <v/>
      </c>
      <c r="R29" s="42" t="str">
        <f t="shared" si="3"/>
        <v/>
      </c>
      <c r="S29" s="42" t="str">
        <f t="shared" si="3"/>
        <v/>
      </c>
    </row>
    <row r="30" spans="1:19">
      <c r="A30" s="5" t="s">
        <v>20</v>
      </c>
      <c r="B30" s="134"/>
      <c r="C30" s="5" t="str">
        <f>IF('TRB Record'!C29="","",'TRB Record'!C29)</f>
        <v/>
      </c>
      <c r="D30" s="15"/>
      <c r="E30" s="2"/>
      <c r="F30" s="244" t="str">
        <f>'Total sugars'!H34</f>
        <v/>
      </c>
      <c r="G30" s="30" t="str">
        <f t="shared" si="2"/>
        <v/>
      </c>
      <c r="H30" s="2"/>
      <c r="I30" s="2"/>
      <c r="J30" s="2"/>
      <c r="K30" s="2"/>
      <c r="L30" s="2"/>
      <c r="M30" s="2"/>
      <c r="N30" s="42" t="str">
        <f t="shared" si="3"/>
        <v/>
      </c>
      <c r="O30" s="42" t="str">
        <f t="shared" si="3"/>
        <v/>
      </c>
      <c r="P30" s="42" t="str">
        <f t="shared" si="3"/>
        <v/>
      </c>
      <c r="Q30" s="42" t="str">
        <f t="shared" si="3"/>
        <v/>
      </c>
      <c r="R30" s="42" t="str">
        <f t="shared" si="3"/>
        <v/>
      </c>
      <c r="S30" s="42" t="str">
        <f t="shared" si="3"/>
        <v/>
      </c>
    </row>
    <row r="31" spans="1:19">
      <c r="A31" s="5">
        <v>15</v>
      </c>
      <c r="B31" s="134"/>
      <c r="C31" s="5" t="str">
        <f>IF('TRB Record'!C30="","",'TRB Record'!C30)</f>
        <v/>
      </c>
      <c r="D31" s="15"/>
      <c r="E31" s="2"/>
      <c r="F31" s="244" t="str">
        <f>'Total sugars'!H35</f>
        <v/>
      </c>
      <c r="G31" s="30" t="str">
        <f t="shared" si="2"/>
        <v/>
      </c>
      <c r="H31" s="2"/>
      <c r="I31" s="2"/>
      <c r="J31" s="2"/>
      <c r="K31" s="2"/>
      <c r="L31" s="2"/>
      <c r="M31" s="2"/>
      <c r="N31" s="42" t="str">
        <f t="shared" si="3"/>
        <v/>
      </c>
      <c r="O31" s="42" t="str">
        <f t="shared" si="3"/>
        <v/>
      </c>
      <c r="P31" s="42" t="str">
        <f t="shared" si="3"/>
        <v/>
      </c>
      <c r="Q31" s="42" t="str">
        <f t="shared" si="3"/>
        <v/>
      </c>
      <c r="R31" s="42" t="str">
        <f t="shared" si="3"/>
        <v/>
      </c>
      <c r="S31" s="42" t="str">
        <f t="shared" si="3"/>
        <v/>
      </c>
    </row>
    <row r="32" spans="1:19">
      <c r="A32" s="5" t="s">
        <v>21</v>
      </c>
      <c r="B32" s="134"/>
      <c r="C32" s="5" t="str">
        <f>IF('TRB Record'!C31="","",'TRB Record'!C31)</f>
        <v/>
      </c>
      <c r="D32" s="15"/>
      <c r="E32" s="2"/>
      <c r="F32" s="244" t="str">
        <f>'Total sugars'!H36</f>
        <v/>
      </c>
      <c r="G32" s="30" t="str">
        <f t="shared" si="2"/>
        <v/>
      </c>
      <c r="H32" s="2"/>
      <c r="I32" s="2"/>
      <c r="J32" s="2"/>
      <c r="K32" s="2"/>
      <c r="L32" s="2"/>
      <c r="M32" s="2"/>
      <c r="N32" s="42" t="str">
        <f t="shared" si="3"/>
        <v/>
      </c>
      <c r="O32" s="42" t="str">
        <f t="shared" si="3"/>
        <v/>
      </c>
      <c r="P32" s="42" t="str">
        <f t="shared" si="3"/>
        <v/>
      </c>
      <c r="Q32" s="42" t="str">
        <f t="shared" si="3"/>
        <v/>
      </c>
      <c r="R32" s="42" t="str">
        <f t="shared" si="3"/>
        <v/>
      </c>
      <c r="S32" s="42" t="str">
        <f t="shared" si="3"/>
        <v/>
      </c>
    </row>
    <row r="33" spans="1:19">
      <c r="A33" s="5">
        <v>16</v>
      </c>
      <c r="B33" s="134"/>
      <c r="C33" s="5" t="str">
        <f>IF('TRB Record'!C32="","",'TRB Record'!C32)</f>
        <v/>
      </c>
      <c r="D33" s="15"/>
      <c r="E33" s="2"/>
      <c r="F33" s="244" t="str">
        <f>'Total sugars'!H37</f>
        <v/>
      </c>
      <c r="G33" s="30" t="str">
        <f t="shared" si="2"/>
        <v/>
      </c>
      <c r="H33" s="2"/>
      <c r="I33" s="2"/>
      <c r="J33" s="2"/>
      <c r="K33" s="2"/>
      <c r="L33" s="2"/>
      <c r="M33" s="2"/>
      <c r="N33" s="42" t="str">
        <f t="shared" si="3"/>
        <v/>
      </c>
      <c r="O33" s="42" t="str">
        <f t="shared" si="3"/>
        <v/>
      </c>
      <c r="P33" s="42" t="str">
        <f t="shared" si="3"/>
        <v/>
      </c>
      <c r="Q33" s="42" t="str">
        <f t="shared" si="3"/>
        <v/>
      </c>
      <c r="R33" s="42" t="str">
        <f t="shared" si="3"/>
        <v/>
      </c>
      <c r="S33" s="42" t="str">
        <f t="shared" si="3"/>
        <v/>
      </c>
    </row>
    <row r="34" spans="1:19">
      <c r="A34" s="5" t="s">
        <v>22</v>
      </c>
      <c r="B34" s="134"/>
      <c r="C34" s="5" t="str">
        <f>IF('TRB Record'!C33="","",'TRB Record'!C33)</f>
        <v/>
      </c>
      <c r="D34" s="15"/>
      <c r="E34" s="2"/>
      <c r="F34" s="244" t="str">
        <f>'Total sugars'!H38</f>
        <v/>
      </c>
      <c r="G34" s="30" t="str">
        <f t="shared" si="2"/>
        <v/>
      </c>
      <c r="H34" s="2"/>
      <c r="I34" s="2"/>
      <c r="J34" s="2"/>
      <c r="K34" s="2"/>
      <c r="L34" s="2"/>
      <c r="M34" s="2"/>
      <c r="N34" s="42" t="str">
        <f t="shared" si="3"/>
        <v/>
      </c>
      <c r="O34" s="42" t="str">
        <f t="shared" si="3"/>
        <v/>
      </c>
      <c r="P34" s="42" t="str">
        <f t="shared" si="3"/>
        <v/>
      </c>
      <c r="Q34" s="42" t="str">
        <f t="shared" si="3"/>
        <v/>
      </c>
      <c r="R34" s="42" t="str">
        <f t="shared" si="3"/>
        <v/>
      </c>
      <c r="S34" s="42" t="str">
        <f t="shared" si="3"/>
        <v/>
      </c>
    </row>
    <row r="35" spans="1:19">
      <c r="A35" s="5">
        <v>17</v>
      </c>
      <c r="B35" s="134"/>
      <c r="C35" s="5" t="str">
        <f>IF('TRB Record'!C34="","",'TRB Record'!C34)</f>
        <v/>
      </c>
      <c r="D35" s="15"/>
      <c r="E35" s="2"/>
      <c r="F35" s="244" t="str">
        <f>'Total sugars'!H39</f>
        <v/>
      </c>
      <c r="G35" s="30" t="str">
        <f t="shared" si="2"/>
        <v/>
      </c>
      <c r="H35" s="2"/>
      <c r="I35" s="2"/>
      <c r="J35" s="2"/>
      <c r="K35" s="2"/>
      <c r="L35" s="2"/>
      <c r="M35" s="2"/>
      <c r="N35" s="42" t="str">
        <f t="shared" si="3"/>
        <v/>
      </c>
      <c r="O35" s="42" t="str">
        <f t="shared" si="3"/>
        <v/>
      </c>
      <c r="P35" s="42" t="str">
        <f t="shared" si="3"/>
        <v/>
      </c>
      <c r="Q35" s="42" t="str">
        <f t="shared" si="3"/>
        <v/>
      </c>
      <c r="R35" s="42" t="str">
        <f t="shared" si="3"/>
        <v/>
      </c>
      <c r="S35" s="42" t="str">
        <f t="shared" si="3"/>
        <v/>
      </c>
    </row>
    <row r="36" spans="1:19">
      <c r="A36" s="5" t="s">
        <v>23</v>
      </c>
      <c r="B36" s="134"/>
      <c r="C36" s="5" t="str">
        <f>IF('TRB Record'!C35="","",'TRB Record'!C35)</f>
        <v/>
      </c>
      <c r="D36" s="15"/>
      <c r="E36" s="2"/>
      <c r="F36" s="244" t="str">
        <f>'Total sugars'!H40</f>
        <v/>
      </c>
      <c r="G36" s="30" t="str">
        <f t="shared" si="2"/>
        <v/>
      </c>
      <c r="H36" s="2"/>
      <c r="I36" s="2"/>
      <c r="J36" s="2"/>
      <c r="K36" s="2"/>
      <c r="L36" s="2"/>
      <c r="M36" s="2"/>
      <c r="N36" s="42" t="str">
        <f t="shared" si="3"/>
        <v/>
      </c>
      <c r="O36" s="42" t="str">
        <f t="shared" si="3"/>
        <v/>
      </c>
      <c r="P36" s="42" t="str">
        <f t="shared" si="3"/>
        <v/>
      </c>
      <c r="Q36" s="42" t="str">
        <f t="shared" si="3"/>
        <v/>
      </c>
      <c r="R36" s="42" t="str">
        <f t="shared" si="3"/>
        <v/>
      </c>
      <c r="S36" s="42" t="str">
        <f t="shared" si="3"/>
        <v/>
      </c>
    </row>
    <row r="37" spans="1:19">
      <c r="A37" s="5">
        <v>18</v>
      </c>
      <c r="B37" s="134"/>
      <c r="C37" s="5" t="str">
        <f>IF('TRB Record'!C36="","",'TRB Record'!C36)</f>
        <v/>
      </c>
      <c r="D37" s="15"/>
      <c r="E37" s="2"/>
      <c r="F37" s="244" t="str">
        <f>'Total sugars'!H41</f>
        <v/>
      </c>
      <c r="G37" s="30" t="str">
        <f t="shared" si="2"/>
        <v/>
      </c>
      <c r="H37" s="2"/>
      <c r="I37" s="2"/>
      <c r="J37" s="2"/>
      <c r="K37" s="2"/>
      <c r="L37" s="2"/>
      <c r="M37" s="2"/>
      <c r="N37" s="42" t="str">
        <f t="shared" si="3"/>
        <v/>
      </c>
      <c r="O37" s="42" t="str">
        <f t="shared" si="3"/>
        <v/>
      </c>
      <c r="P37" s="42" t="str">
        <f t="shared" si="3"/>
        <v/>
      </c>
      <c r="Q37" s="42" t="str">
        <f t="shared" si="3"/>
        <v/>
      </c>
      <c r="R37" s="42" t="str">
        <f t="shared" si="3"/>
        <v/>
      </c>
      <c r="S37" s="42" t="str">
        <f t="shared" si="3"/>
        <v/>
      </c>
    </row>
    <row r="38" spans="1:19">
      <c r="A38" s="5" t="s">
        <v>24</v>
      </c>
      <c r="B38" s="134"/>
      <c r="C38" s="5" t="str">
        <f>IF('TRB Record'!C37="","",'TRB Record'!C37)</f>
        <v/>
      </c>
      <c r="D38" s="15"/>
      <c r="E38" s="2"/>
      <c r="F38" s="244" t="str">
        <f>'Total sugars'!H42</f>
        <v/>
      </c>
      <c r="G38" s="30" t="str">
        <f t="shared" si="2"/>
        <v/>
      </c>
      <c r="H38" s="2"/>
      <c r="I38" s="2"/>
      <c r="J38" s="2"/>
      <c r="K38" s="2"/>
      <c r="L38" s="2"/>
      <c r="M38" s="2"/>
      <c r="N38" s="42" t="str">
        <f t="shared" si="3"/>
        <v/>
      </c>
      <c r="O38" s="42" t="str">
        <f t="shared" si="3"/>
        <v/>
      </c>
      <c r="P38" s="42" t="str">
        <f t="shared" si="3"/>
        <v/>
      </c>
      <c r="Q38" s="42" t="str">
        <f t="shared" si="3"/>
        <v/>
      </c>
      <c r="R38" s="42" t="str">
        <f t="shared" si="3"/>
        <v/>
      </c>
      <c r="S38" s="42" t="str">
        <f t="shared" si="3"/>
        <v/>
      </c>
    </row>
    <row r="39" spans="1:19">
      <c r="A39" s="5">
        <v>19</v>
      </c>
      <c r="B39" s="134"/>
      <c r="C39" s="5" t="str">
        <f>IF('TRB Record'!C38="","",'TRB Record'!C38)</f>
        <v/>
      </c>
      <c r="D39" s="15"/>
      <c r="E39" s="2"/>
      <c r="F39" s="244" t="str">
        <f>'Total sugars'!H43</f>
        <v/>
      </c>
      <c r="G39" s="30" t="str">
        <f t="shared" si="2"/>
        <v/>
      </c>
      <c r="H39" s="2"/>
      <c r="I39" s="2"/>
      <c r="J39" s="2"/>
      <c r="K39" s="2"/>
      <c r="L39" s="2"/>
      <c r="M39" s="2"/>
      <c r="N39" s="42" t="str">
        <f t="shared" si="3"/>
        <v/>
      </c>
      <c r="O39" s="42" t="str">
        <f t="shared" si="3"/>
        <v/>
      </c>
      <c r="P39" s="42" t="str">
        <f t="shared" si="3"/>
        <v/>
      </c>
      <c r="Q39" s="42" t="str">
        <f t="shared" si="3"/>
        <v/>
      </c>
      <c r="R39" s="42" t="str">
        <f t="shared" si="3"/>
        <v/>
      </c>
      <c r="S39" s="42" t="str">
        <f t="shared" si="3"/>
        <v/>
      </c>
    </row>
    <row r="40" spans="1:19">
      <c r="A40" s="5" t="s">
        <v>25</v>
      </c>
      <c r="B40" s="134"/>
      <c r="C40" s="5" t="str">
        <f>IF('TRB Record'!C39="","",'TRB Record'!C39)</f>
        <v/>
      </c>
      <c r="D40" s="15"/>
      <c r="E40" s="2"/>
      <c r="F40" s="244" t="str">
        <f>'Total sugars'!H44</f>
        <v/>
      </c>
      <c r="G40" s="30" t="str">
        <f t="shared" si="2"/>
        <v/>
      </c>
      <c r="H40" s="2"/>
      <c r="I40" s="2"/>
      <c r="J40" s="2"/>
      <c r="K40" s="2"/>
      <c r="L40" s="2"/>
      <c r="M40" s="2"/>
      <c r="N40" s="42" t="str">
        <f t="shared" si="3"/>
        <v/>
      </c>
      <c r="O40" s="42" t="str">
        <f t="shared" si="3"/>
        <v/>
      </c>
      <c r="P40" s="42" t="str">
        <f t="shared" si="3"/>
        <v/>
      </c>
      <c r="Q40" s="42" t="str">
        <f t="shared" si="3"/>
        <v/>
      </c>
      <c r="R40" s="42" t="str">
        <f t="shared" ref="R40:S62" si="4">IF(L40="","",$G40*L40)</f>
        <v/>
      </c>
      <c r="S40" s="42" t="str">
        <f t="shared" si="4"/>
        <v/>
      </c>
    </row>
    <row r="41" spans="1:19">
      <c r="A41" s="5">
        <v>20</v>
      </c>
      <c r="B41" s="134"/>
      <c r="C41" s="5" t="str">
        <f>IF('TRB Record'!C40="","",'TRB Record'!C40)</f>
        <v/>
      </c>
      <c r="D41" s="15"/>
      <c r="E41" s="2"/>
      <c r="F41" s="244" t="str">
        <f>'Total sugars'!H45</f>
        <v/>
      </c>
      <c r="G41" s="30" t="str">
        <f t="shared" si="2"/>
        <v/>
      </c>
      <c r="H41" s="2"/>
      <c r="I41" s="2"/>
      <c r="J41" s="2"/>
      <c r="K41" s="2"/>
      <c r="L41" s="2"/>
      <c r="M41" s="2"/>
      <c r="N41" s="42" t="str">
        <f t="shared" ref="N41:Q62" si="5">IF(H41="","",$G41*H41)</f>
        <v/>
      </c>
      <c r="O41" s="42" t="str">
        <f t="shared" si="5"/>
        <v/>
      </c>
      <c r="P41" s="42" t="str">
        <f t="shared" si="5"/>
        <v/>
      </c>
      <c r="Q41" s="42" t="str">
        <f t="shared" si="5"/>
        <v/>
      </c>
      <c r="R41" s="42" t="str">
        <f t="shared" si="4"/>
        <v/>
      </c>
      <c r="S41" s="42" t="str">
        <f t="shared" si="4"/>
        <v/>
      </c>
    </row>
    <row r="42" spans="1:19">
      <c r="A42" s="5" t="s">
        <v>26</v>
      </c>
      <c r="B42" s="134"/>
      <c r="C42" s="5" t="str">
        <f>IF('TRB Record'!C41="","",'TRB Record'!C41)</f>
        <v/>
      </c>
      <c r="D42" s="15"/>
      <c r="E42" s="2"/>
      <c r="F42" s="244" t="str">
        <f>'Total sugars'!H46</f>
        <v/>
      </c>
      <c r="G42" s="30" t="str">
        <f t="shared" si="2"/>
        <v/>
      </c>
      <c r="H42" s="2"/>
      <c r="I42" s="2"/>
      <c r="J42" s="2"/>
      <c r="K42" s="2"/>
      <c r="L42" s="2"/>
      <c r="M42" s="2"/>
      <c r="N42" s="42" t="str">
        <f t="shared" si="5"/>
        <v/>
      </c>
      <c r="O42" s="42" t="str">
        <f t="shared" si="5"/>
        <v/>
      </c>
      <c r="P42" s="42" t="str">
        <f t="shared" si="5"/>
        <v/>
      </c>
      <c r="Q42" s="42" t="str">
        <f t="shared" si="5"/>
        <v/>
      </c>
      <c r="R42" s="42" t="str">
        <f t="shared" si="4"/>
        <v/>
      </c>
      <c r="S42" s="42" t="str">
        <f t="shared" si="4"/>
        <v/>
      </c>
    </row>
    <row r="43" spans="1:19">
      <c r="A43" s="5">
        <v>21</v>
      </c>
      <c r="B43" s="134"/>
      <c r="C43" s="5" t="str">
        <f>IF('TRB Record'!C42="","",'TRB Record'!C42)</f>
        <v/>
      </c>
      <c r="D43" s="15"/>
      <c r="E43" s="2"/>
      <c r="F43" s="244" t="str">
        <f>'Total sugars'!H47</f>
        <v/>
      </c>
      <c r="G43" s="30" t="str">
        <f t="shared" si="2"/>
        <v/>
      </c>
      <c r="H43" s="2"/>
      <c r="I43" s="2"/>
      <c r="J43" s="2"/>
      <c r="K43" s="2"/>
      <c r="L43" s="2"/>
      <c r="M43" s="2"/>
      <c r="N43" s="42" t="str">
        <f t="shared" si="5"/>
        <v/>
      </c>
      <c r="O43" s="42" t="str">
        <f t="shared" si="5"/>
        <v/>
      </c>
      <c r="P43" s="42" t="str">
        <f t="shared" si="5"/>
        <v/>
      </c>
      <c r="Q43" s="42" t="str">
        <f t="shared" si="5"/>
        <v/>
      </c>
      <c r="R43" s="42" t="str">
        <f t="shared" si="4"/>
        <v/>
      </c>
      <c r="S43" s="42" t="str">
        <f t="shared" si="4"/>
        <v/>
      </c>
    </row>
    <row r="44" spans="1:19">
      <c r="A44" s="5" t="s">
        <v>27</v>
      </c>
      <c r="B44" s="134"/>
      <c r="C44" s="5" t="str">
        <f>IF('TRB Record'!C43="","",'TRB Record'!C43)</f>
        <v/>
      </c>
      <c r="D44" s="15"/>
      <c r="E44" s="2"/>
      <c r="F44" s="244" t="str">
        <f>'Total sugars'!H48</f>
        <v/>
      </c>
      <c r="G44" s="30" t="str">
        <f t="shared" si="2"/>
        <v/>
      </c>
      <c r="H44" s="2"/>
      <c r="I44" s="2"/>
      <c r="J44" s="2"/>
      <c r="K44" s="2"/>
      <c r="L44" s="2"/>
      <c r="M44" s="2"/>
      <c r="N44" s="42" t="str">
        <f t="shared" si="5"/>
        <v/>
      </c>
      <c r="O44" s="42" t="str">
        <f t="shared" si="5"/>
        <v/>
      </c>
      <c r="P44" s="42" t="str">
        <f t="shared" si="5"/>
        <v/>
      </c>
      <c r="Q44" s="42" t="str">
        <f t="shared" si="5"/>
        <v/>
      </c>
      <c r="R44" s="42" t="str">
        <f t="shared" si="4"/>
        <v/>
      </c>
      <c r="S44" s="42" t="str">
        <f t="shared" si="4"/>
        <v/>
      </c>
    </row>
    <row r="45" spans="1:19">
      <c r="A45" s="5">
        <v>22</v>
      </c>
      <c r="B45" s="134"/>
      <c r="C45" s="5" t="str">
        <f>IF('TRB Record'!C44="","",'TRB Record'!C44)</f>
        <v/>
      </c>
      <c r="D45" s="15"/>
      <c r="E45" s="2"/>
      <c r="F45" s="244" t="str">
        <f>'Total sugars'!H49</f>
        <v/>
      </c>
      <c r="G45" s="30" t="str">
        <f t="shared" si="2"/>
        <v/>
      </c>
      <c r="H45" s="2"/>
      <c r="I45" s="2"/>
      <c r="J45" s="2"/>
      <c r="K45" s="2"/>
      <c r="L45" s="2"/>
      <c r="M45" s="2"/>
      <c r="N45" s="42" t="str">
        <f t="shared" si="5"/>
        <v/>
      </c>
      <c r="O45" s="42" t="str">
        <f t="shared" si="5"/>
        <v/>
      </c>
      <c r="P45" s="42" t="str">
        <f t="shared" si="5"/>
        <v/>
      </c>
      <c r="Q45" s="42" t="str">
        <f t="shared" si="5"/>
        <v/>
      </c>
      <c r="R45" s="42" t="str">
        <f t="shared" si="4"/>
        <v/>
      </c>
      <c r="S45" s="42" t="str">
        <f t="shared" si="4"/>
        <v/>
      </c>
    </row>
    <row r="46" spans="1:19">
      <c r="A46" s="5" t="s">
        <v>28</v>
      </c>
      <c r="B46" s="134"/>
      <c r="C46" s="5" t="str">
        <f>IF('TRB Record'!C45="","",'TRB Record'!C45)</f>
        <v/>
      </c>
      <c r="D46" s="15"/>
      <c r="E46" s="2"/>
      <c r="F46" s="244" t="str">
        <f>'Total sugars'!H50</f>
        <v/>
      </c>
      <c r="G46" s="30" t="str">
        <f t="shared" si="2"/>
        <v/>
      </c>
      <c r="H46" s="2"/>
      <c r="I46" s="2"/>
      <c r="J46" s="2"/>
      <c r="K46" s="2"/>
      <c r="L46" s="2"/>
      <c r="M46" s="2"/>
      <c r="N46" s="42" t="str">
        <f t="shared" si="5"/>
        <v/>
      </c>
      <c r="O46" s="42" t="str">
        <f t="shared" si="5"/>
        <v/>
      </c>
      <c r="P46" s="42" t="str">
        <f t="shared" si="5"/>
        <v/>
      </c>
      <c r="Q46" s="42" t="str">
        <f t="shared" si="5"/>
        <v/>
      </c>
      <c r="R46" s="42" t="str">
        <f t="shared" si="4"/>
        <v/>
      </c>
      <c r="S46" s="42" t="str">
        <f t="shared" si="4"/>
        <v/>
      </c>
    </row>
    <row r="47" spans="1:19">
      <c r="A47" s="5">
        <v>23</v>
      </c>
      <c r="B47" s="134"/>
      <c r="C47" s="5" t="str">
        <f>IF('TRB Record'!C46="","",'TRB Record'!C46)</f>
        <v/>
      </c>
      <c r="D47" s="15"/>
      <c r="E47" s="2"/>
      <c r="F47" s="244" t="str">
        <f>'Total sugars'!H51</f>
        <v/>
      </c>
      <c r="G47" s="30" t="str">
        <f t="shared" si="2"/>
        <v/>
      </c>
      <c r="H47" s="2"/>
      <c r="I47" s="2"/>
      <c r="J47" s="2"/>
      <c r="K47" s="2"/>
      <c r="L47" s="2"/>
      <c r="M47" s="2"/>
      <c r="N47" s="42" t="str">
        <f t="shared" si="5"/>
        <v/>
      </c>
      <c r="O47" s="42" t="str">
        <f t="shared" si="5"/>
        <v/>
      </c>
      <c r="P47" s="42" t="str">
        <f t="shared" si="5"/>
        <v/>
      </c>
      <c r="Q47" s="42" t="str">
        <f t="shared" si="5"/>
        <v/>
      </c>
      <c r="R47" s="42" t="str">
        <f t="shared" si="4"/>
        <v/>
      </c>
      <c r="S47" s="42" t="str">
        <f t="shared" si="4"/>
        <v/>
      </c>
    </row>
    <row r="48" spans="1:19">
      <c r="A48" s="5" t="s">
        <v>29</v>
      </c>
      <c r="C48" s="5" t="str">
        <f>IF('TRB Record'!C47="","",'TRB Record'!C47)</f>
        <v/>
      </c>
      <c r="D48" s="15"/>
      <c r="E48" s="2"/>
      <c r="F48" s="244" t="str">
        <f>'Total sugars'!H52</f>
        <v/>
      </c>
      <c r="G48" s="30" t="str">
        <f t="shared" si="2"/>
        <v/>
      </c>
      <c r="H48" s="37"/>
      <c r="I48" s="37"/>
      <c r="J48" s="37"/>
      <c r="K48" s="37"/>
      <c r="L48" s="37"/>
      <c r="M48" s="45"/>
      <c r="N48" s="42" t="str">
        <f t="shared" si="5"/>
        <v/>
      </c>
      <c r="O48" s="42" t="str">
        <f t="shared" si="5"/>
        <v/>
      </c>
      <c r="P48" s="42" t="str">
        <f t="shared" si="5"/>
        <v/>
      </c>
      <c r="Q48" s="42" t="str">
        <f t="shared" si="5"/>
        <v/>
      </c>
      <c r="R48" s="42" t="str">
        <f t="shared" si="4"/>
        <v/>
      </c>
      <c r="S48" s="42" t="str">
        <f t="shared" si="4"/>
        <v/>
      </c>
    </row>
    <row r="49" spans="1:19">
      <c r="A49" s="5">
        <v>24</v>
      </c>
      <c r="C49" s="5" t="str">
        <f>IF('TRB Record'!C48="","",'TRB Record'!C48)</f>
        <v/>
      </c>
      <c r="D49" s="15"/>
      <c r="E49" s="2"/>
      <c r="F49" s="244" t="str">
        <f>'Total sugars'!H53</f>
        <v/>
      </c>
      <c r="G49" s="30" t="str">
        <f t="shared" si="2"/>
        <v/>
      </c>
      <c r="H49" s="37"/>
      <c r="I49" s="37"/>
      <c r="J49" s="37"/>
      <c r="K49" s="37"/>
      <c r="L49" s="37"/>
      <c r="M49" s="45"/>
      <c r="N49" s="42" t="str">
        <f t="shared" si="5"/>
        <v/>
      </c>
      <c r="O49" s="42" t="str">
        <f t="shared" si="5"/>
        <v/>
      </c>
      <c r="P49" s="42" t="str">
        <f t="shared" si="5"/>
        <v/>
      </c>
      <c r="Q49" s="42" t="str">
        <f t="shared" si="5"/>
        <v/>
      </c>
      <c r="R49" s="42" t="str">
        <f t="shared" si="4"/>
        <v/>
      </c>
      <c r="S49" s="42" t="str">
        <f t="shared" si="4"/>
        <v/>
      </c>
    </row>
    <row r="50" spans="1:19">
      <c r="A50" s="5" t="s">
        <v>30</v>
      </c>
      <c r="C50" s="5" t="str">
        <f>IF('TRB Record'!C49="","",'TRB Record'!C49)</f>
        <v/>
      </c>
      <c r="D50" s="15"/>
      <c r="E50" s="2"/>
      <c r="F50" s="244" t="str">
        <f>'Total sugars'!H54</f>
        <v/>
      </c>
      <c r="G50" s="30" t="str">
        <f t="shared" si="2"/>
        <v/>
      </c>
      <c r="H50" s="37"/>
      <c r="I50" s="37"/>
      <c r="J50" s="37"/>
      <c r="K50" s="37"/>
      <c r="L50" s="37"/>
      <c r="M50" s="45"/>
      <c r="N50" s="42" t="str">
        <f t="shared" si="5"/>
        <v/>
      </c>
      <c r="O50" s="42" t="str">
        <f t="shared" si="5"/>
        <v/>
      </c>
      <c r="P50" s="42" t="str">
        <f t="shared" si="5"/>
        <v/>
      </c>
      <c r="Q50" s="42" t="str">
        <f t="shared" si="5"/>
        <v/>
      </c>
      <c r="R50" s="42" t="str">
        <f t="shared" si="4"/>
        <v/>
      </c>
      <c r="S50" s="42" t="str">
        <f t="shared" si="4"/>
        <v/>
      </c>
    </row>
    <row r="51" spans="1:19">
      <c r="A51" s="5">
        <v>25</v>
      </c>
      <c r="C51" s="5" t="str">
        <f>IF('TRB Record'!C50="","",'TRB Record'!C50)</f>
        <v/>
      </c>
      <c r="D51" s="15"/>
      <c r="E51" s="2"/>
      <c r="F51" s="244" t="str">
        <f>'Total sugars'!H55</f>
        <v/>
      </c>
      <c r="G51" s="30" t="str">
        <f t="shared" si="2"/>
        <v/>
      </c>
      <c r="H51" s="37"/>
      <c r="I51" s="37"/>
      <c r="J51" s="37"/>
      <c r="K51" s="37"/>
      <c r="L51" s="37"/>
      <c r="M51" s="45"/>
      <c r="N51" s="42" t="str">
        <f t="shared" si="5"/>
        <v/>
      </c>
      <c r="O51" s="42" t="str">
        <f t="shared" si="5"/>
        <v/>
      </c>
      <c r="P51" s="42" t="str">
        <f t="shared" si="5"/>
        <v/>
      </c>
      <c r="Q51" s="42" t="str">
        <f t="shared" si="5"/>
        <v/>
      </c>
      <c r="R51" s="42" t="str">
        <f t="shared" si="4"/>
        <v/>
      </c>
      <c r="S51" s="42" t="str">
        <f t="shared" si="4"/>
        <v/>
      </c>
    </row>
    <row r="52" spans="1:19">
      <c r="A52" s="5" t="s">
        <v>31</v>
      </c>
      <c r="C52" s="5" t="str">
        <f>IF('TRB Record'!C51="","",'TRB Record'!C51)</f>
        <v/>
      </c>
      <c r="D52" s="15"/>
      <c r="E52" s="2"/>
      <c r="F52" s="244" t="str">
        <f>'Total sugars'!H56</f>
        <v/>
      </c>
      <c r="G52" s="30" t="str">
        <f t="shared" si="2"/>
        <v/>
      </c>
      <c r="H52" s="37"/>
      <c r="I52" s="37"/>
      <c r="J52" s="37"/>
      <c r="K52" s="37"/>
      <c r="L52" s="37"/>
      <c r="M52" s="45"/>
      <c r="N52" s="42" t="str">
        <f t="shared" si="5"/>
        <v/>
      </c>
      <c r="O52" s="42" t="str">
        <f t="shared" si="5"/>
        <v/>
      </c>
      <c r="P52" s="42" t="str">
        <f t="shared" si="5"/>
        <v/>
      </c>
      <c r="Q52" s="42" t="str">
        <f t="shared" si="5"/>
        <v/>
      </c>
      <c r="R52" s="42" t="str">
        <f t="shared" si="4"/>
        <v/>
      </c>
      <c r="S52" s="42" t="str">
        <f t="shared" si="4"/>
        <v/>
      </c>
    </row>
    <row r="53" spans="1:19">
      <c r="A53" s="5">
        <v>26</v>
      </c>
      <c r="C53" s="5" t="str">
        <f>IF('TRB Record'!C52="","",'TRB Record'!C52)</f>
        <v/>
      </c>
      <c r="D53" s="15"/>
      <c r="E53" s="2"/>
      <c r="F53" s="244" t="str">
        <f>'Total sugars'!H57</f>
        <v/>
      </c>
      <c r="G53" s="30" t="str">
        <f t="shared" si="2"/>
        <v/>
      </c>
      <c r="H53" s="37"/>
      <c r="I53" s="37"/>
      <c r="J53" s="37"/>
      <c r="K53" s="37"/>
      <c r="L53" s="37"/>
      <c r="M53" s="45"/>
      <c r="N53" s="42" t="str">
        <f t="shared" si="5"/>
        <v/>
      </c>
      <c r="O53" s="42" t="str">
        <f t="shared" si="5"/>
        <v/>
      </c>
      <c r="P53" s="42" t="str">
        <f t="shared" si="5"/>
        <v/>
      </c>
      <c r="Q53" s="42" t="str">
        <f t="shared" si="5"/>
        <v/>
      </c>
      <c r="R53" s="42" t="str">
        <f t="shared" si="4"/>
        <v/>
      </c>
      <c r="S53" s="42" t="str">
        <f t="shared" si="4"/>
        <v/>
      </c>
    </row>
    <row r="54" spans="1:19">
      <c r="A54" s="5" t="s">
        <v>32</v>
      </c>
      <c r="C54" s="5" t="str">
        <f>IF('TRB Record'!C53="","",'TRB Record'!C53)</f>
        <v/>
      </c>
      <c r="D54" s="15"/>
      <c r="E54" s="2"/>
      <c r="F54" s="244" t="str">
        <f>'Total sugars'!H58</f>
        <v/>
      </c>
      <c r="G54" s="30" t="str">
        <f t="shared" si="2"/>
        <v/>
      </c>
      <c r="H54" s="37"/>
      <c r="I54" s="37"/>
      <c r="J54" s="37"/>
      <c r="K54" s="37"/>
      <c r="L54" s="37"/>
      <c r="M54" s="45"/>
      <c r="N54" s="42" t="str">
        <f t="shared" si="5"/>
        <v/>
      </c>
      <c r="O54" s="42" t="str">
        <f t="shared" si="5"/>
        <v/>
      </c>
      <c r="P54" s="42" t="str">
        <f t="shared" si="5"/>
        <v/>
      </c>
      <c r="Q54" s="42" t="str">
        <f t="shared" si="5"/>
        <v/>
      </c>
      <c r="R54" s="42" t="str">
        <f t="shared" si="4"/>
        <v/>
      </c>
      <c r="S54" s="42" t="str">
        <f t="shared" si="4"/>
        <v/>
      </c>
    </row>
    <row r="55" spans="1:19">
      <c r="A55" s="5">
        <v>27</v>
      </c>
      <c r="C55" s="5" t="str">
        <f>IF('TRB Record'!C54="","",'TRB Record'!C54)</f>
        <v/>
      </c>
      <c r="D55" s="15"/>
      <c r="E55" s="2"/>
      <c r="F55" s="244" t="str">
        <f>'Total sugars'!H59</f>
        <v/>
      </c>
      <c r="G55" s="30" t="str">
        <f t="shared" si="2"/>
        <v/>
      </c>
      <c r="H55" s="37"/>
      <c r="I55" s="37"/>
      <c r="J55" s="37"/>
      <c r="K55" s="37"/>
      <c r="L55" s="37"/>
      <c r="M55" s="45"/>
      <c r="N55" s="42" t="str">
        <f t="shared" si="5"/>
        <v/>
      </c>
      <c r="O55" s="42" t="str">
        <f t="shared" si="5"/>
        <v/>
      </c>
      <c r="P55" s="42" t="str">
        <f t="shared" si="5"/>
        <v/>
      </c>
      <c r="Q55" s="42" t="str">
        <f t="shared" si="5"/>
        <v/>
      </c>
      <c r="R55" s="42" t="str">
        <f t="shared" si="4"/>
        <v/>
      </c>
      <c r="S55" s="42" t="str">
        <f t="shared" si="4"/>
        <v/>
      </c>
    </row>
    <row r="56" spans="1:19">
      <c r="A56" s="5" t="s">
        <v>33</v>
      </c>
      <c r="C56" s="5" t="str">
        <f>IF('TRB Record'!C55="","",'TRB Record'!C55)</f>
        <v/>
      </c>
      <c r="D56" s="15"/>
      <c r="E56" s="2"/>
      <c r="F56" s="244" t="str">
        <f>'Total sugars'!H60</f>
        <v/>
      </c>
      <c r="G56" s="30" t="str">
        <f t="shared" si="2"/>
        <v/>
      </c>
      <c r="H56" s="37"/>
      <c r="I56" s="37"/>
      <c r="J56" s="37"/>
      <c r="K56" s="37"/>
      <c r="L56" s="37"/>
      <c r="M56" s="45"/>
      <c r="N56" s="42" t="str">
        <f t="shared" si="5"/>
        <v/>
      </c>
      <c r="O56" s="42" t="str">
        <f t="shared" si="5"/>
        <v/>
      </c>
      <c r="P56" s="42" t="str">
        <f t="shared" si="5"/>
        <v/>
      </c>
      <c r="Q56" s="42" t="str">
        <f t="shared" si="5"/>
        <v/>
      </c>
      <c r="R56" s="42" t="str">
        <f t="shared" si="4"/>
        <v/>
      </c>
      <c r="S56" s="42" t="str">
        <f t="shared" si="4"/>
        <v/>
      </c>
    </row>
    <row r="57" spans="1:19">
      <c r="A57" s="5">
        <v>28</v>
      </c>
      <c r="C57" s="5" t="str">
        <f>IF('TRB Record'!C56="","",'TRB Record'!C56)</f>
        <v/>
      </c>
      <c r="D57" s="15"/>
      <c r="E57" s="2"/>
      <c r="F57" s="244" t="str">
        <f>'Total sugars'!H61</f>
        <v/>
      </c>
      <c r="G57" s="30" t="str">
        <f t="shared" si="2"/>
        <v/>
      </c>
      <c r="H57" s="37"/>
      <c r="I57" s="37"/>
      <c r="J57" s="37"/>
      <c r="K57" s="37"/>
      <c r="L57" s="37"/>
      <c r="M57" s="45"/>
      <c r="N57" s="42" t="str">
        <f t="shared" si="5"/>
        <v/>
      </c>
      <c r="O57" s="42" t="str">
        <f t="shared" si="5"/>
        <v/>
      </c>
      <c r="P57" s="42" t="str">
        <f t="shared" si="5"/>
        <v/>
      </c>
      <c r="Q57" s="42" t="str">
        <f t="shared" si="5"/>
        <v/>
      </c>
      <c r="R57" s="42" t="str">
        <f t="shared" si="4"/>
        <v/>
      </c>
      <c r="S57" s="42" t="str">
        <f t="shared" si="4"/>
        <v/>
      </c>
    </row>
    <row r="58" spans="1:19">
      <c r="A58" s="5" t="s">
        <v>34</v>
      </c>
      <c r="C58" s="5" t="str">
        <f>IF('TRB Record'!C57="","",'TRB Record'!C57)</f>
        <v/>
      </c>
      <c r="D58" s="15"/>
      <c r="E58" s="2"/>
      <c r="F58" s="244" t="str">
        <f>'Total sugars'!H62</f>
        <v/>
      </c>
      <c r="G58" s="30" t="str">
        <f t="shared" si="2"/>
        <v/>
      </c>
      <c r="H58" s="37"/>
      <c r="I58" s="37"/>
      <c r="J58" s="37"/>
      <c r="K58" s="37"/>
      <c r="L58" s="37"/>
      <c r="M58" s="45"/>
      <c r="N58" s="42" t="str">
        <f t="shared" si="5"/>
        <v/>
      </c>
      <c r="O58" s="42" t="str">
        <f t="shared" si="5"/>
        <v/>
      </c>
      <c r="P58" s="42" t="str">
        <f t="shared" si="5"/>
        <v/>
      </c>
      <c r="Q58" s="42" t="str">
        <f t="shared" si="5"/>
        <v/>
      </c>
      <c r="R58" s="42" t="str">
        <f t="shared" si="4"/>
        <v/>
      </c>
      <c r="S58" s="42" t="str">
        <f t="shared" si="4"/>
        <v/>
      </c>
    </row>
    <row r="59" spans="1:19">
      <c r="A59" s="5">
        <v>29</v>
      </c>
      <c r="C59" s="5" t="str">
        <f>IF('TRB Record'!C58="","",'TRB Record'!C58)</f>
        <v/>
      </c>
      <c r="D59" s="15"/>
      <c r="E59" s="2"/>
      <c r="F59" s="244" t="str">
        <f>'Total sugars'!H63</f>
        <v/>
      </c>
      <c r="G59" s="30" t="str">
        <f t="shared" si="2"/>
        <v/>
      </c>
      <c r="H59" s="37"/>
      <c r="I59" s="37"/>
      <c r="J59" s="37"/>
      <c r="K59" s="37"/>
      <c r="L59" s="37"/>
      <c r="M59" s="45"/>
      <c r="N59" s="42" t="str">
        <f t="shared" si="5"/>
        <v/>
      </c>
      <c r="O59" s="42" t="str">
        <f t="shared" si="5"/>
        <v/>
      </c>
      <c r="P59" s="42" t="str">
        <f t="shared" si="5"/>
        <v/>
      </c>
      <c r="Q59" s="42" t="str">
        <f t="shared" si="5"/>
        <v/>
      </c>
      <c r="R59" s="42" t="str">
        <f t="shared" si="4"/>
        <v/>
      </c>
      <c r="S59" s="42" t="str">
        <f t="shared" si="4"/>
        <v/>
      </c>
    </row>
    <row r="60" spans="1:19">
      <c r="A60" s="5" t="s">
        <v>35</v>
      </c>
      <c r="C60" s="5" t="str">
        <f>IF('TRB Record'!C59="","",'TRB Record'!C59)</f>
        <v/>
      </c>
      <c r="D60" s="15"/>
      <c r="E60" s="2"/>
      <c r="F60" s="244" t="str">
        <f>'Total sugars'!H64</f>
        <v/>
      </c>
      <c r="G60" s="30" t="str">
        <f t="shared" si="2"/>
        <v/>
      </c>
      <c r="H60" s="37"/>
      <c r="I60" s="37"/>
      <c r="J60" s="37"/>
      <c r="K60" s="37"/>
      <c r="L60" s="37"/>
      <c r="M60" s="45"/>
      <c r="N60" s="42" t="str">
        <f t="shared" si="5"/>
        <v/>
      </c>
      <c r="O60" s="42" t="str">
        <f t="shared" si="5"/>
        <v/>
      </c>
      <c r="P60" s="42" t="str">
        <f t="shared" si="5"/>
        <v/>
      </c>
      <c r="Q60" s="42" t="str">
        <f t="shared" si="5"/>
        <v/>
      </c>
      <c r="R60" s="42" t="str">
        <f t="shared" si="4"/>
        <v/>
      </c>
      <c r="S60" s="42" t="str">
        <f t="shared" si="4"/>
        <v/>
      </c>
    </row>
    <row r="61" spans="1:19">
      <c r="A61" s="5">
        <v>30</v>
      </c>
      <c r="C61" s="5" t="str">
        <f>IF('TRB Record'!C60="","",'TRB Record'!C60)</f>
        <v/>
      </c>
      <c r="D61" s="15"/>
      <c r="E61" s="2"/>
      <c r="F61" s="244" t="str">
        <f>'Total sugars'!H65</f>
        <v/>
      </c>
      <c r="G61" s="30" t="str">
        <f t="shared" si="2"/>
        <v/>
      </c>
      <c r="H61" s="37"/>
      <c r="I61" s="37"/>
      <c r="J61" s="37"/>
      <c r="K61" s="37"/>
      <c r="L61" s="37"/>
      <c r="M61" s="45"/>
      <c r="N61" s="42" t="str">
        <f t="shared" si="5"/>
        <v/>
      </c>
      <c r="O61" s="42" t="str">
        <f t="shared" si="5"/>
        <v/>
      </c>
      <c r="P61" s="42" t="str">
        <f t="shared" si="5"/>
        <v/>
      </c>
      <c r="Q61" s="42" t="str">
        <f t="shared" si="5"/>
        <v/>
      </c>
      <c r="R61" s="42" t="str">
        <f t="shared" si="4"/>
        <v/>
      </c>
      <c r="S61" s="42" t="str">
        <f t="shared" si="4"/>
        <v/>
      </c>
    </row>
    <row r="62" spans="1:19">
      <c r="A62" s="5" t="s">
        <v>36</v>
      </c>
      <c r="C62" s="5" t="str">
        <f>IF('TRB Record'!C61="","",'TRB Record'!C61)</f>
        <v/>
      </c>
      <c r="D62" s="15"/>
      <c r="E62" s="2"/>
      <c r="F62" s="244" t="str">
        <f>'Total sugars'!H66</f>
        <v/>
      </c>
      <c r="G62" s="30" t="str">
        <f t="shared" si="2"/>
        <v/>
      </c>
      <c r="H62" s="37"/>
      <c r="I62" s="37"/>
      <c r="J62" s="37"/>
      <c r="K62" s="37"/>
      <c r="L62" s="37"/>
      <c r="M62" s="45"/>
      <c r="N62" s="42" t="str">
        <f t="shared" si="5"/>
        <v/>
      </c>
      <c r="O62" s="42" t="str">
        <f t="shared" si="5"/>
        <v/>
      </c>
      <c r="P62" s="42" t="str">
        <f t="shared" si="5"/>
        <v/>
      </c>
      <c r="Q62" s="42" t="str">
        <f t="shared" si="5"/>
        <v/>
      </c>
      <c r="R62" s="42" t="str">
        <f t="shared" si="4"/>
        <v/>
      </c>
      <c r="S62" s="42" t="str">
        <f t="shared" si="4"/>
        <v/>
      </c>
    </row>
    <row r="63" spans="1:19">
      <c r="H63" s="37"/>
      <c r="I63" s="37"/>
      <c r="J63" s="37"/>
      <c r="K63" s="37"/>
      <c r="L63" s="37"/>
      <c r="M63" s="45"/>
    </row>
  </sheetData>
  <mergeCells count="4">
    <mergeCell ref="T1:U1"/>
    <mergeCell ref="V1:X1"/>
    <mergeCell ref="D1:G1"/>
    <mergeCell ref="H1:M1"/>
  </mergeCells>
  <printOptions gridLines="1"/>
  <pageMargins left="0.75" right="0.75" top="1" bottom="1" header="0.5" footer="0.5"/>
  <pageSetup paperSize="0" fitToHeight="5" orientation="landscape" horizontalDpi="4294967292" verticalDpi="4294967292"/>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dimension ref="A2:S45"/>
  <sheetViews>
    <sheetView workbookViewId="0">
      <selection activeCell="C3" sqref="C3:E13"/>
    </sheetView>
  </sheetViews>
  <sheetFormatPr defaultRowHeight="12"/>
  <cols>
    <col min="1" max="1" width="14.7109375" style="83" bestFit="1" customWidth="1"/>
    <col min="2" max="2" width="14.7109375" style="83" customWidth="1"/>
    <col min="3" max="3" width="8.5703125" style="83" bestFit="1" customWidth="1"/>
    <col min="4" max="4" width="10.140625" style="83" bestFit="1" customWidth="1"/>
    <col min="5" max="5" width="9.85546875" style="83" customWidth="1"/>
    <col min="6" max="16384" width="9.140625" style="83"/>
  </cols>
  <sheetData>
    <row r="2" spans="1:15" ht="25.5">
      <c r="A2" s="82" t="s">
        <v>1</v>
      </c>
      <c r="B2" s="136" t="s">
        <v>110</v>
      </c>
      <c r="C2" s="82" t="s">
        <v>82</v>
      </c>
      <c r="D2" s="82" t="s">
        <v>83</v>
      </c>
      <c r="E2" s="82" t="s">
        <v>84</v>
      </c>
    </row>
    <row r="3" spans="1:15">
      <c r="A3" s="83" t="str">
        <f>IF('Average whole mass closure'!B3="","",'Average whole mass closure'!B3)</f>
        <v>F1 t0</v>
      </c>
      <c r="B3" s="83">
        <f>IF(A3="","",VLOOKUP(A3,'TRB Record'!C2:D61,2,FALSE))</f>
        <v>8959</v>
      </c>
      <c r="C3" s="10" t="s">
        <v>195</v>
      </c>
      <c r="D3" s="10" t="s">
        <v>196</v>
      </c>
      <c r="E3" s="131">
        <v>41240</v>
      </c>
      <c r="L3" s="86"/>
      <c r="M3" s="86"/>
      <c r="N3" s="86"/>
    </row>
    <row r="4" spans="1:15">
      <c r="A4" s="83" t="str">
        <f>IF('Average whole mass closure'!B4="","",'Average whole mass closure'!B4)</f>
        <v>F2 t0</v>
      </c>
      <c r="B4" s="83">
        <f>IF(A4="","",VLOOKUP(A4,'TRB Record'!C3:D62,2,FALSE))</f>
        <v>8960</v>
      </c>
      <c r="C4" s="10" t="s">
        <v>195</v>
      </c>
      <c r="D4" s="10" t="s">
        <v>196</v>
      </c>
      <c r="E4" s="131">
        <v>41240</v>
      </c>
      <c r="H4" s="132"/>
    </row>
    <row r="5" spans="1:15">
      <c r="A5" s="83" t="str">
        <f>IF('Average whole mass closure'!B5="","",'Average whole mass closure'!B5)</f>
        <v>F3 t0</v>
      </c>
      <c r="B5" s="83">
        <f>IF(A5="","",VLOOKUP(A5,'TRB Record'!C4:D63,2,FALSE))</f>
        <v>8961</v>
      </c>
      <c r="C5" s="10" t="s">
        <v>195</v>
      </c>
      <c r="D5" s="10" t="s">
        <v>196</v>
      </c>
      <c r="E5" s="131">
        <v>41240</v>
      </c>
      <c r="H5" s="132"/>
      <c r="N5" s="83">
        <v>1</v>
      </c>
      <c r="O5" s="83" t="str">
        <f>INDEX(K28:K29,N5)</f>
        <v>AFUF 203</v>
      </c>
    </row>
    <row r="6" spans="1:15">
      <c r="A6" s="83" t="str">
        <f>IF('Average whole mass closure'!B6="","",'Average whole mass closure'!B6)</f>
        <v>F4 t0</v>
      </c>
      <c r="B6" s="83">
        <f>IF(A6="","",VLOOKUP(A6,'TRB Record'!C5:D64,2,FALSE))</f>
        <v>8962</v>
      </c>
      <c r="C6" s="10" t="s">
        <v>195</v>
      </c>
      <c r="D6" s="10" t="s">
        <v>196</v>
      </c>
      <c r="E6" s="131">
        <v>41240</v>
      </c>
      <c r="N6" s="83">
        <v>3</v>
      </c>
      <c r="O6" s="83" t="str">
        <f>INDEX(L28:L30,N6)</f>
        <v>Dishwash</v>
      </c>
    </row>
    <row r="7" spans="1:15">
      <c r="A7" s="83" t="str">
        <f>IF('Average whole mass closure'!B7="","",'Average whole mass closure'!B7)</f>
        <v>F6 t0</v>
      </c>
      <c r="B7" s="83">
        <f>IF(A7="","",VLOOKUP(A7,'TRB Record'!C6:D65,2,FALSE))</f>
        <v>8963</v>
      </c>
      <c r="C7" s="10" t="s">
        <v>195</v>
      </c>
      <c r="D7" s="10" t="s">
        <v>196</v>
      </c>
      <c r="E7" s="131">
        <v>41240</v>
      </c>
    </row>
    <row r="8" spans="1:15" ht="12.75">
      <c r="A8" s="83" t="str">
        <f>IF('Average whole mass closure'!B8="","",'Average whole mass closure'!B8)</f>
        <v>F7 t0</v>
      </c>
      <c r="B8" s="83">
        <f>IF(A8="","",VLOOKUP(A8,'TRB Record'!C7:D66,2,FALSE))</f>
        <v>8964</v>
      </c>
      <c r="C8" s="10" t="s">
        <v>195</v>
      </c>
      <c r="D8" s="10" t="s">
        <v>196</v>
      </c>
      <c r="E8" s="131">
        <v>41240</v>
      </c>
      <c r="I8" s="84"/>
      <c r="N8" s="83">
        <v>1</v>
      </c>
      <c r="O8" s="83" t="str">
        <f>INDEX(N28:N29,N8)</f>
        <v>Shodex Sugars</v>
      </c>
    </row>
    <row r="9" spans="1:15">
      <c r="A9" s="83" t="str">
        <f>IF('Average whole mass closure'!B9="","",'Average whole mass closure'!B9)</f>
        <v>F8 t0</v>
      </c>
      <c r="B9" s="83">
        <f>IF(A9="","",VLOOKUP(A9,'TRB Record'!C8:D67,2,FALSE))</f>
        <v>8965</v>
      </c>
      <c r="C9" s="10" t="s">
        <v>195</v>
      </c>
      <c r="D9" s="10" t="s">
        <v>196</v>
      </c>
      <c r="E9" s="131">
        <v>41240</v>
      </c>
      <c r="M9" s="83" t="s">
        <v>150</v>
      </c>
      <c r="N9" s="83">
        <v>6</v>
      </c>
      <c r="O9" s="83" t="str">
        <f>INDEX(M28:M35,N9)</f>
        <v>LC7</v>
      </c>
    </row>
    <row r="10" spans="1:15">
      <c r="A10" s="83" t="str">
        <f>IF('Average whole mass closure'!B10="","",'Average whole mass closure'!B10)</f>
        <v>F9 t0</v>
      </c>
      <c r="B10" s="83">
        <f>IF(A10="","",VLOOKUP(A10,'TRB Record'!C9:D68,2,FALSE))</f>
        <v>8966</v>
      </c>
      <c r="C10" s="10" t="s">
        <v>195</v>
      </c>
      <c r="D10" s="10" t="s">
        <v>196</v>
      </c>
      <c r="E10" s="131">
        <v>41240</v>
      </c>
    </row>
    <row r="11" spans="1:15">
      <c r="A11" s="83" t="str">
        <f>IF('Average whole mass closure'!B11="","",'Average whole mass closure'!B11)</f>
        <v>F10 t0</v>
      </c>
      <c r="B11" s="83">
        <f>IF(A11="","",VLOOKUP(A11,'TRB Record'!C10:D69,2,FALSE))</f>
        <v>8967</v>
      </c>
      <c r="C11" s="10" t="s">
        <v>195</v>
      </c>
      <c r="D11" s="10" t="s">
        <v>196</v>
      </c>
      <c r="E11" s="131">
        <v>41240</v>
      </c>
      <c r="M11" s="83" t="s">
        <v>149</v>
      </c>
      <c r="N11" s="83">
        <v>2</v>
      </c>
      <c r="O11" s="83" t="str">
        <f>INDEX(Q28:Q34,N11)</f>
        <v>Phenomenex (Fast)</v>
      </c>
    </row>
    <row r="12" spans="1:15">
      <c r="A12" s="83" t="str">
        <f>IF('Average whole mass closure'!B12="","",'Average whole mass closure'!B12)</f>
        <v>F11 t0</v>
      </c>
      <c r="B12" s="83">
        <f>IF(A12="","",VLOOKUP(A12,'TRB Record'!C11:D70,2,FALSE))</f>
        <v>8968</v>
      </c>
      <c r="C12" s="10" t="s">
        <v>195</v>
      </c>
      <c r="D12" s="10" t="s">
        <v>196</v>
      </c>
      <c r="E12" s="131">
        <v>41240</v>
      </c>
      <c r="N12" s="83">
        <v>1</v>
      </c>
      <c r="O12" s="83" t="str">
        <f>INDEX(P28:P34,N12)</f>
        <v>LC1</v>
      </c>
    </row>
    <row r="13" spans="1:15">
      <c r="A13" s="83" t="str">
        <f>IF('Average whole mass closure'!B13="","",'Average whole mass closure'!B13)</f>
        <v>F12 t0</v>
      </c>
      <c r="B13" s="83">
        <f>IF(A13="","",VLOOKUP(A13,'TRB Record'!C12:D71,2,FALSE))</f>
        <v>8969</v>
      </c>
      <c r="C13" s="10" t="s">
        <v>195</v>
      </c>
      <c r="D13" s="10" t="s">
        <v>196</v>
      </c>
      <c r="E13" s="131">
        <v>41240</v>
      </c>
    </row>
    <row r="14" spans="1:15">
      <c r="A14" s="83" t="str">
        <f>IF('Average whole mass closure'!B14="","",'Average whole mass closure'!B14)</f>
        <v/>
      </c>
      <c r="B14" s="83" t="str">
        <f>IF(A14="","",VLOOKUP(A14,'TRB Record'!C13:D72,2,FALSE))</f>
        <v/>
      </c>
      <c r="C14" s="83" t="str">
        <f t="shared" ref="C14:E26" si="0">IF(OR(C$3="",$A14=""),"",C$3)</f>
        <v/>
      </c>
      <c r="D14" s="10"/>
      <c r="E14" s="83" t="str">
        <f t="shared" si="0"/>
        <v/>
      </c>
    </row>
    <row r="15" spans="1:15">
      <c r="A15" s="83" t="str">
        <f>IF('Average whole mass closure'!B15="","",'Average whole mass closure'!B15)</f>
        <v/>
      </c>
      <c r="B15" s="83" t="str">
        <f>IF(A15="","",VLOOKUP(A15,'TRB Record'!C14:D73,2,FALSE))</f>
        <v/>
      </c>
      <c r="C15" s="83" t="str">
        <f t="shared" si="0"/>
        <v/>
      </c>
      <c r="D15" s="10"/>
      <c r="E15" s="83" t="str">
        <f t="shared" si="0"/>
        <v/>
      </c>
    </row>
    <row r="16" spans="1:15">
      <c r="A16" s="83" t="str">
        <f>IF('Average whole mass closure'!B16="","",'Average whole mass closure'!B16)</f>
        <v/>
      </c>
      <c r="B16" s="83" t="str">
        <f>IF(A16="","",VLOOKUP(A16,'TRB Record'!C15:D74,2,FALSE))</f>
        <v/>
      </c>
      <c r="C16" s="83" t="str">
        <f t="shared" si="0"/>
        <v/>
      </c>
      <c r="D16" s="10"/>
      <c r="E16" s="83" t="str">
        <f t="shared" si="0"/>
        <v/>
      </c>
    </row>
    <row r="17" spans="1:19">
      <c r="A17" s="83" t="str">
        <f>IF('Average whole mass closure'!B17="","",'Average whole mass closure'!B17)</f>
        <v/>
      </c>
      <c r="B17" s="83" t="str">
        <f>IF(A17="","",VLOOKUP(A17,'TRB Record'!C16:D75,2,FALSE))</f>
        <v/>
      </c>
      <c r="C17" s="83" t="str">
        <f t="shared" si="0"/>
        <v/>
      </c>
      <c r="D17" s="10"/>
      <c r="E17" s="83" t="str">
        <f t="shared" si="0"/>
        <v/>
      </c>
    </row>
    <row r="18" spans="1:19">
      <c r="A18" s="83" t="str">
        <f>IF('Average whole mass closure'!B18="","",'Average whole mass closure'!B18)</f>
        <v/>
      </c>
      <c r="B18" s="83" t="str">
        <f>IF(A18="","",VLOOKUP(A18,'TRB Record'!C17:D76,2,FALSE))</f>
        <v/>
      </c>
      <c r="C18" s="83" t="str">
        <f t="shared" si="0"/>
        <v/>
      </c>
      <c r="D18" s="10"/>
      <c r="E18" s="83" t="str">
        <f t="shared" si="0"/>
        <v/>
      </c>
    </row>
    <row r="19" spans="1:19">
      <c r="A19" s="83" t="str">
        <f>IF('Average whole mass closure'!B19="","",'Average whole mass closure'!B19)</f>
        <v/>
      </c>
      <c r="B19" s="83" t="str">
        <f>IF(A19="","",VLOOKUP(A19,'TRB Record'!C18:D77,2,FALSE))</f>
        <v/>
      </c>
      <c r="C19" s="83" t="str">
        <f t="shared" si="0"/>
        <v/>
      </c>
      <c r="D19" s="10"/>
      <c r="E19" s="83" t="str">
        <f t="shared" si="0"/>
        <v/>
      </c>
    </row>
    <row r="20" spans="1:19">
      <c r="A20" s="83" t="str">
        <f>IF('Average whole mass closure'!B20="","",'Average whole mass closure'!B20)</f>
        <v/>
      </c>
      <c r="B20" s="83" t="str">
        <f>IF(A20="","",VLOOKUP(A20,'TRB Record'!C19:D78,2,FALSE))</f>
        <v/>
      </c>
      <c r="C20" s="83" t="str">
        <f t="shared" si="0"/>
        <v/>
      </c>
      <c r="D20" s="10"/>
      <c r="E20" s="83" t="str">
        <f t="shared" si="0"/>
        <v/>
      </c>
    </row>
    <row r="21" spans="1:19">
      <c r="A21" s="83" t="str">
        <f>IF('Average whole mass closure'!B21="","",'Average whole mass closure'!B21)</f>
        <v/>
      </c>
      <c r="B21" s="83" t="str">
        <f>IF(A21="","",VLOOKUP(A21,'TRB Record'!C20:D79,2,FALSE))</f>
        <v/>
      </c>
      <c r="C21" s="83" t="str">
        <f t="shared" si="0"/>
        <v/>
      </c>
      <c r="D21" s="10"/>
      <c r="E21" s="83" t="str">
        <f t="shared" si="0"/>
        <v/>
      </c>
      <c r="H21" s="87"/>
    </row>
    <row r="22" spans="1:19">
      <c r="A22" s="83" t="str">
        <f>IF('Average whole mass closure'!B22="","",'Average whole mass closure'!B22)</f>
        <v/>
      </c>
      <c r="B22" s="83" t="str">
        <f>IF(A22="","",VLOOKUP(A22,'TRB Record'!C21:D80,2,FALSE))</f>
        <v/>
      </c>
      <c r="C22" s="83" t="str">
        <f t="shared" si="0"/>
        <v/>
      </c>
      <c r="D22" s="10"/>
      <c r="E22" s="83" t="str">
        <f t="shared" si="0"/>
        <v/>
      </c>
    </row>
    <row r="23" spans="1:19">
      <c r="A23" s="83" t="str">
        <f>IF('Average whole mass closure'!B23="","",'Average whole mass closure'!B23)</f>
        <v/>
      </c>
      <c r="B23" s="83" t="str">
        <f>IF(A23="","",VLOOKUP(A23,'TRB Record'!C22:D81,2,FALSE))</f>
        <v/>
      </c>
      <c r="C23" s="83" t="str">
        <f t="shared" si="0"/>
        <v/>
      </c>
      <c r="D23" s="10"/>
      <c r="E23" s="83" t="str">
        <f t="shared" si="0"/>
        <v/>
      </c>
    </row>
    <row r="24" spans="1:19">
      <c r="A24" s="83" t="str">
        <f>IF('Average whole mass closure'!B24="","",'Average whole mass closure'!B24)</f>
        <v/>
      </c>
      <c r="B24" s="83" t="str">
        <f>IF(A24="","",VLOOKUP(A24,'TRB Record'!C23:D82,2,FALSE))</f>
        <v/>
      </c>
      <c r="C24" s="83" t="str">
        <f t="shared" si="0"/>
        <v/>
      </c>
      <c r="D24" s="10"/>
      <c r="E24" s="83" t="str">
        <f t="shared" si="0"/>
        <v/>
      </c>
    </row>
    <row r="25" spans="1:19">
      <c r="A25" s="83" t="str">
        <f>IF('Average whole mass closure'!B25="","",'Average whole mass closure'!B25)</f>
        <v/>
      </c>
      <c r="B25" s="83" t="str">
        <f>IF(A25="","",VLOOKUP(A25,'TRB Record'!C24:D83,2,FALSE))</f>
        <v/>
      </c>
      <c r="C25" s="83" t="str">
        <f t="shared" si="0"/>
        <v/>
      </c>
      <c r="D25" s="10"/>
      <c r="E25" s="83" t="str">
        <f t="shared" si="0"/>
        <v/>
      </c>
    </row>
    <row r="26" spans="1:19">
      <c r="A26" s="83" t="str">
        <f>IF('Average whole mass closure'!B26="","",'Average whole mass closure'!B26)</f>
        <v/>
      </c>
      <c r="B26" s="83" t="str">
        <f>IF(A26="","",VLOOKUP(A26,'TRB Record'!C25:D84,2,FALSE))</f>
        <v/>
      </c>
      <c r="C26" s="83" t="str">
        <f t="shared" si="0"/>
        <v/>
      </c>
      <c r="D26" s="10"/>
      <c r="E26" s="83" t="str">
        <f t="shared" si="0"/>
        <v/>
      </c>
    </row>
    <row r="27" spans="1:19">
      <c r="A27" s="83" t="str">
        <f>IF('Average whole mass closure'!B27="","",'Average whole mass closure'!B27)</f>
        <v/>
      </c>
      <c r="B27" s="83" t="str">
        <f>IF(A27="","",VLOOKUP(A27,'TRB Record'!C26:D85,2,FALSE))</f>
        <v/>
      </c>
      <c r="C27" s="83" t="str">
        <f t="shared" ref="C27:E33" si="1">IF(OR(C$3="",$A27=""),"",C$3)</f>
        <v/>
      </c>
      <c r="D27" s="10"/>
      <c r="E27" s="83" t="str">
        <f t="shared" si="1"/>
        <v/>
      </c>
      <c r="J27" s="88"/>
      <c r="K27" s="88"/>
      <c r="L27" s="88"/>
      <c r="M27" s="88"/>
      <c r="N27" s="88"/>
      <c r="O27" s="88"/>
      <c r="P27" s="88"/>
      <c r="Q27" s="88"/>
      <c r="R27" s="88"/>
      <c r="S27" s="88"/>
    </row>
    <row r="28" spans="1:19">
      <c r="A28" s="83" t="str">
        <f>IF('Average whole mass closure'!B28="","",'Average whole mass closure'!B28)</f>
        <v/>
      </c>
      <c r="B28" s="83" t="str">
        <f>IF(A28="","",VLOOKUP(A28,'TRB Record'!C27:D86,2,FALSE))</f>
        <v/>
      </c>
      <c r="C28" s="83" t="str">
        <f t="shared" si="1"/>
        <v/>
      </c>
      <c r="D28" s="10"/>
      <c r="E28" s="83" t="str">
        <f t="shared" si="1"/>
        <v/>
      </c>
      <c r="J28" s="89" t="s">
        <v>85</v>
      </c>
      <c r="K28" s="89" t="s">
        <v>86</v>
      </c>
      <c r="L28" s="89" t="s">
        <v>87</v>
      </c>
      <c r="M28" s="89" t="s">
        <v>88</v>
      </c>
      <c r="N28" s="89" t="s">
        <v>89</v>
      </c>
      <c r="P28" s="89" t="s">
        <v>90</v>
      </c>
      <c r="Q28" s="89" t="s">
        <v>91</v>
      </c>
    </row>
    <row r="29" spans="1:19">
      <c r="A29" s="83" t="str">
        <f>IF('Average whole mass closure'!B29="","",'Average whole mass closure'!B29)</f>
        <v/>
      </c>
      <c r="B29" s="83" t="str">
        <f>IF(A29="","",VLOOKUP(A29,'TRB Record'!C28:D87,2,FALSE))</f>
        <v/>
      </c>
      <c r="C29" s="83" t="str">
        <f t="shared" si="1"/>
        <v/>
      </c>
      <c r="D29" s="10"/>
      <c r="E29" s="83" t="str">
        <f t="shared" si="1"/>
        <v/>
      </c>
      <c r="K29" s="89" t="s">
        <v>92</v>
      </c>
      <c r="L29" s="89" t="s">
        <v>93</v>
      </c>
      <c r="M29" s="89" t="s">
        <v>94</v>
      </c>
      <c r="N29" s="83" t="s">
        <v>95</v>
      </c>
      <c r="P29" s="83" t="s">
        <v>105</v>
      </c>
      <c r="Q29" s="89" t="s">
        <v>97</v>
      </c>
    </row>
    <row r="30" spans="1:19">
      <c r="A30" s="83" t="str">
        <f>IF('Average whole mass closure'!B30="","",'Average whole mass closure'!B30)</f>
        <v/>
      </c>
      <c r="B30" s="83" t="str">
        <f>IF(A30="","",VLOOKUP(A30,'TRB Record'!C29:D88,2,FALSE))</f>
        <v/>
      </c>
      <c r="C30" s="83" t="str">
        <f t="shared" si="1"/>
        <v/>
      </c>
      <c r="D30" s="10"/>
      <c r="E30" s="83" t="str">
        <f t="shared" si="1"/>
        <v/>
      </c>
      <c r="L30" s="89" t="s">
        <v>98</v>
      </c>
      <c r="M30" s="89" t="s">
        <v>99</v>
      </c>
      <c r="P30" s="89" t="s">
        <v>96</v>
      </c>
      <c r="Q30" s="83" t="s">
        <v>147</v>
      </c>
    </row>
    <row r="31" spans="1:19">
      <c r="A31" s="83" t="str">
        <f>IF('Average whole mass closure'!B31="","",'Average whole mass closure'!B31)</f>
        <v/>
      </c>
      <c r="B31" s="83" t="str">
        <f>IF(A31="","",VLOOKUP(A31,'TRB Record'!C30:D89,2,FALSE))</f>
        <v/>
      </c>
      <c r="C31" s="83" t="str">
        <f t="shared" si="1"/>
        <v/>
      </c>
      <c r="D31" s="10"/>
      <c r="E31" s="83" t="str">
        <f t="shared" si="1"/>
        <v/>
      </c>
      <c r="J31" s="87"/>
      <c r="K31" s="89"/>
      <c r="L31" s="89"/>
      <c r="M31" s="89" t="s">
        <v>101</v>
      </c>
      <c r="N31" s="87"/>
      <c r="P31" s="89" t="s">
        <v>100</v>
      </c>
      <c r="Q31" s="87"/>
      <c r="R31" s="87"/>
    </row>
    <row r="32" spans="1:19">
      <c r="A32" s="83" t="str">
        <f>IF('Average whole mass closure'!B32="","",'Average whole mass closure'!B32)</f>
        <v/>
      </c>
      <c r="B32" s="83" t="str">
        <f>IF(A32="","",VLOOKUP(A32,'TRB Record'!C31:D90,2,FALSE))</f>
        <v/>
      </c>
      <c r="C32" s="83" t="str">
        <f t="shared" si="1"/>
        <v/>
      </c>
      <c r="D32" s="10"/>
      <c r="E32" s="83" t="str">
        <f t="shared" si="1"/>
        <v/>
      </c>
      <c r="L32" s="89"/>
      <c r="M32" s="89" t="s">
        <v>103</v>
      </c>
      <c r="P32" s="89" t="s">
        <v>102</v>
      </c>
    </row>
    <row r="33" spans="1:16">
      <c r="A33" s="83" t="str">
        <f>IF('Average whole mass closure'!B33="","",'Average whole mass closure'!B33)</f>
        <v/>
      </c>
      <c r="B33" s="83" t="str">
        <f>IF(A33="","",VLOOKUP(A33,'TRB Record'!C32:D91,2,FALSE))</f>
        <v/>
      </c>
      <c r="C33" s="83" t="str">
        <f t="shared" si="1"/>
        <v/>
      </c>
      <c r="D33" s="10"/>
      <c r="E33" s="83" t="str">
        <f t="shared" si="1"/>
        <v/>
      </c>
      <c r="J33" s="89"/>
      <c r="L33" s="89"/>
      <c r="M33" s="89" t="s">
        <v>105</v>
      </c>
      <c r="P33" s="89" t="s">
        <v>104</v>
      </c>
    </row>
    <row r="34" spans="1:16">
      <c r="E34" s="85"/>
      <c r="J34" s="89"/>
      <c r="L34" s="89"/>
      <c r="M34" s="89" t="s">
        <v>106</v>
      </c>
    </row>
    <row r="35" spans="1:16">
      <c r="E35" s="85"/>
      <c r="M35" s="89" t="s">
        <v>148</v>
      </c>
    </row>
    <row r="36" spans="1:16">
      <c r="E36" s="85"/>
    </row>
    <row r="37" spans="1:16">
      <c r="E37" s="85"/>
      <c r="F37" s="89"/>
    </row>
    <row r="38" spans="1:16">
      <c r="E38" s="85"/>
      <c r="F38" s="89"/>
      <c r="H38" s="89"/>
    </row>
    <row r="39" spans="1:16">
      <c r="E39" s="85"/>
      <c r="F39" s="89"/>
      <c r="H39" s="89"/>
    </row>
    <row r="40" spans="1:16">
      <c r="E40" s="85"/>
      <c r="F40" s="89"/>
      <c r="H40" s="89"/>
    </row>
    <row r="41" spans="1:16">
      <c r="E41" s="85"/>
      <c r="F41" s="89"/>
      <c r="G41" s="89"/>
    </row>
    <row r="42" spans="1:16">
      <c r="E42" s="85"/>
      <c r="F42" s="89"/>
    </row>
    <row r="43" spans="1:16">
      <c r="E43" s="85"/>
      <c r="F43" s="89"/>
    </row>
    <row r="44" spans="1:16">
      <c r="F44" s="89"/>
    </row>
    <row r="45" spans="1:16">
      <c r="F45" s="89"/>
    </row>
  </sheetData>
  <sheetProtection sheet="1" objects="1" scenarios="1"/>
  <pageMargins left="0.75" right="0.75" top="1" bottom="1" header="0.5" footer="0.5"/>
  <pageSetup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sheetPr codeName="Sheet3">
    <pageSetUpPr fitToPage="1"/>
  </sheetPr>
  <dimension ref="A1:AB89"/>
  <sheetViews>
    <sheetView workbookViewId="0">
      <selection activeCell="W1" sqref="W1:AB1"/>
    </sheetView>
  </sheetViews>
  <sheetFormatPr defaultColWidth="10.85546875" defaultRowHeight="12"/>
  <cols>
    <col min="1" max="1" width="10.85546875" style="1"/>
    <col min="2" max="2" width="16.42578125" style="9" customWidth="1"/>
    <col min="3" max="4" width="16.42578125" style="3" customWidth="1"/>
    <col min="5" max="28" width="6.7109375" style="5" customWidth="1"/>
    <col min="29" max="16384" width="10.85546875" style="5"/>
  </cols>
  <sheetData>
    <row r="1" spans="1:28" ht="24" customHeight="1">
      <c r="F1" s="279" t="s">
        <v>61</v>
      </c>
      <c r="G1" s="280"/>
      <c r="H1" s="280"/>
      <c r="I1" s="280"/>
      <c r="J1" s="280"/>
      <c r="K1" s="281"/>
      <c r="L1" s="279" t="s">
        <v>62</v>
      </c>
      <c r="M1" s="280"/>
      <c r="N1" s="280"/>
      <c r="O1" s="280"/>
      <c r="P1" s="281"/>
      <c r="Q1" s="280" t="s">
        <v>63</v>
      </c>
      <c r="R1" s="280"/>
      <c r="S1" s="280"/>
      <c r="T1" s="280"/>
      <c r="U1" s="280"/>
      <c r="V1" s="281"/>
      <c r="W1" s="280" t="s">
        <v>145</v>
      </c>
      <c r="X1" s="280"/>
      <c r="Y1" s="280"/>
      <c r="Z1" s="280"/>
      <c r="AA1" s="280"/>
      <c r="AB1" s="281"/>
    </row>
    <row r="2" spans="1:28" s="18" customFormat="1" ht="65.25" customHeight="1" thickBot="1">
      <c r="A2" s="16" t="s">
        <v>0</v>
      </c>
      <c r="B2" s="17" t="s">
        <v>38</v>
      </c>
      <c r="C2" s="163" t="s">
        <v>155</v>
      </c>
      <c r="D2" s="163" t="s">
        <v>156</v>
      </c>
      <c r="E2" s="158" t="s">
        <v>64</v>
      </c>
      <c r="F2" s="159" t="s">
        <v>65</v>
      </c>
      <c r="G2" s="160" t="s">
        <v>50</v>
      </c>
      <c r="H2" s="160" t="s">
        <v>51</v>
      </c>
      <c r="I2" s="160" t="s">
        <v>52</v>
      </c>
      <c r="J2" s="160" t="s">
        <v>53</v>
      </c>
      <c r="K2" s="161" t="str">
        <f>'Monomeric sugars'!L3</f>
        <v>Fructose (mg/ml)</v>
      </c>
      <c r="L2" s="159" t="s">
        <v>50</v>
      </c>
      <c r="M2" s="160" t="s">
        <v>51</v>
      </c>
      <c r="N2" s="160" t="s">
        <v>52</v>
      </c>
      <c r="O2" s="160" t="s">
        <v>53</v>
      </c>
      <c r="P2" s="161" t="str">
        <f>'Total sugars'!Q6</f>
        <v>Fructose (mg/ml)</v>
      </c>
      <c r="Q2" s="160" t="s">
        <v>151</v>
      </c>
      <c r="R2" s="160" t="s">
        <v>152</v>
      </c>
      <c r="S2" s="160" t="s">
        <v>153</v>
      </c>
      <c r="T2" s="160" t="s">
        <v>154</v>
      </c>
      <c r="U2" s="160" t="s">
        <v>59</v>
      </c>
      <c r="V2" s="161" t="s">
        <v>60</v>
      </c>
      <c r="W2" s="47" t="s">
        <v>151</v>
      </c>
      <c r="X2" s="47" t="s">
        <v>152</v>
      </c>
      <c r="Y2" s="47" t="s">
        <v>153</v>
      </c>
      <c r="Z2" s="47" t="s">
        <v>154</v>
      </c>
      <c r="AA2" s="47" t="s">
        <v>59</v>
      </c>
      <c r="AB2" s="49" t="s">
        <v>60</v>
      </c>
    </row>
    <row r="3" spans="1:28" s="12" customFormat="1">
      <c r="A3" s="19">
        <f>'TRB Record'!A2</f>
        <v>1</v>
      </c>
      <c r="B3" s="164" t="str">
        <f>IF('TRB Record'!C2="","",'TRB Record'!C2)</f>
        <v>F1 t0</v>
      </c>
      <c r="C3" s="240" t="str">
        <f>VLOOKUP(A3,Density!$A$6:$J$95,10,FALSE)</f>
        <v/>
      </c>
      <c r="D3" s="167" t="str">
        <f>IF(VLOOKUP(A3,pH!$A$3:$C$32,3,FALSE)="","",VLOOKUP(A3,pH!$A$3:$C$32,3,FALSE))</f>
        <v/>
      </c>
      <c r="E3" s="157" t="str">
        <f>Lignin!J2</f>
        <v/>
      </c>
      <c r="F3" s="50" t="str">
        <f>'Monomeric sugars'!M4</f>
        <v/>
      </c>
      <c r="G3" s="48" t="str">
        <f>'Monomeric sugars'!N4</f>
        <v/>
      </c>
      <c r="H3" s="48" t="str">
        <f>'Monomeric sugars'!O4</f>
        <v/>
      </c>
      <c r="I3" s="48" t="str">
        <f>'Monomeric sugars'!P4</f>
        <v/>
      </c>
      <c r="J3" s="48" t="str">
        <f>'Monomeric sugars'!Q4</f>
        <v/>
      </c>
      <c r="K3" s="51" t="str">
        <f>'Monomeric sugars'!R4</f>
        <v/>
      </c>
      <c r="L3" s="50">
        <f>'Total sugars'!X7</f>
        <v>95.73997701361678</v>
      </c>
      <c r="M3" s="48">
        <f>'Total sugars'!Y7</f>
        <v>46.371185105741631</v>
      </c>
      <c r="N3" s="48">
        <f>'Total sugars'!Z7</f>
        <v>2.6800786766304934</v>
      </c>
      <c r="O3" s="48">
        <f>'Total sugars'!AA7</f>
        <v>6.3424388019428548</v>
      </c>
      <c r="P3" s="48">
        <f>'Total sugars'!AB7</f>
        <v>0</v>
      </c>
      <c r="Q3" s="48" t="str">
        <f>'Organic Acids'!M3</f>
        <v/>
      </c>
      <c r="R3" s="48" t="str">
        <f>'Organic Acids'!N3</f>
        <v/>
      </c>
      <c r="S3" s="48" t="str">
        <f>'Organic Acids'!O3</f>
        <v/>
      </c>
      <c r="T3" s="48" t="str">
        <f>'Organic Acids'!P3</f>
        <v/>
      </c>
      <c r="U3" s="48" t="str">
        <f>'Organic Acids'!Q3</f>
        <v/>
      </c>
      <c r="V3" s="48" t="str">
        <f>'Organic Acids'!R3</f>
        <v/>
      </c>
      <c r="W3" s="156" t="str">
        <f>'Organic Acids After Hydrolysis'!N3</f>
        <v/>
      </c>
      <c r="X3" s="156" t="str">
        <f>'Organic Acids After Hydrolysis'!O3</f>
        <v/>
      </c>
      <c r="Y3" s="156" t="str">
        <f>'Organic Acids After Hydrolysis'!P3</f>
        <v/>
      </c>
      <c r="Z3" s="156" t="str">
        <f>'Organic Acids After Hydrolysis'!Q3</f>
        <v/>
      </c>
      <c r="AA3" s="156" t="str">
        <f>'Organic Acids After Hydrolysis'!R3</f>
        <v/>
      </c>
      <c r="AB3" s="157" t="str">
        <f>'Organic Acids After Hydrolysis'!S3</f>
        <v/>
      </c>
    </row>
    <row r="4" spans="1:28" s="12" customFormat="1">
      <c r="A4" s="19" t="str">
        <f>'TRB Record'!A3</f>
        <v>replicate 1</v>
      </c>
      <c r="B4" s="164" t="str">
        <f>IF('TRB Record'!C3="","",'TRB Record'!C3)</f>
        <v>F1 t0</v>
      </c>
      <c r="C4" s="239"/>
      <c r="D4" s="165"/>
      <c r="E4" s="51" t="str">
        <f>Lignin!J3</f>
        <v/>
      </c>
      <c r="F4" s="50" t="str">
        <f>'Monomeric sugars'!M5</f>
        <v/>
      </c>
      <c r="G4" s="48" t="str">
        <f>'Monomeric sugars'!N5</f>
        <v/>
      </c>
      <c r="H4" s="48" t="str">
        <f>'Monomeric sugars'!O5</f>
        <v/>
      </c>
      <c r="I4" s="48" t="str">
        <f>'Monomeric sugars'!P5</f>
        <v/>
      </c>
      <c r="J4" s="48" t="str">
        <f>'Monomeric sugars'!Q5</f>
        <v/>
      </c>
      <c r="K4" s="51" t="str">
        <f>'Monomeric sugars'!R5</f>
        <v/>
      </c>
      <c r="L4" s="50">
        <f>'Total sugars'!X8</f>
        <v>95.687175836316968</v>
      </c>
      <c r="M4" s="48">
        <f>'Total sugars'!Y8</f>
        <v>46.635562298351807</v>
      </c>
      <c r="N4" s="48">
        <f>'Total sugars'!Z8</f>
        <v>2.6793254338456274</v>
      </c>
      <c r="O4" s="48">
        <f>'Total sugars'!AA8</f>
        <v>6.4031677242625911</v>
      </c>
      <c r="P4" s="48">
        <f>'Total sugars'!AB8</f>
        <v>0</v>
      </c>
      <c r="Q4" s="48" t="str">
        <f>'Organic Acids'!M4</f>
        <v/>
      </c>
      <c r="R4" s="48" t="str">
        <f>'Organic Acids'!N4</f>
        <v/>
      </c>
      <c r="S4" s="48" t="str">
        <f>'Organic Acids'!O4</f>
        <v/>
      </c>
      <c r="T4" s="48" t="str">
        <f>'Organic Acids'!P4</f>
        <v/>
      </c>
      <c r="U4" s="48" t="str">
        <f>'Organic Acids'!Q4</f>
        <v/>
      </c>
      <c r="V4" s="48" t="str">
        <f>'Organic Acids'!R4</f>
        <v/>
      </c>
      <c r="W4" s="48" t="str">
        <f>'Organic Acids After Hydrolysis'!N4</f>
        <v/>
      </c>
      <c r="X4" s="48" t="str">
        <f>'Organic Acids After Hydrolysis'!O4</f>
        <v/>
      </c>
      <c r="Y4" s="48" t="str">
        <f>'Organic Acids After Hydrolysis'!P4</f>
        <v/>
      </c>
      <c r="Z4" s="48" t="str">
        <f>'Organic Acids After Hydrolysis'!Q4</f>
        <v/>
      </c>
      <c r="AA4" s="48" t="str">
        <f>'Organic Acids After Hydrolysis'!R4</f>
        <v/>
      </c>
      <c r="AB4" s="51" t="str">
        <f>'Organic Acids After Hydrolysis'!S4</f>
        <v/>
      </c>
    </row>
    <row r="5" spans="1:28" s="12" customFormat="1">
      <c r="A5" s="19">
        <f>'TRB Record'!A4</f>
        <v>2</v>
      </c>
      <c r="B5" s="164" t="str">
        <f>IF('TRB Record'!C4="","",'TRB Record'!C4)</f>
        <v>F2 t0</v>
      </c>
      <c r="C5" s="239" t="str">
        <f>VLOOKUP(A5,Density!$A$6:$J$95,10,FALSE)</f>
        <v/>
      </c>
      <c r="D5" s="165" t="str">
        <f>IF(VLOOKUP(A5,pH!$A$3:$C$32,3,FALSE)="","",VLOOKUP(A5,pH!$A$3:$C$32,3,FALSE))</f>
        <v/>
      </c>
      <c r="E5" s="51" t="str">
        <f>Lignin!J4</f>
        <v/>
      </c>
      <c r="F5" s="50" t="str">
        <f>'Monomeric sugars'!M6</f>
        <v/>
      </c>
      <c r="G5" s="48" t="str">
        <f>'Monomeric sugars'!N6</f>
        <v/>
      </c>
      <c r="H5" s="48" t="str">
        <f>'Monomeric sugars'!O6</f>
        <v/>
      </c>
      <c r="I5" s="48" t="str">
        <f>'Monomeric sugars'!P6</f>
        <v/>
      </c>
      <c r="J5" s="48" t="str">
        <f>'Monomeric sugars'!Q6</f>
        <v/>
      </c>
      <c r="K5" s="51" t="str">
        <f>'Monomeric sugars'!R6</f>
        <v/>
      </c>
      <c r="L5" s="50">
        <f>'Total sugars'!X9</f>
        <v>90.480970145605454</v>
      </c>
      <c r="M5" s="48">
        <f>'Total sugars'!Y9</f>
        <v>46.191435498748682</v>
      </c>
      <c r="N5" s="48">
        <f>'Total sugars'!Z9</f>
        <v>2.5996883757241762</v>
      </c>
      <c r="O5" s="48">
        <f>'Total sugars'!AA9</f>
        <v>6.2128343414132026</v>
      </c>
      <c r="P5" s="48">
        <f>'Total sugars'!AB9</f>
        <v>0</v>
      </c>
      <c r="Q5" s="48" t="str">
        <f>'Organic Acids'!M5</f>
        <v/>
      </c>
      <c r="R5" s="48" t="str">
        <f>'Organic Acids'!N5</f>
        <v/>
      </c>
      <c r="S5" s="48" t="str">
        <f>'Organic Acids'!O5</f>
        <v/>
      </c>
      <c r="T5" s="48" t="str">
        <f>'Organic Acids'!P5</f>
        <v/>
      </c>
      <c r="U5" s="48" t="str">
        <f>'Organic Acids'!Q5</f>
        <v/>
      </c>
      <c r="V5" s="48" t="str">
        <f>'Organic Acids'!R5</f>
        <v/>
      </c>
      <c r="W5" s="48" t="str">
        <f>'Organic Acids After Hydrolysis'!N5</f>
        <v/>
      </c>
      <c r="X5" s="48" t="str">
        <f>'Organic Acids After Hydrolysis'!O5</f>
        <v/>
      </c>
      <c r="Y5" s="48" t="str">
        <f>'Organic Acids After Hydrolysis'!P5</f>
        <v/>
      </c>
      <c r="Z5" s="48" t="str">
        <f>'Organic Acids After Hydrolysis'!Q5</f>
        <v/>
      </c>
      <c r="AA5" s="48" t="str">
        <f>'Organic Acids After Hydrolysis'!R5</f>
        <v/>
      </c>
      <c r="AB5" s="51" t="str">
        <f>'Organic Acids After Hydrolysis'!S5</f>
        <v/>
      </c>
    </row>
    <row r="6" spans="1:28">
      <c r="A6" s="19" t="str">
        <f>'TRB Record'!A5</f>
        <v>replicate 2</v>
      </c>
      <c r="B6" s="164" t="str">
        <f>IF('TRB Record'!C5="","",'TRB Record'!C5)</f>
        <v>F2 t0</v>
      </c>
      <c r="C6" s="239"/>
      <c r="D6" s="165"/>
      <c r="E6" s="51" t="str">
        <f>Lignin!J5</f>
        <v/>
      </c>
      <c r="F6" s="50" t="str">
        <f>'Monomeric sugars'!M7</f>
        <v/>
      </c>
      <c r="G6" s="48" t="str">
        <f>'Monomeric sugars'!N7</f>
        <v/>
      </c>
      <c r="H6" s="48" t="str">
        <f>'Monomeric sugars'!O7</f>
        <v/>
      </c>
      <c r="I6" s="48" t="str">
        <f>'Monomeric sugars'!P7</f>
        <v/>
      </c>
      <c r="J6" s="48" t="str">
        <f>'Monomeric sugars'!Q7</f>
        <v/>
      </c>
      <c r="K6" s="51" t="str">
        <f>'Monomeric sugars'!R7</f>
        <v/>
      </c>
      <c r="L6" s="50">
        <f>'Total sugars'!X10</f>
        <v>90.057071340040125</v>
      </c>
      <c r="M6" s="48">
        <f>'Total sugars'!Y10</f>
        <v>45.75344303147223</v>
      </c>
      <c r="N6" s="48">
        <f>'Total sugars'!Z10</f>
        <v>2.5880634172570769</v>
      </c>
      <c r="O6" s="48">
        <f>'Total sugars'!AA10</f>
        <v>6.1777031108501825</v>
      </c>
      <c r="P6" s="48">
        <f>'Total sugars'!AB10</f>
        <v>0</v>
      </c>
      <c r="Q6" s="48" t="str">
        <f>'Organic Acids'!M6</f>
        <v/>
      </c>
      <c r="R6" s="48" t="str">
        <f>'Organic Acids'!N6</f>
        <v/>
      </c>
      <c r="S6" s="48" t="str">
        <f>'Organic Acids'!O6</f>
        <v/>
      </c>
      <c r="T6" s="48" t="str">
        <f>'Organic Acids'!P6</f>
        <v/>
      </c>
      <c r="U6" s="48" t="str">
        <f>'Organic Acids'!Q6</f>
        <v/>
      </c>
      <c r="V6" s="48" t="str">
        <f>'Organic Acids'!R6</f>
        <v/>
      </c>
      <c r="W6" s="48" t="str">
        <f>'Organic Acids After Hydrolysis'!N6</f>
        <v/>
      </c>
      <c r="X6" s="48" t="str">
        <f>'Organic Acids After Hydrolysis'!O6</f>
        <v/>
      </c>
      <c r="Y6" s="48" t="str">
        <f>'Organic Acids After Hydrolysis'!P6</f>
        <v/>
      </c>
      <c r="Z6" s="48" t="str">
        <f>'Organic Acids After Hydrolysis'!Q6</f>
        <v/>
      </c>
      <c r="AA6" s="48" t="str">
        <f>'Organic Acids After Hydrolysis'!R6</f>
        <v/>
      </c>
      <c r="AB6" s="51" t="str">
        <f>'Organic Acids After Hydrolysis'!S6</f>
        <v/>
      </c>
    </row>
    <row r="7" spans="1:28">
      <c r="A7" s="19">
        <f>'TRB Record'!A6</f>
        <v>3</v>
      </c>
      <c r="B7" s="164" t="str">
        <f>IF('TRB Record'!C6="","",'TRB Record'!C6)</f>
        <v>F3 t0</v>
      </c>
      <c r="C7" s="239" t="str">
        <f>VLOOKUP(A7,Density!$A$6:$J$95,10,FALSE)</f>
        <v/>
      </c>
      <c r="D7" s="165" t="str">
        <f>IF(VLOOKUP(A7,pH!$A$3:$C$32,3,FALSE)="","",VLOOKUP(A7,pH!$A$3:$C$32,3,FALSE))</f>
        <v/>
      </c>
      <c r="E7" s="51" t="str">
        <f>Lignin!J6</f>
        <v/>
      </c>
      <c r="F7" s="50" t="str">
        <f>'Monomeric sugars'!M8</f>
        <v/>
      </c>
      <c r="G7" s="48" t="str">
        <f>'Monomeric sugars'!N8</f>
        <v/>
      </c>
      <c r="H7" s="48" t="str">
        <f>'Monomeric sugars'!O8</f>
        <v/>
      </c>
      <c r="I7" s="48" t="str">
        <f>'Monomeric sugars'!P8</f>
        <v/>
      </c>
      <c r="J7" s="48" t="str">
        <f>'Monomeric sugars'!Q8</f>
        <v/>
      </c>
      <c r="K7" s="51" t="str">
        <f>'Monomeric sugars'!R8</f>
        <v/>
      </c>
      <c r="L7" s="50">
        <f>'Total sugars'!X11</f>
        <v>89.906700889891837</v>
      </c>
      <c r="M7" s="48">
        <f>'Total sugars'!Y11</f>
        <v>46.185195794882496</v>
      </c>
      <c r="N7" s="48">
        <f>'Total sugars'!Z11</f>
        <v>2.6106115762736088</v>
      </c>
      <c r="O7" s="48">
        <f>'Total sugars'!AA11</f>
        <v>6.1836709878685339</v>
      </c>
      <c r="P7" s="48">
        <f>'Total sugars'!AB11</f>
        <v>0</v>
      </c>
      <c r="Q7" s="48" t="str">
        <f>'Organic Acids'!M7</f>
        <v/>
      </c>
      <c r="R7" s="48" t="str">
        <f>'Organic Acids'!N7</f>
        <v/>
      </c>
      <c r="S7" s="48" t="str">
        <f>'Organic Acids'!O7</f>
        <v/>
      </c>
      <c r="T7" s="48" t="str">
        <f>'Organic Acids'!P7</f>
        <v/>
      </c>
      <c r="U7" s="48" t="str">
        <f>'Organic Acids'!Q7</f>
        <v/>
      </c>
      <c r="V7" s="48" t="str">
        <f>'Organic Acids'!R7</f>
        <v/>
      </c>
      <c r="W7" s="48" t="str">
        <f>'Organic Acids After Hydrolysis'!N7</f>
        <v/>
      </c>
      <c r="X7" s="48" t="str">
        <f>'Organic Acids After Hydrolysis'!O7</f>
        <v/>
      </c>
      <c r="Y7" s="48" t="str">
        <f>'Organic Acids After Hydrolysis'!P7</f>
        <v/>
      </c>
      <c r="Z7" s="48" t="str">
        <f>'Organic Acids After Hydrolysis'!Q7</f>
        <v/>
      </c>
      <c r="AA7" s="48" t="str">
        <f>'Organic Acids After Hydrolysis'!R7</f>
        <v/>
      </c>
      <c r="AB7" s="51" t="str">
        <f>'Organic Acids After Hydrolysis'!S7</f>
        <v/>
      </c>
    </row>
    <row r="8" spans="1:28">
      <c r="A8" s="19" t="str">
        <f>'TRB Record'!A7</f>
        <v>replicate 3</v>
      </c>
      <c r="B8" s="164" t="str">
        <f>IF('TRB Record'!C7="","",'TRB Record'!C7)</f>
        <v>F3 t0</v>
      </c>
      <c r="C8" s="239"/>
      <c r="D8" s="165"/>
      <c r="E8" s="51" t="str">
        <f>Lignin!J7</f>
        <v/>
      </c>
      <c r="F8" s="50" t="str">
        <f>'Monomeric sugars'!M9</f>
        <v/>
      </c>
      <c r="G8" s="48" t="str">
        <f>'Monomeric sugars'!N9</f>
        <v/>
      </c>
      <c r="H8" s="48" t="str">
        <f>'Monomeric sugars'!O9</f>
        <v/>
      </c>
      <c r="I8" s="48" t="str">
        <f>'Monomeric sugars'!P9</f>
        <v/>
      </c>
      <c r="J8" s="48" t="str">
        <f>'Monomeric sugars'!Q9</f>
        <v/>
      </c>
      <c r="K8" s="51" t="str">
        <f>'Monomeric sugars'!R9</f>
        <v/>
      </c>
      <c r="L8" s="50">
        <f>'Total sugars'!X12</f>
        <v>89.82687934670173</v>
      </c>
      <c r="M8" s="48">
        <f>'Total sugars'!Y12</f>
        <v>46.125020102188607</v>
      </c>
      <c r="N8" s="48">
        <f>'Total sugars'!Z12</f>
        <v>2.6048293388674968</v>
      </c>
      <c r="O8" s="48">
        <f>'Total sugars'!AA12</f>
        <v>6.1932269365603778</v>
      </c>
      <c r="P8" s="48">
        <f>'Total sugars'!AB12</f>
        <v>0</v>
      </c>
      <c r="Q8" s="48" t="str">
        <f>'Organic Acids'!M8</f>
        <v/>
      </c>
      <c r="R8" s="48" t="str">
        <f>'Organic Acids'!N8</f>
        <v/>
      </c>
      <c r="S8" s="48" t="str">
        <f>'Organic Acids'!O8</f>
        <v/>
      </c>
      <c r="T8" s="48" t="str">
        <f>'Organic Acids'!P8</f>
        <v/>
      </c>
      <c r="U8" s="48" t="str">
        <f>'Organic Acids'!Q8</f>
        <v/>
      </c>
      <c r="V8" s="48" t="str">
        <f>'Organic Acids'!R8</f>
        <v/>
      </c>
      <c r="W8" s="48" t="str">
        <f>'Organic Acids After Hydrolysis'!N8</f>
        <v/>
      </c>
      <c r="X8" s="48" t="str">
        <f>'Organic Acids After Hydrolysis'!O8</f>
        <v/>
      </c>
      <c r="Y8" s="48" t="str">
        <f>'Organic Acids After Hydrolysis'!P8</f>
        <v/>
      </c>
      <c r="Z8" s="48" t="str">
        <f>'Organic Acids After Hydrolysis'!Q8</f>
        <v/>
      </c>
      <c r="AA8" s="48" t="str">
        <f>'Organic Acids After Hydrolysis'!R8</f>
        <v/>
      </c>
      <c r="AB8" s="51" t="str">
        <f>'Organic Acids After Hydrolysis'!S8</f>
        <v/>
      </c>
    </row>
    <row r="9" spans="1:28">
      <c r="A9" s="19">
        <f>'TRB Record'!A8</f>
        <v>4</v>
      </c>
      <c r="B9" s="164" t="str">
        <f>IF('TRB Record'!C8="","",'TRB Record'!C8)</f>
        <v>F4 t0</v>
      </c>
      <c r="C9" s="239" t="str">
        <f>VLOOKUP(A9,Density!$A$6:$J$95,10,FALSE)</f>
        <v/>
      </c>
      <c r="D9" s="165" t="str">
        <f>IF(VLOOKUP(A9,pH!$A$3:$C$32,3,FALSE)="","",VLOOKUP(A9,pH!$A$3:$C$32,3,FALSE))</f>
        <v/>
      </c>
      <c r="E9" s="51" t="str">
        <f>Lignin!J8</f>
        <v/>
      </c>
      <c r="F9" s="50" t="str">
        <f>'Monomeric sugars'!M10</f>
        <v/>
      </c>
      <c r="G9" s="48" t="str">
        <f>'Monomeric sugars'!N10</f>
        <v/>
      </c>
      <c r="H9" s="48" t="str">
        <f>'Monomeric sugars'!O10</f>
        <v/>
      </c>
      <c r="I9" s="48" t="str">
        <f>'Monomeric sugars'!P10</f>
        <v/>
      </c>
      <c r="J9" s="48" t="str">
        <f>'Monomeric sugars'!Q10</f>
        <v/>
      </c>
      <c r="K9" s="51" t="str">
        <f>'Monomeric sugars'!R10</f>
        <v/>
      </c>
      <c r="L9" s="50">
        <f>'Total sugars'!X13</f>
        <v>108.46723236545159</v>
      </c>
      <c r="M9" s="48">
        <f>'Total sugars'!Y13</f>
        <v>53.394024492894623</v>
      </c>
      <c r="N9" s="48">
        <f>'Total sugars'!Z13</f>
        <v>3.0191442925401026</v>
      </c>
      <c r="O9" s="48">
        <f>'Total sugars'!AA13</f>
        <v>7.2084601136349979</v>
      </c>
      <c r="P9" s="48">
        <f>'Total sugars'!AB13</f>
        <v>0</v>
      </c>
      <c r="Q9" s="48" t="str">
        <f>'Organic Acids'!M9</f>
        <v/>
      </c>
      <c r="R9" s="48" t="str">
        <f>'Organic Acids'!N9</f>
        <v/>
      </c>
      <c r="S9" s="48" t="str">
        <f>'Organic Acids'!O9</f>
        <v/>
      </c>
      <c r="T9" s="48" t="str">
        <f>'Organic Acids'!P9</f>
        <v/>
      </c>
      <c r="U9" s="48" t="str">
        <f>'Organic Acids'!Q9</f>
        <v/>
      </c>
      <c r="V9" s="48" t="str">
        <f>'Organic Acids'!R9</f>
        <v/>
      </c>
      <c r="W9" s="48" t="str">
        <f>'Organic Acids After Hydrolysis'!N9</f>
        <v/>
      </c>
      <c r="X9" s="48" t="str">
        <f>'Organic Acids After Hydrolysis'!O9</f>
        <v/>
      </c>
      <c r="Y9" s="48" t="str">
        <f>'Organic Acids After Hydrolysis'!P9</f>
        <v/>
      </c>
      <c r="Z9" s="48" t="str">
        <f>'Organic Acids After Hydrolysis'!Q9</f>
        <v/>
      </c>
      <c r="AA9" s="48" t="str">
        <f>'Organic Acids After Hydrolysis'!R9</f>
        <v/>
      </c>
      <c r="AB9" s="51" t="str">
        <f>'Organic Acids After Hydrolysis'!S9</f>
        <v/>
      </c>
    </row>
    <row r="10" spans="1:28">
      <c r="A10" s="19" t="str">
        <f>'TRB Record'!A9</f>
        <v>replicate 4</v>
      </c>
      <c r="B10" s="164" t="str">
        <f>IF('TRB Record'!C9="","",'TRB Record'!C9)</f>
        <v>F4 t0</v>
      </c>
      <c r="C10" s="239"/>
      <c r="D10" s="165"/>
      <c r="E10" s="51" t="str">
        <f>Lignin!J9</f>
        <v/>
      </c>
      <c r="F10" s="50" t="str">
        <f>'Monomeric sugars'!M11</f>
        <v/>
      </c>
      <c r="G10" s="48" t="str">
        <f>'Monomeric sugars'!N11</f>
        <v/>
      </c>
      <c r="H10" s="48" t="str">
        <f>'Monomeric sugars'!O11</f>
        <v/>
      </c>
      <c r="I10" s="48" t="str">
        <f>'Monomeric sugars'!P11</f>
        <v/>
      </c>
      <c r="J10" s="48" t="str">
        <f>'Monomeric sugars'!Q11</f>
        <v/>
      </c>
      <c r="K10" s="51" t="str">
        <f>'Monomeric sugars'!R11</f>
        <v/>
      </c>
      <c r="L10" s="50">
        <f>'Total sugars'!X14</f>
        <v>108.06642386544614</v>
      </c>
      <c r="M10" s="48">
        <f>'Total sugars'!Y14</f>
        <v>52.980250392426932</v>
      </c>
      <c r="N10" s="48">
        <f>'Total sugars'!Z14</f>
        <v>3.0128873322037717</v>
      </c>
      <c r="O10" s="48">
        <f>'Total sugars'!AA14</f>
        <v>7.2420724519559441</v>
      </c>
      <c r="P10" s="48">
        <f>'Total sugars'!AB14</f>
        <v>0</v>
      </c>
      <c r="Q10" s="48" t="str">
        <f>'Organic Acids'!M10</f>
        <v/>
      </c>
      <c r="R10" s="48" t="str">
        <f>'Organic Acids'!N10</f>
        <v/>
      </c>
      <c r="S10" s="48" t="str">
        <f>'Organic Acids'!O10</f>
        <v/>
      </c>
      <c r="T10" s="48" t="str">
        <f>'Organic Acids'!P10</f>
        <v/>
      </c>
      <c r="U10" s="48" t="str">
        <f>'Organic Acids'!Q10</f>
        <v/>
      </c>
      <c r="V10" s="48" t="str">
        <f>'Organic Acids'!R10</f>
        <v/>
      </c>
      <c r="W10" s="48" t="str">
        <f>'Organic Acids After Hydrolysis'!N10</f>
        <v/>
      </c>
      <c r="X10" s="48" t="str">
        <f>'Organic Acids After Hydrolysis'!O10</f>
        <v/>
      </c>
      <c r="Y10" s="48" t="str">
        <f>'Organic Acids After Hydrolysis'!P10</f>
        <v/>
      </c>
      <c r="Z10" s="48" t="str">
        <f>'Organic Acids After Hydrolysis'!Q10</f>
        <v/>
      </c>
      <c r="AA10" s="48" t="str">
        <f>'Organic Acids After Hydrolysis'!R10</f>
        <v/>
      </c>
      <c r="AB10" s="51" t="str">
        <f>'Organic Acids After Hydrolysis'!S10</f>
        <v/>
      </c>
    </row>
    <row r="11" spans="1:28">
      <c r="A11" s="19">
        <f>'TRB Record'!A10</f>
        <v>5</v>
      </c>
      <c r="B11" s="164" t="str">
        <f>IF('TRB Record'!C10="","",'TRB Record'!C10)</f>
        <v>F6 t0</v>
      </c>
      <c r="C11" s="239" t="str">
        <f>VLOOKUP(A11,Density!$A$6:$J$95,10,FALSE)</f>
        <v/>
      </c>
      <c r="D11" s="165" t="str">
        <f>IF(VLOOKUP(A11,pH!$A$3:$C$32,3,FALSE)="","",VLOOKUP(A11,pH!$A$3:$C$32,3,FALSE))</f>
        <v/>
      </c>
      <c r="E11" s="51" t="str">
        <f>Lignin!J10</f>
        <v/>
      </c>
      <c r="F11" s="50" t="str">
        <f>'Monomeric sugars'!M12</f>
        <v/>
      </c>
      <c r="G11" s="48" t="str">
        <f>'Monomeric sugars'!N12</f>
        <v/>
      </c>
      <c r="H11" s="48" t="str">
        <f>'Monomeric sugars'!O12</f>
        <v/>
      </c>
      <c r="I11" s="48" t="str">
        <f>'Monomeric sugars'!P12</f>
        <v/>
      </c>
      <c r="J11" s="48" t="str">
        <f>'Monomeric sugars'!Q12</f>
        <v/>
      </c>
      <c r="K11" s="51" t="str">
        <f>'Monomeric sugars'!R12</f>
        <v/>
      </c>
      <c r="L11" s="50">
        <f>'Total sugars'!X15</f>
        <v>102.38457517631041</v>
      </c>
      <c r="M11" s="48">
        <f>'Total sugars'!Y15</f>
        <v>53.397208422115249</v>
      </c>
      <c r="N11" s="48">
        <f>'Total sugars'!Z15</f>
        <v>3.007011861456486</v>
      </c>
      <c r="O11" s="48">
        <f>'Total sugars'!AA15</f>
        <v>7.1526221488341095</v>
      </c>
      <c r="P11" s="48">
        <f>'Total sugars'!AB15</f>
        <v>0</v>
      </c>
      <c r="Q11" s="48" t="str">
        <f>'Organic Acids'!M11</f>
        <v/>
      </c>
      <c r="R11" s="48" t="str">
        <f>'Organic Acids'!N11</f>
        <v/>
      </c>
      <c r="S11" s="48" t="str">
        <f>'Organic Acids'!O11</f>
        <v/>
      </c>
      <c r="T11" s="48" t="str">
        <f>'Organic Acids'!P11</f>
        <v/>
      </c>
      <c r="U11" s="48" t="str">
        <f>'Organic Acids'!Q11</f>
        <v/>
      </c>
      <c r="V11" s="48" t="str">
        <f>'Organic Acids'!R11</f>
        <v/>
      </c>
      <c r="W11" s="48" t="str">
        <f>'Organic Acids After Hydrolysis'!N11</f>
        <v/>
      </c>
      <c r="X11" s="48" t="str">
        <f>'Organic Acids After Hydrolysis'!O11</f>
        <v/>
      </c>
      <c r="Y11" s="48" t="str">
        <f>'Organic Acids After Hydrolysis'!P11</f>
        <v/>
      </c>
      <c r="Z11" s="48" t="str">
        <f>'Organic Acids After Hydrolysis'!Q11</f>
        <v/>
      </c>
      <c r="AA11" s="48" t="str">
        <f>'Organic Acids After Hydrolysis'!R11</f>
        <v/>
      </c>
      <c r="AB11" s="51" t="str">
        <f>'Organic Acids After Hydrolysis'!S11</f>
        <v/>
      </c>
    </row>
    <row r="12" spans="1:28">
      <c r="A12" s="19" t="str">
        <f>'TRB Record'!A11</f>
        <v>replicate 5</v>
      </c>
      <c r="B12" s="164" t="str">
        <f>IF('TRB Record'!C11="","",'TRB Record'!C11)</f>
        <v>F6 t0</v>
      </c>
      <c r="C12" s="239"/>
      <c r="D12" s="165"/>
      <c r="E12" s="51" t="str">
        <f>Lignin!J11</f>
        <v/>
      </c>
      <c r="F12" s="50" t="str">
        <f>'Monomeric sugars'!M13</f>
        <v/>
      </c>
      <c r="G12" s="48" t="str">
        <f>'Monomeric sugars'!N13</f>
        <v/>
      </c>
      <c r="H12" s="48" t="str">
        <f>'Monomeric sugars'!O13</f>
        <v/>
      </c>
      <c r="I12" s="48" t="str">
        <f>'Monomeric sugars'!P13</f>
        <v/>
      </c>
      <c r="J12" s="48" t="str">
        <f>'Monomeric sugars'!Q13</f>
        <v/>
      </c>
      <c r="K12" s="51" t="str">
        <f>'Monomeric sugars'!R13</f>
        <v/>
      </c>
      <c r="L12" s="50">
        <f>'Total sugars'!X16</f>
        <v>102.23654930983113</v>
      </c>
      <c r="M12" s="48">
        <f>'Total sugars'!Y16</f>
        <v>53.183583289112185</v>
      </c>
      <c r="N12" s="48">
        <f>'Total sugars'!Z16</f>
        <v>2.9579643380278386</v>
      </c>
      <c r="O12" s="48">
        <f>'Total sugars'!AA16</f>
        <v>7.0466931098793975</v>
      </c>
      <c r="P12" s="48">
        <f>'Total sugars'!AB16</f>
        <v>0</v>
      </c>
      <c r="Q12" s="48" t="str">
        <f>'Organic Acids'!M12</f>
        <v/>
      </c>
      <c r="R12" s="48" t="str">
        <f>'Organic Acids'!N12</f>
        <v/>
      </c>
      <c r="S12" s="48" t="str">
        <f>'Organic Acids'!O12</f>
        <v/>
      </c>
      <c r="T12" s="48" t="str">
        <f>'Organic Acids'!P12</f>
        <v/>
      </c>
      <c r="U12" s="48" t="str">
        <f>'Organic Acids'!Q12</f>
        <v/>
      </c>
      <c r="V12" s="48" t="str">
        <f>'Organic Acids'!R12</f>
        <v/>
      </c>
      <c r="W12" s="48" t="str">
        <f>'Organic Acids After Hydrolysis'!N12</f>
        <v/>
      </c>
      <c r="X12" s="48" t="str">
        <f>'Organic Acids After Hydrolysis'!O12</f>
        <v/>
      </c>
      <c r="Y12" s="48" t="str">
        <f>'Organic Acids After Hydrolysis'!P12</f>
        <v/>
      </c>
      <c r="Z12" s="48" t="str">
        <f>'Organic Acids After Hydrolysis'!Q12</f>
        <v/>
      </c>
      <c r="AA12" s="48" t="str">
        <f>'Organic Acids After Hydrolysis'!R12</f>
        <v/>
      </c>
      <c r="AB12" s="51" t="str">
        <f>'Organic Acids After Hydrolysis'!S12</f>
        <v/>
      </c>
    </row>
    <row r="13" spans="1:28">
      <c r="A13" s="19">
        <f>'TRB Record'!A12</f>
        <v>6</v>
      </c>
      <c r="B13" s="164" t="str">
        <f>IF('TRB Record'!C12="","",'TRB Record'!C12)</f>
        <v>F7 t0</v>
      </c>
      <c r="C13" s="239" t="str">
        <f>VLOOKUP(A13,Density!$A$6:$J$95,10,FALSE)</f>
        <v/>
      </c>
      <c r="D13" s="165" t="str">
        <f>IF(VLOOKUP(A13,pH!$A$3:$C$32,3,FALSE)="","",VLOOKUP(A13,pH!$A$3:$C$32,3,FALSE))</f>
        <v/>
      </c>
      <c r="E13" s="51" t="str">
        <f>Lignin!J12</f>
        <v/>
      </c>
      <c r="F13" s="50" t="str">
        <f>'Monomeric sugars'!M14</f>
        <v/>
      </c>
      <c r="G13" s="48" t="str">
        <f>'Monomeric sugars'!N14</f>
        <v/>
      </c>
      <c r="H13" s="48" t="str">
        <f>'Monomeric sugars'!O14</f>
        <v/>
      </c>
      <c r="I13" s="48" t="str">
        <f>'Monomeric sugars'!P14</f>
        <v/>
      </c>
      <c r="J13" s="48" t="str">
        <f>'Monomeric sugars'!Q14</f>
        <v/>
      </c>
      <c r="K13" s="51" t="str">
        <f>'Monomeric sugars'!R14</f>
        <v/>
      </c>
      <c r="L13" s="50">
        <f>'Total sugars'!X17</f>
        <v>102.86482086152745</v>
      </c>
      <c r="M13" s="48">
        <f>'Total sugars'!Y17</f>
        <v>53.402226385699102</v>
      </c>
      <c r="N13" s="48">
        <f>'Total sugars'!Z17</f>
        <v>2.9894913693712146</v>
      </c>
      <c r="O13" s="48">
        <f>'Total sugars'!AA17</f>
        <v>7.0355802966394254</v>
      </c>
      <c r="P13" s="48">
        <f>'Total sugars'!AB17</f>
        <v>0</v>
      </c>
      <c r="Q13" s="48" t="str">
        <f>'Organic Acids'!M13</f>
        <v/>
      </c>
      <c r="R13" s="48" t="str">
        <f>'Organic Acids'!N13</f>
        <v/>
      </c>
      <c r="S13" s="48" t="str">
        <f>'Organic Acids'!O13</f>
        <v/>
      </c>
      <c r="T13" s="48" t="str">
        <f>'Organic Acids'!P13</f>
        <v/>
      </c>
      <c r="U13" s="48" t="str">
        <f>'Organic Acids'!Q13</f>
        <v/>
      </c>
      <c r="V13" s="48" t="str">
        <f>'Organic Acids'!R13</f>
        <v/>
      </c>
      <c r="W13" s="48" t="str">
        <f>'Organic Acids After Hydrolysis'!N13</f>
        <v/>
      </c>
      <c r="X13" s="48" t="str">
        <f>'Organic Acids After Hydrolysis'!O13</f>
        <v/>
      </c>
      <c r="Y13" s="48" t="str">
        <f>'Organic Acids After Hydrolysis'!P13</f>
        <v/>
      </c>
      <c r="Z13" s="48" t="str">
        <f>'Organic Acids After Hydrolysis'!Q13</f>
        <v/>
      </c>
      <c r="AA13" s="48" t="str">
        <f>'Organic Acids After Hydrolysis'!R13</f>
        <v/>
      </c>
      <c r="AB13" s="51" t="str">
        <f>'Organic Acids After Hydrolysis'!S13</f>
        <v/>
      </c>
    </row>
    <row r="14" spans="1:28">
      <c r="A14" s="19" t="str">
        <f>'TRB Record'!A13</f>
        <v>replicate 6</v>
      </c>
      <c r="B14" s="164" t="str">
        <f>IF('TRB Record'!C13="","",'TRB Record'!C13)</f>
        <v>F7 t0</v>
      </c>
      <c r="C14" s="239"/>
      <c r="D14" s="165"/>
      <c r="E14" s="51" t="str">
        <f>Lignin!J13</f>
        <v/>
      </c>
      <c r="F14" s="50" t="str">
        <f>'Monomeric sugars'!M15</f>
        <v/>
      </c>
      <c r="G14" s="48" t="str">
        <f>'Monomeric sugars'!N15</f>
        <v/>
      </c>
      <c r="H14" s="48" t="str">
        <f>'Monomeric sugars'!O15</f>
        <v/>
      </c>
      <c r="I14" s="48" t="str">
        <f>'Monomeric sugars'!P15</f>
        <v/>
      </c>
      <c r="J14" s="48" t="str">
        <f>'Monomeric sugars'!Q15</f>
        <v/>
      </c>
      <c r="K14" s="51" t="str">
        <f>'Monomeric sugars'!R15</f>
        <v/>
      </c>
      <c r="L14" s="50">
        <f>'Total sugars'!X18</f>
        <v>103.16483148166482</v>
      </c>
      <c r="M14" s="48">
        <f>'Total sugars'!Y18</f>
        <v>53.814251888186945</v>
      </c>
      <c r="N14" s="48">
        <f>'Total sugars'!Z18</f>
        <v>3.0552969957914806</v>
      </c>
      <c r="O14" s="48">
        <f>'Total sugars'!AA18</f>
        <v>7.1250013424106946</v>
      </c>
      <c r="P14" s="48">
        <f>'Total sugars'!AB18</f>
        <v>0</v>
      </c>
      <c r="Q14" s="48" t="str">
        <f>'Organic Acids'!M14</f>
        <v/>
      </c>
      <c r="R14" s="48" t="str">
        <f>'Organic Acids'!N14</f>
        <v/>
      </c>
      <c r="S14" s="48" t="str">
        <f>'Organic Acids'!O14</f>
        <v/>
      </c>
      <c r="T14" s="48" t="str">
        <f>'Organic Acids'!P14</f>
        <v/>
      </c>
      <c r="U14" s="48" t="str">
        <f>'Organic Acids'!Q14</f>
        <v/>
      </c>
      <c r="V14" s="48" t="str">
        <f>'Organic Acids'!R14</f>
        <v/>
      </c>
      <c r="W14" s="48" t="str">
        <f>'Organic Acids After Hydrolysis'!N14</f>
        <v/>
      </c>
      <c r="X14" s="48" t="str">
        <f>'Organic Acids After Hydrolysis'!O14</f>
        <v/>
      </c>
      <c r="Y14" s="48" t="str">
        <f>'Organic Acids After Hydrolysis'!P14</f>
        <v/>
      </c>
      <c r="Z14" s="48" t="str">
        <f>'Organic Acids After Hydrolysis'!Q14</f>
        <v/>
      </c>
      <c r="AA14" s="48" t="str">
        <f>'Organic Acids After Hydrolysis'!R14</f>
        <v/>
      </c>
      <c r="AB14" s="51" t="str">
        <f>'Organic Acids After Hydrolysis'!S14</f>
        <v/>
      </c>
    </row>
    <row r="15" spans="1:28">
      <c r="A15" s="19">
        <f>'TRB Record'!A14</f>
        <v>7</v>
      </c>
      <c r="B15" s="164" t="str">
        <f>IF('TRB Record'!C14="","",'TRB Record'!C14)</f>
        <v>F8 t0</v>
      </c>
      <c r="C15" s="239" t="str">
        <f>VLOOKUP(A15,Density!$A$6:$J$95,10,FALSE)</f>
        <v/>
      </c>
      <c r="D15" s="165" t="str">
        <f>IF(VLOOKUP(A15,pH!$A$3:$C$32,3,FALSE)="","",VLOOKUP(A15,pH!$A$3:$C$32,3,FALSE))</f>
        <v/>
      </c>
      <c r="E15" s="51" t="str">
        <f>Lignin!J14</f>
        <v/>
      </c>
      <c r="F15" s="50" t="str">
        <f>'Monomeric sugars'!M16</f>
        <v/>
      </c>
      <c r="G15" s="48" t="str">
        <f>'Monomeric sugars'!N16</f>
        <v/>
      </c>
      <c r="H15" s="48" t="str">
        <f>'Monomeric sugars'!O16</f>
        <v/>
      </c>
      <c r="I15" s="48" t="str">
        <f>'Monomeric sugars'!P16</f>
        <v/>
      </c>
      <c r="J15" s="48" t="str">
        <f>'Monomeric sugars'!Q16</f>
        <v/>
      </c>
      <c r="K15" s="51" t="str">
        <f>'Monomeric sugars'!R16</f>
        <v/>
      </c>
      <c r="L15" s="50">
        <f>'Total sugars'!X19</f>
        <v>106.00540029510255</v>
      </c>
      <c r="M15" s="48">
        <f>'Total sugars'!Y19</f>
        <v>53.72151354190752</v>
      </c>
      <c r="N15" s="48">
        <f>'Total sugars'!Z19</f>
        <v>3.0610538595667669</v>
      </c>
      <c r="O15" s="48">
        <f>'Total sugars'!AA19</f>
        <v>7.0927597420885409</v>
      </c>
      <c r="P15" s="48">
        <f>'Total sugars'!AB19</f>
        <v>0</v>
      </c>
      <c r="Q15" s="48" t="str">
        <f>'Organic Acids'!M15</f>
        <v/>
      </c>
      <c r="R15" s="48" t="str">
        <f>'Organic Acids'!N15</f>
        <v/>
      </c>
      <c r="S15" s="48" t="str">
        <f>'Organic Acids'!O15</f>
        <v/>
      </c>
      <c r="T15" s="48" t="str">
        <f>'Organic Acids'!P15</f>
        <v/>
      </c>
      <c r="U15" s="48" t="str">
        <f>'Organic Acids'!Q15</f>
        <v/>
      </c>
      <c r="V15" s="48" t="str">
        <f>'Organic Acids'!R15</f>
        <v/>
      </c>
      <c r="W15" s="48" t="str">
        <f>'Organic Acids After Hydrolysis'!N15</f>
        <v/>
      </c>
      <c r="X15" s="48" t="str">
        <f>'Organic Acids After Hydrolysis'!O15</f>
        <v/>
      </c>
      <c r="Y15" s="48" t="str">
        <f>'Organic Acids After Hydrolysis'!P15</f>
        <v/>
      </c>
      <c r="Z15" s="48" t="str">
        <f>'Organic Acids After Hydrolysis'!Q15</f>
        <v/>
      </c>
      <c r="AA15" s="48" t="str">
        <f>'Organic Acids After Hydrolysis'!R15</f>
        <v/>
      </c>
      <c r="AB15" s="51" t="str">
        <f>'Organic Acids After Hydrolysis'!S15</f>
        <v/>
      </c>
    </row>
    <row r="16" spans="1:28">
      <c r="A16" s="19" t="str">
        <f>'TRB Record'!A15</f>
        <v>replicate 7</v>
      </c>
      <c r="B16" s="164" t="str">
        <f>IF('TRB Record'!C15="","",'TRB Record'!C15)</f>
        <v>F8 t0</v>
      </c>
      <c r="C16" s="239"/>
      <c r="D16" s="165"/>
      <c r="E16" s="51" t="str">
        <f>Lignin!J15</f>
        <v/>
      </c>
      <c r="F16" s="50" t="str">
        <f>'Monomeric sugars'!M17</f>
        <v/>
      </c>
      <c r="G16" s="48" t="str">
        <f>'Monomeric sugars'!N17</f>
        <v/>
      </c>
      <c r="H16" s="48" t="str">
        <f>'Monomeric sugars'!O17</f>
        <v/>
      </c>
      <c r="I16" s="48" t="str">
        <f>'Monomeric sugars'!P17</f>
        <v/>
      </c>
      <c r="J16" s="48" t="str">
        <f>'Monomeric sugars'!Q17</f>
        <v/>
      </c>
      <c r="K16" s="51" t="str">
        <f>'Monomeric sugars'!R17</f>
        <v/>
      </c>
      <c r="L16" s="50">
        <f>'Total sugars'!X20</f>
        <v>105.1632815731046</v>
      </c>
      <c r="M16" s="48">
        <f>'Total sugars'!Y20</f>
        <v>53.062229450159379</v>
      </c>
      <c r="N16" s="48">
        <f>'Total sugars'!Z20</f>
        <v>3.003686440607201</v>
      </c>
      <c r="O16" s="48">
        <f>'Total sugars'!AA20</f>
        <v>6.9948403697234962</v>
      </c>
      <c r="P16" s="48">
        <f>'Total sugars'!AB20</f>
        <v>0</v>
      </c>
      <c r="Q16" s="48" t="str">
        <f>'Organic Acids'!M16</f>
        <v/>
      </c>
      <c r="R16" s="48" t="str">
        <f>'Organic Acids'!N16</f>
        <v/>
      </c>
      <c r="S16" s="48" t="str">
        <f>'Organic Acids'!O16</f>
        <v/>
      </c>
      <c r="T16" s="48" t="str">
        <f>'Organic Acids'!P16</f>
        <v/>
      </c>
      <c r="U16" s="48" t="str">
        <f>'Organic Acids'!Q16</f>
        <v/>
      </c>
      <c r="V16" s="48" t="str">
        <f>'Organic Acids'!R16</f>
        <v/>
      </c>
      <c r="W16" s="48" t="str">
        <f>'Organic Acids After Hydrolysis'!N16</f>
        <v/>
      </c>
      <c r="X16" s="48" t="str">
        <f>'Organic Acids After Hydrolysis'!O16</f>
        <v/>
      </c>
      <c r="Y16" s="48" t="str">
        <f>'Organic Acids After Hydrolysis'!P16</f>
        <v/>
      </c>
      <c r="Z16" s="48" t="str">
        <f>'Organic Acids After Hydrolysis'!Q16</f>
        <v/>
      </c>
      <c r="AA16" s="48" t="str">
        <f>'Organic Acids After Hydrolysis'!R16</f>
        <v/>
      </c>
      <c r="AB16" s="51" t="str">
        <f>'Organic Acids After Hydrolysis'!S16</f>
        <v/>
      </c>
    </row>
    <row r="17" spans="1:28">
      <c r="A17" s="19">
        <f>'TRB Record'!A16</f>
        <v>8</v>
      </c>
      <c r="B17" s="164" t="str">
        <f>IF('TRB Record'!C16="","",'TRB Record'!C16)</f>
        <v>F9 t0</v>
      </c>
      <c r="C17" s="239" t="str">
        <f>VLOOKUP(A17,Density!$A$6:$J$95,10,FALSE)</f>
        <v/>
      </c>
      <c r="D17" s="165" t="str">
        <f>IF(VLOOKUP(A17,pH!$A$3:$C$32,3,FALSE)="","",VLOOKUP(A17,pH!$A$3:$C$32,3,FALSE))</f>
        <v/>
      </c>
      <c r="E17" s="51" t="str">
        <f>Lignin!J16</f>
        <v/>
      </c>
      <c r="F17" s="50" t="str">
        <f>'Monomeric sugars'!M18</f>
        <v/>
      </c>
      <c r="G17" s="48" t="str">
        <f>'Monomeric sugars'!N18</f>
        <v/>
      </c>
      <c r="H17" s="48" t="str">
        <f>'Monomeric sugars'!O18</f>
        <v/>
      </c>
      <c r="I17" s="48" t="str">
        <f>'Monomeric sugars'!P18</f>
        <v/>
      </c>
      <c r="J17" s="48" t="str">
        <f>'Monomeric sugars'!Q18</f>
        <v/>
      </c>
      <c r="K17" s="51" t="str">
        <f>'Monomeric sugars'!R18</f>
        <v/>
      </c>
      <c r="L17" s="50">
        <f>'Total sugars'!X21</f>
        <v>100.9018470115055</v>
      </c>
      <c r="M17" s="48">
        <f>'Total sugars'!Y21</f>
        <v>52.964894626454118</v>
      </c>
      <c r="N17" s="48">
        <f>'Total sugars'!Z21</f>
        <v>2.9500687132077057</v>
      </c>
      <c r="O17" s="48">
        <f>'Total sugars'!AA21</f>
        <v>6.8991252585999208</v>
      </c>
      <c r="P17" s="48">
        <f>'Total sugars'!AB21</f>
        <v>0</v>
      </c>
      <c r="Q17" s="48" t="str">
        <f>'Organic Acids'!M17</f>
        <v/>
      </c>
      <c r="R17" s="48" t="str">
        <f>'Organic Acids'!N17</f>
        <v/>
      </c>
      <c r="S17" s="48" t="str">
        <f>'Organic Acids'!O17</f>
        <v/>
      </c>
      <c r="T17" s="48" t="str">
        <f>'Organic Acids'!P17</f>
        <v/>
      </c>
      <c r="U17" s="48" t="str">
        <f>'Organic Acids'!Q17</f>
        <v/>
      </c>
      <c r="V17" s="48" t="str">
        <f>'Organic Acids'!R17</f>
        <v/>
      </c>
      <c r="W17" s="48" t="str">
        <f>'Organic Acids After Hydrolysis'!N17</f>
        <v/>
      </c>
      <c r="X17" s="48" t="str">
        <f>'Organic Acids After Hydrolysis'!O17</f>
        <v/>
      </c>
      <c r="Y17" s="48" t="str">
        <f>'Organic Acids After Hydrolysis'!P17</f>
        <v/>
      </c>
      <c r="Z17" s="48" t="str">
        <f>'Organic Acids After Hydrolysis'!Q17</f>
        <v/>
      </c>
      <c r="AA17" s="48" t="str">
        <f>'Organic Acids After Hydrolysis'!R17</f>
        <v/>
      </c>
      <c r="AB17" s="51" t="str">
        <f>'Organic Acids After Hydrolysis'!S17</f>
        <v/>
      </c>
    </row>
    <row r="18" spans="1:28">
      <c r="A18" s="19" t="str">
        <f>'TRB Record'!A17</f>
        <v>replicate 8</v>
      </c>
      <c r="B18" s="164" t="str">
        <f>IF('TRB Record'!C17="","",'TRB Record'!C17)</f>
        <v>F9 t0</v>
      </c>
      <c r="C18" s="239"/>
      <c r="D18" s="165"/>
      <c r="E18" s="51" t="str">
        <f>Lignin!J17</f>
        <v/>
      </c>
      <c r="F18" s="50" t="str">
        <f>'Monomeric sugars'!M19</f>
        <v/>
      </c>
      <c r="G18" s="48" t="str">
        <f>'Monomeric sugars'!N19</f>
        <v/>
      </c>
      <c r="H18" s="48" t="str">
        <f>'Monomeric sugars'!O19</f>
        <v/>
      </c>
      <c r="I18" s="48" t="str">
        <f>'Monomeric sugars'!P19</f>
        <v/>
      </c>
      <c r="J18" s="48" t="str">
        <f>'Monomeric sugars'!Q19</f>
        <v/>
      </c>
      <c r="K18" s="51" t="str">
        <f>'Monomeric sugars'!R19</f>
        <v/>
      </c>
      <c r="L18" s="50">
        <f>'Total sugars'!X22</f>
        <v>100.73718805350553</v>
      </c>
      <c r="M18" s="48">
        <f>'Total sugars'!Y22</f>
        <v>52.73690478952544</v>
      </c>
      <c r="N18" s="48">
        <f>'Total sugars'!Z22</f>
        <v>2.9244988793062525</v>
      </c>
      <c r="O18" s="48">
        <f>'Total sugars'!AA22</f>
        <v>6.9077848118702123</v>
      </c>
      <c r="P18" s="48">
        <f>'Total sugars'!AB22</f>
        <v>0</v>
      </c>
      <c r="Q18" s="48" t="str">
        <f>'Organic Acids'!M18</f>
        <v/>
      </c>
      <c r="R18" s="48" t="str">
        <f>'Organic Acids'!N18</f>
        <v/>
      </c>
      <c r="S18" s="48" t="str">
        <f>'Organic Acids'!O18</f>
        <v/>
      </c>
      <c r="T18" s="48" t="str">
        <f>'Organic Acids'!P18</f>
        <v/>
      </c>
      <c r="U18" s="48" t="str">
        <f>'Organic Acids'!Q18</f>
        <v/>
      </c>
      <c r="V18" s="48" t="str">
        <f>'Organic Acids'!R18</f>
        <v/>
      </c>
      <c r="W18" s="48" t="str">
        <f>'Organic Acids After Hydrolysis'!N18</f>
        <v/>
      </c>
      <c r="X18" s="48" t="str">
        <f>'Organic Acids After Hydrolysis'!O18</f>
        <v/>
      </c>
      <c r="Y18" s="48" t="str">
        <f>'Organic Acids After Hydrolysis'!P18</f>
        <v/>
      </c>
      <c r="Z18" s="48" t="str">
        <f>'Organic Acids After Hydrolysis'!Q18</f>
        <v/>
      </c>
      <c r="AA18" s="48" t="str">
        <f>'Organic Acids After Hydrolysis'!R18</f>
        <v/>
      </c>
      <c r="AB18" s="51" t="str">
        <f>'Organic Acids After Hydrolysis'!S18</f>
        <v/>
      </c>
    </row>
    <row r="19" spans="1:28">
      <c r="A19" s="19">
        <f>'TRB Record'!A18</f>
        <v>9</v>
      </c>
      <c r="B19" s="164" t="str">
        <f>IF('TRB Record'!C18="","",'TRB Record'!C18)</f>
        <v>F10 t0</v>
      </c>
      <c r="C19" s="239" t="str">
        <f>VLOOKUP(A19,Density!$A$6:$J$95,10,FALSE)</f>
        <v/>
      </c>
      <c r="D19" s="165" t="str">
        <f>IF(VLOOKUP(A19,pH!$A$3:$C$32,3,FALSE)="","",VLOOKUP(A19,pH!$A$3:$C$32,3,FALSE))</f>
        <v/>
      </c>
      <c r="E19" s="51" t="str">
        <f>Lignin!J18</f>
        <v/>
      </c>
      <c r="F19" s="50" t="str">
        <f>'Monomeric sugars'!M20</f>
        <v/>
      </c>
      <c r="G19" s="48" t="str">
        <f>'Monomeric sugars'!N20</f>
        <v/>
      </c>
      <c r="H19" s="48" t="str">
        <f>'Monomeric sugars'!O20</f>
        <v/>
      </c>
      <c r="I19" s="48" t="str">
        <f>'Monomeric sugars'!P20</f>
        <v/>
      </c>
      <c r="J19" s="48" t="str">
        <f>'Monomeric sugars'!Q20</f>
        <v/>
      </c>
      <c r="K19" s="51" t="str">
        <f>'Monomeric sugars'!R20</f>
        <v/>
      </c>
      <c r="L19" s="50">
        <f>'Total sugars'!X23</f>
        <v>123.80564286229225</v>
      </c>
      <c r="M19" s="48">
        <f>'Total sugars'!Y23</f>
        <v>61.581888643213027</v>
      </c>
      <c r="N19" s="48">
        <f>'Total sugars'!Z23</f>
        <v>3.4025135955616856</v>
      </c>
      <c r="O19" s="48">
        <f>'Total sugars'!AA23</f>
        <v>8.1555417163019701</v>
      </c>
      <c r="P19" s="48">
        <f>'Total sugars'!AB23</f>
        <v>0</v>
      </c>
      <c r="Q19" s="48" t="str">
        <f>'Organic Acids'!M19</f>
        <v/>
      </c>
      <c r="R19" s="48" t="str">
        <f>'Organic Acids'!N19</f>
        <v/>
      </c>
      <c r="S19" s="48" t="str">
        <f>'Organic Acids'!O19</f>
        <v/>
      </c>
      <c r="T19" s="48" t="str">
        <f>'Organic Acids'!P19</f>
        <v/>
      </c>
      <c r="U19" s="48" t="str">
        <f>'Organic Acids'!Q19</f>
        <v/>
      </c>
      <c r="V19" s="48" t="str">
        <f>'Organic Acids'!R19</f>
        <v/>
      </c>
      <c r="W19" s="48" t="str">
        <f>'Organic Acids After Hydrolysis'!N19</f>
        <v/>
      </c>
      <c r="X19" s="48" t="str">
        <f>'Organic Acids After Hydrolysis'!O19</f>
        <v/>
      </c>
      <c r="Y19" s="48" t="str">
        <f>'Organic Acids After Hydrolysis'!P19</f>
        <v/>
      </c>
      <c r="Z19" s="48" t="str">
        <f>'Organic Acids After Hydrolysis'!Q19</f>
        <v/>
      </c>
      <c r="AA19" s="48" t="str">
        <f>'Organic Acids After Hydrolysis'!R19</f>
        <v/>
      </c>
      <c r="AB19" s="51" t="str">
        <f>'Organic Acids After Hydrolysis'!S19</f>
        <v/>
      </c>
    </row>
    <row r="20" spans="1:28">
      <c r="A20" s="19" t="str">
        <f>'TRB Record'!A19</f>
        <v>replicate 9</v>
      </c>
      <c r="B20" s="164" t="str">
        <f>IF('TRB Record'!C19="","",'TRB Record'!C19)</f>
        <v>F10 t0</v>
      </c>
      <c r="C20" s="239"/>
      <c r="D20" s="165"/>
      <c r="E20" s="51" t="str">
        <f>Lignin!J19</f>
        <v/>
      </c>
      <c r="F20" s="50" t="str">
        <f>'Monomeric sugars'!M21</f>
        <v/>
      </c>
      <c r="G20" s="48" t="str">
        <f>'Monomeric sugars'!N21</f>
        <v/>
      </c>
      <c r="H20" s="48" t="str">
        <f>'Monomeric sugars'!O21</f>
        <v/>
      </c>
      <c r="I20" s="48" t="str">
        <f>'Monomeric sugars'!P21</f>
        <v/>
      </c>
      <c r="J20" s="48" t="str">
        <f>'Monomeric sugars'!Q21</f>
        <v/>
      </c>
      <c r="K20" s="51" t="str">
        <f>'Monomeric sugars'!R21</f>
        <v/>
      </c>
      <c r="L20" s="50">
        <f>'Total sugars'!X24</f>
        <v>123.99620754804477</v>
      </c>
      <c r="M20" s="48">
        <f>'Total sugars'!Y24</f>
        <v>61.687277269991561</v>
      </c>
      <c r="N20" s="48">
        <f>'Total sugars'!Z24</f>
        <v>3.5116535478837112</v>
      </c>
      <c r="O20" s="48">
        <f>'Total sugars'!AA24</f>
        <v>8.3064928378009881</v>
      </c>
      <c r="P20" s="48">
        <f>'Total sugars'!AB24</f>
        <v>0</v>
      </c>
      <c r="Q20" s="48" t="str">
        <f>'Organic Acids'!M20</f>
        <v/>
      </c>
      <c r="R20" s="48" t="str">
        <f>'Organic Acids'!N20</f>
        <v/>
      </c>
      <c r="S20" s="48" t="str">
        <f>'Organic Acids'!O20</f>
        <v/>
      </c>
      <c r="T20" s="48" t="str">
        <f>'Organic Acids'!P20</f>
        <v/>
      </c>
      <c r="U20" s="48" t="str">
        <f>'Organic Acids'!Q20</f>
        <v/>
      </c>
      <c r="V20" s="48" t="str">
        <f>'Organic Acids'!R20</f>
        <v/>
      </c>
      <c r="W20" s="48" t="str">
        <f>'Organic Acids After Hydrolysis'!N20</f>
        <v/>
      </c>
      <c r="X20" s="48" t="str">
        <f>'Organic Acids After Hydrolysis'!O20</f>
        <v/>
      </c>
      <c r="Y20" s="48" t="str">
        <f>'Organic Acids After Hydrolysis'!P20</f>
        <v/>
      </c>
      <c r="Z20" s="48" t="str">
        <f>'Organic Acids After Hydrolysis'!Q20</f>
        <v/>
      </c>
      <c r="AA20" s="48" t="str">
        <f>'Organic Acids After Hydrolysis'!R20</f>
        <v/>
      </c>
      <c r="AB20" s="51" t="str">
        <f>'Organic Acids After Hydrolysis'!S20</f>
        <v/>
      </c>
    </row>
    <row r="21" spans="1:28">
      <c r="A21" s="19">
        <f>'TRB Record'!A20</f>
        <v>10</v>
      </c>
      <c r="B21" s="164" t="str">
        <f>IF('TRB Record'!C20="","",'TRB Record'!C20)</f>
        <v>F11 t0</v>
      </c>
      <c r="C21" s="239" t="str">
        <f>VLOOKUP(A21,Density!$A$6:$J$95,10,FALSE)</f>
        <v/>
      </c>
      <c r="D21" s="165" t="str">
        <f>IF(VLOOKUP(A21,pH!$A$3:$C$32,3,FALSE)="","",VLOOKUP(A21,pH!$A$3:$C$32,3,FALSE))</f>
        <v/>
      </c>
      <c r="E21" s="51" t="str">
        <f>Lignin!J20</f>
        <v/>
      </c>
      <c r="F21" s="50" t="str">
        <f>'Monomeric sugars'!M22</f>
        <v/>
      </c>
      <c r="G21" s="48" t="str">
        <f>'Monomeric sugars'!N22</f>
        <v/>
      </c>
      <c r="H21" s="48" t="str">
        <f>'Monomeric sugars'!O22</f>
        <v/>
      </c>
      <c r="I21" s="48" t="str">
        <f>'Monomeric sugars'!P22</f>
        <v/>
      </c>
      <c r="J21" s="48" t="str">
        <f>'Monomeric sugars'!Q22</f>
        <v/>
      </c>
      <c r="K21" s="51" t="str">
        <f>'Monomeric sugars'!R22</f>
        <v/>
      </c>
      <c r="L21" s="50">
        <f>'Total sugars'!X25</f>
        <v>111.03553159585195</v>
      </c>
      <c r="M21" s="48">
        <f>'Total sugars'!Y25</f>
        <v>60.675778839880373</v>
      </c>
      <c r="N21" s="48">
        <f>'Total sugars'!Z25</f>
        <v>3.3232053619932049</v>
      </c>
      <c r="O21" s="48">
        <f>'Total sugars'!AA25</f>
        <v>7.9894309297327606</v>
      </c>
      <c r="P21" s="48">
        <f>'Total sugars'!AB25</f>
        <v>0</v>
      </c>
      <c r="Q21" s="48" t="str">
        <f>'Organic Acids'!M21</f>
        <v/>
      </c>
      <c r="R21" s="48" t="str">
        <f>'Organic Acids'!N21</f>
        <v/>
      </c>
      <c r="S21" s="48" t="str">
        <f>'Organic Acids'!O21</f>
        <v/>
      </c>
      <c r="T21" s="48" t="str">
        <f>'Organic Acids'!P21</f>
        <v/>
      </c>
      <c r="U21" s="48" t="str">
        <f>'Organic Acids'!Q21</f>
        <v/>
      </c>
      <c r="V21" s="48" t="str">
        <f>'Organic Acids'!R21</f>
        <v/>
      </c>
      <c r="W21" s="48" t="str">
        <f>'Organic Acids After Hydrolysis'!N21</f>
        <v/>
      </c>
      <c r="X21" s="48" t="str">
        <f>'Organic Acids After Hydrolysis'!O21</f>
        <v/>
      </c>
      <c r="Y21" s="48" t="str">
        <f>'Organic Acids After Hydrolysis'!P21</f>
        <v/>
      </c>
      <c r="Z21" s="48" t="str">
        <f>'Organic Acids After Hydrolysis'!Q21</f>
        <v/>
      </c>
      <c r="AA21" s="48" t="str">
        <f>'Organic Acids After Hydrolysis'!R21</f>
        <v/>
      </c>
      <c r="AB21" s="51" t="str">
        <f>'Organic Acids After Hydrolysis'!S21</f>
        <v/>
      </c>
    </row>
    <row r="22" spans="1:28">
      <c r="A22" s="19" t="str">
        <f>'TRB Record'!A21</f>
        <v>replicate 10</v>
      </c>
      <c r="B22" s="164" t="str">
        <f>IF('TRB Record'!C21="","",'TRB Record'!C21)</f>
        <v>F11 t0</v>
      </c>
      <c r="C22" s="239"/>
      <c r="D22" s="165"/>
      <c r="E22" s="51" t="str">
        <f>Lignin!J21</f>
        <v/>
      </c>
      <c r="F22" s="50" t="str">
        <f>'Monomeric sugars'!M23</f>
        <v/>
      </c>
      <c r="G22" s="48" t="str">
        <f>'Monomeric sugars'!N23</f>
        <v/>
      </c>
      <c r="H22" s="48" t="str">
        <f>'Monomeric sugars'!O23</f>
        <v/>
      </c>
      <c r="I22" s="48" t="str">
        <f>'Monomeric sugars'!P23</f>
        <v/>
      </c>
      <c r="J22" s="48" t="str">
        <f>'Monomeric sugars'!Q23</f>
        <v/>
      </c>
      <c r="K22" s="51" t="str">
        <f>'Monomeric sugars'!R23</f>
        <v/>
      </c>
      <c r="L22" s="50">
        <f>'Total sugars'!X26</f>
        <v>110.82403861816877</v>
      </c>
      <c r="M22" s="48">
        <f>'Total sugars'!Y26</f>
        <v>60.532838074726932</v>
      </c>
      <c r="N22" s="48">
        <f>'Total sugars'!Z26</f>
        <v>3.3212692949527463</v>
      </c>
      <c r="O22" s="48">
        <f>'Total sugars'!AA26</f>
        <v>7.9188808750756383</v>
      </c>
      <c r="P22" s="48">
        <f>'Total sugars'!AB26</f>
        <v>0</v>
      </c>
      <c r="Q22" s="48" t="str">
        <f>'Organic Acids'!M22</f>
        <v/>
      </c>
      <c r="R22" s="48" t="str">
        <f>'Organic Acids'!N22</f>
        <v/>
      </c>
      <c r="S22" s="48" t="str">
        <f>'Organic Acids'!O22</f>
        <v/>
      </c>
      <c r="T22" s="48" t="str">
        <f>'Organic Acids'!P22</f>
        <v/>
      </c>
      <c r="U22" s="48" t="str">
        <f>'Organic Acids'!Q22</f>
        <v/>
      </c>
      <c r="V22" s="48" t="str">
        <f>'Organic Acids'!R22</f>
        <v/>
      </c>
      <c r="W22" s="48" t="str">
        <f>'Organic Acids After Hydrolysis'!N22</f>
        <v/>
      </c>
      <c r="X22" s="48" t="str">
        <f>'Organic Acids After Hydrolysis'!O22</f>
        <v/>
      </c>
      <c r="Y22" s="48" t="str">
        <f>'Organic Acids After Hydrolysis'!P22</f>
        <v/>
      </c>
      <c r="Z22" s="48" t="str">
        <f>'Organic Acids After Hydrolysis'!Q22</f>
        <v/>
      </c>
      <c r="AA22" s="48" t="str">
        <f>'Organic Acids After Hydrolysis'!R22</f>
        <v/>
      </c>
      <c r="AB22" s="51" t="str">
        <f>'Organic Acids After Hydrolysis'!S22</f>
        <v/>
      </c>
    </row>
    <row r="23" spans="1:28">
      <c r="A23" s="19">
        <f>'TRB Record'!A22</f>
        <v>11</v>
      </c>
      <c r="B23" s="164" t="str">
        <f>IF('TRB Record'!C22="","",'TRB Record'!C22)</f>
        <v>F12 t0</v>
      </c>
      <c r="C23" s="239" t="str">
        <f>VLOOKUP(A23,Density!$A$6:$J$95,10,FALSE)</f>
        <v/>
      </c>
      <c r="D23" s="165" t="str">
        <f>IF(VLOOKUP(A23,pH!$A$3:$C$32,3,FALSE)="","",VLOOKUP(A23,pH!$A$3:$C$32,3,FALSE))</f>
        <v/>
      </c>
      <c r="E23" s="51" t="str">
        <f>Lignin!J22</f>
        <v/>
      </c>
      <c r="F23" s="50" t="str">
        <f>'Monomeric sugars'!M24</f>
        <v/>
      </c>
      <c r="G23" s="48" t="str">
        <f>'Monomeric sugars'!N24</f>
        <v/>
      </c>
      <c r="H23" s="48" t="str">
        <f>'Monomeric sugars'!O24</f>
        <v/>
      </c>
      <c r="I23" s="48" t="str">
        <f>'Monomeric sugars'!P24</f>
        <v/>
      </c>
      <c r="J23" s="48" t="str">
        <f>'Monomeric sugars'!Q24</f>
        <v/>
      </c>
      <c r="K23" s="51" t="str">
        <f>'Monomeric sugars'!R24</f>
        <v/>
      </c>
      <c r="L23" s="50">
        <f>'Total sugars'!X27</f>
        <v>99.936820216924843</v>
      </c>
      <c r="M23" s="48">
        <f>'Total sugars'!Y27</f>
        <v>59.766843940137306</v>
      </c>
      <c r="N23" s="48">
        <f>'Total sugars'!Z27</f>
        <v>3.2825780484499045</v>
      </c>
      <c r="O23" s="48">
        <f>'Total sugars'!AA27</f>
        <v>7.8798092396387096</v>
      </c>
      <c r="P23" s="48">
        <f>'Total sugars'!AB27</f>
        <v>0</v>
      </c>
      <c r="Q23" s="48" t="str">
        <f>'Organic Acids'!M23</f>
        <v/>
      </c>
      <c r="R23" s="48" t="str">
        <f>'Organic Acids'!N23</f>
        <v/>
      </c>
      <c r="S23" s="48" t="str">
        <f>'Organic Acids'!O23</f>
        <v/>
      </c>
      <c r="T23" s="48" t="str">
        <f>'Organic Acids'!P23</f>
        <v/>
      </c>
      <c r="U23" s="48" t="str">
        <f>'Organic Acids'!Q23</f>
        <v/>
      </c>
      <c r="V23" s="48" t="str">
        <f>'Organic Acids'!R23</f>
        <v/>
      </c>
      <c r="W23" s="48" t="str">
        <f>'Organic Acids After Hydrolysis'!N23</f>
        <v/>
      </c>
      <c r="X23" s="48" t="str">
        <f>'Organic Acids After Hydrolysis'!O23</f>
        <v/>
      </c>
      <c r="Y23" s="48" t="str">
        <f>'Organic Acids After Hydrolysis'!P23</f>
        <v/>
      </c>
      <c r="Z23" s="48" t="str">
        <f>'Organic Acids After Hydrolysis'!Q23</f>
        <v/>
      </c>
      <c r="AA23" s="48" t="str">
        <f>'Organic Acids After Hydrolysis'!R23</f>
        <v/>
      </c>
      <c r="AB23" s="51" t="str">
        <f>'Organic Acids After Hydrolysis'!S23</f>
        <v/>
      </c>
    </row>
    <row r="24" spans="1:28">
      <c r="A24" s="19" t="str">
        <f>'TRB Record'!A23</f>
        <v>replicate 11</v>
      </c>
      <c r="B24" s="164" t="str">
        <f>IF('TRB Record'!C23="","",'TRB Record'!C23)</f>
        <v>F12 t0</v>
      </c>
      <c r="C24" s="239"/>
      <c r="D24" s="165"/>
      <c r="E24" s="51" t="str">
        <f>Lignin!J23</f>
        <v/>
      </c>
      <c r="F24" s="50" t="str">
        <f>'Monomeric sugars'!M25</f>
        <v/>
      </c>
      <c r="G24" s="48" t="str">
        <f>'Monomeric sugars'!N25</f>
        <v/>
      </c>
      <c r="H24" s="48" t="str">
        <f>'Monomeric sugars'!O25</f>
        <v/>
      </c>
      <c r="I24" s="48" t="str">
        <f>'Monomeric sugars'!P25</f>
        <v/>
      </c>
      <c r="J24" s="48" t="str">
        <f>'Monomeric sugars'!Q25</f>
        <v/>
      </c>
      <c r="K24" s="51" t="str">
        <f>'Monomeric sugars'!R25</f>
        <v/>
      </c>
      <c r="L24" s="50">
        <f>'Total sugars'!X28</f>
        <v>99.530861320007133</v>
      </c>
      <c r="M24" s="48">
        <f>'Total sugars'!Y28</f>
        <v>59.348046180326875</v>
      </c>
      <c r="N24" s="48">
        <f>'Total sugars'!Z28</f>
        <v>3.1891128040916765</v>
      </c>
      <c r="O24" s="48">
        <f>'Total sugars'!AA28</f>
        <v>7.7001759546372872</v>
      </c>
      <c r="P24" s="48">
        <f>'Total sugars'!AB28</f>
        <v>0</v>
      </c>
      <c r="Q24" s="48" t="str">
        <f>'Organic Acids'!M24</f>
        <v/>
      </c>
      <c r="R24" s="48" t="str">
        <f>'Organic Acids'!N24</f>
        <v/>
      </c>
      <c r="S24" s="48" t="str">
        <f>'Organic Acids'!O24</f>
        <v/>
      </c>
      <c r="T24" s="48" t="str">
        <f>'Organic Acids'!P24</f>
        <v/>
      </c>
      <c r="U24" s="48" t="str">
        <f>'Organic Acids'!Q24</f>
        <v/>
      </c>
      <c r="V24" s="48" t="str">
        <f>'Organic Acids'!R24</f>
        <v/>
      </c>
      <c r="W24" s="48" t="str">
        <f>'Organic Acids After Hydrolysis'!N24</f>
        <v/>
      </c>
      <c r="X24" s="48" t="str">
        <f>'Organic Acids After Hydrolysis'!O24</f>
        <v/>
      </c>
      <c r="Y24" s="48" t="str">
        <f>'Organic Acids After Hydrolysis'!P24</f>
        <v/>
      </c>
      <c r="Z24" s="48" t="str">
        <f>'Organic Acids After Hydrolysis'!Q24</f>
        <v/>
      </c>
      <c r="AA24" s="48" t="str">
        <f>'Organic Acids After Hydrolysis'!R24</f>
        <v/>
      </c>
      <c r="AB24" s="51" t="str">
        <f>'Organic Acids After Hydrolysis'!S24</f>
        <v/>
      </c>
    </row>
    <row r="25" spans="1:28">
      <c r="A25" s="19">
        <f>'TRB Record'!A24</f>
        <v>12</v>
      </c>
      <c r="B25" s="164" t="str">
        <f>IF('TRB Record'!C24="","",'TRB Record'!C24)</f>
        <v/>
      </c>
      <c r="C25" s="239" t="str">
        <f>VLOOKUP(A25,Density!$A$6:$J$95,10,FALSE)</f>
        <v/>
      </c>
      <c r="D25" s="165" t="str">
        <f>IF(VLOOKUP(A25,pH!$A$3:$C$32,3,FALSE)="","",VLOOKUP(A25,pH!$A$3:$C$32,3,FALSE))</f>
        <v/>
      </c>
      <c r="E25" s="51" t="str">
        <f>Lignin!J24</f>
        <v/>
      </c>
      <c r="F25" s="50" t="str">
        <f>'Monomeric sugars'!M26</f>
        <v/>
      </c>
      <c r="G25" s="48" t="str">
        <f>'Monomeric sugars'!N26</f>
        <v/>
      </c>
      <c r="H25" s="48" t="str">
        <f>'Monomeric sugars'!O26</f>
        <v/>
      </c>
      <c r="I25" s="48" t="str">
        <f>'Monomeric sugars'!P26</f>
        <v/>
      </c>
      <c r="J25" s="48" t="str">
        <f>'Monomeric sugars'!Q26</f>
        <v/>
      </c>
      <c r="K25" s="51" t="str">
        <f>'Monomeric sugars'!R26</f>
        <v/>
      </c>
      <c r="L25" s="50" t="str">
        <f>'Total sugars'!X29</f>
        <v/>
      </c>
      <c r="M25" s="48" t="str">
        <f>'Total sugars'!Y29</f>
        <v/>
      </c>
      <c r="N25" s="48" t="str">
        <f>'Total sugars'!Z29</f>
        <v/>
      </c>
      <c r="O25" s="48" t="str">
        <f>'Total sugars'!AA29</f>
        <v/>
      </c>
      <c r="P25" s="48" t="str">
        <f>'Total sugars'!AB29</f>
        <v/>
      </c>
      <c r="Q25" s="48" t="str">
        <f>'Organic Acids'!M25</f>
        <v/>
      </c>
      <c r="R25" s="48" t="str">
        <f>'Organic Acids'!N25</f>
        <v/>
      </c>
      <c r="S25" s="48" t="str">
        <f>'Organic Acids'!O25</f>
        <v/>
      </c>
      <c r="T25" s="48" t="str">
        <f>'Organic Acids'!P25</f>
        <v/>
      </c>
      <c r="U25" s="48" t="str">
        <f>'Organic Acids'!Q25</f>
        <v/>
      </c>
      <c r="V25" s="48" t="str">
        <f>'Organic Acids'!R25</f>
        <v/>
      </c>
      <c r="W25" s="48" t="str">
        <f>'Organic Acids After Hydrolysis'!N25</f>
        <v/>
      </c>
      <c r="X25" s="48" t="str">
        <f>'Organic Acids After Hydrolysis'!O25</f>
        <v/>
      </c>
      <c r="Y25" s="48" t="str">
        <f>'Organic Acids After Hydrolysis'!P25</f>
        <v/>
      </c>
      <c r="Z25" s="48" t="str">
        <f>'Organic Acids After Hydrolysis'!Q25</f>
        <v/>
      </c>
      <c r="AA25" s="48" t="str">
        <f>'Organic Acids After Hydrolysis'!R25</f>
        <v/>
      </c>
      <c r="AB25" s="51" t="str">
        <f>'Organic Acids After Hydrolysis'!S25</f>
        <v/>
      </c>
    </row>
    <row r="26" spans="1:28">
      <c r="A26" s="19" t="str">
        <f>'TRB Record'!A25</f>
        <v>replicate 12</v>
      </c>
      <c r="B26" s="164" t="str">
        <f>IF('TRB Record'!C25="","",'TRB Record'!C25)</f>
        <v/>
      </c>
      <c r="C26" s="239"/>
      <c r="D26" s="165"/>
      <c r="E26" s="51" t="str">
        <f>Lignin!J25</f>
        <v/>
      </c>
      <c r="F26" s="50" t="str">
        <f>'Monomeric sugars'!M27</f>
        <v/>
      </c>
      <c r="G26" s="48" t="str">
        <f>'Monomeric sugars'!N27</f>
        <v/>
      </c>
      <c r="H26" s="48" t="str">
        <f>'Monomeric sugars'!O27</f>
        <v/>
      </c>
      <c r="I26" s="48" t="str">
        <f>'Monomeric sugars'!P27</f>
        <v/>
      </c>
      <c r="J26" s="48" t="str">
        <f>'Monomeric sugars'!Q27</f>
        <v/>
      </c>
      <c r="K26" s="51" t="str">
        <f>'Monomeric sugars'!R27</f>
        <v/>
      </c>
      <c r="L26" s="50" t="str">
        <f>'Total sugars'!X30</f>
        <v/>
      </c>
      <c r="M26" s="48" t="str">
        <f>'Total sugars'!Y30</f>
        <v/>
      </c>
      <c r="N26" s="48" t="str">
        <f>'Total sugars'!Z30</f>
        <v/>
      </c>
      <c r="O26" s="48" t="str">
        <f>'Total sugars'!AA30</f>
        <v/>
      </c>
      <c r="P26" s="48" t="str">
        <f>'Total sugars'!AB30</f>
        <v/>
      </c>
      <c r="Q26" s="48" t="str">
        <f>'Organic Acids'!M26</f>
        <v/>
      </c>
      <c r="R26" s="48" t="str">
        <f>'Organic Acids'!N26</f>
        <v/>
      </c>
      <c r="S26" s="48" t="str">
        <f>'Organic Acids'!O26</f>
        <v/>
      </c>
      <c r="T26" s="48" t="str">
        <f>'Organic Acids'!P26</f>
        <v/>
      </c>
      <c r="U26" s="48" t="str">
        <f>'Organic Acids'!Q26</f>
        <v/>
      </c>
      <c r="V26" s="48" t="str">
        <f>'Organic Acids'!R26</f>
        <v/>
      </c>
      <c r="W26" s="48" t="str">
        <f>'Organic Acids After Hydrolysis'!N26</f>
        <v/>
      </c>
      <c r="X26" s="48" t="str">
        <f>'Organic Acids After Hydrolysis'!O26</f>
        <v/>
      </c>
      <c r="Y26" s="48" t="str">
        <f>'Organic Acids After Hydrolysis'!P26</f>
        <v/>
      </c>
      <c r="Z26" s="48" t="str">
        <f>'Organic Acids After Hydrolysis'!Q26</f>
        <v/>
      </c>
      <c r="AA26" s="48" t="str">
        <f>'Organic Acids After Hydrolysis'!R26</f>
        <v/>
      </c>
      <c r="AB26" s="51" t="str">
        <f>'Organic Acids After Hydrolysis'!S26</f>
        <v/>
      </c>
    </row>
    <row r="27" spans="1:28" s="12" customFormat="1">
      <c r="A27" s="19">
        <f>'TRB Record'!A26</f>
        <v>13</v>
      </c>
      <c r="B27" s="164" t="str">
        <f>IF('TRB Record'!C26="","",'TRB Record'!C26)</f>
        <v/>
      </c>
      <c r="C27" s="239" t="str">
        <f>VLOOKUP(A27,Density!$A$6:$J$95,10,FALSE)</f>
        <v/>
      </c>
      <c r="D27" s="165" t="str">
        <f>IF(VLOOKUP(A27,pH!$A$3:$C$32,3,FALSE)="","",VLOOKUP(A27,pH!$A$3:$C$32,3,FALSE))</f>
        <v/>
      </c>
      <c r="E27" s="51" t="str">
        <f>Lignin!J26</f>
        <v/>
      </c>
      <c r="F27" s="50" t="str">
        <f>'Monomeric sugars'!M28</f>
        <v/>
      </c>
      <c r="G27" s="48" t="str">
        <f>'Monomeric sugars'!N28</f>
        <v/>
      </c>
      <c r="H27" s="48" t="str">
        <f>'Monomeric sugars'!O28</f>
        <v/>
      </c>
      <c r="I27" s="48" t="str">
        <f>'Monomeric sugars'!P28</f>
        <v/>
      </c>
      <c r="J27" s="48" t="str">
        <f>'Monomeric sugars'!Q28</f>
        <v/>
      </c>
      <c r="K27" s="51" t="str">
        <f>'Monomeric sugars'!R28</f>
        <v/>
      </c>
      <c r="L27" s="50" t="str">
        <f>'Total sugars'!X31</f>
        <v/>
      </c>
      <c r="M27" s="48" t="str">
        <f>'Total sugars'!Y31</f>
        <v/>
      </c>
      <c r="N27" s="48" t="str">
        <f>'Total sugars'!Z31</f>
        <v/>
      </c>
      <c r="O27" s="48" t="str">
        <f>'Total sugars'!AA31</f>
        <v/>
      </c>
      <c r="P27" s="48" t="str">
        <f>'Total sugars'!AB31</f>
        <v/>
      </c>
      <c r="Q27" s="48" t="str">
        <f>'Organic Acids'!M27</f>
        <v/>
      </c>
      <c r="R27" s="48" t="str">
        <f>'Organic Acids'!N27</f>
        <v/>
      </c>
      <c r="S27" s="48" t="str">
        <f>'Organic Acids'!O27</f>
        <v/>
      </c>
      <c r="T27" s="48" t="str">
        <f>'Organic Acids'!P27</f>
        <v/>
      </c>
      <c r="U27" s="48" t="str">
        <f>'Organic Acids'!Q27</f>
        <v/>
      </c>
      <c r="V27" s="48" t="str">
        <f>'Organic Acids'!R27</f>
        <v/>
      </c>
      <c r="W27" s="48" t="str">
        <f>'Organic Acids After Hydrolysis'!N27</f>
        <v/>
      </c>
      <c r="X27" s="48" t="str">
        <f>'Organic Acids After Hydrolysis'!O27</f>
        <v/>
      </c>
      <c r="Y27" s="48" t="str">
        <f>'Organic Acids After Hydrolysis'!P27</f>
        <v/>
      </c>
      <c r="Z27" s="48" t="str">
        <f>'Organic Acids After Hydrolysis'!Q27</f>
        <v/>
      </c>
      <c r="AA27" s="48" t="str">
        <f>'Organic Acids After Hydrolysis'!R27</f>
        <v/>
      </c>
      <c r="AB27" s="51" t="str">
        <f>'Organic Acids After Hydrolysis'!S27</f>
        <v/>
      </c>
    </row>
    <row r="28" spans="1:28">
      <c r="A28" s="19" t="str">
        <f>'TRB Record'!A27</f>
        <v>replicate 13</v>
      </c>
      <c r="B28" s="164" t="str">
        <f>IF('TRB Record'!C27="","",'TRB Record'!C27)</f>
        <v/>
      </c>
      <c r="C28" s="239"/>
      <c r="D28" s="165"/>
      <c r="E28" s="51" t="str">
        <f>Lignin!J27</f>
        <v/>
      </c>
      <c r="F28" s="50" t="str">
        <f>'Monomeric sugars'!M29</f>
        <v/>
      </c>
      <c r="G28" s="48" t="str">
        <f>'Monomeric sugars'!N29</f>
        <v/>
      </c>
      <c r="H28" s="48" t="str">
        <f>'Monomeric sugars'!O29</f>
        <v/>
      </c>
      <c r="I28" s="48" t="str">
        <f>'Monomeric sugars'!P29</f>
        <v/>
      </c>
      <c r="J28" s="48" t="str">
        <f>'Monomeric sugars'!Q29</f>
        <v/>
      </c>
      <c r="K28" s="51" t="str">
        <f>'Monomeric sugars'!R29</f>
        <v/>
      </c>
      <c r="L28" s="50" t="str">
        <f>'Total sugars'!X32</f>
        <v/>
      </c>
      <c r="M28" s="48" t="str">
        <f>'Total sugars'!Y32</f>
        <v/>
      </c>
      <c r="N28" s="48" t="str">
        <f>'Total sugars'!Z32</f>
        <v/>
      </c>
      <c r="O28" s="48" t="str">
        <f>'Total sugars'!AA32</f>
        <v/>
      </c>
      <c r="P28" s="48" t="str">
        <f>'Total sugars'!AB32</f>
        <v/>
      </c>
      <c r="Q28" s="48" t="str">
        <f>'Organic Acids'!M28</f>
        <v/>
      </c>
      <c r="R28" s="48" t="str">
        <f>'Organic Acids'!N28</f>
        <v/>
      </c>
      <c r="S28" s="48" t="str">
        <f>'Organic Acids'!O28</f>
        <v/>
      </c>
      <c r="T28" s="48" t="str">
        <f>'Organic Acids'!P28</f>
        <v/>
      </c>
      <c r="U28" s="48" t="str">
        <f>'Organic Acids'!Q28</f>
        <v/>
      </c>
      <c r="V28" s="48" t="str">
        <f>'Organic Acids'!R28</f>
        <v/>
      </c>
      <c r="W28" s="48" t="str">
        <f>'Organic Acids After Hydrolysis'!N28</f>
        <v/>
      </c>
      <c r="X28" s="48" t="str">
        <f>'Organic Acids After Hydrolysis'!O28</f>
        <v/>
      </c>
      <c r="Y28" s="48" t="str">
        <f>'Organic Acids After Hydrolysis'!P28</f>
        <v/>
      </c>
      <c r="Z28" s="48" t="str">
        <f>'Organic Acids After Hydrolysis'!Q28</f>
        <v/>
      </c>
      <c r="AA28" s="48" t="str">
        <f>'Organic Acids After Hydrolysis'!R28</f>
        <v/>
      </c>
      <c r="AB28" s="51" t="str">
        <f>'Organic Acids After Hydrolysis'!S28</f>
        <v/>
      </c>
    </row>
    <row r="29" spans="1:28">
      <c r="A29" s="19">
        <f>'TRB Record'!A28</f>
        <v>14</v>
      </c>
      <c r="B29" s="164" t="str">
        <f>IF('TRB Record'!C28="","",'TRB Record'!C28)</f>
        <v/>
      </c>
      <c r="C29" s="239" t="str">
        <f>VLOOKUP(A29,Density!$A$6:$J$95,10,FALSE)</f>
        <v/>
      </c>
      <c r="D29" s="165" t="str">
        <f>IF(VLOOKUP(A29,pH!$A$3:$C$32,3,FALSE)="","",VLOOKUP(A29,pH!$A$3:$C$32,3,FALSE))</f>
        <v/>
      </c>
      <c r="E29" s="51" t="str">
        <f>Lignin!J28</f>
        <v/>
      </c>
      <c r="F29" s="50" t="str">
        <f>'Monomeric sugars'!M30</f>
        <v/>
      </c>
      <c r="G29" s="48" t="str">
        <f>'Monomeric sugars'!N30</f>
        <v/>
      </c>
      <c r="H29" s="48" t="str">
        <f>'Monomeric sugars'!O30</f>
        <v/>
      </c>
      <c r="I29" s="48" t="str">
        <f>'Monomeric sugars'!P30</f>
        <v/>
      </c>
      <c r="J29" s="48" t="str">
        <f>'Monomeric sugars'!Q30</f>
        <v/>
      </c>
      <c r="K29" s="51" t="str">
        <f>'Monomeric sugars'!R30</f>
        <v/>
      </c>
      <c r="L29" s="50" t="str">
        <f>'Total sugars'!X33</f>
        <v/>
      </c>
      <c r="M29" s="48" t="str">
        <f>'Total sugars'!Y33</f>
        <v/>
      </c>
      <c r="N29" s="48" t="str">
        <f>'Total sugars'!Z33</f>
        <v/>
      </c>
      <c r="O29" s="48" t="str">
        <f>'Total sugars'!AA33</f>
        <v/>
      </c>
      <c r="P29" s="48" t="str">
        <f>'Total sugars'!AB33</f>
        <v/>
      </c>
      <c r="Q29" s="48" t="str">
        <f>'Organic Acids'!M29</f>
        <v/>
      </c>
      <c r="R29" s="48" t="str">
        <f>'Organic Acids'!N29</f>
        <v/>
      </c>
      <c r="S29" s="48" t="str">
        <f>'Organic Acids'!O29</f>
        <v/>
      </c>
      <c r="T29" s="48" t="str">
        <f>'Organic Acids'!P29</f>
        <v/>
      </c>
      <c r="U29" s="48" t="str">
        <f>'Organic Acids'!Q29</f>
        <v/>
      </c>
      <c r="V29" s="48" t="str">
        <f>'Organic Acids'!R29</f>
        <v/>
      </c>
      <c r="W29" s="48" t="str">
        <f>'Organic Acids After Hydrolysis'!N29</f>
        <v/>
      </c>
      <c r="X29" s="48" t="str">
        <f>'Organic Acids After Hydrolysis'!O29</f>
        <v/>
      </c>
      <c r="Y29" s="48" t="str">
        <f>'Organic Acids After Hydrolysis'!P29</f>
        <v/>
      </c>
      <c r="Z29" s="48" t="str">
        <f>'Organic Acids After Hydrolysis'!Q29</f>
        <v/>
      </c>
      <c r="AA29" s="48" t="str">
        <f>'Organic Acids After Hydrolysis'!R29</f>
        <v/>
      </c>
      <c r="AB29" s="51" t="str">
        <f>'Organic Acids After Hydrolysis'!S29</f>
        <v/>
      </c>
    </row>
    <row r="30" spans="1:28">
      <c r="A30" s="19" t="str">
        <f>'TRB Record'!A29</f>
        <v>replicate 14</v>
      </c>
      <c r="B30" s="164" t="str">
        <f>IF('TRB Record'!C29="","",'TRB Record'!C29)</f>
        <v/>
      </c>
      <c r="C30" s="239"/>
      <c r="D30" s="165"/>
      <c r="E30" s="51" t="str">
        <f>Lignin!J29</f>
        <v/>
      </c>
      <c r="F30" s="50" t="str">
        <f>'Monomeric sugars'!M31</f>
        <v/>
      </c>
      <c r="G30" s="48" t="str">
        <f>'Monomeric sugars'!N31</f>
        <v/>
      </c>
      <c r="H30" s="48" t="str">
        <f>'Monomeric sugars'!O31</f>
        <v/>
      </c>
      <c r="I30" s="48" t="str">
        <f>'Monomeric sugars'!P31</f>
        <v/>
      </c>
      <c r="J30" s="48" t="str">
        <f>'Monomeric sugars'!Q31</f>
        <v/>
      </c>
      <c r="K30" s="51" t="str">
        <f>'Monomeric sugars'!R31</f>
        <v/>
      </c>
      <c r="L30" s="50" t="str">
        <f>'Total sugars'!X34</f>
        <v/>
      </c>
      <c r="M30" s="48" t="str">
        <f>'Total sugars'!Y34</f>
        <v/>
      </c>
      <c r="N30" s="48" t="str">
        <f>'Total sugars'!Z34</f>
        <v/>
      </c>
      <c r="O30" s="48" t="str">
        <f>'Total sugars'!AA34</f>
        <v/>
      </c>
      <c r="P30" s="48" t="str">
        <f>'Total sugars'!AB34</f>
        <v/>
      </c>
      <c r="Q30" s="48" t="str">
        <f>'Organic Acids'!M30</f>
        <v/>
      </c>
      <c r="R30" s="48" t="str">
        <f>'Organic Acids'!N30</f>
        <v/>
      </c>
      <c r="S30" s="48" t="str">
        <f>'Organic Acids'!O30</f>
        <v/>
      </c>
      <c r="T30" s="48" t="str">
        <f>'Organic Acids'!P30</f>
        <v/>
      </c>
      <c r="U30" s="48" t="str">
        <f>'Organic Acids'!Q30</f>
        <v/>
      </c>
      <c r="V30" s="48" t="str">
        <f>'Organic Acids'!R30</f>
        <v/>
      </c>
      <c r="W30" s="48" t="str">
        <f>'Organic Acids After Hydrolysis'!N30</f>
        <v/>
      </c>
      <c r="X30" s="48" t="str">
        <f>'Organic Acids After Hydrolysis'!O30</f>
        <v/>
      </c>
      <c r="Y30" s="48" t="str">
        <f>'Organic Acids After Hydrolysis'!P30</f>
        <v/>
      </c>
      <c r="Z30" s="48" t="str">
        <f>'Organic Acids After Hydrolysis'!Q30</f>
        <v/>
      </c>
      <c r="AA30" s="48" t="str">
        <f>'Organic Acids After Hydrolysis'!R30</f>
        <v/>
      </c>
      <c r="AB30" s="51" t="str">
        <f>'Organic Acids After Hydrolysis'!S30</f>
        <v/>
      </c>
    </row>
    <row r="31" spans="1:28">
      <c r="A31" s="19">
        <f>'TRB Record'!A30</f>
        <v>15</v>
      </c>
      <c r="B31" s="164" t="str">
        <f>IF('TRB Record'!C30="","",'TRB Record'!C30)</f>
        <v/>
      </c>
      <c r="C31" s="239" t="str">
        <f>VLOOKUP(A31,Density!$A$6:$J$95,10,FALSE)</f>
        <v/>
      </c>
      <c r="D31" s="165" t="str">
        <f>IF(VLOOKUP(A31,pH!$A$3:$C$32,3,FALSE)="","",VLOOKUP(A31,pH!$A$3:$C$32,3,FALSE))</f>
        <v/>
      </c>
      <c r="E31" s="51" t="str">
        <f>Lignin!J30</f>
        <v/>
      </c>
      <c r="F31" s="50" t="str">
        <f>'Monomeric sugars'!M32</f>
        <v/>
      </c>
      <c r="G31" s="48" t="str">
        <f>'Monomeric sugars'!N32</f>
        <v/>
      </c>
      <c r="H31" s="48" t="str">
        <f>'Monomeric sugars'!O32</f>
        <v/>
      </c>
      <c r="I31" s="48" t="str">
        <f>'Monomeric sugars'!P32</f>
        <v/>
      </c>
      <c r="J31" s="48" t="str">
        <f>'Monomeric sugars'!Q32</f>
        <v/>
      </c>
      <c r="K31" s="51" t="str">
        <f>'Monomeric sugars'!R32</f>
        <v/>
      </c>
      <c r="L31" s="50" t="str">
        <f>'Total sugars'!X35</f>
        <v/>
      </c>
      <c r="M31" s="48" t="str">
        <f>'Total sugars'!Y35</f>
        <v/>
      </c>
      <c r="N31" s="48" t="str">
        <f>'Total sugars'!Z35</f>
        <v/>
      </c>
      <c r="O31" s="48" t="str">
        <f>'Total sugars'!AA35</f>
        <v/>
      </c>
      <c r="P31" s="48" t="str">
        <f>'Total sugars'!AB35</f>
        <v/>
      </c>
      <c r="Q31" s="48" t="str">
        <f>'Organic Acids'!M31</f>
        <v/>
      </c>
      <c r="R31" s="48" t="str">
        <f>'Organic Acids'!N31</f>
        <v/>
      </c>
      <c r="S31" s="48" t="str">
        <f>'Organic Acids'!O31</f>
        <v/>
      </c>
      <c r="T31" s="48" t="str">
        <f>'Organic Acids'!P31</f>
        <v/>
      </c>
      <c r="U31" s="48" t="str">
        <f>'Organic Acids'!Q31</f>
        <v/>
      </c>
      <c r="V31" s="48" t="str">
        <f>'Organic Acids'!R31</f>
        <v/>
      </c>
      <c r="W31" s="48" t="str">
        <f>'Organic Acids After Hydrolysis'!N31</f>
        <v/>
      </c>
      <c r="X31" s="48" t="str">
        <f>'Organic Acids After Hydrolysis'!O31</f>
        <v/>
      </c>
      <c r="Y31" s="48" t="str">
        <f>'Organic Acids After Hydrolysis'!P31</f>
        <v/>
      </c>
      <c r="Z31" s="48" t="str">
        <f>'Organic Acids After Hydrolysis'!Q31</f>
        <v/>
      </c>
      <c r="AA31" s="48" t="str">
        <f>'Organic Acids After Hydrolysis'!R31</f>
        <v/>
      </c>
      <c r="AB31" s="51" t="str">
        <f>'Organic Acids After Hydrolysis'!S31</f>
        <v/>
      </c>
    </row>
    <row r="32" spans="1:28">
      <c r="A32" s="19" t="str">
        <f>'TRB Record'!A31</f>
        <v>replicate 15</v>
      </c>
      <c r="B32" s="164" t="str">
        <f>IF('TRB Record'!C31="","",'TRB Record'!C31)</f>
        <v/>
      </c>
      <c r="C32" s="239"/>
      <c r="D32" s="165"/>
      <c r="E32" s="51" t="str">
        <f>Lignin!J31</f>
        <v/>
      </c>
      <c r="F32" s="50" t="str">
        <f>'Monomeric sugars'!M33</f>
        <v/>
      </c>
      <c r="G32" s="48" t="str">
        <f>'Monomeric sugars'!N33</f>
        <v/>
      </c>
      <c r="H32" s="48" t="str">
        <f>'Monomeric sugars'!O33</f>
        <v/>
      </c>
      <c r="I32" s="48" t="str">
        <f>'Monomeric sugars'!P33</f>
        <v/>
      </c>
      <c r="J32" s="48" t="str">
        <f>'Monomeric sugars'!Q33</f>
        <v/>
      </c>
      <c r="K32" s="51" t="str">
        <f>'Monomeric sugars'!R33</f>
        <v/>
      </c>
      <c r="L32" s="50" t="str">
        <f>'Total sugars'!X36</f>
        <v/>
      </c>
      <c r="M32" s="48" t="str">
        <f>'Total sugars'!Y36</f>
        <v/>
      </c>
      <c r="N32" s="48" t="str">
        <f>'Total sugars'!Z36</f>
        <v/>
      </c>
      <c r="O32" s="48" t="str">
        <f>'Total sugars'!AA36</f>
        <v/>
      </c>
      <c r="P32" s="48" t="str">
        <f>'Total sugars'!AB36</f>
        <v/>
      </c>
      <c r="Q32" s="48" t="str">
        <f>'Organic Acids'!M32</f>
        <v/>
      </c>
      <c r="R32" s="48" t="str">
        <f>'Organic Acids'!N32</f>
        <v/>
      </c>
      <c r="S32" s="48" t="str">
        <f>'Organic Acids'!O32</f>
        <v/>
      </c>
      <c r="T32" s="48" t="str">
        <f>'Organic Acids'!P32</f>
        <v/>
      </c>
      <c r="U32" s="48" t="str">
        <f>'Organic Acids'!Q32</f>
        <v/>
      </c>
      <c r="V32" s="48" t="str">
        <f>'Organic Acids'!R32</f>
        <v/>
      </c>
      <c r="W32" s="48" t="str">
        <f>'Organic Acids After Hydrolysis'!N32</f>
        <v/>
      </c>
      <c r="X32" s="48" t="str">
        <f>'Organic Acids After Hydrolysis'!O32</f>
        <v/>
      </c>
      <c r="Y32" s="48" t="str">
        <f>'Organic Acids After Hydrolysis'!P32</f>
        <v/>
      </c>
      <c r="Z32" s="48" t="str">
        <f>'Organic Acids After Hydrolysis'!Q32</f>
        <v/>
      </c>
      <c r="AA32" s="48" t="str">
        <f>'Organic Acids After Hydrolysis'!R32</f>
        <v/>
      </c>
      <c r="AB32" s="51" t="str">
        <f>'Organic Acids After Hydrolysis'!S32</f>
        <v/>
      </c>
    </row>
    <row r="33" spans="1:28">
      <c r="A33" s="19">
        <f>'TRB Record'!A32</f>
        <v>16</v>
      </c>
      <c r="B33" s="164" t="str">
        <f>IF('TRB Record'!C32="","",'TRB Record'!C32)</f>
        <v/>
      </c>
      <c r="C33" s="239" t="str">
        <f>VLOOKUP(A33,Density!$A$6:$J$95,10,FALSE)</f>
        <v/>
      </c>
      <c r="D33" s="165" t="str">
        <f>IF(VLOOKUP(A33,pH!$A$3:$C$32,3,FALSE)="","",VLOOKUP(A33,pH!$A$3:$C$32,3,FALSE))</f>
        <v/>
      </c>
      <c r="E33" s="51" t="str">
        <f>Lignin!J32</f>
        <v/>
      </c>
      <c r="F33" s="50" t="str">
        <f>'Monomeric sugars'!M34</f>
        <v/>
      </c>
      <c r="G33" s="48" t="str">
        <f>'Monomeric sugars'!N34</f>
        <v/>
      </c>
      <c r="H33" s="48" t="str">
        <f>'Monomeric sugars'!O34</f>
        <v/>
      </c>
      <c r="I33" s="48" t="str">
        <f>'Monomeric sugars'!P34</f>
        <v/>
      </c>
      <c r="J33" s="48" t="str">
        <f>'Monomeric sugars'!Q34</f>
        <v/>
      </c>
      <c r="K33" s="51" t="str">
        <f>'Monomeric sugars'!R34</f>
        <v/>
      </c>
      <c r="L33" s="50" t="str">
        <f>'Total sugars'!X37</f>
        <v/>
      </c>
      <c r="M33" s="48" t="str">
        <f>'Total sugars'!Y37</f>
        <v/>
      </c>
      <c r="N33" s="48" t="str">
        <f>'Total sugars'!Z37</f>
        <v/>
      </c>
      <c r="O33" s="48" t="str">
        <f>'Total sugars'!AA37</f>
        <v/>
      </c>
      <c r="P33" s="48" t="str">
        <f>'Total sugars'!AB37</f>
        <v/>
      </c>
      <c r="Q33" s="48" t="str">
        <f>'Organic Acids'!M33</f>
        <v/>
      </c>
      <c r="R33" s="48" t="str">
        <f>'Organic Acids'!N33</f>
        <v/>
      </c>
      <c r="S33" s="48" t="str">
        <f>'Organic Acids'!O33</f>
        <v/>
      </c>
      <c r="T33" s="48" t="str">
        <f>'Organic Acids'!P33</f>
        <v/>
      </c>
      <c r="U33" s="48" t="str">
        <f>'Organic Acids'!Q33</f>
        <v/>
      </c>
      <c r="V33" s="48" t="str">
        <f>'Organic Acids'!R33</f>
        <v/>
      </c>
      <c r="W33" s="48" t="str">
        <f>'Organic Acids After Hydrolysis'!N33</f>
        <v/>
      </c>
      <c r="X33" s="48" t="str">
        <f>'Organic Acids After Hydrolysis'!O33</f>
        <v/>
      </c>
      <c r="Y33" s="48" t="str">
        <f>'Organic Acids After Hydrolysis'!P33</f>
        <v/>
      </c>
      <c r="Z33" s="48" t="str">
        <f>'Organic Acids After Hydrolysis'!Q33</f>
        <v/>
      </c>
      <c r="AA33" s="48" t="str">
        <f>'Organic Acids After Hydrolysis'!R33</f>
        <v/>
      </c>
      <c r="AB33" s="51" t="str">
        <f>'Organic Acids After Hydrolysis'!S33</f>
        <v/>
      </c>
    </row>
    <row r="34" spans="1:28">
      <c r="A34" s="19" t="str">
        <f>'TRB Record'!A33</f>
        <v>replicate 16</v>
      </c>
      <c r="B34" s="164" t="str">
        <f>IF('TRB Record'!C33="","",'TRB Record'!C33)</f>
        <v/>
      </c>
      <c r="C34" s="239"/>
      <c r="D34" s="165"/>
      <c r="E34" s="51" t="str">
        <f>Lignin!J33</f>
        <v/>
      </c>
      <c r="F34" s="50" t="str">
        <f>'Monomeric sugars'!M35</f>
        <v/>
      </c>
      <c r="G34" s="48" t="str">
        <f>'Monomeric sugars'!N35</f>
        <v/>
      </c>
      <c r="H34" s="48" t="str">
        <f>'Monomeric sugars'!O35</f>
        <v/>
      </c>
      <c r="I34" s="48" t="str">
        <f>'Monomeric sugars'!P35</f>
        <v/>
      </c>
      <c r="J34" s="48" t="str">
        <f>'Monomeric sugars'!Q35</f>
        <v/>
      </c>
      <c r="K34" s="51" t="str">
        <f>'Monomeric sugars'!R35</f>
        <v/>
      </c>
      <c r="L34" s="50" t="str">
        <f>'Total sugars'!X38</f>
        <v/>
      </c>
      <c r="M34" s="48" t="str">
        <f>'Total sugars'!Y38</f>
        <v/>
      </c>
      <c r="N34" s="48" t="str">
        <f>'Total sugars'!Z38</f>
        <v/>
      </c>
      <c r="O34" s="48" t="str">
        <f>'Total sugars'!AA38</f>
        <v/>
      </c>
      <c r="P34" s="48" t="str">
        <f>'Total sugars'!AB38</f>
        <v/>
      </c>
      <c r="Q34" s="48" t="str">
        <f>'Organic Acids'!M34</f>
        <v/>
      </c>
      <c r="R34" s="48" t="str">
        <f>'Organic Acids'!N34</f>
        <v/>
      </c>
      <c r="S34" s="48" t="str">
        <f>'Organic Acids'!O34</f>
        <v/>
      </c>
      <c r="T34" s="48" t="str">
        <f>'Organic Acids'!P34</f>
        <v/>
      </c>
      <c r="U34" s="48" t="str">
        <f>'Organic Acids'!Q34</f>
        <v/>
      </c>
      <c r="V34" s="48" t="str">
        <f>'Organic Acids'!R34</f>
        <v/>
      </c>
      <c r="W34" s="48" t="str">
        <f>'Organic Acids After Hydrolysis'!N34</f>
        <v/>
      </c>
      <c r="X34" s="48" t="str">
        <f>'Organic Acids After Hydrolysis'!O34</f>
        <v/>
      </c>
      <c r="Y34" s="48" t="str">
        <f>'Organic Acids After Hydrolysis'!P34</f>
        <v/>
      </c>
      <c r="Z34" s="48" t="str">
        <f>'Organic Acids After Hydrolysis'!Q34</f>
        <v/>
      </c>
      <c r="AA34" s="48" t="str">
        <f>'Organic Acids After Hydrolysis'!R34</f>
        <v/>
      </c>
      <c r="AB34" s="51" t="str">
        <f>'Organic Acids After Hydrolysis'!S34</f>
        <v/>
      </c>
    </row>
    <row r="35" spans="1:28">
      <c r="A35" s="19">
        <f>'TRB Record'!A34</f>
        <v>17</v>
      </c>
      <c r="B35" s="164" t="str">
        <f>IF('TRB Record'!C34="","",'TRB Record'!C34)</f>
        <v/>
      </c>
      <c r="C35" s="239" t="str">
        <f>VLOOKUP(A35,Density!$A$6:$J$95,10,FALSE)</f>
        <v/>
      </c>
      <c r="D35" s="165" t="str">
        <f>IF(VLOOKUP(A35,pH!$A$3:$C$32,3,FALSE)="","",VLOOKUP(A35,pH!$A$3:$C$32,3,FALSE))</f>
        <v/>
      </c>
      <c r="E35" s="51" t="str">
        <f>Lignin!J34</f>
        <v/>
      </c>
      <c r="F35" s="50" t="str">
        <f>'Monomeric sugars'!M36</f>
        <v/>
      </c>
      <c r="G35" s="48" t="str">
        <f>'Monomeric sugars'!N36</f>
        <v/>
      </c>
      <c r="H35" s="48" t="str">
        <f>'Monomeric sugars'!O36</f>
        <v/>
      </c>
      <c r="I35" s="48" t="str">
        <f>'Monomeric sugars'!P36</f>
        <v/>
      </c>
      <c r="J35" s="48" t="str">
        <f>'Monomeric sugars'!Q36</f>
        <v/>
      </c>
      <c r="K35" s="51" t="str">
        <f>'Monomeric sugars'!R36</f>
        <v/>
      </c>
      <c r="L35" s="50" t="str">
        <f>'Total sugars'!X39</f>
        <v/>
      </c>
      <c r="M35" s="48" t="str">
        <f>'Total sugars'!Y39</f>
        <v/>
      </c>
      <c r="N35" s="48" t="str">
        <f>'Total sugars'!Z39</f>
        <v/>
      </c>
      <c r="O35" s="48" t="str">
        <f>'Total sugars'!AA39</f>
        <v/>
      </c>
      <c r="P35" s="48" t="str">
        <f>'Total sugars'!AB39</f>
        <v/>
      </c>
      <c r="Q35" s="48" t="str">
        <f>'Organic Acids'!M35</f>
        <v/>
      </c>
      <c r="R35" s="48" t="str">
        <f>'Organic Acids'!N35</f>
        <v/>
      </c>
      <c r="S35" s="48" t="str">
        <f>'Organic Acids'!O35</f>
        <v/>
      </c>
      <c r="T35" s="48" t="str">
        <f>'Organic Acids'!P35</f>
        <v/>
      </c>
      <c r="U35" s="48" t="str">
        <f>'Organic Acids'!Q35</f>
        <v/>
      </c>
      <c r="V35" s="48" t="str">
        <f>'Organic Acids'!R35</f>
        <v/>
      </c>
      <c r="W35" s="48" t="str">
        <f>'Organic Acids After Hydrolysis'!N35</f>
        <v/>
      </c>
      <c r="X35" s="48" t="str">
        <f>'Organic Acids After Hydrolysis'!O35</f>
        <v/>
      </c>
      <c r="Y35" s="48" t="str">
        <f>'Organic Acids After Hydrolysis'!P35</f>
        <v/>
      </c>
      <c r="Z35" s="48" t="str">
        <f>'Organic Acids After Hydrolysis'!Q35</f>
        <v/>
      </c>
      <c r="AA35" s="48" t="str">
        <f>'Organic Acids After Hydrolysis'!R35</f>
        <v/>
      </c>
      <c r="AB35" s="51" t="str">
        <f>'Organic Acids After Hydrolysis'!S35</f>
        <v/>
      </c>
    </row>
    <row r="36" spans="1:28">
      <c r="A36" s="19" t="str">
        <f>'TRB Record'!A35</f>
        <v>replicate 17</v>
      </c>
      <c r="B36" s="164" t="str">
        <f>IF('TRB Record'!C35="","",'TRB Record'!C35)</f>
        <v/>
      </c>
      <c r="C36" s="239"/>
      <c r="D36" s="165"/>
      <c r="E36" s="51" t="str">
        <f>Lignin!J35</f>
        <v/>
      </c>
      <c r="F36" s="50" t="str">
        <f>'Monomeric sugars'!M37</f>
        <v/>
      </c>
      <c r="G36" s="48" t="str">
        <f>'Monomeric sugars'!N37</f>
        <v/>
      </c>
      <c r="H36" s="48" t="str">
        <f>'Monomeric sugars'!O37</f>
        <v/>
      </c>
      <c r="I36" s="48" t="str">
        <f>'Monomeric sugars'!P37</f>
        <v/>
      </c>
      <c r="J36" s="48" t="str">
        <f>'Monomeric sugars'!Q37</f>
        <v/>
      </c>
      <c r="K36" s="51" t="str">
        <f>'Monomeric sugars'!R37</f>
        <v/>
      </c>
      <c r="L36" s="50" t="str">
        <f>'Total sugars'!X40</f>
        <v/>
      </c>
      <c r="M36" s="48" t="str">
        <f>'Total sugars'!Y40</f>
        <v/>
      </c>
      <c r="N36" s="48" t="str">
        <f>'Total sugars'!Z40</f>
        <v/>
      </c>
      <c r="O36" s="48" t="str">
        <f>'Total sugars'!AA40</f>
        <v/>
      </c>
      <c r="P36" s="48" t="str">
        <f>'Total sugars'!AB40</f>
        <v/>
      </c>
      <c r="Q36" s="48" t="str">
        <f>'Organic Acids'!M36</f>
        <v/>
      </c>
      <c r="R36" s="48" t="str">
        <f>'Organic Acids'!N36</f>
        <v/>
      </c>
      <c r="S36" s="48" t="str">
        <f>'Organic Acids'!O36</f>
        <v/>
      </c>
      <c r="T36" s="48" t="str">
        <f>'Organic Acids'!P36</f>
        <v/>
      </c>
      <c r="U36" s="48" t="str">
        <f>'Organic Acids'!Q36</f>
        <v/>
      </c>
      <c r="V36" s="48" t="str">
        <f>'Organic Acids'!R36</f>
        <v/>
      </c>
      <c r="W36" s="48" t="str">
        <f>'Organic Acids After Hydrolysis'!N36</f>
        <v/>
      </c>
      <c r="X36" s="48" t="str">
        <f>'Organic Acids After Hydrolysis'!O36</f>
        <v/>
      </c>
      <c r="Y36" s="48" t="str">
        <f>'Organic Acids After Hydrolysis'!P36</f>
        <v/>
      </c>
      <c r="Z36" s="48" t="str">
        <f>'Organic Acids After Hydrolysis'!Q36</f>
        <v/>
      </c>
      <c r="AA36" s="48" t="str">
        <f>'Organic Acids After Hydrolysis'!R36</f>
        <v/>
      </c>
      <c r="AB36" s="51" t="str">
        <f>'Organic Acids After Hydrolysis'!S36</f>
        <v/>
      </c>
    </row>
    <row r="37" spans="1:28">
      <c r="A37" s="19">
        <f>'TRB Record'!A36</f>
        <v>18</v>
      </c>
      <c r="B37" s="164" t="str">
        <f>IF('TRB Record'!C36="","",'TRB Record'!C36)</f>
        <v/>
      </c>
      <c r="C37" s="239" t="str">
        <f>VLOOKUP(A37,Density!$A$6:$J$95,10,FALSE)</f>
        <v/>
      </c>
      <c r="D37" s="165" t="str">
        <f>IF(VLOOKUP(A37,pH!$A$3:$C$32,3,FALSE)="","",VLOOKUP(A37,pH!$A$3:$C$32,3,FALSE))</f>
        <v/>
      </c>
      <c r="E37" s="51" t="str">
        <f>Lignin!J36</f>
        <v/>
      </c>
      <c r="F37" s="50" t="str">
        <f>'Monomeric sugars'!M38</f>
        <v/>
      </c>
      <c r="G37" s="48" t="str">
        <f>'Monomeric sugars'!N38</f>
        <v/>
      </c>
      <c r="H37" s="48" t="str">
        <f>'Monomeric sugars'!O38</f>
        <v/>
      </c>
      <c r="I37" s="48" t="str">
        <f>'Monomeric sugars'!P38</f>
        <v/>
      </c>
      <c r="J37" s="48" t="str">
        <f>'Monomeric sugars'!Q38</f>
        <v/>
      </c>
      <c r="K37" s="51" t="str">
        <f>'Monomeric sugars'!R38</f>
        <v/>
      </c>
      <c r="L37" s="50" t="str">
        <f>'Total sugars'!X41</f>
        <v/>
      </c>
      <c r="M37" s="48" t="str">
        <f>'Total sugars'!Y41</f>
        <v/>
      </c>
      <c r="N37" s="48" t="str">
        <f>'Total sugars'!Z41</f>
        <v/>
      </c>
      <c r="O37" s="48" t="str">
        <f>'Total sugars'!AA41</f>
        <v/>
      </c>
      <c r="P37" s="48" t="str">
        <f>'Total sugars'!AB41</f>
        <v/>
      </c>
      <c r="Q37" s="48" t="str">
        <f>'Organic Acids'!M37</f>
        <v/>
      </c>
      <c r="R37" s="48" t="str">
        <f>'Organic Acids'!N37</f>
        <v/>
      </c>
      <c r="S37" s="48" t="str">
        <f>'Organic Acids'!O37</f>
        <v/>
      </c>
      <c r="T37" s="48" t="str">
        <f>'Organic Acids'!P37</f>
        <v/>
      </c>
      <c r="U37" s="48" t="str">
        <f>'Organic Acids'!Q37</f>
        <v/>
      </c>
      <c r="V37" s="48" t="str">
        <f>'Organic Acids'!R37</f>
        <v/>
      </c>
      <c r="W37" s="48" t="str">
        <f>'Organic Acids After Hydrolysis'!N37</f>
        <v/>
      </c>
      <c r="X37" s="48" t="str">
        <f>'Organic Acids After Hydrolysis'!O37</f>
        <v/>
      </c>
      <c r="Y37" s="48" t="str">
        <f>'Organic Acids After Hydrolysis'!P37</f>
        <v/>
      </c>
      <c r="Z37" s="48" t="str">
        <f>'Organic Acids After Hydrolysis'!Q37</f>
        <v/>
      </c>
      <c r="AA37" s="48" t="str">
        <f>'Organic Acids After Hydrolysis'!R37</f>
        <v/>
      </c>
      <c r="AB37" s="51" t="str">
        <f>'Organic Acids After Hydrolysis'!S37</f>
        <v/>
      </c>
    </row>
    <row r="38" spans="1:28">
      <c r="A38" s="19" t="str">
        <f>'TRB Record'!A37</f>
        <v>replicate 18</v>
      </c>
      <c r="B38" s="164" t="str">
        <f>IF('TRB Record'!C37="","",'TRB Record'!C37)</f>
        <v/>
      </c>
      <c r="C38" s="239"/>
      <c r="D38" s="165"/>
      <c r="E38" s="51" t="str">
        <f>Lignin!J37</f>
        <v/>
      </c>
      <c r="F38" s="50" t="str">
        <f>'Monomeric sugars'!M39</f>
        <v/>
      </c>
      <c r="G38" s="48" t="str">
        <f>'Monomeric sugars'!N39</f>
        <v/>
      </c>
      <c r="H38" s="48" t="str">
        <f>'Monomeric sugars'!O39</f>
        <v/>
      </c>
      <c r="I38" s="48" t="str">
        <f>'Monomeric sugars'!P39</f>
        <v/>
      </c>
      <c r="J38" s="48" t="str">
        <f>'Monomeric sugars'!Q39</f>
        <v/>
      </c>
      <c r="K38" s="51" t="str">
        <f>'Monomeric sugars'!R39</f>
        <v/>
      </c>
      <c r="L38" s="50" t="str">
        <f>'Total sugars'!X42</f>
        <v/>
      </c>
      <c r="M38" s="48" t="str">
        <f>'Total sugars'!Y42</f>
        <v/>
      </c>
      <c r="N38" s="48" t="str">
        <f>'Total sugars'!Z42</f>
        <v/>
      </c>
      <c r="O38" s="48" t="str">
        <f>'Total sugars'!AA42</f>
        <v/>
      </c>
      <c r="P38" s="48" t="str">
        <f>'Total sugars'!AB42</f>
        <v/>
      </c>
      <c r="Q38" s="48" t="str">
        <f>'Organic Acids'!M38</f>
        <v/>
      </c>
      <c r="R38" s="48" t="str">
        <f>'Organic Acids'!N38</f>
        <v/>
      </c>
      <c r="S38" s="48" t="str">
        <f>'Organic Acids'!O38</f>
        <v/>
      </c>
      <c r="T38" s="48" t="str">
        <f>'Organic Acids'!P38</f>
        <v/>
      </c>
      <c r="U38" s="48" t="str">
        <f>'Organic Acids'!Q38</f>
        <v/>
      </c>
      <c r="V38" s="48" t="str">
        <f>'Organic Acids'!R38</f>
        <v/>
      </c>
      <c r="W38" s="48" t="str">
        <f>'Organic Acids After Hydrolysis'!N38</f>
        <v/>
      </c>
      <c r="X38" s="48" t="str">
        <f>'Organic Acids After Hydrolysis'!O38</f>
        <v/>
      </c>
      <c r="Y38" s="48" t="str">
        <f>'Organic Acids After Hydrolysis'!P38</f>
        <v/>
      </c>
      <c r="Z38" s="48" t="str">
        <f>'Organic Acids After Hydrolysis'!Q38</f>
        <v/>
      </c>
      <c r="AA38" s="48" t="str">
        <f>'Organic Acids After Hydrolysis'!R38</f>
        <v/>
      </c>
      <c r="AB38" s="51" t="str">
        <f>'Organic Acids After Hydrolysis'!S38</f>
        <v/>
      </c>
    </row>
    <row r="39" spans="1:28">
      <c r="A39" s="19">
        <f>'TRB Record'!A38</f>
        <v>19</v>
      </c>
      <c r="B39" s="164" t="str">
        <f>IF('TRB Record'!C38="","",'TRB Record'!C38)</f>
        <v/>
      </c>
      <c r="C39" s="239" t="str">
        <f>VLOOKUP(A39,Density!$A$6:$J$95,10,FALSE)</f>
        <v/>
      </c>
      <c r="D39" s="165" t="str">
        <f>IF(VLOOKUP(A39,pH!$A$3:$C$32,3,FALSE)="","",VLOOKUP(A39,pH!$A$3:$C$32,3,FALSE))</f>
        <v/>
      </c>
      <c r="E39" s="51" t="str">
        <f>Lignin!J38</f>
        <v/>
      </c>
      <c r="F39" s="50" t="str">
        <f>'Monomeric sugars'!M40</f>
        <v/>
      </c>
      <c r="G39" s="48" t="str">
        <f>'Monomeric sugars'!N40</f>
        <v/>
      </c>
      <c r="H39" s="48" t="str">
        <f>'Monomeric sugars'!O40</f>
        <v/>
      </c>
      <c r="I39" s="48" t="str">
        <f>'Monomeric sugars'!P40</f>
        <v/>
      </c>
      <c r="J39" s="48" t="str">
        <f>'Monomeric sugars'!Q40</f>
        <v/>
      </c>
      <c r="K39" s="51" t="str">
        <f>'Monomeric sugars'!R40</f>
        <v/>
      </c>
      <c r="L39" s="50" t="str">
        <f>'Total sugars'!X43</f>
        <v/>
      </c>
      <c r="M39" s="48" t="str">
        <f>'Total sugars'!Y43</f>
        <v/>
      </c>
      <c r="N39" s="48" t="str">
        <f>'Total sugars'!Z43</f>
        <v/>
      </c>
      <c r="O39" s="48" t="str">
        <f>'Total sugars'!AA43</f>
        <v/>
      </c>
      <c r="P39" s="48" t="str">
        <f>'Total sugars'!AB43</f>
        <v/>
      </c>
      <c r="Q39" s="48" t="str">
        <f>'Organic Acids'!M39</f>
        <v/>
      </c>
      <c r="R39" s="48" t="str">
        <f>'Organic Acids'!N39</f>
        <v/>
      </c>
      <c r="S39" s="48" t="str">
        <f>'Organic Acids'!O39</f>
        <v/>
      </c>
      <c r="T39" s="48" t="str">
        <f>'Organic Acids'!P39</f>
        <v/>
      </c>
      <c r="U39" s="48" t="str">
        <f>'Organic Acids'!Q39</f>
        <v/>
      </c>
      <c r="V39" s="48" t="str">
        <f>'Organic Acids'!R39</f>
        <v/>
      </c>
      <c r="W39" s="48" t="str">
        <f>'Organic Acids After Hydrolysis'!N39</f>
        <v/>
      </c>
      <c r="X39" s="48" t="str">
        <f>'Organic Acids After Hydrolysis'!O39</f>
        <v/>
      </c>
      <c r="Y39" s="48" t="str">
        <f>'Organic Acids After Hydrolysis'!P39</f>
        <v/>
      </c>
      <c r="Z39" s="48" t="str">
        <f>'Organic Acids After Hydrolysis'!Q39</f>
        <v/>
      </c>
      <c r="AA39" s="48" t="str">
        <f>'Organic Acids After Hydrolysis'!R39</f>
        <v/>
      </c>
      <c r="AB39" s="51" t="str">
        <f>'Organic Acids After Hydrolysis'!S39</f>
        <v/>
      </c>
    </row>
    <row r="40" spans="1:28">
      <c r="A40" s="19" t="str">
        <f>'TRB Record'!A39</f>
        <v>replicate 19</v>
      </c>
      <c r="B40" s="164" t="str">
        <f>IF('TRB Record'!C39="","",'TRB Record'!C39)</f>
        <v/>
      </c>
      <c r="C40" s="239"/>
      <c r="D40" s="165"/>
      <c r="E40" s="51" t="str">
        <f>Lignin!J39</f>
        <v/>
      </c>
      <c r="F40" s="50" t="str">
        <f>'Monomeric sugars'!M41</f>
        <v/>
      </c>
      <c r="G40" s="48" t="str">
        <f>'Monomeric sugars'!N41</f>
        <v/>
      </c>
      <c r="H40" s="48" t="str">
        <f>'Monomeric sugars'!O41</f>
        <v/>
      </c>
      <c r="I40" s="48" t="str">
        <f>'Monomeric sugars'!P41</f>
        <v/>
      </c>
      <c r="J40" s="48" t="str">
        <f>'Monomeric sugars'!Q41</f>
        <v/>
      </c>
      <c r="K40" s="51" t="str">
        <f>'Monomeric sugars'!R41</f>
        <v/>
      </c>
      <c r="L40" s="50" t="str">
        <f>'Total sugars'!X44</f>
        <v/>
      </c>
      <c r="M40" s="48" t="str">
        <f>'Total sugars'!Y44</f>
        <v/>
      </c>
      <c r="N40" s="48" t="str">
        <f>'Total sugars'!Z44</f>
        <v/>
      </c>
      <c r="O40" s="48" t="str">
        <f>'Total sugars'!AA44</f>
        <v/>
      </c>
      <c r="P40" s="48" t="str">
        <f>'Total sugars'!AB44</f>
        <v/>
      </c>
      <c r="Q40" s="48" t="str">
        <f>'Organic Acids'!M40</f>
        <v/>
      </c>
      <c r="R40" s="48" t="str">
        <f>'Organic Acids'!N40</f>
        <v/>
      </c>
      <c r="S40" s="48" t="str">
        <f>'Organic Acids'!O40</f>
        <v/>
      </c>
      <c r="T40" s="48" t="str">
        <f>'Organic Acids'!P40</f>
        <v/>
      </c>
      <c r="U40" s="48" t="str">
        <f>'Organic Acids'!Q40</f>
        <v/>
      </c>
      <c r="V40" s="48" t="str">
        <f>'Organic Acids'!R40</f>
        <v/>
      </c>
      <c r="W40" s="48" t="str">
        <f>'Organic Acids After Hydrolysis'!N40</f>
        <v/>
      </c>
      <c r="X40" s="48" t="str">
        <f>'Organic Acids After Hydrolysis'!O40</f>
        <v/>
      </c>
      <c r="Y40" s="48" t="str">
        <f>'Organic Acids After Hydrolysis'!P40</f>
        <v/>
      </c>
      <c r="Z40" s="48" t="str">
        <f>'Organic Acids After Hydrolysis'!Q40</f>
        <v/>
      </c>
      <c r="AA40" s="48" t="str">
        <f>'Organic Acids After Hydrolysis'!R40</f>
        <v/>
      </c>
      <c r="AB40" s="51" t="str">
        <f>'Organic Acids After Hydrolysis'!S40</f>
        <v/>
      </c>
    </row>
    <row r="41" spans="1:28">
      <c r="A41" s="19">
        <f>'TRB Record'!A40</f>
        <v>20</v>
      </c>
      <c r="B41" s="164" t="str">
        <f>IF('TRB Record'!C40="","",'TRB Record'!C40)</f>
        <v/>
      </c>
      <c r="C41" s="239" t="str">
        <f>VLOOKUP(A41,Density!$A$6:$J$95,10,FALSE)</f>
        <v/>
      </c>
      <c r="D41" s="165" t="str">
        <f>IF(VLOOKUP(A41,pH!$A$3:$C$32,3,FALSE)="","",VLOOKUP(A41,pH!$A$3:$C$32,3,FALSE))</f>
        <v/>
      </c>
      <c r="E41" s="51" t="str">
        <f>Lignin!J40</f>
        <v/>
      </c>
      <c r="F41" s="50" t="str">
        <f>'Monomeric sugars'!M42</f>
        <v/>
      </c>
      <c r="G41" s="48" t="str">
        <f>'Monomeric sugars'!N42</f>
        <v/>
      </c>
      <c r="H41" s="48" t="str">
        <f>'Monomeric sugars'!O42</f>
        <v/>
      </c>
      <c r="I41" s="48" t="str">
        <f>'Monomeric sugars'!P42</f>
        <v/>
      </c>
      <c r="J41" s="48" t="str">
        <f>'Monomeric sugars'!Q42</f>
        <v/>
      </c>
      <c r="K41" s="51" t="str">
        <f>'Monomeric sugars'!R42</f>
        <v/>
      </c>
      <c r="L41" s="50" t="str">
        <f>'Total sugars'!X45</f>
        <v/>
      </c>
      <c r="M41" s="48" t="str">
        <f>'Total sugars'!Y45</f>
        <v/>
      </c>
      <c r="N41" s="48" t="str">
        <f>'Total sugars'!Z45</f>
        <v/>
      </c>
      <c r="O41" s="48" t="str">
        <f>'Total sugars'!AA45</f>
        <v/>
      </c>
      <c r="P41" s="48" t="str">
        <f>'Total sugars'!AB45</f>
        <v/>
      </c>
      <c r="Q41" s="48" t="str">
        <f>'Organic Acids'!M41</f>
        <v/>
      </c>
      <c r="R41" s="48" t="str">
        <f>'Organic Acids'!N41</f>
        <v/>
      </c>
      <c r="S41" s="48" t="str">
        <f>'Organic Acids'!O41</f>
        <v/>
      </c>
      <c r="T41" s="48" t="str">
        <f>'Organic Acids'!P41</f>
        <v/>
      </c>
      <c r="U41" s="48" t="str">
        <f>'Organic Acids'!Q41</f>
        <v/>
      </c>
      <c r="V41" s="48" t="str">
        <f>'Organic Acids'!R41</f>
        <v/>
      </c>
      <c r="W41" s="48" t="str">
        <f>'Organic Acids After Hydrolysis'!N41</f>
        <v/>
      </c>
      <c r="X41" s="48" t="str">
        <f>'Organic Acids After Hydrolysis'!O41</f>
        <v/>
      </c>
      <c r="Y41" s="48" t="str">
        <f>'Organic Acids After Hydrolysis'!P41</f>
        <v/>
      </c>
      <c r="Z41" s="48" t="str">
        <f>'Organic Acids After Hydrolysis'!Q41</f>
        <v/>
      </c>
      <c r="AA41" s="48" t="str">
        <f>'Organic Acids After Hydrolysis'!R41</f>
        <v/>
      </c>
      <c r="AB41" s="51" t="str">
        <f>'Organic Acids After Hydrolysis'!S41</f>
        <v/>
      </c>
    </row>
    <row r="42" spans="1:28">
      <c r="A42" s="19" t="str">
        <f>'TRB Record'!A41</f>
        <v>replicate 20</v>
      </c>
      <c r="B42" s="164" t="str">
        <f>IF('TRB Record'!C41="","",'TRB Record'!C41)</f>
        <v/>
      </c>
      <c r="C42" s="239"/>
      <c r="D42" s="165"/>
      <c r="E42" s="51" t="str">
        <f>Lignin!J41</f>
        <v/>
      </c>
      <c r="F42" s="50" t="str">
        <f>'Monomeric sugars'!M43</f>
        <v/>
      </c>
      <c r="G42" s="48" t="str">
        <f>'Monomeric sugars'!N43</f>
        <v/>
      </c>
      <c r="H42" s="48" t="str">
        <f>'Monomeric sugars'!O43</f>
        <v/>
      </c>
      <c r="I42" s="48" t="str">
        <f>'Monomeric sugars'!P43</f>
        <v/>
      </c>
      <c r="J42" s="48" t="str">
        <f>'Monomeric sugars'!Q43</f>
        <v/>
      </c>
      <c r="K42" s="51" t="str">
        <f>'Monomeric sugars'!R43</f>
        <v/>
      </c>
      <c r="L42" s="50" t="str">
        <f>'Total sugars'!X46</f>
        <v/>
      </c>
      <c r="M42" s="48" t="str">
        <f>'Total sugars'!Y46</f>
        <v/>
      </c>
      <c r="N42" s="48" t="str">
        <f>'Total sugars'!Z46</f>
        <v/>
      </c>
      <c r="O42" s="48" t="str">
        <f>'Total sugars'!AA46</f>
        <v/>
      </c>
      <c r="P42" s="48" t="str">
        <f>'Total sugars'!AB46</f>
        <v/>
      </c>
      <c r="Q42" s="48" t="str">
        <f>'Organic Acids'!M42</f>
        <v/>
      </c>
      <c r="R42" s="48" t="str">
        <f>'Organic Acids'!N42</f>
        <v/>
      </c>
      <c r="S42" s="48" t="str">
        <f>'Organic Acids'!O42</f>
        <v/>
      </c>
      <c r="T42" s="48" t="str">
        <f>'Organic Acids'!P42</f>
        <v/>
      </c>
      <c r="U42" s="48" t="str">
        <f>'Organic Acids'!Q42</f>
        <v/>
      </c>
      <c r="V42" s="48" t="str">
        <f>'Organic Acids'!R42</f>
        <v/>
      </c>
      <c r="W42" s="48" t="str">
        <f>'Organic Acids After Hydrolysis'!N42</f>
        <v/>
      </c>
      <c r="X42" s="48" t="str">
        <f>'Organic Acids After Hydrolysis'!O42</f>
        <v/>
      </c>
      <c r="Y42" s="48" t="str">
        <f>'Organic Acids After Hydrolysis'!P42</f>
        <v/>
      </c>
      <c r="Z42" s="48" t="str">
        <f>'Organic Acids After Hydrolysis'!Q42</f>
        <v/>
      </c>
      <c r="AA42" s="48" t="str">
        <f>'Organic Acids After Hydrolysis'!R42</f>
        <v/>
      </c>
      <c r="AB42" s="51" t="str">
        <f>'Organic Acids After Hydrolysis'!S42</f>
        <v/>
      </c>
    </row>
    <row r="43" spans="1:28">
      <c r="A43" s="19">
        <f>'TRB Record'!A42</f>
        <v>21</v>
      </c>
      <c r="B43" s="164" t="str">
        <f>IF('TRB Record'!C42="","",'TRB Record'!C42)</f>
        <v/>
      </c>
      <c r="C43" s="239" t="str">
        <f>VLOOKUP(A43,Density!$A$6:$J$95,10,FALSE)</f>
        <v/>
      </c>
      <c r="D43" s="165" t="str">
        <f>IF(VLOOKUP(A43,pH!$A$3:$C$32,3,FALSE)="","",VLOOKUP(A43,pH!$A$3:$C$32,3,FALSE))</f>
        <v/>
      </c>
      <c r="E43" s="51" t="str">
        <f>Lignin!J42</f>
        <v/>
      </c>
      <c r="F43" s="50" t="str">
        <f>'Monomeric sugars'!M44</f>
        <v/>
      </c>
      <c r="G43" s="48" t="str">
        <f>'Monomeric sugars'!N44</f>
        <v/>
      </c>
      <c r="H43" s="48" t="str">
        <f>'Monomeric sugars'!O44</f>
        <v/>
      </c>
      <c r="I43" s="48" t="str">
        <f>'Monomeric sugars'!P44</f>
        <v/>
      </c>
      <c r="J43" s="48" t="str">
        <f>'Monomeric sugars'!Q44</f>
        <v/>
      </c>
      <c r="K43" s="51" t="str">
        <f>'Monomeric sugars'!R44</f>
        <v/>
      </c>
      <c r="L43" s="50" t="str">
        <f>'Total sugars'!X47</f>
        <v/>
      </c>
      <c r="M43" s="48" t="str">
        <f>'Total sugars'!Y47</f>
        <v/>
      </c>
      <c r="N43" s="48" t="str">
        <f>'Total sugars'!Z47</f>
        <v/>
      </c>
      <c r="O43" s="48" t="str">
        <f>'Total sugars'!AA47</f>
        <v/>
      </c>
      <c r="P43" s="48" t="str">
        <f>'Total sugars'!AB47</f>
        <v/>
      </c>
      <c r="Q43" s="48" t="str">
        <f>'Organic Acids'!M43</f>
        <v/>
      </c>
      <c r="R43" s="48" t="str">
        <f>'Organic Acids'!N43</f>
        <v/>
      </c>
      <c r="S43" s="48" t="str">
        <f>'Organic Acids'!O43</f>
        <v/>
      </c>
      <c r="T43" s="48" t="str">
        <f>'Organic Acids'!P43</f>
        <v/>
      </c>
      <c r="U43" s="48" t="str">
        <f>'Organic Acids'!Q43</f>
        <v/>
      </c>
      <c r="V43" s="48" t="str">
        <f>'Organic Acids'!R43</f>
        <v/>
      </c>
      <c r="W43" s="48" t="str">
        <f>'Organic Acids After Hydrolysis'!N43</f>
        <v/>
      </c>
      <c r="X43" s="48" t="str">
        <f>'Organic Acids After Hydrolysis'!O43</f>
        <v/>
      </c>
      <c r="Y43" s="48" t="str">
        <f>'Organic Acids After Hydrolysis'!P43</f>
        <v/>
      </c>
      <c r="Z43" s="48" t="str">
        <f>'Organic Acids After Hydrolysis'!Q43</f>
        <v/>
      </c>
      <c r="AA43" s="48" t="str">
        <f>'Organic Acids After Hydrolysis'!R43</f>
        <v/>
      </c>
      <c r="AB43" s="51" t="str">
        <f>'Organic Acids After Hydrolysis'!S43</f>
        <v/>
      </c>
    </row>
    <row r="44" spans="1:28">
      <c r="A44" s="19" t="str">
        <f>'TRB Record'!A43</f>
        <v>replicate 21</v>
      </c>
      <c r="B44" s="164" t="str">
        <f>IF('TRB Record'!C43="","",'TRB Record'!C43)</f>
        <v/>
      </c>
      <c r="C44" s="239"/>
      <c r="D44" s="165"/>
      <c r="E44" s="51" t="str">
        <f>Lignin!J43</f>
        <v/>
      </c>
      <c r="F44" s="50" t="str">
        <f>'Monomeric sugars'!M45</f>
        <v/>
      </c>
      <c r="G44" s="48" t="str">
        <f>'Monomeric sugars'!N45</f>
        <v/>
      </c>
      <c r="H44" s="48" t="str">
        <f>'Monomeric sugars'!O45</f>
        <v/>
      </c>
      <c r="I44" s="48" t="str">
        <f>'Monomeric sugars'!P45</f>
        <v/>
      </c>
      <c r="J44" s="48" t="str">
        <f>'Monomeric sugars'!Q45</f>
        <v/>
      </c>
      <c r="K44" s="51" t="str">
        <f>'Monomeric sugars'!R45</f>
        <v/>
      </c>
      <c r="L44" s="50" t="str">
        <f>'Total sugars'!X48</f>
        <v/>
      </c>
      <c r="M44" s="48" t="str">
        <f>'Total sugars'!Y48</f>
        <v/>
      </c>
      <c r="N44" s="48" t="str">
        <f>'Total sugars'!Z48</f>
        <v/>
      </c>
      <c r="O44" s="48" t="str">
        <f>'Total sugars'!AA48</f>
        <v/>
      </c>
      <c r="P44" s="48" t="str">
        <f>'Total sugars'!AB48</f>
        <v/>
      </c>
      <c r="Q44" s="48" t="str">
        <f>'Organic Acids'!M44</f>
        <v/>
      </c>
      <c r="R44" s="48" t="str">
        <f>'Organic Acids'!N44</f>
        <v/>
      </c>
      <c r="S44" s="48" t="str">
        <f>'Organic Acids'!O44</f>
        <v/>
      </c>
      <c r="T44" s="48" t="str">
        <f>'Organic Acids'!P44</f>
        <v/>
      </c>
      <c r="U44" s="48" t="str">
        <f>'Organic Acids'!Q44</f>
        <v/>
      </c>
      <c r="V44" s="48" t="str">
        <f>'Organic Acids'!R44</f>
        <v/>
      </c>
      <c r="W44" s="48" t="str">
        <f>'Organic Acids After Hydrolysis'!N44</f>
        <v/>
      </c>
      <c r="X44" s="48" t="str">
        <f>'Organic Acids After Hydrolysis'!O44</f>
        <v/>
      </c>
      <c r="Y44" s="48" t="str">
        <f>'Organic Acids After Hydrolysis'!P44</f>
        <v/>
      </c>
      <c r="Z44" s="48" t="str">
        <f>'Organic Acids After Hydrolysis'!Q44</f>
        <v/>
      </c>
      <c r="AA44" s="48" t="str">
        <f>'Organic Acids After Hydrolysis'!R44</f>
        <v/>
      </c>
      <c r="AB44" s="51" t="str">
        <f>'Organic Acids After Hydrolysis'!S44</f>
        <v/>
      </c>
    </row>
    <row r="45" spans="1:28">
      <c r="A45" s="19">
        <f>'TRB Record'!A44</f>
        <v>22</v>
      </c>
      <c r="B45" s="164" t="str">
        <f>IF('TRB Record'!C44="","",'TRB Record'!C44)</f>
        <v/>
      </c>
      <c r="C45" s="239" t="str">
        <f>VLOOKUP(A45,Density!$A$6:$J$95,10,FALSE)</f>
        <v/>
      </c>
      <c r="D45" s="165" t="str">
        <f>IF(VLOOKUP(A45,pH!$A$3:$C$32,3,FALSE)="","",VLOOKUP(A45,pH!$A$3:$C$32,3,FALSE))</f>
        <v/>
      </c>
      <c r="E45" s="51" t="str">
        <f>Lignin!J44</f>
        <v/>
      </c>
      <c r="F45" s="50" t="str">
        <f>'Monomeric sugars'!M46</f>
        <v/>
      </c>
      <c r="G45" s="48" t="str">
        <f>'Monomeric sugars'!N46</f>
        <v/>
      </c>
      <c r="H45" s="48" t="str">
        <f>'Monomeric sugars'!O46</f>
        <v/>
      </c>
      <c r="I45" s="48" t="str">
        <f>'Monomeric sugars'!P46</f>
        <v/>
      </c>
      <c r="J45" s="48" t="str">
        <f>'Monomeric sugars'!Q46</f>
        <v/>
      </c>
      <c r="K45" s="51" t="str">
        <f>'Monomeric sugars'!R46</f>
        <v/>
      </c>
      <c r="L45" s="50" t="str">
        <f>'Total sugars'!X49</f>
        <v/>
      </c>
      <c r="M45" s="48" t="str">
        <f>'Total sugars'!Y49</f>
        <v/>
      </c>
      <c r="N45" s="48" t="str">
        <f>'Total sugars'!Z49</f>
        <v/>
      </c>
      <c r="O45" s="48" t="str">
        <f>'Total sugars'!AA49</f>
        <v/>
      </c>
      <c r="P45" s="48" t="str">
        <f>'Total sugars'!AB49</f>
        <v/>
      </c>
      <c r="Q45" s="48" t="str">
        <f>'Organic Acids'!M45</f>
        <v/>
      </c>
      <c r="R45" s="48" t="str">
        <f>'Organic Acids'!N45</f>
        <v/>
      </c>
      <c r="S45" s="48" t="str">
        <f>'Organic Acids'!O45</f>
        <v/>
      </c>
      <c r="T45" s="48" t="str">
        <f>'Organic Acids'!P45</f>
        <v/>
      </c>
      <c r="U45" s="48" t="str">
        <f>'Organic Acids'!Q45</f>
        <v/>
      </c>
      <c r="V45" s="48" t="str">
        <f>'Organic Acids'!R45</f>
        <v/>
      </c>
      <c r="W45" s="48" t="str">
        <f>'Organic Acids After Hydrolysis'!N45</f>
        <v/>
      </c>
      <c r="X45" s="48" t="str">
        <f>'Organic Acids After Hydrolysis'!O45</f>
        <v/>
      </c>
      <c r="Y45" s="48" t="str">
        <f>'Organic Acids After Hydrolysis'!P45</f>
        <v/>
      </c>
      <c r="Z45" s="48" t="str">
        <f>'Organic Acids After Hydrolysis'!Q45</f>
        <v/>
      </c>
      <c r="AA45" s="48" t="str">
        <f>'Organic Acids After Hydrolysis'!R45</f>
        <v/>
      </c>
      <c r="AB45" s="51" t="str">
        <f>'Organic Acids After Hydrolysis'!S45</f>
        <v/>
      </c>
    </row>
    <row r="46" spans="1:28">
      <c r="A46" s="19" t="str">
        <f>'TRB Record'!A45</f>
        <v>replicate 22</v>
      </c>
      <c r="B46" s="164" t="str">
        <f>IF('TRB Record'!C45="","",'TRB Record'!C45)</f>
        <v/>
      </c>
      <c r="C46" s="239"/>
      <c r="D46" s="165"/>
      <c r="E46" s="51" t="str">
        <f>Lignin!J45</f>
        <v/>
      </c>
      <c r="F46" s="50" t="str">
        <f>'Monomeric sugars'!M47</f>
        <v/>
      </c>
      <c r="G46" s="48" t="str">
        <f>'Monomeric sugars'!N47</f>
        <v/>
      </c>
      <c r="H46" s="48" t="str">
        <f>'Monomeric sugars'!O47</f>
        <v/>
      </c>
      <c r="I46" s="48" t="str">
        <f>'Monomeric sugars'!P47</f>
        <v/>
      </c>
      <c r="J46" s="48" t="str">
        <f>'Monomeric sugars'!Q47</f>
        <v/>
      </c>
      <c r="K46" s="51" t="str">
        <f>'Monomeric sugars'!R47</f>
        <v/>
      </c>
      <c r="L46" s="50" t="str">
        <f>'Total sugars'!X50</f>
        <v/>
      </c>
      <c r="M46" s="48" t="str">
        <f>'Total sugars'!Y50</f>
        <v/>
      </c>
      <c r="N46" s="48" t="str">
        <f>'Total sugars'!Z50</f>
        <v/>
      </c>
      <c r="O46" s="48" t="str">
        <f>'Total sugars'!AA50</f>
        <v/>
      </c>
      <c r="P46" s="48" t="str">
        <f>'Total sugars'!AB50</f>
        <v/>
      </c>
      <c r="Q46" s="48" t="str">
        <f>'Organic Acids'!M46</f>
        <v/>
      </c>
      <c r="R46" s="48" t="str">
        <f>'Organic Acids'!N46</f>
        <v/>
      </c>
      <c r="S46" s="48" t="str">
        <f>'Organic Acids'!O46</f>
        <v/>
      </c>
      <c r="T46" s="48" t="str">
        <f>'Organic Acids'!P46</f>
        <v/>
      </c>
      <c r="U46" s="48" t="str">
        <f>'Organic Acids'!Q46</f>
        <v/>
      </c>
      <c r="V46" s="48" t="str">
        <f>'Organic Acids'!R46</f>
        <v/>
      </c>
      <c r="W46" s="48" t="str">
        <f>'Organic Acids After Hydrolysis'!N46</f>
        <v/>
      </c>
      <c r="X46" s="48" t="str">
        <f>'Organic Acids After Hydrolysis'!O46</f>
        <v/>
      </c>
      <c r="Y46" s="48" t="str">
        <f>'Organic Acids After Hydrolysis'!P46</f>
        <v/>
      </c>
      <c r="Z46" s="48" t="str">
        <f>'Organic Acids After Hydrolysis'!Q46</f>
        <v/>
      </c>
      <c r="AA46" s="48" t="str">
        <f>'Organic Acids After Hydrolysis'!R46</f>
        <v/>
      </c>
      <c r="AB46" s="51" t="str">
        <f>'Organic Acids After Hydrolysis'!S46</f>
        <v/>
      </c>
    </row>
    <row r="47" spans="1:28">
      <c r="A47" s="19">
        <f>'TRB Record'!A46</f>
        <v>23</v>
      </c>
      <c r="B47" s="164" t="str">
        <f>IF('TRB Record'!C46="","",'TRB Record'!C46)</f>
        <v/>
      </c>
      <c r="C47" s="239" t="str">
        <f>VLOOKUP(A47,Density!$A$6:$J$95,10,FALSE)</f>
        <v/>
      </c>
      <c r="D47" s="165" t="str">
        <f>IF(VLOOKUP(A47,pH!$A$3:$C$32,3,FALSE)="","",VLOOKUP(A47,pH!$A$3:$C$32,3,FALSE))</f>
        <v/>
      </c>
      <c r="E47" s="51" t="str">
        <f>Lignin!J46</f>
        <v/>
      </c>
      <c r="F47" s="50" t="str">
        <f>'Monomeric sugars'!M48</f>
        <v/>
      </c>
      <c r="G47" s="48" t="str">
        <f>'Monomeric sugars'!N48</f>
        <v/>
      </c>
      <c r="H47" s="48" t="str">
        <f>'Monomeric sugars'!O48</f>
        <v/>
      </c>
      <c r="I47" s="48" t="str">
        <f>'Monomeric sugars'!P48</f>
        <v/>
      </c>
      <c r="J47" s="48" t="str">
        <f>'Monomeric sugars'!Q48</f>
        <v/>
      </c>
      <c r="K47" s="51" t="str">
        <f>'Monomeric sugars'!R48</f>
        <v/>
      </c>
      <c r="L47" s="50" t="str">
        <f>'Total sugars'!X51</f>
        <v/>
      </c>
      <c r="M47" s="48" t="str">
        <f>'Total sugars'!Y51</f>
        <v/>
      </c>
      <c r="N47" s="48" t="str">
        <f>'Total sugars'!Z51</f>
        <v/>
      </c>
      <c r="O47" s="48" t="str">
        <f>'Total sugars'!AA51</f>
        <v/>
      </c>
      <c r="P47" s="48" t="str">
        <f>'Total sugars'!AB51</f>
        <v/>
      </c>
      <c r="Q47" s="48" t="str">
        <f>'Organic Acids'!M47</f>
        <v/>
      </c>
      <c r="R47" s="48" t="str">
        <f>'Organic Acids'!N47</f>
        <v/>
      </c>
      <c r="S47" s="48" t="str">
        <f>'Organic Acids'!O47</f>
        <v/>
      </c>
      <c r="T47" s="48" t="str">
        <f>'Organic Acids'!P47</f>
        <v/>
      </c>
      <c r="U47" s="48" t="str">
        <f>'Organic Acids'!Q47</f>
        <v/>
      </c>
      <c r="V47" s="48" t="str">
        <f>'Organic Acids'!R47</f>
        <v/>
      </c>
      <c r="W47" s="48" t="str">
        <f>'Organic Acids After Hydrolysis'!N47</f>
        <v/>
      </c>
      <c r="X47" s="48" t="str">
        <f>'Organic Acids After Hydrolysis'!O47</f>
        <v/>
      </c>
      <c r="Y47" s="48" t="str">
        <f>'Organic Acids After Hydrolysis'!P47</f>
        <v/>
      </c>
      <c r="Z47" s="48" t="str">
        <f>'Organic Acids After Hydrolysis'!Q47</f>
        <v/>
      </c>
      <c r="AA47" s="48" t="str">
        <f>'Organic Acids After Hydrolysis'!R47</f>
        <v/>
      </c>
      <c r="AB47" s="51" t="str">
        <f>'Organic Acids After Hydrolysis'!S47</f>
        <v/>
      </c>
    </row>
    <row r="48" spans="1:28">
      <c r="A48" s="19" t="str">
        <f>'TRB Record'!A47</f>
        <v>replicate 23</v>
      </c>
      <c r="B48" s="164" t="str">
        <f>IF('TRB Record'!C47="","",'TRB Record'!C47)</f>
        <v/>
      </c>
      <c r="C48" s="239"/>
      <c r="D48" s="165"/>
      <c r="E48" s="51" t="str">
        <f>Lignin!J47</f>
        <v/>
      </c>
      <c r="F48" s="50" t="str">
        <f>'Monomeric sugars'!M49</f>
        <v/>
      </c>
      <c r="G48" s="48" t="str">
        <f>'Monomeric sugars'!N49</f>
        <v/>
      </c>
      <c r="H48" s="48" t="str">
        <f>'Monomeric sugars'!O49</f>
        <v/>
      </c>
      <c r="I48" s="48" t="str">
        <f>'Monomeric sugars'!P49</f>
        <v/>
      </c>
      <c r="J48" s="48" t="str">
        <f>'Monomeric sugars'!Q49</f>
        <v/>
      </c>
      <c r="K48" s="51" t="str">
        <f>'Monomeric sugars'!R49</f>
        <v/>
      </c>
      <c r="L48" s="50" t="str">
        <f>'Total sugars'!X52</f>
        <v/>
      </c>
      <c r="M48" s="48" t="str">
        <f>'Total sugars'!Y52</f>
        <v/>
      </c>
      <c r="N48" s="48" t="str">
        <f>'Total sugars'!Z52</f>
        <v/>
      </c>
      <c r="O48" s="48" t="str">
        <f>'Total sugars'!AA52</f>
        <v/>
      </c>
      <c r="P48" s="48" t="str">
        <f>'Total sugars'!AB52</f>
        <v/>
      </c>
      <c r="Q48" s="48" t="str">
        <f>'Organic Acids'!M48</f>
        <v/>
      </c>
      <c r="R48" s="48" t="str">
        <f>'Organic Acids'!N48</f>
        <v/>
      </c>
      <c r="S48" s="48" t="str">
        <f>'Organic Acids'!O48</f>
        <v/>
      </c>
      <c r="T48" s="48" t="str">
        <f>'Organic Acids'!P48</f>
        <v/>
      </c>
      <c r="U48" s="48" t="str">
        <f>'Organic Acids'!Q48</f>
        <v/>
      </c>
      <c r="V48" s="48" t="str">
        <f>'Organic Acids'!R48</f>
        <v/>
      </c>
      <c r="W48" s="48" t="str">
        <f>'Organic Acids After Hydrolysis'!N48</f>
        <v/>
      </c>
      <c r="X48" s="48" t="str">
        <f>'Organic Acids After Hydrolysis'!O48</f>
        <v/>
      </c>
      <c r="Y48" s="48" t="str">
        <f>'Organic Acids After Hydrolysis'!P48</f>
        <v/>
      </c>
      <c r="Z48" s="48" t="str">
        <f>'Organic Acids After Hydrolysis'!Q48</f>
        <v/>
      </c>
      <c r="AA48" s="48" t="str">
        <f>'Organic Acids After Hydrolysis'!R48</f>
        <v/>
      </c>
      <c r="AB48" s="51" t="str">
        <f>'Organic Acids After Hydrolysis'!S48</f>
        <v/>
      </c>
    </row>
    <row r="49" spans="1:28">
      <c r="A49" s="19">
        <f>'TRB Record'!A48</f>
        <v>24</v>
      </c>
      <c r="B49" s="164" t="str">
        <f>IF('TRB Record'!C48="","",'TRB Record'!C48)</f>
        <v/>
      </c>
      <c r="C49" s="239" t="str">
        <f>VLOOKUP(A49,Density!$A$6:$J$95,10,FALSE)</f>
        <v/>
      </c>
      <c r="D49" s="165" t="str">
        <f>IF(VLOOKUP(A49,pH!$A$3:$C$32,3,FALSE)="","",VLOOKUP(A49,pH!$A$3:$C$32,3,FALSE))</f>
        <v/>
      </c>
      <c r="E49" s="51" t="str">
        <f>Lignin!J48</f>
        <v/>
      </c>
      <c r="F49" s="50" t="str">
        <f>'Monomeric sugars'!M50</f>
        <v/>
      </c>
      <c r="G49" s="48" t="str">
        <f>'Monomeric sugars'!N50</f>
        <v/>
      </c>
      <c r="H49" s="48" t="str">
        <f>'Monomeric sugars'!O50</f>
        <v/>
      </c>
      <c r="I49" s="48" t="str">
        <f>'Monomeric sugars'!P50</f>
        <v/>
      </c>
      <c r="J49" s="48" t="str">
        <f>'Monomeric sugars'!Q50</f>
        <v/>
      </c>
      <c r="K49" s="51" t="str">
        <f>'Monomeric sugars'!R50</f>
        <v/>
      </c>
      <c r="L49" s="50" t="str">
        <f>'Total sugars'!X53</f>
        <v/>
      </c>
      <c r="M49" s="48" t="str">
        <f>'Total sugars'!Y53</f>
        <v/>
      </c>
      <c r="N49" s="48" t="str">
        <f>'Total sugars'!Z53</f>
        <v/>
      </c>
      <c r="O49" s="48" t="str">
        <f>'Total sugars'!AA53</f>
        <v/>
      </c>
      <c r="P49" s="48" t="str">
        <f>'Total sugars'!AB53</f>
        <v/>
      </c>
      <c r="Q49" s="48" t="str">
        <f>'Organic Acids'!M49</f>
        <v/>
      </c>
      <c r="R49" s="48" t="str">
        <f>'Organic Acids'!N49</f>
        <v/>
      </c>
      <c r="S49" s="48" t="str">
        <f>'Organic Acids'!O49</f>
        <v/>
      </c>
      <c r="T49" s="48" t="str">
        <f>'Organic Acids'!P49</f>
        <v/>
      </c>
      <c r="U49" s="48" t="str">
        <f>'Organic Acids'!Q49</f>
        <v/>
      </c>
      <c r="V49" s="48" t="str">
        <f>'Organic Acids'!R49</f>
        <v/>
      </c>
      <c r="W49" s="48" t="str">
        <f>'Organic Acids After Hydrolysis'!N49</f>
        <v/>
      </c>
      <c r="X49" s="48" t="str">
        <f>'Organic Acids After Hydrolysis'!O49</f>
        <v/>
      </c>
      <c r="Y49" s="48" t="str">
        <f>'Organic Acids After Hydrolysis'!P49</f>
        <v/>
      </c>
      <c r="Z49" s="48" t="str">
        <f>'Organic Acids After Hydrolysis'!Q49</f>
        <v/>
      </c>
      <c r="AA49" s="48" t="str">
        <f>'Organic Acids After Hydrolysis'!R49</f>
        <v/>
      </c>
      <c r="AB49" s="51" t="str">
        <f>'Organic Acids After Hydrolysis'!S49</f>
        <v/>
      </c>
    </row>
    <row r="50" spans="1:28">
      <c r="A50" s="19" t="str">
        <f>'TRB Record'!A49</f>
        <v>replicate 24</v>
      </c>
      <c r="B50" s="164" t="str">
        <f>IF('TRB Record'!C49="","",'TRB Record'!C49)</f>
        <v/>
      </c>
      <c r="C50" s="239"/>
      <c r="D50" s="165"/>
      <c r="E50" s="51" t="str">
        <f>Lignin!J49</f>
        <v/>
      </c>
      <c r="F50" s="50" t="str">
        <f>'Monomeric sugars'!M51</f>
        <v/>
      </c>
      <c r="G50" s="48" t="str">
        <f>'Monomeric sugars'!N51</f>
        <v/>
      </c>
      <c r="H50" s="48" t="str">
        <f>'Monomeric sugars'!O51</f>
        <v/>
      </c>
      <c r="I50" s="48" t="str">
        <f>'Monomeric sugars'!P51</f>
        <v/>
      </c>
      <c r="J50" s="48" t="str">
        <f>'Monomeric sugars'!Q51</f>
        <v/>
      </c>
      <c r="K50" s="51" t="str">
        <f>'Monomeric sugars'!R51</f>
        <v/>
      </c>
      <c r="L50" s="50" t="str">
        <f>'Total sugars'!X54</f>
        <v/>
      </c>
      <c r="M50" s="48" t="str">
        <f>'Total sugars'!Y54</f>
        <v/>
      </c>
      <c r="N50" s="48" t="str">
        <f>'Total sugars'!Z54</f>
        <v/>
      </c>
      <c r="O50" s="48" t="str">
        <f>'Total sugars'!AA54</f>
        <v/>
      </c>
      <c r="P50" s="48" t="str">
        <f>'Total sugars'!AB54</f>
        <v/>
      </c>
      <c r="Q50" s="48" t="str">
        <f>'Organic Acids'!M50</f>
        <v/>
      </c>
      <c r="R50" s="48" t="str">
        <f>'Organic Acids'!N50</f>
        <v/>
      </c>
      <c r="S50" s="48" t="str">
        <f>'Organic Acids'!O50</f>
        <v/>
      </c>
      <c r="T50" s="48" t="str">
        <f>'Organic Acids'!P50</f>
        <v/>
      </c>
      <c r="U50" s="48" t="str">
        <f>'Organic Acids'!Q50</f>
        <v/>
      </c>
      <c r="V50" s="48" t="str">
        <f>'Organic Acids'!R50</f>
        <v/>
      </c>
      <c r="W50" s="48" t="str">
        <f>'Organic Acids After Hydrolysis'!N50</f>
        <v/>
      </c>
      <c r="X50" s="48" t="str">
        <f>'Organic Acids After Hydrolysis'!O50</f>
        <v/>
      </c>
      <c r="Y50" s="48" t="str">
        <f>'Organic Acids After Hydrolysis'!P50</f>
        <v/>
      </c>
      <c r="Z50" s="48" t="str">
        <f>'Organic Acids After Hydrolysis'!Q50</f>
        <v/>
      </c>
      <c r="AA50" s="48" t="str">
        <f>'Organic Acids After Hydrolysis'!R50</f>
        <v/>
      </c>
      <c r="AB50" s="51" t="str">
        <f>'Organic Acids After Hydrolysis'!S50</f>
        <v/>
      </c>
    </row>
    <row r="51" spans="1:28">
      <c r="A51" s="19">
        <f>'TRB Record'!A50</f>
        <v>25</v>
      </c>
      <c r="B51" s="164" t="str">
        <f>IF('TRB Record'!C50="","",'TRB Record'!C50)</f>
        <v/>
      </c>
      <c r="C51" s="239" t="str">
        <f>VLOOKUP(A51,Density!$A$6:$J$95,10,FALSE)</f>
        <v/>
      </c>
      <c r="D51" s="165" t="str">
        <f>IF(VLOOKUP(A51,pH!$A$3:$C$32,3,FALSE)="","",VLOOKUP(A51,pH!$A$3:$C$32,3,FALSE))</f>
        <v/>
      </c>
      <c r="E51" s="51" t="str">
        <f>Lignin!J50</f>
        <v/>
      </c>
      <c r="F51" s="50" t="str">
        <f>'Monomeric sugars'!M52</f>
        <v/>
      </c>
      <c r="G51" s="48" t="str">
        <f>'Monomeric sugars'!N52</f>
        <v/>
      </c>
      <c r="H51" s="48" t="str">
        <f>'Monomeric sugars'!O52</f>
        <v/>
      </c>
      <c r="I51" s="48" t="str">
        <f>'Monomeric sugars'!P52</f>
        <v/>
      </c>
      <c r="J51" s="48" t="str">
        <f>'Monomeric sugars'!Q52</f>
        <v/>
      </c>
      <c r="K51" s="51" t="str">
        <f>'Monomeric sugars'!R52</f>
        <v/>
      </c>
      <c r="L51" s="50" t="str">
        <f>'Total sugars'!X55</f>
        <v/>
      </c>
      <c r="M51" s="48" t="str">
        <f>'Total sugars'!Y55</f>
        <v/>
      </c>
      <c r="N51" s="48" t="str">
        <f>'Total sugars'!Z55</f>
        <v/>
      </c>
      <c r="O51" s="48" t="str">
        <f>'Total sugars'!AA55</f>
        <v/>
      </c>
      <c r="P51" s="48" t="str">
        <f>'Total sugars'!AB55</f>
        <v/>
      </c>
      <c r="Q51" s="48" t="str">
        <f>'Organic Acids'!M51</f>
        <v/>
      </c>
      <c r="R51" s="48" t="str">
        <f>'Organic Acids'!N51</f>
        <v/>
      </c>
      <c r="S51" s="48" t="str">
        <f>'Organic Acids'!O51</f>
        <v/>
      </c>
      <c r="T51" s="48" t="str">
        <f>'Organic Acids'!P51</f>
        <v/>
      </c>
      <c r="U51" s="48" t="str">
        <f>'Organic Acids'!Q51</f>
        <v/>
      </c>
      <c r="V51" s="48" t="str">
        <f>'Organic Acids'!R51</f>
        <v/>
      </c>
      <c r="W51" s="48" t="str">
        <f>'Organic Acids After Hydrolysis'!N51</f>
        <v/>
      </c>
      <c r="X51" s="48" t="str">
        <f>'Organic Acids After Hydrolysis'!O51</f>
        <v/>
      </c>
      <c r="Y51" s="48" t="str">
        <f>'Organic Acids After Hydrolysis'!P51</f>
        <v/>
      </c>
      <c r="Z51" s="48" t="str">
        <f>'Organic Acids After Hydrolysis'!Q51</f>
        <v/>
      </c>
      <c r="AA51" s="48" t="str">
        <f>'Organic Acids After Hydrolysis'!R51</f>
        <v/>
      </c>
      <c r="AB51" s="51" t="str">
        <f>'Organic Acids After Hydrolysis'!S51</f>
        <v/>
      </c>
    </row>
    <row r="52" spans="1:28">
      <c r="A52" s="19" t="str">
        <f>'TRB Record'!A51</f>
        <v>replicate 25</v>
      </c>
      <c r="B52" s="164" t="str">
        <f>IF('TRB Record'!C51="","",'TRB Record'!C51)</f>
        <v/>
      </c>
      <c r="C52" s="239"/>
      <c r="D52" s="165"/>
      <c r="E52" s="51" t="str">
        <f>Lignin!J51</f>
        <v/>
      </c>
      <c r="F52" s="50" t="str">
        <f>'Monomeric sugars'!M53</f>
        <v/>
      </c>
      <c r="G52" s="48" t="str">
        <f>'Monomeric sugars'!N53</f>
        <v/>
      </c>
      <c r="H52" s="48" t="str">
        <f>'Monomeric sugars'!O53</f>
        <v/>
      </c>
      <c r="I52" s="48" t="str">
        <f>'Monomeric sugars'!P53</f>
        <v/>
      </c>
      <c r="J52" s="48" t="str">
        <f>'Monomeric sugars'!Q53</f>
        <v/>
      </c>
      <c r="K52" s="51" t="str">
        <f>'Monomeric sugars'!R53</f>
        <v/>
      </c>
      <c r="L52" s="50" t="str">
        <f>'Total sugars'!X56</f>
        <v/>
      </c>
      <c r="M52" s="48" t="str">
        <f>'Total sugars'!Y56</f>
        <v/>
      </c>
      <c r="N52" s="48" t="str">
        <f>'Total sugars'!Z56</f>
        <v/>
      </c>
      <c r="O52" s="48" t="str">
        <f>'Total sugars'!AA56</f>
        <v/>
      </c>
      <c r="P52" s="48" t="str">
        <f>'Total sugars'!AB56</f>
        <v/>
      </c>
      <c r="Q52" s="48" t="str">
        <f>'Organic Acids'!M52</f>
        <v/>
      </c>
      <c r="R52" s="48" t="str">
        <f>'Organic Acids'!N52</f>
        <v/>
      </c>
      <c r="S52" s="48" t="str">
        <f>'Organic Acids'!O52</f>
        <v/>
      </c>
      <c r="T52" s="48" t="str">
        <f>'Organic Acids'!P52</f>
        <v/>
      </c>
      <c r="U52" s="48" t="str">
        <f>'Organic Acids'!Q52</f>
        <v/>
      </c>
      <c r="V52" s="48" t="str">
        <f>'Organic Acids'!R52</f>
        <v/>
      </c>
      <c r="W52" s="48" t="str">
        <f>'Organic Acids After Hydrolysis'!N52</f>
        <v/>
      </c>
      <c r="X52" s="48" t="str">
        <f>'Organic Acids After Hydrolysis'!O52</f>
        <v/>
      </c>
      <c r="Y52" s="48" t="str">
        <f>'Organic Acids After Hydrolysis'!P52</f>
        <v/>
      </c>
      <c r="Z52" s="48" t="str">
        <f>'Organic Acids After Hydrolysis'!Q52</f>
        <v/>
      </c>
      <c r="AA52" s="48" t="str">
        <f>'Organic Acids After Hydrolysis'!R52</f>
        <v/>
      </c>
      <c r="AB52" s="51" t="str">
        <f>'Organic Acids After Hydrolysis'!S52</f>
        <v/>
      </c>
    </row>
    <row r="53" spans="1:28">
      <c r="A53" s="19">
        <f>'TRB Record'!A52</f>
        <v>26</v>
      </c>
      <c r="B53" s="164" t="str">
        <f>IF('TRB Record'!C52="","",'TRB Record'!C52)</f>
        <v/>
      </c>
      <c r="C53" s="239" t="str">
        <f>VLOOKUP(A53,Density!$A$6:$J$95,10,FALSE)</f>
        <v/>
      </c>
      <c r="D53" s="165" t="str">
        <f>IF(VLOOKUP(A53,pH!$A$3:$C$32,3,FALSE)="","",VLOOKUP(A53,pH!$A$3:$C$32,3,FALSE))</f>
        <v/>
      </c>
      <c r="E53" s="51" t="str">
        <f>Lignin!J52</f>
        <v/>
      </c>
      <c r="F53" s="50" t="str">
        <f>'Monomeric sugars'!M54</f>
        <v/>
      </c>
      <c r="G53" s="48" t="str">
        <f>'Monomeric sugars'!N54</f>
        <v/>
      </c>
      <c r="H53" s="48" t="str">
        <f>'Monomeric sugars'!O54</f>
        <v/>
      </c>
      <c r="I53" s="48" t="str">
        <f>'Monomeric sugars'!P54</f>
        <v/>
      </c>
      <c r="J53" s="48" t="str">
        <f>'Monomeric sugars'!Q54</f>
        <v/>
      </c>
      <c r="K53" s="51" t="str">
        <f>'Monomeric sugars'!R54</f>
        <v/>
      </c>
      <c r="L53" s="50" t="str">
        <f>'Total sugars'!X57</f>
        <v/>
      </c>
      <c r="M53" s="48" t="str">
        <f>'Total sugars'!Y57</f>
        <v/>
      </c>
      <c r="N53" s="48" t="str">
        <f>'Total sugars'!Z57</f>
        <v/>
      </c>
      <c r="O53" s="48" t="str">
        <f>'Total sugars'!AA57</f>
        <v/>
      </c>
      <c r="P53" s="48" t="str">
        <f>'Total sugars'!AB57</f>
        <v/>
      </c>
      <c r="Q53" s="48" t="str">
        <f>'Organic Acids'!M53</f>
        <v/>
      </c>
      <c r="R53" s="48" t="str">
        <f>'Organic Acids'!N53</f>
        <v/>
      </c>
      <c r="S53" s="48" t="str">
        <f>'Organic Acids'!O53</f>
        <v/>
      </c>
      <c r="T53" s="48" t="str">
        <f>'Organic Acids'!P53</f>
        <v/>
      </c>
      <c r="U53" s="48" t="str">
        <f>'Organic Acids'!Q53</f>
        <v/>
      </c>
      <c r="V53" s="48" t="str">
        <f>'Organic Acids'!R53</f>
        <v/>
      </c>
      <c r="W53" s="48" t="str">
        <f>'Organic Acids After Hydrolysis'!N53</f>
        <v/>
      </c>
      <c r="X53" s="48" t="str">
        <f>'Organic Acids After Hydrolysis'!O53</f>
        <v/>
      </c>
      <c r="Y53" s="48" t="str">
        <f>'Organic Acids After Hydrolysis'!P53</f>
        <v/>
      </c>
      <c r="Z53" s="48" t="str">
        <f>'Organic Acids After Hydrolysis'!Q53</f>
        <v/>
      </c>
      <c r="AA53" s="48" t="str">
        <f>'Organic Acids After Hydrolysis'!R53</f>
        <v/>
      </c>
      <c r="AB53" s="51" t="str">
        <f>'Organic Acids After Hydrolysis'!S53</f>
        <v/>
      </c>
    </row>
    <row r="54" spans="1:28">
      <c r="A54" s="19" t="str">
        <f>'TRB Record'!A53</f>
        <v>replicate 26</v>
      </c>
      <c r="B54" s="164" t="str">
        <f>IF('TRB Record'!C53="","",'TRB Record'!C53)</f>
        <v/>
      </c>
      <c r="C54" s="239"/>
      <c r="D54" s="165"/>
      <c r="E54" s="51" t="str">
        <f>Lignin!J53</f>
        <v/>
      </c>
      <c r="F54" s="50" t="str">
        <f>'Monomeric sugars'!M55</f>
        <v/>
      </c>
      <c r="G54" s="48" t="str">
        <f>'Monomeric sugars'!N55</f>
        <v/>
      </c>
      <c r="H54" s="48" t="str">
        <f>'Monomeric sugars'!O55</f>
        <v/>
      </c>
      <c r="I54" s="48" t="str">
        <f>'Monomeric sugars'!P55</f>
        <v/>
      </c>
      <c r="J54" s="48" t="str">
        <f>'Monomeric sugars'!Q55</f>
        <v/>
      </c>
      <c r="K54" s="51" t="str">
        <f>'Monomeric sugars'!R55</f>
        <v/>
      </c>
      <c r="L54" s="50" t="str">
        <f>'Total sugars'!X58</f>
        <v/>
      </c>
      <c r="M54" s="48" t="str">
        <f>'Total sugars'!Y58</f>
        <v/>
      </c>
      <c r="N54" s="48" t="str">
        <f>'Total sugars'!Z58</f>
        <v/>
      </c>
      <c r="O54" s="48" t="str">
        <f>'Total sugars'!AA58</f>
        <v/>
      </c>
      <c r="P54" s="48" t="str">
        <f>'Total sugars'!AB58</f>
        <v/>
      </c>
      <c r="Q54" s="48" t="str">
        <f>'Organic Acids'!M54</f>
        <v/>
      </c>
      <c r="R54" s="48" t="str">
        <f>'Organic Acids'!N54</f>
        <v/>
      </c>
      <c r="S54" s="48" t="str">
        <f>'Organic Acids'!O54</f>
        <v/>
      </c>
      <c r="T54" s="48" t="str">
        <f>'Organic Acids'!P54</f>
        <v/>
      </c>
      <c r="U54" s="48" t="str">
        <f>'Organic Acids'!Q54</f>
        <v/>
      </c>
      <c r="V54" s="48" t="str">
        <f>'Organic Acids'!R54</f>
        <v/>
      </c>
      <c r="W54" s="48" t="str">
        <f>'Organic Acids After Hydrolysis'!N54</f>
        <v/>
      </c>
      <c r="X54" s="48" t="str">
        <f>'Organic Acids After Hydrolysis'!O54</f>
        <v/>
      </c>
      <c r="Y54" s="48" t="str">
        <f>'Organic Acids After Hydrolysis'!P54</f>
        <v/>
      </c>
      <c r="Z54" s="48" t="str">
        <f>'Organic Acids After Hydrolysis'!Q54</f>
        <v/>
      </c>
      <c r="AA54" s="48" t="str">
        <f>'Organic Acids After Hydrolysis'!R54</f>
        <v/>
      </c>
      <c r="AB54" s="51" t="str">
        <f>'Organic Acids After Hydrolysis'!S54</f>
        <v/>
      </c>
    </row>
    <row r="55" spans="1:28">
      <c r="A55" s="19">
        <f>'TRB Record'!A54</f>
        <v>27</v>
      </c>
      <c r="B55" s="164" t="str">
        <f>IF('TRB Record'!C54="","",'TRB Record'!C54)</f>
        <v/>
      </c>
      <c r="C55" s="239" t="str">
        <f>VLOOKUP(A55,Density!$A$6:$J$95,10,FALSE)</f>
        <v/>
      </c>
      <c r="D55" s="165" t="str">
        <f>IF(VLOOKUP(A55,pH!$A$3:$C$32,3,FALSE)="","",VLOOKUP(A55,pH!$A$3:$C$32,3,FALSE))</f>
        <v/>
      </c>
      <c r="E55" s="51" t="str">
        <f>Lignin!J54</f>
        <v/>
      </c>
      <c r="F55" s="50" t="str">
        <f>'Monomeric sugars'!M56</f>
        <v/>
      </c>
      <c r="G55" s="48" t="str">
        <f>'Monomeric sugars'!N56</f>
        <v/>
      </c>
      <c r="H55" s="48" t="str">
        <f>'Monomeric sugars'!O56</f>
        <v/>
      </c>
      <c r="I55" s="48" t="str">
        <f>'Monomeric sugars'!P56</f>
        <v/>
      </c>
      <c r="J55" s="48" t="str">
        <f>'Monomeric sugars'!Q56</f>
        <v/>
      </c>
      <c r="K55" s="51" t="str">
        <f>'Monomeric sugars'!R56</f>
        <v/>
      </c>
      <c r="L55" s="50" t="str">
        <f>'Total sugars'!X59</f>
        <v/>
      </c>
      <c r="M55" s="48" t="str">
        <f>'Total sugars'!Y59</f>
        <v/>
      </c>
      <c r="N55" s="48" t="str">
        <f>'Total sugars'!Z59</f>
        <v/>
      </c>
      <c r="O55" s="48" t="str">
        <f>'Total sugars'!AA59</f>
        <v/>
      </c>
      <c r="P55" s="48" t="str">
        <f>'Total sugars'!AB59</f>
        <v/>
      </c>
      <c r="Q55" s="48" t="str">
        <f>'Organic Acids'!M55</f>
        <v/>
      </c>
      <c r="R55" s="48" t="str">
        <f>'Organic Acids'!N55</f>
        <v/>
      </c>
      <c r="S55" s="48" t="str">
        <f>'Organic Acids'!O55</f>
        <v/>
      </c>
      <c r="T55" s="48" t="str">
        <f>'Organic Acids'!P55</f>
        <v/>
      </c>
      <c r="U55" s="48" t="str">
        <f>'Organic Acids'!Q55</f>
        <v/>
      </c>
      <c r="V55" s="48" t="str">
        <f>'Organic Acids'!R55</f>
        <v/>
      </c>
      <c r="W55" s="48" t="str">
        <f>'Organic Acids After Hydrolysis'!N55</f>
        <v/>
      </c>
      <c r="X55" s="48" t="str">
        <f>'Organic Acids After Hydrolysis'!O55</f>
        <v/>
      </c>
      <c r="Y55" s="48" t="str">
        <f>'Organic Acids After Hydrolysis'!P55</f>
        <v/>
      </c>
      <c r="Z55" s="48" t="str">
        <f>'Organic Acids After Hydrolysis'!Q55</f>
        <v/>
      </c>
      <c r="AA55" s="48" t="str">
        <f>'Organic Acids After Hydrolysis'!R55</f>
        <v/>
      </c>
      <c r="AB55" s="51" t="str">
        <f>'Organic Acids After Hydrolysis'!S55</f>
        <v/>
      </c>
    </row>
    <row r="56" spans="1:28">
      <c r="A56" s="19" t="str">
        <f>'TRB Record'!A55</f>
        <v>replicate 27</v>
      </c>
      <c r="B56" s="164" t="str">
        <f>IF('TRB Record'!C55="","",'TRB Record'!C55)</f>
        <v/>
      </c>
      <c r="C56" s="239"/>
      <c r="D56" s="165"/>
      <c r="E56" s="51" t="str">
        <f>Lignin!J55</f>
        <v/>
      </c>
      <c r="F56" s="50" t="str">
        <f>'Monomeric sugars'!M57</f>
        <v/>
      </c>
      <c r="G56" s="48" t="str">
        <f>'Monomeric sugars'!N57</f>
        <v/>
      </c>
      <c r="H56" s="48" t="str">
        <f>'Monomeric sugars'!O57</f>
        <v/>
      </c>
      <c r="I56" s="48" t="str">
        <f>'Monomeric sugars'!P57</f>
        <v/>
      </c>
      <c r="J56" s="48" t="str">
        <f>'Monomeric sugars'!Q57</f>
        <v/>
      </c>
      <c r="K56" s="51" t="str">
        <f>'Monomeric sugars'!R57</f>
        <v/>
      </c>
      <c r="L56" s="50" t="str">
        <f>'Total sugars'!X60</f>
        <v/>
      </c>
      <c r="M56" s="48" t="str">
        <f>'Total sugars'!Y60</f>
        <v/>
      </c>
      <c r="N56" s="48" t="str">
        <f>'Total sugars'!Z60</f>
        <v/>
      </c>
      <c r="O56" s="48" t="str">
        <f>'Total sugars'!AA60</f>
        <v/>
      </c>
      <c r="P56" s="48" t="str">
        <f>'Total sugars'!AB60</f>
        <v/>
      </c>
      <c r="Q56" s="48" t="str">
        <f>'Organic Acids'!M56</f>
        <v/>
      </c>
      <c r="R56" s="48" t="str">
        <f>'Organic Acids'!N56</f>
        <v/>
      </c>
      <c r="S56" s="48" t="str">
        <f>'Organic Acids'!O56</f>
        <v/>
      </c>
      <c r="T56" s="48" t="str">
        <f>'Organic Acids'!P56</f>
        <v/>
      </c>
      <c r="U56" s="48" t="str">
        <f>'Organic Acids'!Q56</f>
        <v/>
      </c>
      <c r="V56" s="48" t="str">
        <f>'Organic Acids'!R56</f>
        <v/>
      </c>
      <c r="W56" s="48" t="str">
        <f>'Organic Acids After Hydrolysis'!N56</f>
        <v/>
      </c>
      <c r="X56" s="48" t="str">
        <f>'Organic Acids After Hydrolysis'!O56</f>
        <v/>
      </c>
      <c r="Y56" s="48" t="str">
        <f>'Organic Acids After Hydrolysis'!P56</f>
        <v/>
      </c>
      <c r="Z56" s="48" t="str">
        <f>'Organic Acids After Hydrolysis'!Q56</f>
        <v/>
      </c>
      <c r="AA56" s="48" t="str">
        <f>'Organic Acids After Hydrolysis'!R56</f>
        <v/>
      </c>
      <c r="AB56" s="51" t="str">
        <f>'Organic Acids After Hydrolysis'!S56</f>
        <v/>
      </c>
    </row>
    <row r="57" spans="1:28">
      <c r="A57" s="19">
        <f>'TRB Record'!A56</f>
        <v>28</v>
      </c>
      <c r="B57" s="164" t="str">
        <f>IF('TRB Record'!C56="","",'TRB Record'!C56)</f>
        <v/>
      </c>
      <c r="C57" s="239" t="str">
        <f>VLOOKUP(A57,Density!$A$6:$J$95,10,FALSE)</f>
        <v/>
      </c>
      <c r="D57" s="165" t="str">
        <f>IF(VLOOKUP(A57,pH!$A$3:$C$32,3,FALSE)="","",VLOOKUP(A57,pH!$A$3:$C$32,3,FALSE))</f>
        <v/>
      </c>
      <c r="E57" s="51" t="str">
        <f>Lignin!J56</f>
        <v/>
      </c>
      <c r="F57" s="50" t="str">
        <f>'Monomeric sugars'!M58</f>
        <v/>
      </c>
      <c r="G57" s="48" t="str">
        <f>'Monomeric sugars'!N58</f>
        <v/>
      </c>
      <c r="H57" s="48" t="str">
        <f>'Monomeric sugars'!O58</f>
        <v/>
      </c>
      <c r="I57" s="48" t="str">
        <f>'Monomeric sugars'!P58</f>
        <v/>
      </c>
      <c r="J57" s="48" t="str">
        <f>'Monomeric sugars'!Q58</f>
        <v/>
      </c>
      <c r="K57" s="51" t="str">
        <f>'Monomeric sugars'!R58</f>
        <v/>
      </c>
      <c r="L57" s="50" t="str">
        <f>'Total sugars'!X61</f>
        <v/>
      </c>
      <c r="M57" s="48" t="str">
        <f>'Total sugars'!Y61</f>
        <v/>
      </c>
      <c r="N57" s="48" t="str">
        <f>'Total sugars'!Z61</f>
        <v/>
      </c>
      <c r="O57" s="48" t="str">
        <f>'Total sugars'!AA61</f>
        <v/>
      </c>
      <c r="P57" s="48" t="str">
        <f>'Total sugars'!AB61</f>
        <v/>
      </c>
      <c r="Q57" s="48" t="str">
        <f>'Organic Acids'!M57</f>
        <v/>
      </c>
      <c r="R57" s="48" t="str">
        <f>'Organic Acids'!N57</f>
        <v/>
      </c>
      <c r="S57" s="48" t="str">
        <f>'Organic Acids'!O57</f>
        <v/>
      </c>
      <c r="T57" s="48" t="str">
        <f>'Organic Acids'!P57</f>
        <v/>
      </c>
      <c r="U57" s="48" t="str">
        <f>'Organic Acids'!Q57</f>
        <v/>
      </c>
      <c r="V57" s="48" t="str">
        <f>'Organic Acids'!R57</f>
        <v/>
      </c>
      <c r="W57" s="48" t="str">
        <f>'Organic Acids After Hydrolysis'!N57</f>
        <v/>
      </c>
      <c r="X57" s="48" t="str">
        <f>'Organic Acids After Hydrolysis'!O57</f>
        <v/>
      </c>
      <c r="Y57" s="48" t="str">
        <f>'Organic Acids After Hydrolysis'!P57</f>
        <v/>
      </c>
      <c r="Z57" s="48" t="str">
        <f>'Organic Acids After Hydrolysis'!Q57</f>
        <v/>
      </c>
      <c r="AA57" s="48" t="str">
        <f>'Organic Acids After Hydrolysis'!R57</f>
        <v/>
      </c>
      <c r="AB57" s="51" t="str">
        <f>'Organic Acids After Hydrolysis'!S57</f>
        <v/>
      </c>
    </row>
    <row r="58" spans="1:28">
      <c r="A58" s="19" t="str">
        <f>'TRB Record'!A57</f>
        <v>replicate 28</v>
      </c>
      <c r="B58" s="164" t="str">
        <f>IF('TRB Record'!C57="","",'TRB Record'!C57)</f>
        <v/>
      </c>
      <c r="C58" s="239"/>
      <c r="D58" s="165"/>
      <c r="E58" s="51" t="str">
        <f>Lignin!J57</f>
        <v/>
      </c>
      <c r="F58" s="50" t="str">
        <f>'Monomeric sugars'!M59</f>
        <v/>
      </c>
      <c r="G58" s="48" t="str">
        <f>'Monomeric sugars'!N59</f>
        <v/>
      </c>
      <c r="H58" s="48" t="str">
        <f>'Monomeric sugars'!O59</f>
        <v/>
      </c>
      <c r="I58" s="48" t="str">
        <f>'Monomeric sugars'!P59</f>
        <v/>
      </c>
      <c r="J58" s="48" t="str">
        <f>'Monomeric sugars'!Q59</f>
        <v/>
      </c>
      <c r="K58" s="51" t="str">
        <f>'Monomeric sugars'!R59</f>
        <v/>
      </c>
      <c r="L58" s="50" t="str">
        <f>'Total sugars'!X62</f>
        <v/>
      </c>
      <c r="M58" s="48" t="str">
        <f>'Total sugars'!Y62</f>
        <v/>
      </c>
      <c r="N58" s="48" t="str">
        <f>'Total sugars'!Z62</f>
        <v/>
      </c>
      <c r="O58" s="48" t="str">
        <f>'Total sugars'!AA62</f>
        <v/>
      </c>
      <c r="P58" s="48" t="str">
        <f>'Total sugars'!AB62</f>
        <v/>
      </c>
      <c r="Q58" s="48" t="str">
        <f>'Organic Acids'!M58</f>
        <v/>
      </c>
      <c r="R58" s="48" t="str">
        <f>'Organic Acids'!N58</f>
        <v/>
      </c>
      <c r="S58" s="48" t="str">
        <f>'Organic Acids'!O58</f>
        <v/>
      </c>
      <c r="T58" s="48" t="str">
        <f>'Organic Acids'!P58</f>
        <v/>
      </c>
      <c r="U58" s="48" t="str">
        <f>'Organic Acids'!Q58</f>
        <v/>
      </c>
      <c r="V58" s="48" t="str">
        <f>'Organic Acids'!R58</f>
        <v/>
      </c>
      <c r="W58" s="48" t="str">
        <f>'Organic Acids After Hydrolysis'!N58</f>
        <v/>
      </c>
      <c r="X58" s="48" t="str">
        <f>'Organic Acids After Hydrolysis'!O58</f>
        <v/>
      </c>
      <c r="Y58" s="48" t="str">
        <f>'Organic Acids After Hydrolysis'!P58</f>
        <v/>
      </c>
      <c r="Z58" s="48" t="str">
        <f>'Organic Acids After Hydrolysis'!Q58</f>
        <v/>
      </c>
      <c r="AA58" s="48" t="str">
        <f>'Organic Acids After Hydrolysis'!R58</f>
        <v/>
      </c>
      <c r="AB58" s="51" t="str">
        <f>'Organic Acids After Hydrolysis'!S58</f>
        <v/>
      </c>
    </row>
    <row r="59" spans="1:28">
      <c r="A59" s="19">
        <f>'TRB Record'!A58</f>
        <v>29</v>
      </c>
      <c r="B59" s="164" t="str">
        <f>IF('TRB Record'!C58="","",'TRB Record'!C58)</f>
        <v/>
      </c>
      <c r="C59" s="239" t="str">
        <f>VLOOKUP(A59,Density!$A$6:$J$95,10,FALSE)</f>
        <v/>
      </c>
      <c r="D59" s="165" t="str">
        <f>IF(VLOOKUP(A59,pH!$A$3:$C$32,3,FALSE)="","",VLOOKUP(A59,pH!$A$3:$C$32,3,FALSE))</f>
        <v/>
      </c>
      <c r="E59" s="51" t="str">
        <f>Lignin!J58</f>
        <v/>
      </c>
      <c r="F59" s="50" t="str">
        <f>'Monomeric sugars'!M60</f>
        <v/>
      </c>
      <c r="G59" s="48" t="str">
        <f>'Monomeric sugars'!N60</f>
        <v/>
      </c>
      <c r="H59" s="48" t="str">
        <f>'Monomeric sugars'!O60</f>
        <v/>
      </c>
      <c r="I59" s="48" t="str">
        <f>'Monomeric sugars'!P60</f>
        <v/>
      </c>
      <c r="J59" s="48" t="str">
        <f>'Monomeric sugars'!Q60</f>
        <v/>
      </c>
      <c r="K59" s="51" t="str">
        <f>'Monomeric sugars'!R60</f>
        <v/>
      </c>
      <c r="L59" s="50" t="str">
        <f>'Total sugars'!X63</f>
        <v/>
      </c>
      <c r="M59" s="48" t="str">
        <f>'Total sugars'!Y63</f>
        <v/>
      </c>
      <c r="N59" s="48" t="str">
        <f>'Total sugars'!Z63</f>
        <v/>
      </c>
      <c r="O59" s="48" t="str">
        <f>'Total sugars'!AA63</f>
        <v/>
      </c>
      <c r="P59" s="48" t="str">
        <f>'Total sugars'!AB63</f>
        <v/>
      </c>
      <c r="Q59" s="48" t="str">
        <f>'Organic Acids'!M59</f>
        <v/>
      </c>
      <c r="R59" s="48" t="str">
        <f>'Organic Acids'!N59</f>
        <v/>
      </c>
      <c r="S59" s="48" t="str">
        <f>'Organic Acids'!O59</f>
        <v/>
      </c>
      <c r="T59" s="48" t="str">
        <f>'Organic Acids'!P59</f>
        <v/>
      </c>
      <c r="U59" s="48" t="str">
        <f>'Organic Acids'!Q59</f>
        <v/>
      </c>
      <c r="V59" s="48" t="str">
        <f>'Organic Acids'!R59</f>
        <v/>
      </c>
      <c r="W59" s="48" t="str">
        <f>'Organic Acids After Hydrolysis'!N59</f>
        <v/>
      </c>
      <c r="X59" s="48" t="str">
        <f>'Organic Acids After Hydrolysis'!O59</f>
        <v/>
      </c>
      <c r="Y59" s="48" t="str">
        <f>'Organic Acids After Hydrolysis'!P59</f>
        <v/>
      </c>
      <c r="Z59" s="48" t="str">
        <f>'Organic Acids After Hydrolysis'!Q59</f>
        <v/>
      </c>
      <c r="AA59" s="48" t="str">
        <f>'Organic Acids After Hydrolysis'!R59</f>
        <v/>
      </c>
      <c r="AB59" s="51" t="str">
        <f>'Organic Acids After Hydrolysis'!S59</f>
        <v/>
      </c>
    </row>
    <row r="60" spans="1:28">
      <c r="A60" s="19" t="str">
        <f>'TRB Record'!A59</f>
        <v>replicate 29</v>
      </c>
      <c r="B60" s="164" t="str">
        <f>IF('TRB Record'!C59="","",'TRB Record'!C59)</f>
        <v/>
      </c>
      <c r="C60" s="239"/>
      <c r="D60" s="165"/>
      <c r="E60" s="51" t="str">
        <f>Lignin!J59</f>
        <v/>
      </c>
      <c r="F60" s="50" t="str">
        <f>'Monomeric sugars'!M61</f>
        <v/>
      </c>
      <c r="G60" s="48" t="str">
        <f>'Monomeric sugars'!N61</f>
        <v/>
      </c>
      <c r="H60" s="48" t="str">
        <f>'Monomeric sugars'!O61</f>
        <v/>
      </c>
      <c r="I60" s="48" t="str">
        <f>'Monomeric sugars'!P61</f>
        <v/>
      </c>
      <c r="J60" s="48" t="str">
        <f>'Monomeric sugars'!Q61</f>
        <v/>
      </c>
      <c r="K60" s="51" t="str">
        <f>'Monomeric sugars'!R61</f>
        <v/>
      </c>
      <c r="L60" s="50" t="str">
        <f>'Total sugars'!X64</f>
        <v/>
      </c>
      <c r="M60" s="48" t="str">
        <f>'Total sugars'!Y64</f>
        <v/>
      </c>
      <c r="N60" s="48" t="str">
        <f>'Total sugars'!Z64</f>
        <v/>
      </c>
      <c r="O60" s="48" t="str">
        <f>'Total sugars'!AA64</f>
        <v/>
      </c>
      <c r="P60" s="48" t="str">
        <f>'Total sugars'!AB64</f>
        <v/>
      </c>
      <c r="Q60" s="48" t="str">
        <f>'Organic Acids'!M60</f>
        <v/>
      </c>
      <c r="R60" s="48" t="str">
        <f>'Organic Acids'!N60</f>
        <v/>
      </c>
      <c r="S60" s="48" t="str">
        <f>'Organic Acids'!O60</f>
        <v/>
      </c>
      <c r="T60" s="48" t="str">
        <f>'Organic Acids'!P60</f>
        <v/>
      </c>
      <c r="U60" s="48" t="str">
        <f>'Organic Acids'!Q60</f>
        <v/>
      </c>
      <c r="V60" s="48" t="str">
        <f>'Organic Acids'!R60</f>
        <v/>
      </c>
      <c r="W60" s="48" t="str">
        <f>'Organic Acids After Hydrolysis'!N60</f>
        <v/>
      </c>
      <c r="X60" s="48" t="str">
        <f>'Organic Acids After Hydrolysis'!O60</f>
        <v/>
      </c>
      <c r="Y60" s="48" t="str">
        <f>'Organic Acids After Hydrolysis'!P60</f>
        <v/>
      </c>
      <c r="Z60" s="48" t="str">
        <f>'Organic Acids After Hydrolysis'!Q60</f>
        <v/>
      </c>
      <c r="AA60" s="48" t="str">
        <f>'Organic Acids After Hydrolysis'!R60</f>
        <v/>
      </c>
      <c r="AB60" s="51" t="str">
        <f>'Organic Acids After Hydrolysis'!S60</f>
        <v/>
      </c>
    </row>
    <row r="61" spans="1:28">
      <c r="A61" s="19">
        <f>'TRB Record'!A60</f>
        <v>30</v>
      </c>
      <c r="B61" s="164" t="str">
        <f>IF('TRB Record'!C60="","",'TRB Record'!C60)</f>
        <v/>
      </c>
      <c r="C61" s="239" t="str">
        <f>VLOOKUP(A61,Density!$A$6:$J$95,10,FALSE)</f>
        <v/>
      </c>
      <c r="D61" s="165" t="str">
        <f>IF(VLOOKUP(A61,pH!$A$3:$C$32,3,FALSE)="","",VLOOKUP(A61,pH!$A$3:$C$32,3,FALSE))</f>
        <v/>
      </c>
      <c r="E61" s="51" t="str">
        <f>Lignin!J60</f>
        <v/>
      </c>
      <c r="F61" s="50" t="str">
        <f>'Monomeric sugars'!M62</f>
        <v/>
      </c>
      <c r="G61" s="48" t="str">
        <f>'Monomeric sugars'!N62</f>
        <v/>
      </c>
      <c r="H61" s="48" t="str">
        <f>'Monomeric sugars'!O62</f>
        <v/>
      </c>
      <c r="I61" s="48" t="str">
        <f>'Monomeric sugars'!P62</f>
        <v/>
      </c>
      <c r="J61" s="48" t="str">
        <f>'Monomeric sugars'!Q62</f>
        <v/>
      </c>
      <c r="K61" s="51" t="str">
        <f>'Monomeric sugars'!R62</f>
        <v/>
      </c>
      <c r="L61" s="50" t="str">
        <f>'Total sugars'!X65</f>
        <v/>
      </c>
      <c r="M61" s="48" t="str">
        <f>'Total sugars'!Y65</f>
        <v/>
      </c>
      <c r="N61" s="48" t="str">
        <f>'Total sugars'!Z65</f>
        <v/>
      </c>
      <c r="O61" s="48" t="str">
        <f>'Total sugars'!AA65</f>
        <v/>
      </c>
      <c r="P61" s="48" t="str">
        <f>'Total sugars'!AB65</f>
        <v/>
      </c>
      <c r="Q61" s="48" t="str">
        <f>'Organic Acids'!M61</f>
        <v/>
      </c>
      <c r="R61" s="48" t="str">
        <f>'Organic Acids'!N61</f>
        <v/>
      </c>
      <c r="S61" s="48" t="str">
        <f>'Organic Acids'!O61</f>
        <v/>
      </c>
      <c r="T61" s="48" t="str">
        <f>'Organic Acids'!P61</f>
        <v/>
      </c>
      <c r="U61" s="48" t="str">
        <f>'Organic Acids'!Q61</f>
        <v/>
      </c>
      <c r="V61" s="48" t="str">
        <f>'Organic Acids'!R61</f>
        <v/>
      </c>
      <c r="W61" s="48" t="str">
        <f>'Organic Acids After Hydrolysis'!N61</f>
        <v/>
      </c>
      <c r="X61" s="48" t="str">
        <f>'Organic Acids After Hydrolysis'!O61</f>
        <v/>
      </c>
      <c r="Y61" s="48" t="str">
        <f>'Organic Acids After Hydrolysis'!P61</f>
        <v/>
      </c>
      <c r="Z61" s="48" t="str">
        <f>'Organic Acids After Hydrolysis'!Q61</f>
        <v/>
      </c>
      <c r="AA61" s="48" t="str">
        <f>'Organic Acids After Hydrolysis'!R61</f>
        <v/>
      </c>
      <c r="AB61" s="51" t="str">
        <f>'Organic Acids After Hydrolysis'!S61</f>
        <v/>
      </c>
    </row>
    <row r="62" spans="1:28" ht="12.75" thickBot="1">
      <c r="A62" s="19" t="str">
        <f>'TRB Record'!A61</f>
        <v>replicate 30</v>
      </c>
      <c r="B62" s="164" t="str">
        <f>IF('TRB Record'!C61="","",'TRB Record'!C61)</f>
        <v/>
      </c>
      <c r="C62" s="241"/>
      <c r="D62" s="166"/>
      <c r="E62" s="54" t="str">
        <f>Lignin!J61</f>
        <v/>
      </c>
      <c r="F62" s="52" t="str">
        <f>'Monomeric sugars'!M63</f>
        <v/>
      </c>
      <c r="G62" s="53" t="str">
        <f>'Monomeric sugars'!N63</f>
        <v/>
      </c>
      <c r="H62" s="53" t="str">
        <f>'Monomeric sugars'!O63</f>
        <v/>
      </c>
      <c r="I62" s="53" t="str">
        <f>'Monomeric sugars'!P63</f>
        <v/>
      </c>
      <c r="J62" s="53" t="str">
        <f>'Monomeric sugars'!Q63</f>
        <v/>
      </c>
      <c r="K62" s="54" t="str">
        <f>'Monomeric sugars'!R63</f>
        <v/>
      </c>
      <c r="L62" s="52" t="str">
        <f>'Total sugars'!X66</f>
        <v/>
      </c>
      <c r="M62" s="53" t="str">
        <f>'Total sugars'!Y66</f>
        <v/>
      </c>
      <c r="N62" s="53" t="str">
        <f>'Total sugars'!Z66</f>
        <v/>
      </c>
      <c r="O62" s="53" t="str">
        <f>'Total sugars'!AA66</f>
        <v/>
      </c>
      <c r="P62" s="53" t="str">
        <f>'Total sugars'!AB66</f>
        <v/>
      </c>
      <c r="Q62" s="53" t="str">
        <f>'Organic Acids'!M62</f>
        <v/>
      </c>
      <c r="R62" s="53" t="str">
        <f>'Organic Acids'!N62</f>
        <v/>
      </c>
      <c r="S62" s="53" t="str">
        <f>'Organic Acids'!O62</f>
        <v/>
      </c>
      <c r="T62" s="53" t="str">
        <f>'Organic Acids'!P62</f>
        <v/>
      </c>
      <c r="U62" s="53" t="str">
        <f>'Organic Acids'!Q62</f>
        <v/>
      </c>
      <c r="V62" s="53" t="str">
        <f>'Organic Acids'!R62</f>
        <v/>
      </c>
      <c r="W62" s="53" t="str">
        <f>'Organic Acids After Hydrolysis'!N62</f>
        <v/>
      </c>
      <c r="X62" s="53" t="str">
        <f>'Organic Acids After Hydrolysis'!O62</f>
        <v/>
      </c>
      <c r="Y62" s="53" t="str">
        <f>'Organic Acids After Hydrolysis'!P62</f>
        <v/>
      </c>
      <c r="Z62" s="53" t="str">
        <f>'Organic Acids After Hydrolysis'!Q62</f>
        <v/>
      </c>
      <c r="AA62" s="53" t="str">
        <f>'Organic Acids After Hydrolysis'!R62</f>
        <v/>
      </c>
      <c r="AB62" s="54" t="str">
        <f>'Organic Acids After Hydrolysis'!S62</f>
        <v/>
      </c>
    </row>
    <row r="63" spans="1:28">
      <c r="A63" s="19"/>
    </row>
    <row r="64" spans="1:28">
      <c r="A64" s="19"/>
    </row>
    <row r="65" spans="1:1">
      <c r="A65" s="19"/>
    </row>
    <row r="66" spans="1:1">
      <c r="A66" s="19"/>
    </row>
    <row r="67" spans="1:1">
      <c r="A67" s="19"/>
    </row>
    <row r="68" spans="1:1">
      <c r="A68" s="19"/>
    </row>
    <row r="69" spans="1:1">
      <c r="A69" s="19"/>
    </row>
    <row r="70" spans="1:1">
      <c r="A70" s="19"/>
    </row>
    <row r="71" spans="1:1">
      <c r="A71" s="19"/>
    </row>
    <row r="72" spans="1:1">
      <c r="A72" s="19"/>
    </row>
    <row r="73" spans="1:1">
      <c r="A73" s="19"/>
    </row>
    <row r="74" spans="1:1">
      <c r="A74" s="19"/>
    </row>
    <row r="75" spans="1:1">
      <c r="A75" s="19"/>
    </row>
    <row r="76" spans="1:1">
      <c r="A76" s="19"/>
    </row>
    <row r="77" spans="1:1">
      <c r="A77" s="19"/>
    </row>
    <row r="78" spans="1:1">
      <c r="A78" s="19"/>
    </row>
    <row r="79" spans="1:1">
      <c r="A79" s="19"/>
    </row>
    <row r="80" spans="1:1">
      <c r="A80" s="19"/>
    </row>
    <row r="81" spans="1:1">
      <c r="A81" s="19"/>
    </row>
    <row r="82" spans="1:1">
      <c r="A82" s="19"/>
    </row>
    <row r="83" spans="1:1">
      <c r="A83" s="19"/>
    </row>
    <row r="84" spans="1:1">
      <c r="A84" s="19"/>
    </row>
    <row r="85" spans="1:1">
      <c r="A85" s="19"/>
    </row>
    <row r="86" spans="1:1">
      <c r="A86" s="19"/>
    </row>
    <row r="87" spans="1:1">
      <c r="A87" s="19"/>
    </row>
    <row r="88" spans="1:1">
      <c r="A88" s="19"/>
    </row>
    <row r="89" spans="1:1">
      <c r="A89" s="19"/>
    </row>
  </sheetData>
  <mergeCells count="4">
    <mergeCell ref="L1:P1"/>
    <mergeCell ref="Q1:V1"/>
    <mergeCell ref="F1:K1"/>
    <mergeCell ref="W1:AB1"/>
  </mergeCells>
  <phoneticPr fontId="1" type="noConversion"/>
  <pageMargins left="0.75" right="0.75" top="1" bottom="1" header="0.5" footer="0.5"/>
  <pageSetup scale="80" orientation="landscape"/>
  <headerFooter alignWithMargins="0"/>
</worksheet>
</file>

<file path=xl/worksheets/sheet13.xml><?xml version="1.0" encoding="utf-8"?>
<worksheet xmlns="http://schemas.openxmlformats.org/spreadsheetml/2006/main" xmlns:r="http://schemas.openxmlformats.org/officeDocument/2006/relationships">
  <sheetPr codeName="Sheet9">
    <pageSetUpPr fitToPage="1"/>
  </sheetPr>
  <dimension ref="A1:AC32"/>
  <sheetViews>
    <sheetView zoomScaleNormal="100" workbookViewId="0">
      <pane xSplit="2" ySplit="2" topLeftCell="C3" activePane="bottomRight" state="frozenSplit"/>
      <selection pane="topRight"/>
      <selection pane="bottomLeft"/>
      <selection pane="bottomRight" activeCell="F3" sqref="F3"/>
    </sheetView>
  </sheetViews>
  <sheetFormatPr defaultColWidth="10.85546875" defaultRowHeight="12"/>
  <cols>
    <col min="1" max="1" width="4.5703125" style="1" customWidth="1"/>
    <col min="2" max="2" width="16.42578125" style="9" customWidth="1"/>
    <col min="3" max="3" width="6.85546875" style="46" customWidth="1"/>
    <col min="4" max="5" width="6.85546875" style="76" customWidth="1"/>
    <col min="6" max="6" width="6.7109375" style="3" customWidth="1"/>
    <col min="7" max="7" width="4.42578125" style="3" bestFit="1" customWidth="1"/>
    <col min="8" max="29" width="6.7109375" style="1" customWidth="1"/>
    <col min="30" max="16384" width="10.85546875" style="5"/>
  </cols>
  <sheetData>
    <row r="1" spans="1:29" s="23" customFormat="1" ht="26.25" customHeight="1" thickBot="1">
      <c r="A1" s="149"/>
      <c r="B1" s="150"/>
      <c r="C1" s="151"/>
      <c r="D1" s="162"/>
      <c r="E1" s="162"/>
      <c r="F1" s="152"/>
      <c r="G1" s="283" t="s">
        <v>61</v>
      </c>
      <c r="H1" s="284"/>
      <c r="I1" s="284"/>
      <c r="J1" s="284"/>
      <c r="K1" s="284"/>
      <c r="L1" s="285"/>
      <c r="M1" s="282" t="s">
        <v>62</v>
      </c>
      <c r="N1" s="282"/>
      <c r="O1" s="282"/>
      <c r="P1" s="282"/>
      <c r="Q1" s="282"/>
      <c r="R1" s="284" t="s">
        <v>63</v>
      </c>
      <c r="S1" s="284"/>
      <c r="T1" s="284"/>
      <c r="U1" s="284"/>
      <c r="V1" s="284"/>
      <c r="W1" s="285"/>
      <c r="X1" s="282" t="s">
        <v>145</v>
      </c>
      <c r="Y1" s="282"/>
      <c r="Z1" s="282"/>
      <c r="AA1" s="282"/>
      <c r="AB1" s="282"/>
      <c r="AC1" s="286"/>
    </row>
    <row r="2" spans="1:29" s="18" customFormat="1" ht="97.5" customHeight="1">
      <c r="A2" s="16" t="s">
        <v>0</v>
      </c>
      <c r="B2" s="17" t="s">
        <v>38</v>
      </c>
      <c r="C2" s="60" t="s">
        <v>78</v>
      </c>
      <c r="D2" s="172" t="str">
        <f>'Duplicate mass closure'!C2</f>
        <v>Density (g/ml)</v>
      </c>
      <c r="E2" s="172" t="str">
        <f>'Duplicate mass closure'!D2</f>
        <v>Undiluted pH</v>
      </c>
      <c r="F2" s="57" t="str">
        <f>'Duplicate mass closure'!E2</f>
        <v>Lignin (mg/ml)</v>
      </c>
      <c r="G2" s="58" t="s">
        <v>65</v>
      </c>
      <c r="H2" s="58" t="str">
        <f>'Duplicate mass closure'!G2</f>
        <v>Glucose (mg/ml)</v>
      </c>
      <c r="I2" s="58" t="str">
        <f>'Duplicate mass closure'!H2</f>
        <v>Xylose (mg/ml)</v>
      </c>
      <c r="J2" s="58" t="str">
        <f>'Duplicate mass closure'!I2</f>
        <v>Galactose (mg/ml)</v>
      </c>
      <c r="K2" s="58" t="str">
        <f>'Duplicate mass closure'!J2</f>
        <v>Arabinose (mg/ml)</v>
      </c>
      <c r="L2" s="59" t="str">
        <f>'Duplicate mass closure'!K2</f>
        <v>Fructose (mg/ml)</v>
      </c>
      <c r="M2" s="57" t="str">
        <f>'Duplicate mass closure'!L2</f>
        <v>Glucose (mg/ml)</v>
      </c>
      <c r="N2" s="58" t="str">
        <f>'Duplicate mass closure'!M2</f>
        <v>Xylose (mg/ml)</v>
      </c>
      <c r="O2" s="58" t="str">
        <f>'Duplicate mass closure'!N2</f>
        <v>Galactose (mg/ml)</v>
      </c>
      <c r="P2" s="58" t="str">
        <f>'Duplicate mass closure'!O2</f>
        <v>Arabinose (mg/ml)</v>
      </c>
      <c r="Q2" s="59" t="str">
        <f>'Duplicate mass closure'!P2</f>
        <v>Fructose (mg/ml)</v>
      </c>
      <c r="R2" s="58" t="str">
        <f>'Duplicate mass closure'!Q2</f>
        <v>Lactic Acid (mg/ml)</v>
      </c>
      <c r="S2" s="58" t="str">
        <f>'Duplicate mass closure'!R2</f>
        <v>Glycerol (mg/ml)</v>
      </c>
      <c r="T2" s="58" t="str">
        <f>'Duplicate mass closure'!S2</f>
        <v>Acetic Acid (mg/ml)</v>
      </c>
      <c r="U2" s="58" t="str">
        <f>'Duplicate mass closure'!T2</f>
        <v>Ethanol (mg/ml)</v>
      </c>
      <c r="V2" s="58" t="str">
        <f>'Duplicate mass closure'!U2</f>
        <v>HMF (mg/ml)</v>
      </c>
      <c r="W2" s="59" t="str">
        <f>'Duplicate mass closure'!V2</f>
        <v>Furfural (mg/ml)</v>
      </c>
      <c r="X2" s="58" t="str">
        <f>'Duplicate mass closure'!W2</f>
        <v>Lactic Acid (mg/ml)</v>
      </c>
      <c r="Y2" s="58" t="str">
        <f>'Duplicate mass closure'!X2</f>
        <v>Glycerol (mg/ml)</v>
      </c>
      <c r="Z2" s="58" t="str">
        <f>'Duplicate mass closure'!Y2</f>
        <v>Acetic Acid (mg/ml)</v>
      </c>
      <c r="AA2" s="58" t="str">
        <f>'Duplicate mass closure'!Z2</f>
        <v>Ethanol (mg/ml)</v>
      </c>
      <c r="AB2" s="58" t="str">
        <f>'Duplicate mass closure'!AA2</f>
        <v>HMF (mg/ml)</v>
      </c>
      <c r="AC2" s="59" t="str">
        <f>'Duplicate mass closure'!AB2</f>
        <v>Furfural (mg/ml)</v>
      </c>
    </row>
    <row r="3" spans="1:29" s="12" customFormat="1">
      <c r="A3" s="19">
        <f>'TRB Record'!A2</f>
        <v>1</v>
      </c>
      <c r="B3" s="9" t="str">
        <f>IF(
       INDEX('TRB Record'!C$2:C$61,ROW()*2-5,,1)="",
       "",
       INDEX('TRB Record'!C$2:C$61,ROW()*2-5,,1)
      )</f>
        <v>F1 t0</v>
      </c>
      <c r="C3" s="154"/>
      <c r="D3" s="173" t="str">
        <f>VLOOKUP(A3,'Duplicate mass closure'!$A$3:$C$62,3,FALSE)</f>
        <v/>
      </c>
      <c r="E3" s="173" t="str">
        <f>VLOOKUP(A3,'Duplicate mass closure'!$A$3:$D$62,4,FALSE)</f>
        <v/>
      </c>
      <c r="F3" s="168" t="str">
        <f>IF(AND($C3="",(INDEX('Duplicate mass closure'!E$3:E$62,ROW()*2-4,,1)&lt;&gt;"")),AVERAGE((INDEX('Duplicate mass closure'!E$3:E$62,ROW()*2-4,,1),INDEX('Duplicate mass closure'!E$3:E$62,ROW()*2-5,,1))),INDEX('Duplicate mass closure'!E$3:E$62,ROW()*2-5,,1))</f>
        <v/>
      </c>
      <c r="G3" s="55" t="str">
        <f>IF(AND($C3="",(INDEX('Duplicate mass closure'!F$3:F$62,ROW()*2-4,,1)&lt;&gt;"")),AVERAGE((INDEX('Duplicate mass closure'!F$3:F$62,ROW()*2-4,,1),INDEX('Duplicate mass closure'!F$3:F$62,ROW()*2-5,1))),INDEX('Duplicate mass closure'!F$3:F$62,ROW()*2-5,,1))</f>
        <v/>
      </c>
      <c r="H3" s="55" t="str">
        <f>IF(AND($C3="",(INDEX('Duplicate mass closure'!G$3:G$62,ROW()*2-4,,1)&lt;&gt;"")),AVERAGE((INDEX('Duplicate mass closure'!G$3:G$62,ROW()*2-4,,1),INDEX('Duplicate mass closure'!G$3:G$62,ROW()*2-5,1))),INDEX('Duplicate mass closure'!G$3:G$62,ROW()*2-5,,1))</f>
        <v/>
      </c>
      <c r="I3" s="55" t="str">
        <f>IF(AND($C3="",(INDEX('Duplicate mass closure'!H$3:H$62,ROW()*2-4,,1)&lt;&gt;"")),AVERAGE((INDEX('Duplicate mass closure'!H$3:H$62,ROW()*2-4,,1),INDEX('Duplicate mass closure'!H$3:H$62,ROW()*2-5,1))),INDEX('Duplicate mass closure'!H$3:H$62,ROW()*2-5,,1))</f>
        <v/>
      </c>
      <c r="J3" s="55" t="str">
        <f>IF(AND($C3="",(INDEX('Duplicate mass closure'!I$3:I$62,ROW()*2-4,,1)&lt;&gt;"")),AVERAGE((INDEX('Duplicate mass closure'!I$3:I$62,ROW()*2-4,,1),INDEX('Duplicate mass closure'!I$3:I$62,ROW()*2-5,1))),INDEX('Duplicate mass closure'!I$3:I$62,ROW()*2-5,,1))</f>
        <v/>
      </c>
      <c r="K3" s="55" t="str">
        <f>IF(AND($C3="",(INDEX('Duplicate mass closure'!J$3:J$62,ROW()*2-4,,1)&lt;&gt;"")),AVERAGE((INDEX('Duplicate mass closure'!J$3:J$62,ROW()*2-4,,1),INDEX('Duplicate mass closure'!J$3:J$62,ROW()*2-5,1))),INDEX('Duplicate mass closure'!J$3:J$62,ROW()*2-5,,1))</f>
        <v/>
      </c>
      <c r="L3" s="169" t="str">
        <f>IF(AND($C3="",(INDEX('Duplicate mass closure'!K$3:K$62,ROW()*2-4,,1)&lt;&gt;"")),AVERAGE((INDEX('Duplicate mass closure'!K$3:K$62,ROW()*2-4,,1),INDEX('Duplicate mass closure'!K$3:K$62,ROW()*2-5,1))),INDEX('Duplicate mass closure'!K$3:K$62,ROW()*2-5,,1))</f>
        <v/>
      </c>
      <c r="M3" s="168">
        <f>IF(AND($C3="",(INDEX('Duplicate mass closure'!L$3:L$62,ROW()*2-4,,1)&lt;&gt;"")),AVERAGE((INDEX('Duplicate mass closure'!L$3:L$62,ROW()*2-4,,1),INDEX('Duplicate mass closure'!L$3:L$62,ROW()*2-5,,1))),INDEX('Duplicate mass closure'!L$3:L$62,ROW()*2-5,,1))</f>
        <v>95.713576424966874</v>
      </c>
      <c r="N3" s="55">
        <f>IF(AND($C3="",(INDEX('Duplicate mass closure'!M$3:M$62,ROW()*2-4,,1)&lt;&gt;"")),AVERAGE((INDEX('Duplicate mass closure'!M$3:M$62,ROW()*2-4,,1),INDEX('Duplicate mass closure'!M$3:M$62,ROW()*2-5,,1))),INDEX('Duplicate mass closure'!M$3:M$62,ROW()*2-5,,1))</f>
        <v>46.503373702046716</v>
      </c>
      <c r="O3" s="55">
        <f>IF(AND($C3="",(INDEX('Duplicate mass closure'!N$3:N$62,ROW()*2-4,,1)&lt;&gt;"")),AVERAGE((INDEX('Duplicate mass closure'!N$3:N$62,ROW()*2-4,,1),INDEX('Duplicate mass closure'!N$3:N$62,ROW()*2-5,,1))),INDEX('Duplicate mass closure'!N$3:N$62,ROW()*2-5,,1))</f>
        <v>2.6797020552380602</v>
      </c>
      <c r="P3" s="55">
        <f>IF(AND($C3="",(INDEX('Duplicate mass closure'!O$3:O$62,ROW()*2-4,,1)&lt;&gt;"")),AVERAGE((INDEX('Duplicate mass closure'!O$3:O$62,ROW()*2-4,,1),INDEX('Duplicate mass closure'!O$3:O$62,ROW()*2-5,,1))),INDEX('Duplicate mass closure'!O$3:O$62,ROW()*2-5,,1))</f>
        <v>6.3728032631027229</v>
      </c>
      <c r="Q3" s="169">
        <f>IF(AND($C3="",(INDEX('Duplicate mass closure'!P$3:P$62,ROW()*2-4,,1)&lt;&gt;"")),AVERAGE((INDEX('Duplicate mass closure'!P$3:P$62,ROW()*2-4,,1),INDEX('Duplicate mass closure'!P$3:P$62,ROW()*2-5,,1))),INDEX('Duplicate mass closure'!P$3:P$62,ROW()*2-5,,1))</f>
        <v>0</v>
      </c>
      <c r="R3" s="55" t="str">
        <f>IF(AND($C3="",(INDEX('Duplicate mass closure'!Q$3:Q$62,ROW()*2-4,,1)&lt;&gt;"")),AVERAGE((INDEX('Duplicate mass closure'!Q$3:Q$62,ROW()*2-4,,1),INDEX('Duplicate mass closure'!Q$3:Q$62,ROW()*2-5,1))),INDEX('Duplicate mass closure'!Q$3:Q$62,ROW()*2-5,,1))</f>
        <v/>
      </c>
      <c r="S3" s="55" t="str">
        <f>IF(AND($C3="",(INDEX('Duplicate mass closure'!R$3:R$62,ROW()*2-4,,1)&lt;&gt;"")),AVERAGE((INDEX('Duplicate mass closure'!R$3:R$62,ROW()*2-4,,1),INDEX('Duplicate mass closure'!R$3:R$62,ROW()*2-5,1))),INDEX('Duplicate mass closure'!R$3:R$62,ROW()*2-5,,1))</f>
        <v/>
      </c>
      <c r="T3" s="55" t="str">
        <f>IF(AND($C3="",(INDEX('Duplicate mass closure'!S$3:S$62,ROW()*2-4,,1)&lt;&gt;"")),AVERAGE((INDEX('Duplicate mass closure'!S$3:S$62,ROW()*2-4,,1),INDEX('Duplicate mass closure'!S$3:S$62,ROW()*2-5,1))),INDEX('Duplicate mass closure'!S$3:S$62,ROW()*2-5,,1))</f>
        <v/>
      </c>
      <c r="U3" s="55" t="str">
        <f>IF(AND($C3="",(INDEX('Duplicate mass closure'!T$3:T$62,ROW()*2-4,,1)&lt;&gt;"")),AVERAGE((INDEX('Duplicate mass closure'!T$3:T$62,ROW()*2-4,,1),INDEX('Duplicate mass closure'!T$3:T$62,ROW()*2-5,1))),INDEX('Duplicate mass closure'!T$3:T$62,ROW()*2-5,,1))</f>
        <v/>
      </c>
      <c r="V3" s="55" t="str">
        <f>IF(AND($C3="",(INDEX('Duplicate mass closure'!U$3:U$62,ROW()*2-4,,1)&lt;&gt;"")),AVERAGE((INDEX('Duplicate mass closure'!U$3:U$62,ROW()*2-4,,1),INDEX('Duplicate mass closure'!U$3:U$62,ROW()*2-5,1))),INDEX('Duplicate mass closure'!U$3:U$62,ROW()*2-5,,1))</f>
        <v/>
      </c>
      <c r="W3" s="169" t="str">
        <f>IF(AND($C3="",(INDEX('Duplicate mass closure'!V$3:V$62,ROW()*2-4,,1)&lt;&gt;"")),AVERAGE((INDEX('Duplicate mass closure'!V$3:V$62,ROW()*2-4,,1),INDEX('Duplicate mass closure'!V$3:V$62,ROW()*2-5,1))),INDEX('Duplicate mass closure'!V$3:V$62,ROW()*2-5,,1))</f>
        <v/>
      </c>
      <c r="X3" s="55" t="str">
        <f>IF(AND($C3="",(INDEX('Duplicate mass closure'!W$3:W$62,ROW()*2-4,,1)&lt;&gt;"")),AVERAGE((INDEX('Duplicate mass closure'!W$3:W$62,ROW()*2-4,,1),INDEX('Duplicate mass closure'!W$3:W$62,ROW()*2-5,1))),INDEX('Duplicate mass closure'!W$3:W$62,ROW()*2-5,,1))</f>
        <v/>
      </c>
      <c r="Y3" s="55" t="str">
        <f>IF(AND($C3="",(INDEX('Duplicate mass closure'!X$3:X$62,ROW()*2-4,,1)&lt;&gt;"")),AVERAGE((INDEX('Duplicate mass closure'!X$3:X$62,ROW()*2-4,,1),INDEX('Duplicate mass closure'!X$3:X$62,ROW()*2-5,1))),INDEX('Duplicate mass closure'!X$3:X$62,ROW()*2-5,,1))</f>
        <v/>
      </c>
      <c r="Z3" s="55" t="str">
        <f>IF(AND($C3="",(INDEX('Duplicate mass closure'!Y$3:Y$62,ROW()*2-4,,1)&lt;&gt;"")),AVERAGE((INDEX('Duplicate mass closure'!Y$3:Y$62,ROW()*2-4,,1),INDEX('Duplicate mass closure'!Y$3:Y$62,ROW()*2-5,1))),INDEX('Duplicate mass closure'!Y$3:Y$62,ROW()*2-5,,1))</f>
        <v/>
      </c>
      <c r="AA3" s="55" t="str">
        <f>IF(AND($C3="",(INDEX('Duplicate mass closure'!Z$3:Z$62,ROW()*2-4,,1)&lt;&gt;"")),AVERAGE((INDEX('Duplicate mass closure'!Z$3:Z$62,ROW()*2-4,,1),INDEX('Duplicate mass closure'!Z$3:Z$62,ROW()*2-5,1))),INDEX('Duplicate mass closure'!Z$3:Z$62,ROW()*2-5,,1))</f>
        <v/>
      </c>
      <c r="AB3" s="55" t="str">
        <f>IF(AND($C3="",(INDEX('Duplicate mass closure'!AA$3:AA$62,ROW()*2-4,,1)&lt;&gt;"")),AVERAGE((INDEX('Duplicate mass closure'!AA$3:AA$62,ROW()*2-4,,1),INDEX('Duplicate mass closure'!AA$3:AA$62,ROW()*2-5,1))),INDEX('Duplicate mass closure'!AA$3:AA$62,ROW()*2-5,,1))</f>
        <v/>
      </c>
      <c r="AC3" s="169" t="str">
        <f>IF(AND($C3="",(INDEX('Duplicate mass closure'!AB$3:AB$62,ROW()*2-4,,1)&lt;&gt;"")),AVERAGE((INDEX('Duplicate mass closure'!AB$3:AB$62,ROW()*2-4,,1),INDEX('Duplicate mass closure'!AB$3:AB$62,ROW()*2-5,1))),INDEX('Duplicate mass closure'!AB$3:AB$62,ROW()*2-5,,1))</f>
        <v/>
      </c>
    </row>
    <row r="4" spans="1:29" s="12" customFormat="1">
      <c r="A4" s="19">
        <f>'TRB Record'!A4</f>
        <v>2</v>
      </c>
      <c r="B4" s="9" t="str">
        <f>IF(
       INDEX('TRB Record'!C$2:C$61,ROW()*2-5,,1)="",
       "",
       INDEX('TRB Record'!C$2:C$61,ROW()*2-5,,1)
      )</f>
        <v>F2 t0</v>
      </c>
      <c r="C4" s="154"/>
      <c r="D4" s="173" t="str">
        <f>VLOOKUP(A4,'Duplicate mass closure'!$A$3:$C$62,3,FALSE)</f>
        <v/>
      </c>
      <c r="E4" s="173" t="str">
        <f>VLOOKUP(A4,'Duplicate mass closure'!$A$3:$D$62,4,FALSE)</f>
        <v/>
      </c>
      <c r="F4" s="168" t="str">
        <f>IF(AND($C4="",(INDEX('Duplicate mass closure'!E$3:E$62,ROW()*2-4,,1)&lt;&gt;"")),AVERAGE((INDEX('Duplicate mass closure'!E$3:E$62,ROW()*2-4,,1),INDEX('Duplicate mass closure'!E$3:E$62,ROW()*2-5,,1))),INDEX('Duplicate mass closure'!E$3:E$62,ROW()*2-5,,1))</f>
        <v/>
      </c>
      <c r="G4" s="55" t="str">
        <f>IF(AND($C4="",(INDEX('Duplicate mass closure'!F$3:F$62,ROW()*2-4,,1)&lt;&gt;"")),AVERAGE((INDEX('Duplicate mass closure'!F$3:F$62,ROW()*2-4,,1),INDEX('Duplicate mass closure'!F$3:F$62,ROW()*2-5,1))),INDEX('Duplicate mass closure'!F$3:F$62,ROW()*2-5,,1))</f>
        <v/>
      </c>
      <c r="H4" s="55" t="str">
        <f>IF(AND($C4="",(INDEX('Duplicate mass closure'!G$3:G$62,ROW()*2-4,,1)&lt;&gt;"")),AVERAGE((INDEX('Duplicate mass closure'!G$3:G$62,ROW()*2-4,,1),INDEX('Duplicate mass closure'!G$3:G$62,ROW()*2-5,1))),INDEX('Duplicate mass closure'!G$3:G$62,ROW()*2-5,,1))</f>
        <v/>
      </c>
      <c r="I4" s="55" t="str">
        <f>IF(AND($C4="",(INDEX('Duplicate mass closure'!H$3:H$62,ROW()*2-4,,1)&lt;&gt;"")),AVERAGE((INDEX('Duplicate mass closure'!H$3:H$62,ROW()*2-4,,1),INDEX('Duplicate mass closure'!H$3:H$62,ROW()*2-5,1))),INDEX('Duplicate mass closure'!H$3:H$62,ROW()*2-5,,1))</f>
        <v/>
      </c>
      <c r="J4" s="55" t="str">
        <f>IF(AND($C4="",(INDEX('Duplicate mass closure'!I$3:I$62,ROW()*2-4,,1)&lt;&gt;"")),AVERAGE((INDEX('Duplicate mass closure'!I$3:I$62,ROW()*2-4,,1),INDEX('Duplicate mass closure'!I$3:I$62,ROW()*2-5,1))),INDEX('Duplicate mass closure'!I$3:I$62,ROW()*2-5,,1))</f>
        <v/>
      </c>
      <c r="K4" s="55" t="str">
        <f>IF(AND($C4="",(INDEX('Duplicate mass closure'!J$3:J$62,ROW()*2-4,,1)&lt;&gt;"")),AVERAGE((INDEX('Duplicate mass closure'!J$3:J$62,ROW()*2-4,,1),INDEX('Duplicate mass closure'!J$3:J$62,ROW()*2-5,1))),INDEX('Duplicate mass closure'!J$3:J$62,ROW()*2-5,,1))</f>
        <v/>
      </c>
      <c r="L4" s="169" t="str">
        <f>IF(AND($C4="",(INDEX('Duplicate mass closure'!K$3:K$62,ROW()*2-4,,1)&lt;&gt;"")),AVERAGE((INDEX('Duplicate mass closure'!K$3:K$62,ROW()*2-4,,1),INDEX('Duplicate mass closure'!K$3:K$62,ROW()*2-5,1))),INDEX('Duplicate mass closure'!K$3:K$62,ROW()*2-5,,1))</f>
        <v/>
      </c>
      <c r="M4" s="168">
        <f>IF(AND($C4="",(INDEX('Duplicate mass closure'!L$3:L$62,ROW()*2-4,,1)&lt;&gt;"")),AVERAGE((INDEX('Duplicate mass closure'!L$3:L$62,ROW()*2-4,,1),INDEX('Duplicate mass closure'!L$3:L$62,ROW()*2-5,,1))),INDEX('Duplicate mass closure'!L$3:L$62,ROW()*2-5,,1))</f>
        <v>90.269020742822789</v>
      </c>
      <c r="N4" s="55">
        <f>IF(AND($C4="",(INDEX('Duplicate mass closure'!M$3:M$62,ROW()*2-4,,1)&lt;&gt;"")),AVERAGE((INDEX('Duplicate mass closure'!M$3:M$62,ROW()*2-4,,1),INDEX('Duplicate mass closure'!M$3:M$62,ROW()*2-5,,1))),INDEX('Duplicate mass closure'!M$3:M$62,ROW()*2-5,,1))</f>
        <v>45.972439265110452</v>
      </c>
      <c r="O4" s="55">
        <f>IF(AND($C4="",(INDEX('Duplicate mass closure'!N$3:N$62,ROW()*2-4,,1)&lt;&gt;"")),AVERAGE((INDEX('Duplicate mass closure'!N$3:N$62,ROW()*2-4,,1),INDEX('Duplicate mass closure'!N$3:N$62,ROW()*2-5,,1))),INDEX('Duplicate mass closure'!N$3:N$62,ROW()*2-5,,1))</f>
        <v>2.5938758964906263</v>
      </c>
      <c r="P4" s="55">
        <f>IF(AND($C4="",(INDEX('Duplicate mass closure'!O$3:O$62,ROW()*2-4,,1)&lt;&gt;"")),AVERAGE((INDEX('Duplicate mass closure'!O$3:O$62,ROW()*2-4,,1),INDEX('Duplicate mass closure'!O$3:O$62,ROW()*2-5,,1))),INDEX('Duplicate mass closure'!O$3:O$62,ROW()*2-5,,1))</f>
        <v>6.1952687261316921</v>
      </c>
      <c r="Q4" s="169">
        <f>IF(AND($C4="",(INDEX('Duplicate mass closure'!P$3:P$62,ROW()*2-4,,1)&lt;&gt;"")),AVERAGE((INDEX('Duplicate mass closure'!P$3:P$62,ROW()*2-4,,1),INDEX('Duplicate mass closure'!P$3:P$62,ROW()*2-5,,1))),INDEX('Duplicate mass closure'!P$3:P$62,ROW()*2-5,,1))</f>
        <v>0</v>
      </c>
      <c r="R4" s="55" t="str">
        <f>IF(AND($C4="",(INDEX('Duplicate mass closure'!Q$3:Q$62,ROW()*2-4,,1)&lt;&gt;"")),AVERAGE((INDEX('Duplicate mass closure'!Q$3:Q$62,ROW()*2-4,,1),INDEX('Duplicate mass closure'!Q$3:Q$62,ROW()*2-5,1))),INDEX('Duplicate mass closure'!Q$3:Q$62,ROW()*2-5,,1))</f>
        <v/>
      </c>
      <c r="S4" s="55" t="str">
        <f>IF(AND($C4="",(INDEX('Duplicate mass closure'!R$3:R$62,ROW()*2-4,,1)&lt;&gt;"")),AVERAGE((INDEX('Duplicate mass closure'!R$3:R$62,ROW()*2-4,,1),INDEX('Duplicate mass closure'!R$3:R$62,ROW()*2-5,1))),INDEX('Duplicate mass closure'!R$3:R$62,ROW()*2-5,,1))</f>
        <v/>
      </c>
      <c r="T4" s="55" t="str">
        <f>IF(AND($C4="",(INDEX('Duplicate mass closure'!S$3:S$62,ROW()*2-4,,1)&lt;&gt;"")),AVERAGE((INDEX('Duplicate mass closure'!S$3:S$62,ROW()*2-4,,1),INDEX('Duplicate mass closure'!S$3:S$62,ROW()*2-5,1))),INDEX('Duplicate mass closure'!S$3:S$62,ROW()*2-5,,1))</f>
        <v/>
      </c>
      <c r="U4" s="55" t="str">
        <f>IF(AND($C4="",(INDEX('Duplicate mass closure'!T$3:T$62,ROW()*2-4,,1)&lt;&gt;"")),AVERAGE((INDEX('Duplicate mass closure'!T$3:T$62,ROW()*2-4,,1),INDEX('Duplicate mass closure'!T$3:T$62,ROW()*2-5,1))),INDEX('Duplicate mass closure'!T$3:T$62,ROW()*2-5,,1))</f>
        <v/>
      </c>
      <c r="V4" s="55" t="str">
        <f>IF(AND($C4="",(INDEX('Duplicate mass closure'!U$3:U$62,ROW()*2-4,,1)&lt;&gt;"")),AVERAGE((INDEX('Duplicate mass closure'!U$3:U$62,ROW()*2-4,,1),INDEX('Duplicate mass closure'!U$3:U$62,ROW()*2-5,1))),INDEX('Duplicate mass closure'!U$3:U$62,ROW()*2-5,,1))</f>
        <v/>
      </c>
      <c r="W4" s="169" t="str">
        <f>IF(AND($C4="",(INDEX('Duplicate mass closure'!V$3:V$62,ROW()*2-4,,1)&lt;&gt;"")),AVERAGE((INDEX('Duplicate mass closure'!V$3:V$62,ROW()*2-4,,1),INDEX('Duplicate mass closure'!V$3:V$62,ROW()*2-5,1))),INDEX('Duplicate mass closure'!V$3:V$62,ROW()*2-5,,1))</f>
        <v/>
      </c>
      <c r="X4" s="55" t="str">
        <f>IF(AND($C4="",(INDEX('Duplicate mass closure'!W$3:W$62,ROW()*2-4,,1)&lt;&gt;"")),AVERAGE((INDEX('Duplicate mass closure'!W$3:W$62,ROW()*2-4,,1),INDEX('Duplicate mass closure'!W$3:W$62,ROW()*2-5,1))),INDEX('Duplicate mass closure'!W$3:W$62,ROW()*2-5,,1))</f>
        <v/>
      </c>
      <c r="Y4" s="55" t="str">
        <f>IF(AND($C4="",(INDEX('Duplicate mass closure'!X$3:X$62,ROW()*2-4,,1)&lt;&gt;"")),AVERAGE((INDEX('Duplicate mass closure'!X$3:X$62,ROW()*2-4,,1),INDEX('Duplicate mass closure'!X$3:X$62,ROW()*2-5,1))),INDEX('Duplicate mass closure'!X$3:X$62,ROW()*2-5,,1))</f>
        <v/>
      </c>
      <c r="Z4" s="55" t="str">
        <f>IF(AND($C4="",(INDEX('Duplicate mass closure'!Y$3:Y$62,ROW()*2-4,,1)&lt;&gt;"")),AVERAGE((INDEX('Duplicate mass closure'!Y$3:Y$62,ROW()*2-4,,1),INDEX('Duplicate mass closure'!Y$3:Y$62,ROW()*2-5,1))),INDEX('Duplicate mass closure'!Y$3:Y$62,ROW()*2-5,,1))</f>
        <v/>
      </c>
      <c r="AA4" s="55" t="str">
        <f>IF(AND($C4="",(INDEX('Duplicate mass closure'!Z$3:Z$62,ROW()*2-4,,1)&lt;&gt;"")),AVERAGE((INDEX('Duplicate mass closure'!Z$3:Z$62,ROW()*2-4,,1),INDEX('Duplicate mass closure'!Z$3:Z$62,ROW()*2-5,1))),INDEX('Duplicate mass closure'!Z$3:Z$62,ROW()*2-5,,1))</f>
        <v/>
      </c>
      <c r="AB4" s="55" t="str">
        <f>IF(AND($C4="",(INDEX('Duplicate mass closure'!AA$3:AA$62,ROW()*2-4,,1)&lt;&gt;"")),AVERAGE((INDEX('Duplicate mass closure'!AA$3:AA$62,ROW()*2-4,,1),INDEX('Duplicate mass closure'!AA$3:AA$62,ROW()*2-5,1))),INDEX('Duplicate mass closure'!AA$3:AA$62,ROW()*2-5,,1))</f>
        <v/>
      </c>
      <c r="AC4" s="169" t="str">
        <f>IF(AND($C4="",(INDEX('Duplicate mass closure'!AB$3:AB$62,ROW()*2-4,,1)&lt;&gt;"")),AVERAGE((INDEX('Duplicate mass closure'!AB$3:AB$62,ROW()*2-4,,1),INDEX('Duplicate mass closure'!AB$3:AB$62,ROW()*2-5,1))),INDEX('Duplicate mass closure'!AB$3:AB$62,ROW()*2-5,,1))</f>
        <v/>
      </c>
    </row>
    <row r="5" spans="1:29" s="12" customFormat="1">
      <c r="A5" s="19">
        <f>'TRB Record'!A6</f>
        <v>3</v>
      </c>
      <c r="B5" s="9" t="str">
        <f>IF(
       INDEX('TRB Record'!C$2:C$61,ROW()*2-5,,1)="",
       "",
       INDEX('TRB Record'!C$2:C$61,ROW()*2-5,,1)
      )</f>
        <v>F3 t0</v>
      </c>
      <c r="C5" s="154"/>
      <c r="D5" s="173" t="str">
        <f>VLOOKUP(A5,'Duplicate mass closure'!$A$3:$C$62,3,FALSE)</f>
        <v/>
      </c>
      <c r="E5" s="173" t="str">
        <f>VLOOKUP(A5,'Duplicate mass closure'!$A$3:$D$62,4,FALSE)</f>
        <v/>
      </c>
      <c r="F5" s="168" t="str">
        <f>IF(AND($C5="",(INDEX('Duplicate mass closure'!E$3:E$62,ROW()*2-4,,1)&lt;&gt;"")),AVERAGE((INDEX('Duplicate mass closure'!E$3:E$62,ROW()*2-4,,1),INDEX('Duplicate mass closure'!E$3:E$62,ROW()*2-5,,1))),INDEX('Duplicate mass closure'!E$3:E$62,ROW()*2-5,,1))</f>
        <v/>
      </c>
      <c r="G5" s="55" t="str">
        <f>IF(AND($C5="",(INDEX('Duplicate mass closure'!F$3:F$62,ROW()*2-4,,1)&lt;&gt;"")),AVERAGE((INDEX('Duplicate mass closure'!F$3:F$62,ROW()*2-4,,1),INDEX('Duplicate mass closure'!F$3:F$62,ROW()*2-5,1))),INDEX('Duplicate mass closure'!F$3:F$62,ROW()*2-5,,1))</f>
        <v/>
      </c>
      <c r="H5" s="55" t="str">
        <f>IF(AND($C5="",(INDEX('Duplicate mass closure'!G$3:G$62,ROW()*2-4,,1)&lt;&gt;"")),AVERAGE((INDEX('Duplicate mass closure'!G$3:G$62,ROW()*2-4,,1),INDEX('Duplicate mass closure'!G$3:G$62,ROW()*2-5,1))),INDEX('Duplicate mass closure'!G$3:G$62,ROW()*2-5,,1))</f>
        <v/>
      </c>
      <c r="I5" s="55" t="str">
        <f>IF(AND($C5="",(INDEX('Duplicate mass closure'!H$3:H$62,ROW()*2-4,,1)&lt;&gt;"")),AVERAGE((INDEX('Duplicate mass closure'!H$3:H$62,ROW()*2-4,,1),INDEX('Duplicate mass closure'!H$3:H$62,ROW()*2-5,1))),INDEX('Duplicate mass closure'!H$3:H$62,ROW()*2-5,,1))</f>
        <v/>
      </c>
      <c r="J5" s="55" t="str">
        <f>IF(AND($C5="",(INDEX('Duplicate mass closure'!I$3:I$62,ROW()*2-4,,1)&lt;&gt;"")),AVERAGE((INDEX('Duplicate mass closure'!I$3:I$62,ROW()*2-4,,1),INDEX('Duplicate mass closure'!I$3:I$62,ROW()*2-5,1))),INDEX('Duplicate mass closure'!I$3:I$62,ROW()*2-5,,1))</f>
        <v/>
      </c>
      <c r="K5" s="55" t="str">
        <f>IF(AND($C5="",(INDEX('Duplicate mass closure'!J$3:J$62,ROW()*2-4,,1)&lt;&gt;"")),AVERAGE((INDEX('Duplicate mass closure'!J$3:J$62,ROW()*2-4,,1),INDEX('Duplicate mass closure'!J$3:J$62,ROW()*2-5,1))),INDEX('Duplicate mass closure'!J$3:J$62,ROW()*2-5,,1))</f>
        <v/>
      </c>
      <c r="L5" s="169" t="str">
        <f>IF(AND($C5="",(INDEX('Duplicate mass closure'!K$3:K$62,ROW()*2-4,,1)&lt;&gt;"")),AVERAGE((INDEX('Duplicate mass closure'!K$3:K$62,ROW()*2-4,,1),INDEX('Duplicate mass closure'!K$3:K$62,ROW()*2-5,1))),INDEX('Duplicate mass closure'!K$3:K$62,ROW()*2-5,,1))</f>
        <v/>
      </c>
      <c r="M5" s="168">
        <f>IF(AND($C5="",(INDEX('Duplicate mass closure'!L$3:L$62,ROW()*2-4,,1)&lt;&gt;"")),AVERAGE((INDEX('Duplicate mass closure'!L$3:L$62,ROW()*2-4,,1),INDEX('Duplicate mass closure'!L$3:L$62,ROW()*2-5,,1))),INDEX('Duplicate mass closure'!L$3:L$62,ROW()*2-5,,1))</f>
        <v>89.866790118296791</v>
      </c>
      <c r="N5" s="55">
        <f>IF(AND($C5="",(INDEX('Duplicate mass closure'!M$3:M$62,ROW()*2-4,,1)&lt;&gt;"")),AVERAGE((INDEX('Duplicate mass closure'!M$3:M$62,ROW()*2-4,,1),INDEX('Duplicate mass closure'!M$3:M$62,ROW()*2-5,,1))),INDEX('Duplicate mass closure'!M$3:M$62,ROW()*2-5,,1))</f>
        <v>46.155107948535552</v>
      </c>
      <c r="O5" s="55">
        <f>IF(AND($C5="",(INDEX('Duplicate mass closure'!N$3:N$62,ROW()*2-4,,1)&lt;&gt;"")),AVERAGE((INDEX('Duplicate mass closure'!N$3:N$62,ROW()*2-4,,1),INDEX('Duplicate mass closure'!N$3:N$62,ROW()*2-5,,1))),INDEX('Duplicate mass closure'!N$3:N$62,ROW()*2-5,,1))</f>
        <v>2.6077204575705526</v>
      </c>
      <c r="P5" s="55">
        <f>IF(AND($C5="",(INDEX('Duplicate mass closure'!O$3:O$62,ROW()*2-4,,1)&lt;&gt;"")),AVERAGE((INDEX('Duplicate mass closure'!O$3:O$62,ROW()*2-4,,1),INDEX('Duplicate mass closure'!O$3:O$62,ROW()*2-5,,1))),INDEX('Duplicate mass closure'!O$3:O$62,ROW()*2-5,,1))</f>
        <v>6.1884489622144558</v>
      </c>
      <c r="Q5" s="169">
        <f>IF(AND($C5="",(INDEX('Duplicate mass closure'!P$3:P$62,ROW()*2-4,,1)&lt;&gt;"")),AVERAGE((INDEX('Duplicate mass closure'!P$3:P$62,ROW()*2-4,,1),INDEX('Duplicate mass closure'!P$3:P$62,ROW()*2-5,,1))),INDEX('Duplicate mass closure'!P$3:P$62,ROW()*2-5,,1))</f>
        <v>0</v>
      </c>
      <c r="R5" s="55" t="str">
        <f>IF(AND($C5="",(INDEX('Duplicate mass closure'!Q$3:Q$62,ROW()*2-4,,1)&lt;&gt;"")),AVERAGE((INDEX('Duplicate mass closure'!Q$3:Q$62,ROW()*2-4,,1),INDEX('Duplicate mass closure'!Q$3:Q$62,ROW()*2-5,1))),INDEX('Duplicate mass closure'!Q$3:Q$62,ROW()*2-5,,1))</f>
        <v/>
      </c>
      <c r="S5" s="55" t="str">
        <f>IF(AND($C5="",(INDEX('Duplicate mass closure'!R$3:R$62,ROW()*2-4,,1)&lt;&gt;"")),AVERAGE((INDEX('Duplicate mass closure'!R$3:R$62,ROW()*2-4,,1),INDEX('Duplicate mass closure'!R$3:R$62,ROW()*2-5,1))),INDEX('Duplicate mass closure'!R$3:R$62,ROW()*2-5,,1))</f>
        <v/>
      </c>
      <c r="T5" s="55" t="str">
        <f>IF(AND($C5="",(INDEX('Duplicate mass closure'!S$3:S$62,ROW()*2-4,,1)&lt;&gt;"")),AVERAGE((INDEX('Duplicate mass closure'!S$3:S$62,ROW()*2-4,,1),INDEX('Duplicate mass closure'!S$3:S$62,ROW()*2-5,1))),INDEX('Duplicate mass closure'!S$3:S$62,ROW()*2-5,,1))</f>
        <v/>
      </c>
      <c r="U5" s="55" t="str">
        <f>IF(AND($C5="",(INDEX('Duplicate mass closure'!T$3:T$62,ROW()*2-4,,1)&lt;&gt;"")),AVERAGE((INDEX('Duplicate mass closure'!T$3:T$62,ROW()*2-4,,1),INDEX('Duplicate mass closure'!T$3:T$62,ROW()*2-5,1))),INDEX('Duplicate mass closure'!T$3:T$62,ROW()*2-5,,1))</f>
        <v/>
      </c>
      <c r="V5" s="55" t="str">
        <f>IF(AND($C5="",(INDEX('Duplicate mass closure'!U$3:U$62,ROW()*2-4,,1)&lt;&gt;"")),AVERAGE((INDEX('Duplicate mass closure'!U$3:U$62,ROW()*2-4,,1),INDEX('Duplicate mass closure'!U$3:U$62,ROW()*2-5,1))),INDEX('Duplicate mass closure'!U$3:U$62,ROW()*2-5,,1))</f>
        <v/>
      </c>
      <c r="W5" s="169" t="str">
        <f>IF(AND($C5="",(INDEX('Duplicate mass closure'!V$3:V$62,ROW()*2-4,,1)&lt;&gt;"")),AVERAGE((INDEX('Duplicate mass closure'!V$3:V$62,ROW()*2-4,,1),INDEX('Duplicate mass closure'!V$3:V$62,ROW()*2-5,1))),INDEX('Duplicate mass closure'!V$3:V$62,ROW()*2-5,,1))</f>
        <v/>
      </c>
      <c r="X5" s="55" t="str">
        <f>IF(AND($C5="",(INDEX('Duplicate mass closure'!W$3:W$62,ROW()*2-4,,1)&lt;&gt;"")),AVERAGE((INDEX('Duplicate mass closure'!W$3:W$62,ROW()*2-4,,1),INDEX('Duplicate mass closure'!W$3:W$62,ROW()*2-5,1))),INDEX('Duplicate mass closure'!W$3:W$62,ROW()*2-5,,1))</f>
        <v/>
      </c>
      <c r="Y5" s="55" t="str">
        <f>IF(AND($C5="",(INDEX('Duplicate mass closure'!X$3:X$62,ROW()*2-4,,1)&lt;&gt;"")),AVERAGE((INDEX('Duplicate mass closure'!X$3:X$62,ROW()*2-4,,1),INDEX('Duplicate mass closure'!X$3:X$62,ROW()*2-5,1))),INDEX('Duplicate mass closure'!X$3:X$62,ROW()*2-5,,1))</f>
        <v/>
      </c>
      <c r="Z5" s="55" t="str">
        <f>IF(AND($C5="",(INDEX('Duplicate mass closure'!Y$3:Y$62,ROW()*2-4,,1)&lt;&gt;"")),AVERAGE((INDEX('Duplicate mass closure'!Y$3:Y$62,ROW()*2-4,,1),INDEX('Duplicate mass closure'!Y$3:Y$62,ROW()*2-5,1))),INDEX('Duplicate mass closure'!Y$3:Y$62,ROW()*2-5,,1))</f>
        <v/>
      </c>
      <c r="AA5" s="55" t="str">
        <f>IF(AND($C5="",(INDEX('Duplicate mass closure'!Z$3:Z$62,ROW()*2-4,,1)&lt;&gt;"")),AVERAGE((INDEX('Duplicate mass closure'!Z$3:Z$62,ROW()*2-4,,1),INDEX('Duplicate mass closure'!Z$3:Z$62,ROW()*2-5,1))),INDEX('Duplicate mass closure'!Z$3:Z$62,ROW()*2-5,,1))</f>
        <v/>
      </c>
      <c r="AB5" s="55" t="str">
        <f>IF(AND($C5="",(INDEX('Duplicate mass closure'!AA$3:AA$62,ROW()*2-4,,1)&lt;&gt;"")),AVERAGE((INDEX('Duplicate mass closure'!AA$3:AA$62,ROW()*2-4,,1),INDEX('Duplicate mass closure'!AA$3:AA$62,ROW()*2-5,1))),INDEX('Duplicate mass closure'!AA$3:AA$62,ROW()*2-5,,1))</f>
        <v/>
      </c>
      <c r="AC5" s="169" t="str">
        <f>IF(AND($C5="",(INDEX('Duplicate mass closure'!AB$3:AB$62,ROW()*2-4,,1)&lt;&gt;"")),AVERAGE((INDEX('Duplicate mass closure'!AB$3:AB$62,ROW()*2-4,,1),INDEX('Duplicate mass closure'!AB$3:AB$62,ROW()*2-5,1))),INDEX('Duplicate mass closure'!AB$3:AB$62,ROW()*2-5,,1))</f>
        <v/>
      </c>
    </row>
    <row r="6" spans="1:29">
      <c r="A6" s="1">
        <f>'TRB Record'!A8</f>
        <v>4</v>
      </c>
      <c r="B6" s="9" t="str">
        <f>IF(
       INDEX('TRB Record'!C$2:C$61,ROW()*2-5,,1)="",
       "",
       INDEX('TRB Record'!C$2:C$61,ROW()*2-5,,1)
      )</f>
        <v>F4 t0</v>
      </c>
      <c r="C6" s="154"/>
      <c r="D6" s="173" t="str">
        <f>VLOOKUP(A6,'Duplicate mass closure'!$A$3:$C$62,3,FALSE)</f>
        <v/>
      </c>
      <c r="E6" s="173" t="str">
        <f>VLOOKUP(A6,'Duplicate mass closure'!$A$3:$D$62,4,FALSE)</f>
        <v/>
      </c>
      <c r="F6" s="168" t="str">
        <f>IF(AND($C6="",(INDEX('Duplicate mass closure'!E$3:E$62,ROW()*2-4,,1)&lt;&gt;"")),AVERAGE((INDEX('Duplicate mass closure'!E$3:E$62,ROW()*2-4,,1),INDEX('Duplicate mass closure'!E$3:E$62,ROW()*2-5,,1))),INDEX('Duplicate mass closure'!E$3:E$62,ROW()*2-5,,1))</f>
        <v/>
      </c>
      <c r="G6" s="55" t="str">
        <f>IF(AND($C6="",(INDEX('Duplicate mass closure'!F$3:F$62,ROW()*2-4,,1)&lt;&gt;"")),AVERAGE((INDEX('Duplicate mass closure'!F$3:F$62,ROW()*2-4,,1),INDEX('Duplicate mass closure'!F$3:F$62,ROW()*2-5,1))),INDEX('Duplicate mass closure'!F$3:F$62,ROW()*2-5,,1))</f>
        <v/>
      </c>
      <c r="H6" s="55" t="str">
        <f>IF(AND($C6="",(INDEX('Duplicate mass closure'!G$3:G$62,ROW()*2-4,,1)&lt;&gt;"")),AVERAGE((INDEX('Duplicate mass closure'!G$3:G$62,ROW()*2-4,,1),INDEX('Duplicate mass closure'!G$3:G$62,ROW()*2-5,1))),INDEX('Duplicate mass closure'!G$3:G$62,ROW()*2-5,,1))</f>
        <v/>
      </c>
      <c r="I6" s="55" t="str">
        <f>IF(AND($C6="",(INDEX('Duplicate mass closure'!H$3:H$62,ROW()*2-4,,1)&lt;&gt;"")),AVERAGE((INDEX('Duplicate mass closure'!H$3:H$62,ROW()*2-4,,1),INDEX('Duplicate mass closure'!H$3:H$62,ROW()*2-5,1))),INDEX('Duplicate mass closure'!H$3:H$62,ROW()*2-5,,1))</f>
        <v/>
      </c>
      <c r="J6" s="55" t="str">
        <f>IF(AND($C6="",(INDEX('Duplicate mass closure'!I$3:I$62,ROW()*2-4,,1)&lt;&gt;"")),AVERAGE((INDEX('Duplicate mass closure'!I$3:I$62,ROW()*2-4,,1),INDEX('Duplicate mass closure'!I$3:I$62,ROW()*2-5,1))),INDEX('Duplicate mass closure'!I$3:I$62,ROW()*2-5,,1))</f>
        <v/>
      </c>
      <c r="K6" s="55" t="str">
        <f>IF(AND($C6="",(INDEX('Duplicate mass closure'!J$3:J$62,ROW()*2-4,,1)&lt;&gt;"")),AVERAGE((INDEX('Duplicate mass closure'!J$3:J$62,ROW()*2-4,,1),INDEX('Duplicate mass closure'!J$3:J$62,ROW()*2-5,1))),INDEX('Duplicate mass closure'!J$3:J$62,ROW()*2-5,,1))</f>
        <v/>
      </c>
      <c r="L6" s="169" t="str">
        <f>IF(AND($C6="",(INDEX('Duplicate mass closure'!K$3:K$62,ROW()*2-4,,1)&lt;&gt;"")),AVERAGE((INDEX('Duplicate mass closure'!K$3:K$62,ROW()*2-4,,1),INDEX('Duplicate mass closure'!K$3:K$62,ROW()*2-5,1))),INDEX('Duplicate mass closure'!K$3:K$62,ROW()*2-5,,1))</f>
        <v/>
      </c>
      <c r="M6" s="168">
        <f>IF(AND($C6="",(INDEX('Duplicate mass closure'!L$3:L$62,ROW()*2-4,,1)&lt;&gt;"")),AVERAGE((INDEX('Duplicate mass closure'!L$3:L$62,ROW()*2-4,,1),INDEX('Duplicate mass closure'!L$3:L$62,ROW()*2-5,,1))),INDEX('Duplicate mass closure'!L$3:L$62,ROW()*2-5,,1))</f>
        <v>108.26682811544887</v>
      </c>
      <c r="N6" s="55">
        <f>IF(AND($C6="",(INDEX('Duplicate mass closure'!M$3:M$62,ROW()*2-4,,1)&lt;&gt;"")),AVERAGE((INDEX('Duplicate mass closure'!M$3:M$62,ROW()*2-4,,1),INDEX('Duplicate mass closure'!M$3:M$62,ROW()*2-5,,1))),INDEX('Duplicate mass closure'!M$3:M$62,ROW()*2-5,,1))</f>
        <v>53.187137442660777</v>
      </c>
      <c r="O6" s="55">
        <f>IF(AND($C6="",(INDEX('Duplicate mass closure'!N$3:N$62,ROW()*2-4,,1)&lt;&gt;"")),AVERAGE((INDEX('Duplicate mass closure'!N$3:N$62,ROW()*2-4,,1),INDEX('Duplicate mass closure'!N$3:N$62,ROW()*2-5,,1))),INDEX('Duplicate mass closure'!N$3:N$62,ROW()*2-5,,1))</f>
        <v>3.0160158123719372</v>
      </c>
      <c r="P6" s="55">
        <f>IF(AND($C6="",(INDEX('Duplicate mass closure'!O$3:O$62,ROW()*2-4,,1)&lt;&gt;"")),AVERAGE((INDEX('Duplicate mass closure'!O$3:O$62,ROW()*2-4,,1),INDEX('Duplicate mass closure'!O$3:O$62,ROW()*2-5,,1))),INDEX('Duplicate mass closure'!O$3:O$62,ROW()*2-5,,1))</f>
        <v>7.225266282795471</v>
      </c>
      <c r="Q6" s="169">
        <f>IF(AND($C6="",(INDEX('Duplicate mass closure'!P$3:P$62,ROW()*2-4,,1)&lt;&gt;"")),AVERAGE((INDEX('Duplicate mass closure'!P$3:P$62,ROW()*2-4,,1),INDEX('Duplicate mass closure'!P$3:P$62,ROW()*2-5,,1))),INDEX('Duplicate mass closure'!P$3:P$62,ROW()*2-5,,1))</f>
        <v>0</v>
      </c>
      <c r="R6" s="55" t="str">
        <f>IF(AND($C6="",(INDEX('Duplicate mass closure'!Q$3:Q$62,ROW()*2-4,,1)&lt;&gt;"")),AVERAGE((INDEX('Duplicate mass closure'!Q$3:Q$62,ROW()*2-4,,1),INDEX('Duplicate mass closure'!Q$3:Q$62,ROW()*2-5,1))),INDEX('Duplicate mass closure'!Q$3:Q$62,ROW()*2-5,,1))</f>
        <v/>
      </c>
      <c r="S6" s="55" t="str">
        <f>IF(AND($C6="",(INDEX('Duplicate mass closure'!R$3:R$62,ROW()*2-4,,1)&lt;&gt;"")),AVERAGE((INDEX('Duplicate mass closure'!R$3:R$62,ROW()*2-4,,1),INDEX('Duplicate mass closure'!R$3:R$62,ROW()*2-5,1))),INDEX('Duplicate mass closure'!R$3:R$62,ROW()*2-5,,1))</f>
        <v/>
      </c>
      <c r="T6" s="55" t="str">
        <f>IF(AND($C6="",(INDEX('Duplicate mass closure'!S$3:S$62,ROW()*2-4,,1)&lt;&gt;"")),AVERAGE((INDEX('Duplicate mass closure'!S$3:S$62,ROW()*2-4,,1),INDEX('Duplicate mass closure'!S$3:S$62,ROW()*2-5,1))),INDEX('Duplicate mass closure'!S$3:S$62,ROW()*2-5,,1))</f>
        <v/>
      </c>
      <c r="U6" s="55" t="str">
        <f>IF(AND($C6="",(INDEX('Duplicate mass closure'!T$3:T$62,ROW()*2-4,,1)&lt;&gt;"")),AVERAGE((INDEX('Duplicate mass closure'!T$3:T$62,ROW()*2-4,,1),INDEX('Duplicate mass closure'!T$3:T$62,ROW()*2-5,1))),INDEX('Duplicate mass closure'!T$3:T$62,ROW()*2-5,,1))</f>
        <v/>
      </c>
      <c r="V6" s="55" t="str">
        <f>IF(AND($C6="",(INDEX('Duplicate mass closure'!U$3:U$62,ROW()*2-4,,1)&lt;&gt;"")),AVERAGE((INDEX('Duplicate mass closure'!U$3:U$62,ROW()*2-4,,1),INDEX('Duplicate mass closure'!U$3:U$62,ROW()*2-5,1))),INDEX('Duplicate mass closure'!U$3:U$62,ROW()*2-5,,1))</f>
        <v/>
      </c>
      <c r="W6" s="169" t="str">
        <f>IF(AND($C6="",(INDEX('Duplicate mass closure'!V$3:V$62,ROW()*2-4,,1)&lt;&gt;"")),AVERAGE((INDEX('Duplicate mass closure'!V$3:V$62,ROW()*2-4,,1),INDEX('Duplicate mass closure'!V$3:V$62,ROW()*2-5,1))),INDEX('Duplicate mass closure'!V$3:V$62,ROW()*2-5,,1))</f>
        <v/>
      </c>
      <c r="X6" s="55" t="str">
        <f>IF(AND($C6="",(INDEX('Duplicate mass closure'!W$3:W$62,ROW()*2-4,,1)&lt;&gt;"")),AVERAGE((INDEX('Duplicate mass closure'!W$3:W$62,ROW()*2-4,,1),INDEX('Duplicate mass closure'!W$3:W$62,ROW()*2-5,1))),INDEX('Duplicate mass closure'!W$3:W$62,ROW()*2-5,,1))</f>
        <v/>
      </c>
      <c r="Y6" s="55" t="str">
        <f>IF(AND($C6="",(INDEX('Duplicate mass closure'!X$3:X$62,ROW()*2-4,,1)&lt;&gt;"")),AVERAGE((INDEX('Duplicate mass closure'!X$3:X$62,ROW()*2-4,,1),INDEX('Duplicate mass closure'!X$3:X$62,ROW()*2-5,1))),INDEX('Duplicate mass closure'!X$3:X$62,ROW()*2-5,,1))</f>
        <v/>
      </c>
      <c r="Z6" s="55" t="str">
        <f>IF(AND($C6="",(INDEX('Duplicate mass closure'!Y$3:Y$62,ROW()*2-4,,1)&lt;&gt;"")),AVERAGE((INDEX('Duplicate mass closure'!Y$3:Y$62,ROW()*2-4,,1),INDEX('Duplicate mass closure'!Y$3:Y$62,ROW()*2-5,1))),INDEX('Duplicate mass closure'!Y$3:Y$62,ROW()*2-5,,1))</f>
        <v/>
      </c>
      <c r="AA6" s="55" t="str">
        <f>IF(AND($C6="",(INDEX('Duplicate mass closure'!Z$3:Z$62,ROW()*2-4,,1)&lt;&gt;"")),AVERAGE((INDEX('Duplicate mass closure'!Z$3:Z$62,ROW()*2-4,,1),INDEX('Duplicate mass closure'!Z$3:Z$62,ROW()*2-5,1))),INDEX('Duplicate mass closure'!Z$3:Z$62,ROW()*2-5,,1))</f>
        <v/>
      </c>
      <c r="AB6" s="55" t="str">
        <f>IF(AND($C6="",(INDEX('Duplicate mass closure'!AA$3:AA$62,ROW()*2-4,,1)&lt;&gt;"")),AVERAGE((INDEX('Duplicate mass closure'!AA$3:AA$62,ROW()*2-4,,1),INDEX('Duplicate mass closure'!AA$3:AA$62,ROW()*2-5,1))),INDEX('Duplicate mass closure'!AA$3:AA$62,ROW()*2-5,,1))</f>
        <v/>
      </c>
      <c r="AC6" s="169" t="str">
        <f>IF(AND($C6="",(INDEX('Duplicate mass closure'!AB$3:AB$62,ROW()*2-4,,1)&lt;&gt;"")),AVERAGE((INDEX('Duplicate mass closure'!AB$3:AB$62,ROW()*2-4,,1),INDEX('Duplicate mass closure'!AB$3:AB$62,ROW()*2-5,1))),INDEX('Duplicate mass closure'!AB$3:AB$62,ROW()*2-5,,1))</f>
        <v/>
      </c>
    </row>
    <row r="7" spans="1:29">
      <c r="A7" s="1">
        <f>'TRB Record'!A10</f>
        <v>5</v>
      </c>
      <c r="B7" s="9" t="str">
        <f>IF(
       INDEX('TRB Record'!C$2:C$61,ROW()*2-5,,1)="",
       "",
       INDEX('TRB Record'!C$2:C$61,ROW()*2-5,,1)
      )</f>
        <v>F6 t0</v>
      </c>
      <c r="C7" s="154"/>
      <c r="D7" s="173" t="str">
        <f>VLOOKUP(A7,'Duplicate mass closure'!$A$3:$C$62,3,FALSE)</f>
        <v/>
      </c>
      <c r="E7" s="173" t="str">
        <f>VLOOKUP(A7,'Duplicate mass closure'!$A$3:$D$62,4,FALSE)</f>
        <v/>
      </c>
      <c r="F7" s="168" t="str">
        <f>IF(AND($C7="",(INDEX('Duplicate mass closure'!E$3:E$62,ROW()*2-4,,1)&lt;&gt;"")),AVERAGE((INDEX('Duplicate mass closure'!E$3:E$62,ROW()*2-4,,1),INDEX('Duplicate mass closure'!E$3:E$62,ROW()*2-5,,1))),INDEX('Duplicate mass closure'!E$3:E$62,ROW()*2-5,,1))</f>
        <v/>
      </c>
      <c r="G7" s="55" t="str">
        <f>IF(AND($C7="",(INDEX('Duplicate mass closure'!F$3:F$62,ROW()*2-4,,1)&lt;&gt;"")),AVERAGE((INDEX('Duplicate mass closure'!F$3:F$62,ROW()*2-4,,1),INDEX('Duplicate mass closure'!F$3:F$62,ROW()*2-5,1))),INDEX('Duplicate mass closure'!F$3:F$62,ROW()*2-5,,1))</f>
        <v/>
      </c>
      <c r="H7" s="55" t="str">
        <f>IF(AND($C7="",(INDEX('Duplicate mass closure'!G$3:G$62,ROW()*2-4,,1)&lt;&gt;"")),AVERAGE((INDEX('Duplicate mass closure'!G$3:G$62,ROW()*2-4,,1),INDEX('Duplicate mass closure'!G$3:G$62,ROW()*2-5,1))),INDEX('Duplicate mass closure'!G$3:G$62,ROW()*2-5,,1))</f>
        <v/>
      </c>
      <c r="I7" s="55" t="str">
        <f>IF(AND($C7="",(INDEX('Duplicate mass closure'!H$3:H$62,ROW()*2-4,,1)&lt;&gt;"")),AVERAGE((INDEX('Duplicate mass closure'!H$3:H$62,ROW()*2-4,,1),INDEX('Duplicate mass closure'!H$3:H$62,ROW()*2-5,1))),INDEX('Duplicate mass closure'!H$3:H$62,ROW()*2-5,,1))</f>
        <v/>
      </c>
      <c r="J7" s="55" t="str">
        <f>IF(AND($C7="",(INDEX('Duplicate mass closure'!I$3:I$62,ROW()*2-4,,1)&lt;&gt;"")),AVERAGE((INDEX('Duplicate mass closure'!I$3:I$62,ROW()*2-4,,1),INDEX('Duplicate mass closure'!I$3:I$62,ROW()*2-5,1))),INDEX('Duplicate mass closure'!I$3:I$62,ROW()*2-5,,1))</f>
        <v/>
      </c>
      <c r="K7" s="55" t="str">
        <f>IF(AND($C7="",(INDEX('Duplicate mass closure'!J$3:J$62,ROW()*2-4,,1)&lt;&gt;"")),AVERAGE((INDEX('Duplicate mass closure'!J$3:J$62,ROW()*2-4,,1),INDEX('Duplicate mass closure'!J$3:J$62,ROW()*2-5,1))),INDEX('Duplicate mass closure'!J$3:J$62,ROW()*2-5,,1))</f>
        <v/>
      </c>
      <c r="L7" s="169" t="str">
        <f>IF(AND($C7="",(INDEX('Duplicate mass closure'!K$3:K$62,ROW()*2-4,,1)&lt;&gt;"")),AVERAGE((INDEX('Duplicate mass closure'!K$3:K$62,ROW()*2-4,,1),INDEX('Duplicate mass closure'!K$3:K$62,ROW()*2-5,1))),INDEX('Duplicate mass closure'!K$3:K$62,ROW()*2-5,,1))</f>
        <v/>
      </c>
      <c r="M7" s="168">
        <f>IF(AND($C7="",(INDEX('Duplicate mass closure'!L$3:L$62,ROW()*2-4,,1)&lt;&gt;"")),AVERAGE((INDEX('Duplicate mass closure'!L$3:L$62,ROW()*2-4,,1),INDEX('Duplicate mass closure'!L$3:L$62,ROW()*2-5,,1))),INDEX('Duplicate mass closure'!L$3:L$62,ROW()*2-5,,1))</f>
        <v>102.31056224307076</v>
      </c>
      <c r="N7" s="55">
        <f>IF(AND($C7="",(INDEX('Duplicate mass closure'!M$3:M$62,ROW()*2-4,,1)&lt;&gt;"")),AVERAGE((INDEX('Duplicate mass closure'!M$3:M$62,ROW()*2-4,,1),INDEX('Duplicate mass closure'!M$3:M$62,ROW()*2-5,,1))),INDEX('Duplicate mass closure'!M$3:M$62,ROW()*2-5,,1))</f>
        <v>53.290395855613717</v>
      </c>
      <c r="O7" s="55">
        <f>IF(AND($C7="",(INDEX('Duplicate mass closure'!N$3:N$62,ROW()*2-4,,1)&lt;&gt;"")),AVERAGE((INDEX('Duplicate mass closure'!N$3:N$62,ROW()*2-4,,1),INDEX('Duplicate mass closure'!N$3:N$62,ROW()*2-5,,1))),INDEX('Duplicate mass closure'!N$3:N$62,ROW()*2-5,,1))</f>
        <v>2.9824880997421621</v>
      </c>
      <c r="P7" s="55">
        <f>IF(AND($C7="",(INDEX('Duplicate mass closure'!O$3:O$62,ROW()*2-4,,1)&lt;&gt;"")),AVERAGE((INDEX('Duplicate mass closure'!O$3:O$62,ROW()*2-4,,1),INDEX('Duplicate mass closure'!O$3:O$62,ROW()*2-5,,1))),INDEX('Duplicate mass closure'!O$3:O$62,ROW()*2-5,,1))</f>
        <v>7.0996576293567539</v>
      </c>
      <c r="Q7" s="169">
        <f>IF(AND($C7="",(INDEX('Duplicate mass closure'!P$3:P$62,ROW()*2-4,,1)&lt;&gt;"")),AVERAGE((INDEX('Duplicate mass closure'!P$3:P$62,ROW()*2-4,,1),INDEX('Duplicate mass closure'!P$3:P$62,ROW()*2-5,,1))),INDEX('Duplicate mass closure'!P$3:P$62,ROW()*2-5,,1))</f>
        <v>0</v>
      </c>
      <c r="R7" s="55" t="str">
        <f>IF(AND($C7="",(INDEX('Duplicate mass closure'!Q$3:Q$62,ROW()*2-4,,1)&lt;&gt;"")),AVERAGE((INDEX('Duplicate mass closure'!Q$3:Q$62,ROW()*2-4,,1),INDEX('Duplicate mass closure'!Q$3:Q$62,ROW()*2-5,1))),INDEX('Duplicate mass closure'!Q$3:Q$62,ROW()*2-5,,1))</f>
        <v/>
      </c>
      <c r="S7" s="55" t="str">
        <f>IF(AND($C7="",(INDEX('Duplicate mass closure'!R$3:R$62,ROW()*2-4,,1)&lt;&gt;"")),AVERAGE((INDEX('Duplicate mass closure'!R$3:R$62,ROW()*2-4,,1),INDEX('Duplicate mass closure'!R$3:R$62,ROW()*2-5,1))),INDEX('Duplicate mass closure'!R$3:R$62,ROW()*2-5,,1))</f>
        <v/>
      </c>
      <c r="T7" s="55" t="str">
        <f>IF(AND($C7="",(INDEX('Duplicate mass closure'!S$3:S$62,ROW()*2-4,,1)&lt;&gt;"")),AVERAGE((INDEX('Duplicate mass closure'!S$3:S$62,ROW()*2-4,,1),INDEX('Duplicate mass closure'!S$3:S$62,ROW()*2-5,1))),INDEX('Duplicate mass closure'!S$3:S$62,ROW()*2-5,,1))</f>
        <v/>
      </c>
      <c r="U7" s="55" t="str">
        <f>IF(AND($C7="",(INDEX('Duplicate mass closure'!T$3:T$62,ROW()*2-4,,1)&lt;&gt;"")),AVERAGE((INDEX('Duplicate mass closure'!T$3:T$62,ROW()*2-4,,1),INDEX('Duplicate mass closure'!T$3:T$62,ROW()*2-5,1))),INDEX('Duplicate mass closure'!T$3:T$62,ROW()*2-5,,1))</f>
        <v/>
      </c>
      <c r="V7" s="55" t="str">
        <f>IF(AND($C7="",(INDEX('Duplicate mass closure'!U$3:U$62,ROW()*2-4,,1)&lt;&gt;"")),AVERAGE((INDEX('Duplicate mass closure'!U$3:U$62,ROW()*2-4,,1),INDEX('Duplicate mass closure'!U$3:U$62,ROW()*2-5,1))),INDEX('Duplicate mass closure'!U$3:U$62,ROW()*2-5,,1))</f>
        <v/>
      </c>
      <c r="W7" s="169" t="str">
        <f>IF(AND($C7="",(INDEX('Duplicate mass closure'!V$3:V$62,ROW()*2-4,,1)&lt;&gt;"")),AVERAGE((INDEX('Duplicate mass closure'!V$3:V$62,ROW()*2-4,,1),INDEX('Duplicate mass closure'!V$3:V$62,ROW()*2-5,1))),INDEX('Duplicate mass closure'!V$3:V$62,ROW()*2-5,,1))</f>
        <v/>
      </c>
      <c r="X7" s="55" t="str">
        <f>IF(AND($C7="",(INDEX('Duplicate mass closure'!W$3:W$62,ROW()*2-4,,1)&lt;&gt;"")),AVERAGE((INDEX('Duplicate mass closure'!W$3:W$62,ROW()*2-4,,1),INDEX('Duplicate mass closure'!W$3:W$62,ROW()*2-5,1))),INDEX('Duplicate mass closure'!W$3:W$62,ROW()*2-5,,1))</f>
        <v/>
      </c>
      <c r="Y7" s="55" t="str">
        <f>IF(AND($C7="",(INDEX('Duplicate mass closure'!X$3:X$62,ROW()*2-4,,1)&lt;&gt;"")),AVERAGE((INDEX('Duplicate mass closure'!X$3:X$62,ROW()*2-4,,1),INDEX('Duplicate mass closure'!X$3:X$62,ROW()*2-5,1))),INDEX('Duplicate mass closure'!X$3:X$62,ROW()*2-5,,1))</f>
        <v/>
      </c>
      <c r="Z7" s="55" t="str">
        <f>IF(AND($C7="",(INDEX('Duplicate mass closure'!Y$3:Y$62,ROW()*2-4,,1)&lt;&gt;"")),AVERAGE((INDEX('Duplicate mass closure'!Y$3:Y$62,ROW()*2-4,,1),INDEX('Duplicate mass closure'!Y$3:Y$62,ROW()*2-5,1))),INDEX('Duplicate mass closure'!Y$3:Y$62,ROW()*2-5,,1))</f>
        <v/>
      </c>
      <c r="AA7" s="55" t="str">
        <f>IF(AND($C7="",(INDEX('Duplicate mass closure'!Z$3:Z$62,ROW()*2-4,,1)&lt;&gt;"")),AVERAGE((INDEX('Duplicate mass closure'!Z$3:Z$62,ROW()*2-4,,1),INDEX('Duplicate mass closure'!Z$3:Z$62,ROW()*2-5,1))),INDEX('Duplicate mass closure'!Z$3:Z$62,ROW()*2-5,,1))</f>
        <v/>
      </c>
      <c r="AB7" s="55" t="str">
        <f>IF(AND($C7="",(INDEX('Duplicate mass closure'!AA$3:AA$62,ROW()*2-4,,1)&lt;&gt;"")),AVERAGE((INDEX('Duplicate mass closure'!AA$3:AA$62,ROW()*2-4,,1),INDEX('Duplicate mass closure'!AA$3:AA$62,ROW()*2-5,1))),INDEX('Duplicate mass closure'!AA$3:AA$62,ROW()*2-5,,1))</f>
        <v/>
      </c>
      <c r="AC7" s="169" t="str">
        <f>IF(AND($C7="",(INDEX('Duplicate mass closure'!AB$3:AB$62,ROW()*2-4,,1)&lt;&gt;"")),AVERAGE((INDEX('Duplicate mass closure'!AB$3:AB$62,ROW()*2-4,,1),INDEX('Duplicate mass closure'!AB$3:AB$62,ROW()*2-5,1))),INDEX('Duplicate mass closure'!AB$3:AB$62,ROW()*2-5,,1))</f>
        <v/>
      </c>
    </row>
    <row r="8" spans="1:29">
      <c r="A8" s="1">
        <f>'TRB Record'!A12</f>
        <v>6</v>
      </c>
      <c r="B8" s="9" t="str">
        <f>IF(
       INDEX('TRB Record'!C$2:C$61,ROW()*2-5,,1)="",
       "",
       INDEX('TRB Record'!C$2:C$61,ROW()*2-5,,1)
      )</f>
        <v>F7 t0</v>
      </c>
      <c r="C8" s="154"/>
      <c r="D8" s="173" t="str">
        <f>VLOOKUP(A8,'Duplicate mass closure'!$A$3:$C$62,3,FALSE)</f>
        <v/>
      </c>
      <c r="E8" s="173" t="str">
        <f>VLOOKUP(A8,'Duplicate mass closure'!$A$3:$D$62,4,FALSE)</f>
        <v/>
      </c>
      <c r="F8" s="168" t="str">
        <f>IF(AND($C8="",(INDEX('Duplicate mass closure'!E$3:E$62,ROW()*2-4,,1)&lt;&gt;"")),AVERAGE((INDEX('Duplicate mass closure'!E$3:E$62,ROW()*2-4,,1),INDEX('Duplicate mass closure'!E$3:E$62,ROW()*2-5,,1))),INDEX('Duplicate mass closure'!E$3:E$62,ROW()*2-5,,1))</f>
        <v/>
      </c>
      <c r="G8" s="55" t="str">
        <f>IF(AND($C8="",(INDEX('Duplicate mass closure'!F$3:F$62,ROW()*2-4,,1)&lt;&gt;"")),AVERAGE((INDEX('Duplicate mass closure'!F$3:F$62,ROW()*2-4,,1),INDEX('Duplicate mass closure'!F$3:F$62,ROW()*2-5,1))),INDEX('Duplicate mass closure'!F$3:F$62,ROW()*2-5,,1))</f>
        <v/>
      </c>
      <c r="H8" s="55" t="str">
        <f>IF(AND($C8="",(INDEX('Duplicate mass closure'!G$3:G$62,ROW()*2-4,,1)&lt;&gt;"")),AVERAGE((INDEX('Duplicate mass closure'!G$3:G$62,ROW()*2-4,,1),INDEX('Duplicate mass closure'!G$3:G$62,ROW()*2-5,1))),INDEX('Duplicate mass closure'!G$3:G$62,ROW()*2-5,,1))</f>
        <v/>
      </c>
      <c r="I8" s="55" t="str">
        <f>IF(AND($C8="",(INDEX('Duplicate mass closure'!H$3:H$62,ROW()*2-4,,1)&lt;&gt;"")),AVERAGE((INDEX('Duplicate mass closure'!H$3:H$62,ROW()*2-4,,1),INDEX('Duplicate mass closure'!H$3:H$62,ROW()*2-5,1))),INDEX('Duplicate mass closure'!H$3:H$62,ROW()*2-5,,1))</f>
        <v/>
      </c>
      <c r="J8" s="55" t="str">
        <f>IF(AND($C8="",(INDEX('Duplicate mass closure'!I$3:I$62,ROW()*2-4,,1)&lt;&gt;"")),AVERAGE((INDEX('Duplicate mass closure'!I$3:I$62,ROW()*2-4,,1),INDEX('Duplicate mass closure'!I$3:I$62,ROW()*2-5,1))),INDEX('Duplicate mass closure'!I$3:I$62,ROW()*2-5,,1))</f>
        <v/>
      </c>
      <c r="K8" s="55" t="str">
        <f>IF(AND($C8="",(INDEX('Duplicate mass closure'!J$3:J$62,ROW()*2-4,,1)&lt;&gt;"")),AVERAGE((INDEX('Duplicate mass closure'!J$3:J$62,ROW()*2-4,,1),INDEX('Duplicate mass closure'!J$3:J$62,ROW()*2-5,1))),INDEX('Duplicate mass closure'!J$3:J$62,ROW()*2-5,,1))</f>
        <v/>
      </c>
      <c r="L8" s="169" t="str">
        <f>IF(AND($C8="",(INDEX('Duplicate mass closure'!K$3:K$62,ROW()*2-4,,1)&lt;&gt;"")),AVERAGE((INDEX('Duplicate mass closure'!K$3:K$62,ROW()*2-4,,1),INDEX('Duplicate mass closure'!K$3:K$62,ROW()*2-5,1))),INDEX('Duplicate mass closure'!K$3:K$62,ROW()*2-5,,1))</f>
        <v/>
      </c>
      <c r="M8" s="168">
        <f>IF(AND($C8="",(INDEX('Duplicate mass closure'!L$3:L$62,ROW()*2-4,,1)&lt;&gt;"")),AVERAGE((INDEX('Duplicate mass closure'!L$3:L$62,ROW()*2-4,,1),INDEX('Duplicate mass closure'!L$3:L$62,ROW()*2-5,,1))),INDEX('Duplicate mass closure'!L$3:L$62,ROW()*2-5,,1))</f>
        <v>103.01482617159613</v>
      </c>
      <c r="N8" s="55">
        <f>IF(AND($C8="",(INDEX('Duplicate mass closure'!M$3:M$62,ROW()*2-4,,1)&lt;&gt;"")),AVERAGE((INDEX('Duplicate mass closure'!M$3:M$62,ROW()*2-4,,1),INDEX('Duplicate mass closure'!M$3:M$62,ROW()*2-5,,1))),INDEX('Duplicate mass closure'!M$3:M$62,ROW()*2-5,,1))</f>
        <v>53.608239136943027</v>
      </c>
      <c r="O8" s="55">
        <f>IF(AND($C8="",(INDEX('Duplicate mass closure'!N$3:N$62,ROW()*2-4,,1)&lt;&gt;"")),AVERAGE((INDEX('Duplicate mass closure'!N$3:N$62,ROW()*2-4,,1),INDEX('Duplicate mass closure'!N$3:N$62,ROW()*2-5,,1))),INDEX('Duplicate mass closure'!N$3:N$62,ROW()*2-5,,1))</f>
        <v>3.0223941825813476</v>
      </c>
      <c r="P8" s="55">
        <f>IF(AND($C8="",(INDEX('Duplicate mass closure'!O$3:O$62,ROW()*2-4,,1)&lt;&gt;"")),AVERAGE((INDEX('Duplicate mass closure'!O$3:O$62,ROW()*2-4,,1),INDEX('Duplicate mass closure'!O$3:O$62,ROW()*2-5,,1))),INDEX('Duplicate mass closure'!O$3:O$62,ROW()*2-5,,1))</f>
        <v>7.08029081952506</v>
      </c>
      <c r="Q8" s="169">
        <f>IF(AND($C8="",(INDEX('Duplicate mass closure'!P$3:P$62,ROW()*2-4,,1)&lt;&gt;"")),AVERAGE((INDEX('Duplicate mass closure'!P$3:P$62,ROW()*2-4,,1),INDEX('Duplicate mass closure'!P$3:P$62,ROW()*2-5,,1))),INDEX('Duplicate mass closure'!P$3:P$62,ROW()*2-5,,1))</f>
        <v>0</v>
      </c>
      <c r="R8" s="55" t="str">
        <f>IF(AND($C8="",(INDEX('Duplicate mass closure'!Q$3:Q$62,ROW()*2-4,,1)&lt;&gt;"")),AVERAGE((INDEX('Duplicate mass closure'!Q$3:Q$62,ROW()*2-4,,1),INDEX('Duplicate mass closure'!Q$3:Q$62,ROW()*2-5,1))),INDEX('Duplicate mass closure'!Q$3:Q$62,ROW()*2-5,,1))</f>
        <v/>
      </c>
      <c r="S8" s="55" t="str">
        <f>IF(AND($C8="",(INDEX('Duplicate mass closure'!R$3:R$62,ROW()*2-4,,1)&lt;&gt;"")),AVERAGE((INDEX('Duplicate mass closure'!R$3:R$62,ROW()*2-4,,1),INDEX('Duplicate mass closure'!R$3:R$62,ROW()*2-5,1))),INDEX('Duplicate mass closure'!R$3:R$62,ROW()*2-5,,1))</f>
        <v/>
      </c>
      <c r="T8" s="55" t="str">
        <f>IF(AND($C8="",(INDEX('Duplicate mass closure'!S$3:S$62,ROW()*2-4,,1)&lt;&gt;"")),AVERAGE((INDEX('Duplicate mass closure'!S$3:S$62,ROW()*2-4,,1),INDEX('Duplicate mass closure'!S$3:S$62,ROW()*2-5,1))),INDEX('Duplicate mass closure'!S$3:S$62,ROW()*2-5,,1))</f>
        <v/>
      </c>
      <c r="U8" s="55" t="str">
        <f>IF(AND($C8="",(INDEX('Duplicate mass closure'!T$3:T$62,ROW()*2-4,,1)&lt;&gt;"")),AVERAGE((INDEX('Duplicate mass closure'!T$3:T$62,ROW()*2-4,,1),INDEX('Duplicate mass closure'!T$3:T$62,ROW()*2-5,1))),INDEX('Duplicate mass closure'!T$3:T$62,ROW()*2-5,,1))</f>
        <v/>
      </c>
      <c r="V8" s="55" t="str">
        <f>IF(AND($C8="",(INDEX('Duplicate mass closure'!U$3:U$62,ROW()*2-4,,1)&lt;&gt;"")),AVERAGE((INDEX('Duplicate mass closure'!U$3:U$62,ROW()*2-4,,1),INDEX('Duplicate mass closure'!U$3:U$62,ROW()*2-5,1))),INDEX('Duplicate mass closure'!U$3:U$62,ROW()*2-5,,1))</f>
        <v/>
      </c>
      <c r="W8" s="169" t="str">
        <f>IF(AND($C8="",(INDEX('Duplicate mass closure'!V$3:V$62,ROW()*2-4,,1)&lt;&gt;"")),AVERAGE((INDEX('Duplicate mass closure'!V$3:V$62,ROW()*2-4,,1),INDEX('Duplicate mass closure'!V$3:V$62,ROW()*2-5,1))),INDEX('Duplicate mass closure'!V$3:V$62,ROW()*2-5,,1))</f>
        <v/>
      </c>
      <c r="X8" s="55" t="str">
        <f>IF(AND($C8="",(INDEX('Duplicate mass closure'!W$3:W$62,ROW()*2-4,,1)&lt;&gt;"")),AVERAGE((INDEX('Duplicate mass closure'!W$3:W$62,ROW()*2-4,,1),INDEX('Duplicate mass closure'!W$3:W$62,ROW()*2-5,1))),INDEX('Duplicate mass closure'!W$3:W$62,ROW()*2-5,,1))</f>
        <v/>
      </c>
      <c r="Y8" s="55" t="str">
        <f>IF(AND($C8="",(INDEX('Duplicate mass closure'!X$3:X$62,ROW()*2-4,,1)&lt;&gt;"")),AVERAGE((INDEX('Duplicate mass closure'!X$3:X$62,ROW()*2-4,,1),INDEX('Duplicate mass closure'!X$3:X$62,ROW()*2-5,1))),INDEX('Duplicate mass closure'!X$3:X$62,ROW()*2-5,,1))</f>
        <v/>
      </c>
      <c r="Z8" s="55" t="str">
        <f>IF(AND($C8="",(INDEX('Duplicate mass closure'!Y$3:Y$62,ROW()*2-4,,1)&lt;&gt;"")),AVERAGE((INDEX('Duplicate mass closure'!Y$3:Y$62,ROW()*2-4,,1),INDEX('Duplicate mass closure'!Y$3:Y$62,ROW()*2-5,1))),INDEX('Duplicate mass closure'!Y$3:Y$62,ROW()*2-5,,1))</f>
        <v/>
      </c>
      <c r="AA8" s="55" t="str">
        <f>IF(AND($C8="",(INDEX('Duplicate mass closure'!Z$3:Z$62,ROW()*2-4,,1)&lt;&gt;"")),AVERAGE((INDEX('Duplicate mass closure'!Z$3:Z$62,ROW()*2-4,,1),INDEX('Duplicate mass closure'!Z$3:Z$62,ROW()*2-5,1))),INDEX('Duplicate mass closure'!Z$3:Z$62,ROW()*2-5,,1))</f>
        <v/>
      </c>
      <c r="AB8" s="55" t="str">
        <f>IF(AND($C8="",(INDEX('Duplicate mass closure'!AA$3:AA$62,ROW()*2-4,,1)&lt;&gt;"")),AVERAGE((INDEX('Duplicate mass closure'!AA$3:AA$62,ROW()*2-4,,1),INDEX('Duplicate mass closure'!AA$3:AA$62,ROW()*2-5,1))),INDEX('Duplicate mass closure'!AA$3:AA$62,ROW()*2-5,,1))</f>
        <v/>
      </c>
      <c r="AC8" s="169" t="str">
        <f>IF(AND($C8="",(INDEX('Duplicate mass closure'!AB$3:AB$62,ROW()*2-4,,1)&lt;&gt;"")),AVERAGE((INDEX('Duplicate mass closure'!AB$3:AB$62,ROW()*2-4,,1),INDEX('Duplicate mass closure'!AB$3:AB$62,ROW()*2-5,1))),INDEX('Duplicate mass closure'!AB$3:AB$62,ROW()*2-5,,1))</f>
        <v/>
      </c>
    </row>
    <row r="9" spans="1:29">
      <c r="A9" s="1">
        <f>'TRB Record'!A14</f>
        <v>7</v>
      </c>
      <c r="B9" s="9" t="str">
        <f>IF(
       INDEX('TRB Record'!C$2:C$61,ROW()*2-5,,1)="",
       "",
       INDEX('TRB Record'!C$2:C$61,ROW()*2-5,,1)
      )</f>
        <v>F8 t0</v>
      </c>
      <c r="C9" s="154"/>
      <c r="D9" s="173" t="str">
        <f>VLOOKUP(A9,'Duplicate mass closure'!$A$3:$C$62,3,FALSE)</f>
        <v/>
      </c>
      <c r="E9" s="173" t="str">
        <f>VLOOKUP(A9,'Duplicate mass closure'!$A$3:$D$62,4,FALSE)</f>
        <v/>
      </c>
      <c r="F9" s="168" t="str">
        <f>IF(AND($C9="",(INDEX('Duplicate mass closure'!E$3:E$62,ROW()*2-4,,1)&lt;&gt;"")),AVERAGE((INDEX('Duplicate mass closure'!E$3:E$62,ROW()*2-4,,1),INDEX('Duplicate mass closure'!E$3:E$62,ROW()*2-5,,1))),INDEX('Duplicate mass closure'!E$3:E$62,ROW()*2-5,,1))</f>
        <v/>
      </c>
      <c r="G9" s="55" t="str">
        <f>IF(AND($C9="",(INDEX('Duplicate mass closure'!F$3:F$62,ROW()*2-4,,1)&lt;&gt;"")),AVERAGE((INDEX('Duplicate mass closure'!F$3:F$62,ROW()*2-4,,1),INDEX('Duplicate mass closure'!F$3:F$62,ROW()*2-5,1))),INDEX('Duplicate mass closure'!F$3:F$62,ROW()*2-5,,1))</f>
        <v/>
      </c>
      <c r="H9" s="55" t="str">
        <f>IF(AND($C9="",(INDEX('Duplicate mass closure'!G$3:G$62,ROW()*2-4,,1)&lt;&gt;"")),AVERAGE((INDEX('Duplicate mass closure'!G$3:G$62,ROW()*2-4,,1),INDEX('Duplicate mass closure'!G$3:G$62,ROW()*2-5,1))),INDEX('Duplicate mass closure'!G$3:G$62,ROW()*2-5,,1))</f>
        <v/>
      </c>
      <c r="I9" s="55" t="str">
        <f>IF(AND($C9="",(INDEX('Duplicate mass closure'!H$3:H$62,ROW()*2-4,,1)&lt;&gt;"")),AVERAGE((INDEX('Duplicate mass closure'!H$3:H$62,ROW()*2-4,,1),INDEX('Duplicate mass closure'!H$3:H$62,ROW()*2-5,1))),INDEX('Duplicate mass closure'!H$3:H$62,ROW()*2-5,,1))</f>
        <v/>
      </c>
      <c r="J9" s="55" t="str">
        <f>IF(AND($C9="",(INDEX('Duplicate mass closure'!I$3:I$62,ROW()*2-4,,1)&lt;&gt;"")),AVERAGE((INDEX('Duplicate mass closure'!I$3:I$62,ROW()*2-4,,1),INDEX('Duplicate mass closure'!I$3:I$62,ROW()*2-5,1))),INDEX('Duplicate mass closure'!I$3:I$62,ROW()*2-5,,1))</f>
        <v/>
      </c>
      <c r="K9" s="55" t="str">
        <f>IF(AND($C9="",(INDEX('Duplicate mass closure'!J$3:J$62,ROW()*2-4,,1)&lt;&gt;"")),AVERAGE((INDEX('Duplicate mass closure'!J$3:J$62,ROW()*2-4,,1),INDEX('Duplicate mass closure'!J$3:J$62,ROW()*2-5,1))),INDEX('Duplicate mass closure'!J$3:J$62,ROW()*2-5,,1))</f>
        <v/>
      </c>
      <c r="L9" s="169" t="str">
        <f>IF(AND($C9="",(INDEX('Duplicate mass closure'!K$3:K$62,ROW()*2-4,,1)&lt;&gt;"")),AVERAGE((INDEX('Duplicate mass closure'!K$3:K$62,ROW()*2-4,,1),INDEX('Duplicate mass closure'!K$3:K$62,ROW()*2-5,1))),INDEX('Duplicate mass closure'!K$3:K$62,ROW()*2-5,,1))</f>
        <v/>
      </c>
      <c r="M9" s="168">
        <f>IF(AND($C9="",(INDEX('Duplicate mass closure'!L$3:L$62,ROW()*2-4,,1)&lt;&gt;"")),AVERAGE((INDEX('Duplicate mass closure'!L$3:L$62,ROW()*2-4,,1),INDEX('Duplicate mass closure'!L$3:L$62,ROW()*2-5,,1))),INDEX('Duplicate mass closure'!L$3:L$62,ROW()*2-5,,1))</f>
        <v>105.58434093410358</v>
      </c>
      <c r="N9" s="55">
        <f>IF(AND($C9="",(INDEX('Duplicate mass closure'!M$3:M$62,ROW()*2-4,,1)&lt;&gt;"")),AVERAGE((INDEX('Duplicate mass closure'!M$3:M$62,ROW()*2-4,,1),INDEX('Duplicate mass closure'!M$3:M$62,ROW()*2-5,,1))),INDEX('Duplicate mass closure'!M$3:M$62,ROW()*2-5,,1))</f>
        <v>53.391871496033446</v>
      </c>
      <c r="O9" s="55">
        <f>IF(AND($C9="",(INDEX('Duplicate mass closure'!N$3:N$62,ROW()*2-4,,1)&lt;&gt;"")),AVERAGE((INDEX('Duplicate mass closure'!N$3:N$62,ROW()*2-4,,1),INDEX('Duplicate mass closure'!N$3:N$62,ROW()*2-5,,1))),INDEX('Duplicate mass closure'!N$3:N$62,ROW()*2-5,,1))</f>
        <v>3.032370150086984</v>
      </c>
      <c r="P9" s="55">
        <f>IF(AND($C9="",(INDEX('Duplicate mass closure'!O$3:O$62,ROW()*2-4,,1)&lt;&gt;"")),AVERAGE((INDEX('Duplicate mass closure'!O$3:O$62,ROW()*2-4,,1),INDEX('Duplicate mass closure'!O$3:O$62,ROW()*2-5,,1))),INDEX('Duplicate mass closure'!O$3:O$62,ROW()*2-5,,1))</f>
        <v>7.0438000559060185</v>
      </c>
      <c r="Q9" s="169">
        <f>IF(AND($C9="",(INDEX('Duplicate mass closure'!P$3:P$62,ROW()*2-4,,1)&lt;&gt;"")),AVERAGE((INDEX('Duplicate mass closure'!P$3:P$62,ROW()*2-4,,1),INDEX('Duplicate mass closure'!P$3:P$62,ROW()*2-5,,1))),INDEX('Duplicate mass closure'!P$3:P$62,ROW()*2-5,,1))</f>
        <v>0</v>
      </c>
      <c r="R9" s="55" t="str">
        <f>IF(AND($C9="",(INDEX('Duplicate mass closure'!Q$3:Q$62,ROW()*2-4,,1)&lt;&gt;"")),AVERAGE((INDEX('Duplicate mass closure'!Q$3:Q$62,ROW()*2-4,,1),INDEX('Duplicate mass closure'!Q$3:Q$62,ROW()*2-5,1))),INDEX('Duplicate mass closure'!Q$3:Q$62,ROW()*2-5,,1))</f>
        <v/>
      </c>
      <c r="S9" s="55" t="str">
        <f>IF(AND($C9="",(INDEX('Duplicate mass closure'!R$3:R$62,ROW()*2-4,,1)&lt;&gt;"")),AVERAGE((INDEX('Duplicate mass closure'!R$3:R$62,ROW()*2-4,,1),INDEX('Duplicate mass closure'!R$3:R$62,ROW()*2-5,1))),INDEX('Duplicate mass closure'!R$3:R$62,ROW()*2-5,,1))</f>
        <v/>
      </c>
      <c r="T9" s="55" t="str">
        <f>IF(AND($C9="",(INDEX('Duplicate mass closure'!S$3:S$62,ROW()*2-4,,1)&lt;&gt;"")),AVERAGE((INDEX('Duplicate mass closure'!S$3:S$62,ROW()*2-4,,1),INDEX('Duplicate mass closure'!S$3:S$62,ROW()*2-5,1))),INDEX('Duplicate mass closure'!S$3:S$62,ROW()*2-5,,1))</f>
        <v/>
      </c>
      <c r="U9" s="55" t="str">
        <f>IF(AND($C9="",(INDEX('Duplicate mass closure'!T$3:T$62,ROW()*2-4,,1)&lt;&gt;"")),AVERAGE((INDEX('Duplicate mass closure'!T$3:T$62,ROW()*2-4,,1),INDEX('Duplicate mass closure'!T$3:T$62,ROW()*2-5,1))),INDEX('Duplicate mass closure'!T$3:T$62,ROW()*2-5,,1))</f>
        <v/>
      </c>
      <c r="V9" s="55" t="str">
        <f>IF(AND($C9="",(INDEX('Duplicate mass closure'!U$3:U$62,ROW()*2-4,,1)&lt;&gt;"")),AVERAGE((INDEX('Duplicate mass closure'!U$3:U$62,ROW()*2-4,,1),INDEX('Duplicate mass closure'!U$3:U$62,ROW()*2-5,1))),INDEX('Duplicate mass closure'!U$3:U$62,ROW()*2-5,,1))</f>
        <v/>
      </c>
      <c r="W9" s="169" t="str">
        <f>IF(AND($C9="",(INDEX('Duplicate mass closure'!V$3:V$62,ROW()*2-4,,1)&lt;&gt;"")),AVERAGE((INDEX('Duplicate mass closure'!V$3:V$62,ROW()*2-4,,1),INDEX('Duplicate mass closure'!V$3:V$62,ROW()*2-5,1))),INDEX('Duplicate mass closure'!V$3:V$62,ROW()*2-5,,1))</f>
        <v/>
      </c>
      <c r="X9" s="55" t="str">
        <f>IF(AND($C9="",(INDEX('Duplicate mass closure'!W$3:W$62,ROW()*2-4,,1)&lt;&gt;"")),AVERAGE((INDEX('Duplicate mass closure'!W$3:W$62,ROW()*2-4,,1),INDEX('Duplicate mass closure'!W$3:W$62,ROW()*2-5,1))),INDEX('Duplicate mass closure'!W$3:W$62,ROW()*2-5,,1))</f>
        <v/>
      </c>
      <c r="Y9" s="55" t="str">
        <f>IF(AND($C9="",(INDEX('Duplicate mass closure'!X$3:X$62,ROW()*2-4,,1)&lt;&gt;"")),AVERAGE((INDEX('Duplicate mass closure'!X$3:X$62,ROW()*2-4,,1),INDEX('Duplicate mass closure'!X$3:X$62,ROW()*2-5,1))),INDEX('Duplicate mass closure'!X$3:X$62,ROW()*2-5,,1))</f>
        <v/>
      </c>
      <c r="Z9" s="55" t="str">
        <f>IF(AND($C9="",(INDEX('Duplicate mass closure'!Y$3:Y$62,ROW()*2-4,,1)&lt;&gt;"")),AVERAGE((INDEX('Duplicate mass closure'!Y$3:Y$62,ROW()*2-4,,1),INDEX('Duplicate mass closure'!Y$3:Y$62,ROW()*2-5,1))),INDEX('Duplicate mass closure'!Y$3:Y$62,ROW()*2-5,,1))</f>
        <v/>
      </c>
      <c r="AA9" s="55" t="str">
        <f>IF(AND($C9="",(INDEX('Duplicate mass closure'!Z$3:Z$62,ROW()*2-4,,1)&lt;&gt;"")),AVERAGE((INDEX('Duplicate mass closure'!Z$3:Z$62,ROW()*2-4,,1),INDEX('Duplicate mass closure'!Z$3:Z$62,ROW()*2-5,1))),INDEX('Duplicate mass closure'!Z$3:Z$62,ROW()*2-5,,1))</f>
        <v/>
      </c>
      <c r="AB9" s="55" t="str">
        <f>IF(AND($C9="",(INDEX('Duplicate mass closure'!AA$3:AA$62,ROW()*2-4,,1)&lt;&gt;"")),AVERAGE((INDEX('Duplicate mass closure'!AA$3:AA$62,ROW()*2-4,,1),INDEX('Duplicate mass closure'!AA$3:AA$62,ROW()*2-5,1))),INDEX('Duplicate mass closure'!AA$3:AA$62,ROW()*2-5,,1))</f>
        <v/>
      </c>
      <c r="AC9" s="169" t="str">
        <f>IF(AND($C9="",(INDEX('Duplicate mass closure'!AB$3:AB$62,ROW()*2-4,,1)&lt;&gt;"")),AVERAGE((INDEX('Duplicate mass closure'!AB$3:AB$62,ROW()*2-4,,1),INDEX('Duplicate mass closure'!AB$3:AB$62,ROW()*2-5,1))),INDEX('Duplicate mass closure'!AB$3:AB$62,ROW()*2-5,,1))</f>
        <v/>
      </c>
    </row>
    <row r="10" spans="1:29">
      <c r="A10" s="1">
        <f>'TRB Record'!A16</f>
        <v>8</v>
      </c>
      <c r="B10" s="9" t="str">
        <f>IF(
       INDEX('TRB Record'!C$2:C$61,ROW()*2-5,,1)="",
       "",
       INDEX('TRB Record'!C$2:C$61,ROW()*2-5,,1)
      )</f>
        <v>F9 t0</v>
      </c>
      <c r="C10" s="154"/>
      <c r="D10" s="173" t="str">
        <f>VLOOKUP(A10,'Duplicate mass closure'!$A$3:$C$62,3,FALSE)</f>
        <v/>
      </c>
      <c r="E10" s="173" t="str">
        <f>VLOOKUP(A10,'Duplicate mass closure'!$A$3:$D$62,4,FALSE)</f>
        <v/>
      </c>
      <c r="F10" s="168" t="str">
        <f>IF(AND($C10="",(INDEX('Duplicate mass closure'!E$3:E$62,ROW()*2-4,,1)&lt;&gt;"")),AVERAGE((INDEX('Duplicate mass closure'!E$3:E$62,ROW()*2-4,,1),INDEX('Duplicate mass closure'!E$3:E$62,ROW()*2-5,,1))),INDEX('Duplicate mass closure'!E$3:E$62,ROW()*2-5,,1))</f>
        <v/>
      </c>
      <c r="G10" s="55" t="str">
        <f>IF(AND($C10="",(INDEX('Duplicate mass closure'!F$3:F$62,ROW()*2-4,,1)&lt;&gt;"")),AVERAGE((INDEX('Duplicate mass closure'!F$3:F$62,ROW()*2-4,,1),INDEX('Duplicate mass closure'!F$3:F$62,ROW()*2-5,1))),INDEX('Duplicate mass closure'!F$3:F$62,ROW()*2-5,,1))</f>
        <v/>
      </c>
      <c r="H10" s="55" t="str">
        <f>IF(AND($C10="",(INDEX('Duplicate mass closure'!G$3:G$62,ROW()*2-4,,1)&lt;&gt;"")),AVERAGE((INDEX('Duplicate mass closure'!G$3:G$62,ROW()*2-4,,1),INDEX('Duplicate mass closure'!G$3:G$62,ROW()*2-5,1))),INDEX('Duplicate mass closure'!G$3:G$62,ROW()*2-5,,1))</f>
        <v/>
      </c>
      <c r="I10" s="55" t="str">
        <f>IF(AND($C10="",(INDEX('Duplicate mass closure'!H$3:H$62,ROW()*2-4,,1)&lt;&gt;"")),AVERAGE((INDEX('Duplicate mass closure'!H$3:H$62,ROW()*2-4,,1),INDEX('Duplicate mass closure'!H$3:H$62,ROW()*2-5,1))),INDEX('Duplicate mass closure'!H$3:H$62,ROW()*2-5,,1))</f>
        <v/>
      </c>
      <c r="J10" s="55" t="str">
        <f>IF(AND($C10="",(INDEX('Duplicate mass closure'!I$3:I$62,ROW()*2-4,,1)&lt;&gt;"")),AVERAGE((INDEX('Duplicate mass closure'!I$3:I$62,ROW()*2-4,,1),INDEX('Duplicate mass closure'!I$3:I$62,ROW()*2-5,1))),INDEX('Duplicate mass closure'!I$3:I$62,ROW()*2-5,,1))</f>
        <v/>
      </c>
      <c r="K10" s="55" t="str">
        <f>IF(AND($C10="",(INDEX('Duplicate mass closure'!J$3:J$62,ROW()*2-4,,1)&lt;&gt;"")),AVERAGE((INDEX('Duplicate mass closure'!J$3:J$62,ROW()*2-4,,1),INDEX('Duplicate mass closure'!J$3:J$62,ROW()*2-5,1))),INDEX('Duplicate mass closure'!J$3:J$62,ROW()*2-5,,1))</f>
        <v/>
      </c>
      <c r="L10" s="169" t="str">
        <f>IF(AND($C10="",(INDEX('Duplicate mass closure'!K$3:K$62,ROW()*2-4,,1)&lt;&gt;"")),AVERAGE((INDEX('Duplicate mass closure'!K$3:K$62,ROW()*2-4,,1),INDEX('Duplicate mass closure'!K$3:K$62,ROW()*2-5,1))),INDEX('Duplicate mass closure'!K$3:K$62,ROW()*2-5,,1))</f>
        <v/>
      </c>
      <c r="M10" s="168">
        <f>IF(AND($C10="",(INDEX('Duplicate mass closure'!L$3:L$62,ROW()*2-4,,1)&lt;&gt;"")),AVERAGE((INDEX('Duplicate mass closure'!L$3:L$62,ROW()*2-4,,1),INDEX('Duplicate mass closure'!L$3:L$62,ROW()*2-5,,1))),INDEX('Duplicate mass closure'!L$3:L$62,ROW()*2-5,,1))</f>
        <v>100.81951753250551</v>
      </c>
      <c r="N10" s="55">
        <f>IF(AND($C10="",(INDEX('Duplicate mass closure'!M$3:M$62,ROW()*2-4,,1)&lt;&gt;"")),AVERAGE((INDEX('Duplicate mass closure'!M$3:M$62,ROW()*2-4,,1),INDEX('Duplicate mass closure'!M$3:M$62,ROW()*2-5,,1))),INDEX('Duplicate mass closure'!M$3:M$62,ROW()*2-5,,1))</f>
        <v>52.850899707989782</v>
      </c>
      <c r="O10" s="55">
        <f>IF(AND($C10="",(INDEX('Duplicate mass closure'!N$3:N$62,ROW()*2-4,,1)&lt;&gt;"")),AVERAGE((INDEX('Duplicate mass closure'!N$3:N$62,ROW()*2-4,,1),INDEX('Duplicate mass closure'!N$3:N$62,ROW()*2-5,,1))),INDEX('Duplicate mass closure'!N$3:N$62,ROW()*2-5,,1))</f>
        <v>2.9372837962569793</v>
      </c>
      <c r="P10" s="55">
        <f>IF(AND($C10="",(INDEX('Duplicate mass closure'!O$3:O$62,ROW()*2-4,,1)&lt;&gt;"")),AVERAGE((INDEX('Duplicate mass closure'!O$3:O$62,ROW()*2-4,,1),INDEX('Duplicate mass closure'!O$3:O$62,ROW()*2-5,,1))),INDEX('Duplicate mass closure'!O$3:O$62,ROW()*2-5,,1))</f>
        <v>6.9034550352350665</v>
      </c>
      <c r="Q10" s="169">
        <f>IF(AND($C10="",(INDEX('Duplicate mass closure'!P$3:P$62,ROW()*2-4,,1)&lt;&gt;"")),AVERAGE((INDEX('Duplicate mass closure'!P$3:P$62,ROW()*2-4,,1),INDEX('Duplicate mass closure'!P$3:P$62,ROW()*2-5,,1))),INDEX('Duplicate mass closure'!P$3:P$62,ROW()*2-5,,1))</f>
        <v>0</v>
      </c>
      <c r="R10" s="55" t="str">
        <f>IF(AND($C10="",(INDEX('Duplicate mass closure'!Q$3:Q$62,ROW()*2-4,,1)&lt;&gt;"")),AVERAGE((INDEX('Duplicate mass closure'!Q$3:Q$62,ROW()*2-4,,1),INDEX('Duplicate mass closure'!Q$3:Q$62,ROW()*2-5,1))),INDEX('Duplicate mass closure'!Q$3:Q$62,ROW()*2-5,,1))</f>
        <v/>
      </c>
      <c r="S10" s="55" t="str">
        <f>IF(AND($C10="",(INDEX('Duplicate mass closure'!R$3:R$62,ROW()*2-4,,1)&lt;&gt;"")),AVERAGE((INDEX('Duplicate mass closure'!R$3:R$62,ROW()*2-4,,1),INDEX('Duplicate mass closure'!R$3:R$62,ROW()*2-5,1))),INDEX('Duplicate mass closure'!R$3:R$62,ROW()*2-5,,1))</f>
        <v/>
      </c>
      <c r="T10" s="55" t="str">
        <f>IF(AND($C10="",(INDEX('Duplicate mass closure'!S$3:S$62,ROW()*2-4,,1)&lt;&gt;"")),AVERAGE((INDEX('Duplicate mass closure'!S$3:S$62,ROW()*2-4,,1),INDEX('Duplicate mass closure'!S$3:S$62,ROW()*2-5,1))),INDEX('Duplicate mass closure'!S$3:S$62,ROW()*2-5,,1))</f>
        <v/>
      </c>
      <c r="U10" s="55" t="str">
        <f>IF(AND($C10="",(INDEX('Duplicate mass closure'!T$3:T$62,ROW()*2-4,,1)&lt;&gt;"")),AVERAGE((INDEX('Duplicate mass closure'!T$3:T$62,ROW()*2-4,,1),INDEX('Duplicate mass closure'!T$3:T$62,ROW()*2-5,1))),INDEX('Duplicate mass closure'!T$3:T$62,ROW()*2-5,,1))</f>
        <v/>
      </c>
      <c r="V10" s="55" t="str">
        <f>IF(AND($C10="",(INDEX('Duplicate mass closure'!U$3:U$62,ROW()*2-4,,1)&lt;&gt;"")),AVERAGE((INDEX('Duplicate mass closure'!U$3:U$62,ROW()*2-4,,1),INDEX('Duplicate mass closure'!U$3:U$62,ROW()*2-5,1))),INDEX('Duplicate mass closure'!U$3:U$62,ROW()*2-5,,1))</f>
        <v/>
      </c>
      <c r="W10" s="169" t="str">
        <f>IF(AND($C10="",(INDEX('Duplicate mass closure'!V$3:V$62,ROW()*2-4,,1)&lt;&gt;"")),AVERAGE((INDEX('Duplicate mass closure'!V$3:V$62,ROW()*2-4,,1),INDEX('Duplicate mass closure'!V$3:V$62,ROW()*2-5,1))),INDEX('Duplicate mass closure'!V$3:V$62,ROW()*2-5,,1))</f>
        <v/>
      </c>
      <c r="X10" s="55" t="str">
        <f>IF(AND($C10="",(INDEX('Duplicate mass closure'!W$3:W$62,ROW()*2-4,,1)&lt;&gt;"")),AVERAGE((INDEX('Duplicate mass closure'!W$3:W$62,ROW()*2-4,,1),INDEX('Duplicate mass closure'!W$3:W$62,ROW()*2-5,1))),INDEX('Duplicate mass closure'!W$3:W$62,ROW()*2-5,,1))</f>
        <v/>
      </c>
      <c r="Y10" s="55" t="str">
        <f>IF(AND($C10="",(INDEX('Duplicate mass closure'!X$3:X$62,ROW()*2-4,,1)&lt;&gt;"")),AVERAGE((INDEX('Duplicate mass closure'!X$3:X$62,ROW()*2-4,,1),INDEX('Duplicate mass closure'!X$3:X$62,ROW()*2-5,1))),INDEX('Duplicate mass closure'!X$3:X$62,ROW()*2-5,,1))</f>
        <v/>
      </c>
      <c r="Z10" s="55" t="str">
        <f>IF(AND($C10="",(INDEX('Duplicate mass closure'!Y$3:Y$62,ROW()*2-4,,1)&lt;&gt;"")),AVERAGE((INDEX('Duplicate mass closure'!Y$3:Y$62,ROW()*2-4,,1),INDEX('Duplicate mass closure'!Y$3:Y$62,ROW()*2-5,1))),INDEX('Duplicate mass closure'!Y$3:Y$62,ROW()*2-5,,1))</f>
        <v/>
      </c>
      <c r="AA10" s="55" t="str">
        <f>IF(AND($C10="",(INDEX('Duplicate mass closure'!Z$3:Z$62,ROW()*2-4,,1)&lt;&gt;"")),AVERAGE((INDEX('Duplicate mass closure'!Z$3:Z$62,ROW()*2-4,,1),INDEX('Duplicate mass closure'!Z$3:Z$62,ROW()*2-5,1))),INDEX('Duplicate mass closure'!Z$3:Z$62,ROW()*2-5,,1))</f>
        <v/>
      </c>
      <c r="AB10" s="55" t="str">
        <f>IF(AND($C10="",(INDEX('Duplicate mass closure'!AA$3:AA$62,ROW()*2-4,,1)&lt;&gt;"")),AVERAGE((INDEX('Duplicate mass closure'!AA$3:AA$62,ROW()*2-4,,1),INDEX('Duplicate mass closure'!AA$3:AA$62,ROW()*2-5,1))),INDEX('Duplicate mass closure'!AA$3:AA$62,ROW()*2-5,,1))</f>
        <v/>
      </c>
      <c r="AC10" s="169" t="str">
        <f>IF(AND($C10="",(INDEX('Duplicate mass closure'!AB$3:AB$62,ROW()*2-4,,1)&lt;&gt;"")),AVERAGE((INDEX('Duplicate mass closure'!AB$3:AB$62,ROW()*2-4,,1),INDEX('Duplicate mass closure'!AB$3:AB$62,ROW()*2-5,1))),INDEX('Duplicate mass closure'!AB$3:AB$62,ROW()*2-5,,1))</f>
        <v/>
      </c>
    </row>
    <row r="11" spans="1:29">
      <c r="A11" s="1">
        <f>'TRB Record'!A18</f>
        <v>9</v>
      </c>
      <c r="B11" s="9" t="str">
        <f>IF(
       INDEX('TRB Record'!C$2:C$61,ROW()*2-5,,1)="",
       "",
       INDEX('TRB Record'!C$2:C$61,ROW()*2-5,,1)
      )</f>
        <v>F10 t0</v>
      </c>
      <c r="C11" s="154"/>
      <c r="D11" s="173" t="str">
        <f>VLOOKUP(A11,'Duplicate mass closure'!$A$3:$C$62,3,FALSE)</f>
        <v/>
      </c>
      <c r="E11" s="173" t="str">
        <f>VLOOKUP(A11,'Duplicate mass closure'!$A$3:$D$62,4,FALSE)</f>
        <v/>
      </c>
      <c r="F11" s="168" t="str">
        <f>IF(AND($C11="",(INDEX('Duplicate mass closure'!E$3:E$62,ROW()*2-4,,1)&lt;&gt;"")),AVERAGE((INDEX('Duplicate mass closure'!E$3:E$62,ROW()*2-4,,1),INDEX('Duplicate mass closure'!E$3:E$62,ROW()*2-5,,1))),INDEX('Duplicate mass closure'!E$3:E$62,ROW()*2-5,,1))</f>
        <v/>
      </c>
      <c r="G11" s="55" t="str">
        <f>IF(AND($C11="",(INDEX('Duplicate mass closure'!F$3:F$62,ROW()*2-4,,1)&lt;&gt;"")),AVERAGE((INDEX('Duplicate mass closure'!F$3:F$62,ROW()*2-4,,1),INDEX('Duplicate mass closure'!F$3:F$62,ROW()*2-5,1))),INDEX('Duplicate mass closure'!F$3:F$62,ROW()*2-5,,1))</f>
        <v/>
      </c>
      <c r="H11" s="55" t="str">
        <f>IF(AND($C11="",(INDEX('Duplicate mass closure'!G$3:G$62,ROW()*2-4,,1)&lt;&gt;"")),AVERAGE((INDEX('Duplicate mass closure'!G$3:G$62,ROW()*2-4,,1),INDEX('Duplicate mass closure'!G$3:G$62,ROW()*2-5,1))),INDEX('Duplicate mass closure'!G$3:G$62,ROW()*2-5,,1))</f>
        <v/>
      </c>
      <c r="I11" s="55" t="str">
        <f>IF(AND($C11="",(INDEX('Duplicate mass closure'!H$3:H$62,ROW()*2-4,,1)&lt;&gt;"")),AVERAGE((INDEX('Duplicate mass closure'!H$3:H$62,ROW()*2-4,,1),INDEX('Duplicate mass closure'!H$3:H$62,ROW()*2-5,1))),INDEX('Duplicate mass closure'!H$3:H$62,ROW()*2-5,,1))</f>
        <v/>
      </c>
      <c r="J11" s="55" t="str">
        <f>IF(AND($C11="",(INDEX('Duplicate mass closure'!I$3:I$62,ROW()*2-4,,1)&lt;&gt;"")),AVERAGE((INDEX('Duplicate mass closure'!I$3:I$62,ROW()*2-4,,1),INDEX('Duplicate mass closure'!I$3:I$62,ROW()*2-5,1))),INDEX('Duplicate mass closure'!I$3:I$62,ROW()*2-5,,1))</f>
        <v/>
      </c>
      <c r="K11" s="55" t="str">
        <f>IF(AND($C11="",(INDEX('Duplicate mass closure'!J$3:J$62,ROW()*2-4,,1)&lt;&gt;"")),AVERAGE((INDEX('Duplicate mass closure'!J$3:J$62,ROW()*2-4,,1),INDEX('Duplicate mass closure'!J$3:J$62,ROW()*2-5,1))),INDEX('Duplicate mass closure'!J$3:J$62,ROW()*2-5,,1))</f>
        <v/>
      </c>
      <c r="L11" s="169" t="str">
        <f>IF(AND($C11="",(INDEX('Duplicate mass closure'!K$3:K$62,ROW()*2-4,,1)&lt;&gt;"")),AVERAGE((INDEX('Duplicate mass closure'!K$3:K$62,ROW()*2-4,,1),INDEX('Duplicate mass closure'!K$3:K$62,ROW()*2-5,1))),INDEX('Duplicate mass closure'!K$3:K$62,ROW()*2-5,,1))</f>
        <v/>
      </c>
      <c r="M11" s="168">
        <f>IF(AND($C11="",(INDEX('Duplicate mass closure'!L$3:L$62,ROW()*2-4,,1)&lt;&gt;"")),AVERAGE((INDEX('Duplicate mass closure'!L$3:L$62,ROW()*2-4,,1),INDEX('Duplicate mass closure'!L$3:L$62,ROW()*2-5,,1))),INDEX('Duplicate mass closure'!L$3:L$62,ROW()*2-5,,1))</f>
        <v>123.90092520516851</v>
      </c>
      <c r="N11" s="55">
        <f>IF(AND($C11="",(INDEX('Duplicate mass closure'!M$3:M$62,ROW()*2-4,,1)&lt;&gt;"")),AVERAGE((INDEX('Duplicate mass closure'!M$3:M$62,ROW()*2-4,,1),INDEX('Duplicate mass closure'!M$3:M$62,ROW()*2-5,,1))),INDEX('Duplicate mass closure'!M$3:M$62,ROW()*2-5,,1))</f>
        <v>61.634582956602294</v>
      </c>
      <c r="O11" s="55">
        <f>IF(AND($C11="",(INDEX('Duplicate mass closure'!N$3:N$62,ROW()*2-4,,1)&lt;&gt;"")),AVERAGE((INDEX('Duplicate mass closure'!N$3:N$62,ROW()*2-4,,1),INDEX('Duplicate mass closure'!N$3:N$62,ROW()*2-5,,1))),INDEX('Duplicate mass closure'!N$3:N$62,ROW()*2-5,,1))</f>
        <v>3.4570835717226984</v>
      </c>
      <c r="P11" s="55">
        <f>IF(AND($C11="",(INDEX('Duplicate mass closure'!O$3:O$62,ROW()*2-4,,1)&lt;&gt;"")),AVERAGE((INDEX('Duplicate mass closure'!O$3:O$62,ROW()*2-4,,1),INDEX('Duplicate mass closure'!O$3:O$62,ROW()*2-5,,1))),INDEX('Duplicate mass closure'!O$3:O$62,ROW()*2-5,,1))</f>
        <v>8.2310172770514782</v>
      </c>
      <c r="Q11" s="169">
        <f>IF(AND($C11="",(INDEX('Duplicate mass closure'!P$3:P$62,ROW()*2-4,,1)&lt;&gt;"")),AVERAGE((INDEX('Duplicate mass closure'!P$3:P$62,ROW()*2-4,,1),INDEX('Duplicate mass closure'!P$3:P$62,ROW()*2-5,,1))),INDEX('Duplicate mass closure'!P$3:P$62,ROW()*2-5,,1))</f>
        <v>0</v>
      </c>
      <c r="R11" s="55" t="str">
        <f>IF(AND($C11="",(INDEX('Duplicate mass closure'!Q$3:Q$62,ROW()*2-4,,1)&lt;&gt;"")),AVERAGE((INDEX('Duplicate mass closure'!Q$3:Q$62,ROW()*2-4,,1),INDEX('Duplicate mass closure'!Q$3:Q$62,ROW()*2-5,1))),INDEX('Duplicate mass closure'!Q$3:Q$62,ROW()*2-5,,1))</f>
        <v/>
      </c>
      <c r="S11" s="55" t="str">
        <f>IF(AND($C11="",(INDEX('Duplicate mass closure'!R$3:R$62,ROW()*2-4,,1)&lt;&gt;"")),AVERAGE((INDEX('Duplicate mass closure'!R$3:R$62,ROW()*2-4,,1),INDEX('Duplicate mass closure'!R$3:R$62,ROW()*2-5,1))),INDEX('Duplicate mass closure'!R$3:R$62,ROW()*2-5,,1))</f>
        <v/>
      </c>
      <c r="T11" s="55" t="str">
        <f>IF(AND($C11="",(INDEX('Duplicate mass closure'!S$3:S$62,ROW()*2-4,,1)&lt;&gt;"")),AVERAGE((INDEX('Duplicate mass closure'!S$3:S$62,ROW()*2-4,,1),INDEX('Duplicate mass closure'!S$3:S$62,ROW()*2-5,1))),INDEX('Duplicate mass closure'!S$3:S$62,ROW()*2-5,,1))</f>
        <v/>
      </c>
      <c r="U11" s="55" t="str">
        <f>IF(AND($C11="",(INDEX('Duplicate mass closure'!T$3:T$62,ROW()*2-4,,1)&lt;&gt;"")),AVERAGE((INDEX('Duplicate mass closure'!T$3:T$62,ROW()*2-4,,1),INDEX('Duplicate mass closure'!T$3:T$62,ROW()*2-5,1))),INDEX('Duplicate mass closure'!T$3:T$62,ROW()*2-5,,1))</f>
        <v/>
      </c>
      <c r="V11" s="55" t="str">
        <f>IF(AND($C11="",(INDEX('Duplicate mass closure'!U$3:U$62,ROW()*2-4,,1)&lt;&gt;"")),AVERAGE((INDEX('Duplicate mass closure'!U$3:U$62,ROW()*2-4,,1),INDEX('Duplicate mass closure'!U$3:U$62,ROW()*2-5,1))),INDEX('Duplicate mass closure'!U$3:U$62,ROW()*2-5,,1))</f>
        <v/>
      </c>
      <c r="W11" s="169" t="str">
        <f>IF(AND($C11="",(INDEX('Duplicate mass closure'!V$3:V$62,ROW()*2-4,,1)&lt;&gt;"")),AVERAGE((INDEX('Duplicate mass closure'!V$3:V$62,ROW()*2-4,,1),INDEX('Duplicate mass closure'!V$3:V$62,ROW()*2-5,1))),INDEX('Duplicate mass closure'!V$3:V$62,ROW()*2-5,,1))</f>
        <v/>
      </c>
      <c r="X11" s="55" t="str">
        <f>IF(AND($C11="",(INDEX('Duplicate mass closure'!W$3:W$62,ROW()*2-4,,1)&lt;&gt;"")),AVERAGE((INDEX('Duplicate mass closure'!W$3:W$62,ROW()*2-4,,1),INDEX('Duplicate mass closure'!W$3:W$62,ROW()*2-5,1))),INDEX('Duplicate mass closure'!W$3:W$62,ROW()*2-5,,1))</f>
        <v/>
      </c>
      <c r="Y11" s="55" t="str">
        <f>IF(AND($C11="",(INDEX('Duplicate mass closure'!X$3:X$62,ROW()*2-4,,1)&lt;&gt;"")),AVERAGE((INDEX('Duplicate mass closure'!X$3:X$62,ROW()*2-4,,1),INDEX('Duplicate mass closure'!X$3:X$62,ROW()*2-5,1))),INDEX('Duplicate mass closure'!X$3:X$62,ROW()*2-5,,1))</f>
        <v/>
      </c>
      <c r="Z11" s="55" t="str">
        <f>IF(AND($C11="",(INDEX('Duplicate mass closure'!Y$3:Y$62,ROW()*2-4,,1)&lt;&gt;"")),AVERAGE((INDEX('Duplicate mass closure'!Y$3:Y$62,ROW()*2-4,,1),INDEX('Duplicate mass closure'!Y$3:Y$62,ROW()*2-5,1))),INDEX('Duplicate mass closure'!Y$3:Y$62,ROW()*2-5,,1))</f>
        <v/>
      </c>
      <c r="AA11" s="55" t="str">
        <f>IF(AND($C11="",(INDEX('Duplicate mass closure'!Z$3:Z$62,ROW()*2-4,,1)&lt;&gt;"")),AVERAGE((INDEX('Duplicate mass closure'!Z$3:Z$62,ROW()*2-4,,1),INDEX('Duplicate mass closure'!Z$3:Z$62,ROW()*2-5,1))),INDEX('Duplicate mass closure'!Z$3:Z$62,ROW()*2-5,,1))</f>
        <v/>
      </c>
      <c r="AB11" s="55" t="str">
        <f>IF(AND($C11="",(INDEX('Duplicate mass closure'!AA$3:AA$62,ROW()*2-4,,1)&lt;&gt;"")),AVERAGE((INDEX('Duplicate mass closure'!AA$3:AA$62,ROW()*2-4,,1),INDEX('Duplicate mass closure'!AA$3:AA$62,ROW()*2-5,1))),INDEX('Duplicate mass closure'!AA$3:AA$62,ROW()*2-5,,1))</f>
        <v/>
      </c>
      <c r="AC11" s="169" t="str">
        <f>IF(AND($C11="",(INDEX('Duplicate mass closure'!AB$3:AB$62,ROW()*2-4,,1)&lt;&gt;"")),AVERAGE((INDEX('Duplicate mass closure'!AB$3:AB$62,ROW()*2-4,,1),INDEX('Duplicate mass closure'!AB$3:AB$62,ROW()*2-5,1))),INDEX('Duplicate mass closure'!AB$3:AB$62,ROW()*2-5,,1))</f>
        <v/>
      </c>
    </row>
    <row r="12" spans="1:29">
      <c r="A12" s="1">
        <f>'TRB Record'!A20</f>
        <v>10</v>
      </c>
      <c r="B12" s="9" t="str">
        <f>IF(
       INDEX('TRB Record'!C$2:C$61,ROW()*2-5,,1)="",
       "",
       INDEX('TRB Record'!C$2:C$61,ROW()*2-5,,1)
      )</f>
        <v>F11 t0</v>
      </c>
      <c r="C12" s="154"/>
      <c r="D12" s="173" t="str">
        <f>VLOOKUP(A12,'Duplicate mass closure'!$A$3:$C$62,3,FALSE)</f>
        <v/>
      </c>
      <c r="E12" s="173" t="str">
        <f>VLOOKUP(A12,'Duplicate mass closure'!$A$3:$D$62,4,FALSE)</f>
        <v/>
      </c>
      <c r="F12" s="168" t="str">
        <f>IF(AND($C12="",(INDEX('Duplicate mass closure'!E$3:E$62,ROW()*2-4,,1)&lt;&gt;"")),AVERAGE((INDEX('Duplicate mass closure'!E$3:E$62,ROW()*2-4,,1),INDEX('Duplicate mass closure'!E$3:E$62,ROW()*2-5,,1))),INDEX('Duplicate mass closure'!E$3:E$62,ROW()*2-5,,1))</f>
        <v/>
      </c>
      <c r="G12" s="55" t="str">
        <f>IF(AND($C12="",(INDEX('Duplicate mass closure'!F$3:F$62,ROW()*2-4,,1)&lt;&gt;"")),AVERAGE((INDEX('Duplicate mass closure'!F$3:F$62,ROW()*2-4,,1),INDEX('Duplicate mass closure'!F$3:F$62,ROW()*2-5,1))),INDEX('Duplicate mass closure'!F$3:F$62,ROW()*2-5,,1))</f>
        <v/>
      </c>
      <c r="H12" s="55" t="str">
        <f>IF(AND($C12="",(INDEX('Duplicate mass closure'!G$3:G$62,ROW()*2-4,,1)&lt;&gt;"")),AVERAGE((INDEX('Duplicate mass closure'!G$3:G$62,ROW()*2-4,,1),INDEX('Duplicate mass closure'!G$3:G$62,ROW()*2-5,1))),INDEX('Duplicate mass closure'!G$3:G$62,ROW()*2-5,,1))</f>
        <v/>
      </c>
      <c r="I12" s="55" t="str">
        <f>IF(AND($C12="",(INDEX('Duplicate mass closure'!H$3:H$62,ROW()*2-4,,1)&lt;&gt;"")),AVERAGE((INDEX('Duplicate mass closure'!H$3:H$62,ROW()*2-4,,1),INDEX('Duplicate mass closure'!H$3:H$62,ROW()*2-5,1))),INDEX('Duplicate mass closure'!H$3:H$62,ROW()*2-5,,1))</f>
        <v/>
      </c>
      <c r="J12" s="55" t="str">
        <f>IF(AND($C12="",(INDEX('Duplicate mass closure'!I$3:I$62,ROW()*2-4,,1)&lt;&gt;"")),AVERAGE((INDEX('Duplicate mass closure'!I$3:I$62,ROW()*2-4,,1),INDEX('Duplicate mass closure'!I$3:I$62,ROW()*2-5,1))),INDEX('Duplicate mass closure'!I$3:I$62,ROW()*2-5,,1))</f>
        <v/>
      </c>
      <c r="K12" s="55" t="str">
        <f>IF(AND($C12="",(INDEX('Duplicate mass closure'!J$3:J$62,ROW()*2-4,,1)&lt;&gt;"")),AVERAGE((INDEX('Duplicate mass closure'!J$3:J$62,ROW()*2-4,,1),INDEX('Duplicate mass closure'!J$3:J$62,ROW()*2-5,1))),INDEX('Duplicate mass closure'!J$3:J$62,ROW()*2-5,,1))</f>
        <v/>
      </c>
      <c r="L12" s="169" t="str">
        <f>IF(AND($C12="",(INDEX('Duplicate mass closure'!K$3:K$62,ROW()*2-4,,1)&lt;&gt;"")),AVERAGE((INDEX('Duplicate mass closure'!K$3:K$62,ROW()*2-4,,1),INDEX('Duplicate mass closure'!K$3:K$62,ROW()*2-5,1))),INDEX('Duplicate mass closure'!K$3:K$62,ROW()*2-5,,1))</f>
        <v/>
      </c>
      <c r="M12" s="168">
        <f>IF(AND($C12="",(INDEX('Duplicate mass closure'!L$3:L$62,ROW()*2-4,,1)&lt;&gt;"")),AVERAGE((INDEX('Duplicate mass closure'!L$3:L$62,ROW()*2-4,,1),INDEX('Duplicate mass closure'!L$3:L$62,ROW()*2-5,,1))),INDEX('Duplicate mass closure'!L$3:L$62,ROW()*2-5,,1))</f>
        <v>110.92978510701036</v>
      </c>
      <c r="N12" s="55">
        <f>IF(AND($C12="",(INDEX('Duplicate mass closure'!M$3:M$62,ROW()*2-4,,1)&lt;&gt;"")),AVERAGE((INDEX('Duplicate mass closure'!M$3:M$62,ROW()*2-4,,1),INDEX('Duplicate mass closure'!M$3:M$62,ROW()*2-5,,1))),INDEX('Duplicate mass closure'!M$3:M$62,ROW()*2-5,,1))</f>
        <v>60.604308457303652</v>
      </c>
      <c r="O12" s="55">
        <f>IF(AND($C12="",(INDEX('Duplicate mass closure'!N$3:N$62,ROW()*2-4,,1)&lt;&gt;"")),AVERAGE((INDEX('Duplicate mass closure'!N$3:N$62,ROW()*2-4,,1),INDEX('Duplicate mass closure'!N$3:N$62,ROW()*2-5,,1))),INDEX('Duplicate mass closure'!N$3:N$62,ROW()*2-5,,1))</f>
        <v>3.3222373284729754</v>
      </c>
      <c r="P12" s="55">
        <f>IF(AND($C12="",(INDEX('Duplicate mass closure'!O$3:O$62,ROW()*2-4,,1)&lt;&gt;"")),AVERAGE((INDEX('Duplicate mass closure'!O$3:O$62,ROW()*2-4,,1),INDEX('Duplicate mass closure'!O$3:O$62,ROW()*2-5,,1))),INDEX('Duplicate mass closure'!O$3:O$62,ROW()*2-5,,1))</f>
        <v>7.9541559024041995</v>
      </c>
      <c r="Q12" s="169">
        <f>IF(AND($C12="",(INDEX('Duplicate mass closure'!P$3:P$62,ROW()*2-4,,1)&lt;&gt;"")),AVERAGE((INDEX('Duplicate mass closure'!P$3:P$62,ROW()*2-4,,1),INDEX('Duplicate mass closure'!P$3:P$62,ROW()*2-5,,1))),INDEX('Duplicate mass closure'!P$3:P$62,ROW()*2-5,,1))</f>
        <v>0</v>
      </c>
      <c r="R12" s="55" t="str">
        <f>IF(AND($C12="",(INDEX('Duplicate mass closure'!Q$3:Q$62,ROW()*2-4,,1)&lt;&gt;"")),AVERAGE((INDEX('Duplicate mass closure'!Q$3:Q$62,ROW()*2-4,,1),INDEX('Duplicate mass closure'!Q$3:Q$62,ROW()*2-5,1))),INDEX('Duplicate mass closure'!Q$3:Q$62,ROW()*2-5,,1))</f>
        <v/>
      </c>
      <c r="S12" s="55" t="str">
        <f>IF(AND($C12="",(INDEX('Duplicate mass closure'!R$3:R$62,ROW()*2-4,,1)&lt;&gt;"")),AVERAGE((INDEX('Duplicate mass closure'!R$3:R$62,ROW()*2-4,,1),INDEX('Duplicate mass closure'!R$3:R$62,ROW()*2-5,1))),INDEX('Duplicate mass closure'!R$3:R$62,ROW()*2-5,,1))</f>
        <v/>
      </c>
      <c r="T12" s="55" t="str">
        <f>IF(AND($C12="",(INDEX('Duplicate mass closure'!S$3:S$62,ROW()*2-4,,1)&lt;&gt;"")),AVERAGE((INDEX('Duplicate mass closure'!S$3:S$62,ROW()*2-4,,1),INDEX('Duplicate mass closure'!S$3:S$62,ROW()*2-5,1))),INDEX('Duplicate mass closure'!S$3:S$62,ROW()*2-5,,1))</f>
        <v/>
      </c>
      <c r="U12" s="55" t="str">
        <f>IF(AND($C12="",(INDEX('Duplicate mass closure'!T$3:T$62,ROW()*2-4,,1)&lt;&gt;"")),AVERAGE((INDEX('Duplicate mass closure'!T$3:T$62,ROW()*2-4,,1),INDEX('Duplicate mass closure'!T$3:T$62,ROW()*2-5,1))),INDEX('Duplicate mass closure'!T$3:T$62,ROW()*2-5,,1))</f>
        <v/>
      </c>
      <c r="V12" s="55" t="str">
        <f>IF(AND($C12="",(INDEX('Duplicate mass closure'!U$3:U$62,ROW()*2-4,,1)&lt;&gt;"")),AVERAGE((INDEX('Duplicate mass closure'!U$3:U$62,ROW()*2-4,,1),INDEX('Duplicate mass closure'!U$3:U$62,ROW()*2-5,1))),INDEX('Duplicate mass closure'!U$3:U$62,ROW()*2-5,,1))</f>
        <v/>
      </c>
      <c r="W12" s="169" t="str">
        <f>IF(AND($C12="",(INDEX('Duplicate mass closure'!V$3:V$62,ROW()*2-4,,1)&lt;&gt;"")),AVERAGE((INDEX('Duplicate mass closure'!V$3:V$62,ROW()*2-4,,1),INDEX('Duplicate mass closure'!V$3:V$62,ROW()*2-5,1))),INDEX('Duplicate mass closure'!V$3:V$62,ROW()*2-5,,1))</f>
        <v/>
      </c>
      <c r="X12" s="55" t="str">
        <f>IF(AND($C12="",(INDEX('Duplicate mass closure'!W$3:W$62,ROW()*2-4,,1)&lt;&gt;"")),AVERAGE((INDEX('Duplicate mass closure'!W$3:W$62,ROW()*2-4,,1),INDEX('Duplicate mass closure'!W$3:W$62,ROW()*2-5,1))),INDEX('Duplicate mass closure'!W$3:W$62,ROW()*2-5,,1))</f>
        <v/>
      </c>
      <c r="Y12" s="55" t="str">
        <f>IF(AND($C12="",(INDEX('Duplicate mass closure'!X$3:X$62,ROW()*2-4,,1)&lt;&gt;"")),AVERAGE((INDEX('Duplicate mass closure'!X$3:X$62,ROW()*2-4,,1),INDEX('Duplicate mass closure'!X$3:X$62,ROW()*2-5,1))),INDEX('Duplicate mass closure'!X$3:X$62,ROW()*2-5,,1))</f>
        <v/>
      </c>
      <c r="Z12" s="55" t="str">
        <f>IF(AND($C12="",(INDEX('Duplicate mass closure'!Y$3:Y$62,ROW()*2-4,,1)&lt;&gt;"")),AVERAGE((INDEX('Duplicate mass closure'!Y$3:Y$62,ROW()*2-4,,1),INDEX('Duplicate mass closure'!Y$3:Y$62,ROW()*2-5,1))),INDEX('Duplicate mass closure'!Y$3:Y$62,ROW()*2-5,,1))</f>
        <v/>
      </c>
      <c r="AA12" s="55" t="str">
        <f>IF(AND($C12="",(INDEX('Duplicate mass closure'!Z$3:Z$62,ROW()*2-4,,1)&lt;&gt;"")),AVERAGE((INDEX('Duplicate mass closure'!Z$3:Z$62,ROW()*2-4,,1),INDEX('Duplicate mass closure'!Z$3:Z$62,ROW()*2-5,1))),INDEX('Duplicate mass closure'!Z$3:Z$62,ROW()*2-5,,1))</f>
        <v/>
      </c>
      <c r="AB12" s="55" t="str">
        <f>IF(AND($C12="",(INDEX('Duplicate mass closure'!AA$3:AA$62,ROW()*2-4,,1)&lt;&gt;"")),AVERAGE((INDEX('Duplicate mass closure'!AA$3:AA$62,ROW()*2-4,,1),INDEX('Duplicate mass closure'!AA$3:AA$62,ROW()*2-5,1))),INDEX('Duplicate mass closure'!AA$3:AA$62,ROW()*2-5,,1))</f>
        <v/>
      </c>
      <c r="AC12" s="169" t="str">
        <f>IF(AND($C12="",(INDEX('Duplicate mass closure'!AB$3:AB$62,ROW()*2-4,,1)&lt;&gt;"")),AVERAGE((INDEX('Duplicate mass closure'!AB$3:AB$62,ROW()*2-4,,1),INDEX('Duplicate mass closure'!AB$3:AB$62,ROW()*2-5,1))),INDEX('Duplicate mass closure'!AB$3:AB$62,ROW()*2-5,,1))</f>
        <v/>
      </c>
    </row>
    <row r="13" spans="1:29">
      <c r="A13" s="1">
        <f>'TRB Record'!A22</f>
        <v>11</v>
      </c>
      <c r="B13" s="9" t="str">
        <f>IF(
       INDEX('TRB Record'!C$2:C$61,ROW()*2-5,,1)="",
       "",
       INDEX('TRB Record'!C$2:C$61,ROW()*2-5,,1)
      )</f>
        <v>F12 t0</v>
      </c>
      <c r="C13" s="154"/>
      <c r="D13" s="173" t="str">
        <f>VLOOKUP(A13,'Duplicate mass closure'!$A$3:$C$62,3,FALSE)</f>
        <v/>
      </c>
      <c r="E13" s="173" t="str">
        <f>VLOOKUP(A13,'Duplicate mass closure'!$A$3:$D$62,4,FALSE)</f>
        <v/>
      </c>
      <c r="F13" s="168" t="str">
        <f>IF(AND($C13="",(INDEX('Duplicate mass closure'!E$3:E$62,ROW()*2-4,,1)&lt;&gt;"")),AVERAGE((INDEX('Duplicate mass closure'!E$3:E$62,ROW()*2-4,,1),INDEX('Duplicate mass closure'!E$3:E$62,ROW()*2-5,,1))),INDEX('Duplicate mass closure'!E$3:E$62,ROW()*2-5,,1))</f>
        <v/>
      </c>
      <c r="G13" s="55" t="str">
        <f>IF(AND($C13="",(INDEX('Duplicate mass closure'!F$3:F$62,ROW()*2-4,,1)&lt;&gt;"")),AVERAGE((INDEX('Duplicate mass closure'!F$3:F$62,ROW()*2-4,,1),INDEX('Duplicate mass closure'!F$3:F$62,ROW()*2-5,1))),INDEX('Duplicate mass closure'!F$3:F$62,ROW()*2-5,,1))</f>
        <v/>
      </c>
      <c r="H13" s="55" t="str">
        <f>IF(AND($C13="",(INDEX('Duplicate mass closure'!G$3:G$62,ROW()*2-4,,1)&lt;&gt;"")),AVERAGE((INDEX('Duplicate mass closure'!G$3:G$62,ROW()*2-4,,1),INDEX('Duplicate mass closure'!G$3:G$62,ROW()*2-5,1))),INDEX('Duplicate mass closure'!G$3:G$62,ROW()*2-5,,1))</f>
        <v/>
      </c>
      <c r="I13" s="55" t="str">
        <f>IF(AND($C13="",(INDEX('Duplicate mass closure'!H$3:H$62,ROW()*2-4,,1)&lt;&gt;"")),AVERAGE((INDEX('Duplicate mass closure'!H$3:H$62,ROW()*2-4,,1),INDEX('Duplicate mass closure'!H$3:H$62,ROW()*2-5,1))),INDEX('Duplicate mass closure'!H$3:H$62,ROW()*2-5,,1))</f>
        <v/>
      </c>
      <c r="J13" s="55" t="str">
        <f>IF(AND($C13="",(INDEX('Duplicate mass closure'!I$3:I$62,ROW()*2-4,,1)&lt;&gt;"")),AVERAGE((INDEX('Duplicate mass closure'!I$3:I$62,ROW()*2-4,,1),INDEX('Duplicate mass closure'!I$3:I$62,ROW()*2-5,1))),INDEX('Duplicate mass closure'!I$3:I$62,ROW()*2-5,,1))</f>
        <v/>
      </c>
      <c r="K13" s="55" t="str">
        <f>IF(AND($C13="",(INDEX('Duplicate mass closure'!J$3:J$62,ROW()*2-4,,1)&lt;&gt;"")),AVERAGE((INDEX('Duplicate mass closure'!J$3:J$62,ROW()*2-4,,1),INDEX('Duplicate mass closure'!J$3:J$62,ROW()*2-5,1))),INDEX('Duplicate mass closure'!J$3:J$62,ROW()*2-5,,1))</f>
        <v/>
      </c>
      <c r="L13" s="169" t="str">
        <f>IF(AND($C13="",(INDEX('Duplicate mass closure'!K$3:K$62,ROW()*2-4,,1)&lt;&gt;"")),AVERAGE((INDEX('Duplicate mass closure'!K$3:K$62,ROW()*2-4,,1),INDEX('Duplicate mass closure'!K$3:K$62,ROW()*2-5,1))),INDEX('Duplicate mass closure'!K$3:K$62,ROW()*2-5,,1))</f>
        <v/>
      </c>
      <c r="M13" s="168">
        <f>IF(AND($C13="",(INDEX('Duplicate mass closure'!L$3:L$62,ROW()*2-4,,1)&lt;&gt;"")),AVERAGE((INDEX('Duplicate mass closure'!L$3:L$62,ROW()*2-4,,1),INDEX('Duplicate mass closure'!L$3:L$62,ROW()*2-5,,1))),INDEX('Duplicate mass closure'!L$3:L$62,ROW()*2-5,,1))</f>
        <v>99.733840768465996</v>
      </c>
      <c r="N13" s="55">
        <f>IF(AND($C13="",(INDEX('Duplicate mass closure'!M$3:M$62,ROW()*2-4,,1)&lt;&gt;"")),AVERAGE((INDEX('Duplicate mass closure'!M$3:M$62,ROW()*2-4,,1),INDEX('Duplicate mass closure'!M$3:M$62,ROW()*2-5,,1))),INDEX('Duplicate mass closure'!M$3:M$62,ROW()*2-5,,1))</f>
        <v>59.557445060232091</v>
      </c>
      <c r="O13" s="55">
        <f>IF(AND($C13="",(INDEX('Duplicate mass closure'!N$3:N$62,ROW()*2-4,,1)&lt;&gt;"")),AVERAGE((INDEX('Duplicate mass closure'!N$3:N$62,ROW()*2-4,,1),INDEX('Duplicate mass closure'!N$3:N$62,ROW()*2-5,,1))),INDEX('Duplicate mass closure'!N$3:N$62,ROW()*2-5,,1))</f>
        <v>3.2358454262707905</v>
      </c>
      <c r="P13" s="55">
        <f>IF(AND($C13="",(INDEX('Duplicate mass closure'!O$3:O$62,ROW()*2-4,,1)&lt;&gt;"")),AVERAGE((INDEX('Duplicate mass closure'!O$3:O$62,ROW()*2-4,,1),INDEX('Duplicate mass closure'!O$3:O$62,ROW()*2-5,,1))),INDEX('Duplicate mass closure'!O$3:O$62,ROW()*2-5,,1))</f>
        <v>7.7899925971379984</v>
      </c>
      <c r="Q13" s="169">
        <f>IF(AND($C13="",(INDEX('Duplicate mass closure'!P$3:P$62,ROW()*2-4,,1)&lt;&gt;"")),AVERAGE((INDEX('Duplicate mass closure'!P$3:P$62,ROW()*2-4,,1),INDEX('Duplicate mass closure'!P$3:P$62,ROW()*2-5,,1))),INDEX('Duplicate mass closure'!P$3:P$62,ROW()*2-5,,1))</f>
        <v>0</v>
      </c>
      <c r="R13" s="55" t="str">
        <f>IF(AND($C13="",(INDEX('Duplicate mass closure'!Q$3:Q$62,ROW()*2-4,,1)&lt;&gt;"")),AVERAGE((INDEX('Duplicate mass closure'!Q$3:Q$62,ROW()*2-4,,1),INDEX('Duplicate mass closure'!Q$3:Q$62,ROW()*2-5,1))),INDEX('Duplicate mass closure'!Q$3:Q$62,ROW()*2-5,,1))</f>
        <v/>
      </c>
      <c r="S13" s="55" t="str">
        <f>IF(AND($C13="",(INDEX('Duplicate mass closure'!R$3:R$62,ROW()*2-4,,1)&lt;&gt;"")),AVERAGE((INDEX('Duplicate mass closure'!R$3:R$62,ROW()*2-4,,1),INDEX('Duplicate mass closure'!R$3:R$62,ROW()*2-5,1))),INDEX('Duplicate mass closure'!R$3:R$62,ROW()*2-5,,1))</f>
        <v/>
      </c>
      <c r="T13" s="55" t="str">
        <f>IF(AND($C13="",(INDEX('Duplicate mass closure'!S$3:S$62,ROW()*2-4,,1)&lt;&gt;"")),AVERAGE((INDEX('Duplicate mass closure'!S$3:S$62,ROW()*2-4,,1),INDEX('Duplicate mass closure'!S$3:S$62,ROW()*2-5,1))),INDEX('Duplicate mass closure'!S$3:S$62,ROW()*2-5,,1))</f>
        <v/>
      </c>
      <c r="U13" s="55" t="str">
        <f>IF(AND($C13="",(INDEX('Duplicate mass closure'!T$3:T$62,ROW()*2-4,,1)&lt;&gt;"")),AVERAGE((INDEX('Duplicate mass closure'!T$3:T$62,ROW()*2-4,,1),INDEX('Duplicate mass closure'!T$3:T$62,ROW()*2-5,1))),INDEX('Duplicate mass closure'!T$3:T$62,ROW()*2-5,,1))</f>
        <v/>
      </c>
      <c r="V13" s="55" t="str">
        <f>IF(AND($C13="",(INDEX('Duplicate mass closure'!U$3:U$62,ROW()*2-4,,1)&lt;&gt;"")),AVERAGE((INDEX('Duplicate mass closure'!U$3:U$62,ROW()*2-4,,1),INDEX('Duplicate mass closure'!U$3:U$62,ROW()*2-5,1))),INDEX('Duplicate mass closure'!U$3:U$62,ROW()*2-5,,1))</f>
        <v/>
      </c>
      <c r="W13" s="169" t="str">
        <f>IF(AND($C13="",(INDEX('Duplicate mass closure'!V$3:V$62,ROW()*2-4,,1)&lt;&gt;"")),AVERAGE((INDEX('Duplicate mass closure'!V$3:V$62,ROW()*2-4,,1),INDEX('Duplicate mass closure'!V$3:V$62,ROW()*2-5,1))),INDEX('Duplicate mass closure'!V$3:V$62,ROW()*2-5,,1))</f>
        <v/>
      </c>
      <c r="X13" s="55" t="str">
        <f>IF(AND($C13="",(INDEX('Duplicate mass closure'!W$3:W$62,ROW()*2-4,,1)&lt;&gt;"")),AVERAGE((INDEX('Duplicate mass closure'!W$3:W$62,ROW()*2-4,,1),INDEX('Duplicate mass closure'!W$3:W$62,ROW()*2-5,1))),INDEX('Duplicate mass closure'!W$3:W$62,ROW()*2-5,,1))</f>
        <v/>
      </c>
      <c r="Y13" s="55" t="str">
        <f>IF(AND($C13="",(INDEX('Duplicate mass closure'!X$3:X$62,ROW()*2-4,,1)&lt;&gt;"")),AVERAGE((INDEX('Duplicate mass closure'!X$3:X$62,ROW()*2-4,,1),INDEX('Duplicate mass closure'!X$3:X$62,ROW()*2-5,1))),INDEX('Duplicate mass closure'!X$3:X$62,ROW()*2-5,,1))</f>
        <v/>
      </c>
      <c r="Z13" s="55" t="str">
        <f>IF(AND($C13="",(INDEX('Duplicate mass closure'!Y$3:Y$62,ROW()*2-4,,1)&lt;&gt;"")),AVERAGE((INDEX('Duplicate mass closure'!Y$3:Y$62,ROW()*2-4,,1),INDEX('Duplicate mass closure'!Y$3:Y$62,ROW()*2-5,1))),INDEX('Duplicate mass closure'!Y$3:Y$62,ROW()*2-5,,1))</f>
        <v/>
      </c>
      <c r="AA13" s="55" t="str">
        <f>IF(AND($C13="",(INDEX('Duplicate mass closure'!Z$3:Z$62,ROW()*2-4,,1)&lt;&gt;"")),AVERAGE((INDEX('Duplicate mass closure'!Z$3:Z$62,ROW()*2-4,,1),INDEX('Duplicate mass closure'!Z$3:Z$62,ROW()*2-5,1))),INDEX('Duplicate mass closure'!Z$3:Z$62,ROW()*2-5,,1))</f>
        <v/>
      </c>
      <c r="AB13" s="55" t="str">
        <f>IF(AND($C13="",(INDEX('Duplicate mass closure'!AA$3:AA$62,ROW()*2-4,,1)&lt;&gt;"")),AVERAGE((INDEX('Duplicate mass closure'!AA$3:AA$62,ROW()*2-4,,1),INDEX('Duplicate mass closure'!AA$3:AA$62,ROW()*2-5,1))),INDEX('Duplicate mass closure'!AA$3:AA$62,ROW()*2-5,,1))</f>
        <v/>
      </c>
      <c r="AC13" s="169" t="str">
        <f>IF(AND($C13="",(INDEX('Duplicate mass closure'!AB$3:AB$62,ROW()*2-4,,1)&lt;&gt;"")),AVERAGE((INDEX('Duplicate mass closure'!AB$3:AB$62,ROW()*2-4,,1),INDEX('Duplicate mass closure'!AB$3:AB$62,ROW()*2-5,1))),INDEX('Duplicate mass closure'!AB$3:AB$62,ROW()*2-5,,1))</f>
        <v/>
      </c>
    </row>
    <row r="14" spans="1:29">
      <c r="A14" s="1">
        <f>'TRB Record'!A24</f>
        <v>12</v>
      </c>
      <c r="B14" s="9" t="str">
        <f>IF(
       INDEX('TRB Record'!C$2:C$61,ROW()*2-5,,1)="",
       "",
       INDEX('TRB Record'!C$2:C$61,ROW()*2-5,,1)
      )</f>
        <v/>
      </c>
      <c r="C14" s="154"/>
      <c r="D14" s="173" t="str">
        <f>VLOOKUP(A14,'Duplicate mass closure'!$A$3:$C$62,3,FALSE)</f>
        <v/>
      </c>
      <c r="E14" s="173" t="str">
        <f>VLOOKUP(A14,'Duplicate mass closure'!$A$3:$D$62,4,FALSE)</f>
        <v/>
      </c>
      <c r="F14" s="168" t="str">
        <f>IF(AND($C14="",(INDEX('Duplicate mass closure'!E$3:E$62,ROW()*2-4,,1)&lt;&gt;"")),AVERAGE((INDEX('Duplicate mass closure'!E$3:E$62,ROW()*2-4,,1),INDEX('Duplicate mass closure'!E$3:E$62,ROW()*2-5,,1))),INDEX('Duplicate mass closure'!E$3:E$62,ROW()*2-5,,1))</f>
        <v/>
      </c>
      <c r="G14" s="55" t="str">
        <f>IF(AND($C14="",(INDEX('Duplicate mass closure'!F$3:F$62,ROW()*2-4,,1)&lt;&gt;"")),AVERAGE((INDEX('Duplicate mass closure'!F$3:F$62,ROW()*2-4,,1),INDEX('Duplicate mass closure'!F$3:F$62,ROW()*2-5,1))),INDEX('Duplicate mass closure'!F$3:F$62,ROW()*2-5,,1))</f>
        <v/>
      </c>
      <c r="H14" s="55" t="str">
        <f>IF(AND($C14="",(INDEX('Duplicate mass closure'!G$3:G$62,ROW()*2-4,,1)&lt;&gt;"")),AVERAGE((INDEX('Duplicate mass closure'!G$3:G$62,ROW()*2-4,,1),INDEX('Duplicate mass closure'!G$3:G$62,ROW()*2-5,1))),INDEX('Duplicate mass closure'!G$3:G$62,ROW()*2-5,,1))</f>
        <v/>
      </c>
      <c r="I14" s="55" t="str">
        <f>IF(AND($C14="",(INDEX('Duplicate mass closure'!H$3:H$62,ROW()*2-4,,1)&lt;&gt;"")),AVERAGE((INDEX('Duplicate mass closure'!H$3:H$62,ROW()*2-4,,1),INDEX('Duplicate mass closure'!H$3:H$62,ROW()*2-5,1))),INDEX('Duplicate mass closure'!H$3:H$62,ROW()*2-5,,1))</f>
        <v/>
      </c>
      <c r="J14" s="55" t="str">
        <f>IF(AND($C14="",(INDEX('Duplicate mass closure'!I$3:I$62,ROW()*2-4,,1)&lt;&gt;"")),AVERAGE((INDEX('Duplicate mass closure'!I$3:I$62,ROW()*2-4,,1),INDEX('Duplicate mass closure'!I$3:I$62,ROW()*2-5,1))),INDEX('Duplicate mass closure'!I$3:I$62,ROW()*2-5,,1))</f>
        <v/>
      </c>
      <c r="K14" s="55" t="str">
        <f>IF(AND($C14="",(INDEX('Duplicate mass closure'!J$3:J$62,ROW()*2-4,,1)&lt;&gt;"")),AVERAGE((INDEX('Duplicate mass closure'!J$3:J$62,ROW()*2-4,,1),INDEX('Duplicate mass closure'!J$3:J$62,ROW()*2-5,1))),INDEX('Duplicate mass closure'!J$3:J$62,ROW()*2-5,,1))</f>
        <v/>
      </c>
      <c r="L14" s="169" t="str">
        <f>IF(AND($C14="",(INDEX('Duplicate mass closure'!K$3:K$62,ROW()*2-4,,1)&lt;&gt;"")),AVERAGE((INDEX('Duplicate mass closure'!K$3:K$62,ROW()*2-4,,1),INDEX('Duplicate mass closure'!K$3:K$62,ROW()*2-5,1))),INDEX('Duplicate mass closure'!K$3:K$62,ROW()*2-5,,1))</f>
        <v/>
      </c>
      <c r="M14" s="168" t="str">
        <f>IF(AND($C14="",(INDEX('Duplicate mass closure'!L$3:L$62,ROW()*2-4,,1)&lt;&gt;"")),AVERAGE((INDEX('Duplicate mass closure'!L$3:L$62,ROW()*2-4,,1),INDEX('Duplicate mass closure'!L$3:L$62,ROW()*2-5,,1))),INDEX('Duplicate mass closure'!L$3:L$62,ROW()*2-5,,1))</f>
        <v/>
      </c>
      <c r="N14" s="55" t="str">
        <f>IF(AND($C14="",(INDEX('Duplicate mass closure'!M$3:M$62,ROW()*2-4,,1)&lt;&gt;"")),AVERAGE((INDEX('Duplicate mass closure'!M$3:M$62,ROW()*2-4,,1),INDEX('Duplicate mass closure'!M$3:M$62,ROW()*2-5,,1))),INDEX('Duplicate mass closure'!M$3:M$62,ROW()*2-5,,1))</f>
        <v/>
      </c>
      <c r="O14" s="55" t="str">
        <f>IF(AND($C14="",(INDEX('Duplicate mass closure'!N$3:N$62,ROW()*2-4,,1)&lt;&gt;"")),AVERAGE((INDEX('Duplicate mass closure'!N$3:N$62,ROW()*2-4,,1),INDEX('Duplicate mass closure'!N$3:N$62,ROW()*2-5,,1))),INDEX('Duplicate mass closure'!N$3:N$62,ROW()*2-5,,1))</f>
        <v/>
      </c>
      <c r="P14" s="55" t="str">
        <f>IF(AND($C14="",(INDEX('Duplicate mass closure'!O$3:O$62,ROW()*2-4,,1)&lt;&gt;"")),AVERAGE((INDEX('Duplicate mass closure'!O$3:O$62,ROW()*2-4,,1),INDEX('Duplicate mass closure'!O$3:O$62,ROW()*2-5,,1))),INDEX('Duplicate mass closure'!O$3:O$62,ROW()*2-5,,1))</f>
        <v/>
      </c>
      <c r="Q14" s="169" t="str">
        <f>IF(AND($C14="",(INDEX('Duplicate mass closure'!P$3:P$62,ROW()*2-4,,1)&lt;&gt;"")),AVERAGE((INDEX('Duplicate mass closure'!P$3:P$62,ROW()*2-4,,1),INDEX('Duplicate mass closure'!P$3:P$62,ROW()*2-5,,1))),INDEX('Duplicate mass closure'!P$3:P$62,ROW()*2-5,,1))</f>
        <v/>
      </c>
      <c r="R14" s="55" t="str">
        <f>IF(AND($C14="",(INDEX('Duplicate mass closure'!Q$3:Q$62,ROW()*2-4,,1)&lt;&gt;"")),AVERAGE((INDEX('Duplicate mass closure'!Q$3:Q$62,ROW()*2-4,,1),INDEX('Duplicate mass closure'!Q$3:Q$62,ROW()*2-5,1))),INDEX('Duplicate mass closure'!Q$3:Q$62,ROW()*2-5,,1))</f>
        <v/>
      </c>
      <c r="S14" s="55" t="str">
        <f>IF(AND($C14="",(INDEX('Duplicate mass closure'!R$3:R$62,ROW()*2-4,,1)&lt;&gt;"")),AVERAGE((INDEX('Duplicate mass closure'!R$3:R$62,ROW()*2-4,,1),INDEX('Duplicate mass closure'!R$3:R$62,ROW()*2-5,1))),INDEX('Duplicate mass closure'!R$3:R$62,ROW()*2-5,,1))</f>
        <v/>
      </c>
      <c r="T14" s="55" t="str">
        <f>IF(AND($C14="",(INDEX('Duplicate mass closure'!S$3:S$62,ROW()*2-4,,1)&lt;&gt;"")),AVERAGE((INDEX('Duplicate mass closure'!S$3:S$62,ROW()*2-4,,1),INDEX('Duplicate mass closure'!S$3:S$62,ROW()*2-5,1))),INDEX('Duplicate mass closure'!S$3:S$62,ROW()*2-5,,1))</f>
        <v/>
      </c>
      <c r="U14" s="55" t="str">
        <f>IF(AND($C14="",(INDEX('Duplicate mass closure'!T$3:T$62,ROW()*2-4,,1)&lt;&gt;"")),AVERAGE((INDEX('Duplicate mass closure'!T$3:T$62,ROW()*2-4,,1),INDEX('Duplicate mass closure'!T$3:T$62,ROW()*2-5,1))),INDEX('Duplicate mass closure'!T$3:T$62,ROW()*2-5,,1))</f>
        <v/>
      </c>
      <c r="V14" s="55" t="str">
        <f>IF(AND($C14="",(INDEX('Duplicate mass closure'!U$3:U$62,ROW()*2-4,,1)&lt;&gt;"")),AVERAGE((INDEX('Duplicate mass closure'!U$3:U$62,ROW()*2-4,,1),INDEX('Duplicate mass closure'!U$3:U$62,ROW()*2-5,1))),INDEX('Duplicate mass closure'!U$3:U$62,ROW()*2-5,,1))</f>
        <v/>
      </c>
      <c r="W14" s="169" t="str">
        <f>IF(AND($C14="",(INDEX('Duplicate mass closure'!V$3:V$62,ROW()*2-4,,1)&lt;&gt;"")),AVERAGE((INDEX('Duplicate mass closure'!V$3:V$62,ROW()*2-4,,1),INDEX('Duplicate mass closure'!V$3:V$62,ROW()*2-5,1))),INDEX('Duplicate mass closure'!V$3:V$62,ROW()*2-5,,1))</f>
        <v/>
      </c>
      <c r="X14" s="55" t="str">
        <f>IF(AND($C14="",(INDEX('Duplicate mass closure'!W$3:W$62,ROW()*2-4,,1)&lt;&gt;"")),AVERAGE((INDEX('Duplicate mass closure'!W$3:W$62,ROW()*2-4,,1),INDEX('Duplicate mass closure'!W$3:W$62,ROW()*2-5,1))),INDEX('Duplicate mass closure'!W$3:W$62,ROW()*2-5,,1))</f>
        <v/>
      </c>
      <c r="Y14" s="55" t="str">
        <f>IF(AND($C14="",(INDEX('Duplicate mass closure'!X$3:X$62,ROW()*2-4,,1)&lt;&gt;"")),AVERAGE((INDEX('Duplicate mass closure'!X$3:X$62,ROW()*2-4,,1),INDEX('Duplicate mass closure'!X$3:X$62,ROW()*2-5,1))),INDEX('Duplicate mass closure'!X$3:X$62,ROW()*2-5,,1))</f>
        <v/>
      </c>
      <c r="Z14" s="55" t="str">
        <f>IF(AND($C14="",(INDEX('Duplicate mass closure'!Y$3:Y$62,ROW()*2-4,,1)&lt;&gt;"")),AVERAGE((INDEX('Duplicate mass closure'!Y$3:Y$62,ROW()*2-4,,1),INDEX('Duplicate mass closure'!Y$3:Y$62,ROW()*2-5,1))),INDEX('Duplicate mass closure'!Y$3:Y$62,ROW()*2-5,,1))</f>
        <v/>
      </c>
      <c r="AA14" s="55" t="str">
        <f>IF(AND($C14="",(INDEX('Duplicate mass closure'!Z$3:Z$62,ROW()*2-4,,1)&lt;&gt;"")),AVERAGE((INDEX('Duplicate mass closure'!Z$3:Z$62,ROW()*2-4,,1),INDEX('Duplicate mass closure'!Z$3:Z$62,ROW()*2-5,1))),INDEX('Duplicate mass closure'!Z$3:Z$62,ROW()*2-5,,1))</f>
        <v/>
      </c>
      <c r="AB14" s="55" t="str">
        <f>IF(AND($C14="",(INDEX('Duplicate mass closure'!AA$3:AA$62,ROW()*2-4,,1)&lt;&gt;"")),AVERAGE((INDEX('Duplicate mass closure'!AA$3:AA$62,ROW()*2-4,,1),INDEX('Duplicate mass closure'!AA$3:AA$62,ROW()*2-5,1))),INDEX('Duplicate mass closure'!AA$3:AA$62,ROW()*2-5,,1))</f>
        <v/>
      </c>
      <c r="AC14" s="169" t="str">
        <f>IF(AND($C14="",(INDEX('Duplicate mass closure'!AB$3:AB$62,ROW()*2-4,,1)&lt;&gt;"")),AVERAGE((INDEX('Duplicate mass closure'!AB$3:AB$62,ROW()*2-4,,1),INDEX('Duplicate mass closure'!AB$3:AB$62,ROW()*2-5,1))),INDEX('Duplicate mass closure'!AB$3:AB$62,ROW()*2-5,,1))</f>
        <v/>
      </c>
    </row>
    <row r="15" spans="1:29">
      <c r="A15" s="1">
        <f>'TRB Record'!A26</f>
        <v>13</v>
      </c>
      <c r="B15" s="9" t="str">
        <f>IF(
       INDEX('TRB Record'!C$2:C$61,ROW()*2-5,,1)="",
       "",
       INDEX('TRB Record'!C$2:C$61,ROW()*2-5,,1)
      )</f>
        <v/>
      </c>
      <c r="C15" s="154"/>
      <c r="D15" s="173" t="str">
        <f>VLOOKUP(A15,'Duplicate mass closure'!$A$3:$C$62,3,FALSE)</f>
        <v/>
      </c>
      <c r="E15" s="173" t="str">
        <f>VLOOKUP(A15,'Duplicate mass closure'!$A$3:$D$62,4,FALSE)</f>
        <v/>
      </c>
      <c r="F15" s="168" t="str">
        <f>IF(AND($C15="",(INDEX('Duplicate mass closure'!E$3:E$62,ROW()*2-4,,1)&lt;&gt;"")),AVERAGE((INDEX('Duplicate mass closure'!E$3:E$62,ROW()*2-4,,1),INDEX('Duplicate mass closure'!E$3:E$62,ROW()*2-5,,1))),INDEX('Duplicate mass closure'!E$3:E$62,ROW()*2-5,,1))</f>
        <v/>
      </c>
      <c r="G15" s="55" t="str">
        <f>IF(AND($C15="",(INDEX('Duplicate mass closure'!F$3:F$62,ROW()*2-4,,1)&lt;&gt;"")),AVERAGE((INDEX('Duplicate mass closure'!F$3:F$62,ROW()*2-4,,1),INDEX('Duplicate mass closure'!F$3:F$62,ROW()*2-5,1))),INDEX('Duplicate mass closure'!F$3:F$62,ROW()*2-5,,1))</f>
        <v/>
      </c>
      <c r="H15" s="55" t="str">
        <f>IF(AND($C15="",(INDEX('Duplicate mass closure'!G$3:G$62,ROW()*2-4,,1)&lt;&gt;"")),AVERAGE((INDEX('Duplicate mass closure'!G$3:G$62,ROW()*2-4,,1),INDEX('Duplicate mass closure'!G$3:G$62,ROW()*2-5,1))),INDEX('Duplicate mass closure'!G$3:G$62,ROW()*2-5,,1))</f>
        <v/>
      </c>
      <c r="I15" s="55" t="str">
        <f>IF(AND($C15="",(INDEX('Duplicate mass closure'!H$3:H$62,ROW()*2-4,,1)&lt;&gt;"")),AVERAGE((INDEX('Duplicate mass closure'!H$3:H$62,ROW()*2-4,,1),INDEX('Duplicate mass closure'!H$3:H$62,ROW()*2-5,1))),INDEX('Duplicate mass closure'!H$3:H$62,ROW()*2-5,,1))</f>
        <v/>
      </c>
      <c r="J15" s="55" t="str">
        <f>IF(AND($C15="",(INDEX('Duplicate mass closure'!I$3:I$62,ROW()*2-4,,1)&lt;&gt;"")),AVERAGE((INDEX('Duplicate mass closure'!I$3:I$62,ROW()*2-4,,1),INDEX('Duplicate mass closure'!I$3:I$62,ROW()*2-5,1))),INDEX('Duplicate mass closure'!I$3:I$62,ROW()*2-5,,1))</f>
        <v/>
      </c>
      <c r="K15" s="55" t="str">
        <f>IF(AND($C15="",(INDEX('Duplicate mass closure'!J$3:J$62,ROW()*2-4,,1)&lt;&gt;"")),AVERAGE((INDEX('Duplicate mass closure'!J$3:J$62,ROW()*2-4,,1),INDEX('Duplicate mass closure'!J$3:J$62,ROW()*2-5,1))),INDEX('Duplicate mass closure'!J$3:J$62,ROW()*2-5,,1))</f>
        <v/>
      </c>
      <c r="L15" s="169" t="str">
        <f>IF(AND($C15="",(INDEX('Duplicate mass closure'!K$3:K$62,ROW()*2-4,,1)&lt;&gt;"")),AVERAGE((INDEX('Duplicate mass closure'!K$3:K$62,ROW()*2-4,,1),INDEX('Duplicate mass closure'!K$3:K$62,ROW()*2-5,1))),INDEX('Duplicate mass closure'!K$3:K$62,ROW()*2-5,,1))</f>
        <v/>
      </c>
      <c r="M15" s="168" t="str">
        <f>IF(AND($C15="",(INDEX('Duplicate mass closure'!L$3:L$62,ROW()*2-4,,1)&lt;&gt;"")),AVERAGE((INDEX('Duplicate mass closure'!L$3:L$62,ROW()*2-4,,1),INDEX('Duplicate mass closure'!L$3:L$62,ROW()*2-5,,1))),INDEX('Duplicate mass closure'!L$3:L$62,ROW()*2-5,,1))</f>
        <v/>
      </c>
      <c r="N15" s="55" t="str">
        <f>IF(AND($C15="",(INDEX('Duplicate mass closure'!M$3:M$62,ROW()*2-4,,1)&lt;&gt;"")),AVERAGE((INDEX('Duplicate mass closure'!M$3:M$62,ROW()*2-4,,1),INDEX('Duplicate mass closure'!M$3:M$62,ROW()*2-5,,1))),INDEX('Duplicate mass closure'!M$3:M$62,ROW()*2-5,,1))</f>
        <v/>
      </c>
      <c r="O15" s="55" t="str">
        <f>IF(AND($C15="",(INDEX('Duplicate mass closure'!N$3:N$62,ROW()*2-4,,1)&lt;&gt;"")),AVERAGE((INDEX('Duplicate mass closure'!N$3:N$62,ROW()*2-4,,1),INDEX('Duplicate mass closure'!N$3:N$62,ROW()*2-5,,1))),INDEX('Duplicate mass closure'!N$3:N$62,ROW()*2-5,,1))</f>
        <v/>
      </c>
      <c r="P15" s="55" t="str">
        <f>IF(AND($C15="",(INDEX('Duplicate mass closure'!O$3:O$62,ROW()*2-4,,1)&lt;&gt;"")),AVERAGE((INDEX('Duplicate mass closure'!O$3:O$62,ROW()*2-4,,1),INDEX('Duplicate mass closure'!O$3:O$62,ROW()*2-5,,1))),INDEX('Duplicate mass closure'!O$3:O$62,ROW()*2-5,,1))</f>
        <v/>
      </c>
      <c r="Q15" s="169" t="str">
        <f>IF(AND($C15="",(INDEX('Duplicate mass closure'!P$3:P$62,ROW()*2-4,,1)&lt;&gt;"")),AVERAGE((INDEX('Duplicate mass closure'!P$3:P$62,ROW()*2-4,,1),INDEX('Duplicate mass closure'!P$3:P$62,ROW()*2-5,,1))),INDEX('Duplicate mass closure'!P$3:P$62,ROW()*2-5,,1))</f>
        <v/>
      </c>
      <c r="R15" s="55" t="str">
        <f>IF(AND($C15="",(INDEX('Duplicate mass closure'!Q$3:Q$62,ROW()*2-4,,1)&lt;&gt;"")),AVERAGE((INDEX('Duplicate mass closure'!Q$3:Q$62,ROW()*2-4,,1),INDEX('Duplicate mass closure'!Q$3:Q$62,ROW()*2-5,1))),INDEX('Duplicate mass closure'!Q$3:Q$62,ROW()*2-5,,1))</f>
        <v/>
      </c>
      <c r="S15" s="55" t="str">
        <f>IF(AND($C15="",(INDEX('Duplicate mass closure'!R$3:R$62,ROW()*2-4,,1)&lt;&gt;"")),AVERAGE((INDEX('Duplicate mass closure'!R$3:R$62,ROW()*2-4,,1),INDEX('Duplicate mass closure'!R$3:R$62,ROW()*2-5,1))),INDEX('Duplicate mass closure'!R$3:R$62,ROW()*2-5,,1))</f>
        <v/>
      </c>
      <c r="T15" s="55" t="str">
        <f>IF(AND($C15="",(INDEX('Duplicate mass closure'!S$3:S$62,ROW()*2-4,,1)&lt;&gt;"")),AVERAGE((INDEX('Duplicate mass closure'!S$3:S$62,ROW()*2-4,,1),INDEX('Duplicate mass closure'!S$3:S$62,ROW()*2-5,1))),INDEX('Duplicate mass closure'!S$3:S$62,ROW()*2-5,,1))</f>
        <v/>
      </c>
      <c r="U15" s="55" t="str">
        <f>IF(AND($C15="",(INDEX('Duplicate mass closure'!T$3:T$62,ROW()*2-4,,1)&lt;&gt;"")),AVERAGE((INDEX('Duplicate mass closure'!T$3:T$62,ROW()*2-4,,1),INDEX('Duplicate mass closure'!T$3:T$62,ROW()*2-5,1))),INDEX('Duplicate mass closure'!T$3:T$62,ROW()*2-5,,1))</f>
        <v/>
      </c>
      <c r="V15" s="55" t="str">
        <f>IF(AND($C15="",(INDEX('Duplicate mass closure'!U$3:U$62,ROW()*2-4,,1)&lt;&gt;"")),AVERAGE((INDEX('Duplicate mass closure'!U$3:U$62,ROW()*2-4,,1),INDEX('Duplicate mass closure'!U$3:U$62,ROW()*2-5,1))),INDEX('Duplicate mass closure'!U$3:U$62,ROW()*2-5,,1))</f>
        <v/>
      </c>
      <c r="W15" s="169" t="str">
        <f>IF(AND($C15="",(INDEX('Duplicate mass closure'!V$3:V$62,ROW()*2-4,,1)&lt;&gt;"")),AVERAGE((INDEX('Duplicate mass closure'!V$3:V$62,ROW()*2-4,,1),INDEX('Duplicate mass closure'!V$3:V$62,ROW()*2-5,1))),INDEX('Duplicate mass closure'!V$3:V$62,ROW()*2-5,,1))</f>
        <v/>
      </c>
      <c r="X15" s="55" t="str">
        <f>IF(AND($C15="",(INDEX('Duplicate mass closure'!W$3:W$62,ROW()*2-4,,1)&lt;&gt;"")),AVERAGE((INDEX('Duplicate mass closure'!W$3:W$62,ROW()*2-4,,1),INDEX('Duplicate mass closure'!W$3:W$62,ROW()*2-5,1))),INDEX('Duplicate mass closure'!W$3:W$62,ROW()*2-5,,1))</f>
        <v/>
      </c>
      <c r="Y15" s="55" t="str">
        <f>IF(AND($C15="",(INDEX('Duplicate mass closure'!X$3:X$62,ROW()*2-4,,1)&lt;&gt;"")),AVERAGE((INDEX('Duplicate mass closure'!X$3:X$62,ROW()*2-4,,1),INDEX('Duplicate mass closure'!X$3:X$62,ROW()*2-5,1))),INDEX('Duplicate mass closure'!X$3:X$62,ROW()*2-5,,1))</f>
        <v/>
      </c>
      <c r="Z15" s="55" t="str">
        <f>IF(AND($C15="",(INDEX('Duplicate mass closure'!Y$3:Y$62,ROW()*2-4,,1)&lt;&gt;"")),AVERAGE((INDEX('Duplicate mass closure'!Y$3:Y$62,ROW()*2-4,,1),INDEX('Duplicate mass closure'!Y$3:Y$62,ROW()*2-5,1))),INDEX('Duplicate mass closure'!Y$3:Y$62,ROW()*2-5,,1))</f>
        <v/>
      </c>
      <c r="AA15" s="55" t="str">
        <f>IF(AND($C15="",(INDEX('Duplicate mass closure'!Z$3:Z$62,ROW()*2-4,,1)&lt;&gt;"")),AVERAGE((INDEX('Duplicate mass closure'!Z$3:Z$62,ROW()*2-4,,1),INDEX('Duplicate mass closure'!Z$3:Z$62,ROW()*2-5,1))),INDEX('Duplicate mass closure'!Z$3:Z$62,ROW()*2-5,,1))</f>
        <v/>
      </c>
      <c r="AB15" s="55" t="str">
        <f>IF(AND($C15="",(INDEX('Duplicate mass closure'!AA$3:AA$62,ROW()*2-4,,1)&lt;&gt;"")),AVERAGE((INDEX('Duplicate mass closure'!AA$3:AA$62,ROW()*2-4,,1),INDEX('Duplicate mass closure'!AA$3:AA$62,ROW()*2-5,1))),INDEX('Duplicate mass closure'!AA$3:AA$62,ROW()*2-5,,1))</f>
        <v/>
      </c>
      <c r="AC15" s="169" t="str">
        <f>IF(AND($C15="",(INDEX('Duplicate mass closure'!AB$3:AB$62,ROW()*2-4,,1)&lt;&gt;"")),AVERAGE((INDEX('Duplicate mass closure'!AB$3:AB$62,ROW()*2-4,,1),INDEX('Duplicate mass closure'!AB$3:AB$62,ROW()*2-5,1))),INDEX('Duplicate mass closure'!AB$3:AB$62,ROW()*2-5,,1))</f>
        <v/>
      </c>
    </row>
    <row r="16" spans="1:29">
      <c r="A16" s="1">
        <f>'TRB Record'!A28</f>
        <v>14</v>
      </c>
      <c r="B16" s="9" t="str">
        <f>IF(
       INDEX('TRB Record'!C$2:C$61,ROW()*2-5,,1)="",
       "",
       INDEX('TRB Record'!C$2:C$61,ROW()*2-5,,1)
      )</f>
        <v/>
      </c>
      <c r="C16" s="154"/>
      <c r="D16" s="173" t="str">
        <f>VLOOKUP(A16,'Duplicate mass closure'!$A$3:$C$62,3,FALSE)</f>
        <v/>
      </c>
      <c r="E16" s="173" t="str">
        <f>VLOOKUP(A16,'Duplicate mass closure'!$A$3:$D$62,4,FALSE)</f>
        <v/>
      </c>
      <c r="F16" s="168" t="str">
        <f>IF(AND($C16="",(INDEX('Duplicate mass closure'!E$3:E$62,ROW()*2-4,,1)&lt;&gt;"")),AVERAGE((INDEX('Duplicate mass closure'!E$3:E$62,ROW()*2-4,,1),INDEX('Duplicate mass closure'!E$3:E$62,ROW()*2-5,,1))),INDEX('Duplicate mass closure'!E$3:E$62,ROW()*2-5,,1))</f>
        <v/>
      </c>
      <c r="G16" s="55" t="str">
        <f>IF(AND($C16="",(INDEX('Duplicate mass closure'!F$3:F$62,ROW()*2-4,,1)&lt;&gt;"")),AVERAGE((INDEX('Duplicate mass closure'!F$3:F$62,ROW()*2-4,,1),INDEX('Duplicate mass closure'!F$3:F$62,ROW()*2-5,1))),INDEX('Duplicate mass closure'!F$3:F$62,ROW()*2-5,,1))</f>
        <v/>
      </c>
      <c r="H16" s="55" t="str">
        <f>IF(AND($C16="",(INDEX('Duplicate mass closure'!G$3:G$62,ROW()*2-4,,1)&lt;&gt;"")),AVERAGE((INDEX('Duplicate mass closure'!G$3:G$62,ROW()*2-4,,1),INDEX('Duplicate mass closure'!G$3:G$62,ROW()*2-5,1))),INDEX('Duplicate mass closure'!G$3:G$62,ROW()*2-5,,1))</f>
        <v/>
      </c>
      <c r="I16" s="55" t="str">
        <f>IF(AND($C16="",(INDEX('Duplicate mass closure'!H$3:H$62,ROW()*2-4,,1)&lt;&gt;"")),AVERAGE((INDEX('Duplicate mass closure'!H$3:H$62,ROW()*2-4,,1),INDEX('Duplicate mass closure'!H$3:H$62,ROW()*2-5,1))),INDEX('Duplicate mass closure'!H$3:H$62,ROW()*2-5,,1))</f>
        <v/>
      </c>
      <c r="J16" s="55" t="str">
        <f>IF(AND($C16="",(INDEX('Duplicate mass closure'!I$3:I$62,ROW()*2-4,,1)&lt;&gt;"")),AVERAGE((INDEX('Duplicate mass closure'!I$3:I$62,ROW()*2-4,,1),INDEX('Duplicate mass closure'!I$3:I$62,ROW()*2-5,1))),INDEX('Duplicate mass closure'!I$3:I$62,ROW()*2-5,,1))</f>
        <v/>
      </c>
      <c r="K16" s="55" t="str">
        <f>IF(AND($C16="",(INDEX('Duplicate mass closure'!J$3:J$62,ROW()*2-4,,1)&lt;&gt;"")),AVERAGE((INDEX('Duplicate mass closure'!J$3:J$62,ROW()*2-4,,1),INDEX('Duplicate mass closure'!J$3:J$62,ROW()*2-5,1))),INDEX('Duplicate mass closure'!J$3:J$62,ROW()*2-5,,1))</f>
        <v/>
      </c>
      <c r="L16" s="169" t="str">
        <f>IF(AND($C16="",(INDEX('Duplicate mass closure'!K$3:K$62,ROW()*2-4,,1)&lt;&gt;"")),AVERAGE((INDEX('Duplicate mass closure'!K$3:K$62,ROW()*2-4,,1),INDEX('Duplicate mass closure'!K$3:K$62,ROW()*2-5,1))),INDEX('Duplicate mass closure'!K$3:K$62,ROW()*2-5,,1))</f>
        <v/>
      </c>
      <c r="M16" s="168" t="str">
        <f>IF(AND($C16="",(INDEX('Duplicate mass closure'!L$3:L$62,ROW()*2-4,,1)&lt;&gt;"")),AVERAGE((INDEX('Duplicate mass closure'!L$3:L$62,ROW()*2-4,,1),INDEX('Duplicate mass closure'!L$3:L$62,ROW()*2-5,,1))),INDEX('Duplicate mass closure'!L$3:L$62,ROW()*2-5,,1))</f>
        <v/>
      </c>
      <c r="N16" s="55" t="str">
        <f>IF(AND($C16="",(INDEX('Duplicate mass closure'!M$3:M$62,ROW()*2-4,,1)&lt;&gt;"")),AVERAGE((INDEX('Duplicate mass closure'!M$3:M$62,ROW()*2-4,,1),INDEX('Duplicate mass closure'!M$3:M$62,ROW()*2-5,,1))),INDEX('Duplicate mass closure'!M$3:M$62,ROW()*2-5,,1))</f>
        <v/>
      </c>
      <c r="O16" s="55" t="str">
        <f>IF(AND($C16="",(INDEX('Duplicate mass closure'!N$3:N$62,ROW()*2-4,,1)&lt;&gt;"")),AVERAGE((INDEX('Duplicate mass closure'!N$3:N$62,ROW()*2-4,,1),INDEX('Duplicate mass closure'!N$3:N$62,ROW()*2-5,,1))),INDEX('Duplicate mass closure'!N$3:N$62,ROW()*2-5,,1))</f>
        <v/>
      </c>
      <c r="P16" s="55" t="str">
        <f>IF(AND($C16="",(INDEX('Duplicate mass closure'!O$3:O$62,ROW()*2-4,,1)&lt;&gt;"")),AVERAGE((INDEX('Duplicate mass closure'!O$3:O$62,ROW()*2-4,,1),INDEX('Duplicate mass closure'!O$3:O$62,ROW()*2-5,,1))),INDEX('Duplicate mass closure'!O$3:O$62,ROW()*2-5,,1))</f>
        <v/>
      </c>
      <c r="Q16" s="169" t="str">
        <f>IF(AND($C16="",(INDEX('Duplicate mass closure'!P$3:P$62,ROW()*2-4,,1)&lt;&gt;"")),AVERAGE((INDEX('Duplicate mass closure'!P$3:P$62,ROW()*2-4,,1),INDEX('Duplicate mass closure'!P$3:P$62,ROW()*2-5,,1))),INDEX('Duplicate mass closure'!P$3:P$62,ROW()*2-5,,1))</f>
        <v/>
      </c>
      <c r="R16" s="55" t="str">
        <f>IF(AND($C16="",(INDEX('Duplicate mass closure'!Q$3:Q$62,ROW()*2-4,,1)&lt;&gt;"")),AVERAGE((INDEX('Duplicate mass closure'!Q$3:Q$62,ROW()*2-4,,1),INDEX('Duplicate mass closure'!Q$3:Q$62,ROW()*2-5,1))),INDEX('Duplicate mass closure'!Q$3:Q$62,ROW()*2-5,,1))</f>
        <v/>
      </c>
      <c r="S16" s="55" t="str">
        <f>IF(AND($C16="",(INDEX('Duplicate mass closure'!R$3:R$62,ROW()*2-4,,1)&lt;&gt;"")),AVERAGE((INDEX('Duplicate mass closure'!R$3:R$62,ROW()*2-4,,1),INDEX('Duplicate mass closure'!R$3:R$62,ROW()*2-5,1))),INDEX('Duplicate mass closure'!R$3:R$62,ROW()*2-5,,1))</f>
        <v/>
      </c>
      <c r="T16" s="55" t="str">
        <f>IF(AND($C16="",(INDEX('Duplicate mass closure'!S$3:S$62,ROW()*2-4,,1)&lt;&gt;"")),AVERAGE((INDEX('Duplicate mass closure'!S$3:S$62,ROW()*2-4,,1),INDEX('Duplicate mass closure'!S$3:S$62,ROW()*2-5,1))),INDEX('Duplicate mass closure'!S$3:S$62,ROW()*2-5,,1))</f>
        <v/>
      </c>
      <c r="U16" s="55" t="str">
        <f>IF(AND($C16="",(INDEX('Duplicate mass closure'!T$3:T$62,ROW()*2-4,,1)&lt;&gt;"")),AVERAGE((INDEX('Duplicate mass closure'!T$3:T$62,ROW()*2-4,,1),INDEX('Duplicate mass closure'!T$3:T$62,ROW()*2-5,1))),INDEX('Duplicate mass closure'!T$3:T$62,ROW()*2-5,,1))</f>
        <v/>
      </c>
      <c r="V16" s="55" t="str">
        <f>IF(AND($C16="",(INDEX('Duplicate mass closure'!U$3:U$62,ROW()*2-4,,1)&lt;&gt;"")),AVERAGE((INDEX('Duplicate mass closure'!U$3:U$62,ROW()*2-4,,1),INDEX('Duplicate mass closure'!U$3:U$62,ROW()*2-5,1))),INDEX('Duplicate mass closure'!U$3:U$62,ROW()*2-5,,1))</f>
        <v/>
      </c>
      <c r="W16" s="169" t="str">
        <f>IF(AND($C16="",(INDEX('Duplicate mass closure'!V$3:V$62,ROW()*2-4,,1)&lt;&gt;"")),AVERAGE((INDEX('Duplicate mass closure'!V$3:V$62,ROW()*2-4,,1),INDEX('Duplicate mass closure'!V$3:V$62,ROW()*2-5,1))),INDEX('Duplicate mass closure'!V$3:V$62,ROW()*2-5,,1))</f>
        <v/>
      </c>
      <c r="X16" s="55" t="str">
        <f>IF(AND($C16="",(INDEX('Duplicate mass closure'!W$3:W$62,ROW()*2-4,,1)&lt;&gt;"")),AVERAGE((INDEX('Duplicate mass closure'!W$3:W$62,ROW()*2-4,,1),INDEX('Duplicate mass closure'!W$3:W$62,ROW()*2-5,1))),INDEX('Duplicate mass closure'!W$3:W$62,ROW()*2-5,,1))</f>
        <v/>
      </c>
      <c r="Y16" s="55" t="str">
        <f>IF(AND($C16="",(INDEX('Duplicate mass closure'!X$3:X$62,ROW()*2-4,,1)&lt;&gt;"")),AVERAGE((INDEX('Duplicate mass closure'!X$3:X$62,ROW()*2-4,,1),INDEX('Duplicate mass closure'!X$3:X$62,ROW()*2-5,1))),INDEX('Duplicate mass closure'!X$3:X$62,ROW()*2-5,,1))</f>
        <v/>
      </c>
      <c r="Z16" s="55" t="str">
        <f>IF(AND($C16="",(INDEX('Duplicate mass closure'!Y$3:Y$62,ROW()*2-4,,1)&lt;&gt;"")),AVERAGE((INDEX('Duplicate mass closure'!Y$3:Y$62,ROW()*2-4,,1),INDEX('Duplicate mass closure'!Y$3:Y$62,ROW()*2-5,1))),INDEX('Duplicate mass closure'!Y$3:Y$62,ROW()*2-5,,1))</f>
        <v/>
      </c>
      <c r="AA16" s="55" t="str">
        <f>IF(AND($C16="",(INDEX('Duplicate mass closure'!Z$3:Z$62,ROW()*2-4,,1)&lt;&gt;"")),AVERAGE((INDEX('Duplicate mass closure'!Z$3:Z$62,ROW()*2-4,,1),INDEX('Duplicate mass closure'!Z$3:Z$62,ROW()*2-5,1))),INDEX('Duplicate mass closure'!Z$3:Z$62,ROW()*2-5,,1))</f>
        <v/>
      </c>
      <c r="AB16" s="55" t="str">
        <f>IF(AND($C16="",(INDEX('Duplicate mass closure'!AA$3:AA$62,ROW()*2-4,,1)&lt;&gt;"")),AVERAGE((INDEX('Duplicate mass closure'!AA$3:AA$62,ROW()*2-4,,1),INDEX('Duplicate mass closure'!AA$3:AA$62,ROW()*2-5,1))),INDEX('Duplicate mass closure'!AA$3:AA$62,ROW()*2-5,,1))</f>
        <v/>
      </c>
      <c r="AC16" s="169" t="str">
        <f>IF(AND($C16="",(INDEX('Duplicate mass closure'!AB$3:AB$62,ROW()*2-4,,1)&lt;&gt;"")),AVERAGE((INDEX('Duplicate mass closure'!AB$3:AB$62,ROW()*2-4,,1),INDEX('Duplicate mass closure'!AB$3:AB$62,ROW()*2-5,1))),INDEX('Duplicate mass closure'!AB$3:AB$62,ROW()*2-5,,1))</f>
        <v/>
      </c>
    </row>
    <row r="17" spans="1:29">
      <c r="A17" s="1">
        <f>'TRB Record'!A30</f>
        <v>15</v>
      </c>
      <c r="B17" s="9" t="str">
        <f>IF(
       INDEX('TRB Record'!C$2:C$61,ROW()*2-5,,1)="",
       "",
       INDEX('TRB Record'!C$2:C$61,ROW()*2-5,,1)
      )</f>
        <v/>
      </c>
      <c r="C17" s="154"/>
      <c r="D17" s="173" t="str">
        <f>VLOOKUP(A17,'Duplicate mass closure'!$A$3:$C$62,3,FALSE)</f>
        <v/>
      </c>
      <c r="E17" s="173" t="str">
        <f>VLOOKUP(A17,'Duplicate mass closure'!$A$3:$D$62,4,FALSE)</f>
        <v/>
      </c>
      <c r="F17" s="168" t="str">
        <f>IF(AND($C17="",(INDEX('Duplicate mass closure'!E$3:E$62,ROW()*2-4,,1)&lt;&gt;"")),AVERAGE((INDEX('Duplicate mass closure'!E$3:E$62,ROW()*2-4,,1),INDEX('Duplicate mass closure'!E$3:E$62,ROW()*2-5,,1))),INDEX('Duplicate mass closure'!E$3:E$62,ROW()*2-5,,1))</f>
        <v/>
      </c>
      <c r="G17" s="55" t="str">
        <f>IF(AND($C17="",(INDEX('Duplicate mass closure'!F$3:F$62,ROW()*2-4,,1)&lt;&gt;"")),AVERAGE((INDEX('Duplicate mass closure'!F$3:F$62,ROW()*2-4,,1),INDEX('Duplicate mass closure'!F$3:F$62,ROW()*2-5,1))),INDEX('Duplicate mass closure'!F$3:F$62,ROW()*2-5,,1))</f>
        <v/>
      </c>
      <c r="H17" s="55" t="str">
        <f>IF(AND($C17="",(INDEX('Duplicate mass closure'!G$3:G$62,ROW()*2-4,,1)&lt;&gt;"")),AVERAGE((INDEX('Duplicate mass closure'!G$3:G$62,ROW()*2-4,,1),INDEX('Duplicate mass closure'!G$3:G$62,ROW()*2-5,1))),INDEX('Duplicate mass closure'!G$3:G$62,ROW()*2-5,,1))</f>
        <v/>
      </c>
      <c r="I17" s="55" t="str">
        <f>IF(AND($C17="",(INDEX('Duplicate mass closure'!H$3:H$62,ROW()*2-4,,1)&lt;&gt;"")),AVERAGE((INDEX('Duplicate mass closure'!H$3:H$62,ROW()*2-4,,1),INDEX('Duplicate mass closure'!H$3:H$62,ROW()*2-5,1))),INDEX('Duplicate mass closure'!H$3:H$62,ROW()*2-5,,1))</f>
        <v/>
      </c>
      <c r="J17" s="55" t="str">
        <f>IF(AND($C17="",(INDEX('Duplicate mass closure'!I$3:I$62,ROW()*2-4,,1)&lt;&gt;"")),AVERAGE((INDEX('Duplicate mass closure'!I$3:I$62,ROW()*2-4,,1),INDEX('Duplicate mass closure'!I$3:I$62,ROW()*2-5,1))),INDEX('Duplicate mass closure'!I$3:I$62,ROW()*2-5,,1))</f>
        <v/>
      </c>
      <c r="K17" s="55" t="str">
        <f>IF(AND($C17="",(INDEX('Duplicate mass closure'!J$3:J$62,ROW()*2-4,,1)&lt;&gt;"")),AVERAGE((INDEX('Duplicate mass closure'!J$3:J$62,ROW()*2-4,,1),INDEX('Duplicate mass closure'!J$3:J$62,ROW()*2-5,1))),INDEX('Duplicate mass closure'!J$3:J$62,ROW()*2-5,,1))</f>
        <v/>
      </c>
      <c r="L17" s="169" t="str">
        <f>IF(AND($C17="",(INDEX('Duplicate mass closure'!K$3:K$62,ROW()*2-4,,1)&lt;&gt;"")),AVERAGE((INDEX('Duplicate mass closure'!K$3:K$62,ROW()*2-4,,1),INDEX('Duplicate mass closure'!K$3:K$62,ROW()*2-5,1))),INDEX('Duplicate mass closure'!K$3:K$62,ROW()*2-5,,1))</f>
        <v/>
      </c>
      <c r="M17" s="168" t="str">
        <f>IF(AND($C17="",(INDEX('Duplicate mass closure'!L$3:L$62,ROW()*2-4,,1)&lt;&gt;"")),AVERAGE((INDEX('Duplicate mass closure'!L$3:L$62,ROW()*2-4,,1),INDEX('Duplicate mass closure'!L$3:L$62,ROW()*2-5,,1))),INDEX('Duplicate mass closure'!L$3:L$62,ROW()*2-5,,1))</f>
        <v/>
      </c>
      <c r="N17" s="55" t="str">
        <f>IF(AND($C17="",(INDEX('Duplicate mass closure'!M$3:M$62,ROW()*2-4,,1)&lt;&gt;"")),AVERAGE((INDEX('Duplicate mass closure'!M$3:M$62,ROW()*2-4,,1),INDEX('Duplicate mass closure'!M$3:M$62,ROW()*2-5,,1))),INDEX('Duplicate mass closure'!M$3:M$62,ROW()*2-5,,1))</f>
        <v/>
      </c>
      <c r="O17" s="55" t="str">
        <f>IF(AND($C17="",(INDEX('Duplicate mass closure'!N$3:N$62,ROW()*2-4,,1)&lt;&gt;"")),AVERAGE((INDEX('Duplicate mass closure'!N$3:N$62,ROW()*2-4,,1),INDEX('Duplicate mass closure'!N$3:N$62,ROW()*2-5,,1))),INDEX('Duplicate mass closure'!N$3:N$62,ROW()*2-5,,1))</f>
        <v/>
      </c>
      <c r="P17" s="55" t="str">
        <f>IF(AND($C17="",(INDEX('Duplicate mass closure'!O$3:O$62,ROW()*2-4,,1)&lt;&gt;"")),AVERAGE((INDEX('Duplicate mass closure'!O$3:O$62,ROW()*2-4,,1),INDEX('Duplicate mass closure'!O$3:O$62,ROW()*2-5,,1))),INDEX('Duplicate mass closure'!O$3:O$62,ROW()*2-5,,1))</f>
        <v/>
      </c>
      <c r="Q17" s="169" t="str">
        <f>IF(AND($C17="",(INDEX('Duplicate mass closure'!P$3:P$62,ROW()*2-4,,1)&lt;&gt;"")),AVERAGE((INDEX('Duplicate mass closure'!P$3:P$62,ROW()*2-4,,1),INDEX('Duplicate mass closure'!P$3:P$62,ROW()*2-5,,1))),INDEX('Duplicate mass closure'!P$3:P$62,ROW()*2-5,,1))</f>
        <v/>
      </c>
      <c r="R17" s="55" t="str">
        <f>IF(AND($C17="",(INDEX('Duplicate mass closure'!Q$3:Q$62,ROW()*2-4,,1)&lt;&gt;"")),AVERAGE((INDEX('Duplicate mass closure'!Q$3:Q$62,ROW()*2-4,,1),INDEX('Duplicate mass closure'!Q$3:Q$62,ROW()*2-5,1))),INDEX('Duplicate mass closure'!Q$3:Q$62,ROW()*2-5,,1))</f>
        <v/>
      </c>
      <c r="S17" s="55" t="str">
        <f>IF(AND($C17="",(INDEX('Duplicate mass closure'!R$3:R$62,ROW()*2-4,,1)&lt;&gt;"")),AVERAGE((INDEX('Duplicate mass closure'!R$3:R$62,ROW()*2-4,,1),INDEX('Duplicate mass closure'!R$3:R$62,ROW()*2-5,1))),INDEX('Duplicate mass closure'!R$3:R$62,ROW()*2-5,,1))</f>
        <v/>
      </c>
      <c r="T17" s="55" t="str">
        <f>IF(AND($C17="",(INDEX('Duplicate mass closure'!S$3:S$62,ROW()*2-4,,1)&lt;&gt;"")),AVERAGE((INDEX('Duplicate mass closure'!S$3:S$62,ROW()*2-4,,1),INDEX('Duplicate mass closure'!S$3:S$62,ROW()*2-5,1))),INDEX('Duplicate mass closure'!S$3:S$62,ROW()*2-5,,1))</f>
        <v/>
      </c>
      <c r="U17" s="55" t="str">
        <f>IF(AND($C17="",(INDEX('Duplicate mass closure'!T$3:T$62,ROW()*2-4,,1)&lt;&gt;"")),AVERAGE((INDEX('Duplicate mass closure'!T$3:T$62,ROW()*2-4,,1),INDEX('Duplicate mass closure'!T$3:T$62,ROW()*2-5,1))),INDEX('Duplicate mass closure'!T$3:T$62,ROW()*2-5,,1))</f>
        <v/>
      </c>
      <c r="V17" s="55" t="str">
        <f>IF(AND($C17="",(INDEX('Duplicate mass closure'!U$3:U$62,ROW()*2-4,,1)&lt;&gt;"")),AVERAGE((INDEX('Duplicate mass closure'!U$3:U$62,ROW()*2-4,,1),INDEX('Duplicate mass closure'!U$3:U$62,ROW()*2-5,1))),INDEX('Duplicate mass closure'!U$3:U$62,ROW()*2-5,,1))</f>
        <v/>
      </c>
      <c r="W17" s="169" t="str">
        <f>IF(AND($C17="",(INDEX('Duplicate mass closure'!V$3:V$62,ROW()*2-4,,1)&lt;&gt;"")),AVERAGE((INDEX('Duplicate mass closure'!V$3:V$62,ROW()*2-4,,1),INDEX('Duplicate mass closure'!V$3:V$62,ROW()*2-5,1))),INDEX('Duplicate mass closure'!V$3:V$62,ROW()*2-5,,1))</f>
        <v/>
      </c>
      <c r="X17" s="55" t="str">
        <f>IF(AND($C17="",(INDEX('Duplicate mass closure'!W$3:W$62,ROW()*2-4,,1)&lt;&gt;"")),AVERAGE((INDEX('Duplicate mass closure'!W$3:W$62,ROW()*2-4,,1),INDEX('Duplicate mass closure'!W$3:W$62,ROW()*2-5,1))),INDEX('Duplicate mass closure'!W$3:W$62,ROW()*2-5,,1))</f>
        <v/>
      </c>
      <c r="Y17" s="55" t="str">
        <f>IF(AND($C17="",(INDEX('Duplicate mass closure'!X$3:X$62,ROW()*2-4,,1)&lt;&gt;"")),AVERAGE((INDEX('Duplicate mass closure'!X$3:X$62,ROW()*2-4,,1),INDEX('Duplicate mass closure'!X$3:X$62,ROW()*2-5,1))),INDEX('Duplicate mass closure'!X$3:X$62,ROW()*2-5,,1))</f>
        <v/>
      </c>
      <c r="Z17" s="55" t="str">
        <f>IF(AND($C17="",(INDEX('Duplicate mass closure'!Y$3:Y$62,ROW()*2-4,,1)&lt;&gt;"")),AVERAGE((INDEX('Duplicate mass closure'!Y$3:Y$62,ROW()*2-4,,1),INDEX('Duplicate mass closure'!Y$3:Y$62,ROW()*2-5,1))),INDEX('Duplicate mass closure'!Y$3:Y$62,ROW()*2-5,,1))</f>
        <v/>
      </c>
      <c r="AA17" s="55" t="str">
        <f>IF(AND($C17="",(INDEX('Duplicate mass closure'!Z$3:Z$62,ROW()*2-4,,1)&lt;&gt;"")),AVERAGE((INDEX('Duplicate mass closure'!Z$3:Z$62,ROW()*2-4,,1),INDEX('Duplicate mass closure'!Z$3:Z$62,ROW()*2-5,1))),INDEX('Duplicate mass closure'!Z$3:Z$62,ROW()*2-5,,1))</f>
        <v/>
      </c>
      <c r="AB17" s="55" t="str">
        <f>IF(AND($C17="",(INDEX('Duplicate mass closure'!AA$3:AA$62,ROW()*2-4,,1)&lt;&gt;"")),AVERAGE((INDEX('Duplicate mass closure'!AA$3:AA$62,ROW()*2-4,,1),INDEX('Duplicate mass closure'!AA$3:AA$62,ROW()*2-5,1))),INDEX('Duplicate mass closure'!AA$3:AA$62,ROW()*2-5,,1))</f>
        <v/>
      </c>
      <c r="AC17" s="169" t="str">
        <f>IF(AND($C17="",(INDEX('Duplicate mass closure'!AB$3:AB$62,ROW()*2-4,,1)&lt;&gt;"")),AVERAGE((INDEX('Duplicate mass closure'!AB$3:AB$62,ROW()*2-4,,1),INDEX('Duplicate mass closure'!AB$3:AB$62,ROW()*2-5,1))),INDEX('Duplicate mass closure'!AB$3:AB$62,ROW()*2-5,,1))</f>
        <v/>
      </c>
    </row>
    <row r="18" spans="1:29">
      <c r="A18" s="1">
        <f>'TRB Record'!A32</f>
        <v>16</v>
      </c>
      <c r="B18" s="9" t="str">
        <f>IF(
       INDEX('TRB Record'!C$2:C$61,ROW()*2-5,,1)="",
       "",
       INDEX('TRB Record'!C$2:C$61,ROW()*2-5,,1)
      )</f>
        <v/>
      </c>
      <c r="C18" s="154"/>
      <c r="D18" s="173" t="str">
        <f>VLOOKUP(A18,'Duplicate mass closure'!$A$3:$C$62,3,FALSE)</f>
        <v/>
      </c>
      <c r="E18" s="173" t="str">
        <f>VLOOKUP(A18,'Duplicate mass closure'!$A$3:$D$62,4,FALSE)</f>
        <v/>
      </c>
      <c r="F18" s="168" t="str">
        <f>IF(AND($C18="",(INDEX('Duplicate mass closure'!E$3:E$62,ROW()*2-4,,1)&lt;&gt;"")),AVERAGE((INDEX('Duplicate mass closure'!E$3:E$62,ROW()*2-4,,1),INDEX('Duplicate mass closure'!E$3:E$62,ROW()*2-5,,1))),INDEX('Duplicate mass closure'!E$3:E$62,ROW()*2-5,,1))</f>
        <v/>
      </c>
      <c r="G18" s="55" t="str">
        <f>IF(AND($C18="",(INDEX('Duplicate mass closure'!F$3:F$62,ROW()*2-4,,1)&lt;&gt;"")),AVERAGE((INDEX('Duplicate mass closure'!F$3:F$62,ROW()*2-4,,1),INDEX('Duplicate mass closure'!F$3:F$62,ROW()*2-5,1))),INDEX('Duplicate mass closure'!F$3:F$62,ROW()*2-5,,1))</f>
        <v/>
      </c>
      <c r="H18" s="55" t="str">
        <f>IF(AND($C18="",(INDEX('Duplicate mass closure'!G$3:G$62,ROW()*2-4,,1)&lt;&gt;"")),AVERAGE((INDEX('Duplicate mass closure'!G$3:G$62,ROW()*2-4,,1),INDEX('Duplicate mass closure'!G$3:G$62,ROW()*2-5,1))),INDEX('Duplicate mass closure'!G$3:G$62,ROW()*2-5,,1))</f>
        <v/>
      </c>
      <c r="I18" s="55" t="str">
        <f>IF(AND($C18="",(INDEX('Duplicate mass closure'!H$3:H$62,ROW()*2-4,,1)&lt;&gt;"")),AVERAGE((INDEX('Duplicate mass closure'!H$3:H$62,ROW()*2-4,,1),INDEX('Duplicate mass closure'!H$3:H$62,ROW()*2-5,1))),INDEX('Duplicate mass closure'!H$3:H$62,ROW()*2-5,,1))</f>
        <v/>
      </c>
      <c r="J18" s="55" t="str">
        <f>IF(AND($C18="",(INDEX('Duplicate mass closure'!I$3:I$62,ROW()*2-4,,1)&lt;&gt;"")),AVERAGE((INDEX('Duplicate mass closure'!I$3:I$62,ROW()*2-4,,1),INDEX('Duplicate mass closure'!I$3:I$62,ROW()*2-5,1))),INDEX('Duplicate mass closure'!I$3:I$62,ROW()*2-5,,1))</f>
        <v/>
      </c>
      <c r="K18" s="55" t="str">
        <f>IF(AND($C18="",(INDEX('Duplicate mass closure'!J$3:J$62,ROW()*2-4,,1)&lt;&gt;"")),AVERAGE((INDEX('Duplicate mass closure'!J$3:J$62,ROW()*2-4,,1),INDEX('Duplicate mass closure'!J$3:J$62,ROW()*2-5,1))),INDEX('Duplicate mass closure'!J$3:J$62,ROW()*2-5,,1))</f>
        <v/>
      </c>
      <c r="L18" s="169" t="str">
        <f>IF(AND($C18="",(INDEX('Duplicate mass closure'!K$3:K$62,ROW()*2-4,,1)&lt;&gt;"")),AVERAGE((INDEX('Duplicate mass closure'!K$3:K$62,ROW()*2-4,,1),INDEX('Duplicate mass closure'!K$3:K$62,ROW()*2-5,1))),INDEX('Duplicate mass closure'!K$3:K$62,ROW()*2-5,,1))</f>
        <v/>
      </c>
      <c r="M18" s="168" t="str">
        <f>IF(AND($C18="",(INDEX('Duplicate mass closure'!L$3:L$62,ROW()*2-4,,1)&lt;&gt;"")),AVERAGE((INDEX('Duplicate mass closure'!L$3:L$62,ROW()*2-4,,1),INDEX('Duplicate mass closure'!L$3:L$62,ROW()*2-5,,1))),INDEX('Duplicate mass closure'!L$3:L$62,ROW()*2-5,,1))</f>
        <v/>
      </c>
      <c r="N18" s="55" t="str">
        <f>IF(AND($C18="",(INDEX('Duplicate mass closure'!M$3:M$62,ROW()*2-4,,1)&lt;&gt;"")),AVERAGE((INDEX('Duplicate mass closure'!M$3:M$62,ROW()*2-4,,1),INDEX('Duplicate mass closure'!M$3:M$62,ROW()*2-5,,1))),INDEX('Duplicate mass closure'!M$3:M$62,ROW()*2-5,,1))</f>
        <v/>
      </c>
      <c r="O18" s="55" t="str">
        <f>IF(AND($C18="",(INDEX('Duplicate mass closure'!N$3:N$62,ROW()*2-4,,1)&lt;&gt;"")),AVERAGE((INDEX('Duplicate mass closure'!N$3:N$62,ROW()*2-4,,1),INDEX('Duplicate mass closure'!N$3:N$62,ROW()*2-5,,1))),INDEX('Duplicate mass closure'!N$3:N$62,ROW()*2-5,,1))</f>
        <v/>
      </c>
      <c r="P18" s="55" t="str">
        <f>IF(AND($C18="",(INDEX('Duplicate mass closure'!O$3:O$62,ROW()*2-4,,1)&lt;&gt;"")),AVERAGE((INDEX('Duplicate mass closure'!O$3:O$62,ROW()*2-4,,1),INDEX('Duplicate mass closure'!O$3:O$62,ROW()*2-5,,1))),INDEX('Duplicate mass closure'!O$3:O$62,ROW()*2-5,,1))</f>
        <v/>
      </c>
      <c r="Q18" s="169" t="str">
        <f>IF(AND($C18="",(INDEX('Duplicate mass closure'!P$3:P$62,ROW()*2-4,,1)&lt;&gt;"")),AVERAGE((INDEX('Duplicate mass closure'!P$3:P$62,ROW()*2-4,,1),INDEX('Duplicate mass closure'!P$3:P$62,ROW()*2-5,,1))),INDEX('Duplicate mass closure'!P$3:P$62,ROW()*2-5,,1))</f>
        <v/>
      </c>
      <c r="R18" s="55" t="str">
        <f>IF(AND($C18="",(INDEX('Duplicate mass closure'!Q$3:Q$62,ROW()*2-4,,1)&lt;&gt;"")),AVERAGE((INDEX('Duplicate mass closure'!Q$3:Q$62,ROW()*2-4,,1),INDEX('Duplicate mass closure'!Q$3:Q$62,ROW()*2-5,1))),INDEX('Duplicate mass closure'!Q$3:Q$62,ROW()*2-5,,1))</f>
        <v/>
      </c>
      <c r="S18" s="55" t="str">
        <f>IF(AND($C18="",(INDEX('Duplicate mass closure'!R$3:R$62,ROW()*2-4,,1)&lt;&gt;"")),AVERAGE((INDEX('Duplicate mass closure'!R$3:R$62,ROW()*2-4,,1),INDEX('Duplicate mass closure'!R$3:R$62,ROW()*2-5,1))),INDEX('Duplicate mass closure'!R$3:R$62,ROW()*2-5,,1))</f>
        <v/>
      </c>
      <c r="T18" s="55" t="str">
        <f>IF(AND($C18="",(INDEX('Duplicate mass closure'!S$3:S$62,ROW()*2-4,,1)&lt;&gt;"")),AVERAGE((INDEX('Duplicate mass closure'!S$3:S$62,ROW()*2-4,,1),INDEX('Duplicate mass closure'!S$3:S$62,ROW()*2-5,1))),INDEX('Duplicate mass closure'!S$3:S$62,ROW()*2-5,,1))</f>
        <v/>
      </c>
      <c r="U18" s="55" t="str">
        <f>IF(AND($C18="",(INDEX('Duplicate mass closure'!T$3:T$62,ROW()*2-4,,1)&lt;&gt;"")),AVERAGE((INDEX('Duplicate mass closure'!T$3:T$62,ROW()*2-4,,1),INDEX('Duplicate mass closure'!T$3:T$62,ROW()*2-5,1))),INDEX('Duplicate mass closure'!T$3:T$62,ROW()*2-5,,1))</f>
        <v/>
      </c>
      <c r="V18" s="55" t="str">
        <f>IF(AND($C18="",(INDEX('Duplicate mass closure'!U$3:U$62,ROW()*2-4,,1)&lt;&gt;"")),AVERAGE((INDEX('Duplicate mass closure'!U$3:U$62,ROW()*2-4,,1),INDEX('Duplicate mass closure'!U$3:U$62,ROW()*2-5,1))),INDEX('Duplicate mass closure'!U$3:U$62,ROW()*2-5,,1))</f>
        <v/>
      </c>
      <c r="W18" s="169" t="str">
        <f>IF(AND($C18="",(INDEX('Duplicate mass closure'!V$3:V$62,ROW()*2-4,,1)&lt;&gt;"")),AVERAGE((INDEX('Duplicate mass closure'!V$3:V$62,ROW()*2-4,,1),INDEX('Duplicate mass closure'!V$3:V$62,ROW()*2-5,1))),INDEX('Duplicate mass closure'!V$3:V$62,ROW()*2-5,,1))</f>
        <v/>
      </c>
      <c r="X18" s="55" t="str">
        <f>IF(AND($C18="",(INDEX('Duplicate mass closure'!W$3:W$62,ROW()*2-4,,1)&lt;&gt;"")),AVERAGE((INDEX('Duplicate mass closure'!W$3:W$62,ROW()*2-4,,1),INDEX('Duplicate mass closure'!W$3:W$62,ROW()*2-5,1))),INDEX('Duplicate mass closure'!W$3:W$62,ROW()*2-5,,1))</f>
        <v/>
      </c>
      <c r="Y18" s="55" t="str">
        <f>IF(AND($C18="",(INDEX('Duplicate mass closure'!X$3:X$62,ROW()*2-4,,1)&lt;&gt;"")),AVERAGE((INDEX('Duplicate mass closure'!X$3:X$62,ROW()*2-4,,1),INDEX('Duplicate mass closure'!X$3:X$62,ROW()*2-5,1))),INDEX('Duplicate mass closure'!X$3:X$62,ROW()*2-5,,1))</f>
        <v/>
      </c>
      <c r="Z18" s="55" t="str">
        <f>IF(AND($C18="",(INDEX('Duplicate mass closure'!Y$3:Y$62,ROW()*2-4,,1)&lt;&gt;"")),AVERAGE((INDEX('Duplicate mass closure'!Y$3:Y$62,ROW()*2-4,,1),INDEX('Duplicate mass closure'!Y$3:Y$62,ROW()*2-5,1))),INDEX('Duplicate mass closure'!Y$3:Y$62,ROW()*2-5,,1))</f>
        <v/>
      </c>
      <c r="AA18" s="55" t="str">
        <f>IF(AND($C18="",(INDEX('Duplicate mass closure'!Z$3:Z$62,ROW()*2-4,,1)&lt;&gt;"")),AVERAGE((INDEX('Duplicate mass closure'!Z$3:Z$62,ROW()*2-4,,1),INDEX('Duplicate mass closure'!Z$3:Z$62,ROW()*2-5,1))),INDEX('Duplicate mass closure'!Z$3:Z$62,ROW()*2-5,,1))</f>
        <v/>
      </c>
      <c r="AB18" s="55" t="str">
        <f>IF(AND($C18="",(INDEX('Duplicate mass closure'!AA$3:AA$62,ROW()*2-4,,1)&lt;&gt;"")),AVERAGE((INDEX('Duplicate mass closure'!AA$3:AA$62,ROW()*2-4,,1),INDEX('Duplicate mass closure'!AA$3:AA$62,ROW()*2-5,1))),INDEX('Duplicate mass closure'!AA$3:AA$62,ROW()*2-5,,1))</f>
        <v/>
      </c>
      <c r="AC18" s="169" t="str">
        <f>IF(AND($C18="",(INDEX('Duplicate mass closure'!AB$3:AB$62,ROW()*2-4,,1)&lt;&gt;"")),AVERAGE((INDEX('Duplicate mass closure'!AB$3:AB$62,ROW()*2-4,,1),INDEX('Duplicate mass closure'!AB$3:AB$62,ROW()*2-5,1))),INDEX('Duplicate mass closure'!AB$3:AB$62,ROW()*2-5,,1))</f>
        <v/>
      </c>
    </row>
    <row r="19" spans="1:29">
      <c r="A19" s="1">
        <f>'TRB Record'!A34</f>
        <v>17</v>
      </c>
      <c r="B19" s="9" t="str">
        <f>IF(
       INDEX('TRB Record'!C$2:C$61,ROW()*2-5,,1)="",
       "",
       INDEX('TRB Record'!C$2:C$61,ROW()*2-5,,1)
      )</f>
        <v/>
      </c>
      <c r="C19" s="154"/>
      <c r="D19" s="173" t="str">
        <f>VLOOKUP(A19,'Duplicate mass closure'!$A$3:$C$62,3,FALSE)</f>
        <v/>
      </c>
      <c r="E19" s="173" t="str">
        <f>VLOOKUP(A19,'Duplicate mass closure'!$A$3:$D$62,4,FALSE)</f>
        <v/>
      </c>
      <c r="F19" s="168" t="str">
        <f>IF(AND($C19="",(INDEX('Duplicate mass closure'!E$3:E$62,ROW()*2-4,,1)&lt;&gt;"")),AVERAGE((INDEX('Duplicate mass closure'!E$3:E$62,ROW()*2-4,,1),INDEX('Duplicate mass closure'!E$3:E$62,ROW()*2-5,,1))),INDEX('Duplicate mass closure'!E$3:E$62,ROW()*2-5,,1))</f>
        <v/>
      </c>
      <c r="G19" s="55" t="str">
        <f>IF(AND($C19="",(INDEX('Duplicate mass closure'!F$3:F$62,ROW()*2-4,,1)&lt;&gt;"")),AVERAGE((INDEX('Duplicate mass closure'!F$3:F$62,ROW()*2-4,,1),INDEX('Duplicate mass closure'!F$3:F$62,ROW()*2-5,1))),INDEX('Duplicate mass closure'!F$3:F$62,ROW()*2-5,,1))</f>
        <v/>
      </c>
      <c r="H19" s="55" t="str">
        <f>IF(AND($C19="",(INDEX('Duplicate mass closure'!G$3:G$62,ROW()*2-4,,1)&lt;&gt;"")),AVERAGE((INDEX('Duplicate mass closure'!G$3:G$62,ROW()*2-4,,1),INDEX('Duplicate mass closure'!G$3:G$62,ROW()*2-5,1))),INDEX('Duplicate mass closure'!G$3:G$62,ROW()*2-5,,1))</f>
        <v/>
      </c>
      <c r="I19" s="55" t="str">
        <f>IF(AND($C19="",(INDEX('Duplicate mass closure'!H$3:H$62,ROW()*2-4,,1)&lt;&gt;"")),AVERAGE((INDEX('Duplicate mass closure'!H$3:H$62,ROW()*2-4,,1),INDEX('Duplicate mass closure'!H$3:H$62,ROW()*2-5,1))),INDEX('Duplicate mass closure'!H$3:H$62,ROW()*2-5,,1))</f>
        <v/>
      </c>
      <c r="J19" s="55" t="str">
        <f>IF(AND($C19="",(INDEX('Duplicate mass closure'!I$3:I$62,ROW()*2-4,,1)&lt;&gt;"")),AVERAGE((INDEX('Duplicate mass closure'!I$3:I$62,ROW()*2-4,,1),INDEX('Duplicate mass closure'!I$3:I$62,ROW()*2-5,1))),INDEX('Duplicate mass closure'!I$3:I$62,ROW()*2-5,,1))</f>
        <v/>
      </c>
      <c r="K19" s="55" t="str">
        <f>IF(AND($C19="",(INDEX('Duplicate mass closure'!J$3:J$62,ROW()*2-4,,1)&lt;&gt;"")),AVERAGE((INDEX('Duplicate mass closure'!J$3:J$62,ROW()*2-4,,1),INDEX('Duplicate mass closure'!J$3:J$62,ROW()*2-5,1))),INDEX('Duplicate mass closure'!J$3:J$62,ROW()*2-5,,1))</f>
        <v/>
      </c>
      <c r="L19" s="169" t="str">
        <f>IF(AND($C19="",(INDEX('Duplicate mass closure'!K$3:K$62,ROW()*2-4,,1)&lt;&gt;"")),AVERAGE((INDEX('Duplicate mass closure'!K$3:K$62,ROW()*2-4,,1),INDEX('Duplicate mass closure'!K$3:K$62,ROW()*2-5,1))),INDEX('Duplicate mass closure'!K$3:K$62,ROW()*2-5,,1))</f>
        <v/>
      </c>
      <c r="M19" s="168" t="str">
        <f>IF(AND($C19="",(INDEX('Duplicate mass closure'!L$3:L$62,ROW()*2-4,,1)&lt;&gt;"")),AVERAGE((INDEX('Duplicate mass closure'!L$3:L$62,ROW()*2-4,,1),INDEX('Duplicate mass closure'!L$3:L$62,ROW()*2-5,,1))),INDEX('Duplicate mass closure'!L$3:L$62,ROW()*2-5,,1))</f>
        <v/>
      </c>
      <c r="N19" s="55" t="str">
        <f>IF(AND($C19="",(INDEX('Duplicate mass closure'!M$3:M$62,ROW()*2-4,,1)&lt;&gt;"")),AVERAGE((INDEX('Duplicate mass closure'!M$3:M$62,ROW()*2-4,,1),INDEX('Duplicate mass closure'!M$3:M$62,ROW()*2-5,,1))),INDEX('Duplicate mass closure'!M$3:M$62,ROW()*2-5,,1))</f>
        <v/>
      </c>
      <c r="O19" s="55" t="str">
        <f>IF(AND($C19="",(INDEX('Duplicate mass closure'!N$3:N$62,ROW()*2-4,,1)&lt;&gt;"")),AVERAGE((INDEX('Duplicate mass closure'!N$3:N$62,ROW()*2-4,,1),INDEX('Duplicate mass closure'!N$3:N$62,ROW()*2-5,,1))),INDEX('Duplicate mass closure'!N$3:N$62,ROW()*2-5,,1))</f>
        <v/>
      </c>
      <c r="P19" s="55" t="str">
        <f>IF(AND($C19="",(INDEX('Duplicate mass closure'!O$3:O$62,ROW()*2-4,,1)&lt;&gt;"")),AVERAGE((INDEX('Duplicate mass closure'!O$3:O$62,ROW()*2-4,,1),INDEX('Duplicate mass closure'!O$3:O$62,ROW()*2-5,,1))),INDEX('Duplicate mass closure'!O$3:O$62,ROW()*2-5,,1))</f>
        <v/>
      </c>
      <c r="Q19" s="169" t="str">
        <f>IF(AND($C19="",(INDEX('Duplicate mass closure'!P$3:P$62,ROW()*2-4,,1)&lt;&gt;"")),AVERAGE((INDEX('Duplicate mass closure'!P$3:P$62,ROW()*2-4,,1),INDEX('Duplicate mass closure'!P$3:P$62,ROW()*2-5,,1))),INDEX('Duplicate mass closure'!P$3:P$62,ROW()*2-5,,1))</f>
        <v/>
      </c>
      <c r="R19" s="55" t="str">
        <f>IF(AND($C19="",(INDEX('Duplicate mass closure'!Q$3:Q$62,ROW()*2-4,,1)&lt;&gt;"")),AVERAGE((INDEX('Duplicate mass closure'!Q$3:Q$62,ROW()*2-4,,1),INDEX('Duplicate mass closure'!Q$3:Q$62,ROW()*2-5,1))),INDEX('Duplicate mass closure'!Q$3:Q$62,ROW()*2-5,,1))</f>
        <v/>
      </c>
      <c r="S19" s="55" t="str">
        <f>IF(AND($C19="",(INDEX('Duplicate mass closure'!R$3:R$62,ROW()*2-4,,1)&lt;&gt;"")),AVERAGE((INDEX('Duplicate mass closure'!R$3:R$62,ROW()*2-4,,1),INDEX('Duplicate mass closure'!R$3:R$62,ROW()*2-5,1))),INDEX('Duplicate mass closure'!R$3:R$62,ROW()*2-5,,1))</f>
        <v/>
      </c>
      <c r="T19" s="55" t="str">
        <f>IF(AND($C19="",(INDEX('Duplicate mass closure'!S$3:S$62,ROW()*2-4,,1)&lt;&gt;"")),AVERAGE((INDEX('Duplicate mass closure'!S$3:S$62,ROW()*2-4,,1),INDEX('Duplicate mass closure'!S$3:S$62,ROW()*2-5,1))),INDEX('Duplicate mass closure'!S$3:S$62,ROW()*2-5,,1))</f>
        <v/>
      </c>
      <c r="U19" s="55" t="str">
        <f>IF(AND($C19="",(INDEX('Duplicate mass closure'!T$3:T$62,ROW()*2-4,,1)&lt;&gt;"")),AVERAGE((INDEX('Duplicate mass closure'!T$3:T$62,ROW()*2-4,,1),INDEX('Duplicate mass closure'!T$3:T$62,ROW()*2-5,1))),INDEX('Duplicate mass closure'!T$3:T$62,ROW()*2-5,,1))</f>
        <v/>
      </c>
      <c r="V19" s="55" t="str">
        <f>IF(AND($C19="",(INDEX('Duplicate mass closure'!U$3:U$62,ROW()*2-4,,1)&lt;&gt;"")),AVERAGE((INDEX('Duplicate mass closure'!U$3:U$62,ROW()*2-4,,1),INDEX('Duplicate mass closure'!U$3:U$62,ROW()*2-5,1))),INDEX('Duplicate mass closure'!U$3:U$62,ROW()*2-5,,1))</f>
        <v/>
      </c>
      <c r="W19" s="169" t="str">
        <f>IF(AND($C19="",(INDEX('Duplicate mass closure'!V$3:V$62,ROW()*2-4,,1)&lt;&gt;"")),AVERAGE((INDEX('Duplicate mass closure'!V$3:V$62,ROW()*2-4,,1),INDEX('Duplicate mass closure'!V$3:V$62,ROW()*2-5,1))),INDEX('Duplicate mass closure'!V$3:V$62,ROW()*2-5,,1))</f>
        <v/>
      </c>
      <c r="X19" s="55" t="str">
        <f>IF(AND($C19="",(INDEX('Duplicate mass closure'!W$3:W$62,ROW()*2-4,,1)&lt;&gt;"")),AVERAGE((INDEX('Duplicate mass closure'!W$3:W$62,ROW()*2-4,,1),INDEX('Duplicate mass closure'!W$3:W$62,ROW()*2-5,1))),INDEX('Duplicate mass closure'!W$3:W$62,ROW()*2-5,,1))</f>
        <v/>
      </c>
      <c r="Y19" s="55" t="str">
        <f>IF(AND($C19="",(INDEX('Duplicate mass closure'!X$3:X$62,ROW()*2-4,,1)&lt;&gt;"")),AVERAGE((INDEX('Duplicate mass closure'!X$3:X$62,ROW()*2-4,,1),INDEX('Duplicate mass closure'!X$3:X$62,ROW()*2-5,1))),INDEX('Duplicate mass closure'!X$3:X$62,ROW()*2-5,,1))</f>
        <v/>
      </c>
      <c r="Z19" s="55" t="str">
        <f>IF(AND($C19="",(INDEX('Duplicate mass closure'!Y$3:Y$62,ROW()*2-4,,1)&lt;&gt;"")),AVERAGE((INDEX('Duplicate mass closure'!Y$3:Y$62,ROW()*2-4,,1),INDEX('Duplicate mass closure'!Y$3:Y$62,ROW()*2-5,1))),INDEX('Duplicate mass closure'!Y$3:Y$62,ROW()*2-5,,1))</f>
        <v/>
      </c>
      <c r="AA19" s="55" t="str">
        <f>IF(AND($C19="",(INDEX('Duplicate mass closure'!Z$3:Z$62,ROW()*2-4,,1)&lt;&gt;"")),AVERAGE((INDEX('Duplicate mass closure'!Z$3:Z$62,ROW()*2-4,,1),INDEX('Duplicate mass closure'!Z$3:Z$62,ROW()*2-5,1))),INDEX('Duplicate mass closure'!Z$3:Z$62,ROW()*2-5,,1))</f>
        <v/>
      </c>
      <c r="AB19" s="55" t="str">
        <f>IF(AND($C19="",(INDEX('Duplicate mass closure'!AA$3:AA$62,ROW()*2-4,,1)&lt;&gt;"")),AVERAGE((INDEX('Duplicate mass closure'!AA$3:AA$62,ROW()*2-4,,1),INDEX('Duplicate mass closure'!AA$3:AA$62,ROW()*2-5,1))),INDEX('Duplicate mass closure'!AA$3:AA$62,ROW()*2-5,,1))</f>
        <v/>
      </c>
      <c r="AC19" s="169" t="str">
        <f>IF(AND($C19="",(INDEX('Duplicate mass closure'!AB$3:AB$62,ROW()*2-4,,1)&lt;&gt;"")),AVERAGE((INDEX('Duplicate mass closure'!AB$3:AB$62,ROW()*2-4,,1),INDEX('Duplicate mass closure'!AB$3:AB$62,ROW()*2-5,1))),INDEX('Duplicate mass closure'!AB$3:AB$62,ROW()*2-5,,1))</f>
        <v/>
      </c>
    </row>
    <row r="20" spans="1:29">
      <c r="A20" s="1">
        <f>'TRB Record'!A36</f>
        <v>18</v>
      </c>
      <c r="B20" s="9" t="str">
        <f>IF(
       INDEX('TRB Record'!C$2:C$61,ROW()*2-5,,1)="",
       "",
       INDEX('TRB Record'!C$2:C$61,ROW()*2-5,,1)
      )</f>
        <v/>
      </c>
      <c r="C20" s="154"/>
      <c r="D20" s="173" t="str">
        <f>VLOOKUP(A20,'Duplicate mass closure'!$A$3:$C$62,3,FALSE)</f>
        <v/>
      </c>
      <c r="E20" s="173" t="str">
        <f>VLOOKUP(A20,'Duplicate mass closure'!$A$3:$D$62,4,FALSE)</f>
        <v/>
      </c>
      <c r="F20" s="168" t="str">
        <f>IF(AND($C20="",(INDEX('Duplicate mass closure'!E$3:E$62,ROW()*2-4,,1)&lt;&gt;"")),AVERAGE((INDEX('Duplicate mass closure'!E$3:E$62,ROW()*2-4,,1),INDEX('Duplicate mass closure'!E$3:E$62,ROW()*2-5,,1))),INDEX('Duplicate mass closure'!E$3:E$62,ROW()*2-5,,1))</f>
        <v/>
      </c>
      <c r="G20" s="55" t="str">
        <f>IF(AND($C20="",(INDEX('Duplicate mass closure'!F$3:F$62,ROW()*2-4,,1)&lt;&gt;"")),AVERAGE((INDEX('Duplicate mass closure'!F$3:F$62,ROW()*2-4,,1),INDEX('Duplicate mass closure'!F$3:F$62,ROW()*2-5,1))),INDEX('Duplicate mass closure'!F$3:F$62,ROW()*2-5,,1))</f>
        <v/>
      </c>
      <c r="H20" s="55" t="str">
        <f>IF(AND($C20="",(INDEX('Duplicate mass closure'!G$3:G$62,ROW()*2-4,,1)&lt;&gt;"")),AVERAGE((INDEX('Duplicate mass closure'!G$3:G$62,ROW()*2-4,,1),INDEX('Duplicate mass closure'!G$3:G$62,ROW()*2-5,1))),INDEX('Duplicate mass closure'!G$3:G$62,ROW()*2-5,,1))</f>
        <v/>
      </c>
      <c r="I20" s="55" t="str">
        <f>IF(AND($C20="",(INDEX('Duplicate mass closure'!H$3:H$62,ROW()*2-4,,1)&lt;&gt;"")),AVERAGE((INDEX('Duplicate mass closure'!H$3:H$62,ROW()*2-4,,1),INDEX('Duplicate mass closure'!H$3:H$62,ROW()*2-5,1))),INDEX('Duplicate mass closure'!H$3:H$62,ROW()*2-5,,1))</f>
        <v/>
      </c>
      <c r="J20" s="55" t="str">
        <f>IF(AND($C20="",(INDEX('Duplicate mass closure'!I$3:I$62,ROW()*2-4,,1)&lt;&gt;"")),AVERAGE((INDEX('Duplicate mass closure'!I$3:I$62,ROW()*2-4,,1),INDEX('Duplicate mass closure'!I$3:I$62,ROW()*2-5,1))),INDEX('Duplicate mass closure'!I$3:I$62,ROW()*2-5,,1))</f>
        <v/>
      </c>
      <c r="K20" s="55" t="str">
        <f>IF(AND($C20="",(INDEX('Duplicate mass closure'!J$3:J$62,ROW()*2-4,,1)&lt;&gt;"")),AVERAGE((INDEX('Duplicate mass closure'!J$3:J$62,ROW()*2-4,,1),INDEX('Duplicate mass closure'!J$3:J$62,ROW()*2-5,1))),INDEX('Duplicate mass closure'!J$3:J$62,ROW()*2-5,,1))</f>
        <v/>
      </c>
      <c r="L20" s="169" t="str">
        <f>IF(AND($C20="",(INDEX('Duplicate mass closure'!K$3:K$62,ROW()*2-4,,1)&lt;&gt;"")),AVERAGE((INDEX('Duplicate mass closure'!K$3:K$62,ROW()*2-4,,1),INDEX('Duplicate mass closure'!K$3:K$62,ROW()*2-5,1))),INDEX('Duplicate mass closure'!K$3:K$62,ROW()*2-5,,1))</f>
        <v/>
      </c>
      <c r="M20" s="168" t="str">
        <f>IF(AND($C20="",(INDEX('Duplicate mass closure'!L$3:L$62,ROW()*2-4,,1)&lt;&gt;"")),AVERAGE((INDEX('Duplicate mass closure'!L$3:L$62,ROW()*2-4,,1),INDEX('Duplicate mass closure'!L$3:L$62,ROW()*2-5,,1))),INDEX('Duplicate mass closure'!L$3:L$62,ROW()*2-5,,1))</f>
        <v/>
      </c>
      <c r="N20" s="55" t="str">
        <f>IF(AND($C20="",(INDEX('Duplicate mass closure'!M$3:M$62,ROW()*2-4,,1)&lt;&gt;"")),AVERAGE((INDEX('Duplicate mass closure'!M$3:M$62,ROW()*2-4,,1),INDEX('Duplicate mass closure'!M$3:M$62,ROW()*2-5,,1))),INDEX('Duplicate mass closure'!M$3:M$62,ROW()*2-5,,1))</f>
        <v/>
      </c>
      <c r="O20" s="55" t="str">
        <f>IF(AND($C20="",(INDEX('Duplicate mass closure'!N$3:N$62,ROW()*2-4,,1)&lt;&gt;"")),AVERAGE((INDEX('Duplicate mass closure'!N$3:N$62,ROW()*2-4,,1),INDEX('Duplicate mass closure'!N$3:N$62,ROW()*2-5,,1))),INDEX('Duplicate mass closure'!N$3:N$62,ROW()*2-5,,1))</f>
        <v/>
      </c>
      <c r="P20" s="55" t="str">
        <f>IF(AND($C20="",(INDEX('Duplicate mass closure'!O$3:O$62,ROW()*2-4,,1)&lt;&gt;"")),AVERAGE((INDEX('Duplicate mass closure'!O$3:O$62,ROW()*2-4,,1),INDEX('Duplicate mass closure'!O$3:O$62,ROW()*2-5,,1))),INDEX('Duplicate mass closure'!O$3:O$62,ROW()*2-5,,1))</f>
        <v/>
      </c>
      <c r="Q20" s="169" t="str">
        <f>IF(AND($C20="",(INDEX('Duplicate mass closure'!P$3:P$62,ROW()*2-4,,1)&lt;&gt;"")),AVERAGE((INDEX('Duplicate mass closure'!P$3:P$62,ROW()*2-4,,1),INDEX('Duplicate mass closure'!P$3:P$62,ROW()*2-5,,1))),INDEX('Duplicate mass closure'!P$3:P$62,ROW()*2-5,,1))</f>
        <v/>
      </c>
      <c r="R20" s="55" t="str">
        <f>IF(AND($C20="",(INDEX('Duplicate mass closure'!Q$3:Q$62,ROW()*2-4,,1)&lt;&gt;"")),AVERAGE((INDEX('Duplicate mass closure'!Q$3:Q$62,ROW()*2-4,,1),INDEX('Duplicate mass closure'!Q$3:Q$62,ROW()*2-5,1))),INDEX('Duplicate mass closure'!Q$3:Q$62,ROW()*2-5,,1))</f>
        <v/>
      </c>
      <c r="S20" s="55" t="str">
        <f>IF(AND($C20="",(INDEX('Duplicate mass closure'!R$3:R$62,ROW()*2-4,,1)&lt;&gt;"")),AVERAGE((INDEX('Duplicate mass closure'!R$3:R$62,ROW()*2-4,,1),INDEX('Duplicate mass closure'!R$3:R$62,ROW()*2-5,1))),INDEX('Duplicate mass closure'!R$3:R$62,ROW()*2-5,,1))</f>
        <v/>
      </c>
      <c r="T20" s="55" t="str">
        <f>IF(AND($C20="",(INDEX('Duplicate mass closure'!S$3:S$62,ROW()*2-4,,1)&lt;&gt;"")),AVERAGE((INDEX('Duplicate mass closure'!S$3:S$62,ROW()*2-4,,1),INDEX('Duplicate mass closure'!S$3:S$62,ROW()*2-5,1))),INDEX('Duplicate mass closure'!S$3:S$62,ROW()*2-5,,1))</f>
        <v/>
      </c>
      <c r="U20" s="55" t="str">
        <f>IF(AND($C20="",(INDEX('Duplicate mass closure'!T$3:T$62,ROW()*2-4,,1)&lt;&gt;"")),AVERAGE((INDEX('Duplicate mass closure'!T$3:T$62,ROW()*2-4,,1),INDEX('Duplicate mass closure'!T$3:T$62,ROW()*2-5,1))),INDEX('Duplicate mass closure'!T$3:T$62,ROW()*2-5,,1))</f>
        <v/>
      </c>
      <c r="V20" s="55" t="str">
        <f>IF(AND($C20="",(INDEX('Duplicate mass closure'!U$3:U$62,ROW()*2-4,,1)&lt;&gt;"")),AVERAGE((INDEX('Duplicate mass closure'!U$3:U$62,ROW()*2-4,,1),INDEX('Duplicate mass closure'!U$3:U$62,ROW()*2-5,1))),INDEX('Duplicate mass closure'!U$3:U$62,ROW()*2-5,,1))</f>
        <v/>
      </c>
      <c r="W20" s="169" t="str">
        <f>IF(AND($C20="",(INDEX('Duplicate mass closure'!V$3:V$62,ROW()*2-4,,1)&lt;&gt;"")),AVERAGE((INDEX('Duplicate mass closure'!V$3:V$62,ROW()*2-4,,1),INDEX('Duplicate mass closure'!V$3:V$62,ROW()*2-5,1))),INDEX('Duplicate mass closure'!V$3:V$62,ROW()*2-5,,1))</f>
        <v/>
      </c>
      <c r="X20" s="55" t="str">
        <f>IF(AND($C20="",(INDEX('Duplicate mass closure'!W$3:W$62,ROW()*2-4,,1)&lt;&gt;"")),AVERAGE((INDEX('Duplicate mass closure'!W$3:W$62,ROW()*2-4,,1),INDEX('Duplicate mass closure'!W$3:W$62,ROW()*2-5,1))),INDEX('Duplicate mass closure'!W$3:W$62,ROW()*2-5,,1))</f>
        <v/>
      </c>
      <c r="Y20" s="55" t="str">
        <f>IF(AND($C20="",(INDEX('Duplicate mass closure'!X$3:X$62,ROW()*2-4,,1)&lt;&gt;"")),AVERAGE((INDEX('Duplicate mass closure'!X$3:X$62,ROW()*2-4,,1),INDEX('Duplicate mass closure'!X$3:X$62,ROW()*2-5,1))),INDEX('Duplicate mass closure'!X$3:X$62,ROW()*2-5,,1))</f>
        <v/>
      </c>
      <c r="Z20" s="55" t="str">
        <f>IF(AND($C20="",(INDEX('Duplicate mass closure'!Y$3:Y$62,ROW()*2-4,,1)&lt;&gt;"")),AVERAGE((INDEX('Duplicate mass closure'!Y$3:Y$62,ROW()*2-4,,1),INDEX('Duplicate mass closure'!Y$3:Y$62,ROW()*2-5,1))),INDEX('Duplicate mass closure'!Y$3:Y$62,ROW()*2-5,,1))</f>
        <v/>
      </c>
      <c r="AA20" s="55" t="str">
        <f>IF(AND($C20="",(INDEX('Duplicate mass closure'!Z$3:Z$62,ROW()*2-4,,1)&lt;&gt;"")),AVERAGE((INDEX('Duplicate mass closure'!Z$3:Z$62,ROW()*2-4,,1),INDEX('Duplicate mass closure'!Z$3:Z$62,ROW()*2-5,1))),INDEX('Duplicate mass closure'!Z$3:Z$62,ROW()*2-5,,1))</f>
        <v/>
      </c>
      <c r="AB20" s="55" t="str">
        <f>IF(AND($C20="",(INDEX('Duplicate mass closure'!AA$3:AA$62,ROW()*2-4,,1)&lt;&gt;"")),AVERAGE((INDEX('Duplicate mass closure'!AA$3:AA$62,ROW()*2-4,,1),INDEX('Duplicate mass closure'!AA$3:AA$62,ROW()*2-5,1))),INDEX('Duplicate mass closure'!AA$3:AA$62,ROW()*2-5,,1))</f>
        <v/>
      </c>
      <c r="AC20" s="169" t="str">
        <f>IF(AND($C20="",(INDEX('Duplicate mass closure'!AB$3:AB$62,ROW()*2-4,,1)&lt;&gt;"")),AVERAGE((INDEX('Duplicate mass closure'!AB$3:AB$62,ROW()*2-4,,1),INDEX('Duplicate mass closure'!AB$3:AB$62,ROW()*2-5,1))),INDEX('Duplicate mass closure'!AB$3:AB$62,ROW()*2-5,,1))</f>
        <v/>
      </c>
    </row>
    <row r="21" spans="1:29">
      <c r="A21" s="1">
        <f>'TRB Record'!A38</f>
        <v>19</v>
      </c>
      <c r="B21" s="9" t="str">
        <f>IF(
       INDEX('TRB Record'!C$2:C$61,ROW()*2-5,,1)="",
       "",
       INDEX('TRB Record'!C$2:C$61,ROW()*2-5,,1)
      )</f>
        <v/>
      </c>
      <c r="C21" s="154"/>
      <c r="D21" s="173" t="str">
        <f>VLOOKUP(A21,'Duplicate mass closure'!$A$3:$C$62,3,FALSE)</f>
        <v/>
      </c>
      <c r="E21" s="173" t="str">
        <f>VLOOKUP(A21,'Duplicate mass closure'!$A$3:$D$62,4,FALSE)</f>
        <v/>
      </c>
      <c r="F21" s="168" t="str">
        <f>IF(AND($C21="",(INDEX('Duplicate mass closure'!E$3:E$62,ROW()*2-4,,1)&lt;&gt;"")),AVERAGE((INDEX('Duplicate mass closure'!E$3:E$62,ROW()*2-4,,1),INDEX('Duplicate mass closure'!E$3:E$62,ROW()*2-5,,1))),INDEX('Duplicate mass closure'!E$3:E$62,ROW()*2-5,,1))</f>
        <v/>
      </c>
      <c r="G21" s="55" t="str">
        <f>IF(AND($C21="",(INDEX('Duplicate mass closure'!F$3:F$62,ROW()*2-4,,1)&lt;&gt;"")),AVERAGE((INDEX('Duplicate mass closure'!F$3:F$62,ROW()*2-4,,1),INDEX('Duplicate mass closure'!F$3:F$62,ROW()*2-5,1))),INDEX('Duplicate mass closure'!F$3:F$62,ROW()*2-5,,1))</f>
        <v/>
      </c>
      <c r="H21" s="55" t="str">
        <f>IF(AND($C21="",(INDEX('Duplicate mass closure'!G$3:G$62,ROW()*2-4,,1)&lt;&gt;"")),AVERAGE((INDEX('Duplicate mass closure'!G$3:G$62,ROW()*2-4,,1),INDEX('Duplicate mass closure'!G$3:G$62,ROW()*2-5,1))),INDEX('Duplicate mass closure'!G$3:G$62,ROW()*2-5,,1))</f>
        <v/>
      </c>
      <c r="I21" s="55" t="str">
        <f>IF(AND($C21="",(INDEX('Duplicate mass closure'!H$3:H$62,ROW()*2-4,,1)&lt;&gt;"")),AVERAGE((INDEX('Duplicate mass closure'!H$3:H$62,ROW()*2-4,,1),INDEX('Duplicate mass closure'!H$3:H$62,ROW()*2-5,1))),INDEX('Duplicate mass closure'!H$3:H$62,ROW()*2-5,,1))</f>
        <v/>
      </c>
      <c r="J21" s="55" t="str">
        <f>IF(AND($C21="",(INDEX('Duplicate mass closure'!I$3:I$62,ROW()*2-4,,1)&lt;&gt;"")),AVERAGE((INDEX('Duplicate mass closure'!I$3:I$62,ROW()*2-4,,1),INDEX('Duplicate mass closure'!I$3:I$62,ROW()*2-5,1))),INDEX('Duplicate mass closure'!I$3:I$62,ROW()*2-5,,1))</f>
        <v/>
      </c>
      <c r="K21" s="55" t="str">
        <f>IF(AND($C21="",(INDEX('Duplicate mass closure'!J$3:J$62,ROW()*2-4,,1)&lt;&gt;"")),AVERAGE((INDEX('Duplicate mass closure'!J$3:J$62,ROW()*2-4,,1),INDEX('Duplicate mass closure'!J$3:J$62,ROW()*2-5,1))),INDEX('Duplicate mass closure'!J$3:J$62,ROW()*2-5,,1))</f>
        <v/>
      </c>
      <c r="L21" s="169" t="str">
        <f>IF(AND($C21="",(INDEX('Duplicate mass closure'!K$3:K$62,ROW()*2-4,,1)&lt;&gt;"")),AVERAGE((INDEX('Duplicate mass closure'!K$3:K$62,ROW()*2-4,,1),INDEX('Duplicate mass closure'!K$3:K$62,ROW()*2-5,1))),INDEX('Duplicate mass closure'!K$3:K$62,ROW()*2-5,,1))</f>
        <v/>
      </c>
      <c r="M21" s="168" t="str">
        <f>IF(AND($C21="",(INDEX('Duplicate mass closure'!L$3:L$62,ROW()*2-4,,1)&lt;&gt;"")),AVERAGE((INDEX('Duplicate mass closure'!L$3:L$62,ROW()*2-4,,1),INDEX('Duplicate mass closure'!L$3:L$62,ROW()*2-5,,1))),INDEX('Duplicate mass closure'!L$3:L$62,ROW()*2-5,,1))</f>
        <v/>
      </c>
      <c r="N21" s="55" t="str">
        <f>IF(AND($C21="",(INDEX('Duplicate mass closure'!M$3:M$62,ROW()*2-4,,1)&lt;&gt;"")),AVERAGE((INDEX('Duplicate mass closure'!M$3:M$62,ROW()*2-4,,1),INDEX('Duplicate mass closure'!M$3:M$62,ROW()*2-5,,1))),INDEX('Duplicate mass closure'!M$3:M$62,ROW()*2-5,,1))</f>
        <v/>
      </c>
      <c r="O21" s="55" t="str">
        <f>IF(AND($C21="",(INDEX('Duplicate mass closure'!N$3:N$62,ROW()*2-4,,1)&lt;&gt;"")),AVERAGE((INDEX('Duplicate mass closure'!N$3:N$62,ROW()*2-4,,1),INDEX('Duplicate mass closure'!N$3:N$62,ROW()*2-5,,1))),INDEX('Duplicate mass closure'!N$3:N$62,ROW()*2-5,,1))</f>
        <v/>
      </c>
      <c r="P21" s="55" t="str">
        <f>IF(AND($C21="",(INDEX('Duplicate mass closure'!O$3:O$62,ROW()*2-4,,1)&lt;&gt;"")),AVERAGE((INDEX('Duplicate mass closure'!O$3:O$62,ROW()*2-4,,1),INDEX('Duplicate mass closure'!O$3:O$62,ROW()*2-5,,1))),INDEX('Duplicate mass closure'!O$3:O$62,ROW()*2-5,,1))</f>
        <v/>
      </c>
      <c r="Q21" s="169" t="str">
        <f>IF(AND($C21="",(INDEX('Duplicate mass closure'!P$3:P$62,ROW()*2-4,,1)&lt;&gt;"")),AVERAGE((INDEX('Duplicate mass closure'!P$3:P$62,ROW()*2-4,,1),INDEX('Duplicate mass closure'!P$3:P$62,ROW()*2-5,,1))),INDEX('Duplicate mass closure'!P$3:P$62,ROW()*2-5,,1))</f>
        <v/>
      </c>
      <c r="R21" s="55" t="str">
        <f>IF(AND($C21="",(INDEX('Duplicate mass closure'!Q$3:Q$62,ROW()*2-4,,1)&lt;&gt;"")),AVERAGE((INDEX('Duplicate mass closure'!Q$3:Q$62,ROW()*2-4,,1),INDEX('Duplicate mass closure'!Q$3:Q$62,ROW()*2-5,1))),INDEX('Duplicate mass closure'!Q$3:Q$62,ROW()*2-5,,1))</f>
        <v/>
      </c>
      <c r="S21" s="55" t="str">
        <f>IF(AND($C21="",(INDEX('Duplicate mass closure'!R$3:R$62,ROW()*2-4,,1)&lt;&gt;"")),AVERAGE((INDEX('Duplicate mass closure'!R$3:R$62,ROW()*2-4,,1),INDEX('Duplicate mass closure'!R$3:R$62,ROW()*2-5,1))),INDEX('Duplicate mass closure'!R$3:R$62,ROW()*2-5,,1))</f>
        <v/>
      </c>
      <c r="T21" s="55" t="str">
        <f>IF(AND($C21="",(INDEX('Duplicate mass closure'!S$3:S$62,ROW()*2-4,,1)&lt;&gt;"")),AVERAGE((INDEX('Duplicate mass closure'!S$3:S$62,ROW()*2-4,,1),INDEX('Duplicate mass closure'!S$3:S$62,ROW()*2-5,1))),INDEX('Duplicate mass closure'!S$3:S$62,ROW()*2-5,,1))</f>
        <v/>
      </c>
      <c r="U21" s="55" t="str">
        <f>IF(AND($C21="",(INDEX('Duplicate mass closure'!T$3:T$62,ROW()*2-4,,1)&lt;&gt;"")),AVERAGE((INDEX('Duplicate mass closure'!T$3:T$62,ROW()*2-4,,1),INDEX('Duplicate mass closure'!T$3:T$62,ROW()*2-5,1))),INDEX('Duplicate mass closure'!T$3:T$62,ROW()*2-5,,1))</f>
        <v/>
      </c>
      <c r="V21" s="55" t="str">
        <f>IF(AND($C21="",(INDEX('Duplicate mass closure'!U$3:U$62,ROW()*2-4,,1)&lt;&gt;"")),AVERAGE((INDEX('Duplicate mass closure'!U$3:U$62,ROW()*2-4,,1),INDEX('Duplicate mass closure'!U$3:U$62,ROW()*2-5,1))),INDEX('Duplicate mass closure'!U$3:U$62,ROW()*2-5,,1))</f>
        <v/>
      </c>
      <c r="W21" s="169" t="str">
        <f>IF(AND($C21="",(INDEX('Duplicate mass closure'!V$3:V$62,ROW()*2-4,,1)&lt;&gt;"")),AVERAGE((INDEX('Duplicate mass closure'!V$3:V$62,ROW()*2-4,,1),INDEX('Duplicate mass closure'!V$3:V$62,ROW()*2-5,1))),INDEX('Duplicate mass closure'!V$3:V$62,ROW()*2-5,,1))</f>
        <v/>
      </c>
      <c r="X21" s="55" t="str">
        <f>IF(AND($C21="",(INDEX('Duplicate mass closure'!W$3:W$62,ROW()*2-4,,1)&lt;&gt;"")),AVERAGE((INDEX('Duplicate mass closure'!W$3:W$62,ROW()*2-4,,1),INDEX('Duplicate mass closure'!W$3:W$62,ROW()*2-5,1))),INDEX('Duplicate mass closure'!W$3:W$62,ROW()*2-5,,1))</f>
        <v/>
      </c>
      <c r="Y21" s="55" t="str">
        <f>IF(AND($C21="",(INDEX('Duplicate mass closure'!X$3:X$62,ROW()*2-4,,1)&lt;&gt;"")),AVERAGE((INDEX('Duplicate mass closure'!X$3:X$62,ROW()*2-4,,1),INDEX('Duplicate mass closure'!X$3:X$62,ROW()*2-5,1))),INDEX('Duplicate mass closure'!X$3:X$62,ROW()*2-5,,1))</f>
        <v/>
      </c>
      <c r="Z21" s="55" t="str">
        <f>IF(AND($C21="",(INDEX('Duplicate mass closure'!Y$3:Y$62,ROW()*2-4,,1)&lt;&gt;"")),AVERAGE((INDEX('Duplicate mass closure'!Y$3:Y$62,ROW()*2-4,,1),INDEX('Duplicate mass closure'!Y$3:Y$62,ROW()*2-5,1))),INDEX('Duplicate mass closure'!Y$3:Y$62,ROW()*2-5,,1))</f>
        <v/>
      </c>
      <c r="AA21" s="55" t="str">
        <f>IF(AND($C21="",(INDEX('Duplicate mass closure'!Z$3:Z$62,ROW()*2-4,,1)&lt;&gt;"")),AVERAGE((INDEX('Duplicate mass closure'!Z$3:Z$62,ROW()*2-4,,1),INDEX('Duplicate mass closure'!Z$3:Z$62,ROW()*2-5,1))),INDEX('Duplicate mass closure'!Z$3:Z$62,ROW()*2-5,,1))</f>
        <v/>
      </c>
      <c r="AB21" s="55" t="str">
        <f>IF(AND($C21="",(INDEX('Duplicate mass closure'!AA$3:AA$62,ROW()*2-4,,1)&lt;&gt;"")),AVERAGE((INDEX('Duplicate mass closure'!AA$3:AA$62,ROW()*2-4,,1),INDEX('Duplicate mass closure'!AA$3:AA$62,ROW()*2-5,1))),INDEX('Duplicate mass closure'!AA$3:AA$62,ROW()*2-5,,1))</f>
        <v/>
      </c>
      <c r="AC21" s="169" t="str">
        <f>IF(AND($C21="",(INDEX('Duplicate mass closure'!AB$3:AB$62,ROW()*2-4,,1)&lt;&gt;"")),AVERAGE((INDEX('Duplicate mass closure'!AB$3:AB$62,ROW()*2-4,,1),INDEX('Duplicate mass closure'!AB$3:AB$62,ROW()*2-5,1))),INDEX('Duplicate mass closure'!AB$3:AB$62,ROW()*2-5,,1))</f>
        <v/>
      </c>
    </row>
    <row r="22" spans="1:29">
      <c r="A22" s="1">
        <f>'TRB Record'!A40</f>
        <v>20</v>
      </c>
      <c r="B22" s="9" t="str">
        <f>IF(
       INDEX('TRB Record'!C$2:C$61,ROW()*2-5,,1)="",
       "",
       INDEX('TRB Record'!C$2:C$61,ROW()*2-5,,1)
      )</f>
        <v/>
      </c>
      <c r="C22" s="154"/>
      <c r="D22" s="173" t="str">
        <f>VLOOKUP(A22,'Duplicate mass closure'!$A$3:$C$62,3,FALSE)</f>
        <v/>
      </c>
      <c r="E22" s="173" t="str">
        <f>VLOOKUP(A22,'Duplicate mass closure'!$A$3:$D$62,4,FALSE)</f>
        <v/>
      </c>
      <c r="F22" s="168" t="str">
        <f>IF(AND($C22="",(INDEX('Duplicate mass closure'!E$3:E$62,ROW()*2-4,,1)&lt;&gt;"")),AVERAGE((INDEX('Duplicate mass closure'!E$3:E$62,ROW()*2-4,,1),INDEX('Duplicate mass closure'!E$3:E$62,ROW()*2-5,,1))),INDEX('Duplicate mass closure'!E$3:E$62,ROW()*2-5,,1))</f>
        <v/>
      </c>
      <c r="G22" s="55" t="str">
        <f>IF(AND($C22="",(INDEX('Duplicate mass closure'!F$3:F$62,ROW()*2-4,,1)&lt;&gt;"")),AVERAGE((INDEX('Duplicate mass closure'!F$3:F$62,ROW()*2-4,,1),INDEX('Duplicate mass closure'!F$3:F$62,ROW()*2-5,1))),INDEX('Duplicate mass closure'!F$3:F$62,ROW()*2-5,,1))</f>
        <v/>
      </c>
      <c r="H22" s="55" t="str">
        <f>IF(AND($C22="",(INDEX('Duplicate mass closure'!G$3:G$62,ROW()*2-4,,1)&lt;&gt;"")),AVERAGE((INDEX('Duplicate mass closure'!G$3:G$62,ROW()*2-4,,1),INDEX('Duplicate mass closure'!G$3:G$62,ROW()*2-5,1))),INDEX('Duplicate mass closure'!G$3:G$62,ROW()*2-5,,1))</f>
        <v/>
      </c>
      <c r="I22" s="55" t="str">
        <f>IF(AND($C22="",(INDEX('Duplicate mass closure'!H$3:H$62,ROW()*2-4,,1)&lt;&gt;"")),AVERAGE((INDEX('Duplicate mass closure'!H$3:H$62,ROW()*2-4,,1),INDEX('Duplicate mass closure'!H$3:H$62,ROW()*2-5,1))),INDEX('Duplicate mass closure'!H$3:H$62,ROW()*2-5,,1))</f>
        <v/>
      </c>
      <c r="J22" s="55" t="str">
        <f>IF(AND($C22="",(INDEX('Duplicate mass closure'!I$3:I$62,ROW()*2-4,,1)&lt;&gt;"")),AVERAGE((INDEX('Duplicate mass closure'!I$3:I$62,ROW()*2-4,,1),INDEX('Duplicate mass closure'!I$3:I$62,ROW()*2-5,1))),INDEX('Duplicate mass closure'!I$3:I$62,ROW()*2-5,,1))</f>
        <v/>
      </c>
      <c r="K22" s="55" t="str">
        <f>IF(AND($C22="",(INDEX('Duplicate mass closure'!J$3:J$62,ROW()*2-4,,1)&lt;&gt;"")),AVERAGE((INDEX('Duplicate mass closure'!J$3:J$62,ROW()*2-4,,1),INDEX('Duplicate mass closure'!J$3:J$62,ROW()*2-5,1))),INDEX('Duplicate mass closure'!J$3:J$62,ROW()*2-5,,1))</f>
        <v/>
      </c>
      <c r="L22" s="169" t="str">
        <f>IF(AND($C22="",(INDEX('Duplicate mass closure'!K$3:K$62,ROW()*2-4,,1)&lt;&gt;"")),AVERAGE((INDEX('Duplicate mass closure'!K$3:K$62,ROW()*2-4,,1),INDEX('Duplicate mass closure'!K$3:K$62,ROW()*2-5,1))),INDEX('Duplicate mass closure'!K$3:K$62,ROW()*2-5,,1))</f>
        <v/>
      </c>
      <c r="M22" s="168" t="str">
        <f>IF(AND($C22="",(INDEX('Duplicate mass closure'!L$3:L$62,ROW()*2-4,,1)&lt;&gt;"")),AVERAGE((INDEX('Duplicate mass closure'!L$3:L$62,ROW()*2-4,,1),INDEX('Duplicate mass closure'!L$3:L$62,ROW()*2-5,,1))),INDEX('Duplicate mass closure'!L$3:L$62,ROW()*2-5,,1))</f>
        <v/>
      </c>
      <c r="N22" s="55" t="str">
        <f>IF(AND($C22="",(INDEX('Duplicate mass closure'!M$3:M$62,ROW()*2-4,,1)&lt;&gt;"")),AVERAGE((INDEX('Duplicate mass closure'!M$3:M$62,ROW()*2-4,,1),INDEX('Duplicate mass closure'!M$3:M$62,ROW()*2-5,,1))),INDEX('Duplicate mass closure'!M$3:M$62,ROW()*2-5,,1))</f>
        <v/>
      </c>
      <c r="O22" s="55" t="str">
        <f>IF(AND($C22="",(INDEX('Duplicate mass closure'!N$3:N$62,ROW()*2-4,,1)&lt;&gt;"")),AVERAGE((INDEX('Duplicate mass closure'!N$3:N$62,ROW()*2-4,,1),INDEX('Duplicate mass closure'!N$3:N$62,ROW()*2-5,,1))),INDEX('Duplicate mass closure'!N$3:N$62,ROW()*2-5,,1))</f>
        <v/>
      </c>
      <c r="P22" s="55" t="str">
        <f>IF(AND($C22="",(INDEX('Duplicate mass closure'!O$3:O$62,ROW()*2-4,,1)&lt;&gt;"")),AVERAGE((INDEX('Duplicate mass closure'!O$3:O$62,ROW()*2-4,,1),INDEX('Duplicate mass closure'!O$3:O$62,ROW()*2-5,,1))),INDEX('Duplicate mass closure'!O$3:O$62,ROW()*2-5,,1))</f>
        <v/>
      </c>
      <c r="Q22" s="169" t="str">
        <f>IF(AND($C22="",(INDEX('Duplicate mass closure'!P$3:P$62,ROW()*2-4,,1)&lt;&gt;"")),AVERAGE((INDEX('Duplicate mass closure'!P$3:P$62,ROW()*2-4,,1),INDEX('Duplicate mass closure'!P$3:P$62,ROW()*2-5,,1))),INDEX('Duplicate mass closure'!P$3:P$62,ROW()*2-5,,1))</f>
        <v/>
      </c>
      <c r="R22" s="55" t="str">
        <f>IF(AND($C22="",(INDEX('Duplicate mass closure'!Q$3:Q$62,ROW()*2-4,,1)&lt;&gt;"")),AVERAGE((INDEX('Duplicate mass closure'!Q$3:Q$62,ROW()*2-4,,1),INDEX('Duplicate mass closure'!Q$3:Q$62,ROW()*2-5,1))),INDEX('Duplicate mass closure'!Q$3:Q$62,ROW()*2-5,,1))</f>
        <v/>
      </c>
      <c r="S22" s="55" t="str">
        <f>IF(AND($C22="",(INDEX('Duplicate mass closure'!R$3:R$62,ROW()*2-4,,1)&lt;&gt;"")),AVERAGE((INDEX('Duplicate mass closure'!R$3:R$62,ROW()*2-4,,1),INDEX('Duplicate mass closure'!R$3:R$62,ROW()*2-5,1))),INDEX('Duplicate mass closure'!R$3:R$62,ROW()*2-5,,1))</f>
        <v/>
      </c>
      <c r="T22" s="55" t="str">
        <f>IF(AND($C22="",(INDEX('Duplicate mass closure'!S$3:S$62,ROW()*2-4,,1)&lt;&gt;"")),AVERAGE((INDEX('Duplicate mass closure'!S$3:S$62,ROW()*2-4,,1),INDEX('Duplicate mass closure'!S$3:S$62,ROW()*2-5,1))),INDEX('Duplicate mass closure'!S$3:S$62,ROW()*2-5,,1))</f>
        <v/>
      </c>
      <c r="U22" s="55" t="str">
        <f>IF(AND($C22="",(INDEX('Duplicate mass closure'!T$3:T$62,ROW()*2-4,,1)&lt;&gt;"")),AVERAGE((INDEX('Duplicate mass closure'!T$3:T$62,ROW()*2-4,,1),INDEX('Duplicate mass closure'!T$3:T$62,ROW()*2-5,1))),INDEX('Duplicate mass closure'!T$3:T$62,ROW()*2-5,,1))</f>
        <v/>
      </c>
      <c r="V22" s="55" t="str">
        <f>IF(AND($C22="",(INDEX('Duplicate mass closure'!U$3:U$62,ROW()*2-4,,1)&lt;&gt;"")),AVERAGE((INDEX('Duplicate mass closure'!U$3:U$62,ROW()*2-4,,1),INDEX('Duplicate mass closure'!U$3:U$62,ROW()*2-5,1))),INDEX('Duplicate mass closure'!U$3:U$62,ROW()*2-5,,1))</f>
        <v/>
      </c>
      <c r="W22" s="169" t="str">
        <f>IF(AND($C22="",(INDEX('Duplicate mass closure'!V$3:V$62,ROW()*2-4,,1)&lt;&gt;"")),AVERAGE((INDEX('Duplicate mass closure'!V$3:V$62,ROW()*2-4,,1),INDEX('Duplicate mass closure'!V$3:V$62,ROW()*2-5,1))),INDEX('Duplicate mass closure'!V$3:V$62,ROW()*2-5,,1))</f>
        <v/>
      </c>
      <c r="X22" s="55" t="str">
        <f>IF(AND($C22="",(INDEX('Duplicate mass closure'!W$3:W$62,ROW()*2-4,,1)&lt;&gt;"")),AVERAGE((INDEX('Duplicate mass closure'!W$3:W$62,ROW()*2-4,,1),INDEX('Duplicate mass closure'!W$3:W$62,ROW()*2-5,1))),INDEX('Duplicate mass closure'!W$3:W$62,ROW()*2-5,,1))</f>
        <v/>
      </c>
      <c r="Y22" s="55" t="str">
        <f>IF(AND($C22="",(INDEX('Duplicate mass closure'!X$3:X$62,ROW()*2-4,,1)&lt;&gt;"")),AVERAGE((INDEX('Duplicate mass closure'!X$3:X$62,ROW()*2-4,,1),INDEX('Duplicate mass closure'!X$3:X$62,ROW()*2-5,1))),INDEX('Duplicate mass closure'!X$3:X$62,ROW()*2-5,,1))</f>
        <v/>
      </c>
      <c r="Z22" s="55" t="str">
        <f>IF(AND($C22="",(INDEX('Duplicate mass closure'!Y$3:Y$62,ROW()*2-4,,1)&lt;&gt;"")),AVERAGE((INDEX('Duplicate mass closure'!Y$3:Y$62,ROW()*2-4,,1),INDEX('Duplicate mass closure'!Y$3:Y$62,ROW()*2-5,1))),INDEX('Duplicate mass closure'!Y$3:Y$62,ROW()*2-5,,1))</f>
        <v/>
      </c>
      <c r="AA22" s="55" t="str">
        <f>IF(AND($C22="",(INDEX('Duplicate mass closure'!Z$3:Z$62,ROW()*2-4,,1)&lt;&gt;"")),AVERAGE((INDEX('Duplicate mass closure'!Z$3:Z$62,ROW()*2-4,,1),INDEX('Duplicate mass closure'!Z$3:Z$62,ROW()*2-5,1))),INDEX('Duplicate mass closure'!Z$3:Z$62,ROW()*2-5,,1))</f>
        <v/>
      </c>
      <c r="AB22" s="55" t="str">
        <f>IF(AND($C22="",(INDEX('Duplicate mass closure'!AA$3:AA$62,ROW()*2-4,,1)&lt;&gt;"")),AVERAGE((INDEX('Duplicate mass closure'!AA$3:AA$62,ROW()*2-4,,1),INDEX('Duplicate mass closure'!AA$3:AA$62,ROW()*2-5,1))),INDEX('Duplicate mass closure'!AA$3:AA$62,ROW()*2-5,,1))</f>
        <v/>
      </c>
      <c r="AC22" s="169" t="str">
        <f>IF(AND($C22="",(INDEX('Duplicate mass closure'!AB$3:AB$62,ROW()*2-4,,1)&lt;&gt;"")),AVERAGE((INDEX('Duplicate mass closure'!AB$3:AB$62,ROW()*2-4,,1),INDEX('Duplicate mass closure'!AB$3:AB$62,ROW()*2-5,1))),INDEX('Duplicate mass closure'!AB$3:AB$62,ROW()*2-5,,1))</f>
        <v/>
      </c>
    </row>
    <row r="23" spans="1:29">
      <c r="A23" s="1">
        <f>'TRB Record'!A42</f>
        <v>21</v>
      </c>
      <c r="B23" s="9" t="str">
        <f>IF(
       INDEX('TRB Record'!C$2:C$61,ROW()*2-5,,1)="",
       "",
       INDEX('TRB Record'!C$2:C$61,ROW()*2-5,,1)
      )</f>
        <v/>
      </c>
      <c r="C23" s="154"/>
      <c r="D23" s="173" t="str">
        <f>VLOOKUP(A23,'Duplicate mass closure'!$A$3:$C$62,3,FALSE)</f>
        <v/>
      </c>
      <c r="E23" s="173" t="str">
        <f>VLOOKUP(A23,'Duplicate mass closure'!$A$3:$D$62,4,FALSE)</f>
        <v/>
      </c>
      <c r="F23" s="168" t="str">
        <f>IF(AND($C23="",(INDEX('Duplicate mass closure'!E$3:E$62,ROW()*2-4,,1)&lt;&gt;"")),AVERAGE((INDEX('Duplicate mass closure'!E$3:E$62,ROW()*2-4,,1),INDEX('Duplicate mass closure'!E$3:E$62,ROW()*2-5,,1))),INDEX('Duplicate mass closure'!E$3:E$62,ROW()*2-5,,1))</f>
        <v/>
      </c>
      <c r="G23" s="55" t="str">
        <f>IF(AND($C23="",(INDEX('Duplicate mass closure'!F$3:F$62,ROW()*2-4,,1)&lt;&gt;"")),AVERAGE((INDEX('Duplicate mass closure'!F$3:F$62,ROW()*2-4,,1),INDEX('Duplicate mass closure'!F$3:F$62,ROW()*2-5,1))),INDEX('Duplicate mass closure'!F$3:F$62,ROW()*2-5,,1))</f>
        <v/>
      </c>
      <c r="H23" s="55" t="str">
        <f>IF(AND($C23="",(INDEX('Duplicate mass closure'!G$3:G$62,ROW()*2-4,,1)&lt;&gt;"")),AVERAGE((INDEX('Duplicate mass closure'!G$3:G$62,ROW()*2-4,,1),INDEX('Duplicate mass closure'!G$3:G$62,ROW()*2-5,1))),INDEX('Duplicate mass closure'!G$3:G$62,ROW()*2-5,,1))</f>
        <v/>
      </c>
      <c r="I23" s="55" t="str">
        <f>IF(AND($C23="",(INDEX('Duplicate mass closure'!H$3:H$62,ROW()*2-4,,1)&lt;&gt;"")),AVERAGE((INDEX('Duplicate mass closure'!H$3:H$62,ROW()*2-4,,1),INDEX('Duplicate mass closure'!H$3:H$62,ROW()*2-5,1))),INDEX('Duplicate mass closure'!H$3:H$62,ROW()*2-5,,1))</f>
        <v/>
      </c>
      <c r="J23" s="55" t="str">
        <f>IF(AND($C23="",(INDEX('Duplicate mass closure'!I$3:I$62,ROW()*2-4,,1)&lt;&gt;"")),AVERAGE((INDEX('Duplicate mass closure'!I$3:I$62,ROW()*2-4,,1),INDEX('Duplicate mass closure'!I$3:I$62,ROW()*2-5,1))),INDEX('Duplicate mass closure'!I$3:I$62,ROW()*2-5,,1))</f>
        <v/>
      </c>
      <c r="K23" s="55" t="str">
        <f>IF(AND($C23="",(INDEX('Duplicate mass closure'!J$3:J$62,ROW()*2-4,,1)&lt;&gt;"")),AVERAGE((INDEX('Duplicate mass closure'!J$3:J$62,ROW()*2-4,,1),INDEX('Duplicate mass closure'!J$3:J$62,ROW()*2-5,1))),INDEX('Duplicate mass closure'!J$3:J$62,ROW()*2-5,,1))</f>
        <v/>
      </c>
      <c r="L23" s="169" t="str">
        <f>IF(AND($C23="",(INDEX('Duplicate mass closure'!K$3:K$62,ROW()*2-4,,1)&lt;&gt;"")),AVERAGE((INDEX('Duplicate mass closure'!K$3:K$62,ROW()*2-4,,1),INDEX('Duplicate mass closure'!K$3:K$62,ROW()*2-5,1))),INDEX('Duplicate mass closure'!K$3:K$62,ROW()*2-5,,1))</f>
        <v/>
      </c>
      <c r="M23" s="168" t="str">
        <f>IF(AND($C23="",(INDEX('Duplicate mass closure'!L$3:L$62,ROW()*2-4,,1)&lt;&gt;"")),AVERAGE((INDEX('Duplicate mass closure'!L$3:L$62,ROW()*2-4,,1),INDEX('Duplicate mass closure'!L$3:L$62,ROW()*2-5,,1))),INDEX('Duplicate mass closure'!L$3:L$62,ROW()*2-5,,1))</f>
        <v/>
      </c>
      <c r="N23" s="55" t="str">
        <f>IF(AND($C23="",(INDEX('Duplicate mass closure'!M$3:M$62,ROW()*2-4,,1)&lt;&gt;"")),AVERAGE((INDEX('Duplicate mass closure'!M$3:M$62,ROW()*2-4,,1),INDEX('Duplicate mass closure'!M$3:M$62,ROW()*2-5,,1))),INDEX('Duplicate mass closure'!M$3:M$62,ROW()*2-5,,1))</f>
        <v/>
      </c>
      <c r="O23" s="55" t="str">
        <f>IF(AND($C23="",(INDEX('Duplicate mass closure'!N$3:N$62,ROW()*2-4,,1)&lt;&gt;"")),AVERAGE((INDEX('Duplicate mass closure'!N$3:N$62,ROW()*2-4,,1),INDEX('Duplicate mass closure'!N$3:N$62,ROW()*2-5,,1))),INDEX('Duplicate mass closure'!N$3:N$62,ROW()*2-5,,1))</f>
        <v/>
      </c>
      <c r="P23" s="55" t="str">
        <f>IF(AND($C23="",(INDEX('Duplicate mass closure'!O$3:O$62,ROW()*2-4,,1)&lt;&gt;"")),AVERAGE((INDEX('Duplicate mass closure'!O$3:O$62,ROW()*2-4,,1),INDEX('Duplicate mass closure'!O$3:O$62,ROW()*2-5,,1))),INDEX('Duplicate mass closure'!O$3:O$62,ROW()*2-5,,1))</f>
        <v/>
      </c>
      <c r="Q23" s="169" t="str">
        <f>IF(AND($C23="",(INDEX('Duplicate mass closure'!P$3:P$62,ROW()*2-4,,1)&lt;&gt;"")),AVERAGE((INDEX('Duplicate mass closure'!P$3:P$62,ROW()*2-4,,1),INDEX('Duplicate mass closure'!P$3:P$62,ROW()*2-5,,1))),INDEX('Duplicate mass closure'!P$3:P$62,ROW()*2-5,,1))</f>
        <v/>
      </c>
      <c r="R23" s="55" t="str">
        <f>IF(AND($C23="",(INDEX('Duplicate mass closure'!Q$3:Q$62,ROW()*2-4,,1)&lt;&gt;"")),AVERAGE((INDEX('Duplicate mass closure'!Q$3:Q$62,ROW()*2-4,,1),INDEX('Duplicate mass closure'!Q$3:Q$62,ROW()*2-5,1))),INDEX('Duplicate mass closure'!Q$3:Q$62,ROW()*2-5,,1))</f>
        <v/>
      </c>
      <c r="S23" s="55" t="str">
        <f>IF(AND($C23="",(INDEX('Duplicate mass closure'!R$3:R$62,ROW()*2-4,,1)&lt;&gt;"")),AVERAGE((INDEX('Duplicate mass closure'!R$3:R$62,ROW()*2-4,,1),INDEX('Duplicate mass closure'!R$3:R$62,ROW()*2-5,1))),INDEX('Duplicate mass closure'!R$3:R$62,ROW()*2-5,,1))</f>
        <v/>
      </c>
      <c r="T23" s="55" t="str">
        <f>IF(AND($C23="",(INDEX('Duplicate mass closure'!S$3:S$62,ROW()*2-4,,1)&lt;&gt;"")),AVERAGE((INDEX('Duplicate mass closure'!S$3:S$62,ROW()*2-4,,1),INDEX('Duplicate mass closure'!S$3:S$62,ROW()*2-5,1))),INDEX('Duplicate mass closure'!S$3:S$62,ROW()*2-5,,1))</f>
        <v/>
      </c>
      <c r="U23" s="55" t="str">
        <f>IF(AND($C23="",(INDEX('Duplicate mass closure'!T$3:T$62,ROW()*2-4,,1)&lt;&gt;"")),AVERAGE((INDEX('Duplicate mass closure'!T$3:T$62,ROW()*2-4,,1),INDEX('Duplicate mass closure'!T$3:T$62,ROW()*2-5,1))),INDEX('Duplicate mass closure'!T$3:T$62,ROW()*2-5,,1))</f>
        <v/>
      </c>
      <c r="V23" s="55" t="str">
        <f>IF(AND($C23="",(INDEX('Duplicate mass closure'!U$3:U$62,ROW()*2-4,,1)&lt;&gt;"")),AVERAGE((INDEX('Duplicate mass closure'!U$3:U$62,ROW()*2-4,,1),INDEX('Duplicate mass closure'!U$3:U$62,ROW()*2-5,1))),INDEX('Duplicate mass closure'!U$3:U$62,ROW()*2-5,,1))</f>
        <v/>
      </c>
      <c r="W23" s="169" t="str">
        <f>IF(AND($C23="",(INDEX('Duplicate mass closure'!V$3:V$62,ROW()*2-4,,1)&lt;&gt;"")),AVERAGE((INDEX('Duplicate mass closure'!V$3:V$62,ROW()*2-4,,1),INDEX('Duplicate mass closure'!V$3:V$62,ROW()*2-5,1))),INDEX('Duplicate mass closure'!V$3:V$62,ROW()*2-5,,1))</f>
        <v/>
      </c>
      <c r="X23" s="55" t="str">
        <f>IF(AND($C23="",(INDEX('Duplicate mass closure'!W$3:W$62,ROW()*2-4,,1)&lt;&gt;"")),AVERAGE((INDEX('Duplicate mass closure'!W$3:W$62,ROW()*2-4,,1),INDEX('Duplicate mass closure'!W$3:W$62,ROW()*2-5,1))),INDEX('Duplicate mass closure'!W$3:W$62,ROW()*2-5,,1))</f>
        <v/>
      </c>
      <c r="Y23" s="55" t="str">
        <f>IF(AND($C23="",(INDEX('Duplicate mass closure'!X$3:X$62,ROW()*2-4,,1)&lt;&gt;"")),AVERAGE((INDEX('Duplicate mass closure'!X$3:X$62,ROW()*2-4,,1),INDEX('Duplicate mass closure'!X$3:X$62,ROW()*2-5,1))),INDEX('Duplicate mass closure'!X$3:X$62,ROW()*2-5,,1))</f>
        <v/>
      </c>
      <c r="Z23" s="55" t="str">
        <f>IF(AND($C23="",(INDEX('Duplicate mass closure'!Y$3:Y$62,ROW()*2-4,,1)&lt;&gt;"")),AVERAGE((INDEX('Duplicate mass closure'!Y$3:Y$62,ROW()*2-4,,1),INDEX('Duplicate mass closure'!Y$3:Y$62,ROW()*2-5,1))),INDEX('Duplicate mass closure'!Y$3:Y$62,ROW()*2-5,,1))</f>
        <v/>
      </c>
      <c r="AA23" s="55" t="str">
        <f>IF(AND($C23="",(INDEX('Duplicate mass closure'!Z$3:Z$62,ROW()*2-4,,1)&lt;&gt;"")),AVERAGE((INDEX('Duplicate mass closure'!Z$3:Z$62,ROW()*2-4,,1),INDEX('Duplicate mass closure'!Z$3:Z$62,ROW()*2-5,1))),INDEX('Duplicate mass closure'!Z$3:Z$62,ROW()*2-5,,1))</f>
        <v/>
      </c>
      <c r="AB23" s="55" t="str">
        <f>IF(AND($C23="",(INDEX('Duplicate mass closure'!AA$3:AA$62,ROW()*2-4,,1)&lt;&gt;"")),AVERAGE((INDEX('Duplicate mass closure'!AA$3:AA$62,ROW()*2-4,,1),INDEX('Duplicate mass closure'!AA$3:AA$62,ROW()*2-5,1))),INDEX('Duplicate mass closure'!AA$3:AA$62,ROW()*2-5,,1))</f>
        <v/>
      </c>
      <c r="AC23" s="169" t="str">
        <f>IF(AND($C23="",(INDEX('Duplicate mass closure'!AB$3:AB$62,ROW()*2-4,,1)&lt;&gt;"")),AVERAGE((INDEX('Duplicate mass closure'!AB$3:AB$62,ROW()*2-4,,1),INDEX('Duplicate mass closure'!AB$3:AB$62,ROW()*2-5,1))),INDEX('Duplicate mass closure'!AB$3:AB$62,ROW()*2-5,,1))</f>
        <v/>
      </c>
    </row>
    <row r="24" spans="1:29">
      <c r="A24" s="1">
        <f>'TRB Record'!A44</f>
        <v>22</v>
      </c>
      <c r="B24" s="9" t="str">
        <f>IF(
       INDEX('TRB Record'!C$2:C$61,ROW()*2-5,,1)="",
       "",
       INDEX('TRB Record'!C$2:C$61,ROW()*2-5,,1)
      )</f>
        <v/>
      </c>
      <c r="C24" s="154"/>
      <c r="D24" s="173" t="str">
        <f>VLOOKUP(A24,'Duplicate mass closure'!$A$3:$C$62,3,FALSE)</f>
        <v/>
      </c>
      <c r="E24" s="173" t="str">
        <f>VLOOKUP(A24,'Duplicate mass closure'!$A$3:$D$62,4,FALSE)</f>
        <v/>
      </c>
      <c r="F24" s="168" t="str">
        <f>IF(AND($C24="",(INDEX('Duplicate mass closure'!E$3:E$62,ROW()*2-4,,1)&lt;&gt;"")),AVERAGE((INDEX('Duplicate mass closure'!E$3:E$62,ROW()*2-4,,1),INDEX('Duplicate mass closure'!E$3:E$62,ROW()*2-5,,1))),INDEX('Duplicate mass closure'!E$3:E$62,ROW()*2-5,,1))</f>
        <v/>
      </c>
      <c r="G24" s="55" t="str">
        <f>IF(AND($C24="",(INDEX('Duplicate mass closure'!F$3:F$62,ROW()*2-4,,1)&lt;&gt;"")),AVERAGE((INDEX('Duplicate mass closure'!F$3:F$62,ROW()*2-4,,1),INDEX('Duplicate mass closure'!F$3:F$62,ROW()*2-5,1))),INDEX('Duplicate mass closure'!F$3:F$62,ROW()*2-5,,1))</f>
        <v/>
      </c>
      <c r="H24" s="55" t="str">
        <f>IF(AND($C24="",(INDEX('Duplicate mass closure'!G$3:G$62,ROW()*2-4,,1)&lt;&gt;"")),AVERAGE((INDEX('Duplicate mass closure'!G$3:G$62,ROW()*2-4,,1),INDEX('Duplicate mass closure'!G$3:G$62,ROW()*2-5,1))),INDEX('Duplicate mass closure'!G$3:G$62,ROW()*2-5,,1))</f>
        <v/>
      </c>
      <c r="I24" s="55" t="str">
        <f>IF(AND($C24="",(INDEX('Duplicate mass closure'!H$3:H$62,ROW()*2-4,,1)&lt;&gt;"")),AVERAGE((INDEX('Duplicate mass closure'!H$3:H$62,ROW()*2-4,,1),INDEX('Duplicate mass closure'!H$3:H$62,ROW()*2-5,1))),INDEX('Duplicate mass closure'!H$3:H$62,ROW()*2-5,,1))</f>
        <v/>
      </c>
      <c r="J24" s="55" t="str">
        <f>IF(AND($C24="",(INDEX('Duplicate mass closure'!I$3:I$62,ROW()*2-4,,1)&lt;&gt;"")),AVERAGE((INDEX('Duplicate mass closure'!I$3:I$62,ROW()*2-4,,1),INDEX('Duplicate mass closure'!I$3:I$62,ROW()*2-5,1))),INDEX('Duplicate mass closure'!I$3:I$62,ROW()*2-5,,1))</f>
        <v/>
      </c>
      <c r="K24" s="55" t="str">
        <f>IF(AND($C24="",(INDEX('Duplicate mass closure'!J$3:J$62,ROW()*2-4,,1)&lt;&gt;"")),AVERAGE((INDEX('Duplicate mass closure'!J$3:J$62,ROW()*2-4,,1),INDEX('Duplicate mass closure'!J$3:J$62,ROW()*2-5,1))),INDEX('Duplicate mass closure'!J$3:J$62,ROW()*2-5,,1))</f>
        <v/>
      </c>
      <c r="L24" s="169" t="str">
        <f>IF(AND($C24="",(INDEX('Duplicate mass closure'!K$3:K$62,ROW()*2-4,,1)&lt;&gt;"")),AVERAGE((INDEX('Duplicate mass closure'!K$3:K$62,ROW()*2-4,,1),INDEX('Duplicate mass closure'!K$3:K$62,ROW()*2-5,1))),INDEX('Duplicate mass closure'!K$3:K$62,ROW()*2-5,,1))</f>
        <v/>
      </c>
      <c r="M24" s="168" t="str">
        <f>IF(AND($C24="",(INDEX('Duplicate mass closure'!L$3:L$62,ROW()*2-4,,1)&lt;&gt;"")),AVERAGE((INDEX('Duplicate mass closure'!L$3:L$62,ROW()*2-4,,1),INDEX('Duplicate mass closure'!L$3:L$62,ROW()*2-5,,1))),INDEX('Duplicate mass closure'!L$3:L$62,ROW()*2-5,,1))</f>
        <v/>
      </c>
      <c r="N24" s="55" t="str">
        <f>IF(AND($C24="",(INDEX('Duplicate mass closure'!M$3:M$62,ROW()*2-4,,1)&lt;&gt;"")),AVERAGE((INDEX('Duplicate mass closure'!M$3:M$62,ROW()*2-4,,1),INDEX('Duplicate mass closure'!M$3:M$62,ROW()*2-5,,1))),INDEX('Duplicate mass closure'!M$3:M$62,ROW()*2-5,,1))</f>
        <v/>
      </c>
      <c r="O24" s="55" t="str">
        <f>IF(AND($C24="",(INDEX('Duplicate mass closure'!N$3:N$62,ROW()*2-4,,1)&lt;&gt;"")),AVERAGE((INDEX('Duplicate mass closure'!N$3:N$62,ROW()*2-4,,1),INDEX('Duplicate mass closure'!N$3:N$62,ROW()*2-5,,1))),INDEX('Duplicate mass closure'!N$3:N$62,ROW()*2-5,,1))</f>
        <v/>
      </c>
      <c r="P24" s="55" t="str">
        <f>IF(AND($C24="",(INDEX('Duplicate mass closure'!O$3:O$62,ROW()*2-4,,1)&lt;&gt;"")),AVERAGE((INDEX('Duplicate mass closure'!O$3:O$62,ROW()*2-4,,1),INDEX('Duplicate mass closure'!O$3:O$62,ROW()*2-5,,1))),INDEX('Duplicate mass closure'!O$3:O$62,ROW()*2-5,,1))</f>
        <v/>
      </c>
      <c r="Q24" s="169" t="str">
        <f>IF(AND($C24="",(INDEX('Duplicate mass closure'!P$3:P$62,ROW()*2-4,,1)&lt;&gt;"")),AVERAGE((INDEX('Duplicate mass closure'!P$3:P$62,ROW()*2-4,,1),INDEX('Duplicate mass closure'!P$3:P$62,ROW()*2-5,,1))),INDEX('Duplicate mass closure'!P$3:P$62,ROW()*2-5,,1))</f>
        <v/>
      </c>
      <c r="R24" s="55" t="str">
        <f>IF(AND($C24="",(INDEX('Duplicate mass closure'!Q$3:Q$62,ROW()*2-4,,1)&lt;&gt;"")),AVERAGE((INDEX('Duplicate mass closure'!Q$3:Q$62,ROW()*2-4,,1),INDEX('Duplicate mass closure'!Q$3:Q$62,ROW()*2-5,1))),INDEX('Duplicate mass closure'!Q$3:Q$62,ROW()*2-5,,1))</f>
        <v/>
      </c>
      <c r="S24" s="55" t="str">
        <f>IF(AND($C24="",(INDEX('Duplicate mass closure'!R$3:R$62,ROW()*2-4,,1)&lt;&gt;"")),AVERAGE((INDEX('Duplicate mass closure'!R$3:R$62,ROW()*2-4,,1),INDEX('Duplicate mass closure'!R$3:R$62,ROW()*2-5,1))),INDEX('Duplicate mass closure'!R$3:R$62,ROW()*2-5,,1))</f>
        <v/>
      </c>
      <c r="T24" s="55" t="str">
        <f>IF(AND($C24="",(INDEX('Duplicate mass closure'!S$3:S$62,ROW()*2-4,,1)&lt;&gt;"")),AVERAGE((INDEX('Duplicate mass closure'!S$3:S$62,ROW()*2-4,,1),INDEX('Duplicate mass closure'!S$3:S$62,ROW()*2-5,1))),INDEX('Duplicate mass closure'!S$3:S$62,ROW()*2-5,,1))</f>
        <v/>
      </c>
      <c r="U24" s="55" t="str">
        <f>IF(AND($C24="",(INDEX('Duplicate mass closure'!T$3:T$62,ROW()*2-4,,1)&lt;&gt;"")),AVERAGE((INDEX('Duplicate mass closure'!T$3:T$62,ROW()*2-4,,1),INDEX('Duplicate mass closure'!T$3:T$62,ROW()*2-5,1))),INDEX('Duplicate mass closure'!T$3:T$62,ROW()*2-5,,1))</f>
        <v/>
      </c>
      <c r="V24" s="55" t="str">
        <f>IF(AND($C24="",(INDEX('Duplicate mass closure'!U$3:U$62,ROW()*2-4,,1)&lt;&gt;"")),AVERAGE((INDEX('Duplicate mass closure'!U$3:U$62,ROW()*2-4,,1),INDEX('Duplicate mass closure'!U$3:U$62,ROW()*2-5,1))),INDEX('Duplicate mass closure'!U$3:U$62,ROW()*2-5,,1))</f>
        <v/>
      </c>
      <c r="W24" s="169" t="str">
        <f>IF(AND($C24="",(INDEX('Duplicate mass closure'!V$3:V$62,ROW()*2-4,,1)&lt;&gt;"")),AVERAGE((INDEX('Duplicate mass closure'!V$3:V$62,ROW()*2-4,,1),INDEX('Duplicate mass closure'!V$3:V$62,ROW()*2-5,1))),INDEX('Duplicate mass closure'!V$3:V$62,ROW()*2-5,,1))</f>
        <v/>
      </c>
      <c r="X24" s="55" t="str">
        <f>IF(AND($C24="",(INDEX('Duplicate mass closure'!W$3:W$62,ROW()*2-4,,1)&lt;&gt;"")),AVERAGE((INDEX('Duplicate mass closure'!W$3:W$62,ROW()*2-4,,1),INDEX('Duplicate mass closure'!W$3:W$62,ROW()*2-5,1))),INDEX('Duplicate mass closure'!W$3:W$62,ROW()*2-5,,1))</f>
        <v/>
      </c>
      <c r="Y24" s="55" t="str">
        <f>IF(AND($C24="",(INDEX('Duplicate mass closure'!X$3:X$62,ROW()*2-4,,1)&lt;&gt;"")),AVERAGE((INDEX('Duplicate mass closure'!X$3:X$62,ROW()*2-4,,1),INDEX('Duplicate mass closure'!X$3:X$62,ROW()*2-5,1))),INDEX('Duplicate mass closure'!X$3:X$62,ROW()*2-5,,1))</f>
        <v/>
      </c>
      <c r="Z24" s="55" t="str">
        <f>IF(AND($C24="",(INDEX('Duplicate mass closure'!Y$3:Y$62,ROW()*2-4,,1)&lt;&gt;"")),AVERAGE((INDEX('Duplicate mass closure'!Y$3:Y$62,ROW()*2-4,,1),INDEX('Duplicate mass closure'!Y$3:Y$62,ROW()*2-5,1))),INDEX('Duplicate mass closure'!Y$3:Y$62,ROW()*2-5,,1))</f>
        <v/>
      </c>
      <c r="AA24" s="55" t="str">
        <f>IF(AND($C24="",(INDEX('Duplicate mass closure'!Z$3:Z$62,ROW()*2-4,,1)&lt;&gt;"")),AVERAGE((INDEX('Duplicate mass closure'!Z$3:Z$62,ROW()*2-4,,1),INDEX('Duplicate mass closure'!Z$3:Z$62,ROW()*2-5,1))),INDEX('Duplicate mass closure'!Z$3:Z$62,ROW()*2-5,,1))</f>
        <v/>
      </c>
      <c r="AB24" s="55" t="str">
        <f>IF(AND($C24="",(INDEX('Duplicate mass closure'!AA$3:AA$62,ROW()*2-4,,1)&lt;&gt;"")),AVERAGE((INDEX('Duplicate mass closure'!AA$3:AA$62,ROW()*2-4,,1),INDEX('Duplicate mass closure'!AA$3:AA$62,ROW()*2-5,1))),INDEX('Duplicate mass closure'!AA$3:AA$62,ROW()*2-5,,1))</f>
        <v/>
      </c>
      <c r="AC24" s="169" t="str">
        <f>IF(AND($C24="",(INDEX('Duplicate mass closure'!AB$3:AB$62,ROW()*2-4,,1)&lt;&gt;"")),AVERAGE((INDEX('Duplicate mass closure'!AB$3:AB$62,ROW()*2-4,,1),INDEX('Duplicate mass closure'!AB$3:AB$62,ROW()*2-5,1))),INDEX('Duplicate mass closure'!AB$3:AB$62,ROW()*2-5,,1))</f>
        <v/>
      </c>
    </row>
    <row r="25" spans="1:29">
      <c r="A25" s="1">
        <f>'TRB Record'!A46</f>
        <v>23</v>
      </c>
      <c r="B25" s="9" t="str">
        <f>IF(
       INDEX('TRB Record'!C$2:C$61,ROW()*2-5,,1)="",
       "",
       INDEX('TRB Record'!C$2:C$61,ROW()*2-5,,1)
      )</f>
        <v/>
      </c>
      <c r="C25" s="154"/>
      <c r="D25" s="173" t="str">
        <f>VLOOKUP(A25,'Duplicate mass closure'!$A$3:$C$62,3,FALSE)</f>
        <v/>
      </c>
      <c r="E25" s="173" t="str">
        <f>VLOOKUP(A25,'Duplicate mass closure'!$A$3:$D$62,4,FALSE)</f>
        <v/>
      </c>
      <c r="F25" s="168" t="str">
        <f>IF(AND($C25="",(INDEX('Duplicate mass closure'!E$3:E$62,ROW()*2-4,,1)&lt;&gt;"")),AVERAGE((INDEX('Duplicate mass closure'!E$3:E$62,ROW()*2-4,,1),INDEX('Duplicate mass closure'!E$3:E$62,ROW()*2-5,,1))),INDEX('Duplicate mass closure'!E$3:E$62,ROW()*2-5,,1))</f>
        <v/>
      </c>
      <c r="G25" s="55" t="str">
        <f>IF(AND($C25="",(INDEX('Duplicate mass closure'!F$3:F$62,ROW()*2-4,,1)&lt;&gt;"")),AVERAGE((INDEX('Duplicate mass closure'!F$3:F$62,ROW()*2-4,,1),INDEX('Duplicate mass closure'!F$3:F$62,ROW()*2-5,1))),INDEX('Duplicate mass closure'!F$3:F$62,ROW()*2-5,,1))</f>
        <v/>
      </c>
      <c r="H25" s="55" t="str">
        <f>IF(AND($C25="",(INDEX('Duplicate mass closure'!G$3:G$62,ROW()*2-4,,1)&lt;&gt;"")),AVERAGE((INDEX('Duplicate mass closure'!G$3:G$62,ROW()*2-4,,1),INDEX('Duplicate mass closure'!G$3:G$62,ROW()*2-5,1))),INDEX('Duplicate mass closure'!G$3:G$62,ROW()*2-5,,1))</f>
        <v/>
      </c>
      <c r="I25" s="55" t="str">
        <f>IF(AND($C25="",(INDEX('Duplicate mass closure'!H$3:H$62,ROW()*2-4,,1)&lt;&gt;"")),AVERAGE((INDEX('Duplicate mass closure'!H$3:H$62,ROW()*2-4,,1),INDEX('Duplicate mass closure'!H$3:H$62,ROW()*2-5,1))),INDEX('Duplicate mass closure'!H$3:H$62,ROW()*2-5,,1))</f>
        <v/>
      </c>
      <c r="J25" s="55" t="str">
        <f>IF(AND($C25="",(INDEX('Duplicate mass closure'!I$3:I$62,ROW()*2-4,,1)&lt;&gt;"")),AVERAGE((INDEX('Duplicate mass closure'!I$3:I$62,ROW()*2-4,,1),INDEX('Duplicate mass closure'!I$3:I$62,ROW()*2-5,1))),INDEX('Duplicate mass closure'!I$3:I$62,ROW()*2-5,,1))</f>
        <v/>
      </c>
      <c r="K25" s="55" t="str">
        <f>IF(AND($C25="",(INDEX('Duplicate mass closure'!J$3:J$62,ROW()*2-4,,1)&lt;&gt;"")),AVERAGE((INDEX('Duplicate mass closure'!J$3:J$62,ROW()*2-4,,1),INDEX('Duplicate mass closure'!J$3:J$62,ROW()*2-5,1))),INDEX('Duplicate mass closure'!J$3:J$62,ROW()*2-5,,1))</f>
        <v/>
      </c>
      <c r="L25" s="169" t="str">
        <f>IF(AND($C25="",(INDEX('Duplicate mass closure'!K$3:K$62,ROW()*2-4,,1)&lt;&gt;"")),AVERAGE((INDEX('Duplicate mass closure'!K$3:K$62,ROW()*2-4,,1),INDEX('Duplicate mass closure'!K$3:K$62,ROW()*2-5,1))),INDEX('Duplicate mass closure'!K$3:K$62,ROW()*2-5,,1))</f>
        <v/>
      </c>
      <c r="M25" s="168" t="str">
        <f>IF(AND($C25="",(INDEX('Duplicate mass closure'!L$3:L$62,ROW()*2-4,,1)&lt;&gt;"")),AVERAGE((INDEX('Duplicate mass closure'!L$3:L$62,ROW()*2-4,,1),INDEX('Duplicate mass closure'!L$3:L$62,ROW()*2-5,,1))),INDEX('Duplicate mass closure'!L$3:L$62,ROW()*2-5,,1))</f>
        <v/>
      </c>
      <c r="N25" s="55" t="str">
        <f>IF(AND($C25="",(INDEX('Duplicate mass closure'!M$3:M$62,ROW()*2-4,,1)&lt;&gt;"")),AVERAGE((INDEX('Duplicate mass closure'!M$3:M$62,ROW()*2-4,,1),INDEX('Duplicate mass closure'!M$3:M$62,ROW()*2-5,,1))),INDEX('Duplicate mass closure'!M$3:M$62,ROW()*2-5,,1))</f>
        <v/>
      </c>
      <c r="O25" s="55" t="str">
        <f>IF(AND($C25="",(INDEX('Duplicate mass closure'!N$3:N$62,ROW()*2-4,,1)&lt;&gt;"")),AVERAGE((INDEX('Duplicate mass closure'!N$3:N$62,ROW()*2-4,,1),INDEX('Duplicate mass closure'!N$3:N$62,ROW()*2-5,,1))),INDEX('Duplicate mass closure'!N$3:N$62,ROW()*2-5,,1))</f>
        <v/>
      </c>
      <c r="P25" s="55" t="str">
        <f>IF(AND($C25="",(INDEX('Duplicate mass closure'!O$3:O$62,ROW()*2-4,,1)&lt;&gt;"")),AVERAGE((INDEX('Duplicate mass closure'!O$3:O$62,ROW()*2-4,,1),INDEX('Duplicate mass closure'!O$3:O$62,ROW()*2-5,,1))),INDEX('Duplicate mass closure'!O$3:O$62,ROW()*2-5,,1))</f>
        <v/>
      </c>
      <c r="Q25" s="169" t="str">
        <f>IF(AND($C25="",(INDEX('Duplicate mass closure'!P$3:P$62,ROW()*2-4,,1)&lt;&gt;"")),AVERAGE((INDEX('Duplicate mass closure'!P$3:P$62,ROW()*2-4,,1),INDEX('Duplicate mass closure'!P$3:P$62,ROW()*2-5,,1))),INDEX('Duplicate mass closure'!P$3:P$62,ROW()*2-5,,1))</f>
        <v/>
      </c>
      <c r="R25" s="55" t="str">
        <f>IF(AND($C25="",(INDEX('Duplicate mass closure'!Q$3:Q$62,ROW()*2-4,,1)&lt;&gt;"")),AVERAGE((INDEX('Duplicate mass closure'!Q$3:Q$62,ROW()*2-4,,1),INDEX('Duplicate mass closure'!Q$3:Q$62,ROW()*2-5,1))),INDEX('Duplicate mass closure'!Q$3:Q$62,ROW()*2-5,,1))</f>
        <v/>
      </c>
      <c r="S25" s="55" t="str">
        <f>IF(AND($C25="",(INDEX('Duplicate mass closure'!R$3:R$62,ROW()*2-4,,1)&lt;&gt;"")),AVERAGE((INDEX('Duplicate mass closure'!R$3:R$62,ROW()*2-4,,1),INDEX('Duplicate mass closure'!R$3:R$62,ROW()*2-5,1))),INDEX('Duplicate mass closure'!R$3:R$62,ROW()*2-5,,1))</f>
        <v/>
      </c>
      <c r="T25" s="55" t="str">
        <f>IF(AND($C25="",(INDEX('Duplicate mass closure'!S$3:S$62,ROW()*2-4,,1)&lt;&gt;"")),AVERAGE((INDEX('Duplicate mass closure'!S$3:S$62,ROW()*2-4,,1),INDEX('Duplicate mass closure'!S$3:S$62,ROW()*2-5,1))),INDEX('Duplicate mass closure'!S$3:S$62,ROW()*2-5,,1))</f>
        <v/>
      </c>
      <c r="U25" s="55" t="str">
        <f>IF(AND($C25="",(INDEX('Duplicate mass closure'!T$3:T$62,ROW()*2-4,,1)&lt;&gt;"")),AVERAGE((INDEX('Duplicate mass closure'!T$3:T$62,ROW()*2-4,,1),INDEX('Duplicate mass closure'!T$3:T$62,ROW()*2-5,1))),INDEX('Duplicate mass closure'!T$3:T$62,ROW()*2-5,,1))</f>
        <v/>
      </c>
      <c r="V25" s="55" t="str">
        <f>IF(AND($C25="",(INDEX('Duplicate mass closure'!U$3:U$62,ROW()*2-4,,1)&lt;&gt;"")),AVERAGE((INDEX('Duplicate mass closure'!U$3:U$62,ROW()*2-4,,1),INDEX('Duplicate mass closure'!U$3:U$62,ROW()*2-5,1))),INDEX('Duplicate mass closure'!U$3:U$62,ROW()*2-5,,1))</f>
        <v/>
      </c>
      <c r="W25" s="169" t="str">
        <f>IF(AND($C25="",(INDEX('Duplicate mass closure'!V$3:V$62,ROW()*2-4,,1)&lt;&gt;"")),AVERAGE((INDEX('Duplicate mass closure'!V$3:V$62,ROW()*2-4,,1),INDEX('Duplicate mass closure'!V$3:V$62,ROW()*2-5,1))),INDEX('Duplicate mass closure'!V$3:V$62,ROW()*2-5,,1))</f>
        <v/>
      </c>
      <c r="X25" s="55" t="str">
        <f>IF(AND($C25="",(INDEX('Duplicate mass closure'!W$3:W$62,ROW()*2-4,,1)&lt;&gt;"")),AVERAGE((INDEX('Duplicate mass closure'!W$3:W$62,ROW()*2-4,,1),INDEX('Duplicate mass closure'!W$3:W$62,ROW()*2-5,1))),INDEX('Duplicate mass closure'!W$3:W$62,ROW()*2-5,,1))</f>
        <v/>
      </c>
      <c r="Y25" s="55" t="str">
        <f>IF(AND($C25="",(INDEX('Duplicate mass closure'!X$3:X$62,ROW()*2-4,,1)&lt;&gt;"")),AVERAGE((INDEX('Duplicate mass closure'!X$3:X$62,ROW()*2-4,,1),INDEX('Duplicate mass closure'!X$3:X$62,ROW()*2-5,1))),INDEX('Duplicate mass closure'!X$3:X$62,ROW()*2-5,,1))</f>
        <v/>
      </c>
      <c r="Z25" s="55" t="str">
        <f>IF(AND($C25="",(INDEX('Duplicate mass closure'!Y$3:Y$62,ROW()*2-4,,1)&lt;&gt;"")),AVERAGE((INDEX('Duplicate mass closure'!Y$3:Y$62,ROW()*2-4,,1),INDEX('Duplicate mass closure'!Y$3:Y$62,ROW()*2-5,1))),INDEX('Duplicate mass closure'!Y$3:Y$62,ROW()*2-5,,1))</f>
        <v/>
      </c>
      <c r="AA25" s="55" t="str">
        <f>IF(AND($C25="",(INDEX('Duplicate mass closure'!Z$3:Z$62,ROW()*2-4,,1)&lt;&gt;"")),AVERAGE((INDEX('Duplicate mass closure'!Z$3:Z$62,ROW()*2-4,,1),INDEX('Duplicate mass closure'!Z$3:Z$62,ROW()*2-5,1))),INDEX('Duplicate mass closure'!Z$3:Z$62,ROW()*2-5,,1))</f>
        <v/>
      </c>
      <c r="AB25" s="55" t="str">
        <f>IF(AND($C25="",(INDEX('Duplicate mass closure'!AA$3:AA$62,ROW()*2-4,,1)&lt;&gt;"")),AVERAGE((INDEX('Duplicate mass closure'!AA$3:AA$62,ROW()*2-4,,1),INDEX('Duplicate mass closure'!AA$3:AA$62,ROW()*2-5,1))),INDEX('Duplicate mass closure'!AA$3:AA$62,ROW()*2-5,,1))</f>
        <v/>
      </c>
      <c r="AC25" s="169" t="str">
        <f>IF(AND($C25="",(INDEX('Duplicate mass closure'!AB$3:AB$62,ROW()*2-4,,1)&lt;&gt;"")),AVERAGE((INDEX('Duplicate mass closure'!AB$3:AB$62,ROW()*2-4,,1),INDEX('Duplicate mass closure'!AB$3:AB$62,ROW()*2-5,1))),INDEX('Duplicate mass closure'!AB$3:AB$62,ROW()*2-5,,1))</f>
        <v/>
      </c>
    </row>
    <row r="26" spans="1:29">
      <c r="A26" s="1">
        <f>'TRB Record'!A48</f>
        <v>24</v>
      </c>
      <c r="B26" s="9" t="str">
        <f>IF(
       INDEX('TRB Record'!C$2:C$61,ROW()*2-5,,1)="",
       "",
       INDEX('TRB Record'!C$2:C$61,ROW()*2-5,,1)
      )</f>
        <v/>
      </c>
      <c r="C26" s="154"/>
      <c r="D26" s="173" t="str">
        <f>VLOOKUP(A26,'Duplicate mass closure'!$A$3:$C$62,3,FALSE)</f>
        <v/>
      </c>
      <c r="E26" s="173" t="str">
        <f>VLOOKUP(A26,'Duplicate mass closure'!$A$3:$D$62,4,FALSE)</f>
        <v/>
      </c>
      <c r="F26" s="168" t="str">
        <f>IF(AND($C26="",(INDEX('Duplicate mass closure'!E$3:E$62,ROW()*2-4,,1)&lt;&gt;"")),AVERAGE((INDEX('Duplicate mass closure'!E$3:E$62,ROW()*2-4,,1),INDEX('Duplicate mass closure'!E$3:E$62,ROW()*2-5,,1))),INDEX('Duplicate mass closure'!E$3:E$62,ROW()*2-5,,1))</f>
        <v/>
      </c>
      <c r="G26" s="55" t="str">
        <f>IF(AND($C26="",(INDEX('Duplicate mass closure'!F$3:F$62,ROW()*2-4,,1)&lt;&gt;"")),AVERAGE((INDEX('Duplicate mass closure'!F$3:F$62,ROW()*2-4,,1),INDEX('Duplicate mass closure'!F$3:F$62,ROW()*2-5,1))),INDEX('Duplicate mass closure'!F$3:F$62,ROW()*2-5,,1))</f>
        <v/>
      </c>
      <c r="H26" s="55" t="str">
        <f>IF(AND($C26="",(INDEX('Duplicate mass closure'!G$3:G$62,ROW()*2-4,,1)&lt;&gt;"")),AVERAGE((INDEX('Duplicate mass closure'!G$3:G$62,ROW()*2-4,,1),INDEX('Duplicate mass closure'!G$3:G$62,ROW()*2-5,1))),INDEX('Duplicate mass closure'!G$3:G$62,ROW()*2-5,,1))</f>
        <v/>
      </c>
      <c r="I26" s="55" t="str">
        <f>IF(AND($C26="",(INDEX('Duplicate mass closure'!H$3:H$62,ROW()*2-4,,1)&lt;&gt;"")),AVERAGE((INDEX('Duplicate mass closure'!H$3:H$62,ROW()*2-4,,1),INDEX('Duplicate mass closure'!H$3:H$62,ROW()*2-5,1))),INDEX('Duplicate mass closure'!H$3:H$62,ROW()*2-5,,1))</f>
        <v/>
      </c>
      <c r="J26" s="55" t="str">
        <f>IF(AND($C26="",(INDEX('Duplicate mass closure'!I$3:I$62,ROW()*2-4,,1)&lt;&gt;"")),AVERAGE((INDEX('Duplicate mass closure'!I$3:I$62,ROW()*2-4,,1),INDEX('Duplicate mass closure'!I$3:I$62,ROW()*2-5,1))),INDEX('Duplicate mass closure'!I$3:I$62,ROW()*2-5,,1))</f>
        <v/>
      </c>
      <c r="K26" s="55" t="str">
        <f>IF(AND($C26="",(INDEX('Duplicate mass closure'!J$3:J$62,ROW()*2-4,,1)&lt;&gt;"")),AVERAGE((INDEX('Duplicate mass closure'!J$3:J$62,ROW()*2-4,,1),INDEX('Duplicate mass closure'!J$3:J$62,ROW()*2-5,1))),INDEX('Duplicate mass closure'!J$3:J$62,ROW()*2-5,,1))</f>
        <v/>
      </c>
      <c r="L26" s="169" t="str">
        <f>IF(AND($C26="",(INDEX('Duplicate mass closure'!K$3:K$62,ROW()*2-4,,1)&lt;&gt;"")),AVERAGE((INDEX('Duplicate mass closure'!K$3:K$62,ROW()*2-4,,1),INDEX('Duplicate mass closure'!K$3:K$62,ROW()*2-5,1))),INDEX('Duplicate mass closure'!K$3:K$62,ROW()*2-5,,1))</f>
        <v/>
      </c>
      <c r="M26" s="168" t="str">
        <f>IF(AND($C26="",(INDEX('Duplicate mass closure'!L$3:L$62,ROW()*2-4,,1)&lt;&gt;"")),AVERAGE((INDEX('Duplicate mass closure'!L$3:L$62,ROW()*2-4,,1),INDEX('Duplicate mass closure'!L$3:L$62,ROW()*2-5,,1))),INDEX('Duplicate mass closure'!L$3:L$62,ROW()*2-5,,1))</f>
        <v/>
      </c>
      <c r="N26" s="55" t="str">
        <f>IF(AND($C26="",(INDEX('Duplicate mass closure'!M$3:M$62,ROW()*2-4,,1)&lt;&gt;"")),AVERAGE((INDEX('Duplicate mass closure'!M$3:M$62,ROW()*2-4,,1),INDEX('Duplicate mass closure'!M$3:M$62,ROW()*2-5,,1))),INDEX('Duplicate mass closure'!M$3:M$62,ROW()*2-5,,1))</f>
        <v/>
      </c>
      <c r="O26" s="55" t="str">
        <f>IF(AND($C26="",(INDEX('Duplicate mass closure'!N$3:N$62,ROW()*2-4,,1)&lt;&gt;"")),AVERAGE((INDEX('Duplicate mass closure'!N$3:N$62,ROW()*2-4,,1),INDEX('Duplicate mass closure'!N$3:N$62,ROW()*2-5,,1))),INDEX('Duplicate mass closure'!N$3:N$62,ROW()*2-5,,1))</f>
        <v/>
      </c>
      <c r="P26" s="55" t="str">
        <f>IF(AND($C26="",(INDEX('Duplicate mass closure'!O$3:O$62,ROW()*2-4,,1)&lt;&gt;"")),AVERAGE((INDEX('Duplicate mass closure'!O$3:O$62,ROW()*2-4,,1),INDEX('Duplicate mass closure'!O$3:O$62,ROW()*2-5,,1))),INDEX('Duplicate mass closure'!O$3:O$62,ROW()*2-5,,1))</f>
        <v/>
      </c>
      <c r="Q26" s="169" t="str">
        <f>IF(AND($C26="",(INDEX('Duplicate mass closure'!P$3:P$62,ROW()*2-4,,1)&lt;&gt;"")),AVERAGE((INDEX('Duplicate mass closure'!P$3:P$62,ROW()*2-4,,1),INDEX('Duplicate mass closure'!P$3:P$62,ROW()*2-5,,1))),INDEX('Duplicate mass closure'!P$3:P$62,ROW()*2-5,,1))</f>
        <v/>
      </c>
      <c r="R26" s="55" t="str">
        <f>IF(AND($C26="",(INDEX('Duplicate mass closure'!Q$3:Q$62,ROW()*2-4,,1)&lt;&gt;"")),AVERAGE((INDEX('Duplicate mass closure'!Q$3:Q$62,ROW()*2-4,,1),INDEX('Duplicate mass closure'!Q$3:Q$62,ROW()*2-5,1))),INDEX('Duplicate mass closure'!Q$3:Q$62,ROW()*2-5,,1))</f>
        <v/>
      </c>
      <c r="S26" s="55" t="str">
        <f>IF(AND($C26="",(INDEX('Duplicate mass closure'!R$3:R$62,ROW()*2-4,,1)&lt;&gt;"")),AVERAGE((INDEX('Duplicate mass closure'!R$3:R$62,ROW()*2-4,,1),INDEX('Duplicate mass closure'!R$3:R$62,ROW()*2-5,1))),INDEX('Duplicate mass closure'!R$3:R$62,ROW()*2-5,,1))</f>
        <v/>
      </c>
      <c r="T26" s="55" t="str">
        <f>IF(AND($C26="",(INDEX('Duplicate mass closure'!S$3:S$62,ROW()*2-4,,1)&lt;&gt;"")),AVERAGE((INDEX('Duplicate mass closure'!S$3:S$62,ROW()*2-4,,1),INDEX('Duplicate mass closure'!S$3:S$62,ROW()*2-5,1))),INDEX('Duplicate mass closure'!S$3:S$62,ROW()*2-5,,1))</f>
        <v/>
      </c>
      <c r="U26" s="55" t="str">
        <f>IF(AND($C26="",(INDEX('Duplicate mass closure'!T$3:T$62,ROW()*2-4,,1)&lt;&gt;"")),AVERAGE((INDEX('Duplicate mass closure'!T$3:T$62,ROW()*2-4,,1),INDEX('Duplicate mass closure'!T$3:T$62,ROW()*2-5,1))),INDEX('Duplicate mass closure'!T$3:T$62,ROW()*2-5,,1))</f>
        <v/>
      </c>
      <c r="V26" s="55" t="str">
        <f>IF(AND($C26="",(INDEX('Duplicate mass closure'!U$3:U$62,ROW()*2-4,,1)&lt;&gt;"")),AVERAGE((INDEX('Duplicate mass closure'!U$3:U$62,ROW()*2-4,,1),INDEX('Duplicate mass closure'!U$3:U$62,ROW()*2-5,1))),INDEX('Duplicate mass closure'!U$3:U$62,ROW()*2-5,,1))</f>
        <v/>
      </c>
      <c r="W26" s="169" t="str">
        <f>IF(AND($C26="",(INDEX('Duplicate mass closure'!V$3:V$62,ROW()*2-4,,1)&lt;&gt;"")),AVERAGE((INDEX('Duplicate mass closure'!V$3:V$62,ROW()*2-4,,1),INDEX('Duplicate mass closure'!V$3:V$62,ROW()*2-5,1))),INDEX('Duplicate mass closure'!V$3:V$62,ROW()*2-5,,1))</f>
        <v/>
      </c>
      <c r="X26" s="55" t="str">
        <f>IF(AND($C26="",(INDEX('Duplicate mass closure'!W$3:W$62,ROW()*2-4,,1)&lt;&gt;"")),AVERAGE((INDEX('Duplicate mass closure'!W$3:W$62,ROW()*2-4,,1),INDEX('Duplicate mass closure'!W$3:W$62,ROW()*2-5,1))),INDEX('Duplicate mass closure'!W$3:W$62,ROW()*2-5,,1))</f>
        <v/>
      </c>
      <c r="Y26" s="55" t="str">
        <f>IF(AND($C26="",(INDEX('Duplicate mass closure'!X$3:X$62,ROW()*2-4,,1)&lt;&gt;"")),AVERAGE((INDEX('Duplicate mass closure'!X$3:X$62,ROW()*2-4,,1),INDEX('Duplicate mass closure'!X$3:X$62,ROW()*2-5,1))),INDEX('Duplicate mass closure'!X$3:X$62,ROW()*2-5,,1))</f>
        <v/>
      </c>
      <c r="Z26" s="55" t="str">
        <f>IF(AND($C26="",(INDEX('Duplicate mass closure'!Y$3:Y$62,ROW()*2-4,,1)&lt;&gt;"")),AVERAGE((INDEX('Duplicate mass closure'!Y$3:Y$62,ROW()*2-4,,1),INDEX('Duplicate mass closure'!Y$3:Y$62,ROW()*2-5,1))),INDEX('Duplicate mass closure'!Y$3:Y$62,ROW()*2-5,,1))</f>
        <v/>
      </c>
      <c r="AA26" s="55" t="str">
        <f>IF(AND($C26="",(INDEX('Duplicate mass closure'!Z$3:Z$62,ROW()*2-4,,1)&lt;&gt;"")),AVERAGE((INDEX('Duplicate mass closure'!Z$3:Z$62,ROW()*2-4,,1),INDEX('Duplicate mass closure'!Z$3:Z$62,ROW()*2-5,1))),INDEX('Duplicate mass closure'!Z$3:Z$62,ROW()*2-5,,1))</f>
        <v/>
      </c>
      <c r="AB26" s="55" t="str">
        <f>IF(AND($C26="",(INDEX('Duplicate mass closure'!AA$3:AA$62,ROW()*2-4,,1)&lt;&gt;"")),AVERAGE((INDEX('Duplicate mass closure'!AA$3:AA$62,ROW()*2-4,,1),INDEX('Duplicate mass closure'!AA$3:AA$62,ROW()*2-5,1))),INDEX('Duplicate mass closure'!AA$3:AA$62,ROW()*2-5,,1))</f>
        <v/>
      </c>
      <c r="AC26" s="169" t="str">
        <f>IF(AND($C26="",(INDEX('Duplicate mass closure'!AB$3:AB$62,ROW()*2-4,,1)&lt;&gt;"")),AVERAGE((INDEX('Duplicate mass closure'!AB$3:AB$62,ROW()*2-4,,1),INDEX('Duplicate mass closure'!AB$3:AB$62,ROW()*2-5,1))),INDEX('Duplicate mass closure'!AB$3:AB$62,ROW()*2-5,,1))</f>
        <v/>
      </c>
    </row>
    <row r="27" spans="1:29" s="12" customFormat="1">
      <c r="A27" s="19">
        <f>'TRB Record'!A50</f>
        <v>25</v>
      </c>
      <c r="B27" s="9" t="str">
        <f>IF(
       INDEX('TRB Record'!C$2:C$61,ROW()*2-5,,1)="",
       "",
       INDEX('TRB Record'!C$2:C$61,ROW()*2-5,,1)
      )</f>
        <v/>
      </c>
      <c r="C27" s="154"/>
      <c r="D27" s="173" t="str">
        <f>VLOOKUP(A27,'Duplicate mass closure'!$A$3:$C$62,3,FALSE)</f>
        <v/>
      </c>
      <c r="E27" s="173" t="str">
        <f>VLOOKUP(A27,'Duplicate mass closure'!$A$3:$D$62,4,FALSE)</f>
        <v/>
      </c>
      <c r="F27" s="168" t="str">
        <f>IF(AND($C27="",(INDEX('Duplicate mass closure'!E$3:E$62,ROW()*2-4,,1)&lt;&gt;"")),AVERAGE((INDEX('Duplicate mass closure'!E$3:E$62,ROW()*2-4,,1),INDEX('Duplicate mass closure'!E$3:E$62,ROW()*2-5,,1))),INDEX('Duplicate mass closure'!E$3:E$62,ROW()*2-5,,1))</f>
        <v/>
      </c>
      <c r="G27" s="55" t="str">
        <f>IF(AND($C27="",(INDEX('Duplicate mass closure'!F$3:F$62,ROW()*2-4,,1)&lt;&gt;"")),AVERAGE((INDEX('Duplicate mass closure'!F$3:F$62,ROW()*2-4,,1),INDEX('Duplicate mass closure'!F$3:F$62,ROW()*2-5,1))),INDEX('Duplicate mass closure'!F$3:F$62,ROW()*2-5,,1))</f>
        <v/>
      </c>
      <c r="H27" s="55" t="str">
        <f>IF(AND($C27="",(INDEX('Duplicate mass closure'!G$3:G$62,ROW()*2-4,,1)&lt;&gt;"")),AVERAGE((INDEX('Duplicate mass closure'!G$3:G$62,ROW()*2-4,,1),INDEX('Duplicate mass closure'!G$3:G$62,ROW()*2-5,1))),INDEX('Duplicate mass closure'!G$3:G$62,ROW()*2-5,,1))</f>
        <v/>
      </c>
      <c r="I27" s="55" t="str">
        <f>IF(AND($C27="",(INDEX('Duplicate mass closure'!H$3:H$62,ROW()*2-4,,1)&lt;&gt;"")),AVERAGE((INDEX('Duplicate mass closure'!H$3:H$62,ROW()*2-4,,1),INDEX('Duplicate mass closure'!H$3:H$62,ROW()*2-5,1))),INDEX('Duplicate mass closure'!H$3:H$62,ROW()*2-5,,1))</f>
        <v/>
      </c>
      <c r="J27" s="55" t="str">
        <f>IF(AND($C27="",(INDEX('Duplicate mass closure'!I$3:I$62,ROW()*2-4,,1)&lt;&gt;"")),AVERAGE((INDEX('Duplicate mass closure'!I$3:I$62,ROW()*2-4,,1),INDEX('Duplicate mass closure'!I$3:I$62,ROW()*2-5,1))),INDEX('Duplicate mass closure'!I$3:I$62,ROW()*2-5,,1))</f>
        <v/>
      </c>
      <c r="K27" s="55" t="str">
        <f>IF(AND($C27="",(INDEX('Duplicate mass closure'!J$3:J$62,ROW()*2-4,,1)&lt;&gt;"")),AVERAGE((INDEX('Duplicate mass closure'!J$3:J$62,ROW()*2-4,,1),INDEX('Duplicate mass closure'!J$3:J$62,ROW()*2-5,1))),INDEX('Duplicate mass closure'!J$3:J$62,ROW()*2-5,,1))</f>
        <v/>
      </c>
      <c r="L27" s="169" t="str">
        <f>IF(AND($C27="",(INDEX('Duplicate mass closure'!K$3:K$62,ROW()*2-4,,1)&lt;&gt;"")),AVERAGE((INDEX('Duplicate mass closure'!K$3:K$62,ROW()*2-4,,1),INDEX('Duplicate mass closure'!K$3:K$62,ROW()*2-5,1))),INDEX('Duplicate mass closure'!K$3:K$62,ROW()*2-5,,1))</f>
        <v/>
      </c>
      <c r="M27" s="168" t="str">
        <f>IF(AND($C27="",(INDEX('Duplicate mass closure'!L$3:L$62,ROW()*2-4,,1)&lt;&gt;"")),AVERAGE((INDEX('Duplicate mass closure'!L$3:L$62,ROW()*2-4,,1),INDEX('Duplicate mass closure'!L$3:L$62,ROW()*2-5,,1))),INDEX('Duplicate mass closure'!L$3:L$62,ROW()*2-5,,1))</f>
        <v/>
      </c>
      <c r="N27" s="55" t="str">
        <f>IF(AND($C27="",(INDEX('Duplicate mass closure'!M$3:M$62,ROW()*2-4,,1)&lt;&gt;"")),AVERAGE((INDEX('Duplicate mass closure'!M$3:M$62,ROW()*2-4,,1),INDEX('Duplicate mass closure'!M$3:M$62,ROW()*2-5,,1))),INDEX('Duplicate mass closure'!M$3:M$62,ROW()*2-5,,1))</f>
        <v/>
      </c>
      <c r="O27" s="55" t="str">
        <f>IF(AND($C27="",(INDEX('Duplicate mass closure'!N$3:N$62,ROW()*2-4,,1)&lt;&gt;"")),AVERAGE((INDEX('Duplicate mass closure'!N$3:N$62,ROW()*2-4,,1),INDEX('Duplicate mass closure'!N$3:N$62,ROW()*2-5,,1))),INDEX('Duplicate mass closure'!N$3:N$62,ROW()*2-5,,1))</f>
        <v/>
      </c>
      <c r="P27" s="55" t="str">
        <f>IF(AND($C27="",(INDEX('Duplicate mass closure'!O$3:O$62,ROW()*2-4,,1)&lt;&gt;"")),AVERAGE((INDEX('Duplicate mass closure'!O$3:O$62,ROW()*2-4,,1),INDEX('Duplicate mass closure'!O$3:O$62,ROW()*2-5,,1))),INDEX('Duplicate mass closure'!O$3:O$62,ROW()*2-5,,1))</f>
        <v/>
      </c>
      <c r="Q27" s="169" t="str">
        <f>IF(AND($C27="",(INDEX('Duplicate mass closure'!P$3:P$62,ROW()*2-4,,1)&lt;&gt;"")),AVERAGE((INDEX('Duplicate mass closure'!P$3:P$62,ROW()*2-4,,1),INDEX('Duplicate mass closure'!P$3:P$62,ROW()*2-5,,1))),INDEX('Duplicate mass closure'!P$3:P$62,ROW()*2-5,,1))</f>
        <v/>
      </c>
      <c r="R27" s="55" t="str">
        <f>IF(AND($C27="",(INDEX('Duplicate mass closure'!Q$3:Q$62,ROW()*2-4,,1)&lt;&gt;"")),AVERAGE((INDEX('Duplicate mass closure'!Q$3:Q$62,ROW()*2-4,,1),INDEX('Duplicate mass closure'!Q$3:Q$62,ROW()*2-5,1))),INDEX('Duplicate mass closure'!Q$3:Q$62,ROW()*2-5,,1))</f>
        <v/>
      </c>
      <c r="S27" s="55" t="str">
        <f>IF(AND($C27="",(INDEX('Duplicate mass closure'!R$3:R$62,ROW()*2-4,,1)&lt;&gt;"")),AVERAGE((INDEX('Duplicate mass closure'!R$3:R$62,ROW()*2-4,,1),INDEX('Duplicate mass closure'!R$3:R$62,ROW()*2-5,1))),INDEX('Duplicate mass closure'!R$3:R$62,ROW()*2-5,,1))</f>
        <v/>
      </c>
      <c r="T27" s="55" t="str">
        <f>IF(AND($C27="",(INDEX('Duplicate mass closure'!S$3:S$62,ROW()*2-4,,1)&lt;&gt;"")),AVERAGE((INDEX('Duplicate mass closure'!S$3:S$62,ROW()*2-4,,1),INDEX('Duplicate mass closure'!S$3:S$62,ROW()*2-5,1))),INDEX('Duplicate mass closure'!S$3:S$62,ROW()*2-5,,1))</f>
        <v/>
      </c>
      <c r="U27" s="55" t="str">
        <f>IF(AND($C27="",(INDEX('Duplicate mass closure'!T$3:T$62,ROW()*2-4,,1)&lt;&gt;"")),AVERAGE((INDEX('Duplicate mass closure'!T$3:T$62,ROW()*2-4,,1),INDEX('Duplicate mass closure'!T$3:T$62,ROW()*2-5,1))),INDEX('Duplicate mass closure'!T$3:T$62,ROW()*2-5,,1))</f>
        <v/>
      </c>
      <c r="V27" s="55" t="str">
        <f>IF(AND($C27="",(INDEX('Duplicate mass closure'!U$3:U$62,ROW()*2-4,,1)&lt;&gt;"")),AVERAGE((INDEX('Duplicate mass closure'!U$3:U$62,ROW()*2-4,,1),INDEX('Duplicate mass closure'!U$3:U$62,ROW()*2-5,1))),INDEX('Duplicate mass closure'!U$3:U$62,ROW()*2-5,,1))</f>
        <v/>
      </c>
      <c r="W27" s="169" t="str">
        <f>IF(AND($C27="",(INDEX('Duplicate mass closure'!V$3:V$62,ROW()*2-4,,1)&lt;&gt;"")),AVERAGE((INDEX('Duplicate mass closure'!V$3:V$62,ROW()*2-4,,1),INDEX('Duplicate mass closure'!V$3:V$62,ROW()*2-5,1))),INDEX('Duplicate mass closure'!V$3:V$62,ROW()*2-5,,1))</f>
        <v/>
      </c>
      <c r="X27" s="55" t="str">
        <f>IF(AND($C27="",(INDEX('Duplicate mass closure'!W$3:W$62,ROW()*2-4,,1)&lt;&gt;"")),AVERAGE((INDEX('Duplicate mass closure'!W$3:W$62,ROW()*2-4,,1),INDEX('Duplicate mass closure'!W$3:W$62,ROW()*2-5,1))),INDEX('Duplicate mass closure'!W$3:W$62,ROW()*2-5,,1))</f>
        <v/>
      </c>
      <c r="Y27" s="55" t="str">
        <f>IF(AND($C27="",(INDEX('Duplicate mass closure'!X$3:X$62,ROW()*2-4,,1)&lt;&gt;"")),AVERAGE((INDEX('Duplicate mass closure'!X$3:X$62,ROW()*2-4,,1),INDEX('Duplicate mass closure'!X$3:X$62,ROW()*2-5,1))),INDEX('Duplicate mass closure'!X$3:X$62,ROW()*2-5,,1))</f>
        <v/>
      </c>
      <c r="Z27" s="55" t="str">
        <f>IF(AND($C27="",(INDEX('Duplicate mass closure'!Y$3:Y$62,ROW()*2-4,,1)&lt;&gt;"")),AVERAGE((INDEX('Duplicate mass closure'!Y$3:Y$62,ROW()*2-4,,1),INDEX('Duplicate mass closure'!Y$3:Y$62,ROW()*2-5,1))),INDEX('Duplicate mass closure'!Y$3:Y$62,ROW()*2-5,,1))</f>
        <v/>
      </c>
      <c r="AA27" s="55" t="str">
        <f>IF(AND($C27="",(INDEX('Duplicate mass closure'!Z$3:Z$62,ROW()*2-4,,1)&lt;&gt;"")),AVERAGE((INDEX('Duplicate mass closure'!Z$3:Z$62,ROW()*2-4,,1),INDEX('Duplicate mass closure'!Z$3:Z$62,ROW()*2-5,1))),INDEX('Duplicate mass closure'!Z$3:Z$62,ROW()*2-5,,1))</f>
        <v/>
      </c>
      <c r="AB27" s="55" t="str">
        <f>IF(AND($C27="",(INDEX('Duplicate mass closure'!AA$3:AA$62,ROW()*2-4,,1)&lt;&gt;"")),AVERAGE((INDEX('Duplicate mass closure'!AA$3:AA$62,ROW()*2-4,,1),INDEX('Duplicate mass closure'!AA$3:AA$62,ROW()*2-5,1))),INDEX('Duplicate mass closure'!AA$3:AA$62,ROW()*2-5,,1))</f>
        <v/>
      </c>
      <c r="AC27" s="169" t="str">
        <f>IF(AND($C27="",(INDEX('Duplicate mass closure'!AB$3:AB$62,ROW()*2-4,,1)&lt;&gt;"")),AVERAGE((INDEX('Duplicate mass closure'!AB$3:AB$62,ROW()*2-4,,1),INDEX('Duplicate mass closure'!AB$3:AB$62,ROW()*2-5,1))),INDEX('Duplicate mass closure'!AB$3:AB$62,ROW()*2-5,,1))</f>
        <v/>
      </c>
    </row>
    <row r="28" spans="1:29">
      <c r="A28" s="1">
        <f>'TRB Record'!A52</f>
        <v>26</v>
      </c>
      <c r="B28" s="9" t="str">
        <f>IF(
       INDEX('TRB Record'!C$2:C$61,ROW()*2-5,,1)="",
       "",
       INDEX('TRB Record'!C$2:C$61,ROW()*2-5,,1)
      )</f>
        <v/>
      </c>
      <c r="C28" s="154"/>
      <c r="D28" s="173" t="str">
        <f>VLOOKUP(A28,'Duplicate mass closure'!$A$3:$C$62,3,FALSE)</f>
        <v/>
      </c>
      <c r="E28" s="173" t="str">
        <f>VLOOKUP(A28,'Duplicate mass closure'!$A$3:$D$62,4,FALSE)</f>
        <v/>
      </c>
      <c r="F28" s="168" t="str">
        <f>IF(AND($C28="",(INDEX('Duplicate mass closure'!E$3:E$62,ROW()*2-4,,1)&lt;&gt;"")),AVERAGE((INDEX('Duplicate mass closure'!E$3:E$62,ROW()*2-4,,1),INDEX('Duplicate mass closure'!E$3:E$62,ROW()*2-5,,1))),INDEX('Duplicate mass closure'!E$3:E$62,ROW()*2-5,,1))</f>
        <v/>
      </c>
      <c r="G28" s="55" t="str">
        <f>IF(AND($C28="",(INDEX('Duplicate mass closure'!F$3:F$62,ROW()*2-4,,1)&lt;&gt;"")),AVERAGE((INDEX('Duplicate mass closure'!F$3:F$62,ROW()*2-4,,1),INDEX('Duplicate mass closure'!F$3:F$62,ROW()*2-5,1))),INDEX('Duplicate mass closure'!F$3:F$62,ROW()*2-5,,1))</f>
        <v/>
      </c>
      <c r="H28" s="55" t="str">
        <f>IF(AND($C28="",(INDEX('Duplicate mass closure'!G$3:G$62,ROW()*2-4,,1)&lt;&gt;"")),AVERAGE((INDEX('Duplicate mass closure'!G$3:G$62,ROW()*2-4,,1),INDEX('Duplicate mass closure'!G$3:G$62,ROW()*2-5,1))),INDEX('Duplicate mass closure'!G$3:G$62,ROW()*2-5,,1))</f>
        <v/>
      </c>
      <c r="I28" s="55" t="str">
        <f>IF(AND($C28="",(INDEX('Duplicate mass closure'!H$3:H$62,ROW()*2-4,,1)&lt;&gt;"")),AVERAGE((INDEX('Duplicate mass closure'!H$3:H$62,ROW()*2-4,,1),INDEX('Duplicate mass closure'!H$3:H$62,ROW()*2-5,1))),INDEX('Duplicate mass closure'!H$3:H$62,ROW()*2-5,,1))</f>
        <v/>
      </c>
      <c r="J28" s="55" t="str">
        <f>IF(AND($C28="",(INDEX('Duplicate mass closure'!I$3:I$62,ROW()*2-4,,1)&lt;&gt;"")),AVERAGE((INDEX('Duplicate mass closure'!I$3:I$62,ROW()*2-4,,1),INDEX('Duplicate mass closure'!I$3:I$62,ROW()*2-5,1))),INDEX('Duplicate mass closure'!I$3:I$62,ROW()*2-5,,1))</f>
        <v/>
      </c>
      <c r="K28" s="55" t="str">
        <f>IF(AND($C28="",(INDEX('Duplicate mass closure'!J$3:J$62,ROW()*2-4,,1)&lt;&gt;"")),AVERAGE((INDEX('Duplicate mass closure'!J$3:J$62,ROW()*2-4,,1),INDEX('Duplicate mass closure'!J$3:J$62,ROW()*2-5,1))),INDEX('Duplicate mass closure'!J$3:J$62,ROW()*2-5,,1))</f>
        <v/>
      </c>
      <c r="L28" s="169" t="str">
        <f>IF(AND($C28="",(INDEX('Duplicate mass closure'!K$3:K$62,ROW()*2-4,,1)&lt;&gt;"")),AVERAGE((INDEX('Duplicate mass closure'!K$3:K$62,ROW()*2-4,,1),INDEX('Duplicate mass closure'!K$3:K$62,ROW()*2-5,1))),INDEX('Duplicate mass closure'!K$3:K$62,ROW()*2-5,,1))</f>
        <v/>
      </c>
      <c r="M28" s="168" t="str">
        <f>IF(AND($C28="",(INDEX('Duplicate mass closure'!L$3:L$62,ROW()*2-4,,1)&lt;&gt;"")),AVERAGE((INDEX('Duplicate mass closure'!L$3:L$62,ROW()*2-4,,1),INDEX('Duplicate mass closure'!L$3:L$62,ROW()*2-5,,1))),INDEX('Duplicate mass closure'!L$3:L$62,ROW()*2-5,,1))</f>
        <v/>
      </c>
      <c r="N28" s="55" t="str">
        <f>IF(AND($C28="",(INDEX('Duplicate mass closure'!M$3:M$62,ROW()*2-4,,1)&lt;&gt;"")),AVERAGE((INDEX('Duplicate mass closure'!M$3:M$62,ROW()*2-4,,1),INDEX('Duplicate mass closure'!M$3:M$62,ROW()*2-5,,1))),INDEX('Duplicate mass closure'!M$3:M$62,ROW()*2-5,,1))</f>
        <v/>
      </c>
      <c r="O28" s="55" t="str">
        <f>IF(AND($C28="",(INDEX('Duplicate mass closure'!N$3:N$62,ROW()*2-4,,1)&lt;&gt;"")),AVERAGE((INDEX('Duplicate mass closure'!N$3:N$62,ROW()*2-4,,1),INDEX('Duplicate mass closure'!N$3:N$62,ROW()*2-5,,1))),INDEX('Duplicate mass closure'!N$3:N$62,ROW()*2-5,,1))</f>
        <v/>
      </c>
      <c r="P28" s="55" t="str">
        <f>IF(AND($C28="",(INDEX('Duplicate mass closure'!O$3:O$62,ROW()*2-4,,1)&lt;&gt;"")),AVERAGE((INDEX('Duplicate mass closure'!O$3:O$62,ROW()*2-4,,1),INDEX('Duplicate mass closure'!O$3:O$62,ROW()*2-5,,1))),INDEX('Duplicate mass closure'!O$3:O$62,ROW()*2-5,,1))</f>
        <v/>
      </c>
      <c r="Q28" s="169" t="str">
        <f>IF(AND($C28="",(INDEX('Duplicate mass closure'!P$3:P$62,ROW()*2-4,,1)&lt;&gt;"")),AVERAGE((INDEX('Duplicate mass closure'!P$3:P$62,ROW()*2-4,,1),INDEX('Duplicate mass closure'!P$3:P$62,ROW()*2-5,,1))),INDEX('Duplicate mass closure'!P$3:P$62,ROW()*2-5,,1))</f>
        <v/>
      </c>
      <c r="R28" s="55" t="str">
        <f>IF(AND($C28="",(INDEX('Duplicate mass closure'!Q$3:Q$62,ROW()*2-4,,1)&lt;&gt;"")),AVERAGE((INDEX('Duplicate mass closure'!Q$3:Q$62,ROW()*2-4,,1),INDEX('Duplicate mass closure'!Q$3:Q$62,ROW()*2-5,1))),INDEX('Duplicate mass closure'!Q$3:Q$62,ROW()*2-5,,1))</f>
        <v/>
      </c>
      <c r="S28" s="55" t="str">
        <f>IF(AND($C28="",(INDEX('Duplicate mass closure'!R$3:R$62,ROW()*2-4,,1)&lt;&gt;"")),AVERAGE((INDEX('Duplicate mass closure'!R$3:R$62,ROW()*2-4,,1),INDEX('Duplicate mass closure'!R$3:R$62,ROW()*2-5,1))),INDEX('Duplicate mass closure'!R$3:R$62,ROW()*2-5,,1))</f>
        <v/>
      </c>
      <c r="T28" s="55" t="str">
        <f>IF(AND($C28="",(INDEX('Duplicate mass closure'!S$3:S$62,ROW()*2-4,,1)&lt;&gt;"")),AVERAGE((INDEX('Duplicate mass closure'!S$3:S$62,ROW()*2-4,,1),INDEX('Duplicate mass closure'!S$3:S$62,ROW()*2-5,1))),INDEX('Duplicate mass closure'!S$3:S$62,ROW()*2-5,,1))</f>
        <v/>
      </c>
      <c r="U28" s="55" t="str">
        <f>IF(AND($C28="",(INDEX('Duplicate mass closure'!T$3:T$62,ROW()*2-4,,1)&lt;&gt;"")),AVERAGE((INDEX('Duplicate mass closure'!T$3:T$62,ROW()*2-4,,1),INDEX('Duplicate mass closure'!T$3:T$62,ROW()*2-5,1))),INDEX('Duplicate mass closure'!T$3:T$62,ROW()*2-5,,1))</f>
        <v/>
      </c>
      <c r="V28" s="55" t="str">
        <f>IF(AND($C28="",(INDEX('Duplicate mass closure'!U$3:U$62,ROW()*2-4,,1)&lt;&gt;"")),AVERAGE((INDEX('Duplicate mass closure'!U$3:U$62,ROW()*2-4,,1),INDEX('Duplicate mass closure'!U$3:U$62,ROW()*2-5,1))),INDEX('Duplicate mass closure'!U$3:U$62,ROW()*2-5,,1))</f>
        <v/>
      </c>
      <c r="W28" s="169" t="str">
        <f>IF(AND($C28="",(INDEX('Duplicate mass closure'!V$3:V$62,ROW()*2-4,,1)&lt;&gt;"")),AVERAGE((INDEX('Duplicate mass closure'!V$3:V$62,ROW()*2-4,,1),INDEX('Duplicate mass closure'!V$3:V$62,ROW()*2-5,1))),INDEX('Duplicate mass closure'!V$3:V$62,ROW()*2-5,,1))</f>
        <v/>
      </c>
      <c r="X28" s="55" t="str">
        <f>IF(AND($C28="",(INDEX('Duplicate mass closure'!W$3:W$62,ROW()*2-4,,1)&lt;&gt;"")),AVERAGE((INDEX('Duplicate mass closure'!W$3:W$62,ROW()*2-4,,1),INDEX('Duplicate mass closure'!W$3:W$62,ROW()*2-5,1))),INDEX('Duplicate mass closure'!W$3:W$62,ROW()*2-5,,1))</f>
        <v/>
      </c>
      <c r="Y28" s="55" t="str">
        <f>IF(AND($C28="",(INDEX('Duplicate mass closure'!X$3:X$62,ROW()*2-4,,1)&lt;&gt;"")),AVERAGE((INDEX('Duplicate mass closure'!X$3:X$62,ROW()*2-4,,1),INDEX('Duplicate mass closure'!X$3:X$62,ROW()*2-5,1))),INDEX('Duplicate mass closure'!X$3:X$62,ROW()*2-5,,1))</f>
        <v/>
      </c>
      <c r="Z28" s="55" t="str">
        <f>IF(AND($C28="",(INDEX('Duplicate mass closure'!Y$3:Y$62,ROW()*2-4,,1)&lt;&gt;"")),AVERAGE((INDEX('Duplicate mass closure'!Y$3:Y$62,ROW()*2-4,,1),INDEX('Duplicate mass closure'!Y$3:Y$62,ROW()*2-5,1))),INDEX('Duplicate mass closure'!Y$3:Y$62,ROW()*2-5,,1))</f>
        <v/>
      </c>
      <c r="AA28" s="55" t="str">
        <f>IF(AND($C28="",(INDEX('Duplicate mass closure'!Z$3:Z$62,ROW()*2-4,,1)&lt;&gt;"")),AVERAGE((INDEX('Duplicate mass closure'!Z$3:Z$62,ROW()*2-4,,1),INDEX('Duplicate mass closure'!Z$3:Z$62,ROW()*2-5,1))),INDEX('Duplicate mass closure'!Z$3:Z$62,ROW()*2-5,,1))</f>
        <v/>
      </c>
      <c r="AB28" s="55" t="str">
        <f>IF(AND($C28="",(INDEX('Duplicate mass closure'!AA$3:AA$62,ROW()*2-4,,1)&lt;&gt;"")),AVERAGE((INDEX('Duplicate mass closure'!AA$3:AA$62,ROW()*2-4,,1),INDEX('Duplicate mass closure'!AA$3:AA$62,ROW()*2-5,1))),INDEX('Duplicate mass closure'!AA$3:AA$62,ROW()*2-5,,1))</f>
        <v/>
      </c>
      <c r="AC28" s="169" t="str">
        <f>IF(AND($C28="",(INDEX('Duplicate mass closure'!AB$3:AB$62,ROW()*2-4,,1)&lt;&gt;"")),AVERAGE((INDEX('Duplicate mass closure'!AB$3:AB$62,ROW()*2-4,,1),INDEX('Duplicate mass closure'!AB$3:AB$62,ROW()*2-5,1))),INDEX('Duplicate mass closure'!AB$3:AB$62,ROW()*2-5,,1))</f>
        <v/>
      </c>
    </row>
    <row r="29" spans="1:29">
      <c r="A29" s="1">
        <f>'TRB Record'!A54</f>
        <v>27</v>
      </c>
      <c r="B29" s="9" t="str">
        <f>IF(
       INDEX('TRB Record'!C$2:C$61,ROW()*2-5,,1)="",
       "",
       INDEX('TRB Record'!C$2:C$61,ROW()*2-5,,1)
      )</f>
        <v/>
      </c>
      <c r="C29" s="154"/>
      <c r="D29" s="173" t="str">
        <f>VLOOKUP(A29,'Duplicate mass closure'!$A$3:$C$62,3,FALSE)</f>
        <v/>
      </c>
      <c r="E29" s="173" t="str">
        <f>VLOOKUP(A29,'Duplicate mass closure'!$A$3:$D$62,4,FALSE)</f>
        <v/>
      </c>
      <c r="F29" s="168" t="str">
        <f>IF(AND($C29="",(INDEX('Duplicate mass closure'!E$3:E$62,ROW()*2-4,,1)&lt;&gt;"")),AVERAGE((INDEX('Duplicate mass closure'!E$3:E$62,ROW()*2-4,,1),INDEX('Duplicate mass closure'!E$3:E$62,ROW()*2-5,,1))),INDEX('Duplicate mass closure'!E$3:E$62,ROW()*2-5,,1))</f>
        <v/>
      </c>
      <c r="G29" s="55" t="str">
        <f>IF(AND($C29="",(INDEX('Duplicate mass closure'!F$3:F$62,ROW()*2-4,,1)&lt;&gt;"")),AVERAGE((INDEX('Duplicate mass closure'!F$3:F$62,ROW()*2-4,,1),INDEX('Duplicate mass closure'!F$3:F$62,ROW()*2-5,1))),INDEX('Duplicate mass closure'!F$3:F$62,ROW()*2-5,,1))</f>
        <v/>
      </c>
      <c r="H29" s="55" t="str">
        <f>IF(AND($C29="",(INDEX('Duplicate mass closure'!G$3:G$62,ROW()*2-4,,1)&lt;&gt;"")),AVERAGE((INDEX('Duplicate mass closure'!G$3:G$62,ROW()*2-4,,1),INDEX('Duplicate mass closure'!G$3:G$62,ROW()*2-5,1))),INDEX('Duplicate mass closure'!G$3:G$62,ROW()*2-5,,1))</f>
        <v/>
      </c>
      <c r="I29" s="55" t="str">
        <f>IF(AND($C29="",(INDEX('Duplicate mass closure'!H$3:H$62,ROW()*2-4,,1)&lt;&gt;"")),AVERAGE((INDEX('Duplicate mass closure'!H$3:H$62,ROW()*2-4,,1),INDEX('Duplicate mass closure'!H$3:H$62,ROW()*2-5,1))),INDEX('Duplicate mass closure'!H$3:H$62,ROW()*2-5,,1))</f>
        <v/>
      </c>
      <c r="J29" s="55" t="str">
        <f>IF(AND($C29="",(INDEX('Duplicate mass closure'!I$3:I$62,ROW()*2-4,,1)&lt;&gt;"")),AVERAGE((INDEX('Duplicate mass closure'!I$3:I$62,ROW()*2-4,,1),INDEX('Duplicate mass closure'!I$3:I$62,ROW()*2-5,1))),INDEX('Duplicate mass closure'!I$3:I$62,ROW()*2-5,,1))</f>
        <v/>
      </c>
      <c r="K29" s="55" t="str">
        <f>IF(AND($C29="",(INDEX('Duplicate mass closure'!J$3:J$62,ROW()*2-4,,1)&lt;&gt;"")),AVERAGE((INDEX('Duplicate mass closure'!J$3:J$62,ROW()*2-4,,1),INDEX('Duplicate mass closure'!J$3:J$62,ROW()*2-5,1))),INDEX('Duplicate mass closure'!J$3:J$62,ROW()*2-5,,1))</f>
        <v/>
      </c>
      <c r="L29" s="169" t="str">
        <f>IF(AND($C29="",(INDEX('Duplicate mass closure'!K$3:K$62,ROW()*2-4,,1)&lt;&gt;"")),AVERAGE((INDEX('Duplicate mass closure'!K$3:K$62,ROW()*2-4,,1),INDEX('Duplicate mass closure'!K$3:K$62,ROW()*2-5,1))),INDEX('Duplicate mass closure'!K$3:K$62,ROW()*2-5,,1))</f>
        <v/>
      </c>
      <c r="M29" s="168" t="str">
        <f>IF(AND($C29="",(INDEX('Duplicate mass closure'!L$3:L$62,ROW()*2-4,,1)&lt;&gt;"")),AVERAGE((INDEX('Duplicate mass closure'!L$3:L$62,ROW()*2-4,,1),INDEX('Duplicate mass closure'!L$3:L$62,ROW()*2-5,,1))),INDEX('Duplicate mass closure'!L$3:L$62,ROW()*2-5,,1))</f>
        <v/>
      </c>
      <c r="N29" s="55" t="str">
        <f>IF(AND($C29="",(INDEX('Duplicate mass closure'!M$3:M$62,ROW()*2-4,,1)&lt;&gt;"")),AVERAGE((INDEX('Duplicate mass closure'!M$3:M$62,ROW()*2-4,,1),INDEX('Duplicate mass closure'!M$3:M$62,ROW()*2-5,,1))),INDEX('Duplicate mass closure'!M$3:M$62,ROW()*2-5,,1))</f>
        <v/>
      </c>
      <c r="O29" s="55" t="str">
        <f>IF(AND($C29="",(INDEX('Duplicate mass closure'!N$3:N$62,ROW()*2-4,,1)&lt;&gt;"")),AVERAGE((INDEX('Duplicate mass closure'!N$3:N$62,ROW()*2-4,,1),INDEX('Duplicate mass closure'!N$3:N$62,ROW()*2-5,,1))),INDEX('Duplicate mass closure'!N$3:N$62,ROW()*2-5,,1))</f>
        <v/>
      </c>
      <c r="P29" s="55" t="str">
        <f>IF(AND($C29="",(INDEX('Duplicate mass closure'!O$3:O$62,ROW()*2-4,,1)&lt;&gt;"")),AVERAGE((INDEX('Duplicate mass closure'!O$3:O$62,ROW()*2-4,,1),INDEX('Duplicate mass closure'!O$3:O$62,ROW()*2-5,,1))),INDEX('Duplicate mass closure'!O$3:O$62,ROW()*2-5,,1))</f>
        <v/>
      </c>
      <c r="Q29" s="169" t="str">
        <f>IF(AND($C29="",(INDEX('Duplicate mass closure'!P$3:P$62,ROW()*2-4,,1)&lt;&gt;"")),AVERAGE((INDEX('Duplicate mass closure'!P$3:P$62,ROW()*2-4,,1),INDEX('Duplicate mass closure'!P$3:P$62,ROW()*2-5,,1))),INDEX('Duplicate mass closure'!P$3:P$62,ROW()*2-5,,1))</f>
        <v/>
      </c>
      <c r="R29" s="55" t="str">
        <f>IF(AND($C29="",(INDEX('Duplicate mass closure'!Q$3:Q$62,ROW()*2-4,,1)&lt;&gt;"")),AVERAGE((INDEX('Duplicate mass closure'!Q$3:Q$62,ROW()*2-4,,1),INDEX('Duplicate mass closure'!Q$3:Q$62,ROW()*2-5,1))),INDEX('Duplicate mass closure'!Q$3:Q$62,ROW()*2-5,,1))</f>
        <v/>
      </c>
      <c r="S29" s="55" t="str">
        <f>IF(AND($C29="",(INDEX('Duplicate mass closure'!R$3:R$62,ROW()*2-4,,1)&lt;&gt;"")),AVERAGE((INDEX('Duplicate mass closure'!R$3:R$62,ROW()*2-4,,1),INDEX('Duplicate mass closure'!R$3:R$62,ROW()*2-5,1))),INDEX('Duplicate mass closure'!R$3:R$62,ROW()*2-5,,1))</f>
        <v/>
      </c>
      <c r="T29" s="55" t="str">
        <f>IF(AND($C29="",(INDEX('Duplicate mass closure'!S$3:S$62,ROW()*2-4,,1)&lt;&gt;"")),AVERAGE((INDEX('Duplicate mass closure'!S$3:S$62,ROW()*2-4,,1),INDEX('Duplicate mass closure'!S$3:S$62,ROW()*2-5,1))),INDEX('Duplicate mass closure'!S$3:S$62,ROW()*2-5,,1))</f>
        <v/>
      </c>
      <c r="U29" s="55" t="str">
        <f>IF(AND($C29="",(INDEX('Duplicate mass closure'!T$3:T$62,ROW()*2-4,,1)&lt;&gt;"")),AVERAGE((INDEX('Duplicate mass closure'!T$3:T$62,ROW()*2-4,,1),INDEX('Duplicate mass closure'!T$3:T$62,ROW()*2-5,1))),INDEX('Duplicate mass closure'!T$3:T$62,ROW()*2-5,,1))</f>
        <v/>
      </c>
      <c r="V29" s="55" t="str">
        <f>IF(AND($C29="",(INDEX('Duplicate mass closure'!U$3:U$62,ROW()*2-4,,1)&lt;&gt;"")),AVERAGE((INDEX('Duplicate mass closure'!U$3:U$62,ROW()*2-4,,1),INDEX('Duplicate mass closure'!U$3:U$62,ROW()*2-5,1))),INDEX('Duplicate mass closure'!U$3:U$62,ROW()*2-5,,1))</f>
        <v/>
      </c>
      <c r="W29" s="169" t="str">
        <f>IF(AND($C29="",(INDEX('Duplicate mass closure'!V$3:V$62,ROW()*2-4,,1)&lt;&gt;"")),AVERAGE((INDEX('Duplicate mass closure'!V$3:V$62,ROW()*2-4,,1),INDEX('Duplicate mass closure'!V$3:V$62,ROW()*2-5,1))),INDEX('Duplicate mass closure'!V$3:V$62,ROW()*2-5,,1))</f>
        <v/>
      </c>
      <c r="X29" s="55" t="str">
        <f>IF(AND($C29="",(INDEX('Duplicate mass closure'!W$3:W$62,ROW()*2-4,,1)&lt;&gt;"")),AVERAGE((INDEX('Duplicate mass closure'!W$3:W$62,ROW()*2-4,,1),INDEX('Duplicate mass closure'!W$3:W$62,ROW()*2-5,1))),INDEX('Duplicate mass closure'!W$3:W$62,ROW()*2-5,,1))</f>
        <v/>
      </c>
      <c r="Y29" s="55" t="str">
        <f>IF(AND($C29="",(INDEX('Duplicate mass closure'!X$3:X$62,ROW()*2-4,,1)&lt;&gt;"")),AVERAGE((INDEX('Duplicate mass closure'!X$3:X$62,ROW()*2-4,,1),INDEX('Duplicate mass closure'!X$3:X$62,ROW()*2-5,1))),INDEX('Duplicate mass closure'!X$3:X$62,ROW()*2-5,,1))</f>
        <v/>
      </c>
      <c r="Z29" s="55" t="str">
        <f>IF(AND($C29="",(INDEX('Duplicate mass closure'!Y$3:Y$62,ROW()*2-4,,1)&lt;&gt;"")),AVERAGE((INDEX('Duplicate mass closure'!Y$3:Y$62,ROW()*2-4,,1),INDEX('Duplicate mass closure'!Y$3:Y$62,ROW()*2-5,1))),INDEX('Duplicate mass closure'!Y$3:Y$62,ROW()*2-5,,1))</f>
        <v/>
      </c>
      <c r="AA29" s="55" t="str">
        <f>IF(AND($C29="",(INDEX('Duplicate mass closure'!Z$3:Z$62,ROW()*2-4,,1)&lt;&gt;"")),AVERAGE((INDEX('Duplicate mass closure'!Z$3:Z$62,ROW()*2-4,,1),INDEX('Duplicate mass closure'!Z$3:Z$62,ROW()*2-5,1))),INDEX('Duplicate mass closure'!Z$3:Z$62,ROW()*2-5,,1))</f>
        <v/>
      </c>
      <c r="AB29" s="55" t="str">
        <f>IF(AND($C29="",(INDEX('Duplicate mass closure'!AA$3:AA$62,ROW()*2-4,,1)&lt;&gt;"")),AVERAGE((INDEX('Duplicate mass closure'!AA$3:AA$62,ROW()*2-4,,1),INDEX('Duplicate mass closure'!AA$3:AA$62,ROW()*2-5,1))),INDEX('Duplicate mass closure'!AA$3:AA$62,ROW()*2-5,,1))</f>
        <v/>
      </c>
      <c r="AC29" s="169" t="str">
        <f>IF(AND($C29="",(INDEX('Duplicate mass closure'!AB$3:AB$62,ROW()*2-4,,1)&lt;&gt;"")),AVERAGE((INDEX('Duplicate mass closure'!AB$3:AB$62,ROW()*2-4,,1),INDEX('Duplicate mass closure'!AB$3:AB$62,ROW()*2-5,1))),INDEX('Duplicate mass closure'!AB$3:AB$62,ROW()*2-5,,1))</f>
        <v/>
      </c>
    </row>
    <row r="30" spans="1:29">
      <c r="A30" s="1">
        <f>'TRB Record'!A56</f>
        <v>28</v>
      </c>
      <c r="B30" s="9" t="str">
        <f>IF(
       INDEX('TRB Record'!C$2:C$61,ROW()*2-5,,1)="",
       "",
       INDEX('TRB Record'!C$2:C$61,ROW()*2-5,,1)
      )</f>
        <v/>
      </c>
      <c r="C30" s="154"/>
      <c r="D30" s="173" t="str">
        <f>VLOOKUP(A30,'Duplicate mass closure'!$A$3:$C$62,3,FALSE)</f>
        <v/>
      </c>
      <c r="E30" s="173" t="str">
        <f>VLOOKUP(A30,'Duplicate mass closure'!$A$3:$D$62,4,FALSE)</f>
        <v/>
      </c>
      <c r="F30" s="168" t="str">
        <f>IF(AND($C30="",(INDEX('Duplicate mass closure'!E$3:E$62,ROW()*2-4,,1)&lt;&gt;"")),AVERAGE((INDEX('Duplicate mass closure'!E$3:E$62,ROW()*2-4,,1),INDEX('Duplicate mass closure'!E$3:E$62,ROW()*2-5,,1))),INDEX('Duplicate mass closure'!E$3:E$62,ROW()*2-5,,1))</f>
        <v/>
      </c>
      <c r="G30" s="55" t="str">
        <f>IF(AND($C30="",(INDEX('Duplicate mass closure'!F$3:F$62,ROW()*2-4,,1)&lt;&gt;"")),AVERAGE((INDEX('Duplicate mass closure'!F$3:F$62,ROW()*2-4,,1),INDEX('Duplicate mass closure'!F$3:F$62,ROW()*2-5,1))),INDEX('Duplicate mass closure'!F$3:F$62,ROW()*2-5,,1))</f>
        <v/>
      </c>
      <c r="H30" s="55" t="str">
        <f>IF(AND($C30="",(INDEX('Duplicate mass closure'!G$3:G$62,ROW()*2-4,,1)&lt;&gt;"")),AVERAGE((INDEX('Duplicate mass closure'!G$3:G$62,ROW()*2-4,,1),INDEX('Duplicate mass closure'!G$3:G$62,ROW()*2-5,1))),INDEX('Duplicate mass closure'!G$3:G$62,ROW()*2-5,,1))</f>
        <v/>
      </c>
      <c r="I30" s="55" t="str">
        <f>IF(AND($C30="",(INDEX('Duplicate mass closure'!H$3:H$62,ROW()*2-4,,1)&lt;&gt;"")),AVERAGE((INDEX('Duplicate mass closure'!H$3:H$62,ROW()*2-4,,1),INDEX('Duplicate mass closure'!H$3:H$62,ROW()*2-5,1))),INDEX('Duplicate mass closure'!H$3:H$62,ROW()*2-5,,1))</f>
        <v/>
      </c>
      <c r="J30" s="55" t="str">
        <f>IF(AND($C30="",(INDEX('Duplicate mass closure'!I$3:I$62,ROW()*2-4,,1)&lt;&gt;"")),AVERAGE((INDEX('Duplicate mass closure'!I$3:I$62,ROW()*2-4,,1),INDEX('Duplicate mass closure'!I$3:I$62,ROW()*2-5,1))),INDEX('Duplicate mass closure'!I$3:I$62,ROW()*2-5,,1))</f>
        <v/>
      </c>
      <c r="K30" s="55" t="str">
        <f>IF(AND($C30="",(INDEX('Duplicate mass closure'!J$3:J$62,ROW()*2-4,,1)&lt;&gt;"")),AVERAGE((INDEX('Duplicate mass closure'!J$3:J$62,ROW()*2-4,,1),INDEX('Duplicate mass closure'!J$3:J$62,ROW()*2-5,1))),INDEX('Duplicate mass closure'!J$3:J$62,ROW()*2-5,,1))</f>
        <v/>
      </c>
      <c r="L30" s="169" t="str">
        <f>IF(AND($C30="",(INDEX('Duplicate mass closure'!K$3:K$62,ROW()*2-4,,1)&lt;&gt;"")),AVERAGE((INDEX('Duplicate mass closure'!K$3:K$62,ROW()*2-4,,1),INDEX('Duplicate mass closure'!K$3:K$62,ROW()*2-5,1))),INDEX('Duplicate mass closure'!K$3:K$62,ROW()*2-5,,1))</f>
        <v/>
      </c>
      <c r="M30" s="168" t="str">
        <f>IF(AND($C30="",(INDEX('Duplicate mass closure'!L$3:L$62,ROW()*2-4,,1)&lt;&gt;"")),AVERAGE((INDEX('Duplicate mass closure'!L$3:L$62,ROW()*2-4,,1),INDEX('Duplicate mass closure'!L$3:L$62,ROW()*2-5,,1))),INDEX('Duplicate mass closure'!L$3:L$62,ROW()*2-5,,1))</f>
        <v/>
      </c>
      <c r="N30" s="55" t="str">
        <f>IF(AND($C30="",(INDEX('Duplicate mass closure'!M$3:M$62,ROW()*2-4,,1)&lt;&gt;"")),AVERAGE((INDEX('Duplicate mass closure'!M$3:M$62,ROW()*2-4,,1),INDEX('Duplicate mass closure'!M$3:M$62,ROW()*2-5,,1))),INDEX('Duplicate mass closure'!M$3:M$62,ROW()*2-5,,1))</f>
        <v/>
      </c>
      <c r="O30" s="55" t="str">
        <f>IF(AND($C30="",(INDEX('Duplicate mass closure'!N$3:N$62,ROW()*2-4,,1)&lt;&gt;"")),AVERAGE((INDEX('Duplicate mass closure'!N$3:N$62,ROW()*2-4,,1),INDEX('Duplicate mass closure'!N$3:N$62,ROW()*2-5,,1))),INDEX('Duplicate mass closure'!N$3:N$62,ROW()*2-5,,1))</f>
        <v/>
      </c>
      <c r="P30" s="55" t="str">
        <f>IF(AND($C30="",(INDEX('Duplicate mass closure'!O$3:O$62,ROW()*2-4,,1)&lt;&gt;"")),AVERAGE((INDEX('Duplicate mass closure'!O$3:O$62,ROW()*2-4,,1),INDEX('Duplicate mass closure'!O$3:O$62,ROW()*2-5,,1))),INDEX('Duplicate mass closure'!O$3:O$62,ROW()*2-5,,1))</f>
        <v/>
      </c>
      <c r="Q30" s="169" t="str">
        <f>IF(AND($C30="",(INDEX('Duplicate mass closure'!P$3:P$62,ROW()*2-4,,1)&lt;&gt;"")),AVERAGE((INDEX('Duplicate mass closure'!P$3:P$62,ROW()*2-4,,1),INDEX('Duplicate mass closure'!P$3:P$62,ROW()*2-5,,1))),INDEX('Duplicate mass closure'!P$3:P$62,ROW()*2-5,,1))</f>
        <v/>
      </c>
      <c r="R30" s="55" t="str">
        <f>IF(AND($C30="",(INDEX('Duplicate mass closure'!Q$3:Q$62,ROW()*2-4,,1)&lt;&gt;"")),AVERAGE((INDEX('Duplicate mass closure'!Q$3:Q$62,ROW()*2-4,,1),INDEX('Duplicate mass closure'!Q$3:Q$62,ROW()*2-5,1))),INDEX('Duplicate mass closure'!Q$3:Q$62,ROW()*2-5,,1))</f>
        <v/>
      </c>
      <c r="S30" s="55" t="str">
        <f>IF(AND($C30="",(INDEX('Duplicate mass closure'!R$3:R$62,ROW()*2-4,,1)&lt;&gt;"")),AVERAGE((INDEX('Duplicate mass closure'!R$3:R$62,ROW()*2-4,,1),INDEX('Duplicate mass closure'!R$3:R$62,ROW()*2-5,1))),INDEX('Duplicate mass closure'!R$3:R$62,ROW()*2-5,,1))</f>
        <v/>
      </c>
      <c r="T30" s="55" t="str">
        <f>IF(AND($C30="",(INDEX('Duplicate mass closure'!S$3:S$62,ROW()*2-4,,1)&lt;&gt;"")),AVERAGE((INDEX('Duplicate mass closure'!S$3:S$62,ROW()*2-4,,1),INDEX('Duplicate mass closure'!S$3:S$62,ROW()*2-5,1))),INDEX('Duplicate mass closure'!S$3:S$62,ROW()*2-5,,1))</f>
        <v/>
      </c>
      <c r="U30" s="55" t="str">
        <f>IF(AND($C30="",(INDEX('Duplicate mass closure'!T$3:T$62,ROW()*2-4,,1)&lt;&gt;"")),AVERAGE((INDEX('Duplicate mass closure'!T$3:T$62,ROW()*2-4,,1),INDEX('Duplicate mass closure'!T$3:T$62,ROW()*2-5,1))),INDEX('Duplicate mass closure'!T$3:T$62,ROW()*2-5,,1))</f>
        <v/>
      </c>
      <c r="V30" s="55" t="str">
        <f>IF(AND($C30="",(INDEX('Duplicate mass closure'!U$3:U$62,ROW()*2-4,,1)&lt;&gt;"")),AVERAGE((INDEX('Duplicate mass closure'!U$3:U$62,ROW()*2-4,,1),INDEX('Duplicate mass closure'!U$3:U$62,ROW()*2-5,1))),INDEX('Duplicate mass closure'!U$3:U$62,ROW()*2-5,,1))</f>
        <v/>
      </c>
      <c r="W30" s="169" t="str">
        <f>IF(AND($C30="",(INDEX('Duplicate mass closure'!V$3:V$62,ROW()*2-4,,1)&lt;&gt;"")),AVERAGE((INDEX('Duplicate mass closure'!V$3:V$62,ROW()*2-4,,1),INDEX('Duplicate mass closure'!V$3:V$62,ROW()*2-5,1))),INDEX('Duplicate mass closure'!V$3:V$62,ROW()*2-5,,1))</f>
        <v/>
      </c>
      <c r="X30" s="55" t="str">
        <f>IF(AND($C30="",(INDEX('Duplicate mass closure'!W$3:W$62,ROW()*2-4,,1)&lt;&gt;"")),AVERAGE((INDEX('Duplicate mass closure'!W$3:W$62,ROW()*2-4,,1),INDEX('Duplicate mass closure'!W$3:W$62,ROW()*2-5,1))),INDEX('Duplicate mass closure'!W$3:W$62,ROW()*2-5,,1))</f>
        <v/>
      </c>
      <c r="Y30" s="55" t="str">
        <f>IF(AND($C30="",(INDEX('Duplicate mass closure'!X$3:X$62,ROW()*2-4,,1)&lt;&gt;"")),AVERAGE((INDEX('Duplicate mass closure'!X$3:X$62,ROW()*2-4,,1),INDEX('Duplicate mass closure'!X$3:X$62,ROW()*2-5,1))),INDEX('Duplicate mass closure'!X$3:X$62,ROW()*2-5,,1))</f>
        <v/>
      </c>
      <c r="Z30" s="55" t="str">
        <f>IF(AND($C30="",(INDEX('Duplicate mass closure'!Y$3:Y$62,ROW()*2-4,,1)&lt;&gt;"")),AVERAGE((INDEX('Duplicate mass closure'!Y$3:Y$62,ROW()*2-4,,1),INDEX('Duplicate mass closure'!Y$3:Y$62,ROW()*2-5,1))),INDEX('Duplicate mass closure'!Y$3:Y$62,ROW()*2-5,,1))</f>
        <v/>
      </c>
      <c r="AA30" s="55" t="str">
        <f>IF(AND($C30="",(INDEX('Duplicate mass closure'!Z$3:Z$62,ROW()*2-4,,1)&lt;&gt;"")),AVERAGE((INDEX('Duplicate mass closure'!Z$3:Z$62,ROW()*2-4,,1),INDEX('Duplicate mass closure'!Z$3:Z$62,ROW()*2-5,1))),INDEX('Duplicate mass closure'!Z$3:Z$62,ROW()*2-5,,1))</f>
        <v/>
      </c>
      <c r="AB30" s="55" t="str">
        <f>IF(AND($C30="",(INDEX('Duplicate mass closure'!AA$3:AA$62,ROW()*2-4,,1)&lt;&gt;"")),AVERAGE((INDEX('Duplicate mass closure'!AA$3:AA$62,ROW()*2-4,,1),INDEX('Duplicate mass closure'!AA$3:AA$62,ROW()*2-5,1))),INDEX('Duplicate mass closure'!AA$3:AA$62,ROW()*2-5,,1))</f>
        <v/>
      </c>
      <c r="AC30" s="169" t="str">
        <f>IF(AND($C30="",(INDEX('Duplicate mass closure'!AB$3:AB$62,ROW()*2-4,,1)&lt;&gt;"")),AVERAGE((INDEX('Duplicate mass closure'!AB$3:AB$62,ROW()*2-4,,1),INDEX('Duplicate mass closure'!AB$3:AB$62,ROW()*2-5,1))),INDEX('Duplicate mass closure'!AB$3:AB$62,ROW()*2-5,,1))</f>
        <v/>
      </c>
    </row>
    <row r="31" spans="1:29">
      <c r="A31" s="1">
        <f>'TRB Record'!A58</f>
        <v>29</v>
      </c>
      <c r="B31" s="9" t="str">
        <f>IF(
       INDEX('TRB Record'!C$2:C$61,ROW()*2-5,,1)="",
       "",
       INDEX('TRB Record'!C$2:C$61,ROW()*2-5,,1)
      )</f>
        <v/>
      </c>
      <c r="C31" s="154"/>
      <c r="D31" s="173" t="str">
        <f>VLOOKUP(A31,'Duplicate mass closure'!$A$3:$C$62,3,FALSE)</f>
        <v/>
      </c>
      <c r="E31" s="173" t="str">
        <f>VLOOKUP(A31,'Duplicate mass closure'!$A$3:$D$62,4,FALSE)</f>
        <v/>
      </c>
      <c r="F31" s="168" t="str">
        <f>IF(AND($C31="",(INDEX('Duplicate mass closure'!E$3:E$62,ROW()*2-4,,1)&lt;&gt;"")),AVERAGE((INDEX('Duplicate mass closure'!E$3:E$62,ROW()*2-4,,1),INDEX('Duplicate mass closure'!E$3:E$62,ROW()*2-5,,1))),INDEX('Duplicate mass closure'!E$3:E$62,ROW()*2-5,,1))</f>
        <v/>
      </c>
      <c r="G31" s="55" t="str">
        <f>IF(AND($C31="",(INDEX('Duplicate mass closure'!F$3:F$62,ROW()*2-4,,1)&lt;&gt;"")),AVERAGE((INDEX('Duplicate mass closure'!F$3:F$62,ROW()*2-4,,1),INDEX('Duplicate mass closure'!F$3:F$62,ROW()*2-5,1))),INDEX('Duplicate mass closure'!F$3:F$62,ROW()*2-5,,1))</f>
        <v/>
      </c>
      <c r="H31" s="55" t="str">
        <f>IF(AND($C31="",(INDEX('Duplicate mass closure'!G$3:G$62,ROW()*2-4,,1)&lt;&gt;"")),AVERAGE((INDEX('Duplicate mass closure'!G$3:G$62,ROW()*2-4,,1),INDEX('Duplicate mass closure'!G$3:G$62,ROW()*2-5,1))),INDEX('Duplicate mass closure'!G$3:G$62,ROW()*2-5,,1))</f>
        <v/>
      </c>
      <c r="I31" s="55" t="str">
        <f>IF(AND($C31="",(INDEX('Duplicate mass closure'!H$3:H$62,ROW()*2-4,,1)&lt;&gt;"")),AVERAGE((INDEX('Duplicate mass closure'!H$3:H$62,ROW()*2-4,,1),INDEX('Duplicate mass closure'!H$3:H$62,ROW()*2-5,1))),INDEX('Duplicate mass closure'!H$3:H$62,ROW()*2-5,,1))</f>
        <v/>
      </c>
      <c r="J31" s="55" t="str">
        <f>IF(AND($C31="",(INDEX('Duplicate mass closure'!I$3:I$62,ROW()*2-4,,1)&lt;&gt;"")),AVERAGE((INDEX('Duplicate mass closure'!I$3:I$62,ROW()*2-4,,1),INDEX('Duplicate mass closure'!I$3:I$62,ROW()*2-5,1))),INDEX('Duplicate mass closure'!I$3:I$62,ROW()*2-5,,1))</f>
        <v/>
      </c>
      <c r="K31" s="55" t="str">
        <f>IF(AND($C31="",(INDEX('Duplicate mass closure'!J$3:J$62,ROW()*2-4,,1)&lt;&gt;"")),AVERAGE((INDEX('Duplicate mass closure'!J$3:J$62,ROW()*2-4,,1),INDEX('Duplicate mass closure'!J$3:J$62,ROW()*2-5,1))),INDEX('Duplicate mass closure'!J$3:J$62,ROW()*2-5,,1))</f>
        <v/>
      </c>
      <c r="L31" s="169" t="str">
        <f>IF(AND($C31="",(INDEX('Duplicate mass closure'!K$3:K$62,ROW()*2-4,,1)&lt;&gt;"")),AVERAGE((INDEX('Duplicate mass closure'!K$3:K$62,ROW()*2-4,,1),INDEX('Duplicate mass closure'!K$3:K$62,ROW()*2-5,1))),INDEX('Duplicate mass closure'!K$3:K$62,ROW()*2-5,,1))</f>
        <v/>
      </c>
      <c r="M31" s="168" t="str">
        <f>IF(AND($C31="",(INDEX('Duplicate mass closure'!L$3:L$62,ROW()*2-4,,1)&lt;&gt;"")),AVERAGE((INDEX('Duplicate mass closure'!L$3:L$62,ROW()*2-4,,1),INDEX('Duplicate mass closure'!L$3:L$62,ROW()*2-5,,1))),INDEX('Duplicate mass closure'!L$3:L$62,ROW()*2-5,,1))</f>
        <v/>
      </c>
      <c r="N31" s="55" t="str">
        <f>IF(AND($C31="",(INDEX('Duplicate mass closure'!M$3:M$62,ROW()*2-4,,1)&lt;&gt;"")),AVERAGE((INDEX('Duplicate mass closure'!M$3:M$62,ROW()*2-4,,1),INDEX('Duplicate mass closure'!M$3:M$62,ROW()*2-5,,1))),INDEX('Duplicate mass closure'!M$3:M$62,ROW()*2-5,,1))</f>
        <v/>
      </c>
      <c r="O31" s="55" t="str">
        <f>IF(AND($C31="",(INDEX('Duplicate mass closure'!N$3:N$62,ROW()*2-4,,1)&lt;&gt;"")),AVERAGE((INDEX('Duplicate mass closure'!N$3:N$62,ROW()*2-4,,1),INDEX('Duplicate mass closure'!N$3:N$62,ROW()*2-5,,1))),INDEX('Duplicate mass closure'!N$3:N$62,ROW()*2-5,,1))</f>
        <v/>
      </c>
      <c r="P31" s="55" t="str">
        <f>IF(AND($C31="",(INDEX('Duplicate mass closure'!O$3:O$62,ROW()*2-4,,1)&lt;&gt;"")),AVERAGE((INDEX('Duplicate mass closure'!O$3:O$62,ROW()*2-4,,1),INDEX('Duplicate mass closure'!O$3:O$62,ROW()*2-5,,1))),INDEX('Duplicate mass closure'!O$3:O$62,ROW()*2-5,,1))</f>
        <v/>
      </c>
      <c r="Q31" s="169" t="str">
        <f>IF(AND($C31="",(INDEX('Duplicate mass closure'!P$3:P$62,ROW()*2-4,,1)&lt;&gt;"")),AVERAGE((INDEX('Duplicate mass closure'!P$3:P$62,ROW()*2-4,,1),INDEX('Duplicate mass closure'!P$3:P$62,ROW()*2-5,,1))),INDEX('Duplicate mass closure'!P$3:P$62,ROW()*2-5,,1))</f>
        <v/>
      </c>
      <c r="R31" s="55" t="str">
        <f>IF(AND($C31="",(INDEX('Duplicate mass closure'!Q$3:Q$62,ROW()*2-4,,1)&lt;&gt;"")),AVERAGE((INDEX('Duplicate mass closure'!Q$3:Q$62,ROW()*2-4,,1),INDEX('Duplicate mass closure'!Q$3:Q$62,ROW()*2-5,1))),INDEX('Duplicate mass closure'!Q$3:Q$62,ROW()*2-5,,1))</f>
        <v/>
      </c>
      <c r="S31" s="55" t="str">
        <f>IF(AND($C31="",(INDEX('Duplicate mass closure'!R$3:R$62,ROW()*2-4,,1)&lt;&gt;"")),AVERAGE((INDEX('Duplicate mass closure'!R$3:R$62,ROW()*2-4,,1),INDEX('Duplicate mass closure'!R$3:R$62,ROW()*2-5,1))),INDEX('Duplicate mass closure'!R$3:R$62,ROW()*2-5,,1))</f>
        <v/>
      </c>
      <c r="T31" s="55" t="str">
        <f>IF(AND($C31="",(INDEX('Duplicate mass closure'!S$3:S$62,ROW()*2-4,,1)&lt;&gt;"")),AVERAGE((INDEX('Duplicate mass closure'!S$3:S$62,ROW()*2-4,,1),INDEX('Duplicate mass closure'!S$3:S$62,ROW()*2-5,1))),INDEX('Duplicate mass closure'!S$3:S$62,ROW()*2-5,,1))</f>
        <v/>
      </c>
      <c r="U31" s="55" t="str">
        <f>IF(AND($C31="",(INDEX('Duplicate mass closure'!T$3:T$62,ROW()*2-4,,1)&lt;&gt;"")),AVERAGE((INDEX('Duplicate mass closure'!T$3:T$62,ROW()*2-4,,1),INDEX('Duplicate mass closure'!T$3:T$62,ROW()*2-5,1))),INDEX('Duplicate mass closure'!T$3:T$62,ROW()*2-5,,1))</f>
        <v/>
      </c>
      <c r="V31" s="55" t="str">
        <f>IF(AND($C31="",(INDEX('Duplicate mass closure'!U$3:U$62,ROW()*2-4,,1)&lt;&gt;"")),AVERAGE((INDEX('Duplicate mass closure'!U$3:U$62,ROW()*2-4,,1),INDEX('Duplicate mass closure'!U$3:U$62,ROW()*2-5,1))),INDEX('Duplicate mass closure'!U$3:U$62,ROW()*2-5,,1))</f>
        <v/>
      </c>
      <c r="W31" s="169" t="str">
        <f>IF(AND($C31="",(INDEX('Duplicate mass closure'!V$3:V$62,ROW()*2-4,,1)&lt;&gt;"")),AVERAGE((INDEX('Duplicate mass closure'!V$3:V$62,ROW()*2-4,,1),INDEX('Duplicate mass closure'!V$3:V$62,ROW()*2-5,1))),INDEX('Duplicate mass closure'!V$3:V$62,ROW()*2-5,,1))</f>
        <v/>
      </c>
      <c r="X31" s="55" t="str">
        <f>IF(AND($C31="",(INDEX('Duplicate mass closure'!W$3:W$62,ROW()*2-4,,1)&lt;&gt;"")),AVERAGE((INDEX('Duplicate mass closure'!W$3:W$62,ROW()*2-4,,1),INDEX('Duplicate mass closure'!W$3:W$62,ROW()*2-5,1))),INDEX('Duplicate mass closure'!W$3:W$62,ROW()*2-5,,1))</f>
        <v/>
      </c>
      <c r="Y31" s="55" t="str">
        <f>IF(AND($C31="",(INDEX('Duplicate mass closure'!X$3:X$62,ROW()*2-4,,1)&lt;&gt;"")),AVERAGE((INDEX('Duplicate mass closure'!X$3:X$62,ROW()*2-4,,1),INDEX('Duplicate mass closure'!X$3:X$62,ROW()*2-5,1))),INDEX('Duplicate mass closure'!X$3:X$62,ROW()*2-5,,1))</f>
        <v/>
      </c>
      <c r="Z31" s="55" t="str">
        <f>IF(AND($C31="",(INDEX('Duplicate mass closure'!Y$3:Y$62,ROW()*2-4,,1)&lt;&gt;"")),AVERAGE((INDEX('Duplicate mass closure'!Y$3:Y$62,ROW()*2-4,,1),INDEX('Duplicate mass closure'!Y$3:Y$62,ROW()*2-5,1))),INDEX('Duplicate mass closure'!Y$3:Y$62,ROW()*2-5,,1))</f>
        <v/>
      </c>
      <c r="AA31" s="55" t="str">
        <f>IF(AND($C31="",(INDEX('Duplicate mass closure'!Z$3:Z$62,ROW()*2-4,,1)&lt;&gt;"")),AVERAGE((INDEX('Duplicate mass closure'!Z$3:Z$62,ROW()*2-4,,1),INDEX('Duplicate mass closure'!Z$3:Z$62,ROW()*2-5,1))),INDEX('Duplicate mass closure'!Z$3:Z$62,ROW()*2-5,,1))</f>
        <v/>
      </c>
      <c r="AB31" s="55" t="str">
        <f>IF(AND($C31="",(INDEX('Duplicate mass closure'!AA$3:AA$62,ROW()*2-4,,1)&lt;&gt;"")),AVERAGE((INDEX('Duplicate mass closure'!AA$3:AA$62,ROW()*2-4,,1),INDEX('Duplicate mass closure'!AA$3:AA$62,ROW()*2-5,1))),INDEX('Duplicate mass closure'!AA$3:AA$62,ROW()*2-5,,1))</f>
        <v/>
      </c>
      <c r="AC31" s="169" t="str">
        <f>IF(AND($C31="",(INDEX('Duplicate mass closure'!AB$3:AB$62,ROW()*2-4,,1)&lt;&gt;"")),AVERAGE((INDEX('Duplicate mass closure'!AB$3:AB$62,ROW()*2-4,,1),INDEX('Duplicate mass closure'!AB$3:AB$62,ROW()*2-5,1))),INDEX('Duplicate mass closure'!AB$3:AB$62,ROW()*2-5,,1))</f>
        <v/>
      </c>
    </row>
    <row r="32" spans="1:29" ht="12.75" thickBot="1">
      <c r="A32" s="1">
        <f>'TRB Record'!A60</f>
        <v>30</v>
      </c>
      <c r="B32" s="9" t="str">
        <f>IF(
       INDEX('TRB Record'!C$2:C$61,ROW()*2-5,,1)="",
       "",
       INDEX('TRB Record'!C$2:C$61,ROW()*2-5,,1)
      )</f>
        <v/>
      </c>
      <c r="C32" s="154"/>
      <c r="D32" s="174" t="str">
        <f>VLOOKUP(A32,'Duplicate mass closure'!$A$3:$C$62,3,FALSE)</f>
        <v/>
      </c>
      <c r="E32" s="174" t="str">
        <f>VLOOKUP(A32,'Duplicate mass closure'!$A$3:$D$62,4,FALSE)</f>
        <v/>
      </c>
      <c r="F32" s="170" t="str">
        <f>IF(AND($C32="",(INDEX('Duplicate mass closure'!E$3:E$62,ROW()*2-4,,1)&lt;&gt;"")),AVERAGE((INDEX('Duplicate mass closure'!E$3:E$62,ROW()*2-4,,1),INDEX('Duplicate mass closure'!E$3:E$62,ROW()*2-5,,1))),INDEX('Duplicate mass closure'!E$3:E$62,ROW()*2-5,,1))</f>
        <v/>
      </c>
      <c r="G32" s="56" t="str">
        <f>IF(AND($C32="",(INDEX('Duplicate mass closure'!F$3:F$62,ROW()*2-4,,1)&lt;&gt;"")),AVERAGE((INDEX('Duplicate mass closure'!F$3:F$62,ROW()*2-4,,1),INDEX('Duplicate mass closure'!F$3:F$62,ROW()*2-5,1))),INDEX('Duplicate mass closure'!F$3:F$62,ROW()*2-5,,1))</f>
        <v/>
      </c>
      <c r="H32" s="56" t="str">
        <f>IF(AND($C32="",(INDEX('Duplicate mass closure'!G$3:G$62,ROW()*2-4,,1)&lt;&gt;"")),AVERAGE((INDEX('Duplicate mass closure'!G$3:G$62,ROW()*2-4,,1),INDEX('Duplicate mass closure'!G$3:G$62,ROW()*2-5,1))),INDEX('Duplicate mass closure'!G$3:G$62,ROW()*2-5,,1))</f>
        <v/>
      </c>
      <c r="I32" s="56" t="str">
        <f>IF(AND($C32="",(INDEX('Duplicate mass closure'!H$3:H$62,ROW()*2-4,,1)&lt;&gt;"")),AVERAGE((INDEX('Duplicate mass closure'!H$3:H$62,ROW()*2-4,,1),INDEX('Duplicate mass closure'!H$3:H$62,ROW()*2-5,1))),INDEX('Duplicate mass closure'!H$3:H$62,ROW()*2-5,,1))</f>
        <v/>
      </c>
      <c r="J32" s="56" t="str">
        <f>IF(AND($C32="",(INDEX('Duplicate mass closure'!I$3:I$62,ROW()*2-4,,1)&lt;&gt;"")),AVERAGE((INDEX('Duplicate mass closure'!I$3:I$62,ROW()*2-4,,1),INDEX('Duplicate mass closure'!I$3:I$62,ROW()*2-5,1))),INDEX('Duplicate mass closure'!I$3:I$62,ROW()*2-5,,1))</f>
        <v/>
      </c>
      <c r="K32" s="56" t="str">
        <f>IF(AND($C32="",(INDEX('Duplicate mass closure'!J$3:J$62,ROW()*2-4,,1)&lt;&gt;"")),AVERAGE((INDEX('Duplicate mass closure'!J$3:J$62,ROW()*2-4,,1),INDEX('Duplicate mass closure'!J$3:J$62,ROW()*2-5,1))),INDEX('Duplicate mass closure'!J$3:J$62,ROW()*2-5,,1))</f>
        <v/>
      </c>
      <c r="L32" s="171" t="str">
        <f>IF(AND($C32="",(INDEX('Duplicate mass closure'!K$3:K$62,ROW()*2-4,,1)&lt;&gt;"")),AVERAGE((INDEX('Duplicate mass closure'!K$3:K$62,ROW()*2-4,,1),INDEX('Duplicate mass closure'!K$3:K$62,ROW()*2-5,1))),INDEX('Duplicate mass closure'!K$3:K$62,ROW()*2-5,,1))</f>
        <v/>
      </c>
      <c r="M32" s="170" t="str">
        <f>IF(AND($C32="",(INDEX('Duplicate mass closure'!L$3:L$62,ROW()*2-4,,1)&lt;&gt;"")),AVERAGE((INDEX('Duplicate mass closure'!L$3:L$62,ROW()*2-4,,1),INDEX('Duplicate mass closure'!L$3:L$62,ROW()*2-5,,1))),INDEX('Duplicate mass closure'!L$3:L$62,ROW()*2-5,,1))</f>
        <v/>
      </c>
      <c r="N32" s="56" t="str">
        <f>IF(AND($C32="",(INDEX('Duplicate mass closure'!M$3:M$62,ROW()*2-4,,1)&lt;&gt;"")),AVERAGE((INDEX('Duplicate mass closure'!M$3:M$62,ROW()*2-4,,1),INDEX('Duplicate mass closure'!M$3:M$62,ROW()*2-5,,1))),INDEX('Duplicate mass closure'!M$3:M$62,ROW()*2-5,,1))</f>
        <v/>
      </c>
      <c r="O32" s="56" t="str">
        <f>IF(AND($C32="",(INDEX('Duplicate mass closure'!N$3:N$62,ROW()*2-4,,1)&lt;&gt;"")),AVERAGE((INDEX('Duplicate mass closure'!N$3:N$62,ROW()*2-4,,1),INDEX('Duplicate mass closure'!N$3:N$62,ROW()*2-5,,1))),INDEX('Duplicate mass closure'!N$3:N$62,ROW()*2-5,,1))</f>
        <v/>
      </c>
      <c r="P32" s="56" t="str">
        <f>IF(AND($C32="",(INDEX('Duplicate mass closure'!O$3:O$62,ROW()*2-4,,1)&lt;&gt;"")),AVERAGE((INDEX('Duplicate mass closure'!O$3:O$62,ROW()*2-4,,1),INDEX('Duplicate mass closure'!O$3:O$62,ROW()*2-5,,1))),INDEX('Duplicate mass closure'!O$3:O$62,ROW()*2-5,,1))</f>
        <v/>
      </c>
      <c r="Q32" s="171" t="str">
        <f>IF(AND($C32="",(INDEX('Duplicate mass closure'!P$3:P$62,ROW()*2-4,,1)&lt;&gt;"")),AVERAGE((INDEX('Duplicate mass closure'!P$3:P$62,ROW()*2-4,,1),INDEX('Duplicate mass closure'!P$3:P$62,ROW()*2-5,,1))),INDEX('Duplicate mass closure'!P$3:P$62,ROW()*2-5,,1))</f>
        <v/>
      </c>
      <c r="R32" s="56" t="str">
        <f>IF(AND($C32="",(INDEX('Duplicate mass closure'!Q$3:Q$62,ROW()*2-4,,1)&lt;&gt;"")),AVERAGE((INDEX('Duplicate mass closure'!Q$3:Q$62,ROW()*2-4,,1),INDEX('Duplicate mass closure'!Q$3:Q$62,ROW()*2-5,1))),INDEX('Duplicate mass closure'!Q$3:Q$62,ROW()*2-5,,1))</f>
        <v/>
      </c>
      <c r="S32" s="56" t="str">
        <f>IF(AND($C32="",(INDEX('Duplicate mass closure'!R$3:R$62,ROW()*2-4,,1)&lt;&gt;"")),AVERAGE((INDEX('Duplicate mass closure'!R$3:R$62,ROW()*2-4,,1),INDEX('Duplicate mass closure'!R$3:R$62,ROW()*2-5,1))),INDEX('Duplicate mass closure'!R$3:R$62,ROW()*2-5,,1))</f>
        <v/>
      </c>
      <c r="T32" s="56" t="str">
        <f>IF(AND($C32="",(INDEX('Duplicate mass closure'!S$3:S$62,ROW()*2-4,,1)&lt;&gt;"")),AVERAGE((INDEX('Duplicate mass closure'!S$3:S$62,ROW()*2-4,,1),INDEX('Duplicate mass closure'!S$3:S$62,ROW()*2-5,1))),INDEX('Duplicate mass closure'!S$3:S$62,ROW()*2-5,,1))</f>
        <v/>
      </c>
      <c r="U32" s="56" t="str">
        <f>IF(AND($C32="",(INDEX('Duplicate mass closure'!T$3:T$62,ROW()*2-4,,1)&lt;&gt;"")),AVERAGE((INDEX('Duplicate mass closure'!T$3:T$62,ROW()*2-4,,1),INDEX('Duplicate mass closure'!T$3:T$62,ROW()*2-5,1))),INDEX('Duplicate mass closure'!T$3:T$62,ROW()*2-5,,1))</f>
        <v/>
      </c>
      <c r="V32" s="56" t="str">
        <f>IF(AND($C32="",(INDEX('Duplicate mass closure'!U$3:U$62,ROW()*2-4,,1)&lt;&gt;"")),AVERAGE((INDEX('Duplicate mass closure'!U$3:U$62,ROW()*2-4,,1),INDEX('Duplicate mass closure'!U$3:U$62,ROW()*2-5,1))),INDEX('Duplicate mass closure'!U$3:U$62,ROW()*2-5,,1))</f>
        <v/>
      </c>
      <c r="W32" s="171" t="str">
        <f>IF(AND($C32="",(INDEX('Duplicate mass closure'!V$3:V$62,ROW()*2-4,,1)&lt;&gt;"")),AVERAGE((INDEX('Duplicate mass closure'!V$3:V$62,ROW()*2-4,,1),INDEX('Duplicate mass closure'!V$3:V$62,ROW()*2-5,1))),INDEX('Duplicate mass closure'!V$3:V$62,ROW()*2-5,,1))</f>
        <v/>
      </c>
      <c r="X32" s="56" t="str">
        <f>IF(AND($C32="",(INDEX('Duplicate mass closure'!W$3:W$62,ROW()*2-4,,1)&lt;&gt;"")),AVERAGE((INDEX('Duplicate mass closure'!W$3:W$62,ROW()*2-4,,1),INDEX('Duplicate mass closure'!W$3:W$62,ROW()*2-5,1))),INDEX('Duplicate mass closure'!W$3:W$62,ROW()*2-5,,1))</f>
        <v/>
      </c>
      <c r="Y32" s="56" t="str">
        <f>IF(AND($C32="",(INDEX('Duplicate mass closure'!X$3:X$62,ROW()*2-4,,1)&lt;&gt;"")),AVERAGE((INDEX('Duplicate mass closure'!X$3:X$62,ROW()*2-4,,1),INDEX('Duplicate mass closure'!X$3:X$62,ROW()*2-5,1))),INDEX('Duplicate mass closure'!X$3:X$62,ROW()*2-5,,1))</f>
        <v/>
      </c>
      <c r="Z32" s="56" t="str">
        <f>IF(AND($C32="",(INDEX('Duplicate mass closure'!Y$3:Y$62,ROW()*2-4,,1)&lt;&gt;"")),AVERAGE((INDEX('Duplicate mass closure'!Y$3:Y$62,ROW()*2-4,,1),INDEX('Duplicate mass closure'!Y$3:Y$62,ROW()*2-5,1))),INDEX('Duplicate mass closure'!Y$3:Y$62,ROW()*2-5,,1))</f>
        <v/>
      </c>
      <c r="AA32" s="56" t="str">
        <f>IF(AND($C32="",(INDEX('Duplicate mass closure'!Z$3:Z$62,ROW()*2-4,,1)&lt;&gt;"")),AVERAGE((INDEX('Duplicate mass closure'!Z$3:Z$62,ROW()*2-4,,1),INDEX('Duplicate mass closure'!Z$3:Z$62,ROW()*2-5,1))),INDEX('Duplicate mass closure'!Z$3:Z$62,ROW()*2-5,,1))</f>
        <v/>
      </c>
      <c r="AB32" s="56" t="str">
        <f>IF(AND($C32="",(INDEX('Duplicate mass closure'!AA$3:AA$62,ROW()*2-4,,1)&lt;&gt;"")),AVERAGE((INDEX('Duplicate mass closure'!AA$3:AA$62,ROW()*2-4,,1),INDEX('Duplicate mass closure'!AA$3:AA$62,ROW()*2-5,1))),INDEX('Duplicate mass closure'!AA$3:AA$62,ROW()*2-5,,1))</f>
        <v/>
      </c>
      <c r="AC32" s="171" t="str">
        <f>IF(AND($C32="",(INDEX('Duplicate mass closure'!AB$3:AB$62,ROW()*2-4,,1)&lt;&gt;"")),AVERAGE((INDEX('Duplicate mass closure'!AB$3:AB$62,ROW()*2-4,,1),INDEX('Duplicate mass closure'!AB$3:AB$62,ROW()*2-5,1))),INDEX('Duplicate mass closure'!AB$3:AB$62,ROW()*2-5,,1))</f>
        <v/>
      </c>
    </row>
  </sheetData>
  <mergeCells count="4">
    <mergeCell ref="M1:Q1"/>
    <mergeCell ref="G1:L1"/>
    <mergeCell ref="R1:W1"/>
    <mergeCell ref="X1:AC1"/>
  </mergeCells>
  <phoneticPr fontId="1" type="noConversion"/>
  <conditionalFormatting sqref="M3:Q32">
    <cfRule type="cellIs" dxfId="0" priority="1" operator="lessThan">
      <formula>H3</formula>
    </cfRule>
  </conditionalFormatting>
  <printOptions gridLines="1"/>
  <pageMargins left="0.75" right="0.75" top="1" bottom="1" header="0.5" footer="0.5"/>
  <pageSetup paperSize="0" scale="95" fitToHeight="5" orientation="landscape" horizontalDpi="4294967292" verticalDpi="4294967292"/>
  <headerFooter alignWithMargins="0">
    <oddHeader>&amp;A</oddHeader>
    <oddFooter>Page &amp;P of &amp;N</oddFooter>
  </headerFooter>
</worksheet>
</file>

<file path=xl/worksheets/sheet14.xml><?xml version="1.0" encoding="utf-8"?>
<worksheet xmlns="http://schemas.openxmlformats.org/spreadsheetml/2006/main" xmlns:r="http://schemas.openxmlformats.org/officeDocument/2006/relationships">
  <sheetPr codeName="Sheet4"/>
  <dimension ref="A1:Z63"/>
  <sheetViews>
    <sheetView zoomScaleNormal="100" workbookViewId="0">
      <selection activeCell="Y12" sqref="Y12"/>
    </sheetView>
  </sheetViews>
  <sheetFormatPr defaultColWidth="8.85546875" defaultRowHeight="12"/>
  <cols>
    <col min="1" max="1" width="9.42578125" style="5" customWidth="1"/>
    <col min="2" max="2" width="14.42578125" style="5" customWidth="1"/>
    <col min="3" max="6" width="8" style="21" customWidth="1"/>
    <col min="7" max="8" width="8.42578125" style="21" customWidth="1"/>
    <col min="9" max="11" width="8" style="21" customWidth="1"/>
    <col min="12" max="13" width="8.85546875" style="21" customWidth="1"/>
    <col min="14" max="26" width="8" style="21" customWidth="1"/>
    <col min="27" max="16384" width="8.85546875" style="21"/>
  </cols>
  <sheetData>
    <row r="1" spans="1:26" ht="13.5" customHeight="1" thickBot="1">
      <c r="D1" s="288" t="s">
        <v>61</v>
      </c>
      <c r="E1" s="289"/>
      <c r="F1" s="289"/>
      <c r="G1" s="289"/>
      <c r="H1" s="289"/>
      <c r="I1" s="290"/>
      <c r="J1" s="288" t="s">
        <v>62</v>
      </c>
      <c r="K1" s="289"/>
      <c r="L1" s="289"/>
      <c r="M1" s="289"/>
      <c r="N1" s="290"/>
      <c r="O1" s="288" t="s">
        <v>63</v>
      </c>
      <c r="P1" s="289"/>
      <c r="Q1" s="289"/>
      <c r="R1" s="289"/>
      <c r="S1" s="289"/>
      <c r="T1" s="290"/>
      <c r="U1" s="288" t="s">
        <v>145</v>
      </c>
      <c r="V1" s="289"/>
      <c r="W1" s="289"/>
      <c r="X1" s="289"/>
      <c r="Y1" s="289"/>
      <c r="Z1" s="290"/>
    </row>
    <row r="2" spans="1:26" s="23" customFormat="1" ht="36.75" thickBot="1">
      <c r="A2" s="22" t="s">
        <v>0</v>
      </c>
      <c r="B2" s="22" t="s">
        <v>38</v>
      </c>
      <c r="C2" s="22" t="str">
        <f>'Duplicate mass closure'!E2</f>
        <v>Lignin (mg/ml)</v>
      </c>
      <c r="D2" s="79" t="s">
        <v>65</v>
      </c>
      <c r="E2" s="80" t="str">
        <f>'Duplicate mass closure'!G2</f>
        <v>Glucose (mg/ml)</v>
      </c>
      <c r="F2" s="80" t="str">
        <f>'Duplicate mass closure'!H2</f>
        <v>Xylose (mg/ml)</v>
      </c>
      <c r="G2" s="80" t="str">
        <f>'Duplicate mass closure'!I2</f>
        <v>Galactose (mg/ml)</v>
      </c>
      <c r="H2" s="80" t="str">
        <f>'Duplicate mass closure'!J2</f>
        <v>Arabinose (mg/ml)</v>
      </c>
      <c r="I2" s="81" t="str">
        <f>'Duplicate mass closure'!K2</f>
        <v>Fructose (mg/ml)</v>
      </c>
      <c r="J2" s="79" t="str">
        <f>'Duplicate mass closure'!L2</f>
        <v>Glucose (mg/ml)</v>
      </c>
      <c r="K2" s="80" t="str">
        <f>'Duplicate mass closure'!M2</f>
        <v>Xylose (mg/ml)</v>
      </c>
      <c r="L2" s="80" t="str">
        <f>'Duplicate mass closure'!N2</f>
        <v>Galactose (mg/ml)</v>
      </c>
      <c r="M2" s="80" t="str">
        <f>'Duplicate mass closure'!O2</f>
        <v>Arabinose (mg/ml)</v>
      </c>
      <c r="N2" s="80" t="str">
        <f>'Duplicate mass closure'!P2</f>
        <v>Fructose (mg/ml)</v>
      </c>
      <c r="O2" s="146" t="str">
        <f>'Duplicate mass closure'!Q2</f>
        <v>Lactic Acid (mg/ml)</v>
      </c>
      <c r="P2" s="147" t="str">
        <f>'Duplicate mass closure'!R2</f>
        <v>Glycerol (mg/ml)</v>
      </c>
      <c r="Q2" s="147" t="str">
        <f>'Duplicate mass closure'!S2</f>
        <v>Acetic Acid (mg/ml)</v>
      </c>
      <c r="R2" s="147" t="str">
        <f>'Duplicate mass closure'!T2</f>
        <v>Ethanol (mg/ml)</v>
      </c>
      <c r="S2" s="147" t="str">
        <f>'Duplicate mass closure'!U2</f>
        <v>HMF (mg/ml)</v>
      </c>
      <c r="T2" s="148" t="str">
        <f>'Duplicate mass closure'!V2</f>
        <v>Furfural (mg/ml)</v>
      </c>
      <c r="U2" s="147" t="str">
        <f>'Duplicate mass closure'!W2</f>
        <v>Lactic Acid (mg/ml)</v>
      </c>
      <c r="V2" s="147" t="str">
        <f>'Duplicate mass closure'!X2</f>
        <v>Glycerol (mg/ml)</v>
      </c>
      <c r="W2" s="147" t="str">
        <f>'Duplicate mass closure'!Y2</f>
        <v>Acetic Acid (mg/ml)</v>
      </c>
      <c r="X2" s="147" t="str">
        <f>'Duplicate mass closure'!Z2</f>
        <v>Ethanol (mg/ml)</v>
      </c>
      <c r="Y2" s="147" t="str">
        <f>'Duplicate mass closure'!AA2</f>
        <v>HMF (mg/ml)</v>
      </c>
      <c r="Z2" s="148" t="str">
        <f>'Duplicate mass closure'!AB2</f>
        <v>Furfural (mg/ml)</v>
      </c>
    </row>
    <row r="3" spans="1:26" s="2" customFormat="1">
      <c r="A3" s="287" t="s">
        <v>66</v>
      </c>
      <c r="B3" s="287"/>
      <c r="C3" s="15">
        <v>1</v>
      </c>
      <c r="D3" s="78">
        <v>1.5</v>
      </c>
      <c r="E3" s="78">
        <v>1.5</v>
      </c>
      <c r="F3" s="78">
        <v>1.5</v>
      </c>
      <c r="G3" s="78">
        <v>1.5</v>
      </c>
      <c r="H3" s="78">
        <v>1.5</v>
      </c>
      <c r="I3" s="78">
        <v>1.5</v>
      </c>
      <c r="J3" s="78">
        <v>1.5</v>
      </c>
      <c r="K3" s="78">
        <v>1.5</v>
      </c>
      <c r="L3" s="78">
        <v>1.5</v>
      </c>
      <c r="M3" s="78">
        <v>1.5</v>
      </c>
      <c r="N3" s="78">
        <v>1.5</v>
      </c>
      <c r="O3" s="78">
        <v>1.5</v>
      </c>
      <c r="P3" s="78">
        <v>1.5</v>
      </c>
      <c r="Q3" s="78">
        <v>1.5</v>
      </c>
      <c r="R3" s="78">
        <v>1.5</v>
      </c>
      <c r="S3" s="78">
        <v>1.5</v>
      </c>
      <c r="T3" s="78">
        <v>1.5</v>
      </c>
      <c r="U3" s="78">
        <v>1.5</v>
      </c>
      <c r="V3" s="78">
        <v>1.5</v>
      </c>
      <c r="W3" s="78">
        <v>1.5</v>
      </c>
      <c r="X3" s="78">
        <v>1.5</v>
      </c>
      <c r="Y3" s="78">
        <v>1.5</v>
      </c>
      <c r="Z3" s="78">
        <v>1.5</v>
      </c>
    </row>
    <row r="4" spans="1:26">
      <c r="A4" s="5">
        <v>1</v>
      </c>
      <c r="B4" s="5" t="str">
        <f>IF('TRB Record'!C2="","",'TRB Record'!C2)</f>
        <v>F1 t0</v>
      </c>
      <c r="C4" s="21" t="str">
        <f>IF(
        OR('Duplicate mass closure'!E3="",'Duplicate mass closure'!E4=""),
        "",
        IF(
             ABS('Duplicate mass closure'!E3-'Duplicate mass closure'!E4)&gt;'Error Flags'!C$3,
             'Duplicate mass closure'!E3,
             ""
        )
     )</f>
        <v/>
      </c>
      <c r="D4" s="21" t="str">
        <f>IF(
        OR('Duplicate mass closure'!F3="",'Duplicate mass closure'!F4=""),
        "",
        IF(
             ABS('Duplicate mass closure'!F3-'Duplicate mass closure'!F4)&gt;'Error Flags'!D$3,
             'Duplicate mass closure'!F3,
             ""
        )
     )</f>
        <v/>
      </c>
      <c r="E4" s="21" t="str">
        <f>IF(
        OR('Duplicate mass closure'!G3="",'Duplicate mass closure'!G4=""),
        "",
        IF(
             ABS('Duplicate mass closure'!G3-'Duplicate mass closure'!G4)&gt;'Error Flags'!E$3,
             'Duplicate mass closure'!G3,
             ""
        )
     )</f>
        <v/>
      </c>
      <c r="F4" s="21" t="str">
        <f>IF(
        OR('Duplicate mass closure'!H3="",'Duplicate mass closure'!H4=""),
        "",
        IF(
             ABS('Duplicate mass closure'!H3-'Duplicate mass closure'!H4)&gt;'Error Flags'!F$3,
             'Duplicate mass closure'!H3,
             ""
        )
     )</f>
        <v/>
      </c>
      <c r="G4" s="21" t="str">
        <f>IF(
        OR('Duplicate mass closure'!I3="",'Duplicate mass closure'!I4=""),
        "",
        IF(
             ABS('Duplicate mass closure'!I3-'Duplicate mass closure'!I4)&gt;'Error Flags'!G$3,
             'Duplicate mass closure'!I3,
             ""
        )
     )</f>
        <v/>
      </c>
      <c r="H4" s="21" t="str">
        <f>IF(
        OR('Duplicate mass closure'!J3="",'Duplicate mass closure'!J4=""),
        "",
        IF(
             ABS('Duplicate mass closure'!J3-'Duplicate mass closure'!J4)&gt;'Error Flags'!H$3,
             'Duplicate mass closure'!J3,
             ""
        )
     )</f>
        <v/>
      </c>
      <c r="I4" s="21" t="str">
        <f>IF(
        OR('Duplicate mass closure'!K3="",'Duplicate mass closure'!K4=""),
        "",
        IF(
             ABS('Duplicate mass closure'!K3-'Duplicate mass closure'!K4)&gt;'Error Flags'!I$3,
             'Duplicate mass closure'!K3,
             ""
        )
     )</f>
        <v/>
      </c>
      <c r="J4" s="21" t="str">
        <f>IF(
        OR('Duplicate mass closure'!L3="",'Duplicate mass closure'!L4=""),
        "",
        IF(
             ABS('Duplicate mass closure'!L3-'Duplicate mass closure'!L4)&gt;'Error Flags'!J$3,
             'Duplicate mass closure'!L3,
             ""
        )
     )</f>
        <v/>
      </c>
      <c r="K4" s="21" t="str">
        <f>IF(
        OR('Duplicate mass closure'!M3="",'Duplicate mass closure'!M4=""),
        "",
        IF(
             ABS('Duplicate mass closure'!M3-'Duplicate mass closure'!M4)&gt;'Error Flags'!K$3,
             'Duplicate mass closure'!M3,
             ""
        )
     )</f>
        <v/>
      </c>
      <c r="L4" s="21" t="str">
        <f>IF(
        OR('Duplicate mass closure'!N3="",'Duplicate mass closure'!N4=""),
        "",
        IF(
             ABS('Duplicate mass closure'!N3-'Duplicate mass closure'!N4)&gt;'Error Flags'!L$3,
             'Duplicate mass closure'!N3,
             ""
        )
     )</f>
        <v/>
      </c>
      <c r="M4" s="21" t="str">
        <f>IF(
        OR('Duplicate mass closure'!O3="",'Duplicate mass closure'!O4=""),
        "",
        IF(
             ABS('Duplicate mass closure'!O3-'Duplicate mass closure'!O4)&gt;'Error Flags'!M$3,
             'Duplicate mass closure'!O3,
             ""
        )
     )</f>
        <v/>
      </c>
      <c r="N4" s="21" t="str">
        <f>IF(
        OR('Duplicate mass closure'!P3="",'Duplicate mass closure'!P4=""),
        "",
        IF(
             ABS('Duplicate mass closure'!P3-'Duplicate mass closure'!P4)&gt;'Error Flags'!N$3,
             'Duplicate mass closure'!P3,
             ""
        )
     )</f>
        <v/>
      </c>
      <c r="O4" s="21" t="str">
        <f>IF(
        OR('Duplicate mass closure'!Q3="",'Duplicate mass closure'!Q4=""),
        "",
        IF(
             ABS('Duplicate mass closure'!Q3-'Duplicate mass closure'!Q4)&gt;'Error Flags'!O$3,
             'Duplicate mass closure'!Q3,
             ""
        )
     )</f>
        <v/>
      </c>
      <c r="P4" s="21" t="str">
        <f>IF(
        OR('Duplicate mass closure'!R3="",'Duplicate mass closure'!R4=""),
        "",
        IF(
             ABS('Duplicate mass closure'!R3-'Duplicate mass closure'!R4)&gt;'Error Flags'!P$3,
             'Duplicate mass closure'!R3,
             ""
        )
     )</f>
        <v/>
      </c>
      <c r="Q4" s="21" t="str">
        <f>IF(
        OR('Duplicate mass closure'!S3="",'Duplicate mass closure'!S4=""),
        "",
        IF(
             ABS('Duplicate mass closure'!S3-'Duplicate mass closure'!S4)&gt;'Error Flags'!Q$3,
             'Duplicate mass closure'!S3,
             ""
        )
     )</f>
        <v/>
      </c>
      <c r="R4" s="21" t="str">
        <f>IF(
        OR('Duplicate mass closure'!T3="",'Duplicate mass closure'!T4=""),
        "",
        IF(
             ABS('Duplicate mass closure'!T3-'Duplicate mass closure'!T4)&gt;'Error Flags'!R$3,
             'Duplicate mass closure'!T3,
             ""
        )
     )</f>
        <v/>
      </c>
      <c r="S4" s="21" t="str">
        <f>IF(
        OR('Duplicate mass closure'!U3="",'Duplicate mass closure'!U4=""),
        "",
        IF(
             ABS('Duplicate mass closure'!U3-'Duplicate mass closure'!U4)&gt;'Error Flags'!S$3,
             'Duplicate mass closure'!U3,
             ""
        )
     )</f>
        <v/>
      </c>
      <c r="T4" s="21" t="str">
        <f>IF(
        OR('Duplicate mass closure'!V3="",'Duplicate mass closure'!V4=""),
        "",
        IF(
             ABS('Duplicate mass closure'!V3-'Duplicate mass closure'!V4)&gt;'Error Flags'!T$3,
             'Duplicate mass closure'!V3,
             ""
        )
     )</f>
        <v/>
      </c>
      <c r="U4" s="21" t="str">
        <f>IF(
        OR('Duplicate mass closure'!W3="",'Duplicate mass closure'!W4=""),
        "",
        IF(
             ABS('Duplicate mass closure'!W3-'Duplicate mass closure'!W4)&gt;'Error Flags'!U$3,
             'Duplicate mass closure'!W3,
             ""
        )
     )</f>
        <v/>
      </c>
      <c r="V4" s="21" t="str">
        <f>IF(
        OR('Duplicate mass closure'!X3="",'Duplicate mass closure'!X4=""),
        "",
        IF(
             ABS('Duplicate mass closure'!X3-'Duplicate mass closure'!X4)&gt;'Error Flags'!V$3,
             'Duplicate mass closure'!X3,
             ""
        )
     )</f>
        <v/>
      </c>
      <c r="W4" s="21" t="str">
        <f>IF(
        OR('Duplicate mass closure'!Y3="",'Duplicate mass closure'!Y4=""),
        "",
        IF(
             ABS('Duplicate mass closure'!Y3-'Duplicate mass closure'!Y4)&gt;'Error Flags'!W$3,
             'Duplicate mass closure'!Y3,
             ""
        )
     )</f>
        <v/>
      </c>
      <c r="X4" s="21" t="str">
        <f>IF(
        OR('Duplicate mass closure'!Z3="",'Duplicate mass closure'!Z4=""),
        "",
        IF(
             ABS('Duplicate mass closure'!Z3-'Duplicate mass closure'!Z4)&gt;'Error Flags'!X$3,
             'Duplicate mass closure'!Z3,
             ""
        )
     )</f>
        <v/>
      </c>
      <c r="Y4" s="21" t="str">
        <f>IF(
        OR('Duplicate mass closure'!AA3="",'Duplicate mass closure'!AA4=""),
        "",
        IF(
             ABS('Duplicate mass closure'!AA3-'Duplicate mass closure'!AA4)&gt;'Error Flags'!Y$3,
             'Duplicate mass closure'!AA3,
             ""
        )
     )</f>
        <v/>
      </c>
      <c r="Z4" s="21" t="str">
        <f>IF(
        OR('Duplicate mass closure'!AB3="",'Duplicate mass closure'!AB4=""),
        "",
        IF(
             ABS('Duplicate mass closure'!AB3-'Duplicate mass closure'!AB4)&gt;'Error Flags'!Z$3,
             'Duplicate mass closure'!AB3,
             ""
        )
     )</f>
        <v/>
      </c>
    </row>
    <row r="5" spans="1:26">
      <c r="A5" s="5" t="s">
        <v>7</v>
      </c>
      <c r="B5" s="5" t="str">
        <f>IF('TRB Record'!C3="","",'TRB Record'!C3)</f>
        <v>F1 t0</v>
      </c>
      <c r="C5" s="21" t="str">
        <f>IF(
        OR('Duplicate mass closure'!E3="",'Duplicate mass closure'!E4=""),
        "",
        IF(
             ABS('Duplicate mass closure'!E3-'Duplicate mass closure'!E4)&gt;'Error Flags'!C$3,
             'Duplicate mass closure'!E4,
             ""
        )
     )</f>
        <v/>
      </c>
      <c r="D5" s="21" t="str">
        <f>IF(
        OR('Duplicate mass closure'!F3="",'Duplicate mass closure'!F4=""),
        "",
        IF(
             ABS('Duplicate mass closure'!F3-'Duplicate mass closure'!F4)&gt;'Error Flags'!D$3,
             'Duplicate mass closure'!F4,
             ""
        )
     )</f>
        <v/>
      </c>
      <c r="E5" s="21" t="str">
        <f>IF(
        OR('Duplicate mass closure'!G3="",'Duplicate mass closure'!G4=""),
        "",
        IF(
             ABS('Duplicate mass closure'!G3-'Duplicate mass closure'!G4)&gt;'Error Flags'!E$3,
             'Duplicate mass closure'!G4,
             ""
        )
     )</f>
        <v/>
      </c>
      <c r="F5" s="21" t="str">
        <f>IF(
        OR('Duplicate mass closure'!H3="",'Duplicate mass closure'!H4=""),
        "",
        IF(
             ABS('Duplicate mass closure'!H3-'Duplicate mass closure'!H4)&gt;'Error Flags'!F$3,
             'Duplicate mass closure'!H4,
             ""
        )
     )</f>
        <v/>
      </c>
      <c r="G5" s="21" t="str">
        <f>IF(
        OR('Duplicate mass closure'!I3="",'Duplicate mass closure'!I4=""),
        "",
        IF(
             ABS('Duplicate mass closure'!I3-'Duplicate mass closure'!I4)&gt;'Error Flags'!G$3,
             'Duplicate mass closure'!I4,
             ""
        )
     )</f>
        <v/>
      </c>
      <c r="H5" s="21" t="str">
        <f>IF(
        OR('Duplicate mass closure'!J3="",'Duplicate mass closure'!J4=""),
        "",
        IF(
             ABS('Duplicate mass closure'!J3-'Duplicate mass closure'!J4)&gt;'Error Flags'!H$3,
             'Duplicate mass closure'!J4,
             ""
        )
     )</f>
        <v/>
      </c>
      <c r="I5" s="21" t="str">
        <f>IF(
        OR('Duplicate mass closure'!K3="",'Duplicate mass closure'!K4=""),
        "",
        IF(
             ABS('Duplicate mass closure'!K3-'Duplicate mass closure'!K4)&gt;'Error Flags'!I$3,
             'Duplicate mass closure'!K4,
             ""
        )
     )</f>
        <v/>
      </c>
      <c r="J5" s="21" t="str">
        <f>IF(
        OR('Duplicate mass closure'!L3="",'Duplicate mass closure'!L4=""),
        "",
        IF(
             ABS('Duplicate mass closure'!L3-'Duplicate mass closure'!L4)&gt;'Error Flags'!J$3,
             'Duplicate mass closure'!L4,
             ""
        )
     )</f>
        <v/>
      </c>
      <c r="K5" s="21" t="str">
        <f>IF(
        OR('Duplicate mass closure'!M3="",'Duplicate mass closure'!M4=""),
        "",
        IF(
             ABS('Duplicate mass closure'!M3-'Duplicate mass closure'!M4)&gt;'Error Flags'!K$3,
             'Duplicate mass closure'!M4,
             ""
        )
     )</f>
        <v/>
      </c>
      <c r="L5" s="21" t="str">
        <f>IF(
        OR('Duplicate mass closure'!N3="",'Duplicate mass closure'!N4=""),
        "",
        IF(
             ABS('Duplicate mass closure'!N3-'Duplicate mass closure'!N4)&gt;'Error Flags'!L$3,
             'Duplicate mass closure'!N4,
             ""
        )
     )</f>
        <v/>
      </c>
      <c r="M5" s="21" t="str">
        <f>IF(
        OR('Duplicate mass closure'!O3="",'Duplicate mass closure'!O4=""),
        "",
        IF(
             ABS('Duplicate mass closure'!O3-'Duplicate mass closure'!O4)&gt;'Error Flags'!M$3,
             'Duplicate mass closure'!O4,
             ""
        )
     )</f>
        <v/>
      </c>
      <c r="N5" s="21" t="str">
        <f>IF(
        OR('Duplicate mass closure'!P3="",'Duplicate mass closure'!P4=""),
        "",
        IF(
             ABS('Duplicate mass closure'!P3-'Duplicate mass closure'!P4)&gt;'Error Flags'!N$3,
             'Duplicate mass closure'!P4,
             ""
        )
     )</f>
        <v/>
      </c>
      <c r="O5" s="21" t="str">
        <f>IF(
        OR('Duplicate mass closure'!Q3="",'Duplicate mass closure'!Q4=""),
        "",
        IF(
             ABS('Duplicate mass closure'!Q3-'Duplicate mass closure'!Q4)&gt;'Error Flags'!O$3,
             'Duplicate mass closure'!Q4,
             ""
        )
     )</f>
        <v/>
      </c>
      <c r="P5" s="21" t="str">
        <f>IF(
        OR('Duplicate mass closure'!R3="",'Duplicate mass closure'!R4=""),
        "",
        IF(
             ABS('Duplicate mass closure'!R3-'Duplicate mass closure'!R4)&gt;'Error Flags'!P$3,
             'Duplicate mass closure'!R4,
             ""
        )
     )</f>
        <v/>
      </c>
      <c r="Q5" s="21" t="str">
        <f>IF(
        OR('Duplicate mass closure'!S3="",'Duplicate mass closure'!S4=""),
        "",
        IF(
             ABS('Duplicate mass closure'!S3-'Duplicate mass closure'!S4)&gt;'Error Flags'!Q$3,
             'Duplicate mass closure'!S4,
             ""
        )
     )</f>
        <v/>
      </c>
      <c r="R5" s="21" t="str">
        <f>IF(
        OR('Duplicate mass closure'!T3="",'Duplicate mass closure'!T4=""),
        "",
        IF(
             ABS('Duplicate mass closure'!T3-'Duplicate mass closure'!T4)&gt;'Error Flags'!R$3,
             'Duplicate mass closure'!T4,
             ""
        )
     )</f>
        <v/>
      </c>
      <c r="S5" s="21" t="str">
        <f>IF(
        OR('Duplicate mass closure'!U3="",'Duplicate mass closure'!U4=""),
        "",
        IF(
             ABS('Duplicate mass closure'!U3-'Duplicate mass closure'!U4)&gt;'Error Flags'!S$3,
             'Duplicate mass closure'!U4,
             ""
        )
     )</f>
        <v/>
      </c>
      <c r="T5" s="21" t="str">
        <f>IF(
        OR('Duplicate mass closure'!V3="",'Duplicate mass closure'!V4=""),
        "",
        IF(
             ABS('Duplicate mass closure'!V3-'Duplicate mass closure'!V4)&gt;'Error Flags'!T$3,
             'Duplicate mass closure'!V4,
             ""
        )
     )</f>
        <v/>
      </c>
      <c r="U5" s="21" t="str">
        <f>IF(
        OR('Duplicate mass closure'!W3="",'Duplicate mass closure'!W4=""),
        "",
        IF(
             ABS('Duplicate mass closure'!W3-'Duplicate mass closure'!W4)&gt;'Error Flags'!U$3,
             'Duplicate mass closure'!W4,
             ""
        )
     )</f>
        <v/>
      </c>
      <c r="V5" s="21" t="str">
        <f>IF(
        OR('Duplicate mass closure'!X3="",'Duplicate mass closure'!X4=""),
        "",
        IF(
             ABS('Duplicate mass closure'!X3-'Duplicate mass closure'!X4)&gt;'Error Flags'!V$3,
             'Duplicate mass closure'!X4,
             ""
        )
     )</f>
        <v/>
      </c>
      <c r="W5" s="21" t="str">
        <f>IF(
        OR('Duplicate mass closure'!Y3="",'Duplicate mass closure'!Y4=""),
        "",
        IF(
             ABS('Duplicate mass closure'!Y3-'Duplicate mass closure'!Y4)&gt;'Error Flags'!W$3,
             'Duplicate mass closure'!Y4,
             ""
        )
     )</f>
        <v/>
      </c>
      <c r="X5" s="21" t="str">
        <f>IF(
        OR('Duplicate mass closure'!Z3="",'Duplicate mass closure'!Z4=""),
        "",
        IF(
             ABS('Duplicate mass closure'!Z3-'Duplicate mass closure'!Z4)&gt;'Error Flags'!X$3,
             'Duplicate mass closure'!Z4,
             ""
        )
     )</f>
        <v/>
      </c>
      <c r="Y5" s="21" t="str">
        <f>IF(
        OR('Duplicate mass closure'!AA3="",'Duplicate mass closure'!AA4=""),
        "",
        IF(
             ABS('Duplicate mass closure'!AA3-'Duplicate mass closure'!AA4)&gt;'Error Flags'!Y$3,
             'Duplicate mass closure'!AA4,
             ""
        )
     )</f>
        <v/>
      </c>
      <c r="Z5" s="21" t="str">
        <f>IF(
        OR('Duplicate mass closure'!AB3="",'Duplicate mass closure'!AB4=""),
        "",
        IF(
             ABS('Duplicate mass closure'!AB3-'Duplicate mass closure'!AB4)&gt;'Error Flags'!Z$3,
             'Duplicate mass closure'!AB4,
             ""
        )
     )</f>
        <v/>
      </c>
    </row>
    <row r="6" spans="1:26">
      <c r="A6" s="5">
        <v>2</v>
      </c>
      <c r="B6" s="5" t="str">
        <f>IF('TRB Record'!C4="","",'TRB Record'!C4)</f>
        <v>F2 t0</v>
      </c>
      <c r="C6" s="21" t="str">
        <f>IF(
        OR('Duplicate mass closure'!E5="",'Duplicate mass closure'!E6=""),
        "",
        IF(
             ABS('Duplicate mass closure'!E5-'Duplicate mass closure'!E6)&gt;'Error Flags'!C$3,
             'Duplicate mass closure'!E5,
             ""
        )
     )</f>
        <v/>
      </c>
      <c r="D6" s="21" t="str">
        <f>IF(
        OR('Duplicate mass closure'!F5="",'Duplicate mass closure'!F6=""),
        "",
        IF(
             ABS('Duplicate mass closure'!F5-'Duplicate mass closure'!F6)&gt;'Error Flags'!D$3,
             'Duplicate mass closure'!F5,
             ""
        )
     )</f>
        <v/>
      </c>
      <c r="E6" s="21" t="str">
        <f>IF(
        OR('Duplicate mass closure'!G5="",'Duplicate mass closure'!G6=""),
        "",
        IF(
             ABS('Duplicate mass closure'!G5-'Duplicate mass closure'!G6)&gt;'Error Flags'!E$3,
             'Duplicate mass closure'!G5,
             ""
        )
     )</f>
        <v/>
      </c>
      <c r="F6" s="21" t="str">
        <f>IF(
        OR('Duplicate mass closure'!H5="",'Duplicate mass closure'!H6=""),
        "",
        IF(
             ABS('Duplicate mass closure'!H5-'Duplicate mass closure'!H6)&gt;'Error Flags'!F$3,
             'Duplicate mass closure'!H5,
             ""
        )
     )</f>
        <v/>
      </c>
      <c r="G6" s="21" t="str">
        <f>IF(
        OR('Duplicate mass closure'!I5="",'Duplicate mass closure'!I6=""),
        "",
        IF(
             ABS('Duplicate mass closure'!I5-'Duplicate mass closure'!I6)&gt;'Error Flags'!G$3,
             'Duplicate mass closure'!I5,
             ""
        )
     )</f>
        <v/>
      </c>
      <c r="H6" s="21" t="str">
        <f>IF(
        OR('Duplicate mass closure'!J5="",'Duplicate mass closure'!J6=""),
        "",
        IF(
             ABS('Duplicate mass closure'!J5-'Duplicate mass closure'!J6)&gt;'Error Flags'!H$3,
             'Duplicate mass closure'!J5,
             ""
        )
     )</f>
        <v/>
      </c>
      <c r="I6" s="21" t="str">
        <f>IF(
        OR('Duplicate mass closure'!K5="",'Duplicate mass closure'!K6=""),
        "",
        IF(
             ABS('Duplicate mass closure'!K5-'Duplicate mass closure'!K6)&gt;'Error Flags'!I$3,
             'Duplicate mass closure'!K5,
             ""
        )
     )</f>
        <v/>
      </c>
      <c r="J6" s="21" t="str">
        <f>IF(
        OR('Duplicate mass closure'!L5="",'Duplicate mass closure'!L6=""),
        "",
        IF(
             ABS('Duplicate mass closure'!L5-'Duplicate mass closure'!L6)&gt;'Error Flags'!J$3,
             'Duplicate mass closure'!L5,
             ""
        )
     )</f>
        <v/>
      </c>
      <c r="K6" s="21" t="str">
        <f>IF(
        OR('Duplicate mass closure'!M5="",'Duplicate mass closure'!M6=""),
        "",
        IF(
             ABS('Duplicate mass closure'!M5-'Duplicate mass closure'!M6)&gt;'Error Flags'!K$3,
             'Duplicate mass closure'!M5,
             ""
        )
     )</f>
        <v/>
      </c>
      <c r="L6" s="21" t="str">
        <f>IF(
        OR('Duplicate mass closure'!N5="",'Duplicate mass closure'!N6=""),
        "",
        IF(
             ABS('Duplicate mass closure'!N5-'Duplicate mass closure'!N6)&gt;'Error Flags'!L$3,
             'Duplicate mass closure'!N5,
             ""
        )
     )</f>
        <v/>
      </c>
      <c r="M6" s="21" t="str">
        <f>IF(
        OR('Duplicate mass closure'!O5="",'Duplicate mass closure'!O6=""),
        "",
        IF(
             ABS('Duplicate mass closure'!O5-'Duplicate mass closure'!O6)&gt;'Error Flags'!M$3,
             'Duplicate mass closure'!O5,
             ""
        )
     )</f>
        <v/>
      </c>
      <c r="N6" s="21" t="str">
        <f>IF(
        OR('Duplicate mass closure'!P5="",'Duplicate mass closure'!P6=""),
        "",
        IF(
             ABS('Duplicate mass closure'!P5-'Duplicate mass closure'!P6)&gt;'Error Flags'!N$3,
             'Duplicate mass closure'!P5,
             ""
        )
     )</f>
        <v/>
      </c>
      <c r="O6" s="21" t="str">
        <f>IF(
        OR('Duplicate mass closure'!Q5="",'Duplicate mass closure'!Q6=""),
        "",
        IF(
             ABS('Duplicate mass closure'!Q5-'Duplicate mass closure'!Q6)&gt;'Error Flags'!O$3,
             'Duplicate mass closure'!Q5,
             ""
        )
     )</f>
        <v/>
      </c>
      <c r="P6" s="21" t="str">
        <f>IF(
        OR('Duplicate mass closure'!R5="",'Duplicate mass closure'!R6=""),
        "",
        IF(
             ABS('Duplicate mass closure'!R5-'Duplicate mass closure'!R6)&gt;'Error Flags'!P$3,
             'Duplicate mass closure'!R5,
             ""
        )
     )</f>
        <v/>
      </c>
      <c r="Q6" s="21" t="str">
        <f>IF(
        OR('Duplicate mass closure'!S5="",'Duplicate mass closure'!S6=""),
        "",
        IF(
             ABS('Duplicate mass closure'!S5-'Duplicate mass closure'!S6)&gt;'Error Flags'!Q$3,
             'Duplicate mass closure'!S5,
             ""
        )
     )</f>
        <v/>
      </c>
      <c r="R6" s="21" t="str">
        <f>IF(
        OR('Duplicate mass closure'!T5="",'Duplicate mass closure'!T6=""),
        "",
        IF(
             ABS('Duplicate mass closure'!T5-'Duplicate mass closure'!T6)&gt;'Error Flags'!R$3,
             'Duplicate mass closure'!T5,
             ""
        )
     )</f>
        <v/>
      </c>
      <c r="S6" s="21" t="str">
        <f>IF(
        OR('Duplicate mass closure'!U5="",'Duplicate mass closure'!U6=""),
        "",
        IF(
             ABS('Duplicate mass closure'!U5-'Duplicate mass closure'!U6)&gt;'Error Flags'!S$3,
             'Duplicate mass closure'!U5,
             ""
        )
     )</f>
        <v/>
      </c>
      <c r="T6" s="21" t="str">
        <f>IF(
        OR('Duplicate mass closure'!V5="",'Duplicate mass closure'!V6=""),
        "",
        IF(
             ABS('Duplicate mass closure'!V5-'Duplicate mass closure'!V6)&gt;'Error Flags'!T$3,
             'Duplicate mass closure'!V5,
             ""
        )
     )</f>
        <v/>
      </c>
      <c r="U6" s="21" t="str">
        <f>IF(
        OR('Duplicate mass closure'!W5="",'Duplicate mass closure'!W6=""),
        "",
        IF(
             ABS('Duplicate mass closure'!W5-'Duplicate mass closure'!W6)&gt;'Error Flags'!U$3,
             'Duplicate mass closure'!W5,
             ""
        )
     )</f>
        <v/>
      </c>
      <c r="V6" s="21" t="str">
        <f>IF(
        OR('Duplicate mass closure'!X5="",'Duplicate mass closure'!X6=""),
        "",
        IF(
             ABS('Duplicate mass closure'!X5-'Duplicate mass closure'!X6)&gt;'Error Flags'!V$3,
             'Duplicate mass closure'!X5,
             ""
        )
     )</f>
        <v/>
      </c>
      <c r="W6" s="21" t="str">
        <f>IF(
        OR('Duplicate mass closure'!Y5="",'Duplicate mass closure'!Y6=""),
        "",
        IF(
             ABS('Duplicate mass closure'!Y5-'Duplicate mass closure'!Y6)&gt;'Error Flags'!W$3,
             'Duplicate mass closure'!Y5,
             ""
        )
     )</f>
        <v/>
      </c>
      <c r="X6" s="21" t="str">
        <f>IF(
        OR('Duplicate mass closure'!Z5="",'Duplicate mass closure'!Z6=""),
        "",
        IF(
             ABS('Duplicate mass closure'!Z5-'Duplicate mass closure'!Z6)&gt;'Error Flags'!X$3,
             'Duplicate mass closure'!Z5,
             ""
        )
     )</f>
        <v/>
      </c>
      <c r="Y6" s="21" t="str">
        <f>IF(
        OR('Duplicate mass closure'!AA5="",'Duplicate mass closure'!AA6=""),
        "",
        IF(
             ABS('Duplicate mass closure'!AA5-'Duplicate mass closure'!AA6)&gt;'Error Flags'!Y$3,
             'Duplicate mass closure'!AA5,
             ""
        )
     )</f>
        <v/>
      </c>
      <c r="Z6" s="21" t="str">
        <f>IF(
        OR('Duplicate mass closure'!AB5="",'Duplicate mass closure'!AB6=""),
        "",
        IF(
             ABS('Duplicate mass closure'!AB5-'Duplicate mass closure'!AB6)&gt;'Error Flags'!Z$3,
             'Duplicate mass closure'!AB5,
             ""
        )
     )</f>
        <v/>
      </c>
    </row>
    <row r="7" spans="1:26">
      <c r="A7" s="5" t="s">
        <v>8</v>
      </c>
      <c r="B7" s="5" t="str">
        <f>IF('TRB Record'!C5="","",'TRB Record'!C5)</f>
        <v>F2 t0</v>
      </c>
      <c r="C7" s="21" t="str">
        <f>IF(
        OR('Duplicate mass closure'!E5="",'Duplicate mass closure'!E6=""),
        "",
        IF(
             ABS('Duplicate mass closure'!E5-'Duplicate mass closure'!E6)&gt;'Error Flags'!C$3,
             'Duplicate mass closure'!E6,
             ""
        )
     )</f>
        <v/>
      </c>
      <c r="D7" s="21" t="str">
        <f>IF(
        OR('Duplicate mass closure'!F5="",'Duplicate mass closure'!F6=""),
        "",
        IF(
             ABS('Duplicate mass closure'!F5-'Duplicate mass closure'!F6)&gt;'Error Flags'!D$3,
             'Duplicate mass closure'!F6,
             ""
        )
     )</f>
        <v/>
      </c>
      <c r="E7" s="21" t="str">
        <f>IF(
        OR('Duplicate mass closure'!G5="",'Duplicate mass closure'!G6=""),
        "",
        IF(
             ABS('Duplicate mass closure'!G5-'Duplicate mass closure'!G6)&gt;'Error Flags'!E$3,
             'Duplicate mass closure'!G6,
             ""
        )
     )</f>
        <v/>
      </c>
      <c r="F7" s="21" t="str">
        <f>IF(
        OR('Duplicate mass closure'!H5="",'Duplicate mass closure'!H6=""),
        "",
        IF(
             ABS('Duplicate mass closure'!H5-'Duplicate mass closure'!H6)&gt;'Error Flags'!F$3,
             'Duplicate mass closure'!H6,
             ""
        )
     )</f>
        <v/>
      </c>
      <c r="G7" s="21" t="str">
        <f>IF(
        OR('Duplicate mass closure'!I5="",'Duplicate mass closure'!I6=""),
        "",
        IF(
             ABS('Duplicate mass closure'!I5-'Duplicate mass closure'!I6)&gt;'Error Flags'!G$3,
             'Duplicate mass closure'!I6,
             ""
        )
     )</f>
        <v/>
      </c>
      <c r="H7" s="21" t="str">
        <f>IF(
        OR('Duplicate mass closure'!J5="",'Duplicate mass closure'!J6=""),
        "",
        IF(
             ABS('Duplicate mass closure'!J5-'Duplicate mass closure'!J6)&gt;'Error Flags'!H$3,
             'Duplicate mass closure'!J6,
             ""
        )
     )</f>
        <v/>
      </c>
      <c r="I7" s="21" t="str">
        <f>IF(
        OR('Duplicate mass closure'!K5="",'Duplicate mass closure'!K6=""),
        "",
        IF(
             ABS('Duplicate mass closure'!K5-'Duplicate mass closure'!K6)&gt;'Error Flags'!I$3,
             'Duplicate mass closure'!K6,
             ""
        )
     )</f>
        <v/>
      </c>
      <c r="J7" s="21" t="str">
        <f>IF(
        OR('Duplicate mass closure'!L5="",'Duplicate mass closure'!L6=""),
        "",
        IF(
             ABS('Duplicate mass closure'!L5-'Duplicate mass closure'!L6)&gt;'Error Flags'!J$3,
             'Duplicate mass closure'!L6,
             ""
        )
     )</f>
        <v/>
      </c>
      <c r="K7" s="21" t="str">
        <f>IF(
        OR('Duplicate mass closure'!M5="",'Duplicate mass closure'!M6=""),
        "",
        IF(
             ABS('Duplicate mass closure'!M5-'Duplicate mass closure'!M6)&gt;'Error Flags'!K$3,
             'Duplicate mass closure'!M6,
             ""
        )
     )</f>
        <v/>
      </c>
      <c r="L7" s="21" t="str">
        <f>IF(
        OR('Duplicate mass closure'!N5="",'Duplicate mass closure'!N6=""),
        "",
        IF(
             ABS('Duplicate mass closure'!N5-'Duplicate mass closure'!N6)&gt;'Error Flags'!L$3,
             'Duplicate mass closure'!N6,
             ""
        )
     )</f>
        <v/>
      </c>
      <c r="M7" s="21" t="str">
        <f>IF(
        OR('Duplicate mass closure'!O5="",'Duplicate mass closure'!O6=""),
        "",
        IF(
             ABS('Duplicate mass closure'!O5-'Duplicate mass closure'!O6)&gt;'Error Flags'!M$3,
             'Duplicate mass closure'!O6,
             ""
        )
     )</f>
        <v/>
      </c>
      <c r="N7" s="21" t="str">
        <f>IF(
        OR('Duplicate mass closure'!P5="",'Duplicate mass closure'!P6=""),
        "",
        IF(
             ABS('Duplicate mass closure'!P5-'Duplicate mass closure'!P6)&gt;'Error Flags'!N$3,
             'Duplicate mass closure'!P6,
             ""
        )
     )</f>
        <v/>
      </c>
      <c r="O7" s="21" t="str">
        <f>IF(
        OR('Duplicate mass closure'!Q5="",'Duplicate mass closure'!Q6=""),
        "",
        IF(
             ABS('Duplicate mass closure'!Q5-'Duplicate mass closure'!Q6)&gt;'Error Flags'!O$3,
             'Duplicate mass closure'!Q6,
             ""
        )
     )</f>
        <v/>
      </c>
      <c r="P7" s="21" t="str">
        <f>IF(
        OR('Duplicate mass closure'!R5="",'Duplicate mass closure'!R6=""),
        "",
        IF(
             ABS('Duplicate mass closure'!R5-'Duplicate mass closure'!R6)&gt;'Error Flags'!P$3,
             'Duplicate mass closure'!R6,
             ""
        )
     )</f>
        <v/>
      </c>
      <c r="Q7" s="21" t="str">
        <f>IF(
        OR('Duplicate mass closure'!S5="",'Duplicate mass closure'!S6=""),
        "",
        IF(
             ABS('Duplicate mass closure'!S5-'Duplicate mass closure'!S6)&gt;'Error Flags'!Q$3,
             'Duplicate mass closure'!S6,
             ""
        )
     )</f>
        <v/>
      </c>
      <c r="R7" s="21" t="str">
        <f>IF(
        OR('Duplicate mass closure'!T5="",'Duplicate mass closure'!T6=""),
        "",
        IF(
             ABS('Duplicate mass closure'!T5-'Duplicate mass closure'!T6)&gt;'Error Flags'!R$3,
             'Duplicate mass closure'!T6,
             ""
        )
     )</f>
        <v/>
      </c>
      <c r="S7" s="21" t="str">
        <f>IF(
        OR('Duplicate mass closure'!U5="",'Duplicate mass closure'!U6=""),
        "",
        IF(
             ABS('Duplicate mass closure'!U5-'Duplicate mass closure'!U6)&gt;'Error Flags'!S$3,
             'Duplicate mass closure'!U6,
             ""
        )
     )</f>
        <v/>
      </c>
      <c r="T7" s="21" t="str">
        <f>IF(
        OR('Duplicate mass closure'!V5="",'Duplicate mass closure'!V6=""),
        "",
        IF(
             ABS('Duplicate mass closure'!V5-'Duplicate mass closure'!V6)&gt;'Error Flags'!T$3,
             'Duplicate mass closure'!V6,
             ""
        )
     )</f>
        <v/>
      </c>
      <c r="U7" s="21" t="str">
        <f>IF(
        OR('Duplicate mass closure'!W5="",'Duplicate mass closure'!W6=""),
        "",
        IF(
             ABS('Duplicate mass closure'!W5-'Duplicate mass closure'!W6)&gt;'Error Flags'!U$3,
             'Duplicate mass closure'!W6,
             ""
        )
     )</f>
        <v/>
      </c>
      <c r="V7" s="21" t="str">
        <f>IF(
        OR('Duplicate mass closure'!X5="",'Duplicate mass closure'!X6=""),
        "",
        IF(
             ABS('Duplicate mass closure'!X5-'Duplicate mass closure'!X6)&gt;'Error Flags'!V$3,
             'Duplicate mass closure'!X6,
             ""
        )
     )</f>
        <v/>
      </c>
      <c r="W7" s="21" t="str">
        <f>IF(
        OR('Duplicate mass closure'!Y5="",'Duplicate mass closure'!Y6=""),
        "",
        IF(
             ABS('Duplicate mass closure'!Y5-'Duplicate mass closure'!Y6)&gt;'Error Flags'!W$3,
             'Duplicate mass closure'!Y6,
             ""
        )
     )</f>
        <v/>
      </c>
      <c r="X7" s="21" t="str">
        <f>IF(
        OR('Duplicate mass closure'!Z5="",'Duplicate mass closure'!Z6=""),
        "",
        IF(
             ABS('Duplicate mass closure'!Z5-'Duplicate mass closure'!Z6)&gt;'Error Flags'!X$3,
             'Duplicate mass closure'!Z6,
             ""
        )
     )</f>
        <v/>
      </c>
      <c r="Y7" s="21" t="str">
        <f>IF(
        OR('Duplicate mass closure'!AA5="",'Duplicate mass closure'!AA6=""),
        "",
        IF(
             ABS('Duplicate mass closure'!AA5-'Duplicate mass closure'!AA6)&gt;'Error Flags'!Y$3,
             'Duplicate mass closure'!AA6,
             ""
        )
     )</f>
        <v/>
      </c>
      <c r="Z7" s="21" t="str">
        <f>IF(
        OR('Duplicate mass closure'!AB5="",'Duplicate mass closure'!AB6=""),
        "",
        IF(
             ABS('Duplicate mass closure'!AB5-'Duplicate mass closure'!AB6)&gt;'Error Flags'!Z$3,
             'Duplicate mass closure'!AB6,
             ""
        )
     )</f>
        <v/>
      </c>
    </row>
    <row r="8" spans="1:26">
      <c r="A8" s="5">
        <v>3</v>
      </c>
      <c r="B8" s="5" t="str">
        <f>IF('TRB Record'!C6="","",'TRB Record'!C6)</f>
        <v>F3 t0</v>
      </c>
      <c r="C8" s="21" t="str">
        <f>IF(
        OR('Duplicate mass closure'!E7="",'Duplicate mass closure'!E8=""),
        "",
        IF(
             ABS('Duplicate mass closure'!E7-'Duplicate mass closure'!E8)&gt;'Error Flags'!C$3,
             'Duplicate mass closure'!E7,
             ""
        )
     )</f>
        <v/>
      </c>
      <c r="D8" s="21" t="str">
        <f>IF(
        OR('Duplicate mass closure'!F7="",'Duplicate mass closure'!F8=""),
        "",
        IF(
             ABS('Duplicate mass closure'!F7-'Duplicate mass closure'!F8)&gt;'Error Flags'!D$3,
             'Duplicate mass closure'!F7,
             ""
        )
     )</f>
        <v/>
      </c>
      <c r="E8" s="21" t="str">
        <f>IF(
        OR('Duplicate mass closure'!G7="",'Duplicate mass closure'!G8=""),
        "",
        IF(
             ABS('Duplicate mass closure'!G7-'Duplicate mass closure'!G8)&gt;'Error Flags'!E$3,
             'Duplicate mass closure'!G7,
             ""
        )
     )</f>
        <v/>
      </c>
      <c r="F8" s="21" t="str">
        <f>IF(
        OR('Duplicate mass closure'!H7="",'Duplicate mass closure'!H8=""),
        "",
        IF(
             ABS('Duplicate mass closure'!H7-'Duplicate mass closure'!H8)&gt;'Error Flags'!F$3,
             'Duplicate mass closure'!H7,
             ""
        )
     )</f>
        <v/>
      </c>
      <c r="G8" s="21" t="str">
        <f>IF(
        OR('Duplicate mass closure'!I7="",'Duplicate mass closure'!I8=""),
        "",
        IF(
             ABS('Duplicate mass closure'!I7-'Duplicate mass closure'!I8)&gt;'Error Flags'!G$3,
             'Duplicate mass closure'!I7,
             ""
        )
     )</f>
        <v/>
      </c>
      <c r="H8" s="21" t="str">
        <f>IF(
        OR('Duplicate mass closure'!J7="",'Duplicate mass closure'!J8=""),
        "",
        IF(
             ABS('Duplicate mass closure'!J7-'Duplicate mass closure'!J8)&gt;'Error Flags'!H$3,
             'Duplicate mass closure'!J7,
             ""
        )
     )</f>
        <v/>
      </c>
      <c r="I8" s="21" t="str">
        <f>IF(
        OR('Duplicate mass closure'!K7="",'Duplicate mass closure'!K8=""),
        "",
        IF(
             ABS('Duplicate mass closure'!K7-'Duplicate mass closure'!K8)&gt;'Error Flags'!I$3,
             'Duplicate mass closure'!K7,
             ""
        )
     )</f>
        <v/>
      </c>
      <c r="J8" s="21" t="str">
        <f>IF(
        OR('Duplicate mass closure'!L7="",'Duplicate mass closure'!L8=""),
        "",
        IF(
             ABS('Duplicate mass closure'!L7-'Duplicate mass closure'!L8)&gt;'Error Flags'!J$3,
             'Duplicate mass closure'!L7,
             ""
        )
     )</f>
        <v/>
      </c>
      <c r="K8" s="21" t="str">
        <f>IF(
        OR('Duplicate mass closure'!M7="",'Duplicate mass closure'!M8=""),
        "",
        IF(
             ABS('Duplicate mass closure'!M7-'Duplicate mass closure'!M8)&gt;'Error Flags'!K$3,
             'Duplicate mass closure'!M7,
             ""
        )
     )</f>
        <v/>
      </c>
      <c r="L8" s="21" t="str">
        <f>IF(
        OR('Duplicate mass closure'!N7="",'Duplicate mass closure'!N8=""),
        "",
        IF(
             ABS('Duplicate mass closure'!N7-'Duplicate mass closure'!N8)&gt;'Error Flags'!L$3,
             'Duplicate mass closure'!N7,
             ""
        )
     )</f>
        <v/>
      </c>
      <c r="M8" s="21" t="str">
        <f>IF(
        OR('Duplicate mass closure'!O7="",'Duplicate mass closure'!O8=""),
        "",
        IF(
             ABS('Duplicate mass closure'!O7-'Duplicate mass closure'!O8)&gt;'Error Flags'!M$3,
             'Duplicate mass closure'!O7,
             ""
        )
     )</f>
        <v/>
      </c>
      <c r="N8" s="21" t="str">
        <f>IF(
        OR('Duplicate mass closure'!P7="",'Duplicate mass closure'!P8=""),
        "",
        IF(
             ABS('Duplicate mass closure'!P7-'Duplicate mass closure'!P8)&gt;'Error Flags'!N$3,
             'Duplicate mass closure'!P7,
             ""
        )
     )</f>
        <v/>
      </c>
      <c r="O8" s="21" t="str">
        <f>IF(
        OR('Duplicate mass closure'!Q7="",'Duplicate mass closure'!Q8=""),
        "",
        IF(
             ABS('Duplicate mass closure'!Q7-'Duplicate mass closure'!Q8)&gt;'Error Flags'!O$3,
             'Duplicate mass closure'!Q7,
             ""
        )
     )</f>
        <v/>
      </c>
      <c r="P8" s="21" t="str">
        <f>IF(
        OR('Duplicate mass closure'!R7="",'Duplicate mass closure'!R8=""),
        "",
        IF(
             ABS('Duplicate mass closure'!R7-'Duplicate mass closure'!R8)&gt;'Error Flags'!P$3,
             'Duplicate mass closure'!R7,
             ""
        )
     )</f>
        <v/>
      </c>
      <c r="Q8" s="21" t="str">
        <f>IF(
        OR('Duplicate mass closure'!S7="",'Duplicate mass closure'!S8=""),
        "",
        IF(
             ABS('Duplicate mass closure'!S7-'Duplicate mass closure'!S8)&gt;'Error Flags'!Q$3,
             'Duplicate mass closure'!S7,
             ""
        )
     )</f>
        <v/>
      </c>
      <c r="R8" s="21" t="str">
        <f>IF(
        OR('Duplicate mass closure'!T7="",'Duplicate mass closure'!T8=""),
        "",
        IF(
             ABS('Duplicate mass closure'!T7-'Duplicate mass closure'!T8)&gt;'Error Flags'!R$3,
             'Duplicate mass closure'!T7,
             ""
        )
     )</f>
        <v/>
      </c>
      <c r="S8" s="21" t="str">
        <f>IF(
        OR('Duplicate mass closure'!U7="",'Duplicate mass closure'!U8=""),
        "",
        IF(
             ABS('Duplicate mass closure'!U7-'Duplicate mass closure'!U8)&gt;'Error Flags'!S$3,
             'Duplicate mass closure'!U7,
             ""
        )
     )</f>
        <v/>
      </c>
      <c r="T8" s="21" t="str">
        <f>IF(
        OR('Duplicate mass closure'!V7="",'Duplicate mass closure'!V8=""),
        "",
        IF(
             ABS('Duplicate mass closure'!V7-'Duplicate mass closure'!V8)&gt;'Error Flags'!T$3,
             'Duplicate mass closure'!V7,
             ""
        )
     )</f>
        <v/>
      </c>
      <c r="U8" s="21" t="str">
        <f>IF(
        OR('Duplicate mass closure'!W7="",'Duplicate mass closure'!W8=""),
        "",
        IF(
             ABS('Duplicate mass closure'!W7-'Duplicate mass closure'!W8)&gt;'Error Flags'!U$3,
             'Duplicate mass closure'!W7,
             ""
        )
     )</f>
        <v/>
      </c>
      <c r="V8" s="21" t="str">
        <f>IF(
        OR('Duplicate mass closure'!X7="",'Duplicate mass closure'!X8=""),
        "",
        IF(
             ABS('Duplicate mass closure'!X7-'Duplicate mass closure'!X8)&gt;'Error Flags'!V$3,
             'Duplicate mass closure'!X7,
             ""
        )
     )</f>
        <v/>
      </c>
      <c r="W8" s="21" t="str">
        <f>IF(
        OR('Duplicate mass closure'!Y7="",'Duplicate mass closure'!Y8=""),
        "",
        IF(
             ABS('Duplicate mass closure'!Y7-'Duplicate mass closure'!Y8)&gt;'Error Flags'!W$3,
             'Duplicate mass closure'!Y7,
             ""
        )
     )</f>
        <v/>
      </c>
      <c r="X8" s="21" t="str">
        <f>IF(
        OR('Duplicate mass closure'!Z7="",'Duplicate mass closure'!Z8=""),
        "",
        IF(
             ABS('Duplicate mass closure'!Z7-'Duplicate mass closure'!Z8)&gt;'Error Flags'!X$3,
             'Duplicate mass closure'!Z7,
             ""
        )
     )</f>
        <v/>
      </c>
      <c r="Y8" s="21" t="str">
        <f>IF(
        OR('Duplicate mass closure'!AA7="",'Duplicate mass closure'!AA8=""),
        "",
        IF(
             ABS('Duplicate mass closure'!AA7-'Duplicate mass closure'!AA8)&gt;'Error Flags'!Y$3,
             'Duplicate mass closure'!AA7,
             ""
        )
     )</f>
        <v/>
      </c>
      <c r="Z8" s="21" t="str">
        <f>IF(
        OR('Duplicate mass closure'!AB7="",'Duplicate mass closure'!AB8=""),
        "",
        IF(
             ABS('Duplicate mass closure'!AB7-'Duplicate mass closure'!AB8)&gt;'Error Flags'!Z$3,
             'Duplicate mass closure'!AB7,
             ""
        )
     )</f>
        <v/>
      </c>
    </row>
    <row r="9" spans="1:26">
      <c r="A9" s="5" t="s">
        <v>9</v>
      </c>
      <c r="B9" s="5" t="str">
        <f>IF('TRB Record'!C7="","",'TRB Record'!C7)</f>
        <v>F3 t0</v>
      </c>
      <c r="C9" s="21" t="str">
        <f>IF(
        OR('Duplicate mass closure'!E7="",'Duplicate mass closure'!E8=""),
        "",
        IF(
             ABS('Duplicate mass closure'!E7-'Duplicate mass closure'!E8)&gt;'Error Flags'!C$3,
             'Duplicate mass closure'!E8,
             ""
        )
     )</f>
        <v/>
      </c>
      <c r="D9" s="21" t="str">
        <f>IF(
        OR('Duplicate mass closure'!F7="",'Duplicate mass closure'!F8=""),
        "",
        IF(
             ABS('Duplicate mass closure'!F7-'Duplicate mass closure'!F8)&gt;'Error Flags'!D$3,
             'Duplicate mass closure'!F8,
             ""
        )
     )</f>
        <v/>
      </c>
      <c r="E9" s="21" t="str">
        <f>IF(
        OR('Duplicate mass closure'!G7="",'Duplicate mass closure'!G8=""),
        "",
        IF(
             ABS('Duplicate mass closure'!G7-'Duplicate mass closure'!G8)&gt;'Error Flags'!E$3,
             'Duplicate mass closure'!G8,
             ""
        )
     )</f>
        <v/>
      </c>
      <c r="F9" s="21" t="str">
        <f>IF(
        OR('Duplicate mass closure'!H7="",'Duplicate mass closure'!H8=""),
        "",
        IF(
             ABS('Duplicate mass closure'!H7-'Duplicate mass closure'!H8)&gt;'Error Flags'!F$3,
             'Duplicate mass closure'!H8,
             ""
        )
     )</f>
        <v/>
      </c>
      <c r="G9" s="21" t="str">
        <f>IF(
        OR('Duplicate mass closure'!I7="",'Duplicate mass closure'!I8=""),
        "",
        IF(
             ABS('Duplicate mass closure'!I7-'Duplicate mass closure'!I8)&gt;'Error Flags'!G$3,
             'Duplicate mass closure'!I8,
             ""
        )
     )</f>
        <v/>
      </c>
      <c r="H9" s="21" t="str">
        <f>IF(
        OR('Duplicate mass closure'!J7="",'Duplicate mass closure'!J8=""),
        "",
        IF(
             ABS('Duplicate mass closure'!J7-'Duplicate mass closure'!J8)&gt;'Error Flags'!H$3,
             'Duplicate mass closure'!J8,
             ""
        )
     )</f>
        <v/>
      </c>
      <c r="I9" s="21" t="str">
        <f>IF(
        OR('Duplicate mass closure'!K7="",'Duplicate mass closure'!K8=""),
        "",
        IF(
             ABS('Duplicate mass closure'!K7-'Duplicate mass closure'!K8)&gt;'Error Flags'!I$3,
             'Duplicate mass closure'!K8,
             ""
        )
     )</f>
        <v/>
      </c>
      <c r="J9" s="21" t="str">
        <f>IF(
        OR('Duplicate mass closure'!L7="",'Duplicate mass closure'!L8=""),
        "",
        IF(
             ABS('Duplicate mass closure'!L7-'Duplicate mass closure'!L8)&gt;'Error Flags'!J$3,
             'Duplicate mass closure'!L8,
             ""
        )
     )</f>
        <v/>
      </c>
      <c r="K9" s="21" t="str">
        <f>IF(
        OR('Duplicate mass closure'!M7="",'Duplicate mass closure'!M8=""),
        "",
        IF(
             ABS('Duplicate mass closure'!M7-'Duplicate mass closure'!M8)&gt;'Error Flags'!K$3,
             'Duplicate mass closure'!M8,
             ""
        )
     )</f>
        <v/>
      </c>
      <c r="L9" s="21" t="str">
        <f>IF(
        OR('Duplicate mass closure'!N7="",'Duplicate mass closure'!N8=""),
        "",
        IF(
             ABS('Duplicate mass closure'!N7-'Duplicate mass closure'!N8)&gt;'Error Flags'!L$3,
             'Duplicate mass closure'!N8,
             ""
        )
     )</f>
        <v/>
      </c>
      <c r="M9" s="21" t="str">
        <f>IF(
        OR('Duplicate mass closure'!O7="",'Duplicate mass closure'!O8=""),
        "",
        IF(
             ABS('Duplicate mass closure'!O7-'Duplicate mass closure'!O8)&gt;'Error Flags'!M$3,
             'Duplicate mass closure'!O8,
             ""
        )
     )</f>
        <v/>
      </c>
      <c r="N9" s="21" t="str">
        <f>IF(
        OR('Duplicate mass closure'!P7="",'Duplicate mass closure'!P8=""),
        "",
        IF(
             ABS('Duplicate mass closure'!P7-'Duplicate mass closure'!P8)&gt;'Error Flags'!N$3,
             'Duplicate mass closure'!P8,
             ""
        )
     )</f>
        <v/>
      </c>
      <c r="O9" s="21" t="str">
        <f>IF(
        OR('Duplicate mass closure'!Q7="",'Duplicate mass closure'!Q8=""),
        "",
        IF(
             ABS('Duplicate mass closure'!Q7-'Duplicate mass closure'!Q8)&gt;'Error Flags'!O$3,
             'Duplicate mass closure'!Q8,
             ""
        )
     )</f>
        <v/>
      </c>
      <c r="P9" s="21" t="str">
        <f>IF(
        OR('Duplicate mass closure'!R7="",'Duplicate mass closure'!R8=""),
        "",
        IF(
             ABS('Duplicate mass closure'!R7-'Duplicate mass closure'!R8)&gt;'Error Flags'!P$3,
             'Duplicate mass closure'!R8,
             ""
        )
     )</f>
        <v/>
      </c>
      <c r="Q9" s="21" t="str">
        <f>IF(
        OR('Duplicate mass closure'!S7="",'Duplicate mass closure'!S8=""),
        "",
        IF(
             ABS('Duplicate mass closure'!S7-'Duplicate mass closure'!S8)&gt;'Error Flags'!Q$3,
             'Duplicate mass closure'!S8,
             ""
        )
     )</f>
        <v/>
      </c>
      <c r="R9" s="21" t="str">
        <f>IF(
        OR('Duplicate mass closure'!T7="",'Duplicate mass closure'!T8=""),
        "",
        IF(
             ABS('Duplicate mass closure'!T7-'Duplicate mass closure'!T8)&gt;'Error Flags'!R$3,
             'Duplicate mass closure'!T8,
             ""
        )
     )</f>
        <v/>
      </c>
      <c r="S9" s="21" t="str">
        <f>IF(
        OR('Duplicate mass closure'!U7="",'Duplicate mass closure'!U8=""),
        "",
        IF(
             ABS('Duplicate mass closure'!U7-'Duplicate mass closure'!U8)&gt;'Error Flags'!S$3,
             'Duplicate mass closure'!U8,
             ""
        )
     )</f>
        <v/>
      </c>
      <c r="T9" s="21" t="str">
        <f>IF(
        OR('Duplicate mass closure'!V7="",'Duplicate mass closure'!V8=""),
        "",
        IF(
             ABS('Duplicate mass closure'!V7-'Duplicate mass closure'!V8)&gt;'Error Flags'!T$3,
             'Duplicate mass closure'!V8,
             ""
        )
     )</f>
        <v/>
      </c>
      <c r="U9" s="21" t="str">
        <f>IF(
        OR('Duplicate mass closure'!W7="",'Duplicate mass closure'!W8=""),
        "",
        IF(
             ABS('Duplicate mass closure'!W7-'Duplicate mass closure'!W8)&gt;'Error Flags'!U$3,
             'Duplicate mass closure'!W8,
             ""
        )
     )</f>
        <v/>
      </c>
      <c r="V9" s="21" t="str">
        <f>IF(
        OR('Duplicate mass closure'!X7="",'Duplicate mass closure'!X8=""),
        "",
        IF(
             ABS('Duplicate mass closure'!X7-'Duplicate mass closure'!X8)&gt;'Error Flags'!V$3,
             'Duplicate mass closure'!X8,
             ""
        )
     )</f>
        <v/>
      </c>
      <c r="W9" s="21" t="str">
        <f>IF(
        OR('Duplicate mass closure'!Y7="",'Duplicate mass closure'!Y8=""),
        "",
        IF(
             ABS('Duplicate mass closure'!Y7-'Duplicate mass closure'!Y8)&gt;'Error Flags'!W$3,
             'Duplicate mass closure'!Y8,
             ""
        )
     )</f>
        <v/>
      </c>
      <c r="X9" s="21" t="str">
        <f>IF(
        OR('Duplicate mass closure'!Z7="",'Duplicate mass closure'!Z8=""),
        "",
        IF(
             ABS('Duplicate mass closure'!Z7-'Duplicate mass closure'!Z8)&gt;'Error Flags'!X$3,
             'Duplicate mass closure'!Z8,
             ""
        )
     )</f>
        <v/>
      </c>
      <c r="Y9" s="21" t="str">
        <f>IF(
        OR('Duplicate mass closure'!AA7="",'Duplicate mass closure'!AA8=""),
        "",
        IF(
             ABS('Duplicate mass closure'!AA7-'Duplicate mass closure'!AA8)&gt;'Error Flags'!Y$3,
             'Duplicate mass closure'!AA8,
             ""
        )
     )</f>
        <v/>
      </c>
      <c r="Z9" s="21" t="str">
        <f>IF(
        OR('Duplicate mass closure'!AB7="",'Duplicate mass closure'!AB8=""),
        "",
        IF(
             ABS('Duplicate mass closure'!AB7-'Duplicate mass closure'!AB8)&gt;'Error Flags'!Z$3,
             'Duplicate mass closure'!AB8,
             ""
        )
     )</f>
        <v/>
      </c>
    </row>
    <row r="10" spans="1:26">
      <c r="A10" s="5">
        <v>4</v>
      </c>
      <c r="B10" s="5" t="str">
        <f>IF('TRB Record'!C8="","",'TRB Record'!C8)</f>
        <v>F4 t0</v>
      </c>
      <c r="C10" s="21" t="str">
        <f>IF(
        OR('Duplicate mass closure'!E9="",'Duplicate mass closure'!E10=""),
        "",
        IF(
             ABS('Duplicate mass closure'!E9-'Duplicate mass closure'!E10)&gt;'Error Flags'!C$3,
             'Duplicate mass closure'!E9,
             ""
        )
     )</f>
        <v/>
      </c>
      <c r="D10" s="21" t="str">
        <f>IF(
        OR('Duplicate mass closure'!F9="",'Duplicate mass closure'!F10=""),
        "",
        IF(
             ABS('Duplicate mass closure'!F9-'Duplicate mass closure'!F10)&gt;'Error Flags'!D$3,
             'Duplicate mass closure'!F9,
             ""
        )
     )</f>
        <v/>
      </c>
      <c r="E10" s="21" t="str">
        <f>IF(
        OR('Duplicate mass closure'!G9="",'Duplicate mass closure'!G10=""),
        "",
        IF(
             ABS('Duplicate mass closure'!G9-'Duplicate mass closure'!G10)&gt;'Error Flags'!E$3,
             'Duplicate mass closure'!G9,
             ""
        )
     )</f>
        <v/>
      </c>
      <c r="F10" s="21" t="str">
        <f>IF(
        OR('Duplicate mass closure'!H9="",'Duplicate mass closure'!H10=""),
        "",
        IF(
             ABS('Duplicate mass closure'!H9-'Duplicate mass closure'!H10)&gt;'Error Flags'!F$3,
             'Duplicate mass closure'!H9,
             ""
        )
     )</f>
        <v/>
      </c>
      <c r="G10" s="21" t="str">
        <f>IF(
        OR('Duplicate mass closure'!I9="",'Duplicate mass closure'!I10=""),
        "",
        IF(
             ABS('Duplicate mass closure'!I9-'Duplicate mass closure'!I10)&gt;'Error Flags'!G$3,
             'Duplicate mass closure'!I9,
             ""
        )
     )</f>
        <v/>
      </c>
      <c r="H10" s="21" t="str">
        <f>IF(
        OR('Duplicate mass closure'!J9="",'Duplicate mass closure'!J10=""),
        "",
        IF(
             ABS('Duplicate mass closure'!J9-'Duplicate mass closure'!J10)&gt;'Error Flags'!H$3,
             'Duplicate mass closure'!J9,
             ""
        )
     )</f>
        <v/>
      </c>
      <c r="I10" s="21" t="str">
        <f>IF(
        OR('Duplicate mass closure'!K9="",'Duplicate mass closure'!K10=""),
        "",
        IF(
             ABS('Duplicate mass closure'!K9-'Duplicate mass closure'!K10)&gt;'Error Flags'!I$3,
             'Duplicate mass closure'!K9,
             ""
        )
     )</f>
        <v/>
      </c>
      <c r="J10" s="21" t="str">
        <f>IF(
        OR('Duplicate mass closure'!L9="",'Duplicate mass closure'!L10=""),
        "",
        IF(
             ABS('Duplicate mass closure'!L9-'Duplicate mass closure'!L10)&gt;'Error Flags'!J$3,
             'Duplicate mass closure'!L9,
             ""
        )
     )</f>
        <v/>
      </c>
      <c r="K10" s="21" t="str">
        <f>IF(
        OR('Duplicate mass closure'!M9="",'Duplicate mass closure'!M10=""),
        "",
        IF(
             ABS('Duplicate mass closure'!M9-'Duplicate mass closure'!M10)&gt;'Error Flags'!K$3,
             'Duplicate mass closure'!M9,
             ""
        )
     )</f>
        <v/>
      </c>
      <c r="L10" s="21" t="str">
        <f>IF(
        OR('Duplicate mass closure'!N9="",'Duplicate mass closure'!N10=""),
        "",
        IF(
             ABS('Duplicate mass closure'!N9-'Duplicate mass closure'!N10)&gt;'Error Flags'!L$3,
             'Duplicate mass closure'!N9,
             ""
        )
     )</f>
        <v/>
      </c>
      <c r="M10" s="21" t="str">
        <f>IF(
        OR('Duplicate mass closure'!O9="",'Duplicate mass closure'!O10=""),
        "",
        IF(
             ABS('Duplicate mass closure'!O9-'Duplicate mass closure'!O10)&gt;'Error Flags'!M$3,
             'Duplicate mass closure'!O9,
             ""
        )
     )</f>
        <v/>
      </c>
      <c r="N10" s="21" t="str">
        <f>IF(
        OR('Duplicate mass closure'!P9="",'Duplicate mass closure'!P10=""),
        "",
        IF(
             ABS('Duplicate mass closure'!P9-'Duplicate mass closure'!P10)&gt;'Error Flags'!N$3,
             'Duplicate mass closure'!P9,
             ""
        )
     )</f>
        <v/>
      </c>
      <c r="O10" s="21" t="str">
        <f>IF(
        OR('Duplicate mass closure'!Q9="",'Duplicate mass closure'!Q10=""),
        "",
        IF(
             ABS('Duplicate mass closure'!Q9-'Duplicate mass closure'!Q10)&gt;'Error Flags'!O$3,
             'Duplicate mass closure'!Q9,
             ""
        )
     )</f>
        <v/>
      </c>
      <c r="P10" s="21" t="str">
        <f>IF(
        OR('Duplicate mass closure'!R9="",'Duplicate mass closure'!R10=""),
        "",
        IF(
             ABS('Duplicate mass closure'!R9-'Duplicate mass closure'!R10)&gt;'Error Flags'!P$3,
             'Duplicate mass closure'!R9,
             ""
        )
     )</f>
        <v/>
      </c>
      <c r="Q10" s="21" t="str">
        <f>IF(
        OR('Duplicate mass closure'!S9="",'Duplicate mass closure'!S10=""),
        "",
        IF(
             ABS('Duplicate mass closure'!S9-'Duplicate mass closure'!S10)&gt;'Error Flags'!Q$3,
             'Duplicate mass closure'!S9,
             ""
        )
     )</f>
        <v/>
      </c>
      <c r="R10" s="21" t="str">
        <f>IF(
        OR('Duplicate mass closure'!T9="",'Duplicate mass closure'!T10=""),
        "",
        IF(
             ABS('Duplicate mass closure'!T9-'Duplicate mass closure'!T10)&gt;'Error Flags'!R$3,
             'Duplicate mass closure'!T9,
             ""
        )
     )</f>
        <v/>
      </c>
      <c r="S10" s="21" t="str">
        <f>IF(
        OR('Duplicate mass closure'!U9="",'Duplicate mass closure'!U10=""),
        "",
        IF(
             ABS('Duplicate mass closure'!U9-'Duplicate mass closure'!U10)&gt;'Error Flags'!S$3,
             'Duplicate mass closure'!U9,
             ""
        )
     )</f>
        <v/>
      </c>
      <c r="T10" s="21" t="str">
        <f>IF(
        OR('Duplicate mass closure'!V9="",'Duplicate mass closure'!V10=""),
        "",
        IF(
             ABS('Duplicate mass closure'!V9-'Duplicate mass closure'!V10)&gt;'Error Flags'!T$3,
             'Duplicate mass closure'!V9,
             ""
        )
     )</f>
        <v/>
      </c>
      <c r="U10" s="21" t="str">
        <f>IF(
        OR('Duplicate mass closure'!W9="",'Duplicate mass closure'!W10=""),
        "",
        IF(
             ABS('Duplicate mass closure'!W9-'Duplicate mass closure'!W10)&gt;'Error Flags'!U$3,
             'Duplicate mass closure'!W9,
             ""
        )
     )</f>
        <v/>
      </c>
      <c r="V10" s="21" t="str">
        <f>IF(
        OR('Duplicate mass closure'!X9="",'Duplicate mass closure'!X10=""),
        "",
        IF(
             ABS('Duplicate mass closure'!X9-'Duplicate mass closure'!X10)&gt;'Error Flags'!V$3,
             'Duplicate mass closure'!X9,
             ""
        )
     )</f>
        <v/>
      </c>
      <c r="W10" s="21" t="str">
        <f>IF(
        OR('Duplicate mass closure'!Y9="",'Duplicate mass closure'!Y10=""),
        "",
        IF(
             ABS('Duplicate mass closure'!Y9-'Duplicate mass closure'!Y10)&gt;'Error Flags'!W$3,
             'Duplicate mass closure'!Y9,
             ""
        )
     )</f>
        <v/>
      </c>
      <c r="X10" s="21" t="str">
        <f>IF(
        OR('Duplicate mass closure'!Z9="",'Duplicate mass closure'!Z10=""),
        "",
        IF(
             ABS('Duplicate mass closure'!Z9-'Duplicate mass closure'!Z10)&gt;'Error Flags'!X$3,
             'Duplicate mass closure'!Z9,
             ""
        )
     )</f>
        <v/>
      </c>
      <c r="Y10" s="21" t="str">
        <f>IF(
        OR('Duplicate mass closure'!AA9="",'Duplicate mass closure'!AA10=""),
        "",
        IF(
             ABS('Duplicate mass closure'!AA9-'Duplicate mass closure'!AA10)&gt;'Error Flags'!Y$3,
             'Duplicate mass closure'!AA9,
             ""
        )
     )</f>
        <v/>
      </c>
      <c r="Z10" s="21" t="str">
        <f>IF(
        OR('Duplicate mass closure'!AB9="",'Duplicate mass closure'!AB10=""),
        "",
        IF(
             ABS('Duplicate mass closure'!AB9-'Duplicate mass closure'!AB10)&gt;'Error Flags'!Z$3,
             'Duplicate mass closure'!AB9,
             ""
        )
     )</f>
        <v/>
      </c>
    </row>
    <row r="11" spans="1:26">
      <c r="A11" s="5" t="s">
        <v>10</v>
      </c>
      <c r="B11" s="5" t="str">
        <f>IF('TRB Record'!C9="","",'TRB Record'!C9)</f>
        <v>F4 t0</v>
      </c>
      <c r="C11" s="21" t="str">
        <f>IF(
        OR('Duplicate mass closure'!E9="",'Duplicate mass closure'!E10=""),
        "",
        IF(
             ABS('Duplicate mass closure'!E9-'Duplicate mass closure'!E10)&gt;'Error Flags'!C$3,
             'Duplicate mass closure'!E10,
             ""
        )
     )</f>
        <v/>
      </c>
      <c r="D11" s="21" t="str">
        <f>IF(
        OR('Duplicate mass closure'!F9="",'Duplicate mass closure'!F10=""),
        "",
        IF(
             ABS('Duplicate mass closure'!F9-'Duplicate mass closure'!F10)&gt;'Error Flags'!D$3,
             'Duplicate mass closure'!F10,
             ""
        )
     )</f>
        <v/>
      </c>
      <c r="E11" s="21" t="str">
        <f>IF(
        OR('Duplicate mass closure'!G9="",'Duplicate mass closure'!G10=""),
        "",
        IF(
             ABS('Duplicate mass closure'!G9-'Duplicate mass closure'!G10)&gt;'Error Flags'!E$3,
             'Duplicate mass closure'!G10,
             ""
        )
     )</f>
        <v/>
      </c>
      <c r="F11" s="21" t="str">
        <f>IF(
        OR('Duplicate mass closure'!H9="",'Duplicate mass closure'!H10=""),
        "",
        IF(
             ABS('Duplicate mass closure'!H9-'Duplicate mass closure'!H10)&gt;'Error Flags'!F$3,
             'Duplicate mass closure'!H10,
             ""
        )
     )</f>
        <v/>
      </c>
      <c r="G11" s="21" t="str">
        <f>IF(
        OR('Duplicate mass closure'!I9="",'Duplicate mass closure'!I10=""),
        "",
        IF(
             ABS('Duplicate mass closure'!I9-'Duplicate mass closure'!I10)&gt;'Error Flags'!G$3,
             'Duplicate mass closure'!I10,
             ""
        )
     )</f>
        <v/>
      </c>
      <c r="H11" s="21" t="str">
        <f>IF(
        OR('Duplicate mass closure'!J9="",'Duplicate mass closure'!J10=""),
        "",
        IF(
             ABS('Duplicate mass closure'!J9-'Duplicate mass closure'!J10)&gt;'Error Flags'!H$3,
             'Duplicate mass closure'!J10,
             ""
        )
     )</f>
        <v/>
      </c>
      <c r="I11" s="21" t="str">
        <f>IF(
        OR('Duplicate mass closure'!K9="",'Duplicate mass closure'!K10=""),
        "",
        IF(
             ABS('Duplicate mass closure'!K9-'Duplicate mass closure'!K10)&gt;'Error Flags'!I$3,
             'Duplicate mass closure'!K10,
             ""
        )
     )</f>
        <v/>
      </c>
      <c r="J11" s="21" t="str">
        <f>IF(
        OR('Duplicate mass closure'!L9="",'Duplicate mass closure'!L10=""),
        "",
        IF(
             ABS('Duplicate mass closure'!L9-'Duplicate mass closure'!L10)&gt;'Error Flags'!J$3,
             'Duplicate mass closure'!L10,
             ""
        )
     )</f>
        <v/>
      </c>
      <c r="K11" s="21" t="str">
        <f>IF(
        OR('Duplicate mass closure'!M9="",'Duplicate mass closure'!M10=""),
        "",
        IF(
             ABS('Duplicate mass closure'!M9-'Duplicate mass closure'!M10)&gt;'Error Flags'!K$3,
             'Duplicate mass closure'!M10,
             ""
        )
     )</f>
        <v/>
      </c>
      <c r="L11" s="21" t="str">
        <f>IF(
        OR('Duplicate mass closure'!N9="",'Duplicate mass closure'!N10=""),
        "",
        IF(
             ABS('Duplicate mass closure'!N9-'Duplicate mass closure'!N10)&gt;'Error Flags'!L$3,
             'Duplicate mass closure'!N10,
             ""
        )
     )</f>
        <v/>
      </c>
      <c r="M11" s="21" t="str">
        <f>IF(
        OR('Duplicate mass closure'!O9="",'Duplicate mass closure'!O10=""),
        "",
        IF(
             ABS('Duplicate mass closure'!O9-'Duplicate mass closure'!O10)&gt;'Error Flags'!M$3,
             'Duplicate mass closure'!O10,
             ""
        )
     )</f>
        <v/>
      </c>
      <c r="N11" s="21" t="str">
        <f>IF(
        OR('Duplicate mass closure'!P9="",'Duplicate mass closure'!P10=""),
        "",
        IF(
             ABS('Duplicate mass closure'!P9-'Duplicate mass closure'!P10)&gt;'Error Flags'!N$3,
             'Duplicate mass closure'!P10,
             ""
        )
     )</f>
        <v/>
      </c>
      <c r="O11" s="21" t="str">
        <f>IF(
        OR('Duplicate mass closure'!Q9="",'Duplicate mass closure'!Q10=""),
        "",
        IF(
             ABS('Duplicate mass closure'!Q9-'Duplicate mass closure'!Q10)&gt;'Error Flags'!O$3,
             'Duplicate mass closure'!Q10,
             ""
        )
     )</f>
        <v/>
      </c>
      <c r="P11" s="21" t="str">
        <f>IF(
        OR('Duplicate mass closure'!R9="",'Duplicate mass closure'!R10=""),
        "",
        IF(
             ABS('Duplicate mass closure'!R9-'Duplicate mass closure'!R10)&gt;'Error Flags'!P$3,
             'Duplicate mass closure'!R10,
             ""
        )
     )</f>
        <v/>
      </c>
      <c r="Q11" s="21" t="str">
        <f>IF(
        OR('Duplicate mass closure'!S9="",'Duplicate mass closure'!S10=""),
        "",
        IF(
             ABS('Duplicate mass closure'!S9-'Duplicate mass closure'!S10)&gt;'Error Flags'!Q$3,
             'Duplicate mass closure'!S10,
             ""
        )
     )</f>
        <v/>
      </c>
      <c r="R11" s="21" t="str">
        <f>IF(
        OR('Duplicate mass closure'!T9="",'Duplicate mass closure'!T10=""),
        "",
        IF(
             ABS('Duplicate mass closure'!T9-'Duplicate mass closure'!T10)&gt;'Error Flags'!R$3,
             'Duplicate mass closure'!T10,
             ""
        )
     )</f>
        <v/>
      </c>
      <c r="S11" s="21" t="str">
        <f>IF(
        OR('Duplicate mass closure'!U9="",'Duplicate mass closure'!U10=""),
        "",
        IF(
             ABS('Duplicate mass closure'!U9-'Duplicate mass closure'!U10)&gt;'Error Flags'!S$3,
             'Duplicate mass closure'!U10,
             ""
        )
     )</f>
        <v/>
      </c>
      <c r="T11" s="21" t="str">
        <f>IF(
        OR('Duplicate mass closure'!V9="",'Duplicate mass closure'!V10=""),
        "",
        IF(
             ABS('Duplicate mass closure'!V9-'Duplicate mass closure'!V10)&gt;'Error Flags'!T$3,
             'Duplicate mass closure'!V10,
             ""
        )
     )</f>
        <v/>
      </c>
      <c r="U11" s="21" t="str">
        <f>IF(
        OR('Duplicate mass closure'!W9="",'Duplicate mass closure'!W10=""),
        "",
        IF(
             ABS('Duplicate mass closure'!W9-'Duplicate mass closure'!W10)&gt;'Error Flags'!U$3,
             'Duplicate mass closure'!W10,
             ""
        )
     )</f>
        <v/>
      </c>
      <c r="V11" s="21" t="str">
        <f>IF(
        OR('Duplicate mass closure'!X9="",'Duplicate mass closure'!X10=""),
        "",
        IF(
             ABS('Duplicate mass closure'!X9-'Duplicate mass closure'!X10)&gt;'Error Flags'!V$3,
             'Duplicate mass closure'!X10,
             ""
        )
     )</f>
        <v/>
      </c>
      <c r="W11" s="21" t="str">
        <f>IF(
        OR('Duplicate mass closure'!Y9="",'Duplicate mass closure'!Y10=""),
        "",
        IF(
             ABS('Duplicate mass closure'!Y9-'Duplicate mass closure'!Y10)&gt;'Error Flags'!W$3,
             'Duplicate mass closure'!Y10,
             ""
        )
     )</f>
        <v/>
      </c>
      <c r="X11" s="21" t="str">
        <f>IF(
        OR('Duplicate mass closure'!Z9="",'Duplicate mass closure'!Z10=""),
        "",
        IF(
             ABS('Duplicate mass closure'!Z9-'Duplicate mass closure'!Z10)&gt;'Error Flags'!X$3,
             'Duplicate mass closure'!Z10,
             ""
        )
     )</f>
        <v/>
      </c>
      <c r="Y11" s="21" t="str">
        <f>IF(
        OR('Duplicate mass closure'!AA9="",'Duplicate mass closure'!AA10=""),
        "",
        IF(
             ABS('Duplicate mass closure'!AA9-'Duplicate mass closure'!AA10)&gt;'Error Flags'!Y$3,
             'Duplicate mass closure'!AA10,
             ""
        )
     )</f>
        <v/>
      </c>
      <c r="Z11" s="21" t="str">
        <f>IF(
        OR('Duplicate mass closure'!AB9="",'Duplicate mass closure'!AB10=""),
        "",
        IF(
             ABS('Duplicate mass closure'!AB9-'Duplicate mass closure'!AB10)&gt;'Error Flags'!Z$3,
             'Duplicate mass closure'!AB10,
             ""
        )
     )</f>
        <v/>
      </c>
    </row>
    <row r="12" spans="1:26">
      <c r="A12" s="5">
        <v>5</v>
      </c>
      <c r="B12" s="5" t="str">
        <f>IF('TRB Record'!C10="","",'TRB Record'!C10)</f>
        <v>F6 t0</v>
      </c>
      <c r="C12" s="21" t="str">
        <f>IF(
        OR('Duplicate mass closure'!E11="",'Duplicate mass closure'!E12=""),
        "",
        IF(
             ABS('Duplicate mass closure'!E11-'Duplicate mass closure'!E12)&gt;'Error Flags'!C$3,
             'Duplicate mass closure'!E11,
             ""
        )
     )</f>
        <v/>
      </c>
      <c r="D12" s="21" t="str">
        <f>IF(
        OR('Duplicate mass closure'!F11="",'Duplicate mass closure'!F12=""),
        "",
        IF(
             ABS('Duplicate mass closure'!F11-'Duplicate mass closure'!F12)&gt;'Error Flags'!D$3,
             'Duplicate mass closure'!F11,
             ""
        )
     )</f>
        <v/>
      </c>
      <c r="E12" s="21" t="str">
        <f>IF(
        OR('Duplicate mass closure'!G11="",'Duplicate mass closure'!G12=""),
        "",
        IF(
             ABS('Duplicate mass closure'!G11-'Duplicate mass closure'!G12)&gt;'Error Flags'!E$3,
             'Duplicate mass closure'!G11,
             ""
        )
     )</f>
        <v/>
      </c>
      <c r="F12" s="21" t="str">
        <f>IF(
        OR('Duplicate mass closure'!H11="",'Duplicate mass closure'!H12=""),
        "",
        IF(
             ABS('Duplicate mass closure'!H11-'Duplicate mass closure'!H12)&gt;'Error Flags'!F$3,
             'Duplicate mass closure'!H11,
             ""
        )
     )</f>
        <v/>
      </c>
      <c r="G12" s="21" t="str">
        <f>IF(
        OR('Duplicate mass closure'!I11="",'Duplicate mass closure'!I12=""),
        "",
        IF(
             ABS('Duplicate mass closure'!I11-'Duplicate mass closure'!I12)&gt;'Error Flags'!G$3,
             'Duplicate mass closure'!I11,
             ""
        )
     )</f>
        <v/>
      </c>
      <c r="H12" s="21" t="str">
        <f>IF(
        OR('Duplicate mass closure'!J11="",'Duplicate mass closure'!J12=""),
        "",
        IF(
             ABS('Duplicate mass closure'!J11-'Duplicate mass closure'!J12)&gt;'Error Flags'!H$3,
             'Duplicate mass closure'!J11,
             ""
        )
     )</f>
        <v/>
      </c>
      <c r="I12" s="21" t="str">
        <f>IF(
        OR('Duplicate mass closure'!K11="",'Duplicate mass closure'!K12=""),
        "",
        IF(
             ABS('Duplicate mass closure'!K11-'Duplicate mass closure'!K12)&gt;'Error Flags'!I$3,
             'Duplicate mass closure'!K11,
             ""
        )
     )</f>
        <v/>
      </c>
      <c r="J12" s="21" t="str">
        <f>IF(
        OR('Duplicate mass closure'!L11="",'Duplicate mass closure'!L12=""),
        "",
        IF(
             ABS('Duplicate mass closure'!L11-'Duplicate mass closure'!L12)&gt;'Error Flags'!J$3,
             'Duplicate mass closure'!L11,
             ""
        )
     )</f>
        <v/>
      </c>
      <c r="K12" s="21" t="str">
        <f>IF(
        OR('Duplicate mass closure'!M11="",'Duplicate mass closure'!M12=""),
        "",
        IF(
             ABS('Duplicate mass closure'!M11-'Duplicate mass closure'!M12)&gt;'Error Flags'!K$3,
             'Duplicate mass closure'!M11,
             ""
        )
     )</f>
        <v/>
      </c>
      <c r="L12" s="21" t="str">
        <f>IF(
        OR('Duplicate mass closure'!N11="",'Duplicate mass closure'!N12=""),
        "",
        IF(
             ABS('Duplicate mass closure'!N11-'Duplicate mass closure'!N12)&gt;'Error Flags'!L$3,
             'Duplicate mass closure'!N11,
             ""
        )
     )</f>
        <v/>
      </c>
      <c r="M12" s="21" t="str">
        <f>IF(
        OR('Duplicate mass closure'!O11="",'Duplicate mass closure'!O12=""),
        "",
        IF(
             ABS('Duplicate mass closure'!O11-'Duplicate mass closure'!O12)&gt;'Error Flags'!M$3,
             'Duplicate mass closure'!O11,
             ""
        )
     )</f>
        <v/>
      </c>
      <c r="N12" s="21" t="str">
        <f>IF(
        OR('Duplicate mass closure'!P11="",'Duplicate mass closure'!P12=""),
        "",
        IF(
             ABS('Duplicate mass closure'!P11-'Duplicate mass closure'!P12)&gt;'Error Flags'!N$3,
             'Duplicate mass closure'!P11,
             ""
        )
     )</f>
        <v/>
      </c>
      <c r="O12" s="21" t="str">
        <f>IF(
        OR('Duplicate mass closure'!Q11="",'Duplicate mass closure'!Q12=""),
        "",
        IF(
             ABS('Duplicate mass closure'!Q11-'Duplicate mass closure'!Q12)&gt;'Error Flags'!O$3,
             'Duplicate mass closure'!Q11,
             ""
        )
     )</f>
        <v/>
      </c>
      <c r="P12" s="21" t="str">
        <f>IF(
        OR('Duplicate mass closure'!R11="",'Duplicate mass closure'!R12=""),
        "",
        IF(
             ABS('Duplicate mass closure'!R11-'Duplicate mass closure'!R12)&gt;'Error Flags'!P$3,
             'Duplicate mass closure'!R11,
             ""
        )
     )</f>
        <v/>
      </c>
      <c r="Q12" s="21" t="str">
        <f>IF(
        OR('Duplicate mass closure'!S11="",'Duplicate mass closure'!S12=""),
        "",
        IF(
             ABS('Duplicate mass closure'!S11-'Duplicate mass closure'!S12)&gt;'Error Flags'!Q$3,
             'Duplicate mass closure'!S11,
             ""
        )
     )</f>
        <v/>
      </c>
      <c r="R12" s="21" t="str">
        <f>IF(
        OR('Duplicate mass closure'!T11="",'Duplicate mass closure'!T12=""),
        "",
        IF(
             ABS('Duplicate mass closure'!T11-'Duplicate mass closure'!T12)&gt;'Error Flags'!R$3,
             'Duplicate mass closure'!T11,
             ""
        )
     )</f>
        <v/>
      </c>
      <c r="S12" s="21" t="str">
        <f>IF(
        OR('Duplicate mass closure'!U11="",'Duplicate mass closure'!U12=""),
        "",
        IF(
             ABS('Duplicate mass closure'!U11-'Duplicate mass closure'!U12)&gt;'Error Flags'!S$3,
             'Duplicate mass closure'!U11,
             ""
        )
     )</f>
        <v/>
      </c>
      <c r="T12" s="21" t="str">
        <f>IF(
        OR('Duplicate mass closure'!V11="",'Duplicate mass closure'!V12=""),
        "",
        IF(
             ABS('Duplicate mass closure'!V11-'Duplicate mass closure'!V12)&gt;'Error Flags'!T$3,
             'Duplicate mass closure'!V11,
             ""
        )
     )</f>
        <v/>
      </c>
      <c r="U12" s="21" t="str">
        <f>IF(
        OR('Duplicate mass closure'!W11="",'Duplicate mass closure'!W12=""),
        "",
        IF(
             ABS('Duplicate mass closure'!W11-'Duplicate mass closure'!W12)&gt;'Error Flags'!U$3,
             'Duplicate mass closure'!W11,
             ""
        )
     )</f>
        <v/>
      </c>
      <c r="V12" s="21" t="str">
        <f>IF(
        OR('Duplicate mass closure'!X11="",'Duplicate mass closure'!X12=""),
        "",
        IF(
             ABS('Duplicate mass closure'!X11-'Duplicate mass closure'!X12)&gt;'Error Flags'!V$3,
             'Duplicate mass closure'!X11,
             ""
        )
     )</f>
        <v/>
      </c>
      <c r="W12" s="21" t="str">
        <f>IF(
        OR('Duplicate mass closure'!Y11="",'Duplicate mass closure'!Y12=""),
        "",
        IF(
             ABS('Duplicate mass closure'!Y11-'Duplicate mass closure'!Y12)&gt;'Error Flags'!W$3,
             'Duplicate mass closure'!Y11,
             ""
        )
     )</f>
        <v/>
      </c>
      <c r="X12" s="21" t="str">
        <f>IF(
        OR('Duplicate mass closure'!Z11="",'Duplicate mass closure'!Z12=""),
        "",
        IF(
             ABS('Duplicate mass closure'!Z11-'Duplicate mass closure'!Z12)&gt;'Error Flags'!X$3,
             'Duplicate mass closure'!Z11,
             ""
        )
     )</f>
        <v/>
      </c>
      <c r="Y12" s="21" t="str">
        <f>IF(
        OR('Duplicate mass closure'!AA11="",'Duplicate mass closure'!AA12=""),
        "",
        IF(
             ABS('Duplicate mass closure'!AA11-'Duplicate mass closure'!AA12)&gt;'Error Flags'!Y$3,
             'Duplicate mass closure'!AA11,
             ""
        )
     )</f>
        <v/>
      </c>
      <c r="Z12" s="21" t="str">
        <f>IF(
        OR('Duplicate mass closure'!AB11="",'Duplicate mass closure'!AB12=""),
        "",
        IF(
             ABS('Duplicate mass closure'!AB11-'Duplicate mass closure'!AB12)&gt;'Error Flags'!Z$3,
             'Duplicate mass closure'!AB11,
             ""
        )
     )</f>
        <v/>
      </c>
    </row>
    <row r="13" spans="1:26">
      <c r="A13" s="5" t="s">
        <v>11</v>
      </c>
      <c r="B13" s="5" t="str">
        <f>IF('TRB Record'!C11="","",'TRB Record'!C11)</f>
        <v>F6 t0</v>
      </c>
      <c r="C13" s="21" t="str">
        <f>IF(
        OR('Duplicate mass closure'!E11="",'Duplicate mass closure'!E12=""),
        "",
        IF(
             ABS('Duplicate mass closure'!E11-'Duplicate mass closure'!E12)&gt;'Error Flags'!C$3,
             'Duplicate mass closure'!E12,
             ""
        )
     )</f>
        <v/>
      </c>
      <c r="D13" s="21" t="str">
        <f>IF(
        OR('Duplicate mass closure'!F11="",'Duplicate mass closure'!F12=""),
        "",
        IF(
             ABS('Duplicate mass closure'!F11-'Duplicate mass closure'!F12)&gt;'Error Flags'!D$3,
             'Duplicate mass closure'!F12,
             ""
        )
     )</f>
        <v/>
      </c>
      <c r="E13" s="21" t="str">
        <f>IF(
        OR('Duplicate mass closure'!G11="",'Duplicate mass closure'!G12=""),
        "",
        IF(
             ABS('Duplicate mass closure'!G11-'Duplicate mass closure'!G12)&gt;'Error Flags'!E$3,
             'Duplicate mass closure'!G12,
             ""
        )
     )</f>
        <v/>
      </c>
      <c r="F13" s="21" t="str">
        <f>IF(
        OR('Duplicate mass closure'!H11="",'Duplicate mass closure'!H12=""),
        "",
        IF(
             ABS('Duplicate mass closure'!H11-'Duplicate mass closure'!H12)&gt;'Error Flags'!F$3,
             'Duplicate mass closure'!H12,
             ""
        )
     )</f>
        <v/>
      </c>
      <c r="G13" s="21" t="str">
        <f>IF(
        OR('Duplicate mass closure'!I11="",'Duplicate mass closure'!I12=""),
        "",
        IF(
             ABS('Duplicate mass closure'!I11-'Duplicate mass closure'!I12)&gt;'Error Flags'!G$3,
             'Duplicate mass closure'!I12,
             ""
        )
     )</f>
        <v/>
      </c>
      <c r="H13" s="21" t="str">
        <f>IF(
        OR('Duplicate mass closure'!J11="",'Duplicate mass closure'!J12=""),
        "",
        IF(
             ABS('Duplicate mass closure'!J11-'Duplicate mass closure'!J12)&gt;'Error Flags'!H$3,
             'Duplicate mass closure'!J12,
             ""
        )
     )</f>
        <v/>
      </c>
      <c r="I13" s="21" t="str">
        <f>IF(
        OR('Duplicate mass closure'!K11="",'Duplicate mass closure'!K12=""),
        "",
        IF(
             ABS('Duplicate mass closure'!K11-'Duplicate mass closure'!K12)&gt;'Error Flags'!I$3,
             'Duplicate mass closure'!K12,
             ""
        )
     )</f>
        <v/>
      </c>
      <c r="J13" s="21" t="str">
        <f>IF(
        OR('Duplicate mass closure'!L11="",'Duplicate mass closure'!L12=""),
        "",
        IF(
             ABS('Duplicate mass closure'!L11-'Duplicate mass closure'!L12)&gt;'Error Flags'!J$3,
             'Duplicate mass closure'!L12,
             ""
        )
     )</f>
        <v/>
      </c>
      <c r="K13" s="21" t="str">
        <f>IF(
        OR('Duplicate mass closure'!M11="",'Duplicate mass closure'!M12=""),
        "",
        IF(
             ABS('Duplicate mass closure'!M11-'Duplicate mass closure'!M12)&gt;'Error Flags'!K$3,
             'Duplicate mass closure'!M12,
             ""
        )
     )</f>
        <v/>
      </c>
      <c r="L13" s="21" t="str">
        <f>IF(
        OR('Duplicate mass closure'!N11="",'Duplicate mass closure'!N12=""),
        "",
        IF(
             ABS('Duplicate mass closure'!N11-'Duplicate mass closure'!N12)&gt;'Error Flags'!L$3,
             'Duplicate mass closure'!N12,
             ""
        )
     )</f>
        <v/>
      </c>
      <c r="M13" s="21" t="str">
        <f>IF(
        OR('Duplicate mass closure'!O11="",'Duplicate mass closure'!O12=""),
        "",
        IF(
             ABS('Duplicate mass closure'!O11-'Duplicate mass closure'!O12)&gt;'Error Flags'!M$3,
             'Duplicate mass closure'!O12,
             ""
        )
     )</f>
        <v/>
      </c>
      <c r="N13" s="21" t="str">
        <f>IF(
        OR('Duplicate mass closure'!P11="",'Duplicate mass closure'!P12=""),
        "",
        IF(
             ABS('Duplicate mass closure'!P11-'Duplicate mass closure'!P12)&gt;'Error Flags'!N$3,
             'Duplicate mass closure'!P12,
             ""
        )
     )</f>
        <v/>
      </c>
      <c r="O13" s="21" t="str">
        <f>IF(
        OR('Duplicate mass closure'!Q11="",'Duplicate mass closure'!Q12=""),
        "",
        IF(
             ABS('Duplicate mass closure'!Q11-'Duplicate mass closure'!Q12)&gt;'Error Flags'!O$3,
             'Duplicate mass closure'!Q12,
             ""
        )
     )</f>
        <v/>
      </c>
      <c r="P13" s="21" t="str">
        <f>IF(
        OR('Duplicate mass closure'!R11="",'Duplicate mass closure'!R12=""),
        "",
        IF(
             ABS('Duplicate mass closure'!R11-'Duplicate mass closure'!R12)&gt;'Error Flags'!P$3,
             'Duplicate mass closure'!R12,
             ""
        )
     )</f>
        <v/>
      </c>
      <c r="Q13" s="21" t="str">
        <f>IF(
        OR('Duplicate mass closure'!S11="",'Duplicate mass closure'!S12=""),
        "",
        IF(
             ABS('Duplicate mass closure'!S11-'Duplicate mass closure'!S12)&gt;'Error Flags'!Q$3,
             'Duplicate mass closure'!S12,
             ""
        )
     )</f>
        <v/>
      </c>
      <c r="R13" s="21" t="str">
        <f>IF(
        OR('Duplicate mass closure'!T11="",'Duplicate mass closure'!T12=""),
        "",
        IF(
             ABS('Duplicate mass closure'!T11-'Duplicate mass closure'!T12)&gt;'Error Flags'!R$3,
             'Duplicate mass closure'!T12,
             ""
        )
     )</f>
        <v/>
      </c>
      <c r="S13" s="21" t="str">
        <f>IF(
        OR('Duplicate mass closure'!U11="",'Duplicate mass closure'!U12=""),
        "",
        IF(
             ABS('Duplicate mass closure'!U11-'Duplicate mass closure'!U12)&gt;'Error Flags'!S$3,
             'Duplicate mass closure'!U12,
             ""
        )
     )</f>
        <v/>
      </c>
      <c r="T13" s="21" t="str">
        <f>IF(
        OR('Duplicate mass closure'!V11="",'Duplicate mass closure'!V12=""),
        "",
        IF(
             ABS('Duplicate mass closure'!V11-'Duplicate mass closure'!V12)&gt;'Error Flags'!T$3,
             'Duplicate mass closure'!V12,
             ""
        )
     )</f>
        <v/>
      </c>
      <c r="U13" s="21" t="str">
        <f>IF(
        OR('Duplicate mass closure'!W11="",'Duplicate mass closure'!W12=""),
        "",
        IF(
             ABS('Duplicate mass closure'!W11-'Duplicate mass closure'!W12)&gt;'Error Flags'!U$3,
             'Duplicate mass closure'!W12,
             ""
        )
     )</f>
        <v/>
      </c>
      <c r="V13" s="21" t="str">
        <f>IF(
        OR('Duplicate mass closure'!X11="",'Duplicate mass closure'!X12=""),
        "",
        IF(
             ABS('Duplicate mass closure'!X11-'Duplicate mass closure'!X12)&gt;'Error Flags'!V$3,
             'Duplicate mass closure'!X12,
             ""
        )
     )</f>
        <v/>
      </c>
      <c r="W13" s="21" t="str">
        <f>IF(
        OR('Duplicate mass closure'!Y11="",'Duplicate mass closure'!Y12=""),
        "",
        IF(
             ABS('Duplicate mass closure'!Y11-'Duplicate mass closure'!Y12)&gt;'Error Flags'!W$3,
             'Duplicate mass closure'!Y12,
             ""
        )
     )</f>
        <v/>
      </c>
      <c r="X13" s="21" t="str">
        <f>IF(
        OR('Duplicate mass closure'!Z11="",'Duplicate mass closure'!Z12=""),
        "",
        IF(
             ABS('Duplicate mass closure'!Z11-'Duplicate mass closure'!Z12)&gt;'Error Flags'!X$3,
             'Duplicate mass closure'!Z12,
             ""
        )
     )</f>
        <v/>
      </c>
      <c r="Y13" s="21" t="str">
        <f>IF(
        OR('Duplicate mass closure'!AA11="",'Duplicate mass closure'!AA12=""),
        "",
        IF(
             ABS('Duplicate mass closure'!AA11-'Duplicate mass closure'!AA12)&gt;'Error Flags'!Y$3,
             'Duplicate mass closure'!AA12,
             ""
        )
     )</f>
        <v/>
      </c>
      <c r="Z13" s="21" t="str">
        <f>IF(
        OR('Duplicate mass closure'!AB11="",'Duplicate mass closure'!AB12=""),
        "",
        IF(
             ABS('Duplicate mass closure'!AB11-'Duplicate mass closure'!AB12)&gt;'Error Flags'!Z$3,
             'Duplicate mass closure'!AB12,
             ""
        )
     )</f>
        <v/>
      </c>
    </row>
    <row r="14" spans="1:26">
      <c r="A14" s="5">
        <v>6</v>
      </c>
      <c r="B14" s="5" t="str">
        <f>IF('TRB Record'!C12="","",'TRB Record'!C12)</f>
        <v>F7 t0</v>
      </c>
      <c r="C14" s="21" t="str">
        <f>IF(
        OR('Duplicate mass closure'!E13="",'Duplicate mass closure'!E14=""),
        "",
        IF(
             ABS('Duplicate mass closure'!E13-'Duplicate mass closure'!E14)&gt;'Error Flags'!C$3,
             'Duplicate mass closure'!E13,
             ""
        )
     )</f>
        <v/>
      </c>
      <c r="D14" s="21" t="str">
        <f>IF(
        OR('Duplicate mass closure'!F13="",'Duplicate mass closure'!F14=""),
        "",
        IF(
             ABS('Duplicate mass closure'!F13-'Duplicate mass closure'!F14)&gt;'Error Flags'!D$3,
             'Duplicate mass closure'!F13,
             ""
        )
     )</f>
        <v/>
      </c>
      <c r="E14" s="21" t="str">
        <f>IF(
        OR('Duplicate mass closure'!G13="",'Duplicate mass closure'!G14=""),
        "",
        IF(
             ABS('Duplicate mass closure'!G13-'Duplicate mass closure'!G14)&gt;'Error Flags'!E$3,
             'Duplicate mass closure'!G13,
             ""
        )
     )</f>
        <v/>
      </c>
      <c r="F14" s="21" t="str">
        <f>IF(
        OR('Duplicate mass closure'!H13="",'Duplicate mass closure'!H14=""),
        "",
        IF(
             ABS('Duplicate mass closure'!H13-'Duplicate mass closure'!H14)&gt;'Error Flags'!F$3,
             'Duplicate mass closure'!H13,
             ""
        )
     )</f>
        <v/>
      </c>
      <c r="G14" s="21" t="str">
        <f>IF(
        OR('Duplicate mass closure'!I13="",'Duplicate mass closure'!I14=""),
        "",
        IF(
             ABS('Duplicate mass closure'!I13-'Duplicate mass closure'!I14)&gt;'Error Flags'!G$3,
             'Duplicate mass closure'!I13,
             ""
        )
     )</f>
        <v/>
      </c>
      <c r="H14" s="21" t="str">
        <f>IF(
        OR('Duplicate mass closure'!J13="",'Duplicate mass closure'!J14=""),
        "",
        IF(
             ABS('Duplicate mass closure'!J13-'Duplicate mass closure'!J14)&gt;'Error Flags'!H$3,
             'Duplicate mass closure'!J13,
             ""
        )
     )</f>
        <v/>
      </c>
      <c r="I14" s="21" t="str">
        <f>IF(
        OR('Duplicate mass closure'!K13="",'Duplicate mass closure'!K14=""),
        "",
        IF(
             ABS('Duplicate mass closure'!K13-'Duplicate mass closure'!K14)&gt;'Error Flags'!I$3,
             'Duplicate mass closure'!K13,
             ""
        )
     )</f>
        <v/>
      </c>
      <c r="J14" s="21" t="str">
        <f>IF(
        OR('Duplicate mass closure'!L13="",'Duplicate mass closure'!L14=""),
        "",
        IF(
             ABS('Duplicate mass closure'!L13-'Duplicate mass closure'!L14)&gt;'Error Flags'!J$3,
             'Duplicate mass closure'!L13,
             ""
        )
     )</f>
        <v/>
      </c>
      <c r="K14" s="21" t="str">
        <f>IF(
        OR('Duplicate mass closure'!M13="",'Duplicate mass closure'!M14=""),
        "",
        IF(
             ABS('Duplicate mass closure'!M13-'Duplicate mass closure'!M14)&gt;'Error Flags'!K$3,
             'Duplicate mass closure'!M13,
             ""
        )
     )</f>
        <v/>
      </c>
      <c r="L14" s="21" t="str">
        <f>IF(
        OR('Duplicate mass closure'!N13="",'Duplicate mass closure'!N14=""),
        "",
        IF(
             ABS('Duplicate mass closure'!N13-'Duplicate mass closure'!N14)&gt;'Error Flags'!L$3,
             'Duplicate mass closure'!N13,
             ""
        )
     )</f>
        <v/>
      </c>
      <c r="M14" s="21" t="str">
        <f>IF(
        OR('Duplicate mass closure'!O13="",'Duplicate mass closure'!O14=""),
        "",
        IF(
             ABS('Duplicate mass closure'!O13-'Duplicate mass closure'!O14)&gt;'Error Flags'!M$3,
             'Duplicate mass closure'!O13,
             ""
        )
     )</f>
        <v/>
      </c>
      <c r="N14" s="21" t="str">
        <f>IF(
        OR('Duplicate mass closure'!P13="",'Duplicate mass closure'!P14=""),
        "",
        IF(
             ABS('Duplicate mass closure'!P13-'Duplicate mass closure'!P14)&gt;'Error Flags'!N$3,
             'Duplicate mass closure'!P13,
             ""
        )
     )</f>
        <v/>
      </c>
      <c r="O14" s="21" t="str">
        <f>IF(
        OR('Duplicate mass closure'!Q13="",'Duplicate mass closure'!Q14=""),
        "",
        IF(
             ABS('Duplicate mass closure'!Q13-'Duplicate mass closure'!Q14)&gt;'Error Flags'!O$3,
             'Duplicate mass closure'!Q13,
             ""
        )
     )</f>
        <v/>
      </c>
      <c r="P14" s="21" t="str">
        <f>IF(
        OR('Duplicate mass closure'!R13="",'Duplicate mass closure'!R14=""),
        "",
        IF(
             ABS('Duplicate mass closure'!R13-'Duplicate mass closure'!R14)&gt;'Error Flags'!P$3,
             'Duplicate mass closure'!R13,
             ""
        )
     )</f>
        <v/>
      </c>
      <c r="Q14" s="21" t="str">
        <f>IF(
        OR('Duplicate mass closure'!S13="",'Duplicate mass closure'!S14=""),
        "",
        IF(
             ABS('Duplicate mass closure'!S13-'Duplicate mass closure'!S14)&gt;'Error Flags'!Q$3,
             'Duplicate mass closure'!S13,
             ""
        )
     )</f>
        <v/>
      </c>
      <c r="R14" s="21" t="str">
        <f>IF(
        OR('Duplicate mass closure'!T13="",'Duplicate mass closure'!T14=""),
        "",
        IF(
             ABS('Duplicate mass closure'!T13-'Duplicate mass closure'!T14)&gt;'Error Flags'!R$3,
             'Duplicate mass closure'!T13,
             ""
        )
     )</f>
        <v/>
      </c>
      <c r="S14" s="21" t="str">
        <f>IF(
        OR('Duplicate mass closure'!U13="",'Duplicate mass closure'!U14=""),
        "",
        IF(
             ABS('Duplicate mass closure'!U13-'Duplicate mass closure'!U14)&gt;'Error Flags'!S$3,
             'Duplicate mass closure'!U13,
             ""
        )
     )</f>
        <v/>
      </c>
      <c r="T14" s="21" t="str">
        <f>IF(
        OR('Duplicate mass closure'!V13="",'Duplicate mass closure'!V14=""),
        "",
        IF(
             ABS('Duplicate mass closure'!V13-'Duplicate mass closure'!V14)&gt;'Error Flags'!T$3,
             'Duplicate mass closure'!V13,
             ""
        )
     )</f>
        <v/>
      </c>
      <c r="U14" s="21" t="str">
        <f>IF(
        OR('Duplicate mass closure'!W13="",'Duplicate mass closure'!W14=""),
        "",
        IF(
             ABS('Duplicate mass closure'!W13-'Duplicate mass closure'!W14)&gt;'Error Flags'!U$3,
             'Duplicate mass closure'!W13,
             ""
        )
     )</f>
        <v/>
      </c>
      <c r="V14" s="21" t="str">
        <f>IF(
        OR('Duplicate mass closure'!X13="",'Duplicate mass closure'!X14=""),
        "",
        IF(
             ABS('Duplicate mass closure'!X13-'Duplicate mass closure'!X14)&gt;'Error Flags'!V$3,
             'Duplicate mass closure'!X13,
             ""
        )
     )</f>
        <v/>
      </c>
      <c r="W14" s="21" t="str">
        <f>IF(
        OR('Duplicate mass closure'!Y13="",'Duplicate mass closure'!Y14=""),
        "",
        IF(
             ABS('Duplicate mass closure'!Y13-'Duplicate mass closure'!Y14)&gt;'Error Flags'!W$3,
             'Duplicate mass closure'!Y13,
             ""
        )
     )</f>
        <v/>
      </c>
      <c r="X14" s="21" t="str">
        <f>IF(
        OR('Duplicate mass closure'!Z13="",'Duplicate mass closure'!Z14=""),
        "",
        IF(
             ABS('Duplicate mass closure'!Z13-'Duplicate mass closure'!Z14)&gt;'Error Flags'!X$3,
             'Duplicate mass closure'!Z13,
             ""
        )
     )</f>
        <v/>
      </c>
      <c r="Y14" s="21" t="str">
        <f>IF(
        OR('Duplicate mass closure'!AA13="",'Duplicate mass closure'!AA14=""),
        "",
        IF(
             ABS('Duplicate mass closure'!AA13-'Duplicate mass closure'!AA14)&gt;'Error Flags'!Y$3,
             'Duplicate mass closure'!AA13,
             ""
        )
     )</f>
        <v/>
      </c>
      <c r="Z14" s="21" t="str">
        <f>IF(
        OR('Duplicate mass closure'!AB13="",'Duplicate mass closure'!AB14=""),
        "",
        IF(
             ABS('Duplicate mass closure'!AB13-'Duplicate mass closure'!AB14)&gt;'Error Flags'!Z$3,
             'Duplicate mass closure'!AB13,
             ""
        )
     )</f>
        <v/>
      </c>
    </row>
    <row r="15" spans="1:26">
      <c r="A15" s="5" t="s">
        <v>12</v>
      </c>
      <c r="B15" s="5" t="str">
        <f>IF('TRB Record'!C13="","",'TRB Record'!C13)</f>
        <v>F7 t0</v>
      </c>
      <c r="C15" s="21" t="str">
        <f>IF(
        OR('Duplicate mass closure'!E13="",'Duplicate mass closure'!E14=""),
        "",
        IF(
             ABS('Duplicate mass closure'!E13-'Duplicate mass closure'!E14)&gt;'Error Flags'!C$3,
             'Duplicate mass closure'!E14,
             ""
        )
     )</f>
        <v/>
      </c>
      <c r="D15" s="21" t="str">
        <f>IF(
        OR('Duplicate mass closure'!F13="",'Duplicate mass closure'!F14=""),
        "",
        IF(
             ABS('Duplicate mass closure'!F13-'Duplicate mass closure'!F14)&gt;'Error Flags'!D$3,
             'Duplicate mass closure'!F14,
             ""
        )
     )</f>
        <v/>
      </c>
      <c r="E15" s="21" t="str">
        <f>IF(
        OR('Duplicate mass closure'!G13="",'Duplicate mass closure'!G14=""),
        "",
        IF(
             ABS('Duplicate mass closure'!G13-'Duplicate mass closure'!G14)&gt;'Error Flags'!E$3,
             'Duplicate mass closure'!G14,
             ""
        )
     )</f>
        <v/>
      </c>
      <c r="F15" s="21" t="str">
        <f>IF(
        OR('Duplicate mass closure'!H13="",'Duplicate mass closure'!H14=""),
        "",
        IF(
             ABS('Duplicate mass closure'!H13-'Duplicate mass closure'!H14)&gt;'Error Flags'!F$3,
             'Duplicate mass closure'!H14,
             ""
        )
     )</f>
        <v/>
      </c>
      <c r="G15" s="21" t="str">
        <f>IF(
        OR('Duplicate mass closure'!I13="",'Duplicate mass closure'!I14=""),
        "",
        IF(
             ABS('Duplicate mass closure'!I13-'Duplicate mass closure'!I14)&gt;'Error Flags'!G$3,
             'Duplicate mass closure'!I14,
             ""
        )
     )</f>
        <v/>
      </c>
      <c r="H15" s="21" t="str">
        <f>IF(
        OR('Duplicate mass closure'!J13="",'Duplicate mass closure'!J14=""),
        "",
        IF(
             ABS('Duplicate mass closure'!J13-'Duplicate mass closure'!J14)&gt;'Error Flags'!H$3,
             'Duplicate mass closure'!J14,
             ""
        )
     )</f>
        <v/>
      </c>
      <c r="I15" s="21" t="str">
        <f>IF(
        OR('Duplicate mass closure'!K13="",'Duplicate mass closure'!K14=""),
        "",
        IF(
             ABS('Duplicate mass closure'!K13-'Duplicate mass closure'!K14)&gt;'Error Flags'!I$3,
             'Duplicate mass closure'!K14,
             ""
        )
     )</f>
        <v/>
      </c>
      <c r="J15" s="21" t="str">
        <f>IF(
        OR('Duplicate mass closure'!L13="",'Duplicate mass closure'!L14=""),
        "",
        IF(
             ABS('Duplicate mass closure'!L13-'Duplicate mass closure'!L14)&gt;'Error Flags'!J$3,
             'Duplicate mass closure'!L14,
             ""
        )
     )</f>
        <v/>
      </c>
      <c r="K15" s="21" t="str">
        <f>IF(
        OR('Duplicate mass closure'!M13="",'Duplicate mass closure'!M14=""),
        "",
        IF(
             ABS('Duplicate mass closure'!M13-'Duplicate mass closure'!M14)&gt;'Error Flags'!K$3,
             'Duplicate mass closure'!M14,
             ""
        )
     )</f>
        <v/>
      </c>
      <c r="L15" s="21" t="str">
        <f>IF(
        OR('Duplicate mass closure'!N13="",'Duplicate mass closure'!N14=""),
        "",
        IF(
             ABS('Duplicate mass closure'!N13-'Duplicate mass closure'!N14)&gt;'Error Flags'!L$3,
             'Duplicate mass closure'!N14,
             ""
        )
     )</f>
        <v/>
      </c>
      <c r="M15" s="21" t="str">
        <f>IF(
        OR('Duplicate mass closure'!O13="",'Duplicate mass closure'!O14=""),
        "",
        IF(
             ABS('Duplicate mass closure'!O13-'Duplicate mass closure'!O14)&gt;'Error Flags'!M$3,
             'Duplicate mass closure'!O14,
             ""
        )
     )</f>
        <v/>
      </c>
      <c r="N15" s="21" t="str">
        <f>IF(
        OR('Duplicate mass closure'!P13="",'Duplicate mass closure'!P14=""),
        "",
        IF(
             ABS('Duplicate mass closure'!P13-'Duplicate mass closure'!P14)&gt;'Error Flags'!N$3,
             'Duplicate mass closure'!P14,
             ""
        )
     )</f>
        <v/>
      </c>
      <c r="O15" s="21" t="str">
        <f>IF(
        OR('Duplicate mass closure'!Q13="",'Duplicate mass closure'!Q14=""),
        "",
        IF(
             ABS('Duplicate mass closure'!Q13-'Duplicate mass closure'!Q14)&gt;'Error Flags'!O$3,
             'Duplicate mass closure'!Q14,
             ""
        )
     )</f>
        <v/>
      </c>
      <c r="P15" s="21" t="str">
        <f>IF(
        OR('Duplicate mass closure'!R13="",'Duplicate mass closure'!R14=""),
        "",
        IF(
             ABS('Duplicate mass closure'!R13-'Duplicate mass closure'!R14)&gt;'Error Flags'!P$3,
             'Duplicate mass closure'!R14,
             ""
        )
     )</f>
        <v/>
      </c>
      <c r="Q15" s="21" t="str">
        <f>IF(
        OR('Duplicate mass closure'!S13="",'Duplicate mass closure'!S14=""),
        "",
        IF(
             ABS('Duplicate mass closure'!S13-'Duplicate mass closure'!S14)&gt;'Error Flags'!Q$3,
             'Duplicate mass closure'!S14,
             ""
        )
     )</f>
        <v/>
      </c>
      <c r="R15" s="21" t="str">
        <f>IF(
        OR('Duplicate mass closure'!T13="",'Duplicate mass closure'!T14=""),
        "",
        IF(
             ABS('Duplicate mass closure'!T13-'Duplicate mass closure'!T14)&gt;'Error Flags'!R$3,
             'Duplicate mass closure'!T14,
             ""
        )
     )</f>
        <v/>
      </c>
      <c r="S15" s="21" t="str">
        <f>IF(
        OR('Duplicate mass closure'!U13="",'Duplicate mass closure'!U14=""),
        "",
        IF(
             ABS('Duplicate mass closure'!U13-'Duplicate mass closure'!U14)&gt;'Error Flags'!S$3,
             'Duplicate mass closure'!U14,
             ""
        )
     )</f>
        <v/>
      </c>
      <c r="T15" s="21" t="str">
        <f>IF(
        OR('Duplicate mass closure'!V13="",'Duplicate mass closure'!V14=""),
        "",
        IF(
             ABS('Duplicate mass closure'!V13-'Duplicate mass closure'!V14)&gt;'Error Flags'!T$3,
             'Duplicate mass closure'!V14,
             ""
        )
     )</f>
        <v/>
      </c>
      <c r="U15" s="21" t="str">
        <f>IF(
        OR('Duplicate mass closure'!W13="",'Duplicate mass closure'!W14=""),
        "",
        IF(
             ABS('Duplicate mass closure'!W13-'Duplicate mass closure'!W14)&gt;'Error Flags'!U$3,
             'Duplicate mass closure'!W14,
             ""
        )
     )</f>
        <v/>
      </c>
      <c r="V15" s="21" t="str">
        <f>IF(
        OR('Duplicate mass closure'!X13="",'Duplicate mass closure'!X14=""),
        "",
        IF(
             ABS('Duplicate mass closure'!X13-'Duplicate mass closure'!X14)&gt;'Error Flags'!V$3,
             'Duplicate mass closure'!X14,
             ""
        )
     )</f>
        <v/>
      </c>
      <c r="W15" s="21" t="str">
        <f>IF(
        OR('Duplicate mass closure'!Y13="",'Duplicate mass closure'!Y14=""),
        "",
        IF(
             ABS('Duplicate mass closure'!Y13-'Duplicate mass closure'!Y14)&gt;'Error Flags'!W$3,
             'Duplicate mass closure'!Y14,
             ""
        )
     )</f>
        <v/>
      </c>
      <c r="X15" s="21" t="str">
        <f>IF(
        OR('Duplicate mass closure'!Z13="",'Duplicate mass closure'!Z14=""),
        "",
        IF(
             ABS('Duplicate mass closure'!Z13-'Duplicate mass closure'!Z14)&gt;'Error Flags'!X$3,
             'Duplicate mass closure'!Z14,
             ""
        )
     )</f>
        <v/>
      </c>
      <c r="Y15" s="21" t="str">
        <f>IF(
        OR('Duplicate mass closure'!AA13="",'Duplicate mass closure'!AA14=""),
        "",
        IF(
             ABS('Duplicate mass closure'!AA13-'Duplicate mass closure'!AA14)&gt;'Error Flags'!Y$3,
             'Duplicate mass closure'!AA14,
             ""
        )
     )</f>
        <v/>
      </c>
      <c r="Z15" s="21" t="str">
        <f>IF(
        OR('Duplicate mass closure'!AB13="",'Duplicate mass closure'!AB14=""),
        "",
        IF(
             ABS('Duplicate mass closure'!AB13-'Duplicate mass closure'!AB14)&gt;'Error Flags'!Z$3,
             'Duplicate mass closure'!AB14,
             ""
        )
     )</f>
        <v/>
      </c>
    </row>
    <row r="16" spans="1:26">
      <c r="A16" s="5">
        <v>7</v>
      </c>
      <c r="B16" s="5" t="str">
        <f>IF('TRB Record'!C14="","",'TRB Record'!C14)</f>
        <v>F8 t0</v>
      </c>
      <c r="C16" s="21" t="str">
        <f>IF(
        OR('Duplicate mass closure'!E15="",'Duplicate mass closure'!E16=""),
        "",
        IF(
             ABS('Duplicate mass closure'!E15-'Duplicate mass closure'!E16)&gt;'Error Flags'!C$3,
             'Duplicate mass closure'!E15,
             ""
        )
     )</f>
        <v/>
      </c>
      <c r="D16" s="21" t="str">
        <f>IF(
        OR('Duplicate mass closure'!F15="",'Duplicate mass closure'!F16=""),
        "",
        IF(
             ABS('Duplicate mass closure'!F15-'Duplicate mass closure'!F16)&gt;'Error Flags'!D$3,
             'Duplicate mass closure'!F15,
             ""
        )
     )</f>
        <v/>
      </c>
      <c r="E16" s="21" t="str">
        <f>IF(
        OR('Duplicate mass closure'!G15="",'Duplicate mass closure'!G16=""),
        "",
        IF(
             ABS('Duplicate mass closure'!G15-'Duplicate mass closure'!G16)&gt;'Error Flags'!E$3,
             'Duplicate mass closure'!G15,
             ""
        )
     )</f>
        <v/>
      </c>
      <c r="F16" s="21" t="str">
        <f>IF(
        OR('Duplicate mass closure'!H15="",'Duplicate mass closure'!H16=""),
        "",
        IF(
             ABS('Duplicate mass closure'!H15-'Duplicate mass closure'!H16)&gt;'Error Flags'!F$3,
             'Duplicate mass closure'!H15,
             ""
        )
     )</f>
        <v/>
      </c>
      <c r="G16" s="21" t="str">
        <f>IF(
        OR('Duplicate mass closure'!I15="",'Duplicate mass closure'!I16=""),
        "",
        IF(
             ABS('Duplicate mass closure'!I15-'Duplicate mass closure'!I16)&gt;'Error Flags'!G$3,
             'Duplicate mass closure'!I15,
             ""
        )
     )</f>
        <v/>
      </c>
      <c r="H16" s="21" t="str">
        <f>IF(
        OR('Duplicate mass closure'!J15="",'Duplicate mass closure'!J16=""),
        "",
        IF(
             ABS('Duplicate mass closure'!J15-'Duplicate mass closure'!J16)&gt;'Error Flags'!H$3,
             'Duplicate mass closure'!J15,
             ""
        )
     )</f>
        <v/>
      </c>
      <c r="I16" s="21" t="str">
        <f>IF(
        OR('Duplicate mass closure'!K15="",'Duplicate mass closure'!K16=""),
        "",
        IF(
             ABS('Duplicate mass closure'!K15-'Duplicate mass closure'!K16)&gt;'Error Flags'!I$3,
             'Duplicate mass closure'!K15,
             ""
        )
     )</f>
        <v/>
      </c>
      <c r="J16" s="21" t="str">
        <f>IF(
        OR('Duplicate mass closure'!L15="",'Duplicate mass closure'!L16=""),
        "",
        IF(
             ABS('Duplicate mass closure'!L15-'Duplicate mass closure'!L16)&gt;'Error Flags'!J$3,
             'Duplicate mass closure'!L15,
             ""
        )
     )</f>
        <v/>
      </c>
      <c r="K16" s="21" t="str">
        <f>IF(
        OR('Duplicate mass closure'!M15="",'Duplicate mass closure'!M16=""),
        "",
        IF(
             ABS('Duplicate mass closure'!M15-'Duplicate mass closure'!M16)&gt;'Error Flags'!K$3,
             'Duplicate mass closure'!M15,
             ""
        )
     )</f>
        <v/>
      </c>
      <c r="L16" s="21" t="str">
        <f>IF(
        OR('Duplicate mass closure'!N15="",'Duplicate mass closure'!N16=""),
        "",
        IF(
             ABS('Duplicate mass closure'!N15-'Duplicate mass closure'!N16)&gt;'Error Flags'!L$3,
             'Duplicate mass closure'!N15,
             ""
        )
     )</f>
        <v/>
      </c>
      <c r="M16" s="21" t="str">
        <f>IF(
        OR('Duplicate mass closure'!O15="",'Duplicate mass closure'!O16=""),
        "",
        IF(
             ABS('Duplicate mass closure'!O15-'Duplicate mass closure'!O16)&gt;'Error Flags'!M$3,
             'Duplicate mass closure'!O15,
             ""
        )
     )</f>
        <v/>
      </c>
      <c r="N16" s="21" t="str">
        <f>IF(
        OR('Duplicate mass closure'!P15="",'Duplicate mass closure'!P16=""),
        "",
        IF(
             ABS('Duplicate mass closure'!P15-'Duplicate mass closure'!P16)&gt;'Error Flags'!N$3,
             'Duplicate mass closure'!P15,
             ""
        )
     )</f>
        <v/>
      </c>
      <c r="O16" s="21" t="str">
        <f>IF(
        OR('Duplicate mass closure'!Q15="",'Duplicate mass closure'!Q16=""),
        "",
        IF(
             ABS('Duplicate mass closure'!Q15-'Duplicate mass closure'!Q16)&gt;'Error Flags'!O$3,
             'Duplicate mass closure'!Q15,
             ""
        )
     )</f>
        <v/>
      </c>
      <c r="P16" s="21" t="str">
        <f>IF(
        OR('Duplicate mass closure'!R15="",'Duplicate mass closure'!R16=""),
        "",
        IF(
             ABS('Duplicate mass closure'!R15-'Duplicate mass closure'!R16)&gt;'Error Flags'!P$3,
             'Duplicate mass closure'!R15,
             ""
        )
     )</f>
        <v/>
      </c>
      <c r="Q16" s="21" t="str">
        <f>IF(
        OR('Duplicate mass closure'!S15="",'Duplicate mass closure'!S16=""),
        "",
        IF(
             ABS('Duplicate mass closure'!S15-'Duplicate mass closure'!S16)&gt;'Error Flags'!Q$3,
             'Duplicate mass closure'!S15,
             ""
        )
     )</f>
        <v/>
      </c>
      <c r="R16" s="21" t="str">
        <f>IF(
        OR('Duplicate mass closure'!T15="",'Duplicate mass closure'!T16=""),
        "",
        IF(
             ABS('Duplicate mass closure'!T15-'Duplicate mass closure'!T16)&gt;'Error Flags'!R$3,
             'Duplicate mass closure'!T15,
             ""
        )
     )</f>
        <v/>
      </c>
      <c r="S16" s="21" t="str">
        <f>IF(
        OR('Duplicate mass closure'!U15="",'Duplicate mass closure'!U16=""),
        "",
        IF(
             ABS('Duplicate mass closure'!U15-'Duplicate mass closure'!U16)&gt;'Error Flags'!S$3,
             'Duplicate mass closure'!U15,
             ""
        )
     )</f>
        <v/>
      </c>
      <c r="T16" s="21" t="str">
        <f>IF(
        OR('Duplicate mass closure'!V15="",'Duplicate mass closure'!V16=""),
        "",
        IF(
             ABS('Duplicate mass closure'!V15-'Duplicate mass closure'!V16)&gt;'Error Flags'!T$3,
             'Duplicate mass closure'!V15,
             ""
        )
     )</f>
        <v/>
      </c>
      <c r="U16" s="21" t="str">
        <f>IF(
        OR('Duplicate mass closure'!W15="",'Duplicate mass closure'!W16=""),
        "",
        IF(
             ABS('Duplicate mass closure'!W15-'Duplicate mass closure'!W16)&gt;'Error Flags'!U$3,
             'Duplicate mass closure'!W15,
             ""
        )
     )</f>
        <v/>
      </c>
      <c r="V16" s="21" t="str">
        <f>IF(
        OR('Duplicate mass closure'!X15="",'Duplicate mass closure'!X16=""),
        "",
        IF(
             ABS('Duplicate mass closure'!X15-'Duplicate mass closure'!X16)&gt;'Error Flags'!V$3,
             'Duplicate mass closure'!X15,
             ""
        )
     )</f>
        <v/>
      </c>
      <c r="W16" s="21" t="str">
        <f>IF(
        OR('Duplicate mass closure'!Y15="",'Duplicate mass closure'!Y16=""),
        "",
        IF(
             ABS('Duplicate mass closure'!Y15-'Duplicate mass closure'!Y16)&gt;'Error Flags'!W$3,
             'Duplicate mass closure'!Y15,
             ""
        )
     )</f>
        <v/>
      </c>
      <c r="X16" s="21" t="str">
        <f>IF(
        OR('Duplicate mass closure'!Z15="",'Duplicate mass closure'!Z16=""),
        "",
        IF(
             ABS('Duplicate mass closure'!Z15-'Duplicate mass closure'!Z16)&gt;'Error Flags'!X$3,
             'Duplicate mass closure'!Z15,
             ""
        )
     )</f>
        <v/>
      </c>
      <c r="Y16" s="21" t="str">
        <f>IF(
        OR('Duplicate mass closure'!AA15="",'Duplicate mass closure'!AA16=""),
        "",
        IF(
             ABS('Duplicate mass closure'!AA15-'Duplicate mass closure'!AA16)&gt;'Error Flags'!Y$3,
             'Duplicate mass closure'!AA15,
             ""
        )
     )</f>
        <v/>
      </c>
      <c r="Z16" s="21" t="str">
        <f>IF(
        OR('Duplicate mass closure'!AB15="",'Duplicate mass closure'!AB16=""),
        "",
        IF(
             ABS('Duplicate mass closure'!AB15-'Duplicate mass closure'!AB16)&gt;'Error Flags'!Z$3,
             'Duplicate mass closure'!AB15,
             ""
        )
     )</f>
        <v/>
      </c>
    </row>
    <row r="17" spans="1:26">
      <c r="A17" s="5" t="s">
        <v>13</v>
      </c>
      <c r="B17" s="5" t="str">
        <f>IF('TRB Record'!C15="","",'TRB Record'!C15)</f>
        <v>F8 t0</v>
      </c>
      <c r="C17" s="21" t="str">
        <f>IF(
        OR('Duplicate mass closure'!E15="",'Duplicate mass closure'!E16=""),
        "",
        IF(
             ABS('Duplicate mass closure'!E15-'Duplicate mass closure'!E16)&gt;'Error Flags'!C$3,
             'Duplicate mass closure'!E16,
             ""
        )
     )</f>
        <v/>
      </c>
      <c r="D17" s="21" t="str">
        <f>IF(
        OR('Duplicate mass closure'!F15="",'Duplicate mass closure'!F16=""),
        "",
        IF(
             ABS('Duplicate mass closure'!F15-'Duplicate mass closure'!F16)&gt;'Error Flags'!D$3,
             'Duplicate mass closure'!F16,
             ""
        )
     )</f>
        <v/>
      </c>
      <c r="E17" s="21" t="str">
        <f>IF(
        OR('Duplicate mass closure'!G15="",'Duplicate mass closure'!G16=""),
        "",
        IF(
             ABS('Duplicate mass closure'!G15-'Duplicate mass closure'!G16)&gt;'Error Flags'!E$3,
             'Duplicate mass closure'!G16,
             ""
        )
     )</f>
        <v/>
      </c>
      <c r="F17" s="21" t="str">
        <f>IF(
        OR('Duplicate mass closure'!H15="",'Duplicate mass closure'!H16=""),
        "",
        IF(
             ABS('Duplicate mass closure'!H15-'Duplicate mass closure'!H16)&gt;'Error Flags'!F$3,
             'Duplicate mass closure'!H16,
             ""
        )
     )</f>
        <v/>
      </c>
      <c r="G17" s="21" t="str">
        <f>IF(
        OR('Duplicate mass closure'!I15="",'Duplicate mass closure'!I16=""),
        "",
        IF(
             ABS('Duplicate mass closure'!I15-'Duplicate mass closure'!I16)&gt;'Error Flags'!G$3,
             'Duplicate mass closure'!I16,
             ""
        )
     )</f>
        <v/>
      </c>
      <c r="H17" s="21" t="str">
        <f>IF(
        OR('Duplicate mass closure'!J15="",'Duplicate mass closure'!J16=""),
        "",
        IF(
             ABS('Duplicate mass closure'!J15-'Duplicate mass closure'!J16)&gt;'Error Flags'!H$3,
             'Duplicate mass closure'!J16,
             ""
        )
     )</f>
        <v/>
      </c>
      <c r="I17" s="21" t="str">
        <f>IF(
        OR('Duplicate mass closure'!K15="",'Duplicate mass closure'!K16=""),
        "",
        IF(
             ABS('Duplicate mass closure'!K15-'Duplicate mass closure'!K16)&gt;'Error Flags'!I$3,
             'Duplicate mass closure'!K16,
             ""
        )
     )</f>
        <v/>
      </c>
      <c r="J17" s="21" t="str">
        <f>IF(
        OR('Duplicate mass closure'!L15="",'Duplicate mass closure'!L16=""),
        "",
        IF(
             ABS('Duplicate mass closure'!L15-'Duplicate mass closure'!L16)&gt;'Error Flags'!J$3,
             'Duplicate mass closure'!L16,
             ""
        )
     )</f>
        <v/>
      </c>
      <c r="K17" s="21" t="str">
        <f>IF(
        OR('Duplicate mass closure'!M15="",'Duplicate mass closure'!M16=""),
        "",
        IF(
             ABS('Duplicate mass closure'!M15-'Duplicate mass closure'!M16)&gt;'Error Flags'!K$3,
             'Duplicate mass closure'!M16,
             ""
        )
     )</f>
        <v/>
      </c>
      <c r="L17" s="21" t="str">
        <f>IF(
        OR('Duplicate mass closure'!N15="",'Duplicate mass closure'!N16=""),
        "",
        IF(
             ABS('Duplicate mass closure'!N15-'Duplicate mass closure'!N16)&gt;'Error Flags'!L$3,
             'Duplicate mass closure'!N16,
             ""
        )
     )</f>
        <v/>
      </c>
      <c r="M17" s="21" t="str">
        <f>IF(
        OR('Duplicate mass closure'!O15="",'Duplicate mass closure'!O16=""),
        "",
        IF(
             ABS('Duplicate mass closure'!O15-'Duplicate mass closure'!O16)&gt;'Error Flags'!M$3,
             'Duplicate mass closure'!O16,
             ""
        )
     )</f>
        <v/>
      </c>
      <c r="N17" s="21" t="str">
        <f>IF(
        OR('Duplicate mass closure'!P15="",'Duplicate mass closure'!P16=""),
        "",
        IF(
             ABS('Duplicate mass closure'!P15-'Duplicate mass closure'!P16)&gt;'Error Flags'!N$3,
             'Duplicate mass closure'!P16,
             ""
        )
     )</f>
        <v/>
      </c>
      <c r="O17" s="21" t="str">
        <f>IF(
        OR('Duplicate mass closure'!Q15="",'Duplicate mass closure'!Q16=""),
        "",
        IF(
             ABS('Duplicate mass closure'!Q15-'Duplicate mass closure'!Q16)&gt;'Error Flags'!O$3,
             'Duplicate mass closure'!Q16,
             ""
        )
     )</f>
        <v/>
      </c>
      <c r="P17" s="21" t="str">
        <f>IF(
        OR('Duplicate mass closure'!R15="",'Duplicate mass closure'!R16=""),
        "",
        IF(
             ABS('Duplicate mass closure'!R15-'Duplicate mass closure'!R16)&gt;'Error Flags'!P$3,
             'Duplicate mass closure'!R16,
             ""
        )
     )</f>
        <v/>
      </c>
      <c r="Q17" s="21" t="str">
        <f>IF(
        OR('Duplicate mass closure'!S15="",'Duplicate mass closure'!S16=""),
        "",
        IF(
             ABS('Duplicate mass closure'!S15-'Duplicate mass closure'!S16)&gt;'Error Flags'!Q$3,
             'Duplicate mass closure'!S16,
             ""
        )
     )</f>
        <v/>
      </c>
      <c r="R17" s="21" t="str">
        <f>IF(
        OR('Duplicate mass closure'!T15="",'Duplicate mass closure'!T16=""),
        "",
        IF(
             ABS('Duplicate mass closure'!T15-'Duplicate mass closure'!T16)&gt;'Error Flags'!R$3,
             'Duplicate mass closure'!T16,
             ""
        )
     )</f>
        <v/>
      </c>
      <c r="S17" s="21" t="str">
        <f>IF(
        OR('Duplicate mass closure'!U15="",'Duplicate mass closure'!U16=""),
        "",
        IF(
             ABS('Duplicate mass closure'!U15-'Duplicate mass closure'!U16)&gt;'Error Flags'!S$3,
             'Duplicate mass closure'!U16,
             ""
        )
     )</f>
        <v/>
      </c>
      <c r="T17" s="21" t="str">
        <f>IF(
        OR('Duplicate mass closure'!V15="",'Duplicate mass closure'!V16=""),
        "",
        IF(
             ABS('Duplicate mass closure'!V15-'Duplicate mass closure'!V16)&gt;'Error Flags'!T$3,
             'Duplicate mass closure'!V16,
             ""
        )
     )</f>
        <v/>
      </c>
      <c r="U17" s="21" t="str">
        <f>IF(
        OR('Duplicate mass closure'!W15="",'Duplicate mass closure'!W16=""),
        "",
        IF(
             ABS('Duplicate mass closure'!W15-'Duplicate mass closure'!W16)&gt;'Error Flags'!U$3,
             'Duplicate mass closure'!W16,
             ""
        )
     )</f>
        <v/>
      </c>
      <c r="V17" s="21" t="str">
        <f>IF(
        OR('Duplicate mass closure'!X15="",'Duplicate mass closure'!X16=""),
        "",
        IF(
             ABS('Duplicate mass closure'!X15-'Duplicate mass closure'!X16)&gt;'Error Flags'!V$3,
             'Duplicate mass closure'!X16,
             ""
        )
     )</f>
        <v/>
      </c>
      <c r="W17" s="21" t="str">
        <f>IF(
        OR('Duplicate mass closure'!Y15="",'Duplicate mass closure'!Y16=""),
        "",
        IF(
             ABS('Duplicate mass closure'!Y15-'Duplicate mass closure'!Y16)&gt;'Error Flags'!W$3,
             'Duplicate mass closure'!Y16,
             ""
        )
     )</f>
        <v/>
      </c>
      <c r="X17" s="21" t="str">
        <f>IF(
        OR('Duplicate mass closure'!Z15="",'Duplicate mass closure'!Z16=""),
        "",
        IF(
             ABS('Duplicate mass closure'!Z15-'Duplicate mass closure'!Z16)&gt;'Error Flags'!X$3,
             'Duplicate mass closure'!Z16,
             ""
        )
     )</f>
        <v/>
      </c>
      <c r="Y17" s="21" t="str">
        <f>IF(
        OR('Duplicate mass closure'!AA15="",'Duplicate mass closure'!AA16=""),
        "",
        IF(
             ABS('Duplicate mass closure'!AA15-'Duplicate mass closure'!AA16)&gt;'Error Flags'!Y$3,
             'Duplicate mass closure'!AA16,
             ""
        )
     )</f>
        <v/>
      </c>
      <c r="Z17" s="21" t="str">
        <f>IF(
        OR('Duplicate mass closure'!AB15="",'Duplicate mass closure'!AB16=""),
        "",
        IF(
             ABS('Duplicate mass closure'!AB15-'Duplicate mass closure'!AB16)&gt;'Error Flags'!Z$3,
             'Duplicate mass closure'!AB16,
             ""
        )
     )</f>
        <v/>
      </c>
    </row>
    <row r="18" spans="1:26">
      <c r="A18" s="5">
        <v>8</v>
      </c>
      <c r="B18" s="5" t="str">
        <f>IF('TRB Record'!C16="","",'TRB Record'!C16)</f>
        <v>F9 t0</v>
      </c>
      <c r="C18" s="21" t="str">
        <f>IF(
        OR('Duplicate mass closure'!E17="",'Duplicate mass closure'!E18=""),
        "",
        IF(
             ABS('Duplicate mass closure'!E17-'Duplicate mass closure'!E18)&gt;'Error Flags'!C$3,
             'Duplicate mass closure'!E17,
             ""
        )
     )</f>
        <v/>
      </c>
      <c r="D18" s="21" t="str">
        <f>IF(
        OR('Duplicate mass closure'!F17="",'Duplicate mass closure'!F18=""),
        "",
        IF(
             ABS('Duplicate mass closure'!F17-'Duplicate mass closure'!F18)&gt;'Error Flags'!D$3,
             'Duplicate mass closure'!F17,
             ""
        )
     )</f>
        <v/>
      </c>
      <c r="E18" s="21" t="str">
        <f>IF(
        OR('Duplicate mass closure'!G17="",'Duplicate mass closure'!G18=""),
        "",
        IF(
             ABS('Duplicate mass closure'!G17-'Duplicate mass closure'!G18)&gt;'Error Flags'!E$3,
             'Duplicate mass closure'!G17,
             ""
        )
     )</f>
        <v/>
      </c>
      <c r="F18" s="21" t="str">
        <f>IF(
        OR('Duplicate mass closure'!H17="",'Duplicate mass closure'!H18=""),
        "",
        IF(
             ABS('Duplicate mass closure'!H17-'Duplicate mass closure'!H18)&gt;'Error Flags'!F$3,
             'Duplicate mass closure'!H17,
             ""
        )
     )</f>
        <v/>
      </c>
      <c r="G18" s="21" t="str">
        <f>IF(
        OR('Duplicate mass closure'!I17="",'Duplicate mass closure'!I18=""),
        "",
        IF(
             ABS('Duplicate mass closure'!I17-'Duplicate mass closure'!I18)&gt;'Error Flags'!G$3,
             'Duplicate mass closure'!I17,
             ""
        )
     )</f>
        <v/>
      </c>
      <c r="H18" s="21" t="str">
        <f>IF(
        OR('Duplicate mass closure'!J17="",'Duplicate mass closure'!J18=""),
        "",
        IF(
             ABS('Duplicate mass closure'!J17-'Duplicate mass closure'!J18)&gt;'Error Flags'!H$3,
             'Duplicate mass closure'!J17,
             ""
        )
     )</f>
        <v/>
      </c>
      <c r="I18" s="21" t="str">
        <f>IF(
        OR('Duplicate mass closure'!K17="",'Duplicate mass closure'!K18=""),
        "",
        IF(
             ABS('Duplicate mass closure'!K17-'Duplicate mass closure'!K18)&gt;'Error Flags'!I$3,
             'Duplicate mass closure'!K17,
             ""
        )
     )</f>
        <v/>
      </c>
      <c r="J18" s="21" t="str">
        <f>IF(
        OR('Duplicate mass closure'!L17="",'Duplicate mass closure'!L18=""),
        "",
        IF(
             ABS('Duplicate mass closure'!L17-'Duplicate mass closure'!L18)&gt;'Error Flags'!J$3,
             'Duplicate mass closure'!L17,
             ""
        )
     )</f>
        <v/>
      </c>
      <c r="K18" s="21" t="str">
        <f>IF(
        OR('Duplicate mass closure'!M17="",'Duplicate mass closure'!M18=""),
        "",
        IF(
             ABS('Duplicate mass closure'!M17-'Duplicate mass closure'!M18)&gt;'Error Flags'!K$3,
             'Duplicate mass closure'!M17,
             ""
        )
     )</f>
        <v/>
      </c>
      <c r="L18" s="21" t="str">
        <f>IF(
        OR('Duplicate mass closure'!N17="",'Duplicate mass closure'!N18=""),
        "",
        IF(
             ABS('Duplicate mass closure'!N17-'Duplicate mass closure'!N18)&gt;'Error Flags'!L$3,
             'Duplicate mass closure'!N17,
             ""
        )
     )</f>
        <v/>
      </c>
      <c r="M18" s="21" t="str">
        <f>IF(
        OR('Duplicate mass closure'!O17="",'Duplicate mass closure'!O18=""),
        "",
        IF(
             ABS('Duplicate mass closure'!O17-'Duplicate mass closure'!O18)&gt;'Error Flags'!M$3,
             'Duplicate mass closure'!O17,
             ""
        )
     )</f>
        <v/>
      </c>
      <c r="N18" s="21" t="str">
        <f>IF(
        OR('Duplicate mass closure'!P17="",'Duplicate mass closure'!P18=""),
        "",
        IF(
             ABS('Duplicate mass closure'!P17-'Duplicate mass closure'!P18)&gt;'Error Flags'!N$3,
             'Duplicate mass closure'!P17,
             ""
        )
     )</f>
        <v/>
      </c>
      <c r="O18" s="21" t="str">
        <f>IF(
        OR('Duplicate mass closure'!Q17="",'Duplicate mass closure'!Q18=""),
        "",
        IF(
             ABS('Duplicate mass closure'!Q17-'Duplicate mass closure'!Q18)&gt;'Error Flags'!O$3,
             'Duplicate mass closure'!Q17,
             ""
        )
     )</f>
        <v/>
      </c>
      <c r="P18" s="21" t="str">
        <f>IF(
        OR('Duplicate mass closure'!R17="",'Duplicate mass closure'!R18=""),
        "",
        IF(
             ABS('Duplicate mass closure'!R17-'Duplicate mass closure'!R18)&gt;'Error Flags'!P$3,
             'Duplicate mass closure'!R17,
             ""
        )
     )</f>
        <v/>
      </c>
      <c r="Q18" s="21" t="str">
        <f>IF(
        OR('Duplicate mass closure'!S17="",'Duplicate mass closure'!S18=""),
        "",
        IF(
             ABS('Duplicate mass closure'!S17-'Duplicate mass closure'!S18)&gt;'Error Flags'!Q$3,
             'Duplicate mass closure'!S17,
             ""
        )
     )</f>
        <v/>
      </c>
      <c r="R18" s="21" t="str">
        <f>IF(
        OR('Duplicate mass closure'!T17="",'Duplicate mass closure'!T18=""),
        "",
        IF(
             ABS('Duplicate mass closure'!T17-'Duplicate mass closure'!T18)&gt;'Error Flags'!R$3,
             'Duplicate mass closure'!T17,
             ""
        )
     )</f>
        <v/>
      </c>
      <c r="S18" s="21" t="str">
        <f>IF(
        OR('Duplicate mass closure'!U17="",'Duplicate mass closure'!U18=""),
        "",
        IF(
             ABS('Duplicate mass closure'!U17-'Duplicate mass closure'!U18)&gt;'Error Flags'!S$3,
             'Duplicate mass closure'!U17,
             ""
        )
     )</f>
        <v/>
      </c>
      <c r="T18" s="21" t="str">
        <f>IF(
        OR('Duplicate mass closure'!V17="",'Duplicate mass closure'!V18=""),
        "",
        IF(
             ABS('Duplicate mass closure'!V17-'Duplicate mass closure'!V18)&gt;'Error Flags'!T$3,
             'Duplicate mass closure'!V17,
             ""
        )
     )</f>
        <v/>
      </c>
      <c r="U18" s="21" t="str">
        <f>IF(
        OR('Duplicate mass closure'!W17="",'Duplicate mass closure'!W18=""),
        "",
        IF(
             ABS('Duplicate mass closure'!W17-'Duplicate mass closure'!W18)&gt;'Error Flags'!U$3,
             'Duplicate mass closure'!W17,
             ""
        )
     )</f>
        <v/>
      </c>
      <c r="V18" s="21" t="str">
        <f>IF(
        OR('Duplicate mass closure'!X17="",'Duplicate mass closure'!X18=""),
        "",
        IF(
             ABS('Duplicate mass closure'!X17-'Duplicate mass closure'!X18)&gt;'Error Flags'!V$3,
             'Duplicate mass closure'!X17,
             ""
        )
     )</f>
        <v/>
      </c>
      <c r="W18" s="21" t="str">
        <f>IF(
        OR('Duplicate mass closure'!Y17="",'Duplicate mass closure'!Y18=""),
        "",
        IF(
             ABS('Duplicate mass closure'!Y17-'Duplicate mass closure'!Y18)&gt;'Error Flags'!W$3,
             'Duplicate mass closure'!Y17,
             ""
        )
     )</f>
        <v/>
      </c>
      <c r="X18" s="21" t="str">
        <f>IF(
        OR('Duplicate mass closure'!Z17="",'Duplicate mass closure'!Z18=""),
        "",
        IF(
             ABS('Duplicate mass closure'!Z17-'Duplicate mass closure'!Z18)&gt;'Error Flags'!X$3,
             'Duplicate mass closure'!Z17,
             ""
        )
     )</f>
        <v/>
      </c>
      <c r="Y18" s="21" t="str">
        <f>IF(
        OR('Duplicate mass closure'!AA17="",'Duplicate mass closure'!AA18=""),
        "",
        IF(
             ABS('Duplicate mass closure'!AA17-'Duplicate mass closure'!AA18)&gt;'Error Flags'!Y$3,
             'Duplicate mass closure'!AA17,
             ""
        )
     )</f>
        <v/>
      </c>
      <c r="Z18" s="21" t="str">
        <f>IF(
        OR('Duplicate mass closure'!AB17="",'Duplicate mass closure'!AB18=""),
        "",
        IF(
             ABS('Duplicate mass closure'!AB17-'Duplicate mass closure'!AB18)&gt;'Error Flags'!Z$3,
             'Duplicate mass closure'!AB17,
             ""
        )
     )</f>
        <v/>
      </c>
    </row>
    <row r="19" spans="1:26">
      <c r="A19" s="5" t="s">
        <v>14</v>
      </c>
      <c r="B19" s="5" t="str">
        <f>IF('TRB Record'!C17="","",'TRB Record'!C17)</f>
        <v>F9 t0</v>
      </c>
      <c r="C19" s="21" t="str">
        <f>IF(
        OR('Duplicate mass closure'!E17="",'Duplicate mass closure'!E18=""),
        "",
        IF(
             ABS('Duplicate mass closure'!E17-'Duplicate mass closure'!E18)&gt;'Error Flags'!C$3,
             'Duplicate mass closure'!E18,
             ""
        )
     )</f>
        <v/>
      </c>
      <c r="D19" s="21" t="str">
        <f>IF(
        OR('Duplicate mass closure'!F17="",'Duplicate mass closure'!F18=""),
        "",
        IF(
             ABS('Duplicate mass closure'!F17-'Duplicate mass closure'!F18)&gt;'Error Flags'!D$3,
             'Duplicate mass closure'!F18,
             ""
        )
     )</f>
        <v/>
      </c>
      <c r="E19" s="21" t="str">
        <f>IF(
        OR('Duplicate mass closure'!G17="",'Duplicate mass closure'!G18=""),
        "",
        IF(
             ABS('Duplicate mass closure'!G17-'Duplicate mass closure'!G18)&gt;'Error Flags'!E$3,
             'Duplicate mass closure'!G18,
             ""
        )
     )</f>
        <v/>
      </c>
      <c r="F19" s="21" t="str">
        <f>IF(
        OR('Duplicate mass closure'!H17="",'Duplicate mass closure'!H18=""),
        "",
        IF(
             ABS('Duplicate mass closure'!H17-'Duplicate mass closure'!H18)&gt;'Error Flags'!F$3,
             'Duplicate mass closure'!H18,
             ""
        )
     )</f>
        <v/>
      </c>
      <c r="G19" s="21" t="str">
        <f>IF(
        OR('Duplicate mass closure'!I17="",'Duplicate mass closure'!I18=""),
        "",
        IF(
             ABS('Duplicate mass closure'!I17-'Duplicate mass closure'!I18)&gt;'Error Flags'!G$3,
             'Duplicate mass closure'!I18,
             ""
        )
     )</f>
        <v/>
      </c>
      <c r="H19" s="21" t="str">
        <f>IF(
        OR('Duplicate mass closure'!J17="",'Duplicate mass closure'!J18=""),
        "",
        IF(
             ABS('Duplicate mass closure'!J17-'Duplicate mass closure'!J18)&gt;'Error Flags'!H$3,
             'Duplicate mass closure'!J18,
             ""
        )
     )</f>
        <v/>
      </c>
      <c r="I19" s="21" t="str">
        <f>IF(
        OR('Duplicate mass closure'!K17="",'Duplicate mass closure'!K18=""),
        "",
        IF(
             ABS('Duplicate mass closure'!K17-'Duplicate mass closure'!K18)&gt;'Error Flags'!I$3,
             'Duplicate mass closure'!K18,
             ""
        )
     )</f>
        <v/>
      </c>
      <c r="J19" s="21" t="str">
        <f>IF(
        OR('Duplicate mass closure'!L17="",'Duplicate mass closure'!L18=""),
        "",
        IF(
             ABS('Duplicate mass closure'!L17-'Duplicate mass closure'!L18)&gt;'Error Flags'!J$3,
             'Duplicate mass closure'!L18,
             ""
        )
     )</f>
        <v/>
      </c>
      <c r="K19" s="21" t="str">
        <f>IF(
        OR('Duplicate mass closure'!M17="",'Duplicate mass closure'!M18=""),
        "",
        IF(
             ABS('Duplicate mass closure'!M17-'Duplicate mass closure'!M18)&gt;'Error Flags'!K$3,
             'Duplicate mass closure'!M18,
             ""
        )
     )</f>
        <v/>
      </c>
      <c r="L19" s="21" t="str">
        <f>IF(
        OR('Duplicate mass closure'!N17="",'Duplicate mass closure'!N18=""),
        "",
        IF(
             ABS('Duplicate mass closure'!N17-'Duplicate mass closure'!N18)&gt;'Error Flags'!L$3,
             'Duplicate mass closure'!N18,
             ""
        )
     )</f>
        <v/>
      </c>
      <c r="M19" s="21" t="str">
        <f>IF(
        OR('Duplicate mass closure'!O17="",'Duplicate mass closure'!O18=""),
        "",
        IF(
             ABS('Duplicate mass closure'!O17-'Duplicate mass closure'!O18)&gt;'Error Flags'!M$3,
             'Duplicate mass closure'!O18,
             ""
        )
     )</f>
        <v/>
      </c>
      <c r="N19" s="21" t="str">
        <f>IF(
        OR('Duplicate mass closure'!P17="",'Duplicate mass closure'!P18=""),
        "",
        IF(
             ABS('Duplicate mass closure'!P17-'Duplicate mass closure'!P18)&gt;'Error Flags'!N$3,
             'Duplicate mass closure'!P18,
             ""
        )
     )</f>
        <v/>
      </c>
      <c r="O19" s="21" t="str">
        <f>IF(
        OR('Duplicate mass closure'!Q17="",'Duplicate mass closure'!Q18=""),
        "",
        IF(
             ABS('Duplicate mass closure'!Q17-'Duplicate mass closure'!Q18)&gt;'Error Flags'!O$3,
             'Duplicate mass closure'!Q18,
             ""
        )
     )</f>
        <v/>
      </c>
      <c r="P19" s="21" t="str">
        <f>IF(
        OR('Duplicate mass closure'!R17="",'Duplicate mass closure'!R18=""),
        "",
        IF(
             ABS('Duplicate mass closure'!R17-'Duplicate mass closure'!R18)&gt;'Error Flags'!P$3,
             'Duplicate mass closure'!R18,
             ""
        )
     )</f>
        <v/>
      </c>
      <c r="Q19" s="21" t="str">
        <f>IF(
        OR('Duplicate mass closure'!S17="",'Duplicate mass closure'!S18=""),
        "",
        IF(
             ABS('Duplicate mass closure'!S17-'Duplicate mass closure'!S18)&gt;'Error Flags'!Q$3,
             'Duplicate mass closure'!S18,
             ""
        )
     )</f>
        <v/>
      </c>
      <c r="R19" s="21" t="str">
        <f>IF(
        OR('Duplicate mass closure'!T17="",'Duplicate mass closure'!T18=""),
        "",
        IF(
             ABS('Duplicate mass closure'!T17-'Duplicate mass closure'!T18)&gt;'Error Flags'!R$3,
             'Duplicate mass closure'!T18,
             ""
        )
     )</f>
        <v/>
      </c>
      <c r="S19" s="21" t="str">
        <f>IF(
        OR('Duplicate mass closure'!U17="",'Duplicate mass closure'!U18=""),
        "",
        IF(
             ABS('Duplicate mass closure'!U17-'Duplicate mass closure'!U18)&gt;'Error Flags'!S$3,
             'Duplicate mass closure'!U18,
             ""
        )
     )</f>
        <v/>
      </c>
      <c r="T19" s="21" t="str">
        <f>IF(
        OR('Duplicate mass closure'!V17="",'Duplicate mass closure'!V18=""),
        "",
        IF(
             ABS('Duplicate mass closure'!V17-'Duplicate mass closure'!V18)&gt;'Error Flags'!T$3,
             'Duplicate mass closure'!V18,
             ""
        )
     )</f>
        <v/>
      </c>
      <c r="U19" s="21" t="str">
        <f>IF(
        OR('Duplicate mass closure'!W17="",'Duplicate mass closure'!W18=""),
        "",
        IF(
             ABS('Duplicate mass closure'!W17-'Duplicate mass closure'!W18)&gt;'Error Flags'!U$3,
             'Duplicate mass closure'!W18,
             ""
        )
     )</f>
        <v/>
      </c>
      <c r="V19" s="21" t="str">
        <f>IF(
        OR('Duplicate mass closure'!X17="",'Duplicate mass closure'!X18=""),
        "",
        IF(
             ABS('Duplicate mass closure'!X17-'Duplicate mass closure'!X18)&gt;'Error Flags'!V$3,
             'Duplicate mass closure'!X18,
             ""
        )
     )</f>
        <v/>
      </c>
      <c r="W19" s="21" t="str">
        <f>IF(
        OR('Duplicate mass closure'!Y17="",'Duplicate mass closure'!Y18=""),
        "",
        IF(
             ABS('Duplicate mass closure'!Y17-'Duplicate mass closure'!Y18)&gt;'Error Flags'!W$3,
             'Duplicate mass closure'!Y18,
             ""
        )
     )</f>
        <v/>
      </c>
      <c r="X19" s="21" t="str">
        <f>IF(
        OR('Duplicate mass closure'!Z17="",'Duplicate mass closure'!Z18=""),
        "",
        IF(
             ABS('Duplicate mass closure'!Z17-'Duplicate mass closure'!Z18)&gt;'Error Flags'!X$3,
             'Duplicate mass closure'!Z18,
             ""
        )
     )</f>
        <v/>
      </c>
      <c r="Y19" s="21" t="str">
        <f>IF(
        OR('Duplicate mass closure'!AA17="",'Duplicate mass closure'!AA18=""),
        "",
        IF(
             ABS('Duplicate mass closure'!AA17-'Duplicate mass closure'!AA18)&gt;'Error Flags'!Y$3,
             'Duplicate mass closure'!AA18,
             ""
        )
     )</f>
        <v/>
      </c>
      <c r="Z19" s="21" t="str">
        <f>IF(
        OR('Duplicate mass closure'!AB17="",'Duplicate mass closure'!AB18=""),
        "",
        IF(
             ABS('Duplicate mass closure'!AB17-'Duplicate mass closure'!AB18)&gt;'Error Flags'!Z$3,
             'Duplicate mass closure'!AB18,
             ""
        )
     )</f>
        <v/>
      </c>
    </row>
    <row r="20" spans="1:26">
      <c r="A20" s="5">
        <v>9</v>
      </c>
      <c r="B20" s="5" t="str">
        <f>IF('TRB Record'!C18="","",'TRB Record'!C18)</f>
        <v>F10 t0</v>
      </c>
      <c r="C20" s="21" t="str">
        <f>IF(
        OR('Duplicate mass closure'!E19="",'Duplicate mass closure'!E20=""),
        "",
        IF(
             ABS('Duplicate mass closure'!E19-'Duplicate mass closure'!E20)&gt;'Error Flags'!C$3,
             'Duplicate mass closure'!E19,
             ""
        )
     )</f>
        <v/>
      </c>
      <c r="D20" s="21" t="str">
        <f>IF(
        OR('Duplicate mass closure'!F19="",'Duplicate mass closure'!F20=""),
        "",
        IF(
             ABS('Duplicate mass closure'!F19-'Duplicate mass closure'!F20)&gt;'Error Flags'!D$3,
             'Duplicate mass closure'!F19,
             ""
        )
     )</f>
        <v/>
      </c>
      <c r="E20" s="21" t="str">
        <f>IF(
        OR('Duplicate mass closure'!G19="",'Duplicate mass closure'!G20=""),
        "",
        IF(
             ABS('Duplicate mass closure'!G19-'Duplicate mass closure'!G20)&gt;'Error Flags'!E$3,
             'Duplicate mass closure'!G19,
             ""
        )
     )</f>
        <v/>
      </c>
      <c r="F20" s="21" t="str">
        <f>IF(
        OR('Duplicate mass closure'!H19="",'Duplicate mass closure'!H20=""),
        "",
        IF(
             ABS('Duplicate mass closure'!H19-'Duplicate mass closure'!H20)&gt;'Error Flags'!F$3,
             'Duplicate mass closure'!H19,
             ""
        )
     )</f>
        <v/>
      </c>
      <c r="G20" s="21" t="str">
        <f>IF(
        OR('Duplicate mass closure'!I19="",'Duplicate mass closure'!I20=""),
        "",
        IF(
             ABS('Duplicate mass closure'!I19-'Duplicate mass closure'!I20)&gt;'Error Flags'!G$3,
             'Duplicate mass closure'!I19,
             ""
        )
     )</f>
        <v/>
      </c>
      <c r="H20" s="21" t="str">
        <f>IF(
        OR('Duplicate mass closure'!J19="",'Duplicate mass closure'!J20=""),
        "",
        IF(
             ABS('Duplicate mass closure'!J19-'Duplicate mass closure'!J20)&gt;'Error Flags'!H$3,
             'Duplicate mass closure'!J19,
             ""
        )
     )</f>
        <v/>
      </c>
      <c r="I20" s="21" t="str">
        <f>IF(
        OR('Duplicate mass closure'!K19="",'Duplicate mass closure'!K20=""),
        "",
        IF(
             ABS('Duplicate mass closure'!K19-'Duplicate mass closure'!K20)&gt;'Error Flags'!I$3,
             'Duplicate mass closure'!K19,
             ""
        )
     )</f>
        <v/>
      </c>
      <c r="J20" s="21" t="str">
        <f>IF(
        OR('Duplicate mass closure'!L19="",'Duplicate mass closure'!L20=""),
        "",
        IF(
             ABS('Duplicate mass closure'!L19-'Duplicate mass closure'!L20)&gt;'Error Flags'!J$3,
             'Duplicate mass closure'!L19,
             ""
        )
     )</f>
        <v/>
      </c>
      <c r="K20" s="21" t="str">
        <f>IF(
        OR('Duplicate mass closure'!M19="",'Duplicate mass closure'!M20=""),
        "",
        IF(
             ABS('Duplicate mass closure'!M19-'Duplicate mass closure'!M20)&gt;'Error Flags'!K$3,
             'Duplicate mass closure'!M19,
             ""
        )
     )</f>
        <v/>
      </c>
      <c r="L20" s="21" t="str">
        <f>IF(
        OR('Duplicate mass closure'!N19="",'Duplicate mass closure'!N20=""),
        "",
        IF(
             ABS('Duplicate mass closure'!N19-'Duplicate mass closure'!N20)&gt;'Error Flags'!L$3,
             'Duplicate mass closure'!N19,
             ""
        )
     )</f>
        <v/>
      </c>
      <c r="M20" s="21" t="str">
        <f>IF(
        OR('Duplicate mass closure'!O19="",'Duplicate mass closure'!O20=""),
        "",
        IF(
             ABS('Duplicate mass closure'!O19-'Duplicate mass closure'!O20)&gt;'Error Flags'!M$3,
             'Duplicate mass closure'!O19,
             ""
        )
     )</f>
        <v/>
      </c>
      <c r="N20" s="21" t="str">
        <f>IF(
        OR('Duplicate mass closure'!P19="",'Duplicate mass closure'!P20=""),
        "",
        IF(
             ABS('Duplicate mass closure'!P19-'Duplicate mass closure'!P20)&gt;'Error Flags'!N$3,
             'Duplicate mass closure'!P19,
             ""
        )
     )</f>
        <v/>
      </c>
      <c r="O20" s="21" t="str">
        <f>IF(
        OR('Duplicate mass closure'!Q19="",'Duplicate mass closure'!Q20=""),
        "",
        IF(
             ABS('Duplicate mass closure'!Q19-'Duplicate mass closure'!Q20)&gt;'Error Flags'!O$3,
             'Duplicate mass closure'!Q19,
             ""
        )
     )</f>
        <v/>
      </c>
      <c r="P20" s="21" t="str">
        <f>IF(
        OR('Duplicate mass closure'!R19="",'Duplicate mass closure'!R20=""),
        "",
        IF(
             ABS('Duplicate mass closure'!R19-'Duplicate mass closure'!R20)&gt;'Error Flags'!P$3,
             'Duplicate mass closure'!R19,
             ""
        )
     )</f>
        <v/>
      </c>
      <c r="Q20" s="21" t="str">
        <f>IF(
        OR('Duplicate mass closure'!S19="",'Duplicate mass closure'!S20=""),
        "",
        IF(
             ABS('Duplicate mass closure'!S19-'Duplicate mass closure'!S20)&gt;'Error Flags'!Q$3,
             'Duplicate mass closure'!S19,
             ""
        )
     )</f>
        <v/>
      </c>
      <c r="R20" s="21" t="str">
        <f>IF(
        OR('Duplicate mass closure'!T19="",'Duplicate mass closure'!T20=""),
        "",
        IF(
             ABS('Duplicate mass closure'!T19-'Duplicate mass closure'!T20)&gt;'Error Flags'!R$3,
             'Duplicate mass closure'!T19,
             ""
        )
     )</f>
        <v/>
      </c>
      <c r="S20" s="21" t="str">
        <f>IF(
        OR('Duplicate mass closure'!U19="",'Duplicate mass closure'!U20=""),
        "",
        IF(
             ABS('Duplicate mass closure'!U19-'Duplicate mass closure'!U20)&gt;'Error Flags'!S$3,
             'Duplicate mass closure'!U19,
             ""
        )
     )</f>
        <v/>
      </c>
      <c r="T20" s="21" t="str">
        <f>IF(
        OR('Duplicate mass closure'!V19="",'Duplicate mass closure'!V20=""),
        "",
        IF(
             ABS('Duplicate mass closure'!V19-'Duplicate mass closure'!V20)&gt;'Error Flags'!T$3,
             'Duplicate mass closure'!V19,
             ""
        )
     )</f>
        <v/>
      </c>
      <c r="U20" s="21" t="str">
        <f>IF(
        OR('Duplicate mass closure'!W19="",'Duplicate mass closure'!W20=""),
        "",
        IF(
             ABS('Duplicate mass closure'!W19-'Duplicate mass closure'!W20)&gt;'Error Flags'!U$3,
             'Duplicate mass closure'!W19,
             ""
        )
     )</f>
        <v/>
      </c>
      <c r="V20" s="21" t="str">
        <f>IF(
        OR('Duplicate mass closure'!X19="",'Duplicate mass closure'!X20=""),
        "",
        IF(
             ABS('Duplicate mass closure'!X19-'Duplicate mass closure'!X20)&gt;'Error Flags'!V$3,
             'Duplicate mass closure'!X19,
             ""
        )
     )</f>
        <v/>
      </c>
      <c r="W20" s="21" t="str">
        <f>IF(
        OR('Duplicate mass closure'!Y19="",'Duplicate mass closure'!Y20=""),
        "",
        IF(
             ABS('Duplicate mass closure'!Y19-'Duplicate mass closure'!Y20)&gt;'Error Flags'!W$3,
             'Duplicate mass closure'!Y19,
             ""
        )
     )</f>
        <v/>
      </c>
      <c r="X20" s="21" t="str">
        <f>IF(
        OR('Duplicate mass closure'!Z19="",'Duplicate mass closure'!Z20=""),
        "",
        IF(
             ABS('Duplicate mass closure'!Z19-'Duplicate mass closure'!Z20)&gt;'Error Flags'!X$3,
             'Duplicate mass closure'!Z19,
             ""
        )
     )</f>
        <v/>
      </c>
      <c r="Y20" s="21" t="str">
        <f>IF(
        OR('Duplicate mass closure'!AA19="",'Duplicate mass closure'!AA20=""),
        "",
        IF(
             ABS('Duplicate mass closure'!AA19-'Duplicate mass closure'!AA20)&gt;'Error Flags'!Y$3,
             'Duplicate mass closure'!AA19,
             ""
        )
     )</f>
        <v/>
      </c>
      <c r="Z20" s="21" t="str">
        <f>IF(
        OR('Duplicate mass closure'!AB19="",'Duplicate mass closure'!AB20=""),
        "",
        IF(
             ABS('Duplicate mass closure'!AB19-'Duplicate mass closure'!AB20)&gt;'Error Flags'!Z$3,
             'Duplicate mass closure'!AB19,
             ""
        )
     )</f>
        <v/>
      </c>
    </row>
    <row r="21" spans="1:26">
      <c r="A21" s="5" t="s">
        <v>15</v>
      </c>
      <c r="B21" s="5" t="str">
        <f>IF('TRB Record'!C19="","",'TRB Record'!C19)</f>
        <v>F10 t0</v>
      </c>
      <c r="C21" s="21" t="str">
        <f>IF(
        OR('Duplicate mass closure'!E19="",'Duplicate mass closure'!E20=""),
        "",
        IF(
             ABS('Duplicate mass closure'!E19-'Duplicate mass closure'!E20)&gt;'Error Flags'!C$3,
             'Duplicate mass closure'!E20,
             ""
        )
     )</f>
        <v/>
      </c>
      <c r="D21" s="21" t="str">
        <f>IF(
        OR('Duplicate mass closure'!F19="",'Duplicate mass closure'!F20=""),
        "",
        IF(
             ABS('Duplicate mass closure'!F19-'Duplicate mass closure'!F20)&gt;'Error Flags'!D$3,
             'Duplicate mass closure'!F20,
             ""
        )
     )</f>
        <v/>
      </c>
      <c r="E21" s="21" t="str">
        <f>IF(
        OR('Duplicate mass closure'!G19="",'Duplicate mass closure'!G20=""),
        "",
        IF(
             ABS('Duplicate mass closure'!G19-'Duplicate mass closure'!G20)&gt;'Error Flags'!E$3,
             'Duplicate mass closure'!G20,
             ""
        )
     )</f>
        <v/>
      </c>
      <c r="F21" s="21" t="str">
        <f>IF(
        OR('Duplicate mass closure'!H19="",'Duplicate mass closure'!H20=""),
        "",
        IF(
             ABS('Duplicate mass closure'!H19-'Duplicate mass closure'!H20)&gt;'Error Flags'!F$3,
             'Duplicate mass closure'!H20,
             ""
        )
     )</f>
        <v/>
      </c>
      <c r="G21" s="21" t="str">
        <f>IF(
        OR('Duplicate mass closure'!I19="",'Duplicate mass closure'!I20=""),
        "",
        IF(
             ABS('Duplicate mass closure'!I19-'Duplicate mass closure'!I20)&gt;'Error Flags'!G$3,
             'Duplicate mass closure'!I20,
             ""
        )
     )</f>
        <v/>
      </c>
      <c r="H21" s="21" t="str">
        <f>IF(
        OR('Duplicate mass closure'!J19="",'Duplicate mass closure'!J20=""),
        "",
        IF(
             ABS('Duplicate mass closure'!J19-'Duplicate mass closure'!J20)&gt;'Error Flags'!H$3,
             'Duplicate mass closure'!J20,
             ""
        )
     )</f>
        <v/>
      </c>
      <c r="I21" s="21" t="str">
        <f>IF(
        OR('Duplicate mass closure'!K19="",'Duplicate mass closure'!K20=""),
        "",
        IF(
             ABS('Duplicate mass closure'!K19-'Duplicate mass closure'!K20)&gt;'Error Flags'!I$3,
             'Duplicate mass closure'!K20,
             ""
        )
     )</f>
        <v/>
      </c>
      <c r="J21" s="21" t="str">
        <f>IF(
        OR('Duplicate mass closure'!L19="",'Duplicate mass closure'!L20=""),
        "",
        IF(
             ABS('Duplicate mass closure'!L19-'Duplicate mass closure'!L20)&gt;'Error Flags'!J$3,
             'Duplicate mass closure'!L20,
             ""
        )
     )</f>
        <v/>
      </c>
      <c r="K21" s="21" t="str">
        <f>IF(
        OR('Duplicate mass closure'!M19="",'Duplicate mass closure'!M20=""),
        "",
        IF(
             ABS('Duplicate mass closure'!M19-'Duplicate mass closure'!M20)&gt;'Error Flags'!K$3,
             'Duplicate mass closure'!M20,
             ""
        )
     )</f>
        <v/>
      </c>
      <c r="L21" s="21" t="str">
        <f>IF(
        OR('Duplicate mass closure'!N19="",'Duplicate mass closure'!N20=""),
        "",
        IF(
             ABS('Duplicate mass closure'!N19-'Duplicate mass closure'!N20)&gt;'Error Flags'!L$3,
             'Duplicate mass closure'!N20,
             ""
        )
     )</f>
        <v/>
      </c>
      <c r="M21" s="21" t="str">
        <f>IF(
        OR('Duplicate mass closure'!O19="",'Duplicate mass closure'!O20=""),
        "",
        IF(
             ABS('Duplicate mass closure'!O19-'Duplicate mass closure'!O20)&gt;'Error Flags'!M$3,
             'Duplicate mass closure'!O20,
             ""
        )
     )</f>
        <v/>
      </c>
      <c r="N21" s="21" t="str">
        <f>IF(
        OR('Duplicate mass closure'!P19="",'Duplicate mass closure'!P20=""),
        "",
        IF(
             ABS('Duplicate mass closure'!P19-'Duplicate mass closure'!P20)&gt;'Error Flags'!N$3,
             'Duplicate mass closure'!P20,
             ""
        )
     )</f>
        <v/>
      </c>
      <c r="O21" s="21" t="str">
        <f>IF(
        OR('Duplicate mass closure'!Q19="",'Duplicate mass closure'!Q20=""),
        "",
        IF(
             ABS('Duplicate mass closure'!Q19-'Duplicate mass closure'!Q20)&gt;'Error Flags'!O$3,
             'Duplicate mass closure'!Q20,
             ""
        )
     )</f>
        <v/>
      </c>
      <c r="P21" s="21" t="str">
        <f>IF(
        OR('Duplicate mass closure'!R19="",'Duplicate mass closure'!R20=""),
        "",
        IF(
             ABS('Duplicate mass closure'!R19-'Duplicate mass closure'!R20)&gt;'Error Flags'!P$3,
             'Duplicate mass closure'!R20,
             ""
        )
     )</f>
        <v/>
      </c>
      <c r="Q21" s="21" t="str">
        <f>IF(
        OR('Duplicate mass closure'!S19="",'Duplicate mass closure'!S20=""),
        "",
        IF(
             ABS('Duplicate mass closure'!S19-'Duplicate mass closure'!S20)&gt;'Error Flags'!Q$3,
             'Duplicate mass closure'!S20,
             ""
        )
     )</f>
        <v/>
      </c>
      <c r="R21" s="21" t="str">
        <f>IF(
        OR('Duplicate mass closure'!T19="",'Duplicate mass closure'!T20=""),
        "",
        IF(
             ABS('Duplicate mass closure'!T19-'Duplicate mass closure'!T20)&gt;'Error Flags'!R$3,
             'Duplicate mass closure'!T20,
             ""
        )
     )</f>
        <v/>
      </c>
      <c r="S21" s="21" t="str">
        <f>IF(
        OR('Duplicate mass closure'!U19="",'Duplicate mass closure'!U20=""),
        "",
        IF(
             ABS('Duplicate mass closure'!U19-'Duplicate mass closure'!U20)&gt;'Error Flags'!S$3,
             'Duplicate mass closure'!U20,
             ""
        )
     )</f>
        <v/>
      </c>
      <c r="T21" s="21" t="str">
        <f>IF(
        OR('Duplicate mass closure'!V19="",'Duplicate mass closure'!V20=""),
        "",
        IF(
             ABS('Duplicate mass closure'!V19-'Duplicate mass closure'!V20)&gt;'Error Flags'!T$3,
             'Duplicate mass closure'!V20,
             ""
        )
     )</f>
        <v/>
      </c>
      <c r="U21" s="21" t="str">
        <f>IF(
        OR('Duplicate mass closure'!W19="",'Duplicate mass closure'!W20=""),
        "",
        IF(
             ABS('Duplicate mass closure'!W19-'Duplicate mass closure'!W20)&gt;'Error Flags'!U$3,
             'Duplicate mass closure'!W20,
             ""
        )
     )</f>
        <v/>
      </c>
      <c r="V21" s="21" t="str">
        <f>IF(
        OR('Duplicate mass closure'!X19="",'Duplicate mass closure'!X20=""),
        "",
        IF(
             ABS('Duplicate mass closure'!X19-'Duplicate mass closure'!X20)&gt;'Error Flags'!V$3,
             'Duplicate mass closure'!X20,
             ""
        )
     )</f>
        <v/>
      </c>
      <c r="W21" s="21" t="str">
        <f>IF(
        OR('Duplicate mass closure'!Y19="",'Duplicate mass closure'!Y20=""),
        "",
        IF(
             ABS('Duplicate mass closure'!Y19-'Duplicate mass closure'!Y20)&gt;'Error Flags'!W$3,
             'Duplicate mass closure'!Y20,
             ""
        )
     )</f>
        <v/>
      </c>
      <c r="X21" s="21" t="str">
        <f>IF(
        OR('Duplicate mass closure'!Z19="",'Duplicate mass closure'!Z20=""),
        "",
        IF(
             ABS('Duplicate mass closure'!Z19-'Duplicate mass closure'!Z20)&gt;'Error Flags'!X$3,
             'Duplicate mass closure'!Z20,
             ""
        )
     )</f>
        <v/>
      </c>
      <c r="Y21" s="21" t="str">
        <f>IF(
        OR('Duplicate mass closure'!AA19="",'Duplicate mass closure'!AA20=""),
        "",
        IF(
             ABS('Duplicate mass closure'!AA19-'Duplicate mass closure'!AA20)&gt;'Error Flags'!Y$3,
             'Duplicate mass closure'!AA20,
             ""
        )
     )</f>
        <v/>
      </c>
      <c r="Z21" s="21" t="str">
        <f>IF(
        OR('Duplicate mass closure'!AB19="",'Duplicate mass closure'!AB20=""),
        "",
        IF(
             ABS('Duplicate mass closure'!AB19-'Duplicate mass closure'!AB20)&gt;'Error Flags'!Z$3,
             'Duplicate mass closure'!AB20,
             ""
        )
     )</f>
        <v/>
      </c>
    </row>
    <row r="22" spans="1:26">
      <c r="A22" s="5">
        <v>10</v>
      </c>
      <c r="B22" s="5" t="str">
        <f>IF('TRB Record'!C20="","",'TRB Record'!C20)</f>
        <v>F11 t0</v>
      </c>
      <c r="C22" s="21" t="str">
        <f>IF(
        OR('Duplicate mass closure'!E21="",'Duplicate mass closure'!E22=""),
        "",
        IF(
             ABS('Duplicate mass closure'!E21-'Duplicate mass closure'!E22)&gt;'Error Flags'!C$3,
             'Duplicate mass closure'!E21,
             ""
        )
     )</f>
        <v/>
      </c>
      <c r="D22" s="21" t="str">
        <f>IF(
        OR('Duplicate mass closure'!F21="",'Duplicate mass closure'!F22=""),
        "",
        IF(
             ABS('Duplicate mass closure'!F21-'Duplicate mass closure'!F22)&gt;'Error Flags'!D$3,
             'Duplicate mass closure'!F21,
             ""
        )
     )</f>
        <v/>
      </c>
      <c r="E22" s="21" t="str">
        <f>IF(
        OR('Duplicate mass closure'!G21="",'Duplicate mass closure'!G22=""),
        "",
        IF(
             ABS('Duplicate mass closure'!G21-'Duplicate mass closure'!G22)&gt;'Error Flags'!E$3,
             'Duplicate mass closure'!G21,
             ""
        )
     )</f>
        <v/>
      </c>
      <c r="F22" s="21" t="str">
        <f>IF(
        OR('Duplicate mass closure'!H21="",'Duplicate mass closure'!H22=""),
        "",
        IF(
             ABS('Duplicate mass closure'!H21-'Duplicate mass closure'!H22)&gt;'Error Flags'!F$3,
             'Duplicate mass closure'!H21,
             ""
        )
     )</f>
        <v/>
      </c>
      <c r="G22" s="21" t="str">
        <f>IF(
        OR('Duplicate mass closure'!I21="",'Duplicate mass closure'!I22=""),
        "",
        IF(
             ABS('Duplicate mass closure'!I21-'Duplicate mass closure'!I22)&gt;'Error Flags'!G$3,
             'Duplicate mass closure'!I21,
             ""
        )
     )</f>
        <v/>
      </c>
      <c r="H22" s="21" t="str">
        <f>IF(
        OR('Duplicate mass closure'!J21="",'Duplicate mass closure'!J22=""),
        "",
        IF(
             ABS('Duplicate mass closure'!J21-'Duplicate mass closure'!J22)&gt;'Error Flags'!H$3,
             'Duplicate mass closure'!J21,
             ""
        )
     )</f>
        <v/>
      </c>
      <c r="I22" s="21" t="str">
        <f>IF(
        OR('Duplicate mass closure'!K21="",'Duplicate mass closure'!K22=""),
        "",
        IF(
             ABS('Duplicate mass closure'!K21-'Duplicate mass closure'!K22)&gt;'Error Flags'!I$3,
             'Duplicate mass closure'!K21,
             ""
        )
     )</f>
        <v/>
      </c>
      <c r="J22" s="21" t="str">
        <f>IF(
        OR('Duplicate mass closure'!L21="",'Duplicate mass closure'!L22=""),
        "",
        IF(
             ABS('Duplicate mass closure'!L21-'Duplicate mass closure'!L22)&gt;'Error Flags'!J$3,
             'Duplicate mass closure'!L21,
             ""
        )
     )</f>
        <v/>
      </c>
      <c r="K22" s="21" t="str">
        <f>IF(
        OR('Duplicate mass closure'!M21="",'Duplicate mass closure'!M22=""),
        "",
        IF(
             ABS('Duplicate mass closure'!M21-'Duplicate mass closure'!M22)&gt;'Error Flags'!K$3,
             'Duplicate mass closure'!M21,
             ""
        )
     )</f>
        <v/>
      </c>
      <c r="L22" s="21" t="str">
        <f>IF(
        OR('Duplicate mass closure'!N21="",'Duplicate mass closure'!N22=""),
        "",
        IF(
             ABS('Duplicate mass closure'!N21-'Duplicate mass closure'!N22)&gt;'Error Flags'!L$3,
             'Duplicate mass closure'!N21,
             ""
        )
     )</f>
        <v/>
      </c>
      <c r="M22" s="21" t="str">
        <f>IF(
        OR('Duplicate mass closure'!O21="",'Duplicate mass closure'!O22=""),
        "",
        IF(
             ABS('Duplicate mass closure'!O21-'Duplicate mass closure'!O22)&gt;'Error Flags'!M$3,
             'Duplicate mass closure'!O21,
             ""
        )
     )</f>
        <v/>
      </c>
      <c r="N22" s="21" t="str">
        <f>IF(
        OR('Duplicate mass closure'!P21="",'Duplicate mass closure'!P22=""),
        "",
        IF(
             ABS('Duplicate mass closure'!P21-'Duplicate mass closure'!P22)&gt;'Error Flags'!N$3,
             'Duplicate mass closure'!P21,
             ""
        )
     )</f>
        <v/>
      </c>
      <c r="O22" s="21" t="str">
        <f>IF(
        OR('Duplicate mass closure'!Q21="",'Duplicate mass closure'!Q22=""),
        "",
        IF(
             ABS('Duplicate mass closure'!Q21-'Duplicate mass closure'!Q22)&gt;'Error Flags'!O$3,
             'Duplicate mass closure'!Q21,
             ""
        )
     )</f>
        <v/>
      </c>
      <c r="P22" s="21" t="str">
        <f>IF(
        OR('Duplicate mass closure'!R21="",'Duplicate mass closure'!R22=""),
        "",
        IF(
             ABS('Duplicate mass closure'!R21-'Duplicate mass closure'!R22)&gt;'Error Flags'!P$3,
             'Duplicate mass closure'!R21,
             ""
        )
     )</f>
        <v/>
      </c>
      <c r="Q22" s="21" t="str">
        <f>IF(
        OR('Duplicate mass closure'!S21="",'Duplicate mass closure'!S22=""),
        "",
        IF(
             ABS('Duplicate mass closure'!S21-'Duplicate mass closure'!S22)&gt;'Error Flags'!Q$3,
             'Duplicate mass closure'!S21,
             ""
        )
     )</f>
        <v/>
      </c>
      <c r="R22" s="21" t="str">
        <f>IF(
        OR('Duplicate mass closure'!T21="",'Duplicate mass closure'!T22=""),
        "",
        IF(
             ABS('Duplicate mass closure'!T21-'Duplicate mass closure'!T22)&gt;'Error Flags'!R$3,
             'Duplicate mass closure'!T21,
             ""
        )
     )</f>
        <v/>
      </c>
      <c r="S22" s="21" t="str">
        <f>IF(
        OR('Duplicate mass closure'!U21="",'Duplicate mass closure'!U22=""),
        "",
        IF(
             ABS('Duplicate mass closure'!U21-'Duplicate mass closure'!U22)&gt;'Error Flags'!S$3,
             'Duplicate mass closure'!U21,
             ""
        )
     )</f>
        <v/>
      </c>
      <c r="T22" s="21" t="str">
        <f>IF(
        OR('Duplicate mass closure'!V21="",'Duplicate mass closure'!V22=""),
        "",
        IF(
             ABS('Duplicate mass closure'!V21-'Duplicate mass closure'!V22)&gt;'Error Flags'!T$3,
             'Duplicate mass closure'!V21,
             ""
        )
     )</f>
        <v/>
      </c>
      <c r="U22" s="21" t="str">
        <f>IF(
        OR('Duplicate mass closure'!W21="",'Duplicate mass closure'!W22=""),
        "",
        IF(
             ABS('Duplicate mass closure'!W21-'Duplicate mass closure'!W22)&gt;'Error Flags'!U$3,
             'Duplicate mass closure'!W21,
             ""
        )
     )</f>
        <v/>
      </c>
      <c r="V22" s="21" t="str">
        <f>IF(
        OR('Duplicate mass closure'!X21="",'Duplicate mass closure'!X22=""),
        "",
        IF(
             ABS('Duplicate mass closure'!X21-'Duplicate mass closure'!X22)&gt;'Error Flags'!V$3,
             'Duplicate mass closure'!X21,
             ""
        )
     )</f>
        <v/>
      </c>
      <c r="W22" s="21" t="str">
        <f>IF(
        OR('Duplicate mass closure'!Y21="",'Duplicate mass closure'!Y22=""),
        "",
        IF(
             ABS('Duplicate mass closure'!Y21-'Duplicate mass closure'!Y22)&gt;'Error Flags'!W$3,
             'Duplicate mass closure'!Y21,
             ""
        )
     )</f>
        <v/>
      </c>
      <c r="X22" s="21" t="str">
        <f>IF(
        OR('Duplicate mass closure'!Z21="",'Duplicate mass closure'!Z22=""),
        "",
        IF(
             ABS('Duplicate mass closure'!Z21-'Duplicate mass closure'!Z22)&gt;'Error Flags'!X$3,
             'Duplicate mass closure'!Z21,
             ""
        )
     )</f>
        <v/>
      </c>
      <c r="Y22" s="21" t="str">
        <f>IF(
        OR('Duplicate mass closure'!AA21="",'Duplicate mass closure'!AA22=""),
        "",
        IF(
             ABS('Duplicate mass closure'!AA21-'Duplicate mass closure'!AA22)&gt;'Error Flags'!Y$3,
             'Duplicate mass closure'!AA21,
             ""
        )
     )</f>
        <v/>
      </c>
      <c r="Z22" s="21" t="str">
        <f>IF(
        OR('Duplicate mass closure'!AB21="",'Duplicate mass closure'!AB22=""),
        "",
        IF(
             ABS('Duplicate mass closure'!AB21-'Duplicate mass closure'!AB22)&gt;'Error Flags'!Z$3,
             'Duplicate mass closure'!AB21,
             ""
        )
     )</f>
        <v/>
      </c>
    </row>
    <row r="23" spans="1:26">
      <c r="A23" s="5" t="s">
        <v>16</v>
      </c>
      <c r="B23" s="5" t="str">
        <f>IF('TRB Record'!C21="","",'TRB Record'!C21)</f>
        <v>F11 t0</v>
      </c>
      <c r="C23" s="21" t="str">
        <f>IF(
        OR('Duplicate mass closure'!E21="",'Duplicate mass closure'!E22=""),
        "",
        IF(
             ABS('Duplicate mass closure'!E21-'Duplicate mass closure'!E22)&gt;'Error Flags'!C$3,
             'Duplicate mass closure'!E22,
             ""
        )
     )</f>
        <v/>
      </c>
      <c r="D23" s="21" t="str">
        <f>IF(
        OR('Duplicate mass closure'!F21="",'Duplicate mass closure'!F22=""),
        "",
        IF(
             ABS('Duplicate mass closure'!F21-'Duplicate mass closure'!F22)&gt;'Error Flags'!D$3,
             'Duplicate mass closure'!F22,
             ""
        )
     )</f>
        <v/>
      </c>
      <c r="E23" s="21" t="str">
        <f>IF(
        OR('Duplicate mass closure'!G21="",'Duplicate mass closure'!G22=""),
        "",
        IF(
             ABS('Duplicate mass closure'!G21-'Duplicate mass closure'!G22)&gt;'Error Flags'!E$3,
             'Duplicate mass closure'!G22,
             ""
        )
     )</f>
        <v/>
      </c>
      <c r="F23" s="21" t="str">
        <f>IF(
        OR('Duplicate mass closure'!H21="",'Duplicate mass closure'!H22=""),
        "",
        IF(
             ABS('Duplicate mass closure'!H21-'Duplicate mass closure'!H22)&gt;'Error Flags'!F$3,
             'Duplicate mass closure'!H22,
             ""
        )
     )</f>
        <v/>
      </c>
      <c r="G23" s="21" t="str">
        <f>IF(
        OR('Duplicate mass closure'!I21="",'Duplicate mass closure'!I22=""),
        "",
        IF(
             ABS('Duplicate mass closure'!I21-'Duplicate mass closure'!I22)&gt;'Error Flags'!G$3,
             'Duplicate mass closure'!I22,
             ""
        )
     )</f>
        <v/>
      </c>
      <c r="H23" s="21" t="str">
        <f>IF(
        OR('Duplicate mass closure'!J21="",'Duplicate mass closure'!J22=""),
        "",
        IF(
             ABS('Duplicate mass closure'!J21-'Duplicate mass closure'!J22)&gt;'Error Flags'!H$3,
             'Duplicate mass closure'!J22,
             ""
        )
     )</f>
        <v/>
      </c>
      <c r="I23" s="21" t="str">
        <f>IF(
        OR('Duplicate mass closure'!K21="",'Duplicate mass closure'!K22=""),
        "",
        IF(
             ABS('Duplicate mass closure'!K21-'Duplicate mass closure'!K22)&gt;'Error Flags'!I$3,
             'Duplicate mass closure'!K22,
             ""
        )
     )</f>
        <v/>
      </c>
      <c r="J23" s="21" t="str">
        <f>IF(
        OR('Duplicate mass closure'!L21="",'Duplicate mass closure'!L22=""),
        "",
        IF(
             ABS('Duplicate mass closure'!L21-'Duplicate mass closure'!L22)&gt;'Error Flags'!J$3,
             'Duplicate mass closure'!L22,
             ""
        )
     )</f>
        <v/>
      </c>
      <c r="K23" s="21" t="str">
        <f>IF(
        OR('Duplicate mass closure'!M21="",'Duplicate mass closure'!M22=""),
        "",
        IF(
             ABS('Duplicate mass closure'!M21-'Duplicate mass closure'!M22)&gt;'Error Flags'!K$3,
             'Duplicate mass closure'!M22,
             ""
        )
     )</f>
        <v/>
      </c>
      <c r="L23" s="21" t="str">
        <f>IF(
        OR('Duplicate mass closure'!N21="",'Duplicate mass closure'!N22=""),
        "",
        IF(
             ABS('Duplicate mass closure'!N21-'Duplicate mass closure'!N22)&gt;'Error Flags'!L$3,
             'Duplicate mass closure'!N22,
             ""
        )
     )</f>
        <v/>
      </c>
      <c r="M23" s="21" t="str">
        <f>IF(
        OR('Duplicate mass closure'!O21="",'Duplicate mass closure'!O22=""),
        "",
        IF(
             ABS('Duplicate mass closure'!O21-'Duplicate mass closure'!O22)&gt;'Error Flags'!M$3,
             'Duplicate mass closure'!O22,
             ""
        )
     )</f>
        <v/>
      </c>
      <c r="N23" s="21" t="str">
        <f>IF(
        OR('Duplicate mass closure'!P21="",'Duplicate mass closure'!P22=""),
        "",
        IF(
             ABS('Duplicate mass closure'!P21-'Duplicate mass closure'!P22)&gt;'Error Flags'!N$3,
             'Duplicate mass closure'!P22,
             ""
        )
     )</f>
        <v/>
      </c>
      <c r="O23" s="21" t="str">
        <f>IF(
        OR('Duplicate mass closure'!Q21="",'Duplicate mass closure'!Q22=""),
        "",
        IF(
             ABS('Duplicate mass closure'!Q21-'Duplicate mass closure'!Q22)&gt;'Error Flags'!O$3,
             'Duplicate mass closure'!Q22,
             ""
        )
     )</f>
        <v/>
      </c>
      <c r="P23" s="21" t="str">
        <f>IF(
        OR('Duplicate mass closure'!R21="",'Duplicate mass closure'!R22=""),
        "",
        IF(
             ABS('Duplicate mass closure'!R21-'Duplicate mass closure'!R22)&gt;'Error Flags'!P$3,
             'Duplicate mass closure'!R22,
             ""
        )
     )</f>
        <v/>
      </c>
      <c r="Q23" s="21" t="str">
        <f>IF(
        OR('Duplicate mass closure'!S21="",'Duplicate mass closure'!S22=""),
        "",
        IF(
             ABS('Duplicate mass closure'!S21-'Duplicate mass closure'!S22)&gt;'Error Flags'!Q$3,
             'Duplicate mass closure'!S22,
             ""
        )
     )</f>
        <v/>
      </c>
      <c r="R23" s="21" t="str">
        <f>IF(
        OR('Duplicate mass closure'!T21="",'Duplicate mass closure'!T22=""),
        "",
        IF(
             ABS('Duplicate mass closure'!T21-'Duplicate mass closure'!T22)&gt;'Error Flags'!R$3,
             'Duplicate mass closure'!T22,
             ""
        )
     )</f>
        <v/>
      </c>
      <c r="S23" s="21" t="str">
        <f>IF(
        OR('Duplicate mass closure'!U21="",'Duplicate mass closure'!U22=""),
        "",
        IF(
             ABS('Duplicate mass closure'!U21-'Duplicate mass closure'!U22)&gt;'Error Flags'!S$3,
             'Duplicate mass closure'!U22,
             ""
        )
     )</f>
        <v/>
      </c>
      <c r="T23" s="21" t="str">
        <f>IF(
        OR('Duplicate mass closure'!V21="",'Duplicate mass closure'!V22=""),
        "",
        IF(
             ABS('Duplicate mass closure'!V21-'Duplicate mass closure'!V22)&gt;'Error Flags'!T$3,
             'Duplicate mass closure'!V22,
             ""
        )
     )</f>
        <v/>
      </c>
      <c r="U23" s="21" t="str">
        <f>IF(
        OR('Duplicate mass closure'!W21="",'Duplicate mass closure'!W22=""),
        "",
        IF(
             ABS('Duplicate mass closure'!W21-'Duplicate mass closure'!W22)&gt;'Error Flags'!U$3,
             'Duplicate mass closure'!W22,
             ""
        )
     )</f>
        <v/>
      </c>
      <c r="V23" s="21" t="str">
        <f>IF(
        OR('Duplicate mass closure'!X21="",'Duplicate mass closure'!X22=""),
        "",
        IF(
             ABS('Duplicate mass closure'!X21-'Duplicate mass closure'!X22)&gt;'Error Flags'!V$3,
             'Duplicate mass closure'!X22,
             ""
        )
     )</f>
        <v/>
      </c>
      <c r="W23" s="21" t="str">
        <f>IF(
        OR('Duplicate mass closure'!Y21="",'Duplicate mass closure'!Y22=""),
        "",
        IF(
             ABS('Duplicate mass closure'!Y21-'Duplicate mass closure'!Y22)&gt;'Error Flags'!W$3,
             'Duplicate mass closure'!Y22,
             ""
        )
     )</f>
        <v/>
      </c>
      <c r="X23" s="21" t="str">
        <f>IF(
        OR('Duplicate mass closure'!Z21="",'Duplicate mass closure'!Z22=""),
        "",
        IF(
             ABS('Duplicate mass closure'!Z21-'Duplicate mass closure'!Z22)&gt;'Error Flags'!X$3,
             'Duplicate mass closure'!Z22,
             ""
        )
     )</f>
        <v/>
      </c>
      <c r="Y23" s="21" t="str">
        <f>IF(
        OR('Duplicate mass closure'!AA21="",'Duplicate mass closure'!AA22=""),
        "",
        IF(
             ABS('Duplicate mass closure'!AA21-'Duplicate mass closure'!AA22)&gt;'Error Flags'!Y$3,
             'Duplicate mass closure'!AA22,
             ""
        )
     )</f>
        <v/>
      </c>
      <c r="Z23" s="21" t="str">
        <f>IF(
        OR('Duplicate mass closure'!AB21="",'Duplicate mass closure'!AB22=""),
        "",
        IF(
             ABS('Duplicate mass closure'!AB21-'Duplicate mass closure'!AB22)&gt;'Error Flags'!Z$3,
             'Duplicate mass closure'!AB22,
             ""
        )
     )</f>
        <v/>
      </c>
    </row>
    <row r="24" spans="1:26">
      <c r="A24" s="5">
        <v>11</v>
      </c>
      <c r="B24" s="5" t="str">
        <f>IF('TRB Record'!C22="","",'TRB Record'!C22)</f>
        <v>F12 t0</v>
      </c>
      <c r="C24" s="21" t="str">
        <f>IF(
        OR('Duplicate mass closure'!E23="",'Duplicate mass closure'!E24=""),
        "",
        IF(
             ABS('Duplicate mass closure'!E23-'Duplicate mass closure'!E24)&gt;'Error Flags'!C$3,
             'Duplicate mass closure'!E23,
             ""
        )
     )</f>
        <v/>
      </c>
      <c r="D24" s="21" t="str">
        <f>IF(
        OR('Duplicate mass closure'!F23="",'Duplicate mass closure'!F24=""),
        "",
        IF(
             ABS('Duplicate mass closure'!F23-'Duplicate mass closure'!F24)&gt;'Error Flags'!D$3,
             'Duplicate mass closure'!F23,
             ""
        )
     )</f>
        <v/>
      </c>
      <c r="E24" s="21" t="str">
        <f>IF(
        OR('Duplicate mass closure'!G23="",'Duplicate mass closure'!G24=""),
        "",
        IF(
             ABS('Duplicate mass closure'!G23-'Duplicate mass closure'!G24)&gt;'Error Flags'!E$3,
             'Duplicate mass closure'!G23,
             ""
        )
     )</f>
        <v/>
      </c>
      <c r="F24" s="21" t="str">
        <f>IF(
        OR('Duplicate mass closure'!H23="",'Duplicate mass closure'!H24=""),
        "",
        IF(
             ABS('Duplicate mass closure'!H23-'Duplicate mass closure'!H24)&gt;'Error Flags'!F$3,
             'Duplicate mass closure'!H23,
             ""
        )
     )</f>
        <v/>
      </c>
      <c r="G24" s="21" t="str">
        <f>IF(
        OR('Duplicate mass closure'!I23="",'Duplicate mass closure'!I24=""),
        "",
        IF(
             ABS('Duplicate mass closure'!I23-'Duplicate mass closure'!I24)&gt;'Error Flags'!G$3,
             'Duplicate mass closure'!I23,
             ""
        )
     )</f>
        <v/>
      </c>
      <c r="H24" s="21" t="str">
        <f>IF(
        OR('Duplicate mass closure'!J23="",'Duplicate mass closure'!J24=""),
        "",
        IF(
             ABS('Duplicate mass closure'!J23-'Duplicate mass closure'!J24)&gt;'Error Flags'!H$3,
             'Duplicate mass closure'!J23,
             ""
        )
     )</f>
        <v/>
      </c>
      <c r="I24" s="21" t="str">
        <f>IF(
        OR('Duplicate mass closure'!K23="",'Duplicate mass closure'!K24=""),
        "",
        IF(
             ABS('Duplicate mass closure'!K23-'Duplicate mass closure'!K24)&gt;'Error Flags'!I$3,
             'Duplicate mass closure'!K23,
             ""
        )
     )</f>
        <v/>
      </c>
      <c r="J24" s="21" t="str">
        <f>IF(
        OR('Duplicate mass closure'!L23="",'Duplicate mass closure'!L24=""),
        "",
        IF(
             ABS('Duplicate mass closure'!L23-'Duplicate mass closure'!L24)&gt;'Error Flags'!J$3,
             'Duplicate mass closure'!L23,
             ""
        )
     )</f>
        <v/>
      </c>
      <c r="K24" s="21" t="str">
        <f>IF(
        OR('Duplicate mass closure'!M23="",'Duplicate mass closure'!M24=""),
        "",
        IF(
             ABS('Duplicate mass closure'!M23-'Duplicate mass closure'!M24)&gt;'Error Flags'!K$3,
             'Duplicate mass closure'!M23,
             ""
        )
     )</f>
        <v/>
      </c>
      <c r="L24" s="21" t="str">
        <f>IF(
        OR('Duplicate mass closure'!N23="",'Duplicate mass closure'!N24=""),
        "",
        IF(
             ABS('Duplicate mass closure'!N23-'Duplicate mass closure'!N24)&gt;'Error Flags'!L$3,
             'Duplicate mass closure'!N23,
             ""
        )
     )</f>
        <v/>
      </c>
      <c r="M24" s="21" t="str">
        <f>IF(
        OR('Duplicate mass closure'!O23="",'Duplicate mass closure'!O24=""),
        "",
        IF(
             ABS('Duplicate mass closure'!O23-'Duplicate mass closure'!O24)&gt;'Error Flags'!M$3,
             'Duplicate mass closure'!O23,
             ""
        )
     )</f>
        <v/>
      </c>
      <c r="N24" s="21" t="str">
        <f>IF(
        OR('Duplicate mass closure'!P23="",'Duplicate mass closure'!P24=""),
        "",
        IF(
             ABS('Duplicate mass closure'!P23-'Duplicate mass closure'!P24)&gt;'Error Flags'!N$3,
             'Duplicate mass closure'!P23,
             ""
        )
     )</f>
        <v/>
      </c>
      <c r="O24" s="21" t="str">
        <f>IF(
        OR('Duplicate mass closure'!Q23="",'Duplicate mass closure'!Q24=""),
        "",
        IF(
             ABS('Duplicate mass closure'!Q23-'Duplicate mass closure'!Q24)&gt;'Error Flags'!O$3,
             'Duplicate mass closure'!Q23,
             ""
        )
     )</f>
        <v/>
      </c>
      <c r="P24" s="21" t="str">
        <f>IF(
        OR('Duplicate mass closure'!R23="",'Duplicate mass closure'!R24=""),
        "",
        IF(
             ABS('Duplicate mass closure'!R23-'Duplicate mass closure'!R24)&gt;'Error Flags'!P$3,
             'Duplicate mass closure'!R23,
             ""
        )
     )</f>
        <v/>
      </c>
      <c r="Q24" s="21" t="str">
        <f>IF(
        OR('Duplicate mass closure'!S23="",'Duplicate mass closure'!S24=""),
        "",
        IF(
             ABS('Duplicate mass closure'!S23-'Duplicate mass closure'!S24)&gt;'Error Flags'!Q$3,
             'Duplicate mass closure'!S23,
             ""
        )
     )</f>
        <v/>
      </c>
      <c r="R24" s="21" t="str">
        <f>IF(
        OR('Duplicate mass closure'!T23="",'Duplicate mass closure'!T24=""),
        "",
        IF(
             ABS('Duplicate mass closure'!T23-'Duplicate mass closure'!T24)&gt;'Error Flags'!R$3,
             'Duplicate mass closure'!T23,
             ""
        )
     )</f>
        <v/>
      </c>
      <c r="S24" s="21" t="str">
        <f>IF(
        OR('Duplicate mass closure'!U23="",'Duplicate mass closure'!U24=""),
        "",
        IF(
             ABS('Duplicate mass closure'!U23-'Duplicate mass closure'!U24)&gt;'Error Flags'!S$3,
             'Duplicate mass closure'!U23,
             ""
        )
     )</f>
        <v/>
      </c>
      <c r="T24" s="21" t="str">
        <f>IF(
        OR('Duplicate mass closure'!V23="",'Duplicate mass closure'!V24=""),
        "",
        IF(
             ABS('Duplicate mass closure'!V23-'Duplicate mass closure'!V24)&gt;'Error Flags'!T$3,
             'Duplicate mass closure'!V23,
             ""
        )
     )</f>
        <v/>
      </c>
      <c r="U24" s="21" t="str">
        <f>IF(
        OR('Duplicate mass closure'!W23="",'Duplicate mass closure'!W24=""),
        "",
        IF(
             ABS('Duplicate mass closure'!W23-'Duplicate mass closure'!W24)&gt;'Error Flags'!U$3,
             'Duplicate mass closure'!W23,
             ""
        )
     )</f>
        <v/>
      </c>
      <c r="V24" s="21" t="str">
        <f>IF(
        OR('Duplicate mass closure'!X23="",'Duplicate mass closure'!X24=""),
        "",
        IF(
             ABS('Duplicate mass closure'!X23-'Duplicate mass closure'!X24)&gt;'Error Flags'!V$3,
             'Duplicate mass closure'!X23,
             ""
        )
     )</f>
        <v/>
      </c>
      <c r="W24" s="21" t="str">
        <f>IF(
        OR('Duplicate mass closure'!Y23="",'Duplicate mass closure'!Y24=""),
        "",
        IF(
             ABS('Duplicate mass closure'!Y23-'Duplicate mass closure'!Y24)&gt;'Error Flags'!W$3,
             'Duplicate mass closure'!Y23,
             ""
        )
     )</f>
        <v/>
      </c>
      <c r="X24" s="21" t="str">
        <f>IF(
        OR('Duplicate mass closure'!Z23="",'Duplicate mass closure'!Z24=""),
        "",
        IF(
             ABS('Duplicate mass closure'!Z23-'Duplicate mass closure'!Z24)&gt;'Error Flags'!X$3,
             'Duplicate mass closure'!Z23,
             ""
        )
     )</f>
        <v/>
      </c>
      <c r="Y24" s="21" t="str">
        <f>IF(
        OR('Duplicate mass closure'!AA23="",'Duplicate mass closure'!AA24=""),
        "",
        IF(
             ABS('Duplicate mass closure'!AA23-'Duplicate mass closure'!AA24)&gt;'Error Flags'!Y$3,
             'Duplicate mass closure'!AA23,
             ""
        )
     )</f>
        <v/>
      </c>
      <c r="Z24" s="21" t="str">
        <f>IF(
        OR('Duplicate mass closure'!AB23="",'Duplicate mass closure'!AB24=""),
        "",
        IF(
             ABS('Duplicate mass closure'!AB23-'Duplicate mass closure'!AB24)&gt;'Error Flags'!Z$3,
             'Duplicate mass closure'!AB23,
             ""
        )
     )</f>
        <v/>
      </c>
    </row>
    <row r="25" spans="1:26">
      <c r="A25" s="5" t="s">
        <v>17</v>
      </c>
      <c r="B25" s="5" t="str">
        <f>IF('TRB Record'!C23="","",'TRB Record'!C23)</f>
        <v>F12 t0</v>
      </c>
      <c r="C25" s="21" t="str">
        <f>IF(
        OR('Duplicate mass closure'!E23="",'Duplicate mass closure'!E24=""),
        "",
        IF(
             ABS('Duplicate mass closure'!E23-'Duplicate mass closure'!E24)&gt;'Error Flags'!C$3,
             'Duplicate mass closure'!E24,
             ""
        )
     )</f>
        <v/>
      </c>
      <c r="D25" s="21" t="str">
        <f>IF(
        OR('Duplicate mass closure'!F23="",'Duplicate mass closure'!F24=""),
        "",
        IF(
             ABS('Duplicate mass closure'!F23-'Duplicate mass closure'!F24)&gt;'Error Flags'!D$3,
             'Duplicate mass closure'!F24,
             ""
        )
     )</f>
        <v/>
      </c>
      <c r="E25" s="21" t="str">
        <f>IF(
        OR('Duplicate mass closure'!G23="",'Duplicate mass closure'!G24=""),
        "",
        IF(
             ABS('Duplicate mass closure'!G23-'Duplicate mass closure'!G24)&gt;'Error Flags'!E$3,
             'Duplicate mass closure'!G24,
             ""
        )
     )</f>
        <v/>
      </c>
      <c r="F25" s="21" t="str">
        <f>IF(
        OR('Duplicate mass closure'!H23="",'Duplicate mass closure'!H24=""),
        "",
        IF(
             ABS('Duplicate mass closure'!H23-'Duplicate mass closure'!H24)&gt;'Error Flags'!F$3,
             'Duplicate mass closure'!H24,
             ""
        )
     )</f>
        <v/>
      </c>
      <c r="G25" s="21" t="str">
        <f>IF(
        OR('Duplicate mass closure'!I23="",'Duplicate mass closure'!I24=""),
        "",
        IF(
             ABS('Duplicate mass closure'!I23-'Duplicate mass closure'!I24)&gt;'Error Flags'!G$3,
             'Duplicate mass closure'!I24,
             ""
        )
     )</f>
        <v/>
      </c>
      <c r="H25" s="21" t="str">
        <f>IF(
        OR('Duplicate mass closure'!J23="",'Duplicate mass closure'!J24=""),
        "",
        IF(
             ABS('Duplicate mass closure'!J23-'Duplicate mass closure'!J24)&gt;'Error Flags'!H$3,
             'Duplicate mass closure'!J24,
             ""
        )
     )</f>
        <v/>
      </c>
      <c r="I25" s="21" t="str">
        <f>IF(
        OR('Duplicate mass closure'!K23="",'Duplicate mass closure'!K24=""),
        "",
        IF(
             ABS('Duplicate mass closure'!K23-'Duplicate mass closure'!K24)&gt;'Error Flags'!I$3,
             'Duplicate mass closure'!K24,
             ""
        )
     )</f>
        <v/>
      </c>
      <c r="J25" s="21" t="str">
        <f>IF(
        OR('Duplicate mass closure'!L23="",'Duplicate mass closure'!L24=""),
        "",
        IF(
             ABS('Duplicate mass closure'!L23-'Duplicate mass closure'!L24)&gt;'Error Flags'!J$3,
             'Duplicate mass closure'!L24,
             ""
        )
     )</f>
        <v/>
      </c>
      <c r="K25" s="21" t="str">
        <f>IF(
        OR('Duplicate mass closure'!M23="",'Duplicate mass closure'!M24=""),
        "",
        IF(
             ABS('Duplicate mass closure'!M23-'Duplicate mass closure'!M24)&gt;'Error Flags'!K$3,
             'Duplicate mass closure'!M24,
             ""
        )
     )</f>
        <v/>
      </c>
      <c r="L25" s="21" t="str">
        <f>IF(
        OR('Duplicate mass closure'!N23="",'Duplicate mass closure'!N24=""),
        "",
        IF(
             ABS('Duplicate mass closure'!N23-'Duplicate mass closure'!N24)&gt;'Error Flags'!L$3,
             'Duplicate mass closure'!N24,
             ""
        )
     )</f>
        <v/>
      </c>
      <c r="M25" s="21" t="str">
        <f>IF(
        OR('Duplicate mass closure'!O23="",'Duplicate mass closure'!O24=""),
        "",
        IF(
             ABS('Duplicate mass closure'!O23-'Duplicate mass closure'!O24)&gt;'Error Flags'!M$3,
             'Duplicate mass closure'!O24,
             ""
        )
     )</f>
        <v/>
      </c>
      <c r="N25" s="21" t="str">
        <f>IF(
        OR('Duplicate mass closure'!P23="",'Duplicate mass closure'!P24=""),
        "",
        IF(
             ABS('Duplicate mass closure'!P23-'Duplicate mass closure'!P24)&gt;'Error Flags'!N$3,
             'Duplicate mass closure'!P24,
             ""
        )
     )</f>
        <v/>
      </c>
      <c r="O25" s="21" t="str">
        <f>IF(
        OR('Duplicate mass closure'!Q23="",'Duplicate mass closure'!Q24=""),
        "",
        IF(
             ABS('Duplicate mass closure'!Q23-'Duplicate mass closure'!Q24)&gt;'Error Flags'!O$3,
             'Duplicate mass closure'!Q24,
             ""
        )
     )</f>
        <v/>
      </c>
      <c r="P25" s="21" t="str">
        <f>IF(
        OR('Duplicate mass closure'!R23="",'Duplicate mass closure'!R24=""),
        "",
        IF(
             ABS('Duplicate mass closure'!R23-'Duplicate mass closure'!R24)&gt;'Error Flags'!P$3,
             'Duplicate mass closure'!R24,
             ""
        )
     )</f>
        <v/>
      </c>
      <c r="Q25" s="21" t="str">
        <f>IF(
        OR('Duplicate mass closure'!S23="",'Duplicate mass closure'!S24=""),
        "",
        IF(
             ABS('Duplicate mass closure'!S23-'Duplicate mass closure'!S24)&gt;'Error Flags'!Q$3,
             'Duplicate mass closure'!S24,
             ""
        )
     )</f>
        <v/>
      </c>
      <c r="R25" s="21" t="str">
        <f>IF(
        OR('Duplicate mass closure'!T23="",'Duplicate mass closure'!T24=""),
        "",
        IF(
             ABS('Duplicate mass closure'!T23-'Duplicate mass closure'!T24)&gt;'Error Flags'!R$3,
             'Duplicate mass closure'!T24,
             ""
        )
     )</f>
        <v/>
      </c>
      <c r="S25" s="21" t="str">
        <f>IF(
        OR('Duplicate mass closure'!U23="",'Duplicate mass closure'!U24=""),
        "",
        IF(
             ABS('Duplicate mass closure'!U23-'Duplicate mass closure'!U24)&gt;'Error Flags'!S$3,
             'Duplicate mass closure'!U24,
             ""
        )
     )</f>
        <v/>
      </c>
      <c r="T25" s="21" t="str">
        <f>IF(
        OR('Duplicate mass closure'!V23="",'Duplicate mass closure'!V24=""),
        "",
        IF(
             ABS('Duplicate mass closure'!V23-'Duplicate mass closure'!V24)&gt;'Error Flags'!T$3,
             'Duplicate mass closure'!V24,
             ""
        )
     )</f>
        <v/>
      </c>
      <c r="U25" s="21" t="str">
        <f>IF(
        OR('Duplicate mass closure'!W23="",'Duplicate mass closure'!W24=""),
        "",
        IF(
             ABS('Duplicate mass closure'!W23-'Duplicate mass closure'!W24)&gt;'Error Flags'!U$3,
             'Duplicate mass closure'!W24,
             ""
        )
     )</f>
        <v/>
      </c>
      <c r="V25" s="21" t="str">
        <f>IF(
        OR('Duplicate mass closure'!X23="",'Duplicate mass closure'!X24=""),
        "",
        IF(
             ABS('Duplicate mass closure'!X23-'Duplicate mass closure'!X24)&gt;'Error Flags'!V$3,
             'Duplicate mass closure'!X24,
             ""
        )
     )</f>
        <v/>
      </c>
      <c r="W25" s="21" t="str">
        <f>IF(
        OR('Duplicate mass closure'!Y23="",'Duplicate mass closure'!Y24=""),
        "",
        IF(
             ABS('Duplicate mass closure'!Y23-'Duplicate mass closure'!Y24)&gt;'Error Flags'!W$3,
             'Duplicate mass closure'!Y24,
             ""
        )
     )</f>
        <v/>
      </c>
      <c r="X25" s="21" t="str">
        <f>IF(
        OR('Duplicate mass closure'!Z23="",'Duplicate mass closure'!Z24=""),
        "",
        IF(
             ABS('Duplicate mass closure'!Z23-'Duplicate mass closure'!Z24)&gt;'Error Flags'!X$3,
             'Duplicate mass closure'!Z24,
             ""
        )
     )</f>
        <v/>
      </c>
      <c r="Y25" s="21" t="str">
        <f>IF(
        OR('Duplicate mass closure'!AA23="",'Duplicate mass closure'!AA24=""),
        "",
        IF(
             ABS('Duplicate mass closure'!AA23-'Duplicate mass closure'!AA24)&gt;'Error Flags'!Y$3,
             'Duplicate mass closure'!AA24,
             ""
        )
     )</f>
        <v/>
      </c>
      <c r="Z25" s="21" t="str">
        <f>IF(
        OR('Duplicate mass closure'!AB23="",'Duplicate mass closure'!AB24=""),
        "",
        IF(
             ABS('Duplicate mass closure'!AB23-'Duplicate mass closure'!AB24)&gt;'Error Flags'!Z$3,
             'Duplicate mass closure'!AB24,
             ""
        )
     )</f>
        <v/>
      </c>
    </row>
    <row r="26" spans="1:26">
      <c r="A26" s="5">
        <v>12</v>
      </c>
      <c r="B26" s="5" t="str">
        <f>IF('TRB Record'!C24="","",'TRB Record'!C24)</f>
        <v/>
      </c>
      <c r="C26" s="21" t="str">
        <f>IF(
        OR('Duplicate mass closure'!E25="",'Duplicate mass closure'!E26=""),
        "",
        IF(
             ABS('Duplicate mass closure'!E25-'Duplicate mass closure'!E26)&gt;'Error Flags'!C$3,
             'Duplicate mass closure'!E25,
             ""
        )
     )</f>
        <v/>
      </c>
      <c r="D26" s="21" t="str">
        <f>IF(
        OR('Duplicate mass closure'!F25="",'Duplicate mass closure'!F26=""),
        "",
        IF(
             ABS('Duplicate mass closure'!F25-'Duplicate mass closure'!F26)&gt;'Error Flags'!D$3,
             'Duplicate mass closure'!F25,
             ""
        )
     )</f>
        <v/>
      </c>
      <c r="E26" s="21" t="str">
        <f>IF(
        OR('Duplicate mass closure'!G25="",'Duplicate mass closure'!G26=""),
        "",
        IF(
             ABS('Duplicate mass closure'!G25-'Duplicate mass closure'!G26)&gt;'Error Flags'!E$3,
             'Duplicate mass closure'!G25,
             ""
        )
     )</f>
        <v/>
      </c>
      <c r="F26" s="21" t="str">
        <f>IF(
        OR('Duplicate mass closure'!H25="",'Duplicate mass closure'!H26=""),
        "",
        IF(
             ABS('Duplicate mass closure'!H25-'Duplicate mass closure'!H26)&gt;'Error Flags'!F$3,
             'Duplicate mass closure'!H25,
             ""
        )
     )</f>
        <v/>
      </c>
      <c r="G26" s="21" t="str">
        <f>IF(
        OR('Duplicate mass closure'!I25="",'Duplicate mass closure'!I26=""),
        "",
        IF(
             ABS('Duplicate mass closure'!I25-'Duplicate mass closure'!I26)&gt;'Error Flags'!G$3,
             'Duplicate mass closure'!I25,
             ""
        )
     )</f>
        <v/>
      </c>
      <c r="H26" s="21" t="str">
        <f>IF(
        OR('Duplicate mass closure'!J25="",'Duplicate mass closure'!J26=""),
        "",
        IF(
             ABS('Duplicate mass closure'!J25-'Duplicate mass closure'!J26)&gt;'Error Flags'!H$3,
             'Duplicate mass closure'!J25,
             ""
        )
     )</f>
        <v/>
      </c>
      <c r="I26" s="21" t="str">
        <f>IF(
        OR('Duplicate mass closure'!K25="",'Duplicate mass closure'!K26=""),
        "",
        IF(
             ABS('Duplicate mass closure'!K25-'Duplicate mass closure'!K26)&gt;'Error Flags'!I$3,
             'Duplicate mass closure'!K25,
             ""
        )
     )</f>
        <v/>
      </c>
      <c r="J26" s="21" t="str">
        <f>IF(
        OR('Duplicate mass closure'!L25="",'Duplicate mass closure'!L26=""),
        "",
        IF(
             ABS('Duplicate mass closure'!L25-'Duplicate mass closure'!L26)&gt;'Error Flags'!J$3,
             'Duplicate mass closure'!L25,
             ""
        )
     )</f>
        <v/>
      </c>
      <c r="K26" s="21" t="str">
        <f>IF(
        OR('Duplicate mass closure'!M25="",'Duplicate mass closure'!M26=""),
        "",
        IF(
             ABS('Duplicate mass closure'!M25-'Duplicate mass closure'!M26)&gt;'Error Flags'!K$3,
             'Duplicate mass closure'!M25,
             ""
        )
     )</f>
        <v/>
      </c>
      <c r="L26" s="21" t="str">
        <f>IF(
        OR('Duplicate mass closure'!N25="",'Duplicate mass closure'!N26=""),
        "",
        IF(
             ABS('Duplicate mass closure'!N25-'Duplicate mass closure'!N26)&gt;'Error Flags'!L$3,
             'Duplicate mass closure'!N25,
             ""
        )
     )</f>
        <v/>
      </c>
      <c r="M26" s="21" t="str">
        <f>IF(
        OR('Duplicate mass closure'!O25="",'Duplicate mass closure'!O26=""),
        "",
        IF(
             ABS('Duplicate mass closure'!O25-'Duplicate mass closure'!O26)&gt;'Error Flags'!M$3,
             'Duplicate mass closure'!O25,
             ""
        )
     )</f>
        <v/>
      </c>
      <c r="N26" s="21" t="str">
        <f>IF(
        OR('Duplicate mass closure'!P25="",'Duplicate mass closure'!P26=""),
        "",
        IF(
             ABS('Duplicate mass closure'!P25-'Duplicate mass closure'!P26)&gt;'Error Flags'!N$3,
             'Duplicate mass closure'!P25,
             ""
        )
     )</f>
        <v/>
      </c>
      <c r="O26" s="21" t="str">
        <f>IF(
        OR('Duplicate mass closure'!Q25="",'Duplicate mass closure'!Q26=""),
        "",
        IF(
             ABS('Duplicate mass closure'!Q25-'Duplicate mass closure'!Q26)&gt;'Error Flags'!O$3,
             'Duplicate mass closure'!Q25,
             ""
        )
     )</f>
        <v/>
      </c>
      <c r="P26" s="21" t="str">
        <f>IF(
        OR('Duplicate mass closure'!R25="",'Duplicate mass closure'!R26=""),
        "",
        IF(
             ABS('Duplicate mass closure'!R25-'Duplicate mass closure'!R26)&gt;'Error Flags'!P$3,
             'Duplicate mass closure'!R25,
             ""
        )
     )</f>
        <v/>
      </c>
      <c r="Q26" s="21" t="str">
        <f>IF(
        OR('Duplicate mass closure'!S25="",'Duplicate mass closure'!S26=""),
        "",
        IF(
             ABS('Duplicate mass closure'!S25-'Duplicate mass closure'!S26)&gt;'Error Flags'!Q$3,
             'Duplicate mass closure'!S25,
             ""
        )
     )</f>
        <v/>
      </c>
      <c r="R26" s="21" t="str">
        <f>IF(
        OR('Duplicate mass closure'!T25="",'Duplicate mass closure'!T26=""),
        "",
        IF(
             ABS('Duplicate mass closure'!T25-'Duplicate mass closure'!T26)&gt;'Error Flags'!R$3,
             'Duplicate mass closure'!T25,
             ""
        )
     )</f>
        <v/>
      </c>
      <c r="S26" s="21" t="str">
        <f>IF(
        OR('Duplicate mass closure'!U25="",'Duplicate mass closure'!U26=""),
        "",
        IF(
             ABS('Duplicate mass closure'!U25-'Duplicate mass closure'!U26)&gt;'Error Flags'!S$3,
             'Duplicate mass closure'!U25,
             ""
        )
     )</f>
        <v/>
      </c>
      <c r="T26" s="21" t="str">
        <f>IF(
        OR('Duplicate mass closure'!V25="",'Duplicate mass closure'!V26=""),
        "",
        IF(
             ABS('Duplicate mass closure'!V25-'Duplicate mass closure'!V26)&gt;'Error Flags'!T$3,
             'Duplicate mass closure'!V25,
             ""
        )
     )</f>
        <v/>
      </c>
      <c r="U26" s="21" t="str">
        <f>IF(
        OR('Duplicate mass closure'!W25="",'Duplicate mass closure'!W26=""),
        "",
        IF(
             ABS('Duplicate mass closure'!W25-'Duplicate mass closure'!W26)&gt;'Error Flags'!U$3,
             'Duplicate mass closure'!W25,
             ""
        )
     )</f>
        <v/>
      </c>
      <c r="V26" s="21" t="str">
        <f>IF(
        OR('Duplicate mass closure'!X25="",'Duplicate mass closure'!X26=""),
        "",
        IF(
             ABS('Duplicate mass closure'!X25-'Duplicate mass closure'!X26)&gt;'Error Flags'!V$3,
             'Duplicate mass closure'!X25,
             ""
        )
     )</f>
        <v/>
      </c>
      <c r="W26" s="21" t="str">
        <f>IF(
        OR('Duplicate mass closure'!Y25="",'Duplicate mass closure'!Y26=""),
        "",
        IF(
             ABS('Duplicate mass closure'!Y25-'Duplicate mass closure'!Y26)&gt;'Error Flags'!W$3,
             'Duplicate mass closure'!Y25,
             ""
        )
     )</f>
        <v/>
      </c>
      <c r="X26" s="21" t="str">
        <f>IF(
        OR('Duplicate mass closure'!Z25="",'Duplicate mass closure'!Z26=""),
        "",
        IF(
             ABS('Duplicate mass closure'!Z25-'Duplicate mass closure'!Z26)&gt;'Error Flags'!X$3,
             'Duplicate mass closure'!Z25,
             ""
        )
     )</f>
        <v/>
      </c>
      <c r="Y26" s="21" t="str">
        <f>IF(
        OR('Duplicate mass closure'!AA25="",'Duplicate mass closure'!AA26=""),
        "",
        IF(
             ABS('Duplicate mass closure'!AA25-'Duplicate mass closure'!AA26)&gt;'Error Flags'!Y$3,
             'Duplicate mass closure'!AA25,
             ""
        )
     )</f>
        <v/>
      </c>
      <c r="Z26" s="21" t="str">
        <f>IF(
        OR('Duplicate mass closure'!AB25="",'Duplicate mass closure'!AB26=""),
        "",
        IF(
             ABS('Duplicate mass closure'!AB25-'Duplicate mass closure'!AB26)&gt;'Error Flags'!Z$3,
             'Duplicate mass closure'!AB25,
             ""
        )
     )</f>
        <v/>
      </c>
    </row>
    <row r="27" spans="1:26">
      <c r="A27" s="5" t="s">
        <v>18</v>
      </c>
      <c r="B27" s="5" t="str">
        <f>IF('TRB Record'!C25="","",'TRB Record'!C25)</f>
        <v/>
      </c>
      <c r="C27" s="21" t="str">
        <f>IF(
        OR('Duplicate mass closure'!E25="",'Duplicate mass closure'!E26=""),
        "",
        IF(
             ABS('Duplicate mass closure'!E25-'Duplicate mass closure'!E26)&gt;'Error Flags'!C$3,
             'Duplicate mass closure'!E26,
             ""
        )
     )</f>
        <v/>
      </c>
      <c r="D27" s="21" t="str">
        <f>IF(
        OR('Duplicate mass closure'!F25="",'Duplicate mass closure'!F26=""),
        "",
        IF(
             ABS('Duplicate mass closure'!F25-'Duplicate mass closure'!F26)&gt;'Error Flags'!D$3,
             'Duplicate mass closure'!F26,
             ""
        )
     )</f>
        <v/>
      </c>
      <c r="E27" s="21" t="str">
        <f>IF(
        OR('Duplicate mass closure'!G25="",'Duplicate mass closure'!G26=""),
        "",
        IF(
             ABS('Duplicate mass closure'!G25-'Duplicate mass closure'!G26)&gt;'Error Flags'!E$3,
             'Duplicate mass closure'!G26,
             ""
        )
     )</f>
        <v/>
      </c>
      <c r="F27" s="21" t="str">
        <f>IF(
        OR('Duplicate mass closure'!H25="",'Duplicate mass closure'!H26=""),
        "",
        IF(
             ABS('Duplicate mass closure'!H25-'Duplicate mass closure'!H26)&gt;'Error Flags'!F$3,
             'Duplicate mass closure'!H26,
             ""
        )
     )</f>
        <v/>
      </c>
      <c r="G27" s="21" t="str">
        <f>IF(
        OR('Duplicate mass closure'!I25="",'Duplicate mass closure'!I26=""),
        "",
        IF(
             ABS('Duplicate mass closure'!I25-'Duplicate mass closure'!I26)&gt;'Error Flags'!G$3,
             'Duplicate mass closure'!I26,
             ""
        )
     )</f>
        <v/>
      </c>
      <c r="H27" s="21" t="str">
        <f>IF(
        OR('Duplicate mass closure'!J25="",'Duplicate mass closure'!J26=""),
        "",
        IF(
             ABS('Duplicate mass closure'!J25-'Duplicate mass closure'!J26)&gt;'Error Flags'!H$3,
             'Duplicate mass closure'!J26,
             ""
        )
     )</f>
        <v/>
      </c>
      <c r="I27" s="21" t="str">
        <f>IF(
        OR('Duplicate mass closure'!K25="",'Duplicate mass closure'!K26=""),
        "",
        IF(
             ABS('Duplicate mass closure'!K25-'Duplicate mass closure'!K26)&gt;'Error Flags'!I$3,
             'Duplicate mass closure'!K26,
             ""
        )
     )</f>
        <v/>
      </c>
      <c r="J27" s="21" t="str">
        <f>IF(
        OR('Duplicate mass closure'!L25="",'Duplicate mass closure'!L26=""),
        "",
        IF(
             ABS('Duplicate mass closure'!L25-'Duplicate mass closure'!L26)&gt;'Error Flags'!J$3,
             'Duplicate mass closure'!L26,
             ""
        )
     )</f>
        <v/>
      </c>
      <c r="K27" s="21" t="str">
        <f>IF(
        OR('Duplicate mass closure'!M25="",'Duplicate mass closure'!M26=""),
        "",
        IF(
             ABS('Duplicate mass closure'!M25-'Duplicate mass closure'!M26)&gt;'Error Flags'!K$3,
             'Duplicate mass closure'!M26,
             ""
        )
     )</f>
        <v/>
      </c>
      <c r="L27" s="21" t="str">
        <f>IF(
        OR('Duplicate mass closure'!N25="",'Duplicate mass closure'!N26=""),
        "",
        IF(
             ABS('Duplicate mass closure'!N25-'Duplicate mass closure'!N26)&gt;'Error Flags'!L$3,
             'Duplicate mass closure'!N26,
             ""
        )
     )</f>
        <v/>
      </c>
      <c r="M27" s="21" t="str">
        <f>IF(
        OR('Duplicate mass closure'!O25="",'Duplicate mass closure'!O26=""),
        "",
        IF(
             ABS('Duplicate mass closure'!O25-'Duplicate mass closure'!O26)&gt;'Error Flags'!M$3,
             'Duplicate mass closure'!O26,
             ""
        )
     )</f>
        <v/>
      </c>
      <c r="N27" s="21" t="str">
        <f>IF(
        OR('Duplicate mass closure'!P25="",'Duplicate mass closure'!P26=""),
        "",
        IF(
             ABS('Duplicate mass closure'!P25-'Duplicate mass closure'!P26)&gt;'Error Flags'!N$3,
             'Duplicate mass closure'!P26,
             ""
        )
     )</f>
        <v/>
      </c>
      <c r="O27" s="21" t="str">
        <f>IF(
        OR('Duplicate mass closure'!Q25="",'Duplicate mass closure'!Q26=""),
        "",
        IF(
             ABS('Duplicate mass closure'!Q25-'Duplicate mass closure'!Q26)&gt;'Error Flags'!O$3,
             'Duplicate mass closure'!Q26,
             ""
        )
     )</f>
        <v/>
      </c>
      <c r="P27" s="21" t="str">
        <f>IF(
        OR('Duplicate mass closure'!R25="",'Duplicate mass closure'!R26=""),
        "",
        IF(
             ABS('Duplicate mass closure'!R25-'Duplicate mass closure'!R26)&gt;'Error Flags'!P$3,
             'Duplicate mass closure'!R26,
             ""
        )
     )</f>
        <v/>
      </c>
      <c r="Q27" s="21" t="str">
        <f>IF(
        OR('Duplicate mass closure'!S25="",'Duplicate mass closure'!S26=""),
        "",
        IF(
             ABS('Duplicate mass closure'!S25-'Duplicate mass closure'!S26)&gt;'Error Flags'!Q$3,
             'Duplicate mass closure'!S26,
             ""
        )
     )</f>
        <v/>
      </c>
      <c r="R27" s="21" t="str">
        <f>IF(
        OR('Duplicate mass closure'!T25="",'Duplicate mass closure'!T26=""),
        "",
        IF(
             ABS('Duplicate mass closure'!T25-'Duplicate mass closure'!T26)&gt;'Error Flags'!R$3,
             'Duplicate mass closure'!T26,
             ""
        )
     )</f>
        <v/>
      </c>
      <c r="S27" s="21" t="str">
        <f>IF(
        OR('Duplicate mass closure'!U25="",'Duplicate mass closure'!U26=""),
        "",
        IF(
             ABS('Duplicate mass closure'!U25-'Duplicate mass closure'!U26)&gt;'Error Flags'!S$3,
             'Duplicate mass closure'!U26,
             ""
        )
     )</f>
        <v/>
      </c>
      <c r="T27" s="21" t="str">
        <f>IF(
        OR('Duplicate mass closure'!V25="",'Duplicate mass closure'!V26=""),
        "",
        IF(
             ABS('Duplicate mass closure'!V25-'Duplicate mass closure'!V26)&gt;'Error Flags'!T$3,
             'Duplicate mass closure'!V26,
             ""
        )
     )</f>
        <v/>
      </c>
      <c r="U27" s="21" t="str">
        <f>IF(
        OR('Duplicate mass closure'!W25="",'Duplicate mass closure'!W26=""),
        "",
        IF(
             ABS('Duplicate mass closure'!W25-'Duplicate mass closure'!W26)&gt;'Error Flags'!U$3,
             'Duplicate mass closure'!W26,
             ""
        )
     )</f>
        <v/>
      </c>
      <c r="V27" s="21" t="str">
        <f>IF(
        OR('Duplicate mass closure'!X25="",'Duplicate mass closure'!X26=""),
        "",
        IF(
             ABS('Duplicate mass closure'!X25-'Duplicate mass closure'!X26)&gt;'Error Flags'!V$3,
             'Duplicate mass closure'!X26,
             ""
        )
     )</f>
        <v/>
      </c>
      <c r="W27" s="21" t="str">
        <f>IF(
        OR('Duplicate mass closure'!Y25="",'Duplicate mass closure'!Y26=""),
        "",
        IF(
             ABS('Duplicate mass closure'!Y25-'Duplicate mass closure'!Y26)&gt;'Error Flags'!W$3,
             'Duplicate mass closure'!Y26,
             ""
        )
     )</f>
        <v/>
      </c>
      <c r="X27" s="21" t="str">
        <f>IF(
        OR('Duplicate mass closure'!Z25="",'Duplicate mass closure'!Z26=""),
        "",
        IF(
             ABS('Duplicate mass closure'!Z25-'Duplicate mass closure'!Z26)&gt;'Error Flags'!X$3,
             'Duplicate mass closure'!Z26,
             ""
        )
     )</f>
        <v/>
      </c>
      <c r="Y27" s="21" t="str">
        <f>IF(
        OR('Duplicate mass closure'!AA25="",'Duplicate mass closure'!AA26=""),
        "",
        IF(
             ABS('Duplicate mass closure'!AA25-'Duplicate mass closure'!AA26)&gt;'Error Flags'!Y$3,
             'Duplicate mass closure'!AA26,
             ""
        )
     )</f>
        <v/>
      </c>
      <c r="Z27" s="21" t="str">
        <f>IF(
        OR('Duplicate mass closure'!AB25="",'Duplicate mass closure'!AB26=""),
        "",
        IF(
             ABS('Duplicate mass closure'!AB25-'Duplicate mass closure'!AB26)&gt;'Error Flags'!Z$3,
             'Duplicate mass closure'!AB26,
             ""
        )
     )</f>
        <v/>
      </c>
    </row>
    <row r="28" spans="1:26">
      <c r="A28" s="5">
        <v>13</v>
      </c>
      <c r="B28" s="5" t="str">
        <f>IF('TRB Record'!C26="","",'TRB Record'!C26)</f>
        <v/>
      </c>
      <c r="C28" s="21" t="str">
        <f>IF(
        OR('Duplicate mass closure'!E27="",'Duplicate mass closure'!E28=""),
        "",
        IF(
             ABS('Duplicate mass closure'!E27-'Duplicate mass closure'!E28)&gt;'Error Flags'!C$3,
             'Duplicate mass closure'!E27,
             ""
        )
     )</f>
        <v/>
      </c>
      <c r="D28" s="21" t="str">
        <f>IF(
        OR('Duplicate mass closure'!F27="",'Duplicate mass closure'!F28=""),
        "",
        IF(
             ABS('Duplicate mass closure'!F27-'Duplicate mass closure'!F28)&gt;'Error Flags'!D$3,
             'Duplicate mass closure'!F27,
             ""
        )
     )</f>
        <v/>
      </c>
      <c r="E28" s="21" t="str">
        <f>IF(
        OR('Duplicate mass closure'!G27="",'Duplicate mass closure'!G28=""),
        "",
        IF(
             ABS('Duplicate mass closure'!G27-'Duplicate mass closure'!G28)&gt;'Error Flags'!E$3,
             'Duplicate mass closure'!G27,
             ""
        )
     )</f>
        <v/>
      </c>
      <c r="F28" s="21" t="str">
        <f>IF(
        OR('Duplicate mass closure'!H27="",'Duplicate mass closure'!H28=""),
        "",
        IF(
             ABS('Duplicate mass closure'!H27-'Duplicate mass closure'!H28)&gt;'Error Flags'!F$3,
             'Duplicate mass closure'!H27,
             ""
        )
     )</f>
        <v/>
      </c>
      <c r="G28" s="21" t="str">
        <f>IF(
        OR('Duplicate mass closure'!I27="",'Duplicate mass closure'!I28=""),
        "",
        IF(
             ABS('Duplicate mass closure'!I27-'Duplicate mass closure'!I28)&gt;'Error Flags'!G$3,
             'Duplicate mass closure'!I27,
             ""
        )
     )</f>
        <v/>
      </c>
      <c r="H28" s="21" t="str">
        <f>IF(
        OR('Duplicate mass closure'!J27="",'Duplicate mass closure'!J28=""),
        "",
        IF(
             ABS('Duplicate mass closure'!J27-'Duplicate mass closure'!J28)&gt;'Error Flags'!H$3,
             'Duplicate mass closure'!J27,
             ""
        )
     )</f>
        <v/>
      </c>
      <c r="I28" s="21" t="str">
        <f>IF(
        OR('Duplicate mass closure'!K27="",'Duplicate mass closure'!K28=""),
        "",
        IF(
             ABS('Duplicate mass closure'!K27-'Duplicate mass closure'!K28)&gt;'Error Flags'!I$3,
             'Duplicate mass closure'!K27,
             ""
        )
     )</f>
        <v/>
      </c>
      <c r="J28" s="21" t="str">
        <f>IF(
        OR('Duplicate mass closure'!L27="",'Duplicate mass closure'!L28=""),
        "",
        IF(
             ABS('Duplicate mass closure'!L27-'Duplicate mass closure'!L28)&gt;'Error Flags'!J$3,
             'Duplicate mass closure'!L27,
             ""
        )
     )</f>
        <v/>
      </c>
      <c r="K28" s="21" t="str">
        <f>IF(
        OR('Duplicate mass closure'!M27="",'Duplicate mass closure'!M28=""),
        "",
        IF(
             ABS('Duplicate mass closure'!M27-'Duplicate mass closure'!M28)&gt;'Error Flags'!K$3,
             'Duplicate mass closure'!M27,
             ""
        )
     )</f>
        <v/>
      </c>
      <c r="L28" s="21" t="str">
        <f>IF(
        OR('Duplicate mass closure'!N27="",'Duplicate mass closure'!N28=""),
        "",
        IF(
             ABS('Duplicate mass closure'!N27-'Duplicate mass closure'!N28)&gt;'Error Flags'!L$3,
             'Duplicate mass closure'!N27,
             ""
        )
     )</f>
        <v/>
      </c>
      <c r="M28" s="21" t="str">
        <f>IF(
        OR('Duplicate mass closure'!O27="",'Duplicate mass closure'!O28=""),
        "",
        IF(
             ABS('Duplicate mass closure'!O27-'Duplicate mass closure'!O28)&gt;'Error Flags'!M$3,
             'Duplicate mass closure'!O27,
             ""
        )
     )</f>
        <v/>
      </c>
      <c r="N28" s="21" t="str">
        <f>IF(
        OR('Duplicate mass closure'!P27="",'Duplicate mass closure'!P28=""),
        "",
        IF(
             ABS('Duplicate mass closure'!P27-'Duplicate mass closure'!P28)&gt;'Error Flags'!N$3,
             'Duplicate mass closure'!P27,
             ""
        )
     )</f>
        <v/>
      </c>
      <c r="O28" s="21" t="str">
        <f>IF(
        OR('Duplicate mass closure'!Q27="",'Duplicate mass closure'!Q28=""),
        "",
        IF(
             ABS('Duplicate mass closure'!Q27-'Duplicate mass closure'!Q28)&gt;'Error Flags'!O$3,
             'Duplicate mass closure'!Q27,
             ""
        )
     )</f>
        <v/>
      </c>
      <c r="P28" s="21" t="str">
        <f>IF(
        OR('Duplicate mass closure'!R27="",'Duplicate mass closure'!R28=""),
        "",
        IF(
             ABS('Duplicate mass closure'!R27-'Duplicate mass closure'!R28)&gt;'Error Flags'!P$3,
             'Duplicate mass closure'!R27,
             ""
        )
     )</f>
        <v/>
      </c>
      <c r="Q28" s="21" t="str">
        <f>IF(
        OR('Duplicate mass closure'!S27="",'Duplicate mass closure'!S28=""),
        "",
        IF(
             ABS('Duplicate mass closure'!S27-'Duplicate mass closure'!S28)&gt;'Error Flags'!Q$3,
             'Duplicate mass closure'!S27,
             ""
        )
     )</f>
        <v/>
      </c>
      <c r="R28" s="21" t="str">
        <f>IF(
        OR('Duplicate mass closure'!T27="",'Duplicate mass closure'!T28=""),
        "",
        IF(
             ABS('Duplicate mass closure'!T27-'Duplicate mass closure'!T28)&gt;'Error Flags'!R$3,
             'Duplicate mass closure'!T27,
             ""
        )
     )</f>
        <v/>
      </c>
      <c r="S28" s="21" t="str">
        <f>IF(
        OR('Duplicate mass closure'!U27="",'Duplicate mass closure'!U28=""),
        "",
        IF(
             ABS('Duplicate mass closure'!U27-'Duplicate mass closure'!U28)&gt;'Error Flags'!S$3,
             'Duplicate mass closure'!U27,
             ""
        )
     )</f>
        <v/>
      </c>
      <c r="T28" s="21" t="str">
        <f>IF(
        OR('Duplicate mass closure'!V27="",'Duplicate mass closure'!V28=""),
        "",
        IF(
             ABS('Duplicate mass closure'!V27-'Duplicate mass closure'!V28)&gt;'Error Flags'!T$3,
             'Duplicate mass closure'!V27,
             ""
        )
     )</f>
        <v/>
      </c>
      <c r="U28" s="21" t="str">
        <f>IF(
        OR('Duplicate mass closure'!W27="",'Duplicate mass closure'!W28=""),
        "",
        IF(
             ABS('Duplicate mass closure'!W27-'Duplicate mass closure'!W28)&gt;'Error Flags'!U$3,
             'Duplicate mass closure'!W27,
             ""
        )
     )</f>
        <v/>
      </c>
      <c r="V28" s="21" t="str">
        <f>IF(
        OR('Duplicate mass closure'!X27="",'Duplicate mass closure'!X28=""),
        "",
        IF(
             ABS('Duplicate mass closure'!X27-'Duplicate mass closure'!X28)&gt;'Error Flags'!V$3,
             'Duplicate mass closure'!X27,
             ""
        )
     )</f>
        <v/>
      </c>
      <c r="W28" s="21" t="str">
        <f>IF(
        OR('Duplicate mass closure'!Y27="",'Duplicate mass closure'!Y28=""),
        "",
        IF(
             ABS('Duplicate mass closure'!Y27-'Duplicate mass closure'!Y28)&gt;'Error Flags'!W$3,
             'Duplicate mass closure'!Y27,
             ""
        )
     )</f>
        <v/>
      </c>
      <c r="X28" s="21" t="str">
        <f>IF(
        OR('Duplicate mass closure'!Z27="",'Duplicate mass closure'!Z28=""),
        "",
        IF(
             ABS('Duplicate mass closure'!Z27-'Duplicate mass closure'!Z28)&gt;'Error Flags'!X$3,
             'Duplicate mass closure'!Z27,
             ""
        )
     )</f>
        <v/>
      </c>
      <c r="Y28" s="21" t="str">
        <f>IF(
        OR('Duplicate mass closure'!AA27="",'Duplicate mass closure'!AA28=""),
        "",
        IF(
             ABS('Duplicate mass closure'!AA27-'Duplicate mass closure'!AA28)&gt;'Error Flags'!Y$3,
             'Duplicate mass closure'!AA27,
             ""
        )
     )</f>
        <v/>
      </c>
      <c r="Z28" s="21" t="str">
        <f>IF(
        OR('Duplicate mass closure'!AB27="",'Duplicate mass closure'!AB28=""),
        "",
        IF(
             ABS('Duplicate mass closure'!AB27-'Duplicate mass closure'!AB28)&gt;'Error Flags'!Z$3,
             'Duplicate mass closure'!AB27,
             ""
        )
     )</f>
        <v/>
      </c>
    </row>
    <row r="29" spans="1:26">
      <c r="A29" s="5" t="s">
        <v>19</v>
      </c>
      <c r="B29" s="5" t="str">
        <f>IF('TRB Record'!C27="","",'TRB Record'!C27)</f>
        <v/>
      </c>
      <c r="C29" s="21" t="str">
        <f>IF(
        OR('Duplicate mass closure'!E27="",'Duplicate mass closure'!E28=""),
        "",
        IF(
             ABS('Duplicate mass closure'!E27-'Duplicate mass closure'!E28)&gt;'Error Flags'!C$3,
             'Duplicate mass closure'!E28,
             ""
        )
     )</f>
        <v/>
      </c>
      <c r="D29" s="21" t="str">
        <f>IF(
        OR('Duplicate mass closure'!F27="",'Duplicate mass closure'!F28=""),
        "",
        IF(
             ABS('Duplicate mass closure'!F27-'Duplicate mass closure'!F28)&gt;'Error Flags'!D$3,
             'Duplicate mass closure'!F28,
             ""
        )
     )</f>
        <v/>
      </c>
      <c r="E29" s="21" t="str">
        <f>IF(
        OR('Duplicate mass closure'!G27="",'Duplicate mass closure'!G28=""),
        "",
        IF(
             ABS('Duplicate mass closure'!G27-'Duplicate mass closure'!G28)&gt;'Error Flags'!E$3,
             'Duplicate mass closure'!G28,
             ""
        )
     )</f>
        <v/>
      </c>
      <c r="F29" s="21" t="str">
        <f>IF(
        OR('Duplicate mass closure'!H27="",'Duplicate mass closure'!H28=""),
        "",
        IF(
             ABS('Duplicate mass closure'!H27-'Duplicate mass closure'!H28)&gt;'Error Flags'!F$3,
             'Duplicate mass closure'!H28,
             ""
        )
     )</f>
        <v/>
      </c>
      <c r="G29" s="21" t="str">
        <f>IF(
        OR('Duplicate mass closure'!I27="",'Duplicate mass closure'!I28=""),
        "",
        IF(
             ABS('Duplicate mass closure'!I27-'Duplicate mass closure'!I28)&gt;'Error Flags'!G$3,
             'Duplicate mass closure'!I28,
             ""
        )
     )</f>
        <v/>
      </c>
      <c r="H29" s="21" t="str">
        <f>IF(
        OR('Duplicate mass closure'!J27="",'Duplicate mass closure'!J28=""),
        "",
        IF(
             ABS('Duplicate mass closure'!J27-'Duplicate mass closure'!J28)&gt;'Error Flags'!H$3,
             'Duplicate mass closure'!J28,
             ""
        )
     )</f>
        <v/>
      </c>
      <c r="I29" s="21" t="str">
        <f>IF(
        OR('Duplicate mass closure'!K27="",'Duplicate mass closure'!K28=""),
        "",
        IF(
             ABS('Duplicate mass closure'!K27-'Duplicate mass closure'!K28)&gt;'Error Flags'!I$3,
             'Duplicate mass closure'!K28,
             ""
        )
     )</f>
        <v/>
      </c>
      <c r="J29" s="21" t="str">
        <f>IF(
        OR('Duplicate mass closure'!L27="",'Duplicate mass closure'!L28=""),
        "",
        IF(
             ABS('Duplicate mass closure'!L27-'Duplicate mass closure'!L28)&gt;'Error Flags'!J$3,
             'Duplicate mass closure'!L28,
             ""
        )
     )</f>
        <v/>
      </c>
      <c r="K29" s="21" t="str">
        <f>IF(
        OR('Duplicate mass closure'!M27="",'Duplicate mass closure'!M28=""),
        "",
        IF(
             ABS('Duplicate mass closure'!M27-'Duplicate mass closure'!M28)&gt;'Error Flags'!K$3,
             'Duplicate mass closure'!M28,
             ""
        )
     )</f>
        <v/>
      </c>
      <c r="L29" s="21" t="str">
        <f>IF(
        OR('Duplicate mass closure'!N27="",'Duplicate mass closure'!N28=""),
        "",
        IF(
             ABS('Duplicate mass closure'!N27-'Duplicate mass closure'!N28)&gt;'Error Flags'!L$3,
             'Duplicate mass closure'!N28,
             ""
        )
     )</f>
        <v/>
      </c>
      <c r="M29" s="21" t="str">
        <f>IF(
        OR('Duplicate mass closure'!O27="",'Duplicate mass closure'!O28=""),
        "",
        IF(
             ABS('Duplicate mass closure'!O27-'Duplicate mass closure'!O28)&gt;'Error Flags'!M$3,
             'Duplicate mass closure'!O28,
             ""
        )
     )</f>
        <v/>
      </c>
      <c r="N29" s="21" t="str">
        <f>IF(
        OR('Duplicate mass closure'!P27="",'Duplicate mass closure'!P28=""),
        "",
        IF(
             ABS('Duplicate mass closure'!P27-'Duplicate mass closure'!P28)&gt;'Error Flags'!N$3,
             'Duplicate mass closure'!P28,
             ""
        )
     )</f>
        <v/>
      </c>
      <c r="O29" s="21" t="str">
        <f>IF(
        OR('Duplicate mass closure'!Q27="",'Duplicate mass closure'!Q28=""),
        "",
        IF(
             ABS('Duplicate mass closure'!Q27-'Duplicate mass closure'!Q28)&gt;'Error Flags'!O$3,
             'Duplicate mass closure'!Q28,
             ""
        )
     )</f>
        <v/>
      </c>
      <c r="P29" s="21" t="str">
        <f>IF(
        OR('Duplicate mass closure'!R27="",'Duplicate mass closure'!R28=""),
        "",
        IF(
             ABS('Duplicate mass closure'!R27-'Duplicate mass closure'!R28)&gt;'Error Flags'!P$3,
             'Duplicate mass closure'!R28,
             ""
        )
     )</f>
        <v/>
      </c>
      <c r="Q29" s="21" t="str">
        <f>IF(
        OR('Duplicate mass closure'!S27="",'Duplicate mass closure'!S28=""),
        "",
        IF(
             ABS('Duplicate mass closure'!S27-'Duplicate mass closure'!S28)&gt;'Error Flags'!Q$3,
             'Duplicate mass closure'!S28,
             ""
        )
     )</f>
        <v/>
      </c>
      <c r="R29" s="21" t="str">
        <f>IF(
        OR('Duplicate mass closure'!T27="",'Duplicate mass closure'!T28=""),
        "",
        IF(
             ABS('Duplicate mass closure'!T27-'Duplicate mass closure'!T28)&gt;'Error Flags'!R$3,
             'Duplicate mass closure'!T28,
             ""
        )
     )</f>
        <v/>
      </c>
      <c r="S29" s="21" t="str">
        <f>IF(
        OR('Duplicate mass closure'!U27="",'Duplicate mass closure'!U28=""),
        "",
        IF(
             ABS('Duplicate mass closure'!U27-'Duplicate mass closure'!U28)&gt;'Error Flags'!S$3,
             'Duplicate mass closure'!U28,
             ""
        )
     )</f>
        <v/>
      </c>
      <c r="T29" s="21" t="str">
        <f>IF(
        OR('Duplicate mass closure'!V27="",'Duplicate mass closure'!V28=""),
        "",
        IF(
             ABS('Duplicate mass closure'!V27-'Duplicate mass closure'!V28)&gt;'Error Flags'!T$3,
             'Duplicate mass closure'!V28,
             ""
        )
     )</f>
        <v/>
      </c>
      <c r="U29" s="21" t="str">
        <f>IF(
        OR('Duplicate mass closure'!W27="",'Duplicate mass closure'!W28=""),
        "",
        IF(
             ABS('Duplicate mass closure'!W27-'Duplicate mass closure'!W28)&gt;'Error Flags'!U$3,
             'Duplicate mass closure'!W28,
             ""
        )
     )</f>
        <v/>
      </c>
      <c r="V29" s="21" t="str">
        <f>IF(
        OR('Duplicate mass closure'!X27="",'Duplicate mass closure'!X28=""),
        "",
        IF(
             ABS('Duplicate mass closure'!X27-'Duplicate mass closure'!X28)&gt;'Error Flags'!V$3,
             'Duplicate mass closure'!X28,
             ""
        )
     )</f>
        <v/>
      </c>
      <c r="W29" s="21" t="str">
        <f>IF(
        OR('Duplicate mass closure'!Y27="",'Duplicate mass closure'!Y28=""),
        "",
        IF(
             ABS('Duplicate mass closure'!Y27-'Duplicate mass closure'!Y28)&gt;'Error Flags'!W$3,
             'Duplicate mass closure'!Y28,
             ""
        )
     )</f>
        <v/>
      </c>
      <c r="X29" s="21" t="str">
        <f>IF(
        OR('Duplicate mass closure'!Z27="",'Duplicate mass closure'!Z28=""),
        "",
        IF(
             ABS('Duplicate mass closure'!Z27-'Duplicate mass closure'!Z28)&gt;'Error Flags'!X$3,
             'Duplicate mass closure'!Z28,
             ""
        )
     )</f>
        <v/>
      </c>
      <c r="Y29" s="21" t="str">
        <f>IF(
        OR('Duplicate mass closure'!AA27="",'Duplicate mass closure'!AA28=""),
        "",
        IF(
             ABS('Duplicate mass closure'!AA27-'Duplicate mass closure'!AA28)&gt;'Error Flags'!Y$3,
             'Duplicate mass closure'!AA28,
             ""
        )
     )</f>
        <v/>
      </c>
      <c r="Z29" s="21" t="str">
        <f>IF(
        OR('Duplicate mass closure'!AB27="",'Duplicate mass closure'!AB28=""),
        "",
        IF(
             ABS('Duplicate mass closure'!AB27-'Duplicate mass closure'!AB28)&gt;'Error Flags'!Z$3,
             'Duplicate mass closure'!AB28,
             ""
        )
     )</f>
        <v/>
      </c>
    </row>
    <row r="30" spans="1:26">
      <c r="A30" s="5">
        <v>14</v>
      </c>
      <c r="B30" s="5" t="str">
        <f>IF('TRB Record'!C28="","",'TRB Record'!C28)</f>
        <v/>
      </c>
      <c r="C30" s="21" t="str">
        <f>IF(
        OR('Duplicate mass closure'!E29="",'Duplicate mass closure'!E30=""),
        "",
        IF(
             ABS('Duplicate mass closure'!E29-'Duplicate mass closure'!E30)&gt;'Error Flags'!C$3,
             'Duplicate mass closure'!E29,
             ""
        )
     )</f>
        <v/>
      </c>
      <c r="D30" s="21" t="str">
        <f>IF(
        OR('Duplicate mass closure'!F29="",'Duplicate mass closure'!F30=""),
        "",
        IF(
             ABS('Duplicate mass closure'!F29-'Duplicate mass closure'!F30)&gt;'Error Flags'!D$3,
             'Duplicate mass closure'!F29,
             ""
        )
     )</f>
        <v/>
      </c>
      <c r="E30" s="21" t="str">
        <f>IF(
        OR('Duplicate mass closure'!G29="",'Duplicate mass closure'!G30=""),
        "",
        IF(
             ABS('Duplicate mass closure'!G29-'Duplicate mass closure'!G30)&gt;'Error Flags'!E$3,
             'Duplicate mass closure'!G29,
             ""
        )
     )</f>
        <v/>
      </c>
      <c r="F30" s="21" t="str">
        <f>IF(
        OR('Duplicate mass closure'!H29="",'Duplicate mass closure'!H30=""),
        "",
        IF(
             ABS('Duplicate mass closure'!H29-'Duplicate mass closure'!H30)&gt;'Error Flags'!F$3,
             'Duplicate mass closure'!H29,
             ""
        )
     )</f>
        <v/>
      </c>
      <c r="G30" s="21" t="str">
        <f>IF(
        OR('Duplicate mass closure'!I29="",'Duplicate mass closure'!I30=""),
        "",
        IF(
             ABS('Duplicate mass closure'!I29-'Duplicate mass closure'!I30)&gt;'Error Flags'!G$3,
             'Duplicate mass closure'!I29,
             ""
        )
     )</f>
        <v/>
      </c>
      <c r="H30" s="21" t="str">
        <f>IF(
        OR('Duplicate mass closure'!J29="",'Duplicate mass closure'!J30=""),
        "",
        IF(
             ABS('Duplicate mass closure'!J29-'Duplicate mass closure'!J30)&gt;'Error Flags'!H$3,
             'Duplicate mass closure'!J29,
             ""
        )
     )</f>
        <v/>
      </c>
      <c r="I30" s="21" t="str">
        <f>IF(
        OR('Duplicate mass closure'!K29="",'Duplicate mass closure'!K30=""),
        "",
        IF(
             ABS('Duplicate mass closure'!K29-'Duplicate mass closure'!K30)&gt;'Error Flags'!I$3,
             'Duplicate mass closure'!K29,
             ""
        )
     )</f>
        <v/>
      </c>
      <c r="J30" s="21" t="str">
        <f>IF(
        OR('Duplicate mass closure'!L29="",'Duplicate mass closure'!L30=""),
        "",
        IF(
             ABS('Duplicate mass closure'!L29-'Duplicate mass closure'!L30)&gt;'Error Flags'!J$3,
             'Duplicate mass closure'!L29,
             ""
        )
     )</f>
        <v/>
      </c>
      <c r="K30" s="21" t="str">
        <f>IF(
        OR('Duplicate mass closure'!M29="",'Duplicate mass closure'!M30=""),
        "",
        IF(
             ABS('Duplicate mass closure'!M29-'Duplicate mass closure'!M30)&gt;'Error Flags'!K$3,
             'Duplicate mass closure'!M29,
             ""
        )
     )</f>
        <v/>
      </c>
      <c r="L30" s="21" t="str">
        <f>IF(
        OR('Duplicate mass closure'!N29="",'Duplicate mass closure'!N30=""),
        "",
        IF(
             ABS('Duplicate mass closure'!N29-'Duplicate mass closure'!N30)&gt;'Error Flags'!L$3,
             'Duplicate mass closure'!N29,
             ""
        )
     )</f>
        <v/>
      </c>
      <c r="M30" s="21" t="str">
        <f>IF(
        OR('Duplicate mass closure'!O29="",'Duplicate mass closure'!O30=""),
        "",
        IF(
             ABS('Duplicate mass closure'!O29-'Duplicate mass closure'!O30)&gt;'Error Flags'!M$3,
             'Duplicate mass closure'!O29,
             ""
        )
     )</f>
        <v/>
      </c>
      <c r="N30" s="21" t="str">
        <f>IF(
        OR('Duplicate mass closure'!P29="",'Duplicate mass closure'!P30=""),
        "",
        IF(
             ABS('Duplicate mass closure'!P29-'Duplicate mass closure'!P30)&gt;'Error Flags'!N$3,
             'Duplicate mass closure'!P29,
             ""
        )
     )</f>
        <v/>
      </c>
      <c r="O30" s="21" t="str">
        <f>IF(
        OR('Duplicate mass closure'!Q29="",'Duplicate mass closure'!Q30=""),
        "",
        IF(
             ABS('Duplicate mass closure'!Q29-'Duplicate mass closure'!Q30)&gt;'Error Flags'!O$3,
             'Duplicate mass closure'!Q29,
             ""
        )
     )</f>
        <v/>
      </c>
      <c r="P30" s="21" t="str">
        <f>IF(
        OR('Duplicate mass closure'!R29="",'Duplicate mass closure'!R30=""),
        "",
        IF(
             ABS('Duplicate mass closure'!R29-'Duplicate mass closure'!R30)&gt;'Error Flags'!P$3,
             'Duplicate mass closure'!R29,
             ""
        )
     )</f>
        <v/>
      </c>
      <c r="Q30" s="21" t="str">
        <f>IF(
        OR('Duplicate mass closure'!S29="",'Duplicate mass closure'!S30=""),
        "",
        IF(
             ABS('Duplicate mass closure'!S29-'Duplicate mass closure'!S30)&gt;'Error Flags'!Q$3,
             'Duplicate mass closure'!S29,
             ""
        )
     )</f>
        <v/>
      </c>
      <c r="R30" s="21" t="str">
        <f>IF(
        OR('Duplicate mass closure'!T29="",'Duplicate mass closure'!T30=""),
        "",
        IF(
             ABS('Duplicate mass closure'!T29-'Duplicate mass closure'!T30)&gt;'Error Flags'!R$3,
             'Duplicate mass closure'!T29,
             ""
        )
     )</f>
        <v/>
      </c>
      <c r="S30" s="21" t="str">
        <f>IF(
        OR('Duplicate mass closure'!U29="",'Duplicate mass closure'!U30=""),
        "",
        IF(
             ABS('Duplicate mass closure'!U29-'Duplicate mass closure'!U30)&gt;'Error Flags'!S$3,
             'Duplicate mass closure'!U29,
             ""
        )
     )</f>
        <v/>
      </c>
      <c r="T30" s="21" t="str">
        <f>IF(
        OR('Duplicate mass closure'!V29="",'Duplicate mass closure'!V30=""),
        "",
        IF(
             ABS('Duplicate mass closure'!V29-'Duplicate mass closure'!V30)&gt;'Error Flags'!T$3,
             'Duplicate mass closure'!V29,
             ""
        )
     )</f>
        <v/>
      </c>
      <c r="U30" s="21" t="str">
        <f>IF(
        OR('Duplicate mass closure'!W29="",'Duplicate mass closure'!W30=""),
        "",
        IF(
             ABS('Duplicate mass closure'!W29-'Duplicate mass closure'!W30)&gt;'Error Flags'!U$3,
             'Duplicate mass closure'!W29,
             ""
        )
     )</f>
        <v/>
      </c>
      <c r="V30" s="21" t="str">
        <f>IF(
        OR('Duplicate mass closure'!X29="",'Duplicate mass closure'!X30=""),
        "",
        IF(
             ABS('Duplicate mass closure'!X29-'Duplicate mass closure'!X30)&gt;'Error Flags'!V$3,
             'Duplicate mass closure'!X29,
             ""
        )
     )</f>
        <v/>
      </c>
      <c r="W30" s="21" t="str">
        <f>IF(
        OR('Duplicate mass closure'!Y29="",'Duplicate mass closure'!Y30=""),
        "",
        IF(
             ABS('Duplicate mass closure'!Y29-'Duplicate mass closure'!Y30)&gt;'Error Flags'!W$3,
             'Duplicate mass closure'!Y29,
             ""
        )
     )</f>
        <v/>
      </c>
      <c r="X30" s="21" t="str">
        <f>IF(
        OR('Duplicate mass closure'!Z29="",'Duplicate mass closure'!Z30=""),
        "",
        IF(
             ABS('Duplicate mass closure'!Z29-'Duplicate mass closure'!Z30)&gt;'Error Flags'!X$3,
             'Duplicate mass closure'!Z29,
             ""
        )
     )</f>
        <v/>
      </c>
      <c r="Y30" s="21" t="str">
        <f>IF(
        OR('Duplicate mass closure'!AA29="",'Duplicate mass closure'!AA30=""),
        "",
        IF(
             ABS('Duplicate mass closure'!AA29-'Duplicate mass closure'!AA30)&gt;'Error Flags'!Y$3,
             'Duplicate mass closure'!AA29,
             ""
        )
     )</f>
        <v/>
      </c>
      <c r="Z30" s="21" t="str">
        <f>IF(
        OR('Duplicate mass closure'!AB29="",'Duplicate mass closure'!AB30=""),
        "",
        IF(
             ABS('Duplicate mass closure'!AB29-'Duplicate mass closure'!AB30)&gt;'Error Flags'!Z$3,
             'Duplicate mass closure'!AB29,
             ""
        )
     )</f>
        <v/>
      </c>
    </row>
    <row r="31" spans="1:26">
      <c r="A31" s="5" t="s">
        <v>20</v>
      </c>
      <c r="B31" s="5" t="str">
        <f>IF('TRB Record'!C29="","",'TRB Record'!C29)</f>
        <v/>
      </c>
      <c r="C31" s="21" t="str">
        <f>IF(
        OR('Duplicate mass closure'!E29="",'Duplicate mass closure'!E30=""),
        "",
        IF(
             ABS('Duplicate mass closure'!E29-'Duplicate mass closure'!E30)&gt;'Error Flags'!C$3,
             'Duplicate mass closure'!E30,
             ""
        )
     )</f>
        <v/>
      </c>
      <c r="D31" s="21" t="str">
        <f>IF(
        OR('Duplicate mass closure'!F29="",'Duplicate mass closure'!F30=""),
        "",
        IF(
             ABS('Duplicate mass closure'!F29-'Duplicate mass closure'!F30)&gt;'Error Flags'!D$3,
             'Duplicate mass closure'!F30,
             ""
        )
     )</f>
        <v/>
      </c>
      <c r="E31" s="21" t="str">
        <f>IF(
        OR('Duplicate mass closure'!G29="",'Duplicate mass closure'!G30=""),
        "",
        IF(
             ABS('Duplicate mass closure'!G29-'Duplicate mass closure'!G30)&gt;'Error Flags'!E$3,
             'Duplicate mass closure'!G30,
             ""
        )
     )</f>
        <v/>
      </c>
      <c r="F31" s="21" t="str">
        <f>IF(
        OR('Duplicate mass closure'!H29="",'Duplicate mass closure'!H30=""),
        "",
        IF(
             ABS('Duplicate mass closure'!H29-'Duplicate mass closure'!H30)&gt;'Error Flags'!F$3,
             'Duplicate mass closure'!H30,
             ""
        )
     )</f>
        <v/>
      </c>
      <c r="G31" s="21" t="str">
        <f>IF(
        OR('Duplicate mass closure'!I29="",'Duplicate mass closure'!I30=""),
        "",
        IF(
             ABS('Duplicate mass closure'!I29-'Duplicate mass closure'!I30)&gt;'Error Flags'!G$3,
             'Duplicate mass closure'!I30,
             ""
        )
     )</f>
        <v/>
      </c>
      <c r="H31" s="21" t="str">
        <f>IF(
        OR('Duplicate mass closure'!J29="",'Duplicate mass closure'!J30=""),
        "",
        IF(
             ABS('Duplicate mass closure'!J29-'Duplicate mass closure'!J30)&gt;'Error Flags'!H$3,
             'Duplicate mass closure'!J30,
             ""
        )
     )</f>
        <v/>
      </c>
      <c r="I31" s="21" t="str">
        <f>IF(
        OR('Duplicate mass closure'!K29="",'Duplicate mass closure'!K30=""),
        "",
        IF(
             ABS('Duplicate mass closure'!K29-'Duplicate mass closure'!K30)&gt;'Error Flags'!I$3,
             'Duplicate mass closure'!K30,
             ""
        )
     )</f>
        <v/>
      </c>
      <c r="J31" s="21" t="str">
        <f>IF(
        OR('Duplicate mass closure'!L29="",'Duplicate mass closure'!L30=""),
        "",
        IF(
             ABS('Duplicate mass closure'!L29-'Duplicate mass closure'!L30)&gt;'Error Flags'!J$3,
             'Duplicate mass closure'!L30,
             ""
        )
     )</f>
        <v/>
      </c>
      <c r="K31" s="21" t="str">
        <f>IF(
        OR('Duplicate mass closure'!M29="",'Duplicate mass closure'!M30=""),
        "",
        IF(
             ABS('Duplicate mass closure'!M29-'Duplicate mass closure'!M30)&gt;'Error Flags'!K$3,
             'Duplicate mass closure'!M30,
             ""
        )
     )</f>
        <v/>
      </c>
      <c r="L31" s="21" t="str">
        <f>IF(
        OR('Duplicate mass closure'!N29="",'Duplicate mass closure'!N30=""),
        "",
        IF(
             ABS('Duplicate mass closure'!N29-'Duplicate mass closure'!N30)&gt;'Error Flags'!L$3,
             'Duplicate mass closure'!N30,
             ""
        )
     )</f>
        <v/>
      </c>
      <c r="M31" s="21" t="str">
        <f>IF(
        OR('Duplicate mass closure'!O29="",'Duplicate mass closure'!O30=""),
        "",
        IF(
             ABS('Duplicate mass closure'!O29-'Duplicate mass closure'!O30)&gt;'Error Flags'!M$3,
             'Duplicate mass closure'!O30,
             ""
        )
     )</f>
        <v/>
      </c>
      <c r="N31" s="21" t="str">
        <f>IF(
        OR('Duplicate mass closure'!P29="",'Duplicate mass closure'!P30=""),
        "",
        IF(
             ABS('Duplicate mass closure'!P29-'Duplicate mass closure'!P30)&gt;'Error Flags'!N$3,
             'Duplicate mass closure'!P30,
             ""
        )
     )</f>
        <v/>
      </c>
      <c r="O31" s="21" t="str">
        <f>IF(
        OR('Duplicate mass closure'!Q29="",'Duplicate mass closure'!Q30=""),
        "",
        IF(
             ABS('Duplicate mass closure'!Q29-'Duplicate mass closure'!Q30)&gt;'Error Flags'!O$3,
             'Duplicate mass closure'!Q30,
             ""
        )
     )</f>
        <v/>
      </c>
      <c r="P31" s="21" t="str">
        <f>IF(
        OR('Duplicate mass closure'!R29="",'Duplicate mass closure'!R30=""),
        "",
        IF(
             ABS('Duplicate mass closure'!R29-'Duplicate mass closure'!R30)&gt;'Error Flags'!P$3,
             'Duplicate mass closure'!R30,
             ""
        )
     )</f>
        <v/>
      </c>
      <c r="Q31" s="21" t="str">
        <f>IF(
        OR('Duplicate mass closure'!S29="",'Duplicate mass closure'!S30=""),
        "",
        IF(
             ABS('Duplicate mass closure'!S29-'Duplicate mass closure'!S30)&gt;'Error Flags'!Q$3,
             'Duplicate mass closure'!S30,
             ""
        )
     )</f>
        <v/>
      </c>
      <c r="R31" s="21" t="str">
        <f>IF(
        OR('Duplicate mass closure'!T29="",'Duplicate mass closure'!T30=""),
        "",
        IF(
             ABS('Duplicate mass closure'!T29-'Duplicate mass closure'!T30)&gt;'Error Flags'!R$3,
             'Duplicate mass closure'!T30,
             ""
        )
     )</f>
        <v/>
      </c>
      <c r="S31" s="21" t="str">
        <f>IF(
        OR('Duplicate mass closure'!U29="",'Duplicate mass closure'!U30=""),
        "",
        IF(
             ABS('Duplicate mass closure'!U29-'Duplicate mass closure'!U30)&gt;'Error Flags'!S$3,
             'Duplicate mass closure'!U30,
             ""
        )
     )</f>
        <v/>
      </c>
      <c r="T31" s="21" t="str">
        <f>IF(
        OR('Duplicate mass closure'!V29="",'Duplicate mass closure'!V30=""),
        "",
        IF(
             ABS('Duplicate mass closure'!V29-'Duplicate mass closure'!V30)&gt;'Error Flags'!T$3,
             'Duplicate mass closure'!V30,
             ""
        )
     )</f>
        <v/>
      </c>
      <c r="U31" s="21" t="str">
        <f>IF(
        OR('Duplicate mass closure'!W29="",'Duplicate mass closure'!W30=""),
        "",
        IF(
             ABS('Duplicate mass closure'!W29-'Duplicate mass closure'!W30)&gt;'Error Flags'!U$3,
             'Duplicate mass closure'!W30,
             ""
        )
     )</f>
        <v/>
      </c>
      <c r="V31" s="21" t="str">
        <f>IF(
        OR('Duplicate mass closure'!X29="",'Duplicate mass closure'!X30=""),
        "",
        IF(
             ABS('Duplicate mass closure'!X29-'Duplicate mass closure'!X30)&gt;'Error Flags'!V$3,
             'Duplicate mass closure'!X30,
             ""
        )
     )</f>
        <v/>
      </c>
      <c r="W31" s="21" t="str">
        <f>IF(
        OR('Duplicate mass closure'!Y29="",'Duplicate mass closure'!Y30=""),
        "",
        IF(
             ABS('Duplicate mass closure'!Y29-'Duplicate mass closure'!Y30)&gt;'Error Flags'!W$3,
             'Duplicate mass closure'!Y30,
             ""
        )
     )</f>
        <v/>
      </c>
      <c r="X31" s="21" t="str">
        <f>IF(
        OR('Duplicate mass closure'!Z29="",'Duplicate mass closure'!Z30=""),
        "",
        IF(
             ABS('Duplicate mass closure'!Z29-'Duplicate mass closure'!Z30)&gt;'Error Flags'!X$3,
             'Duplicate mass closure'!Z30,
             ""
        )
     )</f>
        <v/>
      </c>
      <c r="Y31" s="21" t="str">
        <f>IF(
        OR('Duplicate mass closure'!AA29="",'Duplicate mass closure'!AA30=""),
        "",
        IF(
             ABS('Duplicate mass closure'!AA29-'Duplicate mass closure'!AA30)&gt;'Error Flags'!Y$3,
             'Duplicate mass closure'!AA30,
             ""
        )
     )</f>
        <v/>
      </c>
      <c r="Z31" s="21" t="str">
        <f>IF(
        OR('Duplicate mass closure'!AB29="",'Duplicate mass closure'!AB30=""),
        "",
        IF(
             ABS('Duplicate mass closure'!AB29-'Duplicate mass closure'!AB30)&gt;'Error Flags'!Z$3,
             'Duplicate mass closure'!AB30,
             ""
        )
     )</f>
        <v/>
      </c>
    </row>
    <row r="32" spans="1:26">
      <c r="A32" s="5">
        <v>15</v>
      </c>
      <c r="B32" s="5" t="str">
        <f>IF('TRB Record'!C30="","",'TRB Record'!C30)</f>
        <v/>
      </c>
      <c r="C32" s="21" t="str">
        <f>IF(
        OR('Duplicate mass closure'!E31="",'Duplicate mass closure'!E32=""),
        "",
        IF(
             ABS('Duplicate mass closure'!E31-'Duplicate mass closure'!E32)&gt;'Error Flags'!C$3,
             'Duplicate mass closure'!E31,
             ""
        )
     )</f>
        <v/>
      </c>
      <c r="D32" s="21" t="str">
        <f>IF(
        OR('Duplicate mass closure'!F31="",'Duplicate mass closure'!F32=""),
        "",
        IF(
             ABS('Duplicate mass closure'!F31-'Duplicate mass closure'!F32)&gt;'Error Flags'!D$3,
             'Duplicate mass closure'!F31,
             ""
        )
     )</f>
        <v/>
      </c>
      <c r="E32" s="21" t="str">
        <f>IF(
        OR('Duplicate mass closure'!G31="",'Duplicate mass closure'!G32=""),
        "",
        IF(
             ABS('Duplicate mass closure'!G31-'Duplicate mass closure'!G32)&gt;'Error Flags'!E$3,
             'Duplicate mass closure'!G31,
             ""
        )
     )</f>
        <v/>
      </c>
      <c r="F32" s="21" t="str">
        <f>IF(
        OR('Duplicate mass closure'!H31="",'Duplicate mass closure'!H32=""),
        "",
        IF(
             ABS('Duplicate mass closure'!H31-'Duplicate mass closure'!H32)&gt;'Error Flags'!F$3,
             'Duplicate mass closure'!H31,
             ""
        )
     )</f>
        <v/>
      </c>
      <c r="G32" s="21" t="str">
        <f>IF(
        OR('Duplicate mass closure'!I31="",'Duplicate mass closure'!I32=""),
        "",
        IF(
             ABS('Duplicate mass closure'!I31-'Duplicate mass closure'!I32)&gt;'Error Flags'!G$3,
             'Duplicate mass closure'!I31,
             ""
        )
     )</f>
        <v/>
      </c>
      <c r="H32" s="21" t="str">
        <f>IF(
        OR('Duplicate mass closure'!J31="",'Duplicate mass closure'!J32=""),
        "",
        IF(
             ABS('Duplicate mass closure'!J31-'Duplicate mass closure'!J32)&gt;'Error Flags'!H$3,
             'Duplicate mass closure'!J31,
             ""
        )
     )</f>
        <v/>
      </c>
      <c r="I32" s="21" t="str">
        <f>IF(
        OR('Duplicate mass closure'!K31="",'Duplicate mass closure'!K32=""),
        "",
        IF(
             ABS('Duplicate mass closure'!K31-'Duplicate mass closure'!K32)&gt;'Error Flags'!I$3,
             'Duplicate mass closure'!K31,
             ""
        )
     )</f>
        <v/>
      </c>
      <c r="J32" s="21" t="str">
        <f>IF(
        OR('Duplicate mass closure'!L31="",'Duplicate mass closure'!L32=""),
        "",
        IF(
             ABS('Duplicate mass closure'!L31-'Duplicate mass closure'!L32)&gt;'Error Flags'!J$3,
             'Duplicate mass closure'!L31,
             ""
        )
     )</f>
        <v/>
      </c>
      <c r="K32" s="21" t="str">
        <f>IF(
        OR('Duplicate mass closure'!M31="",'Duplicate mass closure'!M32=""),
        "",
        IF(
             ABS('Duplicate mass closure'!M31-'Duplicate mass closure'!M32)&gt;'Error Flags'!K$3,
             'Duplicate mass closure'!M31,
             ""
        )
     )</f>
        <v/>
      </c>
      <c r="L32" s="21" t="str">
        <f>IF(
        OR('Duplicate mass closure'!N31="",'Duplicate mass closure'!N32=""),
        "",
        IF(
             ABS('Duplicate mass closure'!N31-'Duplicate mass closure'!N32)&gt;'Error Flags'!L$3,
             'Duplicate mass closure'!N31,
             ""
        )
     )</f>
        <v/>
      </c>
      <c r="M32" s="21" t="str">
        <f>IF(
        OR('Duplicate mass closure'!O31="",'Duplicate mass closure'!O32=""),
        "",
        IF(
             ABS('Duplicate mass closure'!O31-'Duplicate mass closure'!O32)&gt;'Error Flags'!M$3,
             'Duplicate mass closure'!O31,
             ""
        )
     )</f>
        <v/>
      </c>
      <c r="N32" s="21" t="str">
        <f>IF(
        OR('Duplicate mass closure'!P31="",'Duplicate mass closure'!P32=""),
        "",
        IF(
             ABS('Duplicate mass closure'!P31-'Duplicate mass closure'!P32)&gt;'Error Flags'!N$3,
             'Duplicate mass closure'!P31,
             ""
        )
     )</f>
        <v/>
      </c>
      <c r="O32" s="21" t="str">
        <f>IF(
        OR('Duplicate mass closure'!Q31="",'Duplicate mass closure'!Q32=""),
        "",
        IF(
             ABS('Duplicate mass closure'!Q31-'Duplicate mass closure'!Q32)&gt;'Error Flags'!O$3,
             'Duplicate mass closure'!Q31,
             ""
        )
     )</f>
        <v/>
      </c>
      <c r="P32" s="21" t="str">
        <f>IF(
        OR('Duplicate mass closure'!R31="",'Duplicate mass closure'!R32=""),
        "",
        IF(
             ABS('Duplicate mass closure'!R31-'Duplicate mass closure'!R32)&gt;'Error Flags'!P$3,
             'Duplicate mass closure'!R31,
             ""
        )
     )</f>
        <v/>
      </c>
      <c r="Q32" s="21" t="str">
        <f>IF(
        OR('Duplicate mass closure'!S31="",'Duplicate mass closure'!S32=""),
        "",
        IF(
             ABS('Duplicate mass closure'!S31-'Duplicate mass closure'!S32)&gt;'Error Flags'!Q$3,
             'Duplicate mass closure'!S31,
             ""
        )
     )</f>
        <v/>
      </c>
      <c r="R32" s="21" t="str">
        <f>IF(
        OR('Duplicate mass closure'!T31="",'Duplicate mass closure'!T32=""),
        "",
        IF(
             ABS('Duplicate mass closure'!T31-'Duplicate mass closure'!T32)&gt;'Error Flags'!R$3,
             'Duplicate mass closure'!T31,
             ""
        )
     )</f>
        <v/>
      </c>
      <c r="S32" s="21" t="str">
        <f>IF(
        OR('Duplicate mass closure'!U31="",'Duplicate mass closure'!U32=""),
        "",
        IF(
             ABS('Duplicate mass closure'!U31-'Duplicate mass closure'!U32)&gt;'Error Flags'!S$3,
             'Duplicate mass closure'!U31,
             ""
        )
     )</f>
        <v/>
      </c>
      <c r="T32" s="21" t="str">
        <f>IF(
        OR('Duplicate mass closure'!V31="",'Duplicate mass closure'!V32=""),
        "",
        IF(
             ABS('Duplicate mass closure'!V31-'Duplicate mass closure'!V32)&gt;'Error Flags'!T$3,
             'Duplicate mass closure'!V31,
             ""
        )
     )</f>
        <v/>
      </c>
      <c r="U32" s="21" t="str">
        <f>IF(
        OR('Duplicate mass closure'!W31="",'Duplicate mass closure'!W32=""),
        "",
        IF(
             ABS('Duplicate mass closure'!W31-'Duplicate mass closure'!W32)&gt;'Error Flags'!U$3,
             'Duplicate mass closure'!W31,
             ""
        )
     )</f>
        <v/>
      </c>
      <c r="V32" s="21" t="str">
        <f>IF(
        OR('Duplicate mass closure'!X31="",'Duplicate mass closure'!X32=""),
        "",
        IF(
             ABS('Duplicate mass closure'!X31-'Duplicate mass closure'!X32)&gt;'Error Flags'!V$3,
             'Duplicate mass closure'!X31,
             ""
        )
     )</f>
        <v/>
      </c>
      <c r="W32" s="21" t="str">
        <f>IF(
        OR('Duplicate mass closure'!Y31="",'Duplicate mass closure'!Y32=""),
        "",
        IF(
             ABS('Duplicate mass closure'!Y31-'Duplicate mass closure'!Y32)&gt;'Error Flags'!W$3,
             'Duplicate mass closure'!Y31,
             ""
        )
     )</f>
        <v/>
      </c>
      <c r="X32" s="21" t="str">
        <f>IF(
        OR('Duplicate mass closure'!Z31="",'Duplicate mass closure'!Z32=""),
        "",
        IF(
             ABS('Duplicate mass closure'!Z31-'Duplicate mass closure'!Z32)&gt;'Error Flags'!X$3,
             'Duplicate mass closure'!Z31,
             ""
        )
     )</f>
        <v/>
      </c>
      <c r="Y32" s="21" t="str">
        <f>IF(
        OR('Duplicate mass closure'!AA31="",'Duplicate mass closure'!AA32=""),
        "",
        IF(
             ABS('Duplicate mass closure'!AA31-'Duplicate mass closure'!AA32)&gt;'Error Flags'!Y$3,
             'Duplicate mass closure'!AA31,
             ""
        )
     )</f>
        <v/>
      </c>
      <c r="Z32" s="21" t="str">
        <f>IF(
        OR('Duplicate mass closure'!AB31="",'Duplicate mass closure'!AB32=""),
        "",
        IF(
             ABS('Duplicate mass closure'!AB31-'Duplicate mass closure'!AB32)&gt;'Error Flags'!Z$3,
             'Duplicate mass closure'!AB31,
             ""
        )
     )</f>
        <v/>
      </c>
    </row>
    <row r="33" spans="1:26">
      <c r="A33" s="5" t="s">
        <v>21</v>
      </c>
      <c r="B33" s="5" t="str">
        <f>IF('TRB Record'!C31="","",'TRB Record'!C31)</f>
        <v/>
      </c>
      <c r="C33" s="21" t="str">
        <f>IF(
        OR('Duplicate mass closure'!E31="",'Duplicate mass closure'!E32=""),
        "",
        IF(
             ABS('Duplicate mass closure'!E31-'Duplicate mass closure'!E32)&gt;'Error Flags'!C$3,
             'Duplicate mass closure'!E32,
             ""
        )
     )</f>
        <v/>
      </c>
      <c r="D33" s="21" t="str">
        <f>IF(
        OR('Duplicate mass closure'!F31="",'Duplicate mass closure'!F32=""),
        "",
        IF(
             ABS('Duplicate mass closure'!F31-'Duplicate mass closure'!F32)&gt;'Error Flags'!D$3,
             'Duplicate mass closure'!F32,
             ""
        )
     )</f>
        <v/>
      </c>
      <c r="E33" s="21" t="str">
        <f>IF(
        OR('Duplicate mass closure'!G31="",'Duplicate mass closure'!G32=""),
        "",
        IF(
             ABS('Duplicate mass closure'!G31-'Duplicate mass closure'!G32)&gt;'Error Flags'!E$3,
             'Duplicate mass closure'!G32,
             ""
        )
     )</f>
        <v/>
      </c>
      <c r="F33" s="21" t="str">
        <f>IF(
        OR('Duplicate mass closure'!H31="",'Duplicate mass closure'!H32=""),
        "",
        IF(
             ABS('Duplicate mass closure'!H31-'Duplicate mass closure'!H32)&gt;'Error Flags'!F$3,
             'Duplicate mass closure'!H32,
             ""
        )
     )</f>
        <v/>
      </c>
      <c r="G33" s="21" t="str">
        <f>IF(
        OR('Duplicate mass closure'!I31="",'Duplicate mass closure'!I32=""),
        "",
        IF(
             ABS('Duplicate mass closure'!I31-'Duplicate mass closure'!I32)&gt;'Error Flags'!G$3,
             'Duplicate mass closure'!I32,
             ""
        )
     )</f>
        <v/>
      </c>
      <c r="H33" s="21" t="str">
        <f>IF(
        OR('Duplicate mass closure'!J31="",'Duplicate mass closure'!J32=""),
        "",
        IF(
             ABS('Duplicate mass closure'!J31-'Duplicate mass closure'!J32)&gt;'Error Flags'!H$3,
             'Duplicate mass closure'!J32,
             ""
        )
     )</f>
        <v/>
      </c>
      <c r="I33" s="21" t="str">
        <f>IF(
        OR('Duplicate mass closure'!K31="",'Duplicate mass closure'!K32=""),
        "",
        IF(
             ABS('Duplicate mass closure'!K31-'Duplicate mass closure'!K32)&gt;'Error Flags'!I$3,
             'Duplicate mass closure'!K32,
             ""
        )
     )</f>
        <v/>
      </c>
      <c r="J33" s="21" t="str">
        <f>IF(
        OR('Duplicate mass closure'!L31="",'Duplicate mass closure'!L32=""),
        "",
        IF(
             ABS('Duplicate mass closure'!L31-'Duplicate mass closure'!L32)&gt;'Error Flags'!J$3,
             'Duplicate mass closure'!L32,
             ""
        )
     )</f>
        <v/>
      </c>
      <c r="K33" s="21" t="str">
        <f>IF(
        OR('Duplicate mass closure'!M31="",'Duplicate mass closure'!M32=""),
        "",
        IF(
             ABS('Duplicate mass closure'!M31-'Duplicate mass closure'!M32)&gt;'Error Flags'!K$3,
             'Duplicate mass closure'!M32,
             ""
        )
     )</f>
        <v/>
      </c>
      <c r="L33" s="21" t="str">
        <f>IF(
        OR('Duplicate mass closure'!N31="",'Duplicate mass closure'!N32=""),
        "",
        IF(
             ABS('Duplicate mass closure'!N31-'Duplicate mass closure'!N32)&gt;'Error Flags'!L$3,
             'Duplicate mass closure'!N32,
             ""
        )
     )</f>
        <v/>
      </c>
      <c r="M33" s="21" t="str">
        <f>IF(
        OR('Duplicate mass closure'!O31="",'Duplicate mass closure'!O32=""),
        "",
        IF(
             ABS('Duplicate mass closure'!O31-'Duplicate mass closure'!O32)&gt;'Error Flags'!M$3,
             'Duplicate mass closure'!O32,
             ""
        )
     )</f>
        <v/>
      </c>
      <c r="N33" s="21" t="str">
        <f>IF(
        OR('Duplicate mass closure'!P31="",'Duplicate mass closure'!P32=""),
        "",
        IF(
             ABS('Duplicate mass closure'!P31-'Duplicate mass closure'!P32)&gt;'Error Flags'!N$3,
             'Duplicate mass closure'!P32,
             ""
        )
     )</f>
        <v/>
      </c>
      <c r="O33" s="21" t="str">
        <f>IF(
        OR('Duplicate mass closure'!Q31="",'Duplicate mass closure'!Q32=""),
        "",
        IF(
             ABS('Duplicate mass closure'!Q31-'Duplicate mass closure'!Q32)&gt;'Error Flags'!O$3,
             'Duplicate mass closure'!Q32,
             ""
        )
     )</f>
        <v/>
      </c>
      <c r="P33" s="21" t="str">
        <f>IF(
        OR('Duplicate mass closure'!R31="",'Duplicate mass closure'!R32=""),
        "",
        IF(
             ABS('Duplicate mass closure'!R31-'Duplicate mass closure'!R32)&gt;'Error Flags'!P$3,
             'Duplicate mass closure'!R32,
             ""
        )
     )</f>
        <v/>
      </c>
      <c r="Q33" s="21" t="str">
        <f>IF(
        OR('Duplicate mass closure'!S31="",'Duplicate mass closure'!S32=""),
        "",
        IF(
             ABS('Duplicate mass closure'!S31-'Duplicate mass closure'!S32)&gt;'Error Flags'!Q$3,
             'Duplicate mass closure'!S32,
             ""
        )
     )</f>
        <v/>
      </c>
      <c r="R33" s="21" t="str">
        <f>IF(
        OR('Duplicate mass closure'!T31="",'Duplicate mass closure'!T32=""),
        "",
        IF(
             ABS('Duplicate mass closure'!T31-'Duplicate mass closure'!T32)&gt;'Error Flags'!R$3,
             'Duplicate mass closure'!T32,
             ""
        )
     )</f>
        <v/>
      </c>
      <c r="S33" s="21" t="str">
        <f>IF(
        OR('Duplicate mass closure'!U31="",'Duplicate mass closure'!U32=""),
        "",
        IF(
             ABS('Duplicate mass closure'!U31-'Duplicate mass closure'!U32)&gt;'Error Flags'!S$3,
             'Duplicate mass closure'!U32,
             ""
        )
     )</f>
        <v/>
      </c>
      <c r="T33" s="21" t="str">
        <f>IF(
        OR('Duplicate mass closure'!V31="",'Duplicate mass closure'!V32=""),
        "",
        IF(
             ABS('Duplicate mass closure'!V31-'Duplicate mass closure'!V32)&gt;'Error Flags'!T$3,
             'Duplicate mass closure'!V32,
             ""
        )
     )</f>
        <v/>
      </c>
      <c r="U33" s="21" t="str">
        <f>IF(
        OR('Duplicate mass closure'!W31="",'Duplicate mass closure'!W32=""),
        "",
        IF(
             ABS('Duplicate mass closure'!W31-'Duplicate mass closure'!W32)&gt;'Error Flags'!U$3,
             'Duplicate mass closure'!W32,
             ""
        )
     )</f>
        <v/>
      </c>
      <c r="V33" s="21" t="str">
        <f>IF(
        OR('Duplicate mass closure'!X31="",'Duplicate mass closure'!X32=""),
        "",
        IF(
             ABS('Duplicate mass closure'!X31-'Duplicate mass closure'!X32)&gt;'Error Flags'!V$3,
             'Duplicate mass closure'!X32,
             ""
        )
     )</f>
        <v/>
      </c>
      <c r="W33" s="21" t="str">
        <f>IF(
        OR('Duplicate mass closure'!Y31="",'Duplicate mass closure'!Y32=""),
        "",
        IF(
             ABS('Duplicate mass closure'!Y31-'Duplicate mass closure'!Y32)&gt;'Error Flags'!W$3,
             'Duplicate mass closure'!Y32,
             ""
        )
     )</f>
        <v/>
      </c>
      <c r="X33" s="21" t="str">
        <f>IF(
        OR('Duplicate mass closure'!Z31="",'Duplicate mass closure'!Z32=""),
        "",
        IF(
             ABS('Duplicate mass closure'!Z31-'Duplicate mass closure'!Z32)&gt;'Error Flags'!X$3,
             'Duplicate mass closure'!Z32,
             ""
        )
     )</f>
        <v/>
      </c>
      <c r="Y33" s="21" t="str">
        <f>IF(
        OR('Duplicate mass closure'!AA31="",'Duplicate mass closure'!AA32=""),
        "",
        IF(
             ABS('Duplicate mass closure'!AA31-'Duplicate mass closure'!AA32)&gt;'Error Flags'!Y$3,
             'Duplicate mass closure'!AA32,
             ""
        )
     )</f>
        <v/>
      </c>
      <c r="Z33" s="21" t="str">
        <f>IF(
        OR('Duplicate mass closure'!AB31="",'Duplicate mass closure'!AB32=""),
        "",
        IF(
             ABS('Duplicate mass closure'!AB31-'Duplicate mass closure'!AB32)&gt;'Error Flags'!Z$3,
             'Duplicate mass closure'!AB32,
             ""
        )
     )</f>
        <v/>
      </c>
    </row>
    <row r="34" spans="1:26">
      <c r="A34" s="5">
        <v>16</v>
      </c>
      <c r="B34" s="5" t="str">
        <f>IF('TRB Record'!C32="","",'TRB Record'!C32)</f>
        <v/>
      </c>
      <c r="C34" s="21" t="str">
        <f>IF(
        OR('Duplicate mass closure'!E33="",'Duplicate mass closure'!E34=""),
        "",
        IF(
             ABS('Duplicate mass closure'!E33-'Duplicate mass closure'!E34)&gt;'Error Flags'!C$3,
             'Duplicate mass closure'!E33,
             ""
        )
     )</f>
        <v/>
      </c>
      <c r="D34" s="21" t="str">
        <f>IF(
        OR('Duplicate mass closure'!F33="",'Duplicate mass closure'!F34=""),
        "",
        IF(
             ABS('Duplicate mass closure'!F33-'Duplicate mass closure'!F34)&gt;'Error Flags'!D$3,
             'Duplicate mass closure'!F33,
             ""
        )
     )</f>
        <v/>
      </c>
      <c r="E34" s="21" t="str">
        <f>IF(
        OR('Duplicate mass closure'!G33="",'Duplicate mass closure'!G34=""),
        "",
        IF(
             ABS('Duplicate mass closure'!G33-'Duplicate mass closure'!G34)&gt;'Error Flags'!E$3,
             'Duplicate mass closure'!G33,
             ""
        )
     )</f>
        <v/>
      </c>
      <c r="F34" s="21" t="str">
        <f>IF(
        OR('Duplicate mass closure'!H33="",'Duplicate mass closure'!H34=""),
        "",
        IF(
             ABS('Duplicate mass closure'!H33-'Duplicate mass closure'!H34)&gt;'Error Flags'!F$3,
             'Duplicate mass closure'!H33,
             ""
        )
     )</f>
        <v/>
      </c>
      <c r="G34" s="21" t="str">
        <f>IF(
        OR('Duplicate mass closure'!I33="",'Duplicate mass closure'!I34=""),
        "",
        IF(
             ABS('Duplicate mass closure'!I33-'Duplicate mass closure'!I34)&gt;'Error Flags'!G$3,
             'Duplicate mass closure'!I33,
             ""
        )
     )</f>
        <v/>
      </c>
      <c r="H34" s="21" t="str">
        <f>IF(
        OR('Duplicate mass closure'!J33="",'Duplicate mass closure'!J34=""),
        "",
        IF(
             ABS('Duplicate mass closure'!J33-'Duplicate mass closure'!J34)&gt;'Error Flags'!H$3,
             'Duplicate mass closure'!J33,
             ""
        )
     )</f>
        <v/>
      </c>
      <c r="I34" s="21" t="str">
        <f>IF(
        OR('Duplicate mass closure'!K33="",'Duplicate mass closure'!K34=""),
        "",
        IF(
             ABS('Duplicate mass closure'!K33-'Duplicate mass closure'!K34)&gt;'Error Flags'!I$3,
             'Duplicate mass closure'!K33,
             ""
        )
     )</f>
        <v/>
      </c>
      <c r="J34" s="21" t="str">
        <f>IF(
        OR('Duplicate mass closure'!L33="",'Duplicate mass closure'!L34=""),
        "",
        IF(
             ABS('Duplicate mass closure'!L33-'Duplicate mass closure'!L34)&gt;'Error Flags'!J$3,
             'Duplicate mass closure'!L33,
             ""
        )
     )</f>
        <v/>
      </c>
      <c r="K34" s="21" t="str">
        <f>IF(
        OR('Duplicate mass closure'!M33="",'Duplicate mass closure'!M34=""),
        "",
        IF(
             ABS('Duplicate mass closure'!M33-'Duplicate mass closure'!M34)&gt;'Error Flags'!K$3,
             'Duplicate mass closure'!M33,
             ""
        )
     )</f>
        <v/>
      </c>
      <c r="L34" s="21" t="str">
        <f>IF(
        OR('Duplicate mass closure'!N33="",'Duplicate mass closure'!N34=""),
        "",
        IF(
             ABS('Duplicate mass closure'!N33-'Duplicate mass closure'!N34)&gt;'Error Flags'!L$3,
             'Duplicate mass closure'!N33,
             ""
        )
     )</f>
        <v/>
      </c>
      <c r="M34" s="21" t="str">
        <f>IF(
        OR('Duplicate mass closure'!O33="",'Duplicate mass closure'!O34=""),
        "",
        IF(
             ABS('Duplicate mass closure'!O33-'Duplicate mass closure'!O34)&gt;'Error Flags'!M$3,
             'Duplicate mass closure'!O33,
             ""
        )
     )</f>
        <v/>
      </c>
      <c r="N34" s="21" t="str">
        <f>IF(
        OR('Duplicate mass closure'!P33="",'Duplicate mass closure'!P34=""),
        "",
        IF(
             ABS('Duplicate mass closure'!P33-'Duplicate mass closure'!P34)&gt;'Error Flags'!N$3,
             'Duplicate mass closure'!P33,
             ""
        )
     )</f>
        <v/>
      </c>
      <c r="O34" s="21" t="str">
        <f>IF(
        OR('Duplicate mass closure'!Q33="",'Duplicate mass closure'!Q34=""),
        "",
        IF(
             ABS('Duplicate mass closure'!Q33-'Duplicate mass closure'!Q34)&gt;'Error Flags'!O$3,
             'Duplicate mass closure'!Q33,
             ""
        )
     )</f>
        <v/>
      </c>
      <c r="P34" s="21" t="str">
        <f>IF(
        OR('Duplicate mass closure'!R33="",'Duplicate mass closure'!R34=""),
        "",
        IF(
             ABS('Duplicate mass closure'!R33-'Duplicate mass closure'!R34)&gt;'Error Flags'!P$3,
             'Duplicate mass closure'!R33,
             ""
        )
     )</f>
        <v/>
      </c>
      <c r="Q34" s="21" t="str">
        <f>IF(
        OR('Duplicate mass closure'!S33="",'Duplicate mass closure'!S34=""),
        "",
        IF(
             ABS('Duplicate mass closure'!S33-'Duplicate mass closure'!S34)&gt;'Error Flags'!Q$3,
             'Duplicate mass closure'!S33,
             ""
        )
     )</f>
        <v/>
      </c>
      <c r="R34" s="21" t="str">
        <f>IF(
        OR('Duplicate mass closure'!T33="",'Duplicate mass closure'!T34=""),
        "",
        IF(
             ABS('Duplicate mass closure'!T33-'Duplicate mass closure'!T34)&gt;'Error Flags'!R$3,
             'Duplicate mass closure'!T33,
             ""
        )
     )</f>
        <v/>
      </c>
      <c r="S34" s="21" t="str">
        <f>IF(
        OR('Duplicate mass closure'!U33="",'Duplicate mass closure'!U34=""),
        "",
        IF(
             ABS('Duplicate mass closure'!U33-'Duplicate mass closure'!U34)&gt;'Error Flags'!S$3,
             'Duplicate mass closure'!U33,
             ""
        )
     )</f>
        <v/>
      </c>
      <c r="T34" s="21" t="str">
        <f>IF(
        OR('Duplicate mass closure'!V33="",'Duplicate mass closure'!V34=""),
        "",
        IF(
             ABS('Duplicate mass closure'!V33-'Duplicate mass closure'!V34)&gt;'Error Flags'!T$3,
             'Duplicate mass closure'!V33,
             ""
        )
     )</f>
        <v/>
      </c>
      <c r="U34" s="21" t="str">
        <f>IF(
        OR('Duplicate mass closure'!W33="",'Duplicate mass closure'!W34=""),
        "",
        IF(
             ABS('Duplicate mass closure'!W33-'Duplicate mass closure'!W34)&gt;'Error Flags'!U$3,
             'Duplicate mass closure'!W33,
             ""
        )
     )</f>
        <v/>
      </c>
      <c r="V34" s="21" t="str">
        <f>IF(
        OR('Duplicate mass closure'!X33="",'Duplicate mass closure'!X34=""),
        "",
        IF(
             ABS('Duplicate mass closure'!X33-'Duplicate mass closure'!X34)&gt;'Error Flags'!V$3,
             'Duplicate mass closure'!X33,
             ""
        )
     )</f>
        <v/>
      </c>
      <c r="W34" s="21" t="str">
        <f>IF(
        OR('Duplicate mass closure'!Y33="",'Duplicate mass closure'!Y34=""),
        "",
        IF(
             ABS('Duplicate mass closure'!Y33-'Duplicate mass closure'!Y34)&gt;'Error Flags'!W$3,
             'Duplicate mass closure'!Y33,
             ""
        )
     )</f>
        <v/>
      </c>
      <c r="X34" s="21" t="str">
        <f>IF(
        OR('Duplicate mass closure'!Z33="",'Duplicate mass closure'!Z34=""),
        "",
        IF(
             ABS('Duplicate mass closure'!Z33-'Duplicate mass closure'!Z34)&gt;'Error Flags'!X$3,
             'Duplicate mass closure'!Z33,
             ""
        )
     )</f>
        <v/>
      </c>
      <c r="Y34" s="21" t="str">
        <f>IF(
        OR('Duplicate mass closure'!AA33="",'Duplicate mass closure'!AA34=""),
        "",
        IF(
             ABS('Duplicate mass closure'!AA33-'Duplicate mass closure'!AA34)&gt;'Error Flags'!Y$3,
             'Duplicate mass closure'!AA33,
             ""
        )
     )</f>
        <v/>
      </c>
      <c r="Z34" s="21" t="str">
        <f>IF(
        OR('Duplicate mass closure'!AB33="",'Duplicate mass closure'!AB34=""),
        "",
        IF(
             ABS('Duplicate mass closure'!AB33-'Duplicate mass closure'!AB34)&gt;'Error Flags'!Z$3,
             'Duplicate mass closure'!AB33,
             ""
        )
     )</f>
        <v/>
      </c>
    </row>
    <row r="35" spans="1:26">
      <c r="A35" s="5" t="s">
        <v>22</v>
      </c>
      <c r="B35" s="5" t="str">
        <f>IF('TRB Record'!C33="","",'TRB Record'!C33)</f>
        <v/>
      </c>
      <c r="C35" s="21" t="str">
        <f>IF(
        OR('Duplicate mass closure'!E33="",'Duplicate mass closure'!E34=""),
        "",
        IF(
             ABS('Duplicate mass closure'!E33-'Duplicate mass closure'!E34)&gt;'Error Flags'!C$3,
             'Duplicate mass closure'!E34,
             ""
        )
     )</f>
        <v/>
      </c>
      <c r="D35" s="21" t="str">
        <f>IF(
        OR('Duplicate mass closure'!F33="",'Duplicate mass closure'!F34=""),
        "",
        IF(
             ABS('Duplicate mass closure'!F33-'Duplicate mass closure'!F34)&gt;'Error Flags'!D$3,
             'Duplicate mass closure'!F34,
             ""
        )
     )</f>
        <v/>
      </c>
      <c r="E35" s="21" t="str">
        <f>IF(
        OR('Duplicate mass closure'!G33="",'Duplicate mass closure'!G34=""),
        "",
        IF(
             ABS('Duplicate mass closure'!G33-'Duplicate mass closure'!G34)&gt;'Error Flags'!E$3,
             'Duplicate mass closure'!G34,
             ""
        )
     )</f>
        <v/>
      </c>
      <c r="F35" s="21" t="str">
        <f>IF(
        OR('Duplicate mass closure'!H33="",'Duplicate mass closure'!H34=""),
        "",
        IF(
             ABS('Duplicate mass closure'!H33-'Duplicate mass closure'!H34)&gt;'Error Flags'!F$3,
             'Duplicate mass closure'!H34,
             ""
        )
     )</f>
        <v/>
      </c>
      <c r="G35" s="21" t="str">
        <f>IF(
        OR('Duplicate mass closure'!I33="",'Duplicate mass closure'!I34=""),
        "",
        IF(
             ABS('Duplicate mass closure'!I33-'Duplicate mass closure'!I34)&gt;'Error Flags'!G$3,
             'Duplicate mass closure'!I34,
             ""
        )
     )</f>
        <v/>
      </c>
      <c r="H35" s="21" t="str">
        <f>IF(
        OR('Duplicate mass closure'!J33="",'Duplicate mass closure'!J34=""),
        "",
        IF(
             ABS('Duplicate mass closure'!J33-'Duplicate mass closure'!J34)&gt;'Error Flags'!H$3,
             'Duplicate mass closure'!J34,
             ""
        )
     )</f>
        <v/>
      </c>
      <c r="I35" s="21" t="str">
        <f>IF(
        OR('Duplicate mass closure'!K33="",'Duplicate mass closure'!K34=""),
        "",
        IF(
             ABS('Duplicate mass closure'!K33-'Duplicate mass closure'!K34)&gt;'Error Flags'!I$3,
             'Duplicate mass closure'!K34,
             ""
        )
     )</f>
        <v/>
      </c>
      <c r="J35" s="21" t="str">
        <f>IF(
        OR('Duplicate mass closure'!L33="",'Duplicate mass closure'!L34=""),
        "",
        IF(
             ABS('Duplicate mass closure'!L33-'Duplicate mass closure'!L34)&gt;'Error Flags'!J$3,
             'Duplicate mass closure'!L34,
             ""
        )
     )</f>
        <v/>
      </c>
      <c r="K35" s="21" t="str">
        <f>IF(
        OR('Duplicate mass closure'!M33="",'Duplicate mass closure'!M34=""),
        "",
        IF(
             ABS('Duplicate mass closure'!M33-'Duplicate mass closure'!M34)&gt;'Error Flags'!K$3,
             'Duplicate mass closure'!M34,
             ""
        )
     )</f>
        <v/>
      </c>
      <c r="L35" s="21" t="str">
        <f>IF(
        OR('Duplicate mass closure'!N33="",'Duplicate mass closure'!N34=""),
        "",
        IF(
             ABS('Duplicate mass closure'!N33-'Duplicate mass closure'!N34)&gt;'Error Flags'!L$3,
             'Duplicate mass closure'!N34,
             ""
        )
     )</f>
        <v/>
      </c>
      <c r="M35" s="21" t="str">
        <f>IF(
        OR('Duplicate mass closure'!O33="",'Duplicate mass closure'!O34=""),
        "",
        IF(
             ABS('Duplicate mass closure'!O33-'Duplicate mass closure'!O34)&gt;'Error Flags'!M$3,
             'Duplicate mass closure'!O34,
             ""
        )
     )</f>
        <v/>
      </c>
      <c r="N35" s="21" t="str">
        <f>IF(
        OR('Duplicate mass closure'!P33="",'Duplicate mass closure'!P34=""),
        "",
        IF(
             ABS('Duplicate mass closure'!P33-'Duplicate mass closure'!P34)&gt;'Error Flags'!N$3,
             'Duplicate mass closure'!P34,
             ""
        )
     )</f>
        <v/>
      </c>
      <c r="O35" s="21" t="str">
        <f>IF(
        OR('Duplicate mass closure'!Q33="",'Duplicate mass closure'!Q34=""),
        "",
        IF(
             ABS('Duplicate mass closure'!Q33-'Duplicate mass closure'!Q34)&gt;'Error Flags'!O$3,
             'Duplicate mass closure'!Q34,
             ""
        )
     )</f>
        <v/>
      </c>
      <c r="P35" s="21" t="str">
        <f>IF(
        OR('Duplicate mass closure'!R33="",'Duplicate mass closure'!R34=""),
        "",
        IF(
             ABS('Duplicate mass closure'!R33-'Duplicate mass closure'!R34)&gt;'Error Flags'!P$3,
             'Duplicate mass closure'!R34,
             ""
        )
     )</f>
        <v/>
      </c>
      <c r="Q35" s="21" t="str">
        <f>IF(
        OR('Duplicate mass closure'!S33="",'Duplicate mass closure'!S34=""),
        "",
        IF(
             ABS('Duplicate mass closure'!S33-'Duplicate mass closure'!S34)&gt;'Error Flags'!Q$3,
             'Duplicate mass closure'!S34,
             ""
        )
     )</f>
        <v/>
      </c>
      <c r="R35" s="21" t="str">
        <f>IF(
        OR('Duplicate mass closure'!T33="",'Duplicate mass closure'!T34=""),
        "",
        IF(
             ABS('Duplicate mass closure'!T33-'Duplicate mass closure'!T34)&gt;'Error Flags'!R$3,
             'Duplicate mass closure'!T34,
             ""
        )
     )</f>
        <v/>
      </c>
      <c r="S35" s="21" t="str">
        <f>IF(
        OR('Duplicate mass closure'!U33="",'Duplicate mass closure'!U34=""),
        "",
        IF(
             ABS('Duplicate mass closure'!U33-'Duplicate mass closure'!U34)&gt;'Error Flags'!S$3,
             'Duplicate mass closure'!U34,
             ""
        )
     )</f>
        <v/>
      </c>
      <c r="T35" s="21" t="str">
        <f>IF(
        OR('Duplicate mass closure'!V33="",'Duplicate mass closure'!V34=""),
        "",
        IF(
             ABS('Duplicate mass closure'!V33-'Duplicate mass closure'!V34)&gt;'Error Flags'!T$3,
             'Duplicate mass closure'!V34,
             ""
        )
     )</f>
        <v/>
      </c>
      <c r="U35" s="21" t="str">
        <f>IF(
        OR('Duplicate mass closure'!W33="",'Duplicate mass closure'!W34=""),
        "",
        IF(
             ABS('Duplicate mass closure'!W33-'Duplicate mass closure'!W34)&gt;'Error Flags'!U$3,
             'Duplicate mass closure'!W34,
             ""
        )
     )</f>
        <v/>
      </c>
      <c r="V35" s="21" t="str">
        <f>IF(
        OR('Duplicate mass closure'!X33="",'Duplicate mass closure'!X34=""),
        "",
        IF(
             ABS('Duplicate mass closure'!X33-'Duplicate mass closure'!X34)&gt;'Error Flags'!V$3,
             'Duplicate mass closure'!X34,
             ""
        )
     )</f>
        <v/>
      </c>
      <c r="W35" s="21" t="str">
        <f>IF(
        OR('Duplicate mass closure'!Y33="",'Duplicate mass closure'!Y34=""),
        "",
        IF(
             ABS('Duplicate mass closure'!Y33-'Duplicate mass closure'!Y34)&gt;'Error Flags'!W$3,
             'Duplicate mass closure'!Y34,
             ""
        )
     )</f>
        <v/>
      </c>
      <c r="X35" s="21" t="str">
        <f>IF(
        OR('Duplicate mass closure'!Z33="",'Duplicate mass closure'!Z34=""),
        "",
        IF(
             ABS('Duplicate mass closure'!Z33-'Duplicate mass closure'!Z34)&gt;'Error Flags'!X$3,
             'Duplicate mass closure'!Z34,
             ""
        )
     )</f>
        <v/>
      </c>
      <c r="Y35" s="21" t="str">
        <f>IF(
        OR('Duplicate mass closure'!AA33="",'Duplicate mass closure'!AA34=""),
        "",
        IF(
             ABS('Duplicate mass closure'!AA33-'Duplicate mass closure'!AA34)&gt;'Error Flags'!Y$3,
             'Duplicate mass closure'!AA34,
             ""
        )
     )</f>
        <v/>
      </c>
      <c r="Z35" s="21" t="str">
        <f>IF(
        OR('Duplicate mass closure'!AB33="",'Duplicate mass closure'!AB34=""),
        "",
        IF(
             ABS('Duplicate mass closure'!AB33-'Duplicate mass closure'!AB34)&gt;'Error Flags'!Z$3,
             'Duplicate mass closure'!AB34,
             ""
        )
     )</f>
        <v/>
      </c>
    </row>
    <row r="36" spans="1:26">
      <c r="A36" s="5">
        <v>17</v>
      </c>
      <c r="B36" s="5" t="str">
        <f>IF('TRB Record'!C34="","",'TRB Record'!C34)</f>
        <v/>
      </c>
      <c r="C36" s="21" t="str">
        <f>IF(
        OR('Duplicate mass closure'!E35="",'Duplicate mass closure'!E36=""),
        "",
        IF(
             ABS('Duplicate mass closure'!E35-'Duplicate mass closure'!E36)&gt;'Error Flags'!C$3,
             'Duplicate mass closure'!E35,
             ""
        )
     )</f>
        <v/>
      </c>
      <c r="D36" s="21" t="str">
        <f>IF(
        OR('Duplicate mass closure'!F35="",'Duplicate mass closure'!F36=""),
        "",
        IF(
             ABS('Duplicate mass closure'!F35-'Duplicate mass closure'!F36)&gt;'Error Flags'!D$3,
             'Duplicate mass closure'!F35,
             ""
        )
     )</f>
        <v/>
      </c>
      <c r="E36" s="21" t="str">
        <f>IF(
        OR('Duplicate mass closure'!G35="",'Duplicate mass closure'!G36=""),
        "",
        IF(
             ABS('Duplicate mass closure'!G35-'Duplicate mass closure'!G36)&gt;'Error Flags'!E$3,
             'Duplicate mass closure'!G35,
             ""
        )
     )</f>
        <v/>
      </c>
      <c r="F36" s="21" t="str">
        <f>IF(
        OR('Duplicate mass closure'!H35="",'Duplicate mass closure'!H36=""),
        "",
        IF(
             ABS('Duplicate mass closure'!H35-'Duplicate mass closure'!H36)&gt;'Error Flags'!F$3,
             'Duplicate mass closure'!H35,
             ""
        )
     )</f>
        <v/>
      </c>
      <c r="G36" s="21" t="str">
        <f>IF(
        OR('Duplicate mass closure'!I35="",'Duplicate mass closure'!I36=""),
        "",
        IF(
             ABS('Duplicate mass closure'!I35-'Duplicate mass closure'!I36)&gt;'Error Flags'!G$3,
             'Duplicate mass closure'!I35,
             ""
        )
     )</f>
        <v/>
      </c>
      <c r="H36" s="21" t="str">
        <f>IF(
        OR('Duplicate mass closure'!J35="",'Duplicate mass closure'!J36=""),
        "",
        IF(
             ABS('Duplicate mass closure'!J35-'Duplicate mass closure'!J36)&gt;'Error Flags'!H$3,
             'Duplicate mass closure'!J35,
             ""
        )
     )</f>
        <v/>
      </c>
      <c r="I36" s="21" t="str">
        <f>IF(
        OR('Duplicate mass closure'!K35="",'Duplicate mass closure'!K36=""),
        "",
        IF(
             ABS('Duplicate mass closure'!K35-'Duplicate mass closure'!K36)&gt;'Error Flags'!I$3,
             'Duplicate mass closure'!K35,
             ""
        )
     )</f>
        <v/>
      </c>
      <c r="J36" s="21" t="str">
        <f>IF(
        OR('Duplicate mass closure'!L35="",'Duplicate mass closure'!L36=""),
        "",
        IF(
             ABS('Duplicate mass closure'!L35-'Duplicate mass closure'!L36)&gt;'Error Flags'!J$3,
             'Duplicate mass closure'!L35,
             ""
        )
     )</f>
        <v/>
      </c>
      <c r="K36" s="21" t="str">
        <f>IF(
        OR('Duplicate mass closure'!M35="",'Duplicate mass closure'!M36=""),
        "",
        IF(
             ABS('Duplicate mass closure'!M35-'Duplicate mass closure'!M36)&gt;'Error Flags'!K$3,
             'Duplicate mass closure'!M35,
             ""
        )
     )</f>
        <v/>
      </c>
      <c r="L36" s="21" t="str">
        <f>IF(
        OR('Duplicate mass closure'!N35="",'Duplicate mass closure'!N36=""),
        "",
        IF(
             ABS('Duplicate mass closure'!N35-'Duplicate mass closure'!N36)&gt;'Error Flags'!L$3,
             'Duplicate mass closure'!N35,
             ""
        )
     )</f>
        <v/>
      </c>
      <c r="M36" s="21" t="str">
        <f>IF(
        OR('Duplicate mass closure'!O35="",'Duplicate mass closure'!O36=""),
        "",
        IF(
             ABS('Duplicate mass closure'!O35-'Duplicate mass closure'!O36)&gt;'Error Flags'!M$3,
             'Duplicate mass closure'!O35,
             ""
        )
     )</f>
        <v/>
      </c>
      <c r="N36" s="21" t="str">
        <f>IF(
        OR('Duplicate mass closure'!P35="",'Duplicate mass closure'!P36=""),
        "",
        IF(
             ABS('Duplicate mass closure'!P35-'Duplicate mass closure'!P36)&gt;'Error Flags'!N$3,
             'Duplicate mass closure'!P35,
             ""
        )
     )</f>
        <v/>
      </c>
      <c r="O36" s="21" t="str">
        <f>IF(
        OR('Duplicate mass closure'!Q35="",'Duplicate mass closure'!Q36=""),
        "",
        IF(
             ABS('Duplicate mass closure'!Q35-'Duplicate mass closure'!Q36)&gt;'Error Flags'!O$3,
             'Duplicate mass closure'!Q35,
             ""
        )
     )</f>
        <v/>
      </c>
      <c r="P36" s="21" t="str">
        <f>IF(
        OR('Duplicate mass closure'!R35="",'Duplicate mass closure'!R36=""),
        "",
        IF(
             ABS('Duplicate mass closure'!R35-'Duplicate mass closure'!R36)&gt;'Error Flags'!P$3,
             'Duplicate mass closure'!R35,
             ""
        )
     )</f>
        <v/>
      </c>
      <c r="Q36" s="21" t="str">
        <f>IF(
        OR('Duplicate mass closure'!S35="",'Duplicate mass closure'!S36=""),
        "",
        IF(
             ABS('Duplicate mass closure'!S35-'Duplicate mass closure'!S36)&gt;'Error Flags'!Q$3,
             'Duplicate mass closure'!S35,
             ""
        )
     )</f>
        <v/>
      </c>
      <c r="R36" s="21" t="str">
        <f>IF(
        OR('Duplicate mass closure'!T35="",'Duplicate mass closure'!T36=""),
        "",
        IF(
             ABS('Duplicate mass closure'!T35-'Duplicate mass closure'!T36)&gt;'Error Flags'!R$3,
             'Duplicate mass closure'!T35,
             ""
        )
     )</f>
        <v/>
      </c>
      <c r="S36" s="21" t="str">
        <f>IF(
        OR('Duplicate mass closure'!U35="",'Duplicate mass closure'!U36=""),
        "",
        IF(
             ABS('Duplicate mass closure'!U35-'Duplicate mass closure'!U36)&gt;'Error Flags'!S$3,
             'Duplicate mass closure'!U35,
             ""
        )
     )</f>
        <v/>
      </c>
      <c r="T36" s="21" t="str">
        <f>IF(
        OR('Duplicate mass closure'!V35="",'Duplicate mass closure'!V36=""),
        "",
        IF(
             ABS('Duplicate mass closure'!V35-'Duplicate mass closure'!V36)&gt;'Error Flags'!T$3,
             'Duplicate mass closure'!V35,
             ""
        )
     )</f>
        <v/>
      </c>
      <c r="U36" s="21" t="str">
        <f>IF(
        OR('Duplicate mass closure'!W35="",'Duplicate mass closure'!W36=""),
        "",
        IF(
             ABS('Duplicate mass closure'!W35-'Duplicate mass closure'!W36)&gt;'Error Flags'!U$3,
             'Duplicate mass closure'!W35,
             ""
        )
     )</f>
        <v/>
      </c>
      <c r="V36" s="21" t="str">
        <f>IF(
        OR('Duplicate mass closure'!X35="",'Duplicate mass closure'!X36=""),
        "",
        IF(
             ABS('Duplicate mass closure'!X35-'Duplicate mass closure'!X36)&gt;'Error Flags'!V$3,
             'Duplicate mass closure'!X35,
             ""
        )
     )</f>
        <v/>
      </c>
      <c r="W36" s="21" t="str">
        <f>IF(
        OR('Duplicate mass closure'!Y35="",'Duplicate mass closure'!Y36=""),
        "",
        IF(
             ABS('Duplicate mass closure'!Y35-'Duplicate mass closure'!Y36)&gt;'Error Flags'!W$3,
             'Duplicate mass closure'!Y35,
             ""
        )
     )</f>
        <v/>
      </c>
      <c r="X36" s="21" t="str">
        <f>IF(
        OR('Duplicate mass closure'!Z35="",'Duplicate mass closure'!Z36=""),
        "",
        IF(
             ABS('Duplicate mass closure'!Z35-'Duplicate mass closure'!Z36)&gt;'Error Flags'!X$3,
             'Duplicate mass closure'!Z35,
             ""
        )
     )</f>
        <v/>
      </c>
      <c r="Y36" s="21" t="str">
        <f>IF(
        OR('Duplicate mass closure'!AA35="",'Duplicate mass closure'!AA36=""),
        "",
        IF(
             ABS('Duplicate mass closure'!AA35-'Duplicate mass closure'!AA36)&gt;'Error Flags'!Y$3,
             'Duplicate mass closure'!AA35,
             ""
        )
     )</f>
        <v/>
      </c>
      <c r="Z36" s="21" t="str">
        <f>IF(
        OR('Duplicate mass closure'!AB35="",'Duplicate mass closure'!AB36=""),
        "",
        IF(
             ABS('Duplicate mass closure'!AB35-'Duplicate mass closure'!AB36)&gt;'Error Flags'!Z$3,
             'Duplicate mass closure'!AB35,
             ""
        )
     )</f>
        <v/>
      </c>
    </row>
    <row r="37" spans="1:26">
      <c r="A37" s="5" t="s">
        <v>23</v>
      </c>
      <c r="B37" s="5" t="str">
        <f>IF('TRB Record'!C35="","",'TRB Record'!C35)</f>
        <v/>
      </c>
      <c r="C37" s="21" t="str">
        <f>IF(
        OR('Duplicate mass closure'!E35="",'Duplicate mass closure'!E36=""),
        "",
        IF(
             ABS('Duplicate mass closure'!E35-'Duplicate mass closure'!E36)&gt;'Error Flags'!C$3,
             'Duplicate mass closure'!E36,
             ""
        )
     )</f>
        <v/>
      </c>
      <c r="D37" s="21" t="str">
        <f>IF(
        OR('Duplicate mass closure'!F35="",'Duplicate mass closure'!F36=""),
        "",
        IF(
             ABS('Duplicate mass closure'!F35-'Duplicate mass closure'!F36)&gt;'Error Flags'!D$3,
             'Duplicate mass closure'!F36,
             ""
        )
     )</f>
        <v/>
      </c>
      <c r="E37" s="21" t="str">
        <f>IF(
        OR('Duplicate mass closure'!G35="",'Duplicate mass closure'!G36=""),
        "",
        IF(
             ABS('Duplicate mass closure'!G35-'Duplicate mass closure'!G36)&gt;'Error Flags'!E$3,
             'Duplicate mass closure'!G36,
             ""
        )
     )</f>
        <v/>
      </c>
      <c r="F37" s="21" t="str">
        <f>IF(
        OR('Duplicate mass closure'!H35="",'Duplicate mass closure'!H36=""),
        "",
        IF(
             ABS('Duplicate mass closure'!H35-'Duplicate mass closure'!H36)&gt;'Error Flags'!F$3,
             'Duplicate mass closure'!H36,
             ""
        )
     )</f>
        <v/>
      </c>
      <c r="G37" s="21" t="str">
        <f>IF(
        OR('Duplicate mass closure'!I35="",'Duplicate mass closure'!I36=""),
        "",
        IF(
             ABS('Duplicate mass closure'!I35-'Duplicate mass closure'!I36)&gt;'Error Flags'!G$3,
             'Duplicate mass closure'!I36,
             ""
        )
     )</f>
        <v/>
      </c>
      <c r="H37" s="21" t="str">
        <f>IF(
        OR('Duplicate mass closure'!J35="",'Duplicate mass closure'!J36=""),
        "",
        IF(
             ABS('Duplicate mass closure'!J35-'Duplicate mass closure'!J36)&gt;'Error Flags'!H$3,
             'Duplicate mass closure'!J36,
             ""
        )
     )</f>
        <v/>
      </c>
      <c r="I37" s="21" t="str">
        <f>IF(
        OR('Duplicate mass closure'!K35="",'Duplicate mass closure'!K36=""),
        "",
        IF(
             ABS('Duplicate mass closure'!K35-'Duplicate mass closure'!K36)&gt;'Error Flags'!I$3,
             'Duplicate mass closure'!K36,
             ""
        )
     )</f>
        <v/>
      </c>
      <c r="J37" s="21" t="str">
        <f>IF(
        OR('Duplicate mass closure'!L35="",'Duplicate mass closure'!L36=""),
        "",
        IF(
             ABS('Duplicate mass closure'!L35-'Duplicate mass closure'!L36)&gt;'Error Flags'!J$3,
             'Duplicate mass closure'!L36,
             ""
        )
     )</f>
        <v/>
      </c>
      <c r="K37" s="21" t="str">
        <f>IF(
        OR('Duplicate mass closure'!M35="",'Duplicate mass closure'!M36=""),
        "",
        IF(
             ABS('Duplicate mass closure'!M35-'Duplicate mass closure'!M36)&gt;'Error Flags'!K$3,
             'Duplicate mass closure'!M36,
             ""
        )
     )</f>
        <v/>
      </c>
      <c r="L37" s="21" t="str">
        <f>IF(
        OR('Duplicate mass closure'!N35="",'Duplicate mass closure'!N36=""),
        "",
        IF(
             ABS('Duplicate mass closure'!N35-'Duplicate mass closure'!N36)&gt;'Error Flags'!L$3,
             'Duplicate mass closure'!N36,
             ""
        )
     )</f>
        <v/>
      </c>
      <c r="M37" s="21" t="str">
        <f>IF(
        OR('Duplicate mass closure'!O35="",'Duplicate mass closure'!O36=""),
        "",
        IF(
             ABS('Duplicate mass closure'!O35-'Duplicate mass closure'!O36)&gt;'Error Flags'!M$3,
             'Duplicate mass closure'!O36,
             ""
        )
     )</f>
        <v/>
      </c>
      <c r="N37" s="21" t="str">
        <f>IF(
        OR('Duplicate mass closure'!P35="",'Duplicate mass closure'!P36=""),
        "",
        IF(
             ABS('Duplicate mass closure'!P35-'Duplicate mass closure'!P36)&gt;'Error Flags'!N$3,
             'Duplicate mass closure'!P36,
             ""
        )
     )</f>
        <v/>
      </c>
      <c r="O37" s="21" t="str">
        <f>IF(
        OR('Duplicate mass closure'!Q35="",'Duplicate mass closure'!Q36=""),
        "",
        IF(
             ABS('Duplicate mass closure'!Q35-'Duplicate mass closure'!Q36)&gt;'Error Flags'!O$3,
             'Duplicate mass closure'!Q36,
             ""
        )
     )</f>
        <v/>
      </c>
      <c r="P37" s="21" t="str">
        <f>IF(
        OR('Duplicate mass closure'!R35="",'Duplicate mass closure'!R36=""),
        "",
        IF(
             ABS('Duplicate mass closure'!R35-'Duplicate mass closure'!R36)&gt;'Error Flags'!P$3,
             'Duplicate mass closure'!R36,
             ""
        )
     )</f>
        <v/>
      </c>
      <c r="Q37" s="21" t="str">
        <f>IF(
        OR('Duplicate mass closure'!S35="",'Duplicate mass closure'!S36=""),
        "",
        IF(
             ABS('Duplicate mass closure'!S35-'Duplicate mass closure'!S36)&gt;'Error Flags'!Q$3,
             'Duplicate mass closure'!S36,
             ""
        )
     )</f>
        <v/>
      </c>
      <c r="R37" s="21" t="str">
        <f>IF(
        OR('Duplicate mass closure'!T35="",'Duplicate mass closure'!T36=""),
        "",
        IF(
             ABS('Duplicate mass closure'!T35-'Duplicate mass closure'!T36)&gt;'Error Flags'!R$3,
             'Duplicate mass closure'!T36,
             ""
        )
     )</f>
        <v/>
      </c>
      <c r="S37" s="21" t="str">
        <f>IF(
        OR('Duplicate mass closure'!U35="",'Duplicate mass closure'!U36=""),
        "",
        IF(
             ABS('Duplicate mass closure'!U35-'Duplicate mass closure'!U36)&gt;'Error Flags'!S$3,
             'Duplicate mass closure'!U36,
             ""
        )
     )</f>
        <v/>
      </c>
      <c r="T37" s="21" t="str">
        <f>IF(
        OR('Duplicate mass closure'!V35="",'Duplicate mass closure'!V36=""),
        "",
        IF(
             ABS('Duplicate mass closure'!V35-'Duplicate mass closure'!V36)&gt;'Error Flags'!T$3,
             'Duplicate mass closure'!V36,
             ""
        )
     )</f>
        <v/>
      </c>
      <c r="U37" s="21" t="str">
        <f>IF(
        OR('Duplicate mass closure'!W35="",'Duplicate mass closure'!W36=""),
        "",
        IF(
             ABS('Duplicate mass closure'!W35-'Duplicate mass closure'!W36)&gt;'Error Flags'!U$3,
             'Duplicate mass closure'!W36,
             ""
        )
     )</f>
        <v/>
      </c>
      <c r="V37" s="21" t="str">
        <f>IF(
        OR('Duplicate mass closure'!X35="",'Duplicate mass closure'!X36=""),
        "",
        IF(
             ABS('Duplicate mass closure'!X35-'Duplicate mass closure'!X36)&gt;'Error Flags'!V$3,
             'Duplicate mass closure'!X36,
             ""
        )
     )</f>
        <v/>
      </c>
      <c r="W37" s="21" t="str">
        <f>IF(
        OR('Duplicate mass closure'!Y35="",'Duplicate mass closure'!Y36=""),
        "",
        IF(
             ABS('Duplicate mass closure'!Y35-'Duplicate mass closure'!Y36)&gt;'Error Flags'!W$3,
             'Duplicate mass closure'!Y36,
             ""
        )
     )</f>
        <v/>
      </c>
      <c r="X37" s="21" t="str">
        <f>IF(
        OR('Duplicate mass closure'!Z35="",'Duplicate mass closure'!Z36=""),
        "",
        IF(
             ABS('Duplicate mass closure'!Z35-'Duplicate mass closure'!Z36)&gt;'Error Flags'!X$3,
             'Duplicate mass closure'!Z36,
             ""
        )
     )</f>
        <v/>
      </c>
      <c r="Y37" s="21" t="str">
        <f>IF(
        OR('Duplicate mass closure'!AA35="",'Duplicate mass closure'!AA36=""),
        "",
        IF(
             ABS('Duplicate mass closure'!AA35-'Duplicate mass closure'!AA36)&gt;'Error Flags'!Y$3,
             'Duplicate mass closure'!AA36,
             ""
        )
     )</f>
        <v/>
      </c>
      <c r="Z37" s="21" t="str">
        <f>IF(
        OR('Duplicate mass closure'!AB35="",'Duplicate mass closure'!AB36=""),
        "",
        IF(
             ABS('Duplicate mass closure'!AB35-'Duplicate mass closure'!AB36)&gt;'Error Flags'!Z$3,
             'Duplicate mass closure'!AB36,
             ""
        )
     )</f>
        <v/>
      </c>
    </row>
    <row r="38" spans="1:26">
      <c r="A38" s="5">
        <v>18</v>
      </c>
      <c r="B38" s="5" t="str">
        <f>IF('TRB Record'!C36="","",'TRB Record'!C36)</f>
        <v/>
      </c>
      <c r="C38" s="21" t="str">
        <f>IF(
        OR('Duplicate mass closure'!E37="",'Duplicate mass closure'!E38=""),
        "",
        IF(
             ABS('Duplicate mass closure'!E37-'Duplicate mass closure'!E38)&gt;'Error Flags'!C$3,
             'Duplicate mass closure'!E37,
             ""
        )
     )</f>
        <v/>
      </c>
      <c r="D38" s="21" t="str">
        <f>IF(
        OR('Duplicate mass closure'!F37="",'Duplicate mass closure'!F38=""),
        "",
        IF(
             ABS('Duplicate mass closure'!F37-'Duplicate mass closure'!F38)&gt;'Error Flags'!D$3,
             'Duplicate mass closure'!F37,
             ""
        )
     )</f>
        <v/>
      </c>
      <c r="E38" s="21" t="str">
        <f>IF(
        OR('Duplicate mass closure'!G37="",'Duplicate mass closure'!G38=""),
        "",
        IF(
             ABS('Duplicate mass closure'!G37-'Duplicate mass closure'!G38)&gt;'Error Flags'!E$3,
             'Duplicate mass closure'!G37,
             ""
        )
     )</f>
        <v/>
      </c>
      <c r="F38" s="21" t="str">
        <f>IF(
        OR('Duplicate mass closure'!H37="",'Duplicate mass closure'!H38=""),
        "",
        IF(
             ABS('Duplicate mass closure'!H37-'Duplicate mass closure'!H38)&gt;'Error Flags'!F$3,
             'Duplicate mass closure'!H37,
             ""
        )
     )</f>
        <v/>
      </c>
      <c r="G38" s="21" t="str">
        <f>IF(
        OR('Duplicate mass closure'!I37="",'Duplicate mass closure'!I38=""),
        "",
        IF(
             ABS('Duplicate mass closure'!I37-'Duplicate mass closure'!I38)&gt;'Error Flags'!G$3,
             'Duplicate mass closure'!I37,
             ""
        )
     )</f>
        <v/>
      </c>
      <c r="H38" s="21" t="str">
        <f>IF(
        OR('Duplicate mass closure'!J37="",'Duplicate mass closure'!J38=""),
        "",
        IF(
             ABS('Duplicate mass closure'!J37-'Duplicate mass closure'!J38)&gt;'Error Flags'!H$3,
             'Duplicate mass closure'!J37,
             ""
        )
     )</f>
        <v/>
      </c>
      <c r="I38" s="21" t="str">
        <f>IF(
        OR('Duplicate mass closure'!K37="",'Duplicate mass closure'!K38=""),
        "",
        IF(
             ABS('Duplicate mass closure'!K37-'Duplicate mass closure'!K38)&gt;'Error Flags'!I$3,
             'Duplicate mass closure'!K37,
             ""
        )
     )</f>
        <v/>
      </c>
      <c r="J38" s="21" t="str">
        <f>IF(
        OR('Duplicate mass closure'!L37="",'Duplicate mass closure'!L38=""),
        "",
        IF(
             ABS('Duplicate mass closure'!L37-'Duplicate mass closure'!L38)&gt;'Error Flags'!J$3,
             'Duplicate mass closure'!L37,
             ""
        )
     )</f>
        <v/>
      </c>
      <c r="K38" s="21" t="str">
        <f>IF(
        OR('Duplicate mass closure'!M37="",'Duplicate mass closure'!M38=""),
        "",
        IF(
             ABS('Duplicate mass closure'!M37-'Duplicate mass closure'!M38)&gt;'Error Flags'!K$3,
             'Duplicate mass closure'!M37,
             ""
        )
     )</f>
        <v/>
      </c>
      <c r="L38" s="21" t="str">
        <f>IF(
        OR('Duplicate mass closure'!N37="",'Duplicate mass closure'!N38=""),
        "",
        IF(
             ABS('Duplicate mass closure'!N37-'Duplicate mass closure'!N38)&gt;'Error Flags'!L$3,
             'Duplicate mass closure'!N37,
             ""
        )
     )</f>
        <v/>
      </c>
      <c r="M38" s="21" t="str">
        <f>IF(
        OR('Duplicate mass closure'!O37="",'Duplicate mass closure'!O38=""),
        "",
        IF(
             ABS('Duplicate mass closure'!O37-'Duplicate mass closure'!O38)&gt;'Error Flags'!M$3,
             'Duplicate mass closure'!O37,
             ""
        )
     )</f>
        <v/>
      </c>
      <c r="N38" s="21" t="str">
        <f>IF(
        OR('Duplicate mass closure'!P37="",'Duplicate mass closure'!P38=""),
        "",
        IF(
             ABS('Duplicate mass closure'!P37-'Duplicate mass closure'!P38)&gt;'Error Flags'!N$3,
             'Duplicate mass closure'!P37,
             ""
        )
     )</f>
        <v/>
      </c>
      <c r="O38" s="21" t="str">
        <f>IF(
        OR('Duplicate mass closure'!Q37="",'Duplicate mass closure'!Q38=""),
        "",
        IF(
             ABS('Duplicate mass closure'!Q37-'Duplicate mass closure'!Q38)&gt;'Error Flags'!O$3,
             'Duplicate mass closure'!Q37,
             ""
        )
     )</f>
        <v/>
      </c>
      <c r="P38" s="21" t="str">
        <f>IF(
        OR('Duplicate mass closure'!R37="",'Duplicate mass closure'!R38=""),
        "",
        IF(
             ABS('Duplicate mass closure'!R37-'Duplicate mass closure'!R38)&gt;'Error Flags'!P$3,
             'Duplicate mass closure'!R37,
             ""
        )
     )</f>
        <v/>
      </c>
      <c r="Q38" s="21" t="str">
        <f>IF(
        OR('Duplicate mass closure'!S37="",'Duplicate mass closure'!S38=""),
        "",
        IF(
             ABS('Duplicate mass closure'!S37-'Duplicate mass closure'!S38)&gt;'Error Flags'!Q$3,
             'Duplicate mass closure'!S37,
             ""
        )
     )</f>
        <v/>
      </c>
      <c r="R38" s="21" t="str">
        <f>IF(
        OR('Duplicate mass closure'!T37="",'Duplicate mass closure'!T38=""),
        "",
        IF(
             ABS('Duplicate mass closure'!T37-'Duplicate mass closure'!T38)&gt;'Error Flags'!R$3,
             'Duplicate mass closure'!T37,
             ""
        )
     )</f>
        <v/>
      </c>
      <c r="S38" s="21" t="str">
        <f>IF(
        OR('Duplicate mass closure'!U37="",'Duplicate mass closure'!U38=""),
        "",
        IF(
             ABS('Duplicate mass closure'!U37-'Duplicate mass closure'!U38)&gt;'Error Flags'!S$3,
             'Duplicate mass closure'!U37,
             ""
        )
     )</f>
        <v/>
      </c>
      <c r="T38" s="21" t="str">
        <f>IF(
        OR('Duplicate mass closure'!V37="",'Duplicate mass closure'!V38=""),
        "",
        IF(
             ABS('Duplicate mass closure'!V37-'Duplicate mass closure'!V38)&gt;'Error Flags'!T$3,
             'Duplicate mass closure'!V37,
             ""
        )
     )</f>
        <v/>
      </c>
      <c r="U38" s="21" t="str">
        <f>IF(
        OR('Duplicate mass closure'!W37="",'Duplicate mass closure'!W38=""),
        "",
        IF(
             ABS('Duplicate mass closure'!W37-'Duplicate mass closure'!W38)&gt;'Error Flags'!U$3,
             'Duplicate mass closure'!W37,
             ""
        )
     )</f>
        <v/>
      </c>
      <c r="V38" s="21" t="str">
        <f>IF(
        OR('Duplicate mass closure'!X37="",'Duplicate mass closure'!X38=""),
        "",
        IF(
             ABS('Duplicate mass closure'!X37-'Duplicate mass closure'!X38)&gt;'Error Flags'!V$3,
             'Duplicate mass closure'!X37,
             ""
        )
     )</f>
        <v/>
      </c>
      <c r="W38" s="21" t="str">
        <f>IF(
        OR('Duplicate mass closure'!Y37="",'Duplicate mass closure'!Y38=""),
        "",
        IF(
             ABS('Duplicate mass closure'!Y37-'Duplicate mass closure'!Y38)&gt;'Error Flags'!W$3,
             'Duplicate mass closure'!Y37,
             ""
        )
     )</f>
        <v/>
      </c>
      <c r="X38" s="21" t="str">
        <f>IF(
        OR('Duplicate mass closure'!Z37="",'Duplicate mass closure'!Z38=""),
        "",
        IF(
             ABS('Duplicate mass closure'!Z37-'Duplicate mass closure'!Z38)&gt;'Error Flags'!X$3,
             'Duplicate mass closure'!Z37,
             ""
        )
     )</f>
        <v/>
      </c>
      <c r="Y38" s="21" t="str">
        <f>IF(
        OR('Duplicate mass closure'!AA37="",'Duplicate mass closure'!AA38=""),
        "",
        IF(
             ABS('Duplicate mass closure'!AA37-'Duplicate mass closure'!AA38)&gt;'Error Flags'!Y$3,
             'Duplicate mass closure'!AA37,
             ""
        )
     )</f>
        <v/>
      </c>
      <c r="Z38" s="21" t="str">
        <f>IF(
        OR('Duplicate mass closure'!AB37="",'Duplicate mass closure'!AB38=""),
        "",
        IF(
             ABS('Duplicate mass closure'!AB37-'Duplicate mass closure'!AB38)&gt;'Error Flags'!Z$3,
             'Duplicate mass closure'!AB37,
             ""
        )
     )</f>
        <v/>
      </c>
    </row>
    <row r="39" spans="1:26">
      <c r="A39" s="5" t="s">
        <v>24</v>
      </c>
      <c r="B39" s="5" t="str">
        <f>IF('TRB Record'!C37="","",'TRB Record'!C37)</f>
        <v/>
      </c>
      <c r="C39" s="21" t="str">
        <f>IF(
        OR('Duplicate mass closure'!E37="",'Duplicate mass closure'!E38=""),
        "",
        IF(
             ABS('Duplicate mass closure'!E37-'Duplicate mass closure'!E38)&gt;'Error Flags'!C$3,
             'Duplicate mass closure'!E38,
             ""
        )
     )</f>
        <v/>
      </c>
      <c r="D39" s="21" t="str">
        <f>IF(
        OR('Duplicate mass closure'!F37="",'Duplicate mass closure'!F38=""),
        "",
        IF(
             ABS('Duplicate mass closure'!F37-'Duplicate mass closure'!F38)&gt;'Error Flags'!D$3,
             'Duplicate mass closure'!F38,
             ""
        )
     )</f>
        <v/>
      </c>
      <c r="E39" s="21" t="str">
        <f>IF(
        OR('Duplicate mass closure'!G37="",'Duplicate mass closure'!G38=""),
        "",
        IF(
             ABS('Duplicate mass closure'!G37-'Duplicate mass closure'!G38)&gt;'Error Flags'!E$3,
             'Duplicate mass closure'!G38,
             ""
        )
     )</f>
        <v/>
      </c>
      <c r="F39" s="21" t="str">
        <f>IF(
        OR('Duplicate mass closure'!H37="",'Duplicate mass closure'!H38=""),
        "",
        IF(
             ABS('Duplicate mass closure'!H37-'Duplicate mass closure'!H38)&gt;'Error Flags'!F$3,
             'Duplicate mass closure'!H38,
             ""
        )
     )</f>
        <v/>
      </c>
      <c r="G39" s="21" t="str">
        <f>IF(
        OR('Duplicate mass closure'!I37="",'Duplicate mass closure'!I38=""),
        "",
        IF(
             ABS('Duplicate mass closure'!I37-'Duplicate mass closure'!I38)&gt;'Error Flags'!G$3,
             'Duplicate mass closure'!I38,
             ""
        )
     )</f>
        <v/>
      </c>
      <c r="H39" s="21" t="str">
        <f>IF(
        OR('Duplicate mass closure'!J37="",'Duplicate mass closure'!J38=""),
        "",
        IF(
             ABS('Duplicate mass closure'!J37-'Duplicate mass closure'!J38)&gt;'Error Flags'!H$3,
             'Duplicate mass closure'!J38,
             ""
        )
     )</f>
        <v/>
      </c>
      <c r="I39" s="21" t="str">
        <f>IF(
        OR('Duplicate mass closure'!K37="",'Duplicate mass closure'!K38=""),
        "",
        IF(
             ABS('Duplicate mass closure'!K37-'Duplicate mass closure'!K38)&gt;'Error Flags'!I$3,
             'Duplicate mass closure'!K38,
             ""
        )
     )</f>
        <v/>
      </c>
      <c r="J39" s="21" t="str">
        <f>IF(
        OR('Duplicate mass closure'!L37="",'Duplicate mass closure'!L38=""),
        "",
        IF(
             ABS('Duplicate mass closure'!L37-'Duplicate mass closure'!L38)&gt;'Error Flags'!J$3,
             'Duplicate mass closure'!L38,
             ""
        )
     )</f>
        <v/>
      </c>
      <c r="K39" s="21" t="str">
        <f>IF(
        OR('Duplicate mass closure'!M37="",'Duplicate mass closure'!M38=""),
        "",
        IF(
             ABS('Duplicate mass closure'!M37-'Duplicate mass closure'!M38)&gt;'Error Flags'!K$3,
             'Duplicate mass closure'!M38,
             ""
        )
     )</f>
        <v/>
      </c>
      <c r="L39" s="21" t="str">
        <f>IF(
        OR('Duplicate mass closure'!N37="",'Duplicate mass closure'!N38=""),
        "",
        IF(
             ABS('Duplicate mass closure'!N37-'Duplicate mass closure'!N38)&gt;'Error Flags'!L$3,
             'Duplicate mass closure'!N38,
             ""
        )
     )</f>
        <v/>
      </c>
      <c r="M39" s="21" t="str">
        <f>IF(
        OR('Duplicate mass closure'!O37="",'Duplicate mass closure'!O38=""),
        "",
        IF(
             ABS('Duplicate mass closure'!O37-'Duplicate mass closure'!O38)&gt;'Error Flags'!M$3,
             'Duplicate mass closure'!O38,
             ""
        )
     )</f>
        <v/>
      </c>
      <c r="N39" s="21" t="str">
        <f>IF(
        OR('Duplicate mass closure'!P37="",'Duplicate mass closure'!P38=""),
        "",
        IF(
             ABS('Duplicate mass closure'!P37-'Duplicate mass closure'!P38)&gt;'Error Flags'!N$3,
             'Duplicate mass closure'!P38,
             ""
        )
     )</f>
        <v/>
      </c>
      <c r="O39" s="21" t="str">
        <f>IF(
        OR('Duplicate mass closure'!Q37="",'Duplicate mass closure'!Q38=""),
        "",
        IF(
             ABS('Duplicate mass closure'!Q37-'Duplicate mass closure'!Q38)&gt;'Error Flags'!O$3,
             'Duplicate mass closure'!Q38,
             ""
        )
     )</f>
        <v/>
      </c>
      <c r="P39" s="21" t="str">
        <f>IF(
        OR('Duplicate mass closure'!R37="",'Duplicate mass closure'!R38=""),
        "",
        IF(
             ABS('Duplicate mass closure'!R37-'Duplicate mass closure'!R38)&gt;'Error Flags'!P$3,
             'Duplicate mass closure'!R38,
             ""
        )
     )</f>
        <v/>
      </c>
      <c r="Q39" s="21" t="str">
        <f>IF(
        OR('Duplicate mass closure'!S37="",'Duplicate mass closure'!S38=""),
        "",
        IF(
             ABS('Duplicate mass closure'!S37-'Duplicate mass closure'!S38)&gt;'Error Flags'!Q$3,
             'Duplicate mass closure'!S38,
             ""
        )
     )</f>
        <v/>
      </c>
      <c r="R39" s="21" t="str">
        <f>IF(
        OR('Duplicate mass closure'!T37="",'Duplicate mass closure'!T38=""),
        "",
        IF(
             ABS('Duplicate mass closure'!T37-'Duplicate mass closure'!T38)&gt;'Error Flags'!R$3,
             'Duplicate mass closure'!T38,
             ""
        )
     )</f>
        <v/>
      </c>
      <c r="S39" s="21" t="str">
        <f>IF(
        OR('Duplicate mass closure'!U37="",'Duplicate mass closure'!U38=""),
        "",
        IF(
             ABS('Duplicate mass closure'!U37-'Duplicate mass closure'!U38)&gt;'Error Flags'!S$3,
             'Duplicate mass closure'!U38,
             ""
        )
     )</f>
        <v/>
      </c>
      <c r="T39" s="21" t="str">
        <f>IF(
        OR('Duplicate mass closure'!V37="",'Duplicate mass closure'!V38=""),
        "",
        IF(
             ABS('Duplicate mass closure'!V37-'Duplicate mass closure'!V38)&gt;'Error Flags'!T$3,
             'Duplicate mass closure'!V38,
             ""
        )
     )</f>
        <v/>
      </c>
      <c r="U39" s="21" t="str">
        <f>IF(
        OR('Duplicate mass closure'!W37="",'Duplicate mass closure'!W38=""),
        "",
        IF(
             ABS('Duplicate mass closure'!W37-'Duplicate mass closure'!W38)&gt;'Error Flags'!U$3,
             'Duplicate mass closure'!W38,
             ""
        )
     )</f>
        <v/>
      </c>
      <c r="V39" s="21" t="str">
        <f>IF(
        OR('Duplicate mass closure'!X37="",'Duplicate mass closure'!X38=""),
        "",
        IF(
             ABS('Duplicate mass closure'!X37-'Duplicate mass closure'!X38)&gt;'Error Flags'!V$3,
             'Duplicate mass closure'!X38,
             ""
        )
     )</f>
        <v/>
      </c>
      <c r="W39" s="21" t="str">
        <f>IF(
        OR('Duplicate mass closure'!Y37="",'Duplicate mass closure'!Y38=""),
        "",
        IF(
             ABS('Duplicate mass closure'!Y37-'Duplicate mass closure'!Y38)&gt;'Error Flags'!W$3,
             'Duplicate mass closure'!Y38,
             ""
        )
     )</f>
        <v/>
      </c>
      <c r="X39" s="21" t="str">
        <f>IF(
        OR('Duplicate mass closure'!Z37="",'Duplicate mass closure'!Z38=""),
        "",
        IF(
             ABS('Duplicate mass closure'!Z37-'Duplicate mass closure'!Z38)&gt;'Error Flags'!X$3,
             'Duplicate mass closure'!Z38,
             ""
        )
     )</f>
        <v/>
      </c>
      <c r="Y39" s="21" t="str">
        <f>IF(
        OR('Duplicate mass closure'!AA37="",'Duplicate mass closure'!AA38=""),
        "",
        IF(
             ABS('Duplicate mass closure'!AA37-'Duplicate mass closure'!AA38)&gt;'Error Flags'!Y$3,
             'Duplicate mass closure'!AA38,
             ""
        )
     )</f>
        <v/>
      </c>
      <c r="Z39" s="21" t="str">
        <f>IF(
        OR('Duplicate mass closure'!AB37="",'Duplicate mass closure'!AB38=""),
        "",
        IF(
             ABS('Duplicate mass closure'!AB37-'Duplicate mass closure'!AB38)&gt;'Error Flags'!Z$3,
             'Duplicate mass closure'!AB38,
             ""
        )
     )</f>
        <v/>
      </c>
    </row>
    <row r="40" spans="1:26">
      <c r="A40" s="5">
        <v>19</v>
      </c>
      <c r="B40" s="5" t="str">
        <f>IF('TRB Record'!C38="","",'TRB Record'!C38)</f>
        <v/>
      </c>
      <c r="C40" s="21" t="str">
        <f>IF(
        OR('Duplicate mass closure'!E39="",'Duplicate mass closure'!E40=""),
        "",
        IF(
             ABS('Duplicate mass closure'!E39-'Duplicate mass closure'!E40)&gt;'Error Flags'!C$3,
             'Duplicate mass closure'!E39,
             ""
        )
     )</f>
        <v/>
      </c>
      <c r="D40" s="21" t="str">
        <f>IF(
        OR('Duplicate mass closure'!F39="",'Duplicate mass closure'!F40=""),
        "",
        IF(
             ABS('Duplicate mass closure'!F39-'Duplicate mass closure'!F40)&gt;'Error Flags'!D$3,
             'Duplicate mass closure'!F39,
             ""
        )
     )</f>
        <v/>
      </c>
      <c r="E40" s="21" t="str">
        <f>IF(
        OR('Duplicate mass closure'!G39="",'Duplicate mass closure'!G40=""),
        "",
        IF(
             ABS('Duplicate mass closure'!G39-'Duplicate mass closure'!G40)&gt;'Error Flags'!E$3,
             'Duplicate mass closure'!G39,
             ""
        )
     )</f>
        <v/>
      </c>
      <c r="F40" s="21" t="str">
        <f>IF(
        OR('Duplicate mass closure'!H39="",'Duplicate mass closure'!H40=""),
        "",
        IF(
             ABS('Duplicate mass closure'!H39-'Duplicate mass closure'!H40)&gt;'Error Flags'!F$3,
             'Duplicate mass closure'!H39,
             ""
        )
     )</f>
        <v/>
      </c>
      <c r="G40" s="21" t="str">
        <f>IF(
        OR('Duplicate mass closure'!I39="",'Duplicate mass closure'!I40=""),
        "",
        IF(
             ABS('Duplicate mass closure'!I39-'Duplicate mass closure'!I40)&gt;'Error Flags'!G$3,
             'Duplicate mass closure'!I39,
             ""
        )
     )</f>
        <v/>
      </c>
      <c r="H40" s="21" t="str">
        <f>IF(
        OR('Duplicate mass closure'!J39="",'Duplicate mass closure'!J40=""),
        "",
        IF(
             ABS('Duplicate mass closure'!J39-'Duplicate mass closure'!J40)&gt;'Error Flags'!H$3,
             'Duplicate mass closure'!J39,
             ""
        )
     )</f>
        <v/>
      </c>
      <c r="I40" s="21" t="str">
        <f>IF(
        OR('Duplicate mass closure'!K39="",'Duplicate mass closure'!K40=""),
        "",
        IF(
             ABS('Duplicate mass closure'!K39-'Duplicate mass closure'!K40)&gt;'Error Flags'!I$3,
             'Duplicate mass closure'!K39,
             ""
        )
     )</f>
        <v/>
      </c>
      <c r="J40" s="21" t="str">
        <f>IF(
        OR('Duplicate mass closure'!L39="",'Duplicate mass closure'!L40=""),
        "",
        IF(
             ABS('Duplicate mass closure'!L39-'Duplicate mass closure'!L40)&gt;'Error Flags'!J$3,
             'Duplicate mass closure'!L39,
             ""
        )
     )</f>
        <v/>
      </c>
      <c r="K40" s="21" t="str">
        <f>IF(
        OR('Duplicate mass closure'!M39="",'Duplicate mass closure'!M40=""),
        "",
        IF(
             ABS('Duplicate mass closure'!M39-'Duplicate mass closure'!M40)&gt;'Error Flags'!K$3,
             'Duplicate mass closure'!M39,
             ""
        )
     )</f>
        <v/>
      </c>
      <c r="L40" s="21" t="str">
        <f>IF(
        OR('Duplicate mass closure'!N39="",'Duplicate mass closure'!N40=""),
        "",
        IF(
             ABS('Duplicate mass closure'!N39-'Duplicate mass closure'!N40)&gt;'Error Flags'!L$3,
             'Duplicate mass closure'!N39,
             ""
        )
     )</f>
        <v/>
      </c>
      <c r="M40" s="21" t="str">
        <f>IF(
        OR('Duplicate mass closure'!O39="",'Duplicate mass closure'!O40=""),
        "",
        IF(
             ABS('Duplicate mass closure'!O39-'Duplicate mass closure'!O40)&gt;'Error Flags'!M$3,
             'Duplicate mass closure'!O39,
             ""
        )
     )</f>
        <v/>
      </c>
      <c r="N40" s="21" t="str">
        <f>IF(
        OR('Duplicate mass closure'!P39="",'Duplicate mass closure'!P40=""),
        "",
        IF(
             ABS('Duplicate mass closure'!P39-'Duplicate mass closure'!P40)&gt;'Error Flags'!N$3,
             'Duplicate mass closure'!P39,
             ""
        )
     )</f>
        <v/>
      </c>
      <c r="O40" s="21" t="str">
        <f>IF(
        OR('Duplicate mass closure'!Q39="",'Duplicate mass closure'!Q40=""),
        "",
        IF(
             ABS('Duplicate mass closure'!Q39-'Duplicate mass closure'!Q40)&gt;'Error Flags'!O$3,
             'Duplicate mass closure'!Q39,
             ""
        )
     )</f>
        <v/>
      </c>
      <c r="P40" s="21" t="str">
        <f>IF(
        OR('Duplicate mass closure'!R39="",'Duplicate mass closure'!R40=""),
        "",
        IF(
             ABS('Duplicate mass closure'!R39-'Duplicate mass closure'!R40)&gt;'Error Flags'!P$3,
             'Duplicate mass closure'!R39,
             ""
        )
     )</f>
        <v/>
      </c>
      <c r="Q40" s="21" t="str">
        <f>IF(
        OR('Duplicate mass closure'!S39="",'Duplicate mass closure'!S40=""),
        "",
        IF(
             ABS('Duplicate mass closure'!S39-'Duplicate mass closure'!S40)&gt;'Error Flags'!Q$3,
             'Duplicate mass closure'!S39,
             ""
        )
     )</f>
        <v/>
      </c>
      <c r="R40" s="21" t="str">
        <f>IF(
        OR('Duplicate mass closure'!T39="",'Duplicate mass closure'!T40=""),
        "",
        IF(
             ABS('Duplicate mass closure'!T39-'Duplicate mass closure'!T40)&gt;'Error Flags'!R$3,
             'Duplicate mass closure'!T39,
             ""
        )
     )</f>
        <v/>
      </c>
      <c r="S40" s="21" t="str">
        <f>IF(
        OR('Duplicate mass closure'!U39="",'Duplicate mass closure'!U40=""),
        "",
        IF(
             ABS('Duplicate mass closure'!U39-'Duplicate mass closure'!U40)&gt;'Error Flags'!S$3,
             'Duplicate mass closure'!U39,
             ""
        )
     )</f>
        <v/>
      </c>
      <c r="T40" s="21" t="str">
        <f>IF(
        OR('Duplicate mass closure'!V39="",'Duplicate mass closure'!V40=""),
        "",
        IF(
             ABS('Duplicate mass closure'!V39-'Duplicate mass closure'!V40)&gt;'Error Flags'!T$3,
             'Duplicate mass closure'!V39,
             ""
        )
     )</f>
        <v/>
      </c>
      <c r="U40" s="21" t="str">
        <f>IF(
        OR('Duplicate mass closure'!W39="",'Duplicate mass closure'!W40=""),
        "",
        IF(
             ABS('Duplicate mass closure'!W39-'Duplicate mass closure'!W40)&gt;'Error Flags'!U$3,
             'Duplicate mass closure'!W39,
             ""
        )
     )</f>
        <v/>
      </c>
      <c r="V40" s="21" t="str">
        <f>IF(
        OR('Duplicate mass closure'!X39="",'Duplicate mass closure'!X40=""),
        "",
        IF(
             ABS('Duplicate mass closure'!X39-'Duplicate mass closure'!X40)&gt;'Error Flags'!V$3,
             'Duplicate mass closure'!X39,
             ""
        )
     )</f>
        <v/>
      </c>
      <c r="W40" s="21" t="str">
        <f>IF(
        OR('Duplicate mass closure'!Y39="",'Duplicate mass closure'!Y40=""),
        "",
        IF(
             ABS('Duplicate mass closure'!Y39-'Duplicate mass closure'!Y40)&gt;'Error Flags'!W$3,
             'Duplicate mass closure'!Y39,
             ""
        )
     )</f>
        <v/>
      </c>
      <c r="X40" s="21" t="str">
        <f>IF(
        OR('Duplicate mass closure'!Z39="",'Duplicate mass closure'!Z40=""),
        "",
        IF(
             ABS('Duplicate mass closure'!Z39-'Duplicate mass closure'!Z40)&gt;'Error Flags'!X$3,
             'Duplicate mass closure'!Z39,
             ""
        )
     )</f>
        <v/>
      </c>
      <c r="Y40" s="21" t="str">
        <f>IF(
        OR('Duplicate mass closure'!AA39="",'Duplicate mass closure'!AA40=""),
        "",
        IF(
             ABS('Duplicate mass closure'!AA39-'Duplicate mass closure'!AA40)&gt;'Error Flags'!Y$3,
             'Duplicate mass closure'!AA39,
             ""
        )
     )</f>
        <v/>
      </c>
      <c r="Z40" s="21" t="str">
        <f>IF(
        OR('Duplicate mass closure'!AB39="",'Duplicate mass closure'!AB40=""),
        "",
        IF(
             ABS('Duplicate mass closure'!AB39-'Duplicate mass closure'!AB40)&gt;'Error Flags'!Z$3,
             'Duplicate mass closure'!AB39,
             ""
        )
     )</f>
        <v/>
      </c>
    </row>
    <row r="41" spans="1:26">
      <c r="A41" s="5" t="s">
        <v>25</v>
      </c>
      <c r="B41" s="5" t="str">
        <f>IF('TRB Record'!C39="","",'TRB Record'!C39)</f>
        <v/>
      </c>
      <c r="C41" s="21" t="str">
        <f>IF(
        OR('Duplicate mass closure'!E39="",'Duplicate mass closure'!E40=""),
        "",
        IF(
             ABS('Duplicate mass closure'!E39-'Duplicate mass closure'!E40)&gt;'Error Flags'!C$3,
             'Duplicate mass closure'!E40,
             ""
        )
     )</f>
        <v/>
      </c>
      <c r="D41" s="21" t="str">
        <f>IF(
        OR('Duplicate mass closure'!F39="",'Duplicate mass closure'!F40=""),
        "",
        IF(
             ABS('Duplicate mass closure'!F39-'Duplicate mass closure'!F40)&gt;'Error Flags'!D$3,
             'Duplicate mass closure'!F40,
             ""
        )
     )</f>
        <v/>
      </c>
      <c r="E41" s="21" t="str">
        <f>IF(
        OR('Duplicate mass closure'!G39="",'Duplicate mass closure'!G40=""),
        "",
        IF(
             ABS('Duplicate mass closure'!G39-'Duplicate mass closure'!G40)&gt;'Error Flags'!E$3,
             'Duplicate mass closure'!G40,
             ""
        )
     )</f>
        <v/>
      </c>
      <c r="F41" s="21" t="str">
        <f>IF(
        OR('Duplicate mass closure'!H39="",'Duplicate mass closure'!H40=""),
        "",
        IF(
             ABS('Duplicate mass closure'!H39-'Duplicate mass closure'!H40)&gt;'Error Flags'!F$3,
             'Duplicate mass closure'!H40,
             ""
        )
     )</f>
        <v/>
      </c>
      <c r="G41" s="21" t="str">
        <f>IF(
        OR('Duplicate mass closure'!I39="",'Duplicate mass closure'!I40=""),
        "",
        IF(
             ABS('Duplicate mass closure'!I39-'Duplicate mass closure'!I40)&gt;'Error Flags'!G$3,
             'Duplicate mass closure'!I40,
             ""
        )
     )</f>
        <v/>
      </c>
      <c r="H41" s="21" t="str">
        <f>IF(
        OR('Duplicate mass closure'!J39="",'Duplicate mass closure'!J40=""),
        "",
        IF(
             ABS('Duplicate mass closure'!J39-'Duplicate mass closure'!J40)&gt;'Error Flags'!H$3,
             'Duplicate mass closure'!J40,
             ""
        )
     )</f>
        <v/>
      </c>
      <c r="I41" s="21" t="str">
        <f>IF(
        OR('Duplicate mass closure'!K39="",'Duplicate mass closure'!K40=""),
        "",
        IF(
             ABS('Duplicate mass closure'!K39-'Duplicate mass closure'!K40)&gt;'Error Flags'!I$3,
             'Duplicate mass closure'!K40,
             ""
        )
     )</f>
        <v/>
      </c>
      <c r="J41" s="21" t="str">
        <f>IF(
        OR('Duplicate mass closure'!L39="",'Duplicate mass closure'!L40=""),
        "",
        IF(
             ABS('Duplicate mass closure'!L39-'Duplicate mass closure'!L40)&gt;'Error Flags'!J$3,
             'Duplicate mass closure'!L40,
             ""
        )
     )</f>
        <v/>
      </c>
      <c r="K41" s="21" t="str">
        <f>IF(
        OR('Duplicate mass closure'!M39="",'Duplicate mass closure'!M40=""),
        "",
        IF(
             ABS('Duplicate mass closure'!M39-'Duplicate mass closure'!M40)&gt;'Error Flags'!K$3,
             'Duplicate mass closure'!M40,
             ""
        )
     )</f>
        <v/>
      </c>
      <c r="L41" s="21" t="str">
        <f>IF(
        OR('Duplicate mass closure'!N39="",'Duplicate mass closure'!N40=""),
        "",
        IF(
             ABS('Duplicate mass closure'!N39-'Duplicate mass closure'!N40)&gt;'Error Flags'!L$3,
             'Duplicate mass closure'!N40,
             ""
        )
     )</f>
        <v/>
      </c>
      <c r="M41" s="21" t="str">
        <f>IF(
        OR('Duplicate mass closure'!O39="",'Duplicate mass closure'!O40=""),
        "",
        IF(
             ABS('Duplicate mass closure'!O39-'Duplicate mass closure'!O40)&gt;'Error Flags'!M$3,
             'Duplicate mass closure'!O40,
             ""
        )
     )</f>
        <v/>
      </c>
      <c r="N41" s="21" t="str">
        <f>IF(
        OR('Duplicate mass closure'!P39="",'Duplicate mass closure'!P40=""),
        "",
        IF(
             ABS('Duplicate mass closure'!P39-'Duplicate mass closure'!P40)&gt;'Error Flags'!N$3,
             'Duplicate mass closure'!P40,
             ""
        )
     )</f>
        <v/>
      </c>
      <c r="O41" s="21" t="str">
        <f>IF(
        OR('Duplicate mass closure'!Q39="",'Duplicate mass closure'!Q40=""),
        "",
        IF(
             ABS('Duplicate mass closure'!Q39-'Duplicate mass closure'!Q40)&gt;'Error Flags'!O$3,
             'Duplicate mass closure'!Q40,
             ""
        )
     )</f>
        <v/>
      </c>
      <c r="P41" s="21" t="str">
        <f>IF(
        OR('Duplicate mass closure'!R39="",'Duplicate mass closure'!R40=""),
        "",
        IF(
             ABS('Duplicate mass closure'!R39-'Duplicate mass closure'!R40)&gt;'Error Flags'!P$3,
             'Duplicate mass closure'!R40,
             ""
        )
     )</f>
        <v/>
      </c>
      <c r="Q41" s="21" t="str">
        <f>IF(
        OR('Duplicate mass closure'!S39="",'Duplicate mass closure'!S40=""),
        "",
        IF(
             ABS('Duplicate mass closure'!S39-'Duplicate mass closure'!S40)&gt;'Error Flags'!Q$3,
             'Duplicate mass closure'!S40,
             ""
        )
     )</f>
        <v/>
      </c>
      <c r="R41" s="21" t="str">
        <f>IF(
        OR('Duplicate mass closure'!T39="",'Duplicate mass closure'!T40=""),
        "",
        IF(
             ABS('Duplicate mass closure'!T39-'Duplicate mass closure'!T40)&gt;'Error Flags'!R$3,
             'Duplicate mass closure'!T40,
             ""
        )
     )</f>
        <v/>
      </c>
      <c r="S41" s="21" t="str">
        <f>IF(
        OR('Duplicate mass closure'!U39="",'Duplicate mass closure'!U40=""),
        "",
        IF(
             ABS('Duplicate mass closure'!U39-'Duplicate mass closure'!U40)&gt;'Error Flags'!S$3,
             'Duplicate mass closure'!U40,
             ""
        )
     )</f>
        <v/>
      </c>
      <c r="T41" s="21" t="str">
        <f>IF(
        OR('Duplicate mass closure'!V39="",'Duplicate mass closure'!V40=""),
        "",
        IF(
             ABS('Duplicate mass closure'!V39-'Duplicate mass closure'!V40)&gt;'Error Flags'!T$3,
             'Duplicate mass closure'!V40,
             ""
        )
     )</f>
        <v/>
      </c>
      <c r="U41" s="21" t="str">
        <f>IF(
        OR('Duplicate mass closure'!W39="",'Duplicate mass closure'!W40=""),
        "",
        IF(
             ABS('Duplicate mass closure'!W39-'Duplicate mass closure'!W40)&gt;'Error Flags'!U$3,
             'Duplicate mass closure'!W40,
             ""
        )
     )</f>
        <v/>
      </c>
      <c r="V41" s="21" t="str">
        <f>IF(
        OR('Duplicate mass closure'!X39="",'Duplicate mass closure'!X40=""),
        "",
        IF(
             ABS('Duplicate mass closure'!X39-'Duplicate mass closure'!X40)&gt;'Error Flags'!V$3,
             'Duplicate mass closure'!X40,
             ""
        )
     )</f>
        <v/>
      </c>
      <c r="W41" s="21" t="str">
        <f>IF(
        OR('Duplicate mass closure'!Y39="",'Duplicate mass closure'!Y40=""),
        "",
        IF(
             ABS('Duplicate mass closure'!Y39-'Duplicate mass closure'!Y40)&gt;'Error Flags'!W$3,
             'Duplicate mass closure'!Y40,
             ""
        )
     )</f>
        <v/>
      </c>
      <c r="X41" s="21" t="str">
        <f>IF(
        OR('Duplicate mass closure'!Z39="",'Duplicate mass closure'!Z40=""),
        "",
        IF(
             ABS('Duplicate mass closure'!Z39-'Duplicate mass closure'!Z40)&gt;'Error Flags'!X$3,
             'Duplicate mass closure'!Z40,
             ""
        )
     )</f>
        <v/>
      </c>
      <c r="Y41" s="21" t="str">
        <f>IF(
        OR('Duplicate mass closure'!AA39="",'Duplicate mass closure'!AA40=""),
        "",
        IF(
             ABS('Duplicate mass closure'!AA39-'Duplicate mass closure'!AA40)&gt;'Error Flags'!Y$3,
             'Duplicate mass closure'!AA40,
             ""
        )
     )</f>
        <v/>
      </c>
      <c r="Z41" s="21" t="str">
        <f>IF(
        OR('Duplicate mass closure'!AB39="",'Duplicate mass closure'!AB40=""),
        "",
        IF(
             ABS('Duplicate mass closure'!AB39-'Duplicate mass closure'!AB40)&gt;'Error Flags'!Z$3,
             'Duplicate mass closure'!AB40,
             ""
        )
     )</f>
        <v/>
      </c>
    </row>
    <row r="42" spans="1:26">
      <c r="A42" s="5">
        <v>20</v>
      </c>
      <c r="B42" s="5" t="str">
        <f>IF('TRB Record'!C40="","",'TRB Record'!C40)</f>
        <v/>
      </c>
      <c r="C42" s="21" t="str">
        <f>IF(
        OR('Duplicate mass closure'!E41="",'Duplicate mass closure'!E42=""),
        "",
        IF(
             ABS('Duplicate mass closure'!E41-'Duplicate mass closure'!E42)&gt;'Error Flags'!C$3,
             'Duplicate mass closure'!E41,
             ""
        )
     )</f>
        <v/>
      </c>
      <c r="D42" s="21" t="str">
        <f>IF(
        OR('Duplicate mass closure'!F41="",'Duplicate mass closure'!F42=""),
        "",
        IF(
             ABS('Duplicate mass closure'!F41-'Duplicate mass closure'!F42)&gt;'Error Flags'!D$3,
             'Duplicate mass closure'!F41,
             ""
        )
     )</f>
        <v/>
      </c>
      <c r="E42" s="21" t="str">
        <f>IF(
        OR('Duplicate mass closure'!G41="",'Duplicate mass closure'!G42=""),
        "",
        IF(
             ABS('Duplicate mass closure'!G41-'Duplicate mass closure'!G42)&gt;'Error Flags'!E$3,
             'Duplicate mass closure'!G41,
             ""
        )
     )</f>
        <v/>
      </c>
      <c r="F42" s="21" t="str">
        <f>IF(
        OR('Duplicate mass closure'!H41="",'Duplicate mass closure'!H42=""),
        "",
        IF(
             ABS('Duplicate mass closure'!H41-'Duplicate mass closure'!H42)&gt;'Error Flags'!F$3,
             'Duplicate mass closure'!H41,
             ""
        )
     )</f>
        <v/>
      </c>
      <c r="G42" s="21" t="str">
        <f>IF(
        OR('Duplicate mass closure'!I41="",'Duplicate mass closure'!I42=""),
        "",
        IF(
             ABS('Duplicate mass closure'!I41-'Duplicate mass closure'!I42)&gt;'Error Flags'!G$3,
             'Duplicate mass closure'!I41,
             ""
        )
     )</f>
        <v/>
      </c>
      <c r="H42" s="21" t="str">
        <f>IF(
        OR('Duplicate mass closure'!J41="",'Duplicate mass closure'!J42=""),
        "",
        IF(
             ABS('Duplicate mass closure'!J41-'Duplicate mass closure'!J42)&gt;'Error Flags'!H$3,
             'Duplicate mass closure'!J41,
             ""
        )
     )</f>
        <v/>
      </c>
      <c r="I42" s="21" t="str">
        <f>IF(
        OR('Duplicate mass closure'!K41="",'Duplicate mass closure'!K42=""),
        "",
        IF(
             ABS('Duplicate mass closure'!K41-'Duplicate mass closure'!K42)&gt;'Error Flags'!I$3,
             'Duplicate mass closure'!K41,
             ""
        )
     )</f>
        <v/>
      </c>
      <c r="J42" s="21" t="str">
        <f>IF(
        OR('Duplicate mass closure'!L41="",'Duplicate mass closure'!L42=""),
        "",
        IF(
             ABS('Duplicate mass closure'!L41-'Duplicate mass closure'!L42)&gt;'Error Flags'!J$3,
             'Duplicate mass closure'!L41,
             ""
        )
     )</f>
        <v/>
      </c>
      <c r="K42" s="21" t="str">
        <f>IF(
        OR('Duplicate mass closure'!M41="",'Duplicate mass closure'!M42=""),
        "",
        IF(
             ABS('Duplicate mass closure'!M41-'Duplicate mass closure'!M42)&gt;'Error Flags'!K$3,
             'Duplicate mass closure'!M41,
             ""
        )
     )</f>
        <v/>
      </c>
      <c r="L42" s="21" t="str">
        <f>IF(
        OR('Duplicate mass closure'!N41="",'Duplicate mass closure'!N42=""),
        "",
        IF(
             ABS('Duplicate mass closure'!N41-'Duplicate mass closure'!N42)&gt;'Error Flags'!L$3,
             'Duplicate mass closure'!N41,
             ""
        )
     )</f>
        <v/>
      </c>
      <c r="M42" s="21" t="str">
        <f>IF(
        OR('Duplicate mass closure'!O41="",'Duplicate mass closure'!O42=""),
        "",
        IF(
             ABS('Duplicate mass closure'!O41-'Duplicate mass closure'!O42)&gt;'Error Flags'!M$3,
             'Duplicate mass closure'!O41,
             ""
        )
     )</f>
        <v/>
      </c>
      <c r="N42" s="21" t="str">
        <f>IF(
        OR('Duplicate mass closure'!P41="",'Duplicate mass closure'!P42=""),
        "",
        IF(
             ABS('Duplicate mass closure'!P41-'Duplicate mass closure'!P42)&gt;'Error Flags'!N$3,
             'Duplicate mass closure'!P41,
             ""
        )
     )</f>
        <v/>
      </c>
      <c r="O42" s="21" t="str">
        <f>IF(
        OR('Duplicate mass closure'!Q41="",'Duplicate mass closure'!Q42=""),
        "",
        IF(
             ABS('Duplicate mass closure'!Q41-'Duplicate mass closure'!Q42)&gt;'Error Flags'!O$3,
             'Duplicate mass closure'!Q41,
             ""
        )
     )</f>
        <v/>
      </c>
      <c r="P42" s="21" t="str">
        <f>IF(
        OR('Duplicate mass closure'!R41="",'Duplicate mass closure'!R42=""),
        "",
        IF(
             ABS('Duplicate mass closure'!R41-'Duplicate mass closure'!R42)&gt;'Error Flags'!P$3,
             'Duplicate mass closure'!R41,
             ""
        )
     )</f>
        <v/>
      </c>
      <c r="Q42" s="21" t="str">
        <f>IF(
        OR('Duplicate mass closure'!S41="",'Duplicate mass closure'!S42=""),
        "",
        IF(
             ABS('Duplicate mass closure'!S41-'Duplicate mass closure'!S42)&gt;'Error Flags'!Q$3,
             'Duplicate mass closure'!S41,
             ""
        )
     )</f>
        <v/>
      </c>
      <c r="R42" s="21" t="str">
        <f>IF(
        OR('Duplicate mass closure'!T41="",'Duplicate mass closure'!T42=""),
        "",
        IF(
             ABS('Duplicate mass closure'!T41-'Duplicate mass closure'!T42)&gt;'Error Flags'!R$3,
             'Duplicate mass closure'!T41,
             ""
        )
     )</f>
        <v/>
      </c>
      <c r="S42" s="21" t="str">
        <f>IF(
        OR('Duplicate mass closure'!U41="",'Duplicate mass closure'!U42=""),
        "",
        IF(
             ABS('Duplicate mass closure'!U41-'Duplicate mass closure'!U42)&gt;'Error Flags'!S$3,
             'Duplicate mass closure'!U41,
             ""
        )
     )</f>
        <v/>
      </c>
      <c r="T42" s="21" t="str">
        <f>IF(
        OR('Duplicate mass closure'!V41="",'Duplicate mass closure'!V42=""),
        "",
        IF(
             ABS('Duplicate mass closure'!V41-'Duplicate mass closure'!V42)&gt;'Error Flags'!T$3,
             'Duplicate mass closure'!V41,
             ""
        )
     )</f>
        <v/>
      </c>
      <c r="U42" s="21" t="str">
        <f>IF(
        OR('Duplicate mass closure'!W41="",'Duplicate mass closure'!W42=""),
        "",
        IF(
             ABS('Duplicate mass closure'!W41-'Duplicate mass closure'!W42)&gt;'Error Flags'!U$3,
             'Duplicate mass closure'!W41,
             ""
        )
     )</f>
        <v/>
      </c>
      <c r="V42" s="21" t="str">
        <f>IF(
        OR('Duplicate mass closure'!X41="",'Duplicate mass closure'!X42=""),
        "",
        IF(
             ABS('Duplicate mass closure'!X41-'Duplicate mass closure'!X42)&gt;'Error Flags'!V$3,
             'Duplicate mass closure'!X41,
             ""
        )
     )</f>
        <v/>
      </c>
      <c r="W42" s="21" t="str">
        <f>IF(
        OR('Duplicate mass closure'!Y41="",'Duplicate mass closure'!Y42=""),
        "",
        IF(
             ABS('Duplicate mass closure'!Y41-'Duplicate mass closure'!Y42)&gt;'Error Flags'!W$3,
             'Duplicate mass closure'!Y41,
             ""
        )
     )</f>
        <v/>
      </c>
      <c r="X42" s="21" t="str">
        <f>IF(
        OR('Duplicate mass closure'!Z41="",'Duplicate mass closure'!Z42=""),
        "",
        IF(
             ABS('Duplicate mass closure'!Z41-'Duplicate mass closure'!Z42)&gt;'Error Flags'!X$3,
             'Duplicate mass closure'!Z41,
             ""
        )
     )</f>
        <v/>
      </c>
      <c r="Y42" s="21" t="str">
        <f>IF(
        OR('Duplicate mass closure'!AA41="",'Duplicate mass closure'!AA42=""),
        "",
        IF(
             ABS('Duplicate mass closure'!AA41-'Duplicate mass closure'!AA42)&gt;'Error Flags'!Y$3,
             'Duplicate mass closure'!AA41,
             ""
        )
     )</f>
        <v/>
      </c>
      <c r="Z42" s="21" t="str">
        <f>IF(
        OR('Duplicate mass closure'!AB41="",'Duplicate mass closure'!AB42=""),
        "",
        IF(
             ABS('Duplicate mass closure'!AB41-'Duplicate mass closure'!AB42)&gt;'Error Flags'!Z$3,
             'Duplicate mass closure'!AB41,
             ""
        )
     )</f>
        <v/>
      </c>
    </row>
    <row r="43" spans="1:26">
      <c r="A43" s="5" t="s">
        <v>26</v>
      </c>
      <c r="B43" s="5" t="str">
        <f>IF('TRB Record'!C41="","",'TRB Record'!C41)</f>
        <v/>
      </c>
      <c r="C43" s="21" t="str">
        <f>IF(
        OR('Duplicate mass closure'!E41="",'Duplicate mass closure'!E42=""),
        "",
        IF(
             ABS('Duplicate mass closure'!E41-'Duplicate mass closure'!E42)&gt;'Error Flags'!C$3,
             'Duplicate mass closure'!E42,
             ""
        )
     )</f>
        <v/>
      </c>
      <c r="D43" s="21" t="str">
        <f>IF(
        OR('Duplicate mass closure'!F41="",'Duplicate mass closure'!F42=""),
        "",
        IF(
             ABS('Duplicate mass closure'!F41-'Duplicate mass closure'!F42)&gt;'Error Flags'!D$3,
             'Duplicate mass closure'!F42,
             ""
        )
     )</f>
        <v/>
      </c>
      <c r="E43" s="21" t="str">
        <f>IF(
        OR('Duplicate mass closure'!G41="",'Duplicate mass closure'!G42=""),
        "",
        IF(
             ABS('Duplicate mass closure'!G41-'Duplicate mass closure'!G42)&gt;'Error Flags'!E$3,
             'Duplicate mass closure'!G42,
             ""
        )
     )</f>
        <v/>
      </c>
      <c r="F43" s="21" t="str">
        <f>IF(
        OR('Duplicate mass closure'!H41="",'Duplicate mass closure'!H42=""),
        "",
        IF(
             ABS('Duplicate mass closure'!H41-'Duplicate mass closure'!H42)&gt;'Error Flags'!F$3,
             'Duplicate mass closure'!H42,
             ""
        )
     )</f>
        <v/>
      </c>
      <c r="G43" s="21" t="str">
        <f>IF(
        OR('Duplicate mass closure'!I41="",'Duplicate mass closure'!I42=""),
        "",
        IF(
             ABS('Duplicate mass closure'!I41-'Duplicate mass closure'!I42)&gt;'Error Flags'!G$3,
             'Duplicate mass closure'!I42,
             ""
        )
     )</f>
        <v/>
      </c>
      <c r="H43" s="21" t="str">
        <f>IF(
        OR('Duplicate mass closure'!J41="",'Duplicate mass closure'!J42=""),
        "",
        IF(
             ABS('Duplicate mass closure'!J41-'Duplicate mass closure'!J42)&gt;'Error Flags'!H$3,
             'Duplicate mass closure'!J42,
             ""
        )
     )</f>
        <v/>
      </c>
      <c r="I43" s="21" t="str">
        <f>IF(
        OR('Duplicate mass closure'!K41="",'Duplicate mass closure'!K42=""),
        "",
        IF(
             ABS('Duplicate mass closure'!K41-'Duplicate mass closure'!K42)&gt;'Error Flags'!I$3,
             'Duplicate mass closure'!K42,
             ""
        )
     )</f>
        <v/>
      </c>
      <c r="J43" s="21" t="str">
        <f>IF(
        OR('Duplicate mass closure'!L41="",'Duplicate mass closure'!L42=""),
        "",
        IF(
             ABS('Duplicate mass closure'!L41-'Duplicate mass closure'!L42)&gt;'Error Flags'!J$3,
             'Duplicate mass closure'!L42,
             ""
        )
     )</f>
        <v/>
      </c>
      <c r="K43" s="21" t="str">
        <f>IF(
        OR('Duplicate mass closure'!M41="",'Duplicate mass closure'!M42=""),
        "",
        IF(
             ABS('Duplicate mass closure'!M41-'Duplicate mass closure'!M42)&gt;'Error Flags'!K$3,
             'Duplicate mass closure'!M42,
             ""
        )
     )</f>
        <v/>
      </c>
      <c r="L43" s="21" t="str">
        <f>IF(
        OR('Duplicate mass closure'!N41="",'Duplicate mass closure'!N42=""),
        "",
        IF(
             ABS('Duplicate mass closure'!N41-'Duplicate mass closure'!N42)&gt;'Error Flags'!L$3,
             'Duplicate mass closure'!N42,
             ""
        )
     )</f>
        <v/>
      </c>
      <c r="M43" s="21" t="str">
        <f>IF(
        OR('Duplicate mass closure'!O41="",'Duplicate mass closure'!O42=""),
        "",
        IF(
             ABS('Duplicate mass closure'!O41-'Duplicate mass closure'!O42)&gt;'Error Flags'!M$3,
             'Duplicate mass closure'!O42,
             ""
        )
     )</f>
        <v/>
      </c>
      <c r="N43" s="21" t="str">
        <f>IF(
        OR('Duplicate mass closure'!P41="",'Duplicate mass closure'!P42=""),
        "",
        IF(
             ABS('Duplicate mass closure'!P41-'Duplicate mass closure'!P42)&gt;'Error Flags'!N$3,
             'Duplicate mass closure'!P42,
             ""
        )
     )</f>
        <v/>
      </c>
      <c r="O43" s="21" t="str">
        <f>IF(
        OR('Duplicate mass closure'!Q41="",'Duplicate mass closure'!Q42=""),
        "",
        IF(
             ABS('Duplicate mass closure'!Q41-'Duplicate mass closure'!Q42)&gt;'Error Flags'!O$3,
             'Duplicate mass closure'!Q42,
             ""
        )
     )</f>
        <v/>
      </c>
      <c r="P43" s="21" t="str">
        <f>IF(
        OR('Duplicate mass closure'!R41="",'Duplicate mass closure'!R42=""),
        "",
        IF(
             ABS('Duplicate mass closure'!R41-'Duplicate mass closure'!R42)&gt;'Error Flags'!P$3,
             'Duplicate mass closure'!R42,
             ""
        )
     )</f>
        <v/>
      </c>
      <c r="Q43" s="21" t="str">
        <f>IF(
        OR('Duplicate mass closure'!S41="",'Duplicate mass closure'!S42=""),
        "",
        IF(
             ABS('Duplicate mass closure'!S41-'Duplicate mass closure'!S42)&gt;'Error Flags'!Q$3,
             'Duplicate mass closure'!S42,
             ""
        )
     )</f>
        <v/>
      </c>
      <c r="R43" s="21" t="str">
        <f>IF(
        OR('Duplicate mass closure'!T41="",'Duplicate mass closure'!T42=""),
        "",
        IF(
             ABS('Duplicate mass closure'!T41-'Duplicate mass closure'!T42)&gt;'Error Flags'!R$3,
             'Duplicate mass closure'!T42,
             ""
        )
     )</f>
        <v/>
      </c>
      <c r="S43" s="21" t="str">
        <f>IF(
        OR('Duplicate mass closure'!U41="",'Duplicate mass closure'!U42=""),
        "",
        IF(
             ABS('Duplicate mass closure'!U41-'Duplicate mass closure'!U42)&gt;'Error Flags'!S$3,
             'Duplicate mass closure'!U42,
             ""
        )
     )</f>
        <v/>
      </c>
      <c r="T43" s="21" t="str">
        <f>IF(
        OR('Duplicate mass closure'!V41="",'Duplicate mass closure'!V42=""),
        "",
        IF(
             ABS('Duplicate mass closure'!V41-'Duplicate mass closure'!V42)&gt;'Error Flags'!T$3,
             'Duplicate mass closure'!V42,
             ""
        )
     )</f>
        <v/>
      </c>
      <c r="U43" s="21" t="str">
        <f>IF(
        OR('Duplicate mass closure'!W41="",'Duplicate mass closure'!W42=""),
        "",
        IF(
             ABS('Duplicate mass closure'!W41-'Duplicate mass closure'!W42)&gt;'Error Flags'!U$3,
             'Duplicate mass closure'!W42,
             ""
        )
     )</f>
        <v/>
      </c>
      <c r="V43" s="21" t="str">
        <f>IF(
        OR('Duplicate mass closure'!X41="",'Duplicate mass closure'!X42=""),
        "",
        IF(
             ABS('Duplicate mass closure'!X41-'Duplicate mass closure'!X42)&gt;'Error Flags'!V$3,
             'Duplicate mass closure'!X42,
             ""
        )
     )</f>
        <v/>
      </c>
      <c r="W43" s="21" t="str">
        <f>IF(
        OR('Duplicate mass closure'!Y41="",'Duplicate mass closure'!Y42=""),
        "",
        IF(
             ABS('Duplicate mass closure'!Y41-'Duplicate mass closure'!Y42)&gt;'Error Flags'!W$3,
             'Duplicate mass closure'!Y42,
             ""
        )
     )</f>
        <v/>
      </c>
      <c r="X43" s="21" t="str">
        <f>IF(
        OR('Duplicate mass closure'!Z41="",'Duplicate mass closure'!Z42=""),
        "",
        IF(
             ABS('Duplicate mass closure'!Z41-'Duplicate mass closure'!Z42)&gt;'Error Flags'!X$3,
             'Duplicate mass closure'!Z42,
             ""
        )
     )</f>
        <v/>
      </c>
      <c r="Y43" s="21" t="str">
        <f>IF(
        OR('Duplicate mass closure'!AA41="",'Duplicate mass closure'!AA42=""),
        "",
        IF(
             ABS('Duplicate mass closure'!AA41-'Duplicate mass closure'!AA42)&gt;'Error Flags'!Y$3,
             'Duplicate mass closure'!AA42,
             ""
        )
     )</f>
        <v/>
      </c>
      <c r="Z43" s="21" t="str">
        <f>IF(
        OR('Duplicate mass closure'!AB41="",'Duplicate mass closure'!AB42=""),
        "",
        IF(
             ABS('Duplicate mass closure'!AB41-'Duplicate mass closure'!AB42)&gt;'Error Flags'!Z$3,
             'Duplicate mass closure'!AB42,
             ""
        )
     )</f>
        <v/>
      </c>
    </row>
    <row r="44" spans="1:26">
      <c r="A44" s="5">
        <v>21</v>
      </c>
      <c r="B44" s="5" t="str">
        <f>IF('TRB Record'!C42="","",'TRB Record'!C42)</f>
        <v/>
      </c>
      <c r="C44" s="21" t="str">
        <f>IF(
        OR('Duplicate mass closure'!E43="",'Duplicate mass closure'!E44=""),
        "",
        IF(
             ABS('Duplicate mass closure'!E43-'Duplicate mass closure'!E44)&gt;'Error Flags'!C$3,
             'Duplicate mass closure'!E43,
             ""
        )
     )</f>
        <v/>
      </c>
      <c r="D44" s="21" t="str">
        <f>IF(
        OR('Duplicate mass closure'!F43="",'Duplicate mass closure'!F44=""),
        "",
        IF(
             ABS('Duplicate mass closure'!F43-'Duplicate mass closure'!F44)&gt;'Error Flags'!D$3,
             'Duplicate mass closure'!F43,
             ""
        )
     )</f>
        <v/>
      </c>
      <c r="E44" s="21" t="str">
        <f>IF(
        OR('Duplicate mass closure'!G43="",'Duplicate mass closure'!G44=""),
        "",
        IF(
             ABS('Duplicate mass closure'!G43-'Duplicate mass closure'!G44)&gt;'Error Flags'!E$3,
             'Duplicate mass closure'!G43,
             ""
        )
     )</f>
        <v/>
      </c>
      <c r="F44" s="21" t="str">
        <f>IF(
        OR('Duplicate mass closure'!H43="",'Duplicate mass closure'!H44=""),
        "",
        IF(
             ABS('Duplicate mass closure'!H43-'Duplicate mass closure'!H44)&gt;'Error Flags'!F$3,
             'Duplicate mass closure'!H43,
             ""
        )
     )</f>
        <v/>
      </c>
      <c r="G44" s="21" t="str">
        <f>IF(
        OR('Duplicate mass closure'!I43="",'Duplicate mass closure'!I44=""),
        "",
        IF(
             ABS('Duplicate mass closure'!I43-'Duplicate mass closure'!I44)&gt;'Error Flags'!G$3,
             'Duplicate mass closure'!I43,
             ""
        )
     )</f>
        <v/>
      </c>
      <c r="H44" s="21" t="str">
        <f>IF(
        OR('Duplicate mass closure'!J43="",'Duplicate mass closure'!J44=""),
        "",
        IF(
             ABS('Duplicate mass closure'!J43-'Duplicate mass closure'!J44)&gt;'Error Flags'!H$3,
             'Duplicate mass closure'!J43,
             ""
        )
     )</f>
        <v/>
      </c>
      <c r="I44" s="21" t="str">
        <f>IF(
        OR('Duplicate mass closure'!K43="",'Duplicate mass closure'!K44=""),
        "",
        IF(
             ABS('Duplicate mass closure'!K43-'Duplicate mass closure'!K44)&gt;'Error Flags'!I$3,
             'Duplicate mass closure'!K43,
             ""
        )
     )</f>
        <v/>
      </c>
      <c r="J44" s="21" t="str">
        <f>IF(
        OR('Duplicate mass closure'!L43="",'Duplicate mass closure'!L44=""),
        "",
        IF(
             ABS('Duplicate mass closure'!L43-'Duplicate mass closure'!L44)&gt;'Error Flags'!J$3,
             'Duplicate mass closure'!L43,
             ""
        )
     )</f>
        <v/>
      </c>
      <c r="K44" s="21" t="str">
        <f>IF(
        OR('Duplicate mass closure'!M43="",'Duplicate mass closure'!M44=""),
        "",
        IF(
             ABS('Duplicate mass closure'!M43-'Duplicate mass closure'!M44)&gt;'Error Flags'!K$3,
             'Duplicate mass closure'!M43,
             ""
        )
     )</f>
        <v/>
      </c>
      <c r="L44" s="21" t="str">
        <f>IF(
        OR('Duplicate mass closure'!N43="",'Duplicate mass closure'!N44=""),
        "",
        IF(
             ABS('Duplicate mass closure'!N43-'Duplicate mass closure'!N44)&gt;'Error Flags'!L$3,
             'Duplicate mass closure'!N43,
             ""
        )
     )</f>
        <v/>
      </c>
      <c r="M44" s="21" t="str">
        <f>IF(
        OR('Duplicate mass closure'!O43="",'Duplicate mass closure'!O44=""),
        "",
        IF(
             ABS('Duplicate mass closure'!O43-'Duplicate mass closure'!O44)&gt;'Error Flags'!M$3,
             'Duplicate mass closure'!O43,
             ""
        )
     )</f>
        <v/>
      </c>
      <c r="N44" s="21" t="str">
        <f>IF(
        OR('Duplicate mass closure'!P43="",'Duplicate mass closure'!P44=""),
        "",
        IF(
             ABS('Duplicate mass closure'!P43-'Duplicate mass closure'!P44)&gt;'Error Flags'!N$3,
             'Duplicate mass closure'!P43,
             ""
        )
     )</f>
        <v/>
      </c>
      <c r="O44" s="21" t="str">
        <f>IF(
        OR('Duplicate mass closure'!Q43="",'Duplicate mass closure'!Q44=""),
        "",
        IF(
             ABS('Duplicate mass closure'!Q43-'Duplicate mass closure'!Q44)&gt;'Error Flags'!O$3,
             'Duplicate mass closure'!Q43,
             ""
        )
     )</f>
        <v/>
      </c>
      <c r="P44" s="21" t="str">
        <f>IF(
        OR('Duplicate mass closure'!R43="",'Duplicate mass closure'!R44=""),
        "",
        IF(
             ABS('Duplicate mass closure'!R43-'Duplicate mass closure'!R44)&gt;'Error Flags'!P$3,
             'Duplicate mass closure'!R43,
             ""
        )
     )</f>
        <v/>
      </c>
      <c r="Q44" s="21" t="str">
        <f>IF(
        OR('Duplicate mass closure'!S43="",'Duplicate mass closure'!S44=""),
        "",
        IF(
             ABS('Duplicate mass closure'!S43-'Duplicate mass closure'!S44)&gt;'Error Flags'!Q$3,
             'Duplicate mass closure'!S43,
             ""
        )
     )</f>
        <v/>
      </c>
      <c r="R44" s="21" t="str">
        <f>IF(
        OR('Duplicate mass closure'!T43="",'Duplicate mass closure'!T44=""),
        "",
        IF(
             ABS('Duplicate mass closure'!T43-'Duplicate mass closure'!T44)&gt;'Error Flags'!R$3,
             'Duplicate mass closure'!T43,
             ""
        )
     )</f>
        <v/>
      </c>
      <c r="S44" s="21" t="str">
        <f>IF(
        OR('Duplicate mass closure'!U43="",'Duplicate mass closure'!U44=""),
        "",
        IF(
             ABS('Duplicate mass closure'!U43-'Duplicate mass closure'!U44)&gt;'Error Flags'!S$3,
             'Duplicate mass closure'!U43,
             ""
        )
     )</f>
        <v/>
      </c>
      <c r="T44" s="21" t="str">
        <f>IF(
        OR('Duplicate mass closure'!V43="",'Duplicate mass closure'!V44=""),
        "",
        IF(
             ABS('Duplicate mass closure'!V43-'Duplicate mass closure'!V44)&gt;'Error Flags'!T$3,
             'Duplicate mass closure'!V43,
             ""
        )
     )</f>
        <v/>
      </c>
      <c r="U44" s="21" t="str">
        <f>IF(
        OR('Duplicate mass closure'!W43="",'Duplicate mass closure'!W44=""),
        "",
        IF(
             ABS('Duplicate mass closure'!W43-'Duplicate mass closure'!W44)&gt;'Error Flags'!U$3,
             'Duplicate mass closure'!W43,
             ""
        )
     )</f>
        <v/>
      </c>
      <c r="V44" s="21" t="str">
        <f>IF(
        OR('Duplicate mass closure'!X43="",'Duplicate mass closure'!X44=""),
        "",
        IF(
             ABS('Duplicate mass closure'!X43-'Duplicate mass closure'!X44)&gt;'Error Flags'!V$3,
             'Duplicate mass closure'!X43,
             ""
        )
     )</f>
        <v/>
      </c>
      <c r="W44" s="21" t="str">
        <f>IF(
        OR('Duplicate mass closure'!Y43="",'Duplicate mass closure'!Y44=""),
        "",
        IF(
             ABS('Duplicate mass closure'!Y43-'Duplicate mass closure'!Y44)&gt;'Error Flags'!W$3,
             'Duplicate mass closure'!Y43,
             ""
        )
     )</f>
        <v/>
      </c>
      <c r="X44" s="21" t="str">
        <f>IF(
        OR('Duplicate mass closure'!Z43="",'Duplicate mass closure'!Z44=""),
        "",
        IF(
             ABS('Duplicate mass closure'!Z43-'Duplicate mass closure'!Z44)&gt;'Error Flags'!X$3,
             'Duplicate mass closure'!Z43,
             ""
        )
     )</f>
        <v/>
      </c>
      <c r="Y44" s="21" t="str">
        <f>IF(
        OR('Duplicate mass closure'!AA43="",'Duplicate mass closure'!AA44=""),
        "",
        IF(
             ABS('Duplicate mass closure'!AA43-'Duplicate mass closure'!AA44)&gt;'Error Flags'!Y$3,
             'Duplicate mass closure'!AA43,
             ""
        )
     )</f>
        <v/>
      </c>
      <c r="Z44" s="21" t="str">
        <f>IF(
        OR('Duplicate mass closure'!AB43="",'Duplicate mass closure'!AB44=""),
        "",
        IF(
             ABS('Duplicate mass closure'!AB43-'Duplicate mass closure'!AB44)&gt;'Error Flags'!Z$3,
             'Duplicate mass closure'!AB43,
             ""
        )
     )</f>
        <v/>
      </c>
    </row>
    <row r="45" spans="1:26">
      <c r="A45" s="5" t="s">
        <v>27</v>
      </c>
      <c r="B45" s="5" t="str">
        <f>IF('TRB Record'!C43="","",'TRB Record'!C43)</f>
        <v/>
      </c>
      <c r="C45" s="21" t="str">
        <f>IF(
        OR('Duplicate mass closure'!E43="",'Duplicate mass closure'!E44=""),
        "",
        IF(
             ABS('Duplicate mass closure'!E43-'Duplicate mass closure'!E44)&gt;'Error Flags'!C$3,
             'Duplicate mass closure'!E44,
             ""
        )
     )</f>
        <v/>
      </c>
      <c r="D45" s="21" t="str">
        <f>IF(
        OR('Duplicate mass closure'!F43="",'Duplicate mass closure'!F44=""),
        "",
        IF(
             ABS('Duplicate mass closure'!F43-'Duplicate mass closure'!F44)&gt;'Error Flags'!D$3,
             'Duplicate mass closure'!F44,
             ""
        )
     )</f>
        <v/>
      </c>
      <c r="E45" s="21" t="str">
        <f>IF(
        OR('Duplicate mass closure'!G43="",'Duplicate mass closure'!G44=""),
        "",
        IF(
             ABS('Duplicate mass closure'!G43-'Duplicate mass closure'!G44)&gt;'Error Flags'!E$3,
             'Duplicate mass closure'!G44,
             ""
        )
     )</f>
        <v/>
      </c>
      <c r="F45" s="21" t="str">
        <f>IF(
        OR('Duplicate mass closure'!H43="",'Duplicate mass closure'!H44=""),
        "",
        IF(
             ABS('Duplicate mass closure'!H43-'Duplicate mass closure'!H44)&gt;'Error Flags'!F$3,
             'Duplicate mass closure'!H44,
             ""
        )
     )</f>
        <v/>
      </c>
      <c r="G45" s="21" t="str">
        <f>IF(
        OR('Duplicate mass closure'!I43="",'Duplicate mass closure'!I44=""),
        "",
        IF(
             ABS('Duplicate mass closure'!I43-'Duplicate mass closure'!I44)&gt;'Error Flags'!G$3,
             'Duplicate mass closure'!I44,
             ""
        )
     )</f>
        <v/>
      </c>
      <c r="H45" s="21" t="str">
        <f>IF(
        OR('Duplicate mass closure'!J43="",'Duplicate mass closure'!J44=""),
        "",
        IF(
             ABS('Duplicate mass closure'!J43-'Duplicate mass closure'!J44)&gt;'Error Flags'!H$3,
             'Duplicate mass closure'!J44,
             ""
        )
     )</f>
        <v/>
      </c>
      <c r="I45" s="21" t="str">
        <f>IF(
        OR('Duplicate mass closure'!K43="",'Duplicate mass closure'!K44=""),
        "",
        IF(
             ABS('Duplicate mass closure'!K43-'Duplicate mass closure'!K44)&gt;'Error Flags'!I$3,
             'Duplicate mass closure'!K44,
             ""
        )
     )</f>
        <v/>
      </c>
      <c r="J45" s="21" t="str">
        <f>IF(
        OR('Duplicate mass closure'!L43="",'Duplicate mass closure'!L44=""),
        "",
        IF(
             ABS('Duplicate mass closure'!L43-'Duplicate mass closure'!L44)&gt;'Error Flags'!J$3,
             'Duplicate mass closure'!L44,
             ""
        )
     )</f>
        <v/>
      </c>
      <c r="K45" s="21" t="str">
        <f>IF(
        OR('Duplicate mass closure'!M43="",'Duplicate mass closure'!M44=""),
        "",
        IF(
             ABS('Duplicate mass closure'!M43-'Duplicate mass closure'!M44)&gt;'Error Flags'!K$3,
             'Duplicate mass closure'!M44,
             ""
        )
     )</f>
        <v/>
      </c>
      <c r="L45" s="21" t="str">
        <f>IF(
        OR('Duplicate mass closure'!N43="",'Duplicate mass closure'!N44=""),
        "",
        IF(
             ABS('Duplicate mass closure'!N43-'Duplicate mass closure'!N44)&gt;'Error Flags'!L$3,
             'Duplicate mass closure'!N44,
             ""
        )
     )</f>
        <v/>
      </c>
      <c r="M45" s="21" t="str">
        <f>IF(
        OR('Duplicate mass closure'!O43="",'Duplicate mass closure'!O44=""),
        "",
        IF(
             ABS('Duplicate mass closure'!O43-'Duplicate mass closure'!O44)&gt;'Error Flags'!M$3,
             'Duplicate mass closure'!O44,
             ""
        )
     )</f>
        <v/>
      </c>
      <c r="N45" s="21" t="str">
        <f>IF(
        OR('Duplicate mass closure'!P43="",'Duplicate mass closure'!P44=""),
        "",
        IF(
             ABS('Duplicate mass closure'!P43-'Duplicate mass closure'!P44)&gt;'Error Flags'!N$3,
             'Duplicate mass closure'!P44,
             ""
        )
     )</f>
        <v/>
      </c>
      <c r="O45" s="21" t="str">
        <f>IF(
        OR('Duplicate mass closure'!Q43="",'Duplicate mass closure'!Q44=""),
        "",
        IF(
             ABS('Duplicate mass closure'!Q43-'Duplicate mass closure'!Q44)&gt;'Error Flags'!O$3,
             'Duplicate mass closure'!Q44,
             ""
        )
     )</f>
        <v/>
      </c>
      <c r="P45" s="21" t="str">
        <f>IF(
        OR('Duplicate mass closure'!R43="",'Duplicate mass closure'!R44=""),
        "",
        IF(
             ABS('Duplicate mass closure'!R43-'Duplicate mass closure'!R44)&gt;'Error Flags'!P$3,
             'Duplicate mass closure'!R44,
             ""
        )
     )</f>
        <v/>
      </c>
      <c r="Q45" s="21" t="str">
        <f>IF(
        OR('Duplicate mass closure'!S43="",'Duplicate mass closure'!S44=""),
        "",
        IF(
             ABS('Duplicate mass closure'!S43-'Duplicate mass closure'!S44)&gt;'Error Flags'!Q$3,
             'Duplicate mass closure'!S44,
             ""
        )
     )</f>
        <v/>
      </c>
      <c r="R45" s="21" t="str">
        <f>IF(
        OR('Duplicate mass closure'!T43="",'Duplicate mass closure'!T44=""),
        "",
        IF(
             ABS('Duplicate mass closure'!T43-'Duplicate mass closure'!T44)&gt;'Error Flags'!R$3,
             'Duplicate mass closure'!T44,
             ""
        )
     )</f>
        <v/>
      </c>
      <c r="S45" s="21" t="str">
        <f>IF(
        OR('Duplicate mass closure'!U43="",'Duplicate mass closure'!U44=""),
        "",
        IF(
             ABS('Duplicate mass closure'!U43-'Duplicate mass closure'!U44)&gt;'Error Flags'!S$3,
             'Duplicate mass closure'!U44,
             ""
        )
     )</f>
        <v/>
      </c>
      <c r="T45" s="21" t="str">
        <f>IF(
        OR('Duplicate mass closure'!V43="",'Duplicate mass closure'!V44=""),
        "",
        IF(
             ABS('Duplicate mass closure'!V43-'Duplicate mass closure'!V44)&gt;'Error Flags'!T$3,
             'Duplicate mass closure'!V44,
             ""
        )
     )</f>
        <v/>
      </c>
      <c r="U45" s="21" t="str">
        <f>IF(
        OR('Duplicate mass closure'!W43="",'Duplicate mass closure'!W44=""),
        "",
        IF(
             ABS('Duplicate mass closure'!W43-'Duplicate mass closure'!W44)&gt;'Error Flags'!U$3,
             'Duplicate mass closure'!W44,
             ""
        )
     )</f>
        <v/>
      </c>
      <c r="V45" s="21" t="str">
        <f>IF(
        OR('Duplicate mass closure'!X43="",'Duplicate mass closure'!X44=""),
        "",
        IF(
             ABS('Duplicate mass closure'!X43-'Duplicate mass closure'!X44)&gt;'Error Flags'!V$3,
             'Duplicate mass closure'!X44,
             ""
        )
     )</f>
        <v/>
      </c>
      <c r="W45" s="21" t="str">
        <f>IF(
        OR('Duplicate mass closure'!Y43="",'Duplicate mass closure'!Y44=""),
        "",
        IF(
             ABS('Duplicate mass closure'!Y43-'Duplicate mass closure'!Y44)&gt;'Error Flags'!W$3,
             'Duplicate mass closure'!Y44,
             ""
        )
     )</f>
        <v/>
      </c>
      <c r="X45" s="21" t="str">
        <f>IF(
        OR('Duplicate mass closure'!Z43="",'Duplicate mass closure'!Z44=""),
        "",
        IF(
             ABS('Duplicate mass closure'!Z43-'Duplicate mass closure'!Z44)&gt;'Error Flags'!X$3,
             'Duplicate mass closure'!Z44,
             ""
        )
     )</f>
        <v/>
      </c>
      <c r="Y45" s="21" t="str">
        <f>IF(
        OR('Duplicate mass closure'!AA43="",'Duplicate mass closure'!AA44=""),
        "",
        IF(
             ABS('Duplicate mass closure'!AA43-'Duplicate mass closure'!AA44)&gt;'Error Flags'!Y$3,
             'Duplicate mass closure'!AA44,
             ""
        )
     )</f>
        <v/>
      </c>
      <c r="Z45" s="21" t="str">
        <f>IF(
        OR('Duplicate mass closure'!AB43="",'Duplicate mass closure'!AB44=""),
        "",
        IF(
             ABS('Duplicate mass closure'!AB43-'Duplicate mass closure'!AB44)&gt;'Error Flags'!Z$3,
             'Duplicate mass closure'!AB44,
             ""
        )
     )</f>
        <v/>
      </c>
    </row>
    <row r="46" spans="1:26">
      <c r="A46" s="5">
        <v>22</v>
      </c>
      <c r="B46" s="5" t="str">
        <f>IF('TRB Record'!C44="","",'TRB Record'!C44)</f>
        <v/>
      </c>
      <c r="C46" s="21" t="str">
        <f>IF(
        OR('Duplicate mass closure'!E45="",'Duplicate mass closure'!E46=""),
        "",
        IF(
             ABS('Duplicate mass closure'!E45-'Duplicate mass closure'!E46)&gt;'Error Flags'!C$3,
             'Duplicate mass closure'!E45,
             ""
        )
     )</f>
        <v/>
      </c>
      <c r="D46" s="21" t="str">
        <f>IF(
        OR('Duplicate mass closure'!F45="",'Duplicate mass closure'!F46=""),
        "",
        IF(
             ABS('Duplicate mass closure'!F45-'Duplicate mass closure'!F46)&gt;'Error Flags'!D$3,
             'Duplicate mass closure'!F45,
             ""
        )
     )</f>
        <v/>
      </c>
      <c r="E46" s="21" t="str">
        <f>IF(
        OR('Duplicate mass closure'!G45="",'Duplicate mass closure'!G46=""),
        "",
        IF(
             ABS('Duplicate mass closure'!G45-'Duplicate mass closure'!G46)&gt;'Error Flags'!E$3,
             'Duplicate mass closure'!G45,
             ""
        )
     )</f>
        <v/>
      </c>
      <c r="F46" s="21" t="str">
        <f>IF(
        OR('Duplicate mass closure'!H45="",'Duplicate mass closure'!H46=""),
        "",
        IF(
             ABS('Duplicate mass closure'!H45-'Duplicate mass closure'!H46)&gt;'Error Flags'!F$3,
             'Duplicate mass closure'!H45,
             ""
        )
     )</f>
        <v/>
      </c>
      <c r="G46" s="21" t="str">
        <f>IF(
        OR('Duplicate mass closure'!I45="",'Duplicate mass closure'!I46=""),
        "",
        IF(
             ABS('Duplicate mass closure'!I45-'Duplicate mass closure'!I46)&gt;'Error Flags'!G$3,
             'Duplicate mass closure'!I45,
             ""
        )
     )</f>
        <v/>
      </c>
      <c r="H46" s="21" t="str">
        <f>IF(
        OR('Duplicate mass closure'!J45="",'Duplicate mass closure'!J46=""),
        "",
        IF(
             ABS('Duplicate mass closure'!J45-'Duplicate mass closure'!J46)&gt;'Error Flags'!H$3,
             'Duplicate mass closure'!J45,
             ""
        )
     )</f>
        <v/>
      </c>
      <c r="I46" s="21" t="str">
        <f>IF(
        OR('Duplicate mass closure'!K45="",'Duplicate mass closure'!K46=""),
        "",
        IF(
             ABS('Duplicate mass closure'!K45-'Duplicate mass closure'!K46)&gt;'Error Flags'!I$3,
             'Duplicate mass closure'!K45,
             ""
        )
     )</f>
        <v/>
      </c>
      <c r="J46" s="21" t="str">
        <f>IF(
        OR('Duplicate mass closure'!L45="",'Duplicate mass closure'!L46=""),
        "",
        IF(
             ABS('Duplicate mass closure'!L45-'Duplicate mass closure'!L46)&gt;'Error Flags'!J$3,
             'Duplicate mass closure'!L45,
             ""
        )
     )</f>
        <v/>
      </c>
      <c r="K46" s="21" t="str">
        <f>IF(
        OR('Duplicate mass closure'!M45="",'Duplicate mass closure'!M46=""),
        "",
        IF(
             ABS('Duplicate mass closure'!M45-'Duplicate mass closure'!M46)&gt;'Error Flags'!K$3,
             'Duplicate mass closure'!M45,
             ""
        )
     )</f>
        <v/>
      </c>
      <c r="L46" s="21" t="str">
        <f>IF(
        OR('Duplicate mass closure'!N45="",'Duplicate mass closure'!N46=""),
        "",
        IF(
             ABS('Duplicate mass closure'!N45-'Duplicate mass closure'!N46)&gt;'Error Flags'!L$3,
             'Duplicate mass closure'!N45,
             ""
        )
     )</f>
        <v/>
      </c>
      <c r="M46" s="21" t="str">
        <f>IF(
        OR('Duplicate mass closure'!O45="",'Duplicate mass closure'!O46=""),
        "",
        IF(
             ABS('Duplicate mass closure'!O45-'Duplicate mass closure'!O46)&gt;'Error Flags'!M$3,
             'Duplicate mass closure'!O45,
             ""
        )
     )</f>
        <v/>
      </c>
      <c r="N46" s="21" t="str">
        <f>IF(
        OR('Duplicate mass closure'!P45="",'Duplicate mass closure'!P46=""),
        "",
        IF(
             ABS('Duplicate mass closure'!P45-'Duplicate mass closure'!P46)&gt;'Error Flags'!N$3,
             'Duplicate mass closure'!P45,
             ""
        )
     )</f>
        <v/>
      </c>
      <c r="O46" s="21" t="str">
        <f>IF(
        OR('Duplicate mass closure'!Q45="",'Duplicate mass closure'!Q46=""),
        "",
        IF(
             ABS('Duplicate mass closure'!Q45-'Duplicate mass closure'!Q46)&gt;'Error Flags'!O$3,
             'Duplicate mass closure'!Q45,
             ""
        )
     )</f>
        <v/>
      </c>
      <c r="P46" s="21" t="str">
        <f>IF(
        OR('Duplicate mass closure'!R45="",'Duplicate mass closure'!R46=""),
        "",
        IF(
             ABS('Duplicate mass closure'!R45-'Duplicate mass closure'!R46)&gt;'Error Flags'!P$3,
             'Duplicate mass closure'!R45,
             ""
        )
     )</f>
        <v/>
      </c>
      <c r="Q46" s="21" t="str">
        <f>IF(
        OR('Duplicate mass closure'!S45="",'Duplicate mass closure'!S46=""),
        "",
        IF(
             ABS('Duplicate mass closure'!S45-'Duplicate mass closure'!S46)&gt;'Error Flags'!Q$3,
             'Duplicate mass closure'!S45,
             ""
        )
     )</f>
        <v/>
      </c>
      <c r="R46" s="21" t="str">
        <f>IF(
        OR('Duplicate mass closure'!T45="",'Duplicate mass closure'!T46=""),
        "",
        IF(
             ABS('Duplicate mass closure'!T45-'Duplicate mass closure'!T46)&gt;'Error Flags'!R$3,
             'Duplicate mass closure'!T45,
             ""
        )
     )</f>
        <v/>
      </c>
      <c r="S46" s="21" t="str">
        <f>IF(
        OR('Duplicate mass closure'!U45="",'Duplicate mass closure'!U46=""),
        "",
        IF(
             ABS('Duplicate mass closure'!U45-'Duplicate mass closure'!U46)&gt;'Error Flags'!S$3,
             'Duplicate mass closure'!U45,
             ""
        )
     )</f>
        <v/>
      </c>
      <c r="T46" s="21" t="str">
        <f>IF(
        OR('Duplicate mass closure'!V45="",'Duplicate mass closure'!V46=""),
        "",
        IF(
             ABS('Duplicate mass closure'!V45-'Duplicate mass closure'!V46)&gt;'Error Flags'!T$3,
             'Duplicate mass closure'!V45,
             ""
        )
     )</f>
        <v/>
      </c>
      <c r="U46" s="21" t="str">
        <f>IF(
        OR('Duplicate mass closure'!W45="",'Duplicate mass closure'!W46=""),
        "",
        IF(
             ABS('Duplicate mass closure'!W45-'Duplicate mass closure'!W46)&gt;'Error Flags'!U$3,
             'Duplicate mass closure'!W45,
             ""
        )
     )</f>
        <v/>
      </c>
      <c r="V46" s="21" t="str">
        <f>IF(
        OR('Duplicate mass closure'!X45="",'Duplicate mass closure'!X46=""),
        "",
        IF(
             ABS('Duplicate mass closure'!X45-'Duplicate mass closure'!X46)&gt;'Error Flags'!V$3,
             'Duplicate mass closure'!X45,
             ""
        )
     )</f>
        <v/>
      </c>
      <c r="W46" s="21" t="str">
        <f>IF(
        OR('Duplicate mass closure'!Y45="",'Duplicate mass closure'!Y46=""),
        "",
        IF(
             ABS('Duplicate mass closure'!Y45-'Duplicate mass closure'!Y46)&gt;'Error Flags'!W$3,
             'Duplicate mass closure'!Y45,
             ""
        )
     )</f>
        <v/>
      </c>
      <c r="X46" s="21" t="str">
        <f>IF(
        OR('Duplicate mass closure'!Z45="",'Duplicate mass closure'!Z46=""),
        "",
        IF(
             ABS('Duplicate mass closure'!Z45-'Duplicate mass closure'!Z46)&gt;'Error Flags'!X$3,
             'Duplicate mass closure'!Z45,
             ""
        )
     )</f>
        <v/>
      </c>
      <c r="Y46" s="21" t="str">
        <f>IF(
        OR('Duplicate mass closure'!AA45="",'Duplicate mass closure'!AA46=""),
        "",
        IF(
             ABS('Duplicate mass closure'!AA45-'Duplicate mass closure'!AA46)&gt;'Error Flags'!Y$3,
             'Duplicate mass closure'!AA45,
             ""
        )
     )</f>
        <v/>
      </c>
      <c r="Z46" s="21" t="str">
        <f>IF(
        OR('Duplicate mass closure'!AB45="",'Duplicate mass closure'!AB46=""),
        "",
        IF(
             ABS('Duplicate mass closure'!AB45-'Duplicate mass closure'!AB46)&gt;'Error Flags'!Z$3,
             'Duplicate mass closure'!AB45,
             ""
        )
     )</f>
        <v/>
      </c>
    </row>
    <row r="47" spans="1:26">
      <c r="A47" s="5" t="s">
        <v>28</v>
      </c>
      <c r="B47" s="5" t="str">
        <f>IF('TRB Record'!C45="","",'TRB Record'!C45)</f>
        <v/>
      </c>
      <c r="C47" s="21" t="str">
        <f>IF(
        OR('Duplicate mass closure'!E45="",'Duplicate mass closure'!E46=""),
        "",
        IF(
             ABS('Duplicate mass closure'!E45-'Duplicate mass closure'!E46)&gt;'Error Flags'!C$3,
             'Duplicate mass closure'!E46,
             ""
        )
     )</f>
        <v/>
      </c>
      <c r="D47" s="21" t="str">
        <f>IF(
        OR('Duplicate mass closure'!F45="",'Duplicate mass closure'!F46=""),
        "",
        IF(
             ABS('Duplicate mass closure'!F45-'Duplicate mass closure'!F46)&gt;'Error Flags'!D$3,
             'Duplicate mass closure'!F46,
             ""
        )
     )</f>
        <v/>
      </c>
      <c r="E47" s="21" t="str">
        <f>IF(
        OR('Duplicate mass closure'!G45="",'Duplicate mass closure'!G46=""),
        "",
        IF(
             ABS('Duplicate mass closure'!G45-'Duplicate mass closure'!G46)&gt;'Error Flags'!E$3,
             'Duplicate mass closure'!G46,
             ""
        )
     )</f>
        <v/>
      </c>
      <c r="F47" s="21" t="str">
        <f>IF(
        OR('Duplicate mass closure'!H45="",'Duplicate mass closure'!H46=""),
        "",
        IF(
             ABS('Duplicate mass closure'!H45-'Duplicate mass closure'!H46)&gt;'Error Flags'!F$3,
             'Duplicate mass closure'!H46,
             ""
        )
     )</f>
        <v/>
      </c>
      <c r="G47" s="21" t="str">
        <f>IF(
        OR('Duplicate mass closure'!I45="",'Duplicate mass closure'!I46=""),
        "",
        IF(
             ABS('Duplicate mass closure'!I45-'Duplicate mass closure'!I46)&gt;'Error Flags'!G$3,
             'Duplicate mass closure'!I46,
             ""
        )
     )</f>
        <v/>
      </c>
      <c r="H47" s="21" t="str">
        <f>IF(
        OR('Duplicate mass closure'!J45="",'Duplicate mass closure'!J46=""),
        "",
        IF(
             ABS('Duplicate mass closure'!J45-'Duplicate mass closure'!J46)&gt;'Error Flags'!H$3,
             'Duplicate mass closure'!J46,
             ""
        )
     )</f>
        <v/>
      </c>
      <c r="I47" s="21" t="str">
        <f>IF(
        OR('Duplicate mass closure'!K45="",'Duplicate mass closure'!K46=""),
        "",
        IF(
             ABS('Duplicate mass closure'!K45-'Duplicate mass closure'!K46)&gt;'Error Flags'!I$3,
             'Duplicate mass closure'!K46,
             ""
        )
     )</f>
        <v/>
      </c>
      <c r="J47" s="21" t="str">
        <f>IF(
        OR('Duplicate mass closure'!L45="",'Duplicate mass closure'!L46=""),
        "",
        IF(
             ABS('Duplicate mass closure'!L45-'Duplicate mass closure'!L46)&gt;'Error Flags'!J$3,
             'Duplicate mass closure'!L46,
             ""
        )
     )</f>
        <v/>
      </c>
      <c r="K47" s="21" t="str">
        <f>IF(
        OR('Duplicate mass closure'!M45="",'Duplicate mass closure'!M46=""),
        "",
        IF(
             ABS('Duplicate mass closure'!M45-'Duplicate mass closure'!M46)&gt;'Error Flags'!K$3,
             'Duplicate mass closure'!M46,
             ""
        )
     )</f>
        <v/>
      </c>
      <c r="L47" s="21" t="str">
        <f>IF(
        OR('Duplicate mass closure'!N45="",'Duplicate mass closure'!N46=""),
        "",
        IF(
             ABS('Duplicate mass closure'!N45-'Duplicate mass closure'!N46)&gt;'Error Flags'!L$3,
             'Duplicate mass closure'!N46,
             ""
        )
     )</f>
        <v/>
      </c>
      <c r="M47" s="21" t="str">
        <f>IF(
        OR('Duplicate mass closure'!O45="",'Duplicate mass closure'!O46=""),
        "",
        IF(
             ABS('Duplicate mass closure'!O45-'Duplicate mass closure'!O46)&gt;'Error Flags'!M$3,
             'Duplicate mass closure'!O46,
             ""
        )
     )</f>
        <v/>
      </c>
      <c r="N47" s="21" t="str">
        <f>IF(
        OR('Duplicate mass closure'!P45="",'Duplicate mass closure'!P46=""),
        "",
        IF(
             ABS('Duplicate mass closure'!P45-'Duplicate mass closure'!P46)&gt;'Error Flags'!N$3,
             'Duplicate mass closure'!P46,
             ""
        )
     )</f>
        <v/>
      </c>
      <c r="O47" s="21" t="str">
        <f>IF(
        OR('Duplicate mass closure'!Q45="",'Duplicate mass closure'!Q46=""),
        "",
        IF(
             ABS('Duplicate mass closure'!Q45-'Duplicate mass closure'!Q46)&gt;'Error Flags'!O$3,
             'Duplicate mass closure'!Q46,
             ""
        )
     )</f>
        <v/>
      </c>
      <c r="P47" s="21" t="str">
        <f>IF(
        OR('Duplicate mass closure'!R45="",'Duplicate mass closure'!R46=""),
        "",
        IF(
             ABS('Duplicate mass closure'!R45-'Duplicate mass closure'!R46)&gt;'Error Flags'!P$3,
             'Duplicate mass closure'!R46,
             ""
        )
     )</f>
        <v/>
      </c>
      <c r="Q47" s="21" t="str">
        <f>IF(
        OR('Duplicate mass closure'!S45="",'Duplicate mass closure'!S46=""),
        "",
        IF(
             ABS('Duplicate mass closure'!S45-'Duplicate mass closure'!S46)&gt;'Error Flags'!Q$3,
             'Duplicate mass closure'!S46,
             ""
        )
     )</f>
        <v/>
      </c>
      <c r="R47" s="21" t="str">
        <f>IF(
        OR('Duplicate mass closure'!T45="",'Duplicate mass closure'!T46=""),
        "",
        IF(
             ABS('Duplicate mass closure'!T45-'Duplicate mass closure'!T46)&gt;'Error Flags'!R$3,
             'Duplicate mass closure'!T46,
             ""
        )
     )</f>
        <v/>
      </c>
      <c r="S47" s="21" t="str">
        <f>IF(
        OR('Duplicate mass closure'!U45="",'Duplicate mass closure'!U46=""),
        "",
        IF(
             ABS('Duplicate mass closure'!U45-'Duplicate mass closure'!U46)&gt;'Error Flags'!S$3,
             'Duplicate mass closure'!U46,
             ""
        )
     )</f>
        <v/>
      </c>
      <c r="T47" s="21" t="str">
        <f>IF(
        OR('Duplicate mass closure'!V45="",'Duplicate mass closure'!V46=""),
        "",
        IF(
             ABS('Duplicate mass closure'!V45-'Duplicate mass closure'!V46)&gt;'Error Flags'!T$3,
             'Duplicate mass closure'!V46,
             ""
        )
     )</f>
        <v/>
      </c>
      <c r="U47" s="21" t="str">
        <f>IF(
        OR('Duplicate mass closure'!W45="",'Duplicate mass closure'!W46=""),
        "",
        IF(
             ABS('Duplicate mass closure'!W45-'Duplicate mass closure'!W46)&gt;'Error Flags'!U$3,
             'Duplicate mass closure'!W46,
             ""
        )
     )</f>
        <v/>
      </c>
      <c r="V47" s="21" t="str">
        <f>IF(
        OR('Duplicate mass closure'!X45="",'Duplicate mass closure'!X46=""),
        "",
        IF(
             ABS('Duplicate mass closure'!X45-'Duplicate mass closure'!X46)&gt;'Error Flags'!V$3,
             'Duplicate mass closure'!X46,
             ""
        )
     )</f>
        <v/>
      </c>
      <c r="W47" s="21" t="str">
        <f>IF(
        OR('Duplicate mass closure'!Y45="",'Duplicate mass closure'!Y46=""),
        "",
        IF(
             ABS('Duplicate mass closure'!Y45-'Duplicate mass closure'!Y46)&gt;'Error Flags'!W$3,
             'Duplicate mass closure'!Y46,
             ""
        )
     )</f>
        <v/>
      </c>
      <c r="X47" s="21" t="str">
        <f>IF(
        OR('Duplicate mass closure'!Z45="",'Duplicate mass closure'!Z46=""),
        "",
        IF(
             ABS('Duplicate mass closure'!Z45-'Duplicate mass closure'!Z46)&gt;'Error Flags'!X$3,
             'Duplicate mass closure'!Z46,
             ""
        )
     )</f>
        <v/>
      </c>
      <c r="Y47" s="21" t="str">
        <f>IF(
        OR('Duplicate mass closure'!AA45="",'Duplicate mass closure'!AA46=""),
        "",
        IF(
             ABS('Duplicate mass closure'!AA45-'Duplicate mass closure'!AA46)&gt;'Error Flags'!Y$3,
             'Duplicate mass closure'!AA46,
             ""
        )
     )</f>
        <v/>
      </c>
      <c r="Z47" s="21" t="str">
        <f>IF(
        OR('Duplicate mass closure'!AB45="",'Duplicate mass closure'!AB46=""),
        "",
        IF(
             ABS('Duplicate mass closure'!AB45-'Duplicate mass closure'!AB46)&gt;'Error Flags'!Z$3,
             'Duplicate mass closure'!AB46,
             ""
        )
     )</f>
        <v/>
      </c>
    </row>
    <row r="48" spans="1:26">
      <c r="A48" s="5">
        <v>23</v>
      </c>
      <c r="B48" s="5" t="str">
        <f>IF('TRB Record'!C46="","",'TRB Record'!C46)</f>
        <v/>
      </c>
      <c r="C48" s="21" t="str">
        <f>IF(
        OR('Duplicate mass closure'!E47="",'Duplicate mass closure'!E48=""),
        "",
        IF(
             ABS('Duplicate mass closure'!E47-'Duplicate mass closure'!E48)&gt;'Error Flags'!C$3,
             'Duplicate mass closure'!E47,
             ""
        )
     )</f>
        <v/>
      </c>
      <c r="D48" s="21" t="str">
        <f>IF(
        OR('Duplicate mass closure'!F47="",'Duplicate mass closure'!F48=""),
        "",
        IF(
             ABS('Duplicate mass closure'!F47-'Duplicate mass closure'!F48)&gt;'Error Flags'!D$3,
             'Duplicate mass closure'!F47,
             ""
        )
     )</f>
        <v/>
      </c>
      <c r="E48" s="21" t="str">
        <f>IF(
        OR('Duplicate mass closure'!G47="",'Duplicate mass closure'!G48=""),
        "",
        IF(
             ABS('Duplicate mass closure'!G47-'Duplicate mass closure'!G48)&gt;'Error Flags'!E$3,
             'Duplicate mass closure'!G47,
             ""
        )
     )</f>
        <v/>
      </c>
      <c r="F48" s="21" t="str">
        <f>IF(
        OR('Duplicate mass closure'!H47="",'Duplicate mass closure'!H48=""),
        "",
        IF(
             ABS('Duplicate mass closure'!H47-'Duplicate mass closure'!H48)&gt;'Error Flags'!F$3,
             'Duplicate mass closure'!H47,
             ""
        )
     )</f>
        <v/>
      </c>
      <c r="G48" s="21" t="str">
        <f>IF(
        OR('Duplicate mass closure'!I47="",'Duplicate mass closure'!I48=""),
        "",
        IF(
             ABS('Duplicate mass closure'!I47-'Duplicate mass closure'!I48)&gt;'Error Flags'!G$3,
             'Duplicate mass closure'!I47,
             ""
        )
     )</f>
        <v/>
      </c>
      <c r="H48" s="21" t="str">
        <f>IF(
        OR('Duplicate mass closure'!J47="",'Duplicate mass closure'!J48=""),
        "",
        IF(
             ABS('Duplicate mass closure'!J47-'Duplicate mass closure'!J48)&gt;'Error Flags'!H$3,
             'Duplicate mass closure'!J47,
             ""
        )
     )</f>
        <v/>
      </c>
      <c r="I48" s="21" t="str">
        <f>IF(
        OR('Duplicate mass closure'!K47="",'Duplicate mass closure'!K48=""),
        "",
        IF(
             ABS('Duplicate mass closure'!K47-'Duplicate mass closure'!K48)&gt;'Error Flags'!I$3,
             'Duplicate mass closure'!K47,
             ""
        )
     )</f>
        <v/>
      </c>
      <c r="J48" s="21" t="str">
        <f>IF(
        OR('Duplicate mass closure'!L47="",'Duplicate mass closure'!L48=""),
        "",
        IF(
             ABS('Duplicate mass closure'!L47-'Duplicate mass closure'!L48)&gt;'Error Flags'!J$3,
             'Duplicate mass closure'!L47,
             ""
        )
     )</f>
        <v/>
      </c>
      <c r="K48" s="21" t="str">
        <f>IF(
        OR('Duplicate mass closure'!M47="",'Duplicate mass closure'!M48=""),
        "",
        IF(
             ABS('Duplicate mass closure'!M47-'Duplicate mass closure'!M48)&gt;'Error Flags'!K$3,
             'Duplicate mass closure'!M47,
             ""
        )
     )</f>
        <v/>
      </c>
      <c r="L48" s="21" t="str">
        <f>IF(
        OR('Duplicate mass closure'!N47="",'Duplicate mass closure'!N48=""),
        "",
        IF(
             ABS('Duplicate mass closure'!N47-'Duplicate mass closure'!N48)&gt;'Error Flags'!L$3,
             'Duplicate mass closure'!N47,
             ""
        )
     )</f>
        <v/>
      </c>
      <c r="M48" s="21" t="str">
        <f>IF(
        OR('Duplicate mass closure'!O47="",'Duplicate mass closure'!O48=""),
        "",
        IF(
             ABS('Duplicate mass closure'!O47-'Duplicate mass closure'!O48)&gt;'Error Flags'!M$3,
             'Duplicate mass closure'!O47,
             ""
        )
     )</f>
        <v/>
      </c>
      <c r="N48" s="21" t="str">
        <f>IF(
        OR('Duplicate mass closure'!P47="",'Duplicate mass closure'!P48=""),
        "",
        IF(
             ABS('Duplicate mass closure'!P47-'Duplicate mass closure'!P48)&gt;'Error Flags'!N$3,
             'Duplicate mass closure'!P47,
             ""
        )
     )</f>
        <v/>
      </c>
      <c r="O48" s="21" t="str">
        <f>IF(
        OR('Duplicate mass closure'!Q47="",'Duplicate mass closure'!Q48=""),
        "",
        IF(
             ABS('Duplicate mass closure'!Q47-'Duplicate mass closure'!Q48)&gt;'Error Flags'!O$3,
             'Duplicate mass closure'!Q47,
             ""
        )
     )</f>
        <v/>
      </c>
      <c r="P48" s="21" t="str">
        <f>IF(
        OR('Duplicate mass closure'!R47="",'Duplicate mass closure'!R48=""),
        "",
        IF(
             ABS('Duplicate mass closure'!R47-'Duplicate mass closure'!R48)&gt;'Error Flags'!P$3,
             'Duplicate mass closure'!R47,
             ""
        )
     )</f>
        <v/>
      </c>
      <c r="Q48" s="21" t="str">
        <f>IF(
        OR('Duplicate mass closure'!S47="",'Duplicate mass closure'!S48=""),
        "",
        IF(
             ABS('Duplicate mass closure'!S47-'Duplicate mass closure'!S48)&gt;'Error Flags'!Q$3,
             'Duplicate mass closure'!S47,
             ""
        )
     )</f>
        <v/>
      </c>
      <c r="R48" s="21" t="str">
        <f>IF(
        OR('Duplicate mass closure'!T47="",'Duplicate mass closure'!T48=""),
        "",
        IF(
             ABS('Duplicate mass closure'!T47-'Duplicate mass closure'!T48)&gt;'Error Flags'!R$3,
             'Duplicate mass closure'!T47,
             ""
        )
     )</f>
        <v/>
      </c>
      <c r="S48" s="21" t="str">
        <f>IF(
        OR('Duplicate mass closure'!U47="",'Duplicate mass closure'!U48=""),
        "",
        IF(
             ABS('Duplicate mass closure'!U47-'Duplicate mass closure'!U48)&gt;'Error Flags'!S$3,
             'Duplicate mass closure'!U47,
             ""
        )
     )</f>
        <v/>
      </c>
      <c r="T48" s="21" t="str">
        <f>IF(
        OR('Duplicate mass closure'!V47="",'Duplicate mass closure'!V48=""),
        "",
        IF(
             ABS('Duplicate mass closure'!V47-'Duplicate mass closure'!V48)&gt;'Error Flags'!T$3,
             'Duplicate mass closure'!V47,
             ""
        )
     )</f>
        <v/>
      </c>
      <c r="U48" s="21" t="str">
        <f>IF(
        OR('Duplicate mass closure'!W47="",'Duplicate mass closure'!W48=""),
        "",
        IF(
             ABS('Duplicate mass closure'!W47-'Duplicate mass closure'!W48)&gt;'Error Flags'!U$3,
             'Duplicate mass closure'!W47,
             ""
        )
     )</f>
        <v/>
      </c>
      <c r="V48" s="21" t="str">
        <f>IF(
        OR('Duplicate mass closure'!X47="",'Duplicate mass closure'!X48=""),
        "",
        IF(
             ABS('Duplicate mass closure'!X47-'Duplicate mass closure'!X48)&gt;'Error Flags'!V$3,
             'Duplicate mass closure'!X47,
             ""
        )
     )</f>
        <v/>
      </c>
      <c r="W48" s="21" t="str">
        <f>IF(
        OR('Duplicate mass closure'!Y47="",'Duplicate mass closure'!Y48=""),
        "",
        IF(
             ABS('Duplicate mass closure'!Y47-'Duplicate mass closure'!Y48)&gt;'Error Flags'!W$3,
             'Duplicate mass closure'!Y47,
             ""
        )
     )</f>
        <v/>
      </c>
      <c r="X48" s="21" t="str">
        <f>IF(
        OR('Duplicate mass closure'!Z47="",'Duplicate mass closure'!Z48=""),
        "",
        IF(
             ABS('Duplicate mass closure'!Z47-'Duplicate mass closure'!Z48)&gt;'Error Flags'!X$3,
             'Duplicate mass closure'!Z47,
             ""
        )
     )</f>
        <v/>
      </c>
      <c r="Y48" s="21" t="str">
        <f>IF(
        OR('Duplicate mass closure'!AA47="",'Duplicate mass closure'!AA48=""),
        "",
        IF(
             ABS('Duplicate mass closure'!AA47-'Duplicate mass closure'!AA48)&gt;'Error Flags'!Y$3,
             'Duplicate mass closure'!AA47,
             ""
        )
     )</f>
        <v/>
      </c>
      <c r="Z48" s="21" t="str">
        <f>IF(
        OR('Duplicate mass closure'!AB47="",'Duplicate mass closure'!AB48=""),
        "",
        IF(
             ABS('Duplicate mass closure'!AB47-'Duplicate mass closure'!AB48)&gt;'Error Flags'!Z$3,
             'Duplicate mass closure'!AB47,
             ""
        )
     )</f>
        <v/>
      </c>
    </row>
    <row r="49" spans="1:26">
      <c r="A49" s="5" t="s">
        <v>29</v>
      </c>
      <c r="B49" s="5" t="str">
        <f>IF('TRB Record'!C47="","",'TRB Record'!C47)</f>
        <v/>
      </c>
      <c r="C49" s="21" t="str">
        <f>IF(
        OR('Duplicate mass closure'!E47="",'Duplicate mass closure'!E48=""),
        "",
        IF(
             ABS('Duplicate mass closure'!E47-'Duplicate mass closure'!E48)&gt;'Error Flags'!C$3,
             'Duplicate mass closure'!E48,
             ""
        )
     )</f>
        <v/>
      </c>
      <c r="D49" s="21" t="str">
        <f>IF(
        OR('Duplicate mass closure'!F47="",'Duplicate mass closure'!F48=""),
        "",
        IF(
             ABS('Duplicate mass closure'!F47-'Duplicate mass closure'!F48)&gt;'Error Flags'!D$3,
             'Duplicate mass closure'!F48,
             ""
        )
     )</f>
        <v/>
      </c>
      <c r="E49" s="21" t="str">
        <f>IF(
        OR('Duplicate mass closure'!G47="",'Duplicate mass closure'!G48=""),
        "",
        IF(
             ABS('Duplicate mass closure'!G47-'Duplicate mass closure'!G48)&gt;'Error Flags'!E$3,
             'Duplicate mass closure'!G48,
             ""
        )
     )</f>
        <v/>
      </c>
      <c r="F49" s="21" t="str">
        <f>IF(
        OR('Duplicate mass closure'!H47="",'Duplicate mass closure'!H48=""),
        "",
        IF(
             ABS('Duplicate mass closure'!H47-'Duplicate mass closure'!H48)&gt;'Error Flags'!F$3,
             'Duplicate mass closure'!H48,
             ""
        )
     )</f>
        <v/>
      </c>
      <c r="G49" s="21" t="str">
        <f>IF(
        OR('Duplicate mass closure'!I47="",'Duplicate mass closure'!I48=""),
        "",
        IF(
             ABS('Duplicate mass closure'!I47-'Duplicate mass closure'!I48)&gt;'Error Flags'!G$3,
             'Duplicate mass closure'!I48,
             ""
        )
     )</f>
        <v/>
      </c>
      <c r="H49" s="21" t="str">
        <f>IF(
        OR('Duplicate mass closure'!J47="",'Duplicate mass closure'!J48=""),
        "",
        IF(
             ABS('Duplicate mass closure'!J47-'Duplicate mass closure'!J48)&gt;'Error Flags'!H$3,
             'Duplicate mass closure'!J48,
             ""
        )
     )</f>
        <v/>
      </c>
      <c r="I49" s="21" t="str">
        <f>IF(
        OR('Duplicate mass closure'!K47="",'Duplicate mass closure'!K48=""),
        "",
        IF(
             ABS('Duplicate mass closure'!K47-'Duplicate mass closure'!K48)&gt;'Error Flags'!I$3,
             'Duplicate mass closure'!K48,
             ""
        )
     )</f>
        <v/>
      </c>
      <c r="J49" s="21" t="str">
        <f>IF(
        OR('Duplicate mass closure'!L47="",'Duplicate mass closure'!L48=""),
        "",
        IF(
             ABS('Duplicate mass closure'!L47-'Duplicate mass closure'!L48)&gt;'Error Flags'!J$3,
             'Duplicate mass closure'!L48,
             ""
        )
     )</f>
        <v/>
      </c>
      <c r="K49" s="21" t="str">
        <f>IF(
        OR('Duplicate mass closure'!M47="",'Duplicate mass closure'!M48=""),
        "",
        IF(
             ABS('Duplicate mass closure'!M47-'Duplicate mass closure'!M48)&gt;'Error Flags'!K$3,
             'Duplicate mass closure'!M48,
             ""
        )
     )</f>
        <v/>
      </c>
      <c r="L49" s="21" t="str">
        <f>IF(
        OR('Duplicate mass closure'!N47="",'Duplicate mass closure'!N48=""),
        "",
        IF(
             ABS('Duplicate mass closure'!N47-'Duplicate mass closure'!N48)&gt;'Error Flags'!L$3,
             'Duplicate mass closure'!N48,
             ""
        )
     )</f>
        <v/>
      </c>
      <c r="M49" s="21" t="str">
        <f>IF(
        OR('Duplicate mass closure'!O47="",'Duplicate mass closure'!O48=""),
        "",
        IF(
             ABS('Duplicate mass closure'!O47-'Duplicate mass closure'!O48)&gt;'Error Flags'!M$3,
             'Duplicate mass closure'!O48,
             ""
        )
     )</f>
        <v/>
      </c>
      <c r="N49" s="21" t="str">
        <f>IF(
        OR('Duplicate mass closure'!P47="",'Duplicate mass closure'!P48=""),
        "",
        IF(
             ABS('Duplicate mass closure'!P47-'Duplicate mass closure'!P48)&gt;'Error Flags'!N$3,
             'Duplicate mass closure'!P48,
             ""
        )
     )</f>
        <v/>
      </c>
      <c r="O49" s="21" t="str">
        <f>IF(
        OR('Duplicate mass closure'!Q47="",'Duplicate mass closure'!Q48=""),
        "",
        IF(
             ABS('Duplicate mass closure'!Q47-'Duplicate mass closure'!Q48)&gt;'Error Flags'!O$3,
             'Duplicate mass closure'!Q48,
             ""
        )
     )</f>
        <v/>
      </c>
      <c r="P49" s="21" t="str">
        <f>IF(
        OR('Duplicate mass closure'!R47="",'Duplicate mass closure'!R48=""),
        "",
        IF(
             ABS('Duplicate mass closure'!R47-'Duplicate mass closure'!R48)&gt;'Error Flags'!P$3,
             'Duplicate mass closure'!R48,
             ""
        )
     )</f>
        <v/>
      </c>
      <c r="Q49" s="21" t="str">
        <f>IF(
        OR('Duplicate mass closure'!S47="",'Duplicate mass closure'!S48=""),
        "",
        IF(
             ABS('Duplicate mass closure'!S47-'Duplicate mass closure'!S48)&gt;'Error Flags'!Q$3,
             'Duplicate mass closure'!S48,
             ""
        )
     )</f>
        <v/>
      </c>
      <c r="R49" s="21" t="str">
        <f>IF(
        OR('Duplicate mass closure'!T47="",'Duplicate mass closure'!T48=""),
        "",
        IF(
             ABS('Duplicate mass closure'!T47-'Duplicate mass closure'!T48)&gt;'Error Flags'!R$3,
             'Duplicate mass closure'!T48,
             ""
        )
     )</f>
        <v/>
      </c>
      <c r="S49" s="21" t="str">
        <f>IF(
        OR('Duplicate mass closure'!U47="",'Duplicate mass closure'!U48=""),
        "",
        IF(
             ABS('Duplicate mass closure'!U47-'Duplicate mass closure'!U48)&gt;'Error Flags'!S$3,
             'Duplicate mass closure'!U48,
             ""
        )
     )</f>
        <v/>
      </c>
      <c r="T49" s="21" t="str">
        <f>IF(
        OR('Duplicate mass closure'!V47="",'Duplicate mass closure'!V48=""),
        "",
        IF(
             ABS('Duplicate mass closure'!V47-'Duplicate mass closure'!V48)&gt;'Error Flags'!T$3,
             'Duplicate mass closure'!V48,
             ""
        )
     )</f>
        <v/>
      </c>
      <c r="U49" s="21" t="str">
        <f>IF(
        OR('Duplicate mass closure'!W47="",'Duplicate mass closure'!W48=""),
        "",
        IF(
             ABS('Duplicate mass closure'!W47-'Duplicate mass closure'!W48)&gt;'Error Flags'!U$3,
             'Duplicate mass closure'!W48,
             ""
        )
     )</f>
        <v/>
      </c>
      <c r="V49" s="21" t="str">
        <f>IF(
        OR('Duplicate mass closure'!X47="",'Duplicate mass closure'!X48=""),
        "",
        IF(
             ABS('Duplicate mass closure'!X47-'Duplicate mass closure'!X48)&gt;'Error Flags'!V$3,
             'Duplicate mass closure'!X48,
             ""
        )
     )</f>
        <v/>
      </c>
      <c r="W49" s="21" t="str">
        <f>IF(
        OR('Duplicate mass closure'!Y47="",'Duplicate mass closure'!Y48=""),
        "",
        IF(
             ABS('Duplicate mass closure'!Y47-'Duplicate mass closure'!Y48)&gt;'Error Flags'!W$3,
             'Duplicate mass closure'!Y48,
             ""
        )
     )</f>
        <v/>
      </c>
      <c r="X49" s="21" t="str">
        <f>IF(
        OR('Duplicate mass closure'!Z47="",'Duplicate mass closure'!Z48=""),
        "",
        IF(
             ABS('Duplicate mass closure'!Z47-'Duplicate mass closure'!Z48)&gt;'Error Flags'!X$3,
             'Duplicate mass closure'!Z48,
             ""
        )
     )</f>
        <v/>
      </c>
      <c r="Y49" s="21" t="str">
        <f>IF(
        OR('Duplicate mass closure'!AA47="",'Duplicate mass closure'!AA48=""),
        "",
        IF(
             ABS('Duplicate mass closure'!AA47-'Duplicate mass closure'!AA48)&gt;'Error Flags'!Y$3,
             'Duplicate mass closure'!AA48,
             ""
        )
     )</f>
        <v/>
      </c>
      <c r="Z49" s="21" t="str">
        <f>IF(
        OR('Duplicate mass closure'!AB47="",'Duplicate mass closure'!AB48=""),
        "",
        IF(
             ABS('Duplicate mass closure'!AB47-'Duplicate mass closure'!AB48)&gt;'Error Flags'!Z$3,
             'Duplicate mass closure'!AB48,
             ""
        )
     )</f>
        <v/>
      </c>
    </row>
    <row r="50" spans="1:26">
      <c r="A50" s="5">
        <v>24</v>
      </c>
      <c r="B50" s="5" t="str">
        <f>IF('TRB Record'!C48="","",'TRB Record'!C48)</f>
        <v/>
      </c>
      <c r="C50" s="21" t="str">
        <f>IF(
        OR('Duplicate mass closure'!E49="",'Duplicate mass closure'!E50=""),
        "",
        IF(
             ABS('Duplicate mass closure'!E49-'Duplicate mass closure'!E50)&gt;'Error Flags'!C$3,
             'Duplicate mass closure'!E49,
             ""
        )
     )</f>
        <v/>
      </c>
      <c r="D50" s="21" t="str">
        <f>IF(
        OR('Duplicate mass closure'!F49="",'Duplicate mass closure'!F50=""),
        "",
        IF(
             ABS('Duplicate mass closure'!F49-'Duplicate mass closure'!F50)&gt;'Error Flags'!D$3,
             'Duplicate mass closure'!F49,
             ""
        )
     )</f>
        <v/>
      </c>
      <c r="E50" s="21" t="str">
        <f>IF(
        OR('Duplicate mass closure'!G49="",'Duplicate mass closure'!G50=""),
        "",
        IF(
             ABS('Duplicate mass closure'!G49-'Duplicate mass closure'!G50)&gt;'Error Flags'!E$3,
             'Duplicate mass closure'!G49,
             ""
        )
     )</f>
        <v/>
      </c>
      <c r="F50" s="21" t="str">
        <f>IF(
        OR('Duplicate mass closure'!H49="",'Duplicate mass closure'!H50=""),
        "",
        IF(
             ABS('Duplicate mass closure'!H49-'Duplicate mass closure'!H50)&gt;'Error Flags'!F$3,
             'Duplicate mass closure'!H49,
             ""
        )
     )</f>
        <v/>
      </c>
      <c r="G50" s="21" t="str">
        <f>IF(
        OR('Duplicate mass closure'!I49="",'Duplicate mass closure'!I50=""),
        "",
        IF(
             ABS('Duplicate mass closure'!I49-'Duplicate mass closure'!I50)&gt;'Error Flags'!G$3,
             'Duplicate mass closure'!I49,
             ""
        )
     )</f>
        <v/>
      </c>
      <c r="H50" s="21" t="str">
        <f>IF(
        OR('Duplicate mass closure'!J49="",'Duplicate mass closure'!J50=""),
        "",
        IF(
             ABS('Duplicate mass closure'!J49-'Duplicate mass closure'!J50)&gt;'Error Flags'!H$3,
             'Duplicate mass closure'!J49,
             ""
        )
     )</f>
        <v/>
      </c>
      <c r="I50" s="21" t="str">
        <f>IF(
        OR('Duplicate mass closure'!K49="",'Duplicate mass closure'!K50=""),
        "",
        IF(
             ABS('Duplicate mass closure'!K49-'Duplicate mass closure'!K50)&gt;'Error Flags'!I$3,
             'Duplicate mass closure'!K49,
             ""
        )
     )</f>
        <v/>
      </c>
      <c r="J50" s="21" t="str">
        <f>IF(
        OR('Duplicate mass closure'!L49="",'Duplicate mass closure'!L50=""),
        "",
        IF(
             ABS('Duplicate mass closure'!L49-'Duplicate mass closure'!L50)&gt;'Error Flags'!J$3,
             'Duplicate mass closure'!L49,
             ""
        )
     )</f>
        <v/>
      </c>
      <c r="K50" s="21" t="str">
        <f>IF(
        OR('Duplicate mass closure'!M49="",'Duplicate mass closure'!M50=""),
        "",
        IF(
             ABS('Duplicate mass closure'!M49-'Duplicate mass closure'!M50)&gt;'Error Flags'!K$3,
             'Duplicate mass closure'!M49,
             ""
        )
     )</f>
        <v/>
      </c>
      <c r="L50" s="21" t="str">
        <f>IF(
        OR('Duplicate mass closure'!N49="",'Duplicate mass closure'!N50=""),
        "",
        IF(
             ABS('Duplicate mass closure'!N49-'Duplicate mass closure'!N50)&gt;'Error Flags'!L$3,
             'Duplicate mass closure'!N49,
             ""
        )
     )</f>
        <v/>
      </c>
      <c r="M50" s="21" t="str">
        <f>IF(
        OR('Duplicate mass closure'!O49="",'Duplicate mass closure'!O50=""),
        "",
        IF(
             ABS('Duplicate mass closure'!O49-'Duplicate mass closure'!O50)&gt;'Error Flags'!M$3,
             'Duplicate mass closure'!O49,
             ""
        )
     )</f>
        <v/>
      </c>
      <c r="N50" s="21" t="str">
        <f>IF(
        OR('Duplicate mass closure'!P49="",'Duplicate mass closure'!P50=""),
        "",
        IF(
             ABS('Duplicate mass closure'!P49-'Duplicate mass closure'!P50)&gt;'Error Flags'!N$3,
             'Duplicate mass closure'!P49,
             ""
        )
     )</f>
        <v/>
      </c>
      <c r="O50" s="21" t="str">
        <f>IF(
        OR('Duplicate mass closure'!Q49="",'Duplicate mass closure'!Q50=""),
        "",
        IF(
             ABS('Duplicate mass closure'!Q49-'Duplicate mass closure'!Q50)&gt;'Error Flags'!O$3,
             'Duplicate mass closure'!Q49,
             ""
        )
     )</f>
        <v/>
      </c>
      <c r="P50" s="21" t="str">
        <f>IF(
        OR('Duplicate mass closure'!R49="",'Duplicate mass closure'!R50=""),
        "",
        IF(
             ABS('Duplicate mass closure'!R49-'Duplicate mass closure'!R50)&gt;'Error Flags'!P$3,
             'Duplicate mass closure'!R49,
             ""
        )
     )</f>
        <v/>
      </c>
      <c r="Q50" s="21" t="str">
        <f>IF(
        OR('Duplicate mass closure'!S49="",'Duplicate mass closure'!S50=""),
        "",
        IF(
             ABS('Duplicate mass closure'!S49-'Duplicate mass closure'!S50)&gt;'Error Flags'!Q$3,
             'Duplicate mass closure'!S49,
             ""
        )
     )</f>
        <v/>
      </c>
      <c r="R50" s="21" t="str">
        <f>IF(
        OR('Duplicate mass closure'!T49="",'Duplicate mass closure'!T50=""),
        "",
        IF(
             ABS('Duplicate mass closure'!T49-'Duplicate mass closure'!T50)&gt;'Error Flags'!R$3,
             'Duplicate mass closure'!T49,
             ""
        )
     )</f>
        <v/>
      </c>
      <c r="S50" s="21" t="str">
        <f>IF(
        OR('Duplicate mass closure'!U49="",'Duplicate mass closure'!U50=""),
        "",
        IF(
             ABS('Duplicate mass closure'!U49-'Duplicate mass closure'!U50)&gt;'Error Flags'!S$3,
             'Duplicate mass closure'!U49,
             ""
        )
     )</f>
        <v/>
      </c>
      <c r="T50" s="21" t="str">
        <f>IF(
        OR('Duplicate mass closure'!V49="",'Duplicate mass closure'!V50=""),
        "",
        IF(
             ABS('Duplicate mass closure'!V49-'Duplicate mass closure'!V50)&gt;'Error Flags'!T$3,
             'Duplicate mass closure'!V49,
             ""
        )
     )</f>
        <v/>
      </c>
      <c r="U50" s="21" t="str">
        <f>IF(
        OR('Duplicate mass closure'!W49="",'Duplicate mass closure'!W50=""),
        "",
        IF(
             ABS('Duplicate mass closure'!W49-'Duplicate mass closure'!W50)&gt;'Error Flags'!U$3,
             'Duplicate mass closure'!W49,
             ""
        )
     )</f>
        <v/>
      </c>
      <c r="V50" s="21" t="str">
        <f>IF(
        OR('Duplicate mass closure'!X49="",'Duplicate mass closure'!X50=""),
        "",
        IF(
             ABS('Duplicate mass closure'!X49-'Duplicate mass closure'!X50)&gt;'Error Flags'!V$3,
             'Duplicate mass closure'!X49,
             ""
        )
     )</f>
        <v/>
      </c>
      <c r="W50" s="21" t="str">
        <f>IF(
        OR('Duplicate mass closure'!Y49="",'Duplicate mass closure'!Y50=""),
        "",
        IF(
             ABS('Duplicate mass closure'!Y49-'Duplicate mass closure'!Y50)&gt;'Error Flags'!W$3,
             'Duplicate mass closure'!Y49,
             ""
        )
     )</f>
        <v/>
      </c>
      <c r="X50" s="21" t="str">
        <f>IF(
        OR('Duplicate mass closure'!Z49="",'Duplicate mass closure'!Z50=""),
        "",
        IF(
             ABS('Duplicate mass closure'!Z49-'Duplicate mass closure'!Z50)&gt;'Error Flags'!X$3,
             'Duplicate mass closure'!Z49,
             ""
        )
     )</f>
        <v/>
      </c>
      <c r="Y50" s="21" t="str">
        <f>IF(
        OR('Duplicate mass closure'!AA49="",'Duplicate mass closure'!AA50=""),
        "",
        IF(
             ABS('Duplicate mass closure'!AA49-'Duplicate mass closure'!AA50)&gt;'Error Flags'!Y$3,
             'Duplicate mass closure'!AA49,
             ""
        )
     )</f>
        <v/>
      </c>
      <c r="Z50" s="21" t="str">
        <f>IF(
        OR('Duplicate mass closure'!AB49="",'Duplicate mass closure'!AB50=""),
        "",
        IF(
             ABS('Duplicate mass closure'!AB49-'Duplicate mass closure'!AB50)&gt;'Error Flags'!Z$3,
             'Duplicate mass closure'!AB49,
             ""
        )
     )</f>
        <v/>
      </c>
    </row>
    <row r="51" spans="1:26">
      <c r="A51" s="5" t="s">
        <v>30</v>
      </c>
      <c r="B51" s="5" t="str">
        <f>IF('TRB Record'!C49="","",'TRB Record'!C49)</f>
        <v/>
      </c>
      <c r="C51" s="21" t="str">
        <f>IF(
        OR('Duplicate mass closure'!E49="",'Duplicate mass closure'!E50=""),
        "",
        IF(
             ABS('Duplicate mass closure'!E49-'Duplicate mass closure'!E50)&gt;'Error Flags'!C$3,
             'Duplicate mass closure'!E50,
             ""
        )
     )</f>
        <v/>
      </c>
      <c r="D51" s="21" t="str">
        <f>IF(
        OR('Duplicate mass closure'!F49="",'Duplicate mass closure'!F50=""),
        "",
        IF(
             ABS('Duplicate mass closure'!F49-'Duplicate mass closure'!F50)&gt;'Error Flags'!D$3,
             'Duplicate mass closure'!F50,
             ""
        )
     )</f>
        <v/>
      </c>
      <c r="E51" s="21" t="str">
        <f>IF(
        OR('Duplicate mass closure'!G49="",'Duplicate mass closure'!G50=""),
        "",
        IF(
             ABS('Duplicate mass closure'!G49-'Duplicate mass closure'!G50)&gt;'Error Flags'!E$3,
             'Duplicate mass closure'!G50,
             ""
        )
     )</f>
        <v/>
      </c>
      <c r="F51" s="21" t="str">
        <f>IF(
        OR('Duplicate mass closure'!H49="",'Duplicate mass closure'!H50=""),
        "",
        IF(
             ABS('Duplicate mass closure'!H49-'Duplicate mass closure'!H50)&gt;'Error Flags'!F$3,
             'Duplicate mass closure'!H50,
             ""
        )
     )</f>
        <v/>
      </c>
      <c r="G51" s="21" t="str">
        <f>IF(
        OR('Duplicate mass closure'!I49="",'Duplicate mass closure'!I50=""),
        "",
        IF(
             ABS('Duplicate mass closure'!I49-'Duplicate mass closure'!I50)&gt;'Error Flags'!G$3,
             'Duplicate mass closure'!I50,
             ""
        )
     )</f>
        <v/>
      </c>
      <c r="H51" s="21" t="str">
        <f>IF(
        OR('Duplicate mass closure'!J49="",'Duplicate mass closure'!J50=""),
        "",
        IF(
             ABS('Duplicate mass closure'!J49-'Duplicate mass closure'!J50)&gt;'Error Flags'!H$3,
             'Duplicate mass closure'!J50,
             ""
        )
     )</f>
        <v/>
      </c>
      <c r="I51" s="21" t="str">
        <f>IF(
        OR('Duplicate mass closure'!K49="",'Duplicate mass closure'!K50=""),
        "",
        IF(
             ABS('Duplicate mass closure'!K49-'Duplicate mass closure'!K50)&gt;'Error Flags'!I$3,
             'Duplicate mass closure'!K50,
             ""
        )
     )</f>
        <v/>
      </c>
      <c r="J51" s="21" t="str">
        <f>IF(
        OR('Duplicate mass closure'!L49="",'Duplicate mass closure'!L50=""),
        "",
        IF(
             ABS('Duplicate mass closure'!L49-'Duplicate mass closure'!L50)&gt;'Error Flags'!J$3,
             'Duplicate mass closure'!L50,
             ""
        )
     )</f>
        <v/>
      </c>
      <c r="K51" s="21" t="str">
        <f>IF(
        OR('Duplicate mass closure'!M49="",'Duplicate mass closure'!M50=""),
        "",
        IF(
             ABS('Duplicate mass closure'!M49-'Duplicate mass closure'!M50)&gt;'Error Flags'!K$3,
             'Duplicate mass closure'!M50,
             ""
        )
     )</f>
        <v/>
      </c>
      <c r="L51" s="21" t="str">
        <f>IF(
        OR('Duplicate mass closure'!N49="",'Duplicate mass closure'!N50=""),
        "",
        IF(
             ABS('Duplicate mass closure'!N49-'Duplicate mass closure'!N50)&gt;'Error Flags'!L$3,
             'Duplicate mass closure'!N50,
             ""
        )
     )</f>
        <v/>
      </c>
      <c r="M51" s="21" t="str">
        <f>IF(
        OR('Duplicate mass closure'!O49="",'Duplicate mass closure'!O50=""),
        "",
        IF(
             ABS('Duplicate mass closure'!O49-'Duplicate mass closure'!O50)&gt;'Error Flags'!M$3,
             'Duplicate mass closure'!O50,
             ""
        )
     )</f>
        <v/>
      </c>
      <c r="N51" s="21" t="str">
        <f>IF(
        OR('Duplicate mass closure'!P49="",'Duplicate mass closure'!P50=""),
        "",
        IF(
             ABS('Duplicate mass closure'!P49-'Duplicate mass closure'!P50)&gt;'Error Flags'!N$3,
             'Duplicate mass closure'!P50,
             ""
        )
     )</f>
        <v/>
      </c>
      <c r="O51" s="21" t="str">
        <f>IF(
        OR('Duplicate mass closure'!Q49="",'Duplicate mass closure'!Q50=""),
        "",
        IF(
             ABS('Duplicate mass closure'!Q49-'Duplicate mass closure'!Q50)&gt;'Error Flags'!O$3,
             'Duplicate mass closure'!Q50,
             ""
        )
     )</f>
        <v/>
      </c>
      <c r="P51" s="21" t="str">
        <f>IF(
        OR('Duplicate mass closure'!R49="",'Duplicate mass closure'!R50=""),
        "",
        IF(
             ABS('Duplicate mass closure'!R49-'Duplicate mass closure'!R50)&gt;'Error Flags'!P$3,
             'Duplicate mass closure'!R50,
             ""
        )
     )</f>
        <v/>
      </c>
      <c r="Q51" s="21" t="str">
        <f>IF(
        OR('Duplicate mass closure'!S49="",'Duplicate mass closure'!S50=""),
        "",
        IF(
             ABS('Duplicate mass closure'!S49-'Duplicate mass closure'!S50)&gt;'Error Flags'!Q$3,
             'Duplicate mass closure'!S50,
             ""
        )
     )</f>
        <v/>
      </c>
      <c r="R51" s="21" t="str">
        <f>IF(
        OR('Duplicate mass closure'!T49="",'Duplicate mass closure'!T50=""),
        "",
        IF(
             ABS('Duplicate mass closure'!T49-'Duplicate mass closure'!T50)&gt;'Error Flags'!R$3,
             'Duplicate mass closure'!T50,
             ""
        )
     )</f>
        <v/>
      </c>
      <c r="S51" s="21" t="str">
        <f>IF(
        OR('Duplicate mass closure'!U49="",'Duplicate mass closure'!U50=""),
        "",
        IF(
             ABS('Duplicate mass closure'!U49-'Duplicate mass closure'!U50)&gt;'Error Flags'!S$3,
             'Duplicate mass closure'!U50,
             ""
        )
     )</f>
        <v/>
      </c>
      <c r="T51" s="21" t="str">
        <f>IF(
        OR('Duplicate mass closure'!V49="",'Duplicate mass closure'!V50=""),
        "",
        IF(
             ABS('Duplicate mass closure'!V49-'Duplicate mass closure'!V50)&gt;'Error Flags'!T$3,
             'Duplicate mass closure'!V50,
             ""
        )
     )</f>
        <v/>
      </c>
      <c r="U51" s="21" t="str">
        <f>IF(
        OR('Duplicate mass closure'!W49="",'Duplicate mass closure'!W50=""),
        "",
        IF(
             ABS('Duplicate mass closure'!W49-'Duplicate mass closure'!W50)&gt;'Error Flags'!U$3,
             'Duplicate mass closure'!W50,
             ""
        )
     )</f>
        <v/>
      </c>
      <c r="V51" s="21" t="str">
        <f>IF(
        OR('Duplicate mass closure'!X49="",'Duplicate mass closure'!X50=""),
        "",
        IF(
             ABS('Duplicate mass closure'!X49-'Duplicate mass closure'!X50)&gt;'Error Flags'!V$3,
             'Duplicate mass closure'!X50,
             ""
        )
     )</f>
        <v/>
      </c>
      <c r="W51" s="21" t="str">
        <f>IF(
        OR('Duplicate mass closure'!Y49="",'Duplicate mass closure'!Y50=""),
        "",
        IF(
             ABS('Duplicate mass closure'!Y49-'Duplicate mass closure'!Y50)&gt;'Error Flags'!W$3,
             'Duplicate mass closure'!Y50,
             ""
        )
     )</f>
        <v/>
      </c>
      <c r="X51" s="21" t="str">
        <f>IF(
        OR('Duplicate mass closure'!Z49="",'Duplicate mass closure'!Z50=""),
        "",
        IF(
             ABS('Duplicate mass closure'!Z49-'Duplicate mass closure'!Z50)&gt;'Error Flags'!X$3,
             'Duplicate mass closure'!Z50,
             ""
        )
     )</f>
        <v/>
      </c>
      <c r="Y51" s="21" t="str">
        <f>IF(
        OR('Duplicate mass closure'!AA49="",'Duplicate mass closure'!AA50=""),
        "",
        IF(
             ABS('Duplicate mass closure'!AA49-'Duplicate mass closure'!AA50)&gt;'Error Flags'!Y$3,
             'Duplicate mass closure'!AA50,
             ""
        )
     )</f>
        <v/>
      </c>
      <c r="Z51" s="21" t="str">
        <f>IF(
        OR('Duplicate mass closure'!AB49="",'Duplicate mass closure'!AB50=""),
        "",
        IF(
             ABS('Duplicate mass closure'!AB49-'Duplicate mass closure'!AB50)&gt;'Error Flags'!Z$3,
             'Duplicate mass closure'!AB50,
             ""
        )
     )</f>
        <v/>
      </c>
    </row>
    <row r="52" spans="1:26">
      <c r="A52" s="5">
        <v>25</v>
      </c>
      <c r="B52" s="5" t="str">
        <f>IF('TRB Record'!C50="","",'TRB Record'!C50)</f>
        <v/>
      </c>
      <c r="C52" s="21" t="str">
        <f>IF(
        OR('Duplicate mass closure'!E51="",'Duplicate mass closure'!E52=""),
        "",
        IF(
             ABS('Duplicate mass closure'!E51-'Duplicate mass closure'!E52)&gt;'Error Flags'!C$3,
             'Duplicate mass closure'!E51,
             ""
        )
     )</f>
        <v/>
      </c>
      <c r="D52" s="21" t="str">
        <f>IF(
        OR('Duplicate mass closure'!F51="",'Duplicate mass closure'!F52=""),
        "",
        IF(
             ABS('Duplicate mass closure'!F51-'Duplicate mass closure'!F52)&gt;'Error Flags'!D$3,
             'Duplicate mass closure'!F51,
             ""
        )
     )</f>
        <v/>
      </c>
      <c r="E52" s="21" t="str">
        <f>IF(
        OR('Duplicate mass closure'!G51="",'Duplicate mass closure'!G52=""),
        "",
        IF(
             ABS('Duplicate mass closure'!G51-'Duplicate mass closure'!G52)&gt;'Error Flags'!E$3,
             'Duplicate mass closure'!G51,
             ""
        )
     )</f>
        <v/>
      </c>
      <c r="F52" s="21" t="str">
        <f>IF(
        OR('Duplicate mass closure'!H51="",'Duplicate mass closure'!H52=""),
        "",
        IF(
             ABS('Duplicate mass closure'!H51-'Duplicate mass closure'!H52)&gt;'Error Flags'!F$3,
             'Duplicate mass closure'!H51,
             ""
        )
     )</f>
        <v/>
      </c>
      <c r="G52" s="21" t="str">
        <f>IF(
        OR('Duplicate mass closure'!I51="",'Duplicate mass closure'!I52=""),
        "",
        IF(
             ABS('Duplicate mass closure'!I51-'Duplicate mass closure'!I52)&gt;'Error Flags'!G$3,
             'Duplicate mass closure'!I51,
             ""
        )
     )</f>
        <v/>
      </c>
      <c r="H52" s="21" t="str">
        <f>IF(
        OR('Duplicate mass closure'!J51="",'Duplicate mass closure'!J52=""),
        "",
        IF(
             ABS('Duplicate mass closure'!J51-'Duplicate mass closure'!J52)&gt;'Error Flags'!H$3,
             'Duplicate mass closure'!J51,
             ""
        )
     )</f>
        <v/>
      </c>
      <c r="I52" s="21" t="str">
        <f>IF(
        OR('Duplicate mass closure'!K51="",'Duplicate mass closure'!K52=""),
        "",
        IF(
             ABS('Duplicate mass closure'!K51-'Duplicate mass closure'!K52)&gt;'Error Flags'!I$3,
             'Duplicate mass closure'!K51,
             ""
        )
     )</f>
        <v/>
      </c>
      <c r="J52" s="21" t="str">
        <f>IF(
        OR('Duplicate mass closure'!L51="",'Duplicate mass closure'!L52=""),
        "",
        IF(
             ABS('Duplicate mass closure'!L51-'Duplicate mass closure'!L52)&gt;'Error Flags'!J$3,
             'Duplicate mass closure'!L51,
             ""
        )
     )</f>
        <v/>
      </c>
      <c r="K52" s="21" t="str">
        <f>IF(
        OR('Duplicate mass closure'!M51="",'Duplicate mass closure'!M52=""),
        "",
        IF(
             ABS('Duplicate mass closure'!M51-'Duplicate mass closure'!M52)&gt;'Error Flags'!K$3,
             'Duplicate mass closure'!M51,
             ""
        )
     )</f>
        <v/>
      </c>
      <c r="L52" s="21" t="str">
        <f>IF(
        OR('Duplicate mass closure'!N51="",'Duplicate mass closure'!N52=""),
        "",
        IF(
             ABS('Duplicate mass closure'!N51-'Duplicate mass closure'!N52)&gt;'Error Flags'!L$3,
             'Duplicate mass closure'!N51,
             ""
        )
     )</f>
        <v/>
      </c>
      <c r="M52" s="21" t="str">
        <f>IF(
        OR('Duplicate mass closure'!O51="",'Duplicate mass closure'!O52=""),
        "",
        IF(
             ABS('Duplicate mass closure'!O51-'Duplicate mass closure'!O52)&gt;'Error Flags'!M$3,
             'Duplicate mass closure'!O51,
             ""
        )
     )</f>
        <v/>
      </c>
      <c r="N52" s="21" t="str">
        <f>IF(
        OR('Duplicate mass closure'!P51="",'Duplicate mass closure'!P52=""),
        "",
        IF(
             ABS('Duplicate mass closure'!P51-'Duplicate mass closure'!P52)&gt;'Error Flags'!N$3,
             'Duplicate mass closure'!P51,
             ""
        )
     )</f>
        <v/>
      </c>
      <c r="O52" s="21" t="str">
        <f>IF(
        OR('Duplicate mass closure'!Q51="",'Duplicate mass closure'!Q52=""),
        "",
        IF(
             ABS('Duplicate mass closure'!Q51-'Duplicate mass closure'!Q52)&gt;'Error Flags'!O$3,
             'Duplicate mass closure'!Q51,
             ""
        )
     )</f>
        <v/>
      </c>
      <c r="P52" s="21" t="str">
        <f>IF(
        OR('Duplicate mass closure'!R51="",'Duplicate mass closure'!R52=""),
        "",
        IF(
             ABS('Duplicate mass closure'!R51-'Duplicate mass closure'!R52)&gt;'Error Flags'!P$3,
             'Duplicate mass closure'!R51,
             ""
        )
     )</f>
        <v/>
      </c>
      <c r="Q52" s="21" t="str">
        <f>IF(
        OR('Duplicate mass closure'!S51="",'Duplicate mass closure'!S52=""),
        "",
        IF(
             ABS('Duplicate mass closure'!S51-'Duplicate mass closure'!S52)&gt;'Error Flags'!Q$3,
             'Duplicate mass closure'!S51,
             ""
        )
     )</f>
        <v/>
      </c>
      <c r="R52" s="21" t="str">
        <f>IF(
        OR('Duplicate mass closure'!T51="",'Duplicate mass closure'!T52=""),
        "",
        IF(
             ABS('Duplicate mass closure'!T51-'Duplicate mass closure'!T52)&gt;'Error Flags'!R$3,
             'Duplicate mass closure'!T51,
             ""
        )
     )</f>
        <v/>
      </c>
      <c r="S52" s="21" t="str">
        <f>IF(
        OR('Duplicate mass closure'!U51="",'Duplicate mass closure'!U52=""),
        "",
        IF(
             ABS('Duplicate mass closure'!U51-'Duplicate mass closure'!U52)&gt;'Error Flags'!S$3,
             'Duplicate mass closure'!U51,
             ""
        )
     )</f>
        <v/>
      </c>
      <c r="T52" s="21" t="str">
        <f>IF(
        OR('Duplicate mass closure'!V51="",'Duplicate mass closure'!V52=""),
        "",
        IF(
             ABS('Duplicate mass closure'!V51-'Duplicate mass closure'!V52)&gt;'Error Flags'!T$3,
             'Duplicate mass closure'!V51,
             ""
        )
     )</f>
        <v/>
      </c>
      <c r="U52" s="21" t="str">
        <f>IF(
        OR('Duplicate mass closure'!W51="",'Duplicate mass closure'!W52=""),
        "",
        IF(
             ABS('Duplicate mass closure'!W51-'Duplicate mass closure'!W52)&gt;'Error Flags'!U$3,
             'Duplicate mass closure'!W51,
             ""
        )
     )</f>
        <v/>
      </c>
      <c r="V52" s="21" t="str">
        <f>IF(
        OR('Duplicate mass closure'!X51="",'Duplicate mass closure'!X52=""),
        "",
        IF(
             ABS('Duplicate mass closure'!X51-'Duplicate mass closure'!X52)&gt;'Error Flags'!V$3,
             'Duplicate mass closure'!X51,
             ""
        )
     )</f>
        <v/>
      </c>
      <c r="W52" s="21" t="str">
        <f>IF(
        OR('Duplicate mass closure'!Y51="",'Duplicate mass closure'!Y52=""),
        "",
        IF(
             ABS('Duplicate mass closure'!Y51-'Duplicate mass closure'!Y52)&gt;'Error Flags'!W$3,
             'Duplicate mass closure'!Y51,
             ""
        )
     )</f>
        <v/>
      </c>
      <c r="X52" s="21" t="str">
        <f>IF(
        OR('Duplicate mass closure'!Z51="",'Duplicate mass closure'!Z52=""),
        "",
        IF(
             ABS('Duplicate mass closure'!Z51-'Duplicate mass closure'!Z52)&gt;'Error Flags'!X$3,
             'Duplicate mass closure'!Z51,
             ""
        )
     )</f>
        <v/>
      </c>
      <c r="Y52" s="21" t="str">
        <f>IF(
        OR('Duplicate mass closure'!AA51="",'Duplicate mass closure'!AA52=""),
        "",
        IF(
             ABS('Duplicate mass closure'!AA51-'Duplicate mass closure'!AA52)&gt;'Error Flags'!Y$3,
             'Duplicate mass closure'!AA51,
             ""
        )
     )</f>
        <v/>
      </c>
      <c r="Z52" s="21" t="str">
        <f>IF(
        OR('Duplicate mass closure'!AB51="",'Duplicate mass closure'!AB52=""),
        "",
        IF(
             ABS('Duplicate mass closure'!AB51-'Duplicate mass closure'!AB52)&gt;'Error Flags'!Z$3,
             'Duplicate mass closure'!AB51,
             ""
        )
     )</f>
        <v/>
      </c>
    </row>
    <row r="53" spans="1:26">
      <c r="A53" s="5" t="s">
        <v>31</v>
      </c>
      <c r="B53" s="5" t="str">
        <f>IF('TRB Record'!C51="","",'TRB Record'!C51)</f>
        <v/>
      </c>
      <c r="C53" s="21" t="str">
        <f>IF(
        OR('Duplicate mass closure'!E51="",'Duplicate mass closure'!E52=""),
        "",
        IF(
             ABS('Duplicate mass closure'!E51-'Duplicate mass closure'!E52)&gt;'Error Flags'!C$3,
             'Duplicate mass closure'!E52,
             ""
        )
     )</f>
        <v/>
      </c>
      <c r="D53" s="21" t="str">
        <f>IF(
        OR('Duplicate mass closure'!F51="",'Duplicate mass closure'!F52=""),
        "",
        IF(
             ABS('Duplicate mass closure'!F51-'Duplicate mass closure'!F52)&gt;'Error Flags'!D$3,
             'Duplicate mass closure'!F52,
             ""
        )
     )</f>
        <v/>
      </c>
      <c r="E53" s="21" t="str">
        <f>IF(
        OR('Duplicate mass closure'!G51="",'Duplicate mass closure'!G52=""),
        "",
        IF(
             ABS('Duplicate mass closure'!G51-'Duplicate mass closure'!G52)&gt;'Error Flags'!E$3,
             'Duplicate mass closure'!G52,
             ""
        )
     )</f>
        <v/>
      </c>
      <c r="F53" s="21" t="str">
        <f>IF(
        OR('Duplicate mass closure'!H51="",'Duplicate mass closure'!H52=""),
        "",
        IF(
             ABS('Duplicate mass closure'!H51-'Duplicate mass closure'!H52)&gt;'Error Flags'!F$3,
             'Duplicate mass closure'!H52,
             ""
        )
     )</f>
        <v/>
      </c>
      <c r="G53" s="21" t="str">
        <f>IF(
        OR('Duplicate mass closure'!I51="",'Duplicate mass closure'!I52=""),
        "",
        IF(
             ABS('Duplicate mass closure'!I51-'Duplicate mass closure'!I52)&gt;'Error Flags'!G$3,
             'Duplicate mass closure'!I52,
             ""
        )
     )</f>
        <v/>
      </c>
      <c r="H53" s="21" t="str">
        <f>IF(
        OR('Duplicate mass closure'!J51="",'Duplicate mass closure'!J52=""),
        "",
        IF(
             ABS('Duplicate mass closure'!J51-'Duplicate mass closure'!J52)&gt;'Error Flags'!H$3,
             'Duplicate mass closure'!J52,
             ""
        )
     )</f>
        <v/>
      </c>
      <c r="I53" s="21" t="str">
        <f>IF(
        OR('Duplicate mass closure'!K51="",'Duplicate mass closure'!K52=""),
        "",
        IF(
             ABS('Duplicate mass closure'!K51-'Duplicate mass closure'!K52)&gt;'Error Flags'!I$3,
             'Duplicate mass closure'!K52,
             ""
        )
     )</f>
        <v/>
      </c>
      <c r="J53" s="21" t="str">
        <f>IF(
        OR('Duplicate mass closure'!L51="",'Duplicate mass closure'!L52=""),
        "",
        IF(
             ABS('Duplicate mass closure'!L51-'Duplicate mass closure'!L52)&gt;'Error Flags'!J$3,
             'Duplicate mass closure'!L52,
             ""
        )
     )</f>
        <v/>
      </c>
      <c r="K53" s="21" t="str">
        <f>IF(
        OR('Duplicate mass closure'!M51="",'Duplicate mass closure'!M52=""),
        "",
        IF(
             ABS('Duplicate mass closure'!M51-'Duplicate mass closure'!M52)&gt;'Error Flags'!K$3,
             'Duplicate mass closure'!M52,
             ""
        )
     )</f>
        <v/>
      </c>
      <c r="L53" s="21" t="str">
        <f>IF(
        OR('Duplicate mass closure'!N51="",'Duplicate mass closure'!N52=""),
        "",
        IF(
             ABS('Duplicate mass closure'!N51-'Duplicate mass closure'!N52)&gt;'Error Flags'!L$3,
             'Duplicate mass closure'!N52,
             ""
        )
     )</f>
        <v/>
      </c>
      <c r="M53" s="21" t="str">
        <f>IF(
        OR('Duplicate mass closure'!O51="",'Duplicate mass closure'!O52=""),
        "",
        IF(
             ABS('Duplicate mass closure'!O51-'Duplicate mass closure'!O52)&gt;'Error Flags'!M$3,
             'Duplicate mass closure'!O52,
             ""
        )
     )</f>
        <v/>
      </c>
      <c r="N53" s="21" t="str">
        <f>IF(
        OR('Duplicate mass closure'!P51="",'Duplicate mass closure'!P52=""),
        "",
        IF(
             ABS('Duplicate mass closure'!P51-'Duplicate mass closure'!P52)&gt;'Error Flags'!N$3,
             'Duplicate mass closure'!P52,
             ""
        )
     )</f>
        <v/>
      </c>
      <c r="O53" s="21" t="str">
        <f>IF(
        OR('Duplicate mass closure'!Q51="",'Duplicate mass closure'!Q52=""),
        "",
        IF(
             ABS('Duplicate mass closure'!Q51-'Duplicate mass closure'!Q52)&gt;'Error Flags'!O$3,
             'Duplicate mass closure'!Q52,
             ""
        )
     )</f>
        <v/>
      </c>
      <c r="P53" s="21" t="str">
        <f>IF(
        OR('Duplicate mass closure'!R51="",'Duplicate mass closure'!R52=""),
        "",
        IF(
             ABS('Duplicate mass closure'!R51-'Duplicate mass closure'!R52)&gt;'Error Flags'!P$3,
             'Duplicate mass closure'!R52,
             ""
        )
     )</f>
        <v/>
      </c>
      <c r="Q53" s="21" t="str">
        <f>IF(
        OR('Duplicate mass closure'!S51="",'Duplicate mass closure'!S52=""),
        "",
        IF(
             ABS('Duplicate mass closure'!S51-'Duplicate mass closure'!S52)&gt;'Error Flags'!Q$3,
             'Duplicate mass closure'!S52,
             ""
        )
     )</f>
        <v/>
      </c>
      <c r="R53" s="21" t="str">
        <f>IF(
        OR('Duplicate mass closure'!T51="",'Duplicate mass closure'!T52=""),
        "",
        IF(
             ABS('Duplicate mass closure'!T51-'Duplicate mass closure'!T52)&gt;'Error Flags'!R$3,
             'Duplicate mass closure'!T52,
             ""
        )
     )</f>
        <v/>
      </c>
      <c r="S53" s="21" t="str">
        <f>IF(
        OR('Duplicate mass closure'!U51="",'Duplicate mass closure'!U52=""),
        "",
        IF(
             ABS('Duplicate mass closure'!U51-'Duplicate mass closure'!U52)&gt;'Error Flags'!S$3,
             'Duplicate mass closure'!U52,
             ""
        )
     )</f>
        <v/>
      </c>
      <c r="T53" s="21" t="str">
        <f>IF(
        OR('Duplicate mass closure'!V51="",'Duplicate mass closure'!V52=""),
        "",
        IF(
             ABS('Duplicate mass closure'!V51-'Duplicate mass closure'!V52)&gt;'Error Flags'!T$3,
             'Duplicate mass closure'!V52,
             ""
        )
     )</f>
        <v/>
      </c>
      <c r="U53" s="21" t="str">
        <f>IF(
        OR('Duplicate mass closure'!W51="",'Duplicate mass closure'!W52=""),
        "",
        IF(
             ABS('Duplicate mass closure'!W51-'Duplicate mass closure'!W52)&gt;'Error Flags'!U$3,
             'Duplicate mass closure'!W52,
             ""
        )
     )</f>
        <v/>
      </c>
      <c r="V53" s="21" t="str">
        <f>IF(
        OR('Duplicate mass closure'!X51="",'Duplicate mass closure'!X52=""),
        "",
        IF(
             ABS('Duplicate mass closure'!X51-'Duplicate mass closure'!X52)&gt;'Error Flags'!V$3,
             'Duplicate mass closure'!X52,
             ""
        )
     )</f>
        <v/>
      </c>
      <c r="W53" s="21" t="str">
        <f>IF(
        OR('Duplicate mass closure'!Y51="",'Duplicate mass closure'!Y52=""),
        "",
        IF(
             ABS('Duplicate mass closure'!Y51-'Duplicate mass closure'!Y52)&gt;'Error Flags'!W$3,
             'Duplicate mass closure'!Y52,
             ""
        )
     )</f>
        <v/>
      </c>
      <c r="X53" s="21" t="str">
        <f>IF(
        OR('Duplicate mass closure'!Z51="",'Duplicate mass closure'!Z52=""),
        "",
        IF(
             ABS('Duplicate mass closure'!Z51-'Duplicate mass closure'!Z52)&gt;'Error Flags'!X$3,
             'Duplicate mass closure'!Z52,
             ""
        )
     )</f>
        <v/>
      </c>
      <c r="Y53" s="21" t="str">
        <f>IF(
        OR('Duplicate mass closure'!AA51="",'Duplicate mass closure'!AA52=""),
        "",
        IF(
             ABS('Duplicate mass closure'!AA51-'Duplicate mass closure'!AA52)&gt;'Error Flags'!Y$3,
             'Duplicate mass closure'!AA52,
             ""
        )
     )</f>
        <v/>
      </c>
      <c r="Z53" s="21" t="str">
        <f>IF(
        OR('Duplicate mass closure'!AB51="",'Duplicate mass closure'!AB52=""),
        "",
        IF(
             ABS('Duplicate mass closure'!AB51-'Duplicate mass closure'!AB52)&gt;'Error Flags'!Z$3,
             'Duplicate mass closure'!AB52,
             ""
        )
     )</f>
        <v/>
      </c>
    </row>
    <row r="54" spans="1:26">
      <c r="A54" s="5">
        <v>26</v>
      </c>
      <c r="B54" s="5" t="str">
        <f>IF('TRB Record'!C52="","",'TRB Record'!C52)</f>
        <v/>
      </c>
      <c r="C54" s="21" t="str">
        <f>IF(
        OR('Duplicate mass closure'!E53="",'Duplicate mass closure'!E54=""),
        "",
        IF(
             ABS('Duplicate mass closure'!E53-'Duplicate mass closure'!E54)&gt;'Error Flags'!C$3,
             'Duplicate mass closure'!E53,
             ""
        )
     )</f>
        <v/>
      </c>
      <c r="D54" s="21" t="str">
        <f>IF(
        OR('Duplicate mass closure'!F53="",'Duplicate mass closure'!F54=""),
        "",
        IF(
             ABS('Duplicate mass closure'!F53-'Duplicate mass closure'!F54)&gt;'Error Flags'!D$3,
             'Duplicate mass closure'!F53,
             ""
        )
     )</f>
        <v/>
      </c>
      <c r="E54" s="21" t="str">
        <f>IF(
        OR('Duplicate mass closure'!G53="",'Duplicate mass closure'!G54=""),
        "",
        IF(
             ABS('Duplicate mass closure'!G53-'Duplicate mass closure'!G54)&gt;'Error Flags'!E$3,
             'Duplicate mass closure'!G53,
             ""
        )
     )</f>
        <v/>
      </c>
      <c r="F54" s="21" t="str">
        <f>IF(
        OR('Duplicate mass closure'!H53="",'Duplicate mass closure'!H54=""),
        "",
        IF(
             ABS('Duplicate mass closure'!H53-'Duplicate mass closure'!H54)&gt;'Error Flags'!F$3,
             'Duplicate mass closure'!H53,
             ""
        )
     )</f>
        <v/>
      </c>
      <c r="G54" s="21" t="str">
        <f>IF(
        OR('Duplicate mass closure'!I53="",'Duplicate mass closure'!I54=""),
        "",
        IF(
             ABS('Duplicate mass closure'!I53-'Duplicate mass closure'!I54)&gt;'Error Flags'!G$3,
             'Duplicate mass closure'!I53,
             ""
        )
     )</f>
        <v/>
      </c>
      <c r="H54" s="21" t="str">
        <f>IF(
        OR('Duplicate mass closure'!J53="",'Duplicate mass closure'!J54=""),
        "",
        IF(
             ABS('Duplicate mass closure'!J53-'Duplicate mass closure'!J54)&gt;'Error Flags'!H$3,
             'Duplicate mass closure'!J53,
             ""
        )
     )</f>
        <v/>
      </c>
      <c r="I54" s="21" t="str">
        <f>IF(
        OR('Duplicate mass closure'!K53="",'Duplicate mass closure'!K54=""),
        "",
        IF(
             ABS('Duplicate mass closure'!K53-'Duplicate mass closure'!K54)&gt;'Error Flags'!I$3,
             'Duplicate mass closure'!K53,
             ""
        )
     )</f>
        <v/>
      </c>
      <c r="J54" s="21" t="str">
        <f>IF(
        OR('Duplicate mass closure'!L53="",'Duplicate mass closure'!L54=""),
        "",
        IF(
             ABS('Duplicate mass closure'!L53-'Duplicate mass closure'!L54)&gt;'Error Flags'!J$3,
             'Duplicate mass closure'!L53,
             ""
        )
     )</f>
        <v/>
      </c>
      <c r="K54" s="21" t="str">
        <f>IF(
        OR('Duplicate mass closure'!M53="",'Duplicate mass closure'!M54=""),
        "",
        IF(
             ABS('Duplicate mass closure'!M53-'Duplicate mass closure'!M54)&gt;'Error Flags'!K$3,
             'Duplicate mass closure'!M53,
             ""
        )
     )</f>
        <v/>
      </c>
      <c r="L54" s="21" t="str">
        <f>IF(
        OR('Duplicate mass closure'!N53="",'Duplicate mass closure'!N54=""),
        "",
        IF(
             ABS('Duplicate mass closure'!N53-'Duplicate mass closure'!N54)&gt;'Error Flags'!L$3,
             'Duplicate mass closure'!N53,
             ""
        )
     )</f>
        <v/>
      </c>
      <c r="M54" s="21" t="str">
        <f>IF(
        OR('Duplicate mass closure'!O53="",'Duplicate mass closure'!O54=""),
        "",
        IF(
             ABS('Duplicate mass closure'!O53-'Duplicate mass closure'!O54)&gt;'Error Flags'!M$3,
             'Duplicate mass closure'!O53,
             ""
        )
     )</f>
        <v/>
      </c>
      <c r="N54" s="21" t="str">
        <f>IF(
        OR('Duplicate mass closure'!P53="",'Duplicate mass closure'!P54=""),
        "",
        IF(
             ABS('Duplicate mass closure'!P53-'Duplicate mass closure'!P54)&gt;'Error Flags'!N$3,
             'Duplicate mass closure'!P53,
             ""
        )
     )</f>
        <v/>
      </c>
      <c r="O54" s="21" t="str">
        <f>IF(
        OR('Duplicate mass closure'!Q53="",'Duplicate mass closure'!Q54=""),
        "",
        IF(
             ABS('Duplicate mass closure'!Q53-'Duplicate mass closure'!Q54)&gt;'Error Flags'!O$3,
             'Duplicate mass closure'!Q53,
             ""
        )
     )</f>
        <v/>
      </c>
      <c r="P54" s="21" t="str">
        <f>IF(
        OR('Duplicate mass closure'!R53="",'Duplicate mass closure'!R54=""),
        "",
        IF(
             ABS('Duplicate mass closure'!R53-'Duplicate mass closure'!R54)&gt;'Error Flags'!P$3,
             'Duplicate mass closure'!R53,
             ""
        )
     )</f>
        <v/>
      </c>
      <c r="Q54" s="21" t="str">
        <f>IF(
        OR('Duplicate mass closure'!S53="",'Duplicate mass closure'!S54=""),
        "",
        IF(
             ABS('Duplicate mass closure'!S53-'Duplicate mass closure'!S54)&gt;'Error Flags'!Q$3,
             'Duplicate mass closure'!S53,
             ""
        )
     )</f>
        <v/>
      </c>
      <c r="R54" s="21" t="str">
        <f>IF(
        OR('Duplicate mass closure'!T53="",'Duplicate mass closure'!T54=""),
        "",
        IF(
             ABS('Duplicate mass closure'!T53-'Duplicate mass closure'!T54)&gt;'Error Flags'!R$3,
             'Duplicate mass closure'!T53,
             ""
        )
     )</f>
        <v/>
      </c>
      <c r="S54" s="21" t="str">
        <f>IF(
        OR('Duplicate mass closure'!U53="",'Duplicate mass closure'!U54=""),
        "",
        IF(
             ABS('Duplicate mass closure'!U53-'Duplicate mass closure'!U54)&gt;'Error Flags'!S$3,
             'Duplicate mass closure'!U53,
             ""
        )
     )</f>
        <v/>
      </c>
      <c r="T54" s="21" t="str">
        <f>IF(
        OR('Duplicate mass closure'!V53="",'Duplicate mass closure'!V54=""),
        "",
        IF(
             ABS('Duplicate mass closure'!V53-'Duplicate mass closure'!V54)&gt;'Error Flags'!T$3,
             'Duplicate mass closure'!V53,
             ""
        )
     )</f>
        <v/>
      </c>
      <c r="U54" s="21" t="str">
        <f>IF(
        OR('Duplicate mass closure'!W53="",'Duplicate mass closure'!W54=""),
        "",
        IF(
             ABS('Duplicate mass closure'!W53-'Duplicate mass closure'!W54)&gt;'Error Flags'!U$3,
             'Duplicate mass closure'!W53,
             ""
        )
     )</f>
        <v/>
      </c>
      <c r="V54" s="21" t="str">
        <f>IF(
        OR('Duplicate mass closure'!X53="",'Duplicate mass closure'!X54=""),
        "",
        IF(
             ABS('Duplicate mass closure'!X53-'Duplicate mass closure'!X54)&gt;'Error Flags'!V$3,
             'Duplicate mass closure'!X53,
             ""
        )
     )</f>
        <v/>
      </c>
      <c r="W54" s="21" t="str">
        <f>IF(
        OR('Duplicate mass closure'!Y53="",'Duplicate mass closure'!Y54=""),
        "",
        IF(
             ABS('Duplicate mass closure'!Y53-'Duplicate mass closure'!Y54)&gt;'Error Flags'!W$3,
             'Duplicate mass closure'!Y53,
             ""
        )
     )</f>
        <v/>
      </c>
      <c r="X54" s="21" t="str">
        <f>IF(
        OR('Duplicate mass closure'!Z53="",'Duplicate mass closure'!Z54=""),
        "",
        IF(
             ABS('Duplicate mass closure'!Z53-'Duplicate mass closure'!Z54)&gt;'Error Flags'!X$3,
             'Duplicate mass closure'!Z53,
             ""
        )
     )</f>
        <v/>
      </c>
      <c r="Y54" s="21" t="str">
        <f>IF(
        OR('Duplicate mass closure'!AA53="",'Duplicate mass closure'!AA54=""),
        "",
        IF(
             ABS('Duplicate mass closure'!AA53-'Duplicate mass closure'!AA54)&gt;'Error Flags'!Y$3,
             'Duplicate mass closure'!AA53,
             ""
        )
     )</f>
        <v/>
      </c>
      <c r="Z54" s="21" t="str">
        <f>IF(
        OR('Duplicate mass closure'!AB53="",'Duplicate mass closure'!AB54=""),
        "",
        IF(
             ABS('Duplicate mass closure'!AB53-'Duplicate mass closure'!AB54)&gt;'Error Flags'!Z$3,
             'Duplicate mass closure'!AB53,
             ""
        )
     )</f>
        <v/>
      </c>
    </row>
    <row r="55" spans="1:26">
      <c r="A55" s="5" t="s">
        <v>32</v>
      </c>
      <c r="B55" s="5" t="str">
        <f>IF('TRB Record'!C53="","",'TRB Record'!C53)</f>
        <v/>
      </c>
      <c r="C55" s="21" t="str">
        <f>IF(
        OR('Duplicate mass closure'!E53="",'Duplicate mass closure'!E54=""),
        "",
        IF(
             ABS('Duplicate mass closure'!E53-'Duplicate mass closure'!E54)&gt;'Error Flags'!C$3,
             'Duplicate mass closure'!E54,
             ""
        )
     )</f>
        <v/>
      </c>
      <c r="D55" s="21" t="str">
        <f>IF(
        OR('Duplicate mass closure'!F53="",'Duplicate mass closure'!F54=""),
        "",
        IF(
             ABS('Duplicate mass closure'!F53-'Duplicate mass closure'!F54)&gt;'Error Flags'!D$3,
             'Duplicate mass closure'!F54,
             ""
        )
     )</f>
        <v/>
      </c>
      <c r="E55" s="21" t="str">
        <f>IF(
        OR('Duplicate mass closure'!G53="",'Duplicate mass closure'!G54=""),
        "",
        IF(
             ABS('Duplicate mass closure'!G53-'Duplicate mass closure'!G54)&gt;'Error Flags'!E$3,
             'Duplicate mass closure'!G54,
             ""
        )
     )</f>
        <v/>
      </c>
      <c r="F55" s="21" t="str">
        <f>IF(
        OR('Duplicate mass closure'!H53="",'Duplicate mass closure'!H54=""),
        "",
        IF(
             ABS('Duplicate mass closure'!H53-'Duplicate mass closure'!H54)&gt;'Error Flags'!F$3,
             'Duplicate mass closure'!H54,
             ""
        )
     )</f>
        <v/>
      </c>
      <c r="G55" s="21" t="str">
        <f>IF(
        OR('Duplicate mass closure'!I53="",'Duplicate mass closure'!I54=""),
        "",
        IF(
             ABS('Duplicate mass closure'!I53-'Duplicate mass closure'!I54)&gt;'Error Flags'!G$3,
             'Duplicate mass closure'!I54,
             ""
        )
     )</f>
        <v/>
      </c>
      <c r="H55" s="21" t="str">
        <f>IF(
        OR('Duplicate mass closure'!J53="",'Duplicate mass closure'!J54=""),
        "",
        IF(
             ABS('Duplicate mass closure'!J53-'Duplicate mass closure'!J54)&gt;'Error Flags'!H$3,
             'Duplicate mass closure'!J54,
             ""
        )
     )</f>
        <v/>
      </c>
      <c r="I55" s="21" t="str">
        <f>IF(
        OR('Duplicate mass closure'!K53="",'Duplicate mass closure'!K54=""),
        "",
        IF(
             ABS('Duplicate mass closure'!K53-'Duplicate mass closure'!K54)&gt;'Error Flags'!I$3,
             'Duplicate mass closure'!K54,
             ""
        )
     )</f>
        <v/>
      </c>
      <c r="J55" s="21" t="str">
        <f>IF(
        OR('Duplicate mass closure'!L53="",'Duplicate mass closure'!L54=""),
        "",
        IF(
             ABS('Duplicate mass closure'!L53-'Duplicate mass closure'!L54)&gt;'Error Flags'!J$3,
             'Duplicate mass closure'!L54,
             ""
        )
     )</f>
        <v/>
      </c>
      <c r="K55" s="21" t="str">
        <f>IF(
        OR('Duplicate mass closure'!M53="",'Duplicate mass closure'!M54=""),
        "",
        IF(
             ABS('Duplicate mass closure'!M53-'Duplicate mass closure'!M54)&gt;'Error Flags'!K$3,
             'Duplicate mass closure'!M54,
             ""
        )
     )</f>
        <v/>
      </c>
      <c r="L55" s="21" t="str">
        <f>IF(
        OR('Duplicate mass closure'!N53="",'Duplicate mass closure'!N54=""),
        "",
        IF(
             ABS('Duplicate mass closure'!N53-'Duplicate mass closure'!N54)&gt;'Error Flags'!L$3,
             'Duplicate mass closure'!N54,
             ""
        )
     )</f>
        <v/>
      </c>
      <c r="M55" s="21" t="str">
        <f>IF(
        OR('Duplicate mass closure'!O53="",'Duplicate mass closure'!O54=""),
        "",
        IF(
             ABS('Duplicate mass closure'!O53-'Duplicate mass closure'!O54)&gt;'Error Flags'!M$3,
             'Duplicate mass closure'!O54,
             ""
        )
     )</f>
        <v/>
      </c>
      <c r="N55" s="21" t="str">
        <f>IF(
        OR('Duplicate mass closure'!P53="",'Duplicate mass closure'!P54=""),
        "",
        IF(
             ABS('Duplicate mass closure'!P53-'Duplicate mass closure'!P54)&gt;'Error Flags'!N$3,
             'Duplicate mass closure'!P54,
             ""
        )
     )</f>
        <v/>
      </c>
      <c r="O55" s="21" t="str">
        <f>IF(
        OR('Duplicate mass closure'!Q53="",'Duplicate mass closure'!Q54=""),
        "",
        IF(
             ABS('Duplicate mass closure'!Q53-'Duplicate mass closure'!Q54)&gt;'Error Flags'!O$3,
             'Duplicate mass closure'!Q54,
             ""
        )
     )</f>
        <v/>
      </c>
      <c r="P55" s="21" t="str">
        <f>IF(
        OR('Duplicate mass closure'!R53="",'Duplicate mass closure'!R54=""),
        "",
        IF(
             ABS('Duplicate mass closure'!R53-'Duplicate mass closure'!R54)&gt;'Error Flags'!P$3,
             'Duplicate mass closure'!R54,
             ""
        )
     )</f>
        <v/>
      </c>
      <c r="Q55" s="21" t="str">
        <f>IF(
        OR('Duplicate mass closure'!S53="",'Duplicate mass closure'!S54=""),
        "",
        IF(
             ABS('Duplicate mass closure'!S53-'Duplicate mass closure'!S54)&gt;'Error Flags'!Q$3,
             'Duplicate mass closure'!S54,
             ""
        )
     )</f>
        <v/>
      </c>
      <c r="R55" s="21" t="str">
        <f>IF(
        OR('Duplicate mass closure'!T53="",'Duplicate mass closure'!T54=""),
        "",
        IF(
             ABS('Duplicate mass closure'!T53-'Duplicate mass closure'!T54)&gt;'Error Flags'!R$3,
             'Duplicate mass closure'!T54,
             ""
        )
     )</f>
        <v/>
      </c>
      <c r="S55" s="21" t="str">
        <f>IF(
        OR('Duplicate mass closure'!U53="",'Duplicate mass closure'!U54=""),
        "",
        IF(
             ABS('Duplicate mass closure'!U53-'Duplicate mass closure'!U54)&gt;'Error Flags'!S$3,
             'Duplicate mass closure'!U54,
             ""
        )
     )</f>
        <v/>
      </c>
      <c r="T55" s="21" t="str">
        <f>IF(
        OR('Duplicate mass closure'!V53="",'Duplicate mass closure'!V54=""),
        "",
        IF(
             ABS('Duplicate mass closure'!V53-'Duplicate mass closure'!V54)&gt;'Error Flags'!T$3,
             'Duplicate mass closure'!V54,
             ""
        )
     )</f>
        <v/>
      </c>
      <c r="U55" s="21" t="str">
        <f>IF(
        OR('Duplicate mass closure'!W53="",'Duplicate mass closure'!W54=""),
        "",
        IF(
             ABS('Duplicate mass closure'!W53-'Duplicate mass closure'!W54)&gt;'Error Flags'!U$3,
             'Duplicate mass closure'!W54,
             ""
        )
     )</f>
        <v/>
      </c>
      <c r="V55" s="21" t="str">
        <f>IF(
        OR('Duplicate mass closure'!X53="",'Duplicate mass closure'!X54=""),
        "",
        IF(
             ABS('Duplicate mass closure'!X53-'Duplicate mass closure'!X54)&gt;'Error Flags'!V$3,
             'Duplicate mass closure'!X54,
             ""
        )
     )</f>
        <v/>
      </c>
      <c r="W55" s="21" t="str">
        <f>IF(
        OR('Duplicate mass closure'!Y53="",'Duplicate mass closure'!Y54=""),
        "",
        IF(
             ABS('Duplicate mass closure'!Y53-'Duplicate mass closure'!Y54)&gt;'Error Flags'!W$3,
             'Duplicate mass closure'!Y54,
             ""
        )
     )</f>
        <v/>
      </c>
      <c r="X55" s="21" t="str">
        <f>IF(
        OR('Duplicate mass closure'!Z53="",'Duplicate mass closure'!Z54=""),
        "",
        IF(
             ABS('Duplicate mass closure'!Z53-'Duplicate mass closure'!Z54)&gt;'Error Flags'!X$3,
             'Duplicate mass closure'!Z54,
             ""
        )
     )</f>
        <v/>
      </c>
      <c r="Y55" s="21" t="str">
        <f>IF(
        OR('Duplicate mass closure'!AA53="",'Duplicate mass closure'!AA54=""),
        "",
        IF(
             ABS('Duplicate mass closure'!AA53-'Duplicate mass closure'!AA54)&gt;'Error Flags'!Y$3,
             'Duplicate mass closure'!AA54,
             ""
        )
     )</f>
        <v/>
      </c>
      <c r="Z55" s="21" t="str">
        <f>IF(
        OR('Duplicate mass closure'!AB53="",'Duplicate mass closure'!AB54=""),
        "",
        IF(
             ABS('Duplicate mass closure'!AB53-'Duplicate mass closure'!AB54)&gt;'Error Flags'!Z$3,
             'Duplicate mass closure'!AB54,
             ""
        )
     )</f>
        <v/>
      </c>
    </row>
    <row r="56" spans="1:26">
      <c r="A56" s="5">
        <v>27</v>
      </c>
      <c r="B56" s="5" t="str">
        <f>IF('TRB Record'!C54="","",'TRB Record'!C54)</f>
        <v/>
      </c>
      <c r="C56" s="21" t="str">
        <f>IF(
        OR('Duplicate mass closure'!E55="",'Duplicate mass closure'!E56=""),
        "",
        IF(
             ABS('Duplicate mass closure'!E55-'Duplicate mass closure'!E56)&gt;'Error Flags'!C$3,
             'Duplicate mass closure'!E55,
             ""
        )
     )</f>
        <v/>
      </c>
      <c r="D56" s="21" t="str">
        <f>IF(
        OR('Duplicate mass closure'!F55="",'Duplicate mass closure'!F56=""),
        "",
        IF(
             ABS('Duplicate mass closure'!F55-'Duplicate mass closure'!F56)&gt;'Error Flags'!D$3,
             'Duplicate mass closure'!F55,
             ""
        )
     )</f>
        <v/>
      </c>
      <c r="E56" s="21" t="str">
        <f>IF(
        OR('Duplicate mass closure'!G55="",'Duplicate mass closure'!G56=""),
        "",
        IF(
             ABS('Duplicate mass closure'!G55-'Duplicate mass closure'!G56)&gt;'Error Flags'!E$3,
             'Duplicate mass closure'!G55,
             ""
        )
     )</f>
        <v/>
      </c>
      <c r="F56" s="21" t="str">
        <f>IF(
        OR('Duplicate mass closure'!H55="",'Duplicate mass closure'!H56=""),
        "",
        IF(
             ABS('Duplicate mass closure'!H55-'Duplicate mass closure'!H56)&gt;'Error Flags'!F$3,
             'Duplicate mass closure'!H55,
             ""
        )
     )</f>
        <v/>
      </c>
      <c r="G56" s="21" t="str">
        <f>IF(
        OR('Duplicate mass closure'!I55="",'Duplicate mass closure'!I56=""),
        "",
        IF(
             ABS('Duplicate mass closure'!I55-'Duplicate mass closure'!I56)&gt;'Error Flags'!G$3,
             'Duplicate mass closure'!I55,
             ""
        )
     )</f>
        <v/>
      </c>
      <c r="H56" s="21" t="str">
        <f>IF(
        OR('Duplicate mass closure'!J55="",'Duplicate mass closure'!J56=""),
        "",
        IF(
             ABS('Duplicate mass closure'!J55-'Duplicate mass closure'!J56)&gt;'Error Flags'!H$3,
             'Duplicate mass closure'!J55,
             ""
        )
     )</f>
        <v/>
      </c>
      <c r="I56" s="21" t="str">
        <f>IF(
        OR('Duplicate mass closure'!K55="",'Duplicate mass closure'!K56=""),
        "",
        IF(
             ABS('Duplicate mass closure'!K55-'Duplicate mass closure'!K56)&gt;'Error Flags'!I$3,
             'Duplicate mass closure'!K55,
             ""
        )
     )</f>
        <v/>
      </c>
      <c r="J56" s="21" t="str">
        <f>IF(
        OR('Duplicate mass closure'!L55="",'Duplicate mass closure'!L56=""),
        "",
        IF(
             ABS('Duplicate mass closure'!L55-'Duplicate mass closure'!L56)&gt;'Error Flags'!J$3,
             'Duplicate mass closure'!L55,
             ""
        )
     )</f>
        <v/>
      </c>
      <c r="K56" s="21" t="str">
        <f>IF(
        OR('Duplicate mass closure'!M55="",'Duplicate mass closure'!M56=""),
        "",
        IF(
             ABS('Duplicate mass closure'!M55-'Duplicate mass closure'!M56)&gt;'Error Flags'!K$3,
             'Duplicate mass closure'!M55,
             ""
        )
     )</f>
        <v/>
      </c>
      <c r="L56" s="21" t="str">
        <f>IF(
        OR('Duplicate mass closure'!N55="",'Duplicate mass closure'!N56=""),
        "",
        IF(
             ABS('Duplicate mass closure'!N55-'Duplicate mass closure'!N56)&gt;'Error Flags'!L$3,
             'Duplicate mass closure'!N55,
             ""
        )
     )</f>
        <v/>
      </c>
      <c r="M56" s="21" t="str">
        <f>IF(
        OR('Duplicate mass closure'!O55="",'Duplicate mass closure'!O56=""),
        "",
        IF(
             ABS('Duplicate mass closure'!O55-'Duplicate mass closure'!O56)&gt;'Error Flags'!M$3,
             'Duplicate mass closure'!O55,
             ""
        )
     )</f>
        <v/>
      </c>
      <c r="N56" s="21" t="str">
        <f>IF(
        OR('Duplicate mass closure'!P55="",'Duplicate mass closure'!P56=""),
        "",
        IF(
             ABS('Duplicate mass closure'!P55-'Duplicate mass closure'!P56)&gt;'Error Flags'!N$3,
             'Duplicate mass closure'!P55,
             ""
        )
     )</f>
        <v/>
      </c>
      <c r="O56" s="21" t="str">
        <f>IF(
        OR('Duplicate mass closure'!Q55="",'Duplicate mass closure'!Q56=""),
        "",
        IF(
             ABS('Duplicate mass closure'!Q55-'Duplicate mass closure'!Q56)&gt;'Error Flags'!O$3,
             'Duplicate mass closure'!Q55,
             ""
        )
     )</f>
        <v/>
      </c>
      <c r="P56" s="21" t="str">
        <f>IF(
        OR('Duplicate mass closure'!R55="",'Duplicate mass closure'!R56=""),
        "",
        IF(
             ABS('Duplicate mass closure'!R55-'Duplicate mass closure'!R56)&gt;'Error Flags'!P$3,
             'Duplicate mass closure'!R55,
             ""
        )
     )</f>
        <v/>
      </c>
      <c r="Q56" s="21" t="str">
        <f>IF(
        OR('Duplicate mass closure'!S55="",'Duplicate mass closure'!S56=""),
        "",
        IF(
             ABS('Duplicate mass closure'!S55-'Duplicate mass closure'!S56)&gt;'Error Flags'!Q$3,
             'Duplicate mass closure'!S55,
             ""
        )
     )</f>
        <v/>
      </c>
      <c r="R56" s="21" t="str">
        <f>IF(
        OR('Duplicate mass closure'!T55="",'Duplicate mass closure'!T56=""),
        "",
        IF(
             ABS('Duplicate mass closure'!T55-'Duplicate mass closure'!T56)&gt;'Error Flags'!R$3,
             'Duplicate mass closure'!T55,
             ""
        )
     )</f>
        <v/>
      </c>
      <c r="S56" s="21" t="str">
        <f>IF(
        OR('Duplicate mass closure'!U55="",'Duplicate mass closure'!U56=""),
        "",
        IF(
             ABS('Duplicate mass closure'!U55-'Duplicate mass closure'!U56)&gt;'Error Flags'!S$3,
             'Duplicate mass closure'!U55,
             ""
        )
     )</f>
        <v/>
      </c>
      <c r="T56" s="21" t="str">
        <f>IF(
        OR('Duplicate mass closure'!V55="",'Duplicate mass closure'!V56=""),
        "",
        IF(
             ABS('Duplicate mass closure'!V55-'Duplicate mass closure'!V56)&gt;'Error Flags'!T$3,
             'Duplicate mass closure'!V55,
             ""
        )
     )</f>
        <v/>
      </c>
      <c r="U56" s="21" t="str">
        <f>IF(
        OR('Duplicate mass closure'!W55="",'Duplicate mass closure'!W56=""),
        "",
        IF(
             ABS('Duplicate mass closure'!W55-'Duplicate mass closure'!W56)&gt;'Error Flags'!U$3,
             'Duplicate mass closure'!W55,
             ""
        )
     )</f>
        <v/>
      </c>
      <c r="V56" s="21" t="str">
        <f>IF(
        OR('Duplicate mass closure'!X55="",'Duplicate mass closure'!X56=""),
        "",
        IF(
             ABS('Duplicate mass closure'!X55-'Duplicate mass closure'!X56)&gt;'Error Flags'!V$3,
             'Duplicate mass closure'!X55,
             ""
        )
     )</f>
        <v/>
      </c>
      <c r="W56" s="21" t="str">
        <f>IF(
        OR('Duplicate mass closure'!Y55="",'Duplicate mass closure'!Y56=""),
        "",
        IF(
             ABS('Duplicate mass closure'!Y55-'Duplicate mass closure'!Y56)&gt;'Error Flags'!W$3,
             'Duplicate mass closure'!Y55,
             ""
        )
     )</f>
        <v/>
      </c>
      <c r="X56" s="21" t="str">
        <f>IF(
        OR('Duplicate mass closure'!Z55="",'Duplicate mass closure'!Z56=""),
        "",
        IF(
             ABS('Duplicate mass closure'!Z55-'Duplicate mass closure'!Z56)&gt;'Error Flags'!X$3,
             'Duplicate mass closure'!Z55,
             ""
        )
     )</f>
        <v/>
      </c>
      <c r="Y56" s="21" t="str">
        <f>IF(
        OR('Duplicate mass closure'!AA55="",'Duplicate mass closure'!AA56=""),
        "",
        IF(
             ABS('Duplicate mass closure'!AA55-'Duplicate mass closure'!AA56)&gt;'Error Flags'!Y$3,
             'Duplicate mass closure'!AA55,
             ""
        )
     )</f>
        <v/>
      </c>
      <c r="Z56" s="21" t="str">
        <f>IF(
        OR('Duplicate mass closure'!AB55="",'Duplicate mass closure'!AB56=""),
        "",
        IF(
             ABS('Duplicate mass closure'!AB55-'Duplicate mass closure'!AB56)&gt;'Error Flags'!Z$3,
             'Duplicate mass closure'!AB55,
             ""
        )
     )</f>
        <v/>
      </c>
    </row>
    <row r="57" spans="1:26">
      <c r="A57" s="5" t="s">
        <v>33</v>
      </c>
      <c r="B57" s="5" t="str">
        <f>IF('TRB Record'!C55="","",'TRB Record'!C55)</f>
        <v/>
      </c>
      <c r="C57" s="21" t="str">
        <f>IF(
        OR('Duplicate mass closure'!E55="",'Duplicate mass closure'!E56=""),
        "",
        IF(
             ABS('Duplicate mass closure'!E55-'Duplicate mass closure'!E56)&gt;'Error Flags'!C$3,
             'Duplicate mass closure'!E56,
             ""
        )
     )</f>
        <v/>
      </c>
      <c r="D57" s="21" t="str">
        <f>IF(
        OR('Duplicate mass closure'!F55="",'Duplicate mass closure'!F56=""),
        "",
        IF(
             ABS('Duplicate mass closure'!F55-'Duplicate mass closure'!F56)&gt;'Error Flags'!D$3,
             'Duplicate mass closure'!F56,
             ""
        )
     )</f>
        <v/>
      </c>
      <c r="E57" s="21" t="str">
        <f>IF(
        OR('Duplicate mass closure'!G55="",'Duplicate mass closure'!G56=""),
        "",
        IF(
             ABS('Duplicate mass closure'!G55-'Duplicate mass closure'!G56)&gt;'Error Flags'!E$3,
             'Duplicate mass closure'!G56,
             ""
        )
     )</f>
        <v/>
      </c>
      <c r="F57" s="21" t="str">
        <f>IF(
        OR('Duplicate mass closure'!H55="",'Duplicate mass closure'!H56=""),
        "",
        IF(
             ABS('Duplicate mass closure'!H55-'Duplicate mass closure'!H56)&gt;'Error Flags'!F$3,
             'Duplicate mass closure'!H56,
             ""
        )
     )</f>
        <v/>
      </c>
      <c r="G57" s="21" t="str">
        <f>IF(
        OR('Duplicate mass closure'!I55="",'Duplicate mass closure'!I56=""),
        "",
        IF(
             ABS('Duplicate mass closure'!I55-'Duplicate mass closure'!I56)&gt;'Error Flags'!G$3,
             'Duplicate mass closure'!I56,
             ""
        )
     )</f>
        <v/>
      </c>
      <c r="H57" s="21" t="str">
        <f>IF(
        OR('Duplicate mass closure'!J55="",'Duplicate mass closure'!J56=""),
        "",
        IF(
             ABS('Duplicate mass closure'!J55-'Duplicate mass closure'!J56)&gt;'Error Flags'!H$3,
             'Duplicate mass closure'!J56,
             ""
        )
     )</f>
        <v/>
      </c>
      <c r="I57" s="21" t="str">
        <f>IF(
        OR('Duplicate mass closure'!K55="",'Duplicate mass closure'!K56=""),
        "",
        IF(
             ABS('Duplicate mass closure'!K55-'Duplicate mass closure'!K56)&gt;'Error Flags'!I$3,
             'Duplicate mass closure'!K56,
             ""
        )
     )</f>
        <v/>
      </c>
      <c r="J57" s="21" t="str">
        <f>IF(
        OR('Duplicate mass closure'!L55="",'Duplicate mass closure'!L56=""),
        "",
        IF(
             ABS('Duplicate mass closure'!L55-'Duplicate mass closure'!L56)&gt;'Error Flags'!J$3,
             'Duplicate mass closure'!L56,
             ""
        )
     )</f>
        <v/>
      </c>
      <c r="K57" s="21" t="str">
        <f>IF(
        OR('Duplicate mass closure'!M55="",'Duplicate mass closure'!M56=""),
        "",
        IF(
             ABS('Duplicate mass closure'!M55-'Duplicate mass closure'!M56)&gt;'Error Flags'!K$3,
             'Duplicate mass closure'!M56,
             ""
        )
     )</f>
        <v/>
      </c>
      <c r="L57" s="21" t="str">
        <f>IF(
        OR('Duplicate mass closure'!N55="",'Duplicate mass closure'!N56=""),
        "",
        IF(
             ABS('Duplicate mass closure'!N55-'Duplicate mass closure'!N56)&gt;'Error Flags'!L$3,
             'Duplicate mass closure'!N56,
             ""
        )
     )</f>
        <v/>
      </c>
      <c r="M57" s="21" t="str">
        <f>IF(
        OR('Duplicate mass closure'!O55="",'Duplicate mass closure'!O56=""),
        "",
        IF(
             ABS('Duplicate mass closure'!O55-'Duplicate mass closure'!O56)&gt;'Error Flags'!M$3,
             'Duplicate mass closure'!O56,
             ""
        )
     )</f>
        <v/>
      </c>
      <c r="N57" s="21" t="str">
        <f>IF(
        OR('Duplicate mass closure'!P55="",'Duplicate mass closure'!P56=""),
        "",
        IF(
             ABS('Duplicate mass closure'!P55-'Duplicate mass closure'!P56)&gt;'Error Flags'!N$3,
             'Duplicate mass closure'!P56,
             ""
        )
     )</f>
        <v/>
      </c>
      <c r="O57" s="21" t="str">
        <f>IF(
        OR('Duplicate mass closure'!Q55="",'Duplicate mass closure'!Q56=""),
        "",
        IF(
             ABS('Duplicate mass closure'!Q55-'Duplicate mass closure'!Q56)&gt;'Error Flags'!O$3,
             'Duplicate mass closure'!Q56,
             ""
        )
     )</f>
        <v/>
      </c>
      <c r="P57" s="21" t="str">
        <f>IF(
        OR('Duplicate mass closure'!R55="",'Duplicate mass closure'!R56=""),
        "",
        IF(
             ABS('Duplicate mass closure'!R55-'Duplicate mass closure'!R56)&gt;'Error Flags'!P$3,
             'Duplicate mass closure'!R56,
             ""
        )
     )</f>
        <v/>
      </c>
      <c r="Q57" s="21" t="str">
        <f>IF(
        OR('Duplicate mass closure'!S55="",'Duplicate mass closure'!S56=""),
        "",
        IF(
             ABS('Duplicate mass closure'!S55-'Duplicate mass closure'!S56)&gt;'Error Flags'!Q$3,
             'Duplicate mass closure'!S56,
             ""
        )
     )</f>
        <v/>
      </c>
      <c r="R57" s="21" t="str">
        <f>IF(
        OR('Duplicate mass closure'!T55="",'Duplicate mass closure'!T56=""),
        "",
        IF(
             ABS('Duplicate mass closure'!T55-'Duplicate mass closure'!T56)&gt;'Error Flags'!R$3,
             'Duplicate mass closure'!T56,
             ""
        )
     )</f>
        <v/>
      </c>
      <c r="S57" s="21" t="str">
        <f>IF(
        OR('Duplicate mass closure'!U55="",'Duplicate mass closure'!U56=""),
        "",
        IF(
             ABS('Duplicate mass closure'!U55-'Duplicate mass closure'!U56)&gt;'Error Flags'!S$3,
             'Duplicate mass closure'!U56,
             ""
        )
     )</f>
        <v/>
      </c>
      <c r="T57" s="21" t="str">
        <f>IF(
        OR('Duplicate mass closure'!V55="",'Duplicate mass closure'!V56=""),
        "",
        IF(
             ABS('Duplicate mass closure'!V55-'Duplicate mass closure'!V56)&gt;'Error Flags'!T$3,
             'Duplicate mass closure'!V56,
             ""
        )
     )</f>
        <v/>
      </c>
      <c r="U57" s="21" t="str">
        <f>IF(
        OR('Duplicate mass closure'!W55="",'Duplicate mass closure'!W56=""),
        "",
        IF(
             ABS('Duplicate mass closure'!W55-'Duplicate mass closure'!W56)&gt;'Error Flags'!U$3,
             'Duplicate mass closure'!W56,
             ""
        )
     )</f>
        <v/>
      </c>
      <c r="V57" s="21" t="str">
        <f>IF(
        OR('Duplicate mass closure'!X55="",'Duplicate mass closure'!X56=""),
        "",
        IF(
             ABS('Duplicate mass closure'!X55-'Duplicate mass closure'!X56)&gt;'Error Flags'!V$3,
             'Duplicate mass closure'!X56,
             ""
        )
     )</f>
        <v/>
      </c>
      <c r="W57" s="21" t="str">
        <f>IF(
        OR('Duplicate mass closure'!Y55="",'Duplicate mass closure'!Y56=""),
        "",
        IF(
             ABS('Duplicate mass closure'!Y55-'Duplicate mass closure'!Y56)&gt;'Error Flags'!W$3,
             'Duplicate mass closure'!Y56,
             ""
        )
     )</f>
        <v/>
      </c>
      <c r="X57" s="21" t="str">
        <f>IF(
        OR('Duplicate mass closure'!Z55="",'Duplicate mass closure'!Z56=""),
        "",
        IF(
             ABS('Duplicate mass closure'!Z55-'Duplicate mass closure'!Z56)&gt;'Error Flags'!X$3,
             'Duplicate mass closure'!Z56,
             ""
        )
     )</f>
        <v/>
      </c>
      <c r="Y57" s="21" t="str">
        <f>IF(
        OR('Duplicate mass closure'!AA55="",'Duplicate mass closure'!AA56=""),
        "",
        IF(
             ABS('Duplicate mass closure'!AA55-'Duplicate mass closure'!AA56)&gt;'Error Flags'!Y$3,
             'Duplicate mass closure'!AA56,
             ""
        )
     )</f>
        <v/>
      </c>
      <c r="Z57" s="21" t="str">
        <f>IF(
        OR('Duplicate mass closure'!AB55="",'Duplicate mass closure'!AB56=""),
        "",
        IF(
             ABS('Duplicate mass closure'!AB55-'Duplicate mass closure'!AB56)&gt;'Error Flags'!Z$3,
             'Duplicate mass closure'!AB56,
             ""
        )
     )</f>
        <v/>
      </c>
    </row>
    <row r="58" spans="1:26">
      <c r="A58" s="5">
        <v>28</v>
      </c>
      <c r="B58" s="5" t="str">
        <f>IF('TRB Record'!C56="","",'TRB Record'!C56)</f>
        <v/>
      </c>
      <c r="C58" s="21" t="str">
        <f>IF(
        OR('Duplicate mass closure'!E57="",'Duplicate mass closure'!E58=""),
        "",
        IF(
             ABS('Duplicate mass closure'!E57-'Duplicate mass closure'!E58)&gt;'Error Flags'!C$3,
             'Duplicate mass closure'!E57,
             ""
        )
     )</f>
        <v/>
      </c>
      <c r="D58" s="21" t="str">
        <f>IF(
        OR('Duplicate mass closure'!F57="",'Duplicate mass closure'!F58=""),
        "",
        IF(
             ABS('Duplicate mass closure'!F57-'Duplicate mass closure'!F58)&gt;'Error Flags'!D$3,
             'Duplicate mass closure'!F57,
             ""
        )
     )</f>
        <v/>
      </c>
      <c r="E58" s="21" t="str">
        <f>IF(
        OR('Duplicate mass closure'!G57="",'Duplicate mass closure'!G58=""),
        "",
        IF(
             ABS('Duplicate mass closure'!G57-'Duplicate mass closure'!G58)&gt;'Error Flags'!E$3,
             'Duplicate mass closure'!G57,
             ""
        )
     )</f>
        <v/>
      </c>
      <c r="F58" s="21" t="str">
        <f>IF(
        OR('Duplicate mass closure'!H57="",'Duplicate mass closure'!H58=""),
        "",
        IF(
             ABS('Duplicate mass closure'!H57-'Duplicate mass closure'!H58)&gt;'Error Flags'!F$3,
             'Duplicate mass closure'!H57,
             ""
        )
     )</f>
        <v/>
      </c>
      <c r="G58" s="21" t="str">
        <f>IF(
        OR('Duplicate mass closure'!I57="",'Duplicate mass closure'!I58=""),
        "",
        IF(
             ABS('Duplicate mass closure'!I57-'Duplicate mass closure'!I58)&gt;'Error Flags'!G$3,
             'Duplicate mass closure'!I57,
             ""
        )
     )</f>
        <v/>
      </c>
      <c r="H58" s="21" t="str">
        <f>IF(
        OR('Duplicate mass closure'!J57="",'Duplicate mass closure'!J58=""),
        "",
        IF(
             ABS('Duplicate mass closure'!J57-'Duplicate mass closure'!J58)&gt;'Error Flags'!H$3,
             'Duplicate mass closure'!J57,
             ""
        )
     )</f>
        <v/>
      </c>
      <c r="I58" s="21" t="str">
        <f>IF(
        OR('Duplicate mass closure'!K57="",'Duplicate mass closure'!K58=""),
        "",
        IF(
             ABS('Duplicate mass closure'!K57-'Duplicate mass closure'!K58)&gt;'Error Flags'!I$3,
             'Duplicate mass closure'!K57,
             ""
        )
     )</f>
        <v/>
      </c>
      <c r="J58" s="21" t="str">
        <f>IF(
        OR('Duplicate mass closure'!L57="",'Duplicate mass closure'!L58=""),
        "",
        IF(
             ABS('Duplicate mass closure'!L57-'Duplicate mass closure'!L58)&gt;'Error Flags'!J$3,
             'Duplicate mass closure'!L57,
             ""
        )
     )</f>
        <v/>
      </c>
      <c r="K58" s="21" t="str">
        <f>IF(
        OR('Duplicate mass closure'!M57="",'Duplicate mass closure'!M58=""),
        "",
        IF(
             ABS('Duplicate mass closure'!M57-'Duplicate mass closure'!M58)&gt;'Error Flags'!K$3,
             'Duplicate mass closure'!M57,
             ""
        )
     )</f>
        <v/>
      </c>
      <c r="L58" s="21" t="str">
        <f>IF(
        OR('Duplicate mass closure'!N57="",'Duplicate mass closure'!N58=""),
        "",
        IF(
             ABS('Duplicate mass closure'!N57-'Duplicate mass closure'!N58)&gt;'Error Flags'!L$3,
             'Duplicate mass closure'!N57,
             ""
        )
     )</f>
        <v/>
      </c>
      <c r="M58" s="21" t="str">
        <f>IF(
        OR('Duplicate mass closure'!O57="",'Duplicate mass closure'!O58=""),
        "",
        IF(
             ABS('Duplicate mass closure'!O57-'Duplicate mass closure'!O58)&gt;'Error Flags'!M$3,
             'Duplicate mass closure'!O57,
             ""
        )
     )</f>
        <v/>
      </c>
      <c r="N58" s="21" t="str">
        <f>IF(
        OR('Duplicate mass closure'!P57="",'Duplicate mass closure'!P58=""),
        "",
        IF(
             ABS('Duplicate mass closure'!P57-'Duplicate mass closure'!P58)&gt;'Error Flags'!N$3,
             'Duplicate mass closure'!P57,
             ""
        )
     )</f>
        <v/>
      </c>
      <c r="O58" s="21" t="str">
        <f>IF(
        OR('Duplicate mass closure'!Q57="",'Duplicate mass closure'!Q58=""),
        "",
        IF(
             ABS('Duplicate mass closure'!Q57-'Duplicate mass closure'!Q58)&gt;'Error Flags'!O$3,
             'Duplicate mass closure'!Q57,
             ""
        )
     )</f>
        <v/>
      </c>
      <c r="P58" s="21" t="str">
        <f>IF(
        OR('Duplicate mass closure'!R57="",'Duplicate mass closure'!R58=""),
        "",
        IF(
             ABS('Duplicate mass closure'!R57-'Duplicate mass closure'!R58)&gt;'Error Flags'!P$3,
             'Duplicate mass closure'!R57,
             ""
        )
     )</f>
        <v/>
      </c>
      <c r="Q58" s="21" t="str">
        <f>IF(
        OR('Duplicate mass closure'!S57="",'Duplicate mass closure'!S58=""),
        "",
        IF(
             ABS('Duplicate mass closure'!S57-'Duplicate mass closure'!S58)&gt;'Error Flags'!Q$3,
             'Duplicate mass closure'!S57,
             ""
        )
     )</f>
        <v/>
      </c>
      <c r="R58" s="21" t="str">
        <f>IF(
        OR('Duplicate mass closure'!T57="",'Duplicate mass closure'!T58=""),
        "",
        IF(
             ABS('Duplicate mass closure'!T57-'Duplicate mass closure'!T58)&gt;'Error Flags'!R$3,
             'Duplicate mass closure'!T57,
             ""
        )
     )</f>
        <v/>
      </c>
      <c r="S58" s="21" t="str">
        <f>IF(
        OR('Duplicate mass closure'!U57="",'Duplicate mass closure'!U58=""),
        "",
        IF(
             ABS('Duplicate mass closure'!U57-'Duplicate mass closure'!U58)&gt;'Error Flags'!S$3,
             'Duplicate mass closure'!U57,
             ""
        )
     )</f>
        <v/>
      </c>
      <c r="T58" s="21" t="str">
        <f>IF(
        OR('Duplicate mass closure'!V57="",'Duplicate mass closure'!V58=""),
        "",
        IF(
             ABS('Duplicate mass closure'!V57-'Duplicate mass closure'!V58)&gt;'Error Flags'!T$3,
             'Duplicate mass closure'!V57,
             ""
        )
     )</f>
        <v/>
      </c>
      <c r="U58" s="21" t="str">
        <f>IF(
        OR('Duplicate mass closure'!W57="",'Duplicate mass closure'!W58=""),
        "",
        IF(
             ABS('Duplicate mass closure'!W57-'Duplicate mass closure'!W58)&gt;'Error Flags'!U$3,
             'Duplicate mass closure'!W57,
             ""
        )
     )</f>
        <v/>
      </c>
      <c r="V58" s="21" t="str">
        <f>IF(
        OR('Duplicate mass closure'!X57="",'Duplicate mass closure'!X58=""),
        "",
        IF(
             ABS('Duplicate mass closure'!X57-'Duplicate mass closure'!X58)&gt;'Error Flags'!V$3,
             'Duplicate mass closure'!X57,
             ""
        )
     )</f>
        <v/>
      </c>
      <c r="W58" s="21" t="str">
        <f>IF(
        OR('Duplicate mass closure'!Y57="",'Duplicate mass closure'!Y58=""),
        "",
        IF(
             ABS('Duplicate mass closure'!Y57-'Duplicate mass closure'!Y58)&gt;'Error Flags'!W$3,
             'Duplicate mass closure'!Y57,
             ""
        )
     )</f>
        <v/>
      </c>
      <c r="X58" s="21" t="str">
        <f>IF(
        OR('Duplicate mass closure'!Z57="",'Duplicate mass closure'!Z58=""),
        "",
        IF(
             ABS('Duplicate mass closure'!Z57-'Duplicate mass closure'!Z58)&gt;'Error Flags'!X$3,
             'Duplicate mass closure'!Z57,
             ""
        )
     )</f>
        <v/>
      </c>
      <c r="Y58" s="21" t="str">
        <f>IF(
        OR('Duplicate mass closure'!AA57="",'Duplicate mass closure'!AA58=""),
        "",
        IF(
             ABS('Duplicate mass closure'!AA57-'Duplicate mass closure'!AA58)&gt;'Error Flags'!Y$3,
             'Duplicate mass closure'!AA57,
             ""
        )
     )</f>
        <v/>
      </c>
      <c r="Z58" s="21" t="str">
        <f>IF(
        OR('Duplicate mass closure'!AB57="",'Duplicate mass closure'!AB58=""),
        "",
        IF(
             ABS('Duplicate mass closure'!AB57-'Duplicate mass closure'!AB58)&gt;'Error Flags'!Z$3,
             'Duplicate mass closure'!AB57,
             ""
        )
     )</f>
        <v/>
      </c>
    </row>
    <row r="59" spans="1:26">
      <c r="A59" s="5" t="s">
        <v>34</v>
      </c>
      <c r="B59" s="5" t="str">
        <f>IF('TRB Record'!C57="","",'TRB Record'!C57)</f>
        <v/>
      </c>
      <c r="C59" s="21" t="str">
        <f>IF(
        OR('Duplicate mass closure'!E57="",'Duplicate mass closure'!E58=""),
        "",
        IF(
             ABS('Duplicate mass closure'!E57-'Duplicate mass closure'!E58)&gt;'Error Flags'!C$3,
             'Duplicate mass closure'!E58,
             ""
        )
     )</f>
        <v/>
      </c>
      <c r="D59" s="21" t="str">
        <f>IF(
        OR('Duplicate mass closure'!F57="",'Duplicate mass closure'!F58=""),
        "",
        IF(
             ABS('Duplicate mass closure'!F57-'Duplicate mass closure'!F58)&gt;'Error Flags'!D$3,
             'Duplicate mass closure'!F58,
             ""
        )
     )</f>
        <v/>
      </c>
      <c r="E59" s="21" t="str">
        <f>IF(
        OR('Duplicate mass closure'!G57="",'Duplicate mass closure'!G58=""),
        "",
        IF(
             ABS('Duplicate mass closure'!G57-'Duplicate mass closure'!G58)&gt;'Error Flags'!E$3,
             'Duplicate mass closure'!G58,
             ""
        )
     )</f>
        <v/>
      </c>
      <c r="F59" s="21" t="str">
        <f>IF(
        OR('Duplicate mass closure'!H57="",'Duplicate mass closure'!H58=""),
        "",
        IF(
             ABS('Duplicate mass closure'!H57-'Duplicate mass closure'!H58)&gt;'Error Flags'!F$3,
             'Duplicate mass closure'!H58,
             ""
        )
     )</f>
        <v/>
      </c>
      <c r="G59" s="21" t="str">
        <f>IF(
        OR('Duplicate mass closure'!I57="",'Duplicate mass closure'!I58=""),
        "",
        IF(
             ABS('Duplicate mass closure'!I57-'Duplicate mass closure'!I58)&gt;'Error Flags'!G$3,
             'Duplicate mass closure'!I58,
             ""
        )
     )</f>
        <v/>
      </c>
      <c r="H59" s="21" t="str">
        <f>IF(
        OR('Duplicate mass closure'!J57="",'Duplicate mass closure'!J58=""),
        "",
        IF(
             ABS('Duplicate mass closure'!J57-'Duplicate mass closure'!J58)&gt;'Error Flags'!H$3,
             'Duplicate mass closure'!J58,
             ""
        )
     )</f>
        <v/>
      </c>
      <c r="I59" s="21" t="str">
        <f>IF(
        OR('Duplicate mass closure'!K57="",'Duplicate mass closure'!K58=""),
        "",
        IF(
             ABS('Duplicate mass closure'!K57-'Duplicate mass closure'!K58)&gt;'Error Flags'!I$3,
             'Duplicate mass closure'!K58,
             ""
        )
     )</f>
        <v/>
      </c>
      <c r="J59" s="21" t="str">
        <f>IF(
        OR('Duplicate mass closure'!L57="",'Duplicate mass closure'!L58=""),
        "",
        IF(
             ABS('Duplicate mass closure'!L57-'Duplicate mass closure'!L58)&gt;'Error Flags'!J$3,
             'Duplicate mass closure'!L58,
             ""
        )
     )</f>
        <v/>
      </c>
      <c r="K59" s="21" t="str">
        <f>IF(
        OR('Duplicate mass closure'!M57="",'Duplicate mass closure'!M58=""),
        "",
        IF(
             ABS('Duplicate mass closure'!M57-'Duplicate mass closure'!M58)&gt;'Error Flags'!K$3,
             'Duplicate mass closure'!M58,
             ""
        )
     )</f>
        <v/>
      </c>
      <c r="L59" s="21" t="str">
        <f>IF(
        OR('Duplicate mass closure'!N57="",'Duplicate mass closure'!N58=""),
        "",
        IF(
             ABS('Duplicate mass closure'!N57-'Duplicate mass closure'!N58)&gt;'Error Flags'!L$3,
             'Duplicate mass closure'!N58,
             ""
        )
     )</f>
        <v/>
      </c>
      <c r="M59" s="21" t="str">
        <f>IF(
        OR('Duplicate mass closure'!O57="",'Duplicate mass closure'!O58=""),
        "",
        IF(
             ABS('Duplicate mass closure'!O57-'Duplicate mass closure'!O58)&gt;'Error Flags'!M$3,
             'Duplicate mass closure'!O58,
             ""
        )
     )</f>
        <v/>
      </c>
      <c r="N59" s="21" t="str">
        <f>IF(
        OR('Duplicate mass closure'!P57="",'Duplicate mass closure'!P58=""),
        "",
        IF(
             ABS('Duplicate mass closure'!P57-'Duplicate mass closure'!P58)&gt;'Error Flags'!N$3,
             'Duplicate mass closure'!P58,
             ""
        )
     )</f>
        <v/>
      </c>
      <c r="O59" s="21" t="str">
        <f>IF(
        OR('Duplicate mass closure'!Q57="",'Duplicate mass closure'!Q58=""),
        "",
        IF(
             ABS('Duplicate mass closure'!Q57-'Duplicate mass closure'!Q58)&gt;'Error Flags'!O$3,
             'Duplicate mass closure'!Q58,
             ""
        )
     )</f>
        <v/>
      </c>
      <c r="P59" s="21" t="str">
        <f>IF(
        OR('Duplicate mass closure'!R57="",'Duplicate mass closure'!R58=""),
        "",
        IF(
             ABS('Duplicate mass closure'!R57-'Duplicate mass closure'!R58)&gt;'Error Flags'!P$3,
             'Duplicate mass closure'!R58,
             ""
        )
     )</f>
        <v/>
      </c>
      <c r="Q59" s="21" t="str">
        <f>IF(
        OR('Duplicate mass closure'!S57="",'Duplicate mass closure'!S58=""),
        "",
        IF(
             ABS('Duplicate mass closure'!S57-'Duplicate mass closure'!S58)&gt;'Error Flags'!Q$3,
             'Duplicate mass closure'!S58,
             ""
        )
     )</f>
        <v/>
      </c>
      <c r="R59" s="21" t="str">
        <f>IF(
        OR('Duplicate mass closure'!T57="",'Duplicate mass closure'!T58=""),
        "",
        IF(
             ABS('Duplicate mass closure'!T57-'Duplicate mass closure'!T58)&gt;'Error Flags'!R$3,
             'Duplicate mass closure'!T58,
             ""
        )
     )</f>
        <v/>
      </c>
      <c r="S59" s="21" t="str">
        <f>IF(
        OR('Duplicate mass closure'!U57="",'Duplicate mass closure'!U58=""),
        "",
        IF(
             ABS('Duplicate mass closure'!U57-'Duplicate mass closure'!U58)&gt;'Error Flags'!S$3,
             'Duplicate mass closure'!U58,
             ""
        )
     )</f>
        <v/>
      </c>
      <c r="T59" s="21" t="str">
        <f>IF(
        OR('Duplicate mass closure'!V57="",'Duplicate mass closure'!V58=""),
        "",
        IF(
             ABS('Duplicate mass closure'!V57-'Duplicate mass closure'!V58)&gt;'Error Flags'!T$3,
             'Duplicate mass closure'!V58,
             ""
        )
     )</f>
        <v/>
      </c>
      <c r="U59" s="21" t="str">
        <f>IF(
        OR('Duplicate mass closure'!W57="",'Duplicate mass closure'!W58=""),
        "",
        IF(
             ABS('Duplicate mass closure'!W57-'Duplicate mass closure'!W58)&gt;'Error Flags'!U$3,
             'Duplicate mass closure'!W58,
             ""
        )
     )</f>
        <v/>
      </c>
      <c r="V59" s="21" t="str">
        <f>IF(
        OR('Duplicate mass closure'!X57="",'Duplicate mass closure'!X58=""),
        "",
        IF(
             ABS('Duplicate mass closure'!X57-'Duplicate mass closure'!X58)&gt;'Error Flags'!V$3,
             'Duplicate mass closure'!X58,
             ""
        )
     )</f>
        <v/>
      </c>
      <c r="W59" s="21" t="str">
        <f>IF(
        OR('Duplicate mass closure'!Y57="",'Duplicate mass closure'!Y58=""),
        "",
        IF(
             ABS('Duplicate mass closure'!Y57-'Duplicate mass closure'!Y58)&gt;'Error Flags'!W$3,
             'Duplicate mass closure'!Y58,
             ""
        )
     )</f>
        <v/>
      </c>
      <c r="X59" s="21" t="str">
        <f>IF(
        OR('Duplicate mass closure'!Z57="",'Duplicate mass closure'!Z58=""),
        "",
        IF(
             ABS('Duplicate mass closure'!Z57-'Duplicate mass closure'!Z58)&gt;'Error Flags'!X$3,
             'Duplicate mass closure'!Z58,
             ""
        )
     )</f>
        <v/>
      </c>
      <c r="Y59" s="21" t="str">
        <f>IF(
        OR('Duplicate mass closure'!AA57="",'Duplicate mass closure'!AA58=""),
        "",
        IF(
             ABS('Duplicate mass closure'!AA57-'Duplicate mass closure'!AA58)&gt;'Error Flags'!Y$3,
             'Duplicate mass closure'!AA58,
             ""
        )
     )</f>
        <v/>
      </c>
      <c r="Z59" s="21" t="str">
        <f>IF(
        OR('Duplicate mass closure'!AB57="",'Duplicate mass closure'!AB58=""),
        "",
        IF(
             ABS('Duplicate mass closure'!AB57-'Duplicate mass closure'!AB58)&gt;'Error Flags'!Z$3,
             'Duplicate mass closure'!AB58,
             ""
        )
     )</f>
        <v/>
      </c>
    </row>
    <row r="60" spans="1:26">
      <c r="A60" s="5">
        <v>29</v>
      </c>
      <c r="B60" s="5" t="str">
        <f>IF('TRB Record'!C58="","",'TRB Record'!C58)</f>
        <v/>
      </c>
      <c r="C60" s="21" t="str">
        <f>IF(
        OR('Duplicate mass closure'!E59="",'Duplicate mass closure'!E60=""),
        "",
        IF(
             ABS('Duplicate mass closure'!E59-'Duplicate mass closure'!E60)&gt;'Error Flags'!C$3,
             'Duplicate mass closure'!E59,
             ""
        )
     )</f>
        <v/>
      </c>
      <c r="D60" s="21" t="str">
        <f>IF(
        OR('Duplicate mass closure'!F59="",'Duplicate mass closure'!F60=""),
        "",
        IF(
             ABS('Duplicate mass closure'!F59-'Duplicate mass closure'!F60)&gt;'Error Flags'!D$3,
             'Duplicate mass closure'!F59,
             ""
        )
     )</f>
        <v/>
      </c>
      <c r="E60" s="21" t="str">
        <f>IF(
        OR('Duplicate mass closure'!G59="",'Duplicate mass closure'!G60=""),
        "",
        IF(
             ABS('Duplicate mass closure'!G59-'Duplicate mass closure'!G60)&gt;'Error Flags'!E$3,
             'Duplicate mass closure'!G59,
             ""
        )
     )</f>
        <v/>
      </c>
      <c r="F60" s="21" t="str">
        <f>IF(
        OR('Duplicate mass closure'!H59="",'Duplicate mass closure'!H60=""),
        "",
        IF(
             ABS('Duplicate mass closure'!H59-'Duplicate mass closure'!H60)&gt;'Error Flags'!F$3,
             'Duplicate mass closure'!H59,
             ""
        )
     )</f>
        <v/>
      </c>
      <c r="G60" s="21" t="str">
        <f>IF(
        OR('Duplicate mass closure'!I59="",'Duplicate mass closure'!I60=""),
        "",
        IF(
             ABS('Duplicate mass closure'!I59-'Duplicate mass closure'!I60)&gt;'Error Flags'!G$3,
             'Duplicate mass closure'!I59,
             ""
        )
     )</f>
        <v/>
      </c>
      <c r="H60" s="21" t="str">
        <f>IF(
        OR('Duplicate mass closure'!J59="",'Duplicate mass closure'!J60=""),
        "",
        IF(
             ABS('Duplicate mass closure'!J59-'Duplicate mass closure'!J60)&gt;'Error Flags'!H$3,
             'Duplicate mass closure'!J59,
             ""
        )
     )</f>
        <v/>
      </c>
      <c r="I60" s="21" t="str">
        <f>IF(
        OR('Duplicate mass closure'!K59="",'Duplicate mass closure'!K60=""),
        "",
        IF(
             ABS('Duplicate mass closure'!K59-'Duplicate mass closure'!K60)&gt;'Error Flags'!I$3,
             'Duplicate mass closure'!K59,
             ""
        )
     )</f>
        <v/>
      </c>
      <c r="J60" s="21" t="str">
        <f>IF(
        OR('Duplicate mass closure'!L59="",'Duplicate mass closure'!L60=""),
        "",
        IF(
             ABS('Duplicate mass closure'!L59-'Duplicate mass closure'!L60)&gt;'Error Flags'!J$3,
             'Duplicate mass closure'!L59,
             ""
        )
     )</f>
        <v/>
      </c>
      <c r="K60" s="21" t="str">
        <f>IF(
        OR('Duplicate mass closure'!M59="",'Duplicate mass closure'!M60=""),
        "",
        IF(
             ABS('Duplicate mass closure'!M59-'Duplicate mass closure'!M60)&gt;'Error Flags'!K$3,
             'Duplicate mass closure'!M59,
             ""
        )
     )</f>
        <v/>
      </c>
      <c r="L60" s="21" t="str">
        <f>IF(
        OR('Duplicate mass closure'!N59="",'Duplicate mass closure'!N60=""),
        "",
        IF(
             ABS('Duplicate mass closure'!N59-'Duplicate mass closure'!N60)&gt;'Error Flags'!L$3,
             'Duplicate mass closure'!N59,
             ""
        )
     )</f>
        <v/>
      </c>
      <c r="M60" s="21" t="str">
        <f>IF(
        OR('Duplicate mass closure'!O59="",'Duplicate mass closure'!O60=""),
        "",
        IF(
             ABS('Duplicate mass closure'!O59-'Duplicate mass closure'!O60)&gt;'Error Flags'!M$3,
             'Duplicate mass closure'!O59,
             ""
        )
     )</f>
        <v/>
      </c>
      <c r="N60" s="21" t="str">
        <f>IF(
        OR('Duplicate mass closure'!P59="",'Duplicate mass closure'!P60=""),
        "",
        IF(
             ABS('Duplicate mass closure'!P59-'Duplicate mass closure'!P60)&gt;'Error Flags'!N$3,
             'Duplicate mass closure'!P59,
             ""
        )
     )</f>
        <v/>
      </c>
      <c r="O60" s="21" t="str">
        <f>IF(
        OR('Duplicate mass closure'!Q59="",'Duplicate mass closure'!Q60=""),
        "",
        IF(
             ABS('Duplicate mass closure'!Q59-'Duplicate mass closure'!Q60)&gt;'Error Flags'!O$3,
             'Duplicate mass closure'!Q59,
             ""
        )
     )</f>
        <v/>
      </c>
      <c r="P60" s="21" t="str">
        <f>IF(
        OR('Duplicate mass closure'!R59="",'Duplicate mass closure'!R60=""),
        "",
        IF(
             ABS('Duplicate mass closure'!R59-'Duplicate mass closure'!R60)&gt;'Error Flags'!P$3,
             'Duplicate mass closure'!R59,
             ""
        )
     )</f>
        <v/>
      </c>
      <c r="Q60" s="21" t="str">
        <f>IF(
        OR('Duplicate mass closure'!S59="",'Duplicate mass closure'!S60=""),
        "",
        IF(
             ABS('Duplicate mass closure'!S59-'Duplicate mass closure'!S60)&gt;'Error Flags'!Q$3,
             'Duplicate mass closure'!S59,
             ""
        )
     )</f>
        <v/>
      </c>
      <c r="R60" s="21" t="str">
        <f>IF(
        OR('Duplicate mass closure'!T59="",'Duplicate mass closure'!T60=""),
        "",
        IF(
             ABS('Duplicate mass closure'!T59-'Duplicate mass closure'!T60)&gt;'Error Flags'!R$3,
             'Duplicate mass closure'!T59,
             ""
        )
     )</f>
        <v/>
      </c>
      <c r="S60" s="21" t="str">
        <f>IF(
        OR('Duplicate mass closure'!U59="",'Duplicate mass closure'!U60=""),
        "",
        IF(
             ABS('Duplicate mass closure'!U59-'Duplicate mass closure'!U60)&gt;'Error Flags'!S$3,
             'Duplicate mass closure'!U59,
             ""
        )
     )</f>
        <v/>
      </c>
      <c r="T60" s="21" t="str">
        <f>IF(
        OR('Duplicate mass closure'!V59="",'Duplicate mass closure'!V60=""),
        "",
        IF(
             ABS('Duplicate mass closure'!V59-'Duplicate mass closure'!V60)&gt;'Error Flags'!T$3,
             'Duplicate mass closure'!V59,
             ""
        )
     )</f>
        <v/>
      </c>
      <c r="U60" s="21" t="str">
        <f>IF(
        OR('Duplicate mass closure'!W59="",'Duplicate mass closure'!W60=""),
        "",
        IF(
             ABS('Duplicate mass closure'!W59-'Duplicate mass closure'!W60)&gt;'Error Flags'!U$3,
             'Duplicate mass closure'!W59,
             ""
        )
     )</f>
        <v/>
      </c>
      <c r="V60" s="21" t="str">
        <f>IF(
        OR('Duplicate mass closure'!X59="",'Duplicate mass closure'!X60=""),
        "",
        IF(
             ABS('Duplicate mass closure'!X59-'Duplicate mass closure'!X60)&gt;'Error Flags'!V$3,
             'Duplicate mass closure'!X59,
             ""
        )
     )</f>
        <v/>
      </c>
      <c r="W60" s="21" t="str">
        <f>IF(
        OR('Duplicate mass closure'!Y59="",'Duplicate mass closure'!Y60=""),
        "",
        IF(
             ABS('Duplicate mass closure'!Y59-'Duplicate mass closure'!Y60)&gt;'Error Flags'!W$3,
             'Duplicate mass closure'!Y59,
             ""
        )
     )</f>
        <v/>
      </c>
      <c r="X60" s="21" t="str">
        <f>IF(
        OR('Duplicate mass closure'!Z59="",'Duplicate mass closure'!Z60=""),
        "",
        IF(
             ABS('Duplicate mass closure'!Z59-'Duplicate mass closure'!Z60)&gt;'Error Flags'!X$3,
             'Duplicate mass closure'!Z59,
             ""
        )
     )</f>
        <v/>
      </c>
      <c r="Y60" s="21" t="str">
        <f>IF(
        OR('Duplicate mass closure'!AA59="",'Duplicate mass closure'!AA60=""),
        "",
        IF(
             ABS('Duplicate mass closure'!AA59-'Duplicate mass closure'!AA60)&gt;'Error Flags'!Y$3,
             'Duplicate mass closure'!AA59,
             ""
        )
     )</f>
        <v/>
      </c>
      <c r="Z60" s="21" t="str">
        <f>IF(
        OR('Duplicate mass closure'!AB59="",'Duplicate mass closure'!AB60=""),
        "",
        IF(
             ABS('Duplicate mass closure'!AB59-'Duplicate mass closure'!AB60)&gt;'Error Flags'!Z$3,
             'Duplicate mass closure'!AB59,
             ""
        )
     )</f>
        <v/>
      </c>
    </row>
    <row r="61" spans="1:26">
      <c r="A61" s="5" t="s">
        <v>35</v>
      </c>
      <c r="B61" s="5" t="str">
        <f>IF('TRB Record'!C59="","",'TRB Record'!C59)</f>
        <v/>
      </c>
      <c r="C61" s="21" t="str">
        <f>IF(
        OR('Duplicate mass closure'!E59="",'Duplicate mass closure'!E60=""),
        "",
        IF(
             ABS('Duplicate mass closure'!E59-'Duplicate mass closure'!E60)&gt;'Error Flags'!C$3,
             'Duplicate mass closure'!E60,
             ""
        )
     )</f>
        <v/>
      </c>
      <c r="D61" s="21" t="str">
        <f>IF(
        OR('Duplicate mass closure'!F59="",'Duplicate mass closure'!F60=""),
        "",
        IF(
             ABS('Duplicate mass closure'!F59-'Duplicate mass closure'!F60)&gt;'Error Flags'!D$3,
             'Duplicate mass closure'!F60,
             ""
        )
     )</f>
        <v/>
      </c>
      <c r="E61" s="21" t="str">
        <f>IF(
        OR('Duplicate mass closure'!G59="",'Duplicate mass closure'!G60=""),
        "",
        IF(
             ABS('Duplicate mass closure'!G59-'Duplicate mass closure'!G60)&gt;'Error Flags'!E$3,
             'Duplicate mass closure'!G60,
             ""
        )
     )</f>
        <v/>
      </c>
      <c r="F61" s="21" t="str">
        <f>IF(
        OR('Duplicate mass closure'!H59="",'Duplicate mass closure'!H60=""),
        "",
        IF(
             ABS('Duplicate mass closure'!H59-'Duplicate mass closure'!H60)&gt;'Error Flags'!F$3,
             'Duplicate mass closure'!H60,
             ""
        )
     )</f>
        <v/>
      </c>
      <c r="G61" s="21" t="str">
        <f>IF(
        OR('Duplicate mass closure'!I59="",'Duplicate mass closure'!I60=""),
        "",
        IF(
             ABS('Duplicate mass closure'!I59-'Duplicate mass closure'!I60)&gt;'Error Flags'!G$3,
             'Duplicate mass closure'!I60,
             ""
        )
     )</f>
        <v/>
      </c>
      <c r="H61" s="21" t="str">
        <f>IF(
        OR('Duplicate mass closure'!J59="",'Duplicate mass closure'!J60=""),
        "",
        IF(
             ABS('Duplicate mass closure'!J59-'Duplicate mass closure'!J60)&gt;'Error Flags'!H$3,
             'Duplicate mass closure'!J60,
             ""
        )
     )</f>
        <v/>
      </c>
      <c r="I61" s="21" t="str">
        <f>IF(
        OR('Duplicate mass closure'!K59="",'Duplicate mass closure'!K60=""),
        "",
        IF(
             ABS('Duplicate mass closure'!K59-'Duplicate mass closure'!K60)&gt;'Error Flags'!I$3,
             'Duplicate mass closure'!K60,
             ""
        )
     )</f>
        <v/>
      </c>
      <c r="J61" s="21" t="str">
        <f>IF(
        OR('Duplicate mass closure'!L59="",'Duplicate mass closure'!L60=""),
        "",
        IF(
             ABS('Duplicate mass closure'!L59-'Duplicate mass closure'!L60)&gt;'Error Flags'!J$3,
             'Duplicate mass closure'!L60,
             ""
        )
     )</f>
        <v/>
      </c>
      <c r="K61" s="21" t="str">
        <f>IF(
        OR('Duplicate mass closure'!M59="",'Duplicate mass closure'!M60=""),
        "",
        IF(
             ABS('Duplicate mass closure'!M59-'Duplicate mass closure'!M60)&gt;'Error Flags'!K$3,
             'Duplicate mass closure'!M60,
             ""
        )
     )</f>
        <v/>
      </c>
      <c r="L61" s="21" t="str">
        <f>IF(
        OR('Duplicate mass closure'!N59="",'Duplicate mass closure'!N60=""),
        "",
        IF(
             ABS('Duplicate mass closure'!N59-'Duplicate mass closure'!N60)&gt;'Error Flags'!L$3,
             'Duplicate mass closure'!N60,
             ""
        )
     )</f>
        <v/>
      </c>
      <c r="M61" s="21" t="str">
        <f>IF(
        OR('Duplicate mass closure'!O59="",'Duplicate mass closure'!O60=""),
        "",
        IF(
             ABS('Duplicate mass closure'!O59-'Duplicate mass closure'!O60)&gt;'Error Flags'!M$3,
             'Duplicate mass closure'!O60,
             ""
        )
     )</f>
        <v/>
      </c>
      <c r="N61" s="21" t="str">
        <f>IF(
        OR('Duplicate mass closure'!P59="",'Duplicate mass closure'!P60=""),
        "",
        IF(
             ABS('Duplicate mass closure'!P59-'Duplicate mass closure'!P60)&gt;'Error Flags'!N$3,
             'Duplicate mass closure'!P60,
             ""
        )
     )</f>
        <v/>
      </c>
      <c r="O61" s="21" t="str">
        <f>IF(
        OR('Duplicate mass closure'!Q59="",'Duplicate mass closure'!Q60=""),
        "",
        IF(
             ABS('Duplicate mass closure'!Q59-'Duplicate mass closure'!Q60)&gt;'Error Flags'!O$3,
             'Duplicate mass closure'!Q60,
             ""
        )
     )</f>
        <v/>
      </c>
      <c r="P61" s="21" t="str">
        <f>IF(
        OR('Duplicate mass closure'!R59="",'Duplicate mass closure'!R60=""),
        "",
        IF(
             ABS('Duplicate mass closure'!R59-'Duplicate mass closure'!R60)&gt;'Error Flags'!P$3,
             'Duplicate mass closure'!R60,
             ""
        )
     )</f>
        <v/>
      </c>
      <c r="Q61" s="21" t="str">
        <f>IF(
        OR('Duplicate mass closure'!S59="",'Duplicate mass closure'!S60=""),
        "",
        IF(
             ABS('Duplicate mass closure'!S59-'Duplicate mass closure'!S60)&gt;'Error Flags'!Q$3,
             'Duplicate mass closure'!S60,
             ""
        )
     )</f>
        <v/>
      </c>
      <c r="R61" s="21" t="str">
        <f>IF(
        OR('Duplicate mass closure'!T59="",'Duplicate mass closure'!T60=""),
        "",
        IF(
             ABS('Duplicate mass closure'!T59-'Duplicate mass closure'!T60)&gt;'Error Flags'!R$3,
             'Duplicate mass closure'!T60,
             ""
        )
     )</f>
        <v/>
      </c>
      <c r="S61" s="21" t="str">
        <f>IF(
        OR('Duplicate mass closure'!U59="",'Duplicate mass closure'!U60=""),
        "",
        IF(
             ABS('Duplicate mass closure'!U59-'Duplicate mass closure'!U60)&gt;'Error Flags'!S$3,
             'Duplicate mass closure'!U60,
             ""
        )
     )</f>
        <v/>
      </c>
      <c r="T61" s="21" t="str">
        <f>IF(
        OR('Duplicate mass closure'!V59="",'Duplicate mass closure'!V60=""),
        "",
        IF(
             ABS('Duplicate mass closure'!V59-'Duplicate mass closure'!V60)&gt;'Error Flags'!T$3,
             'Duplicate mass closure'!V60,
             ""
        )
     )</f>
        <v/>
      </c>
      <c r="U61" s="21" t="str">
        <f>IF(
        OR('Duplicate mass closure'!W59="",'Duplicate mass closure'!W60=""),
        "",
        IF(
             ABS('Duplicate mass closure'!W59-'Duplicate mass closure'!W60)&gt;'Error Flags'!U$3,
             'Duplicate mass closure'!W60,
             ""
        )
     )</f>
        <v/>
      </c>
      <c r="V61" s="21" t="str">
        <f>IF(
        OR('Duplicate mass closure'!X59="",'Duplicate mass closure'!X60=""),
        "",
        IF(
             ABS('Duplicate mass closure'!X59-'Duplicate mass closure'!X60)&gt;'Error Flags'!V$3,
             'Duplicate mass closure'!X60,
             ""
        )
     )</f>
        <v/>
      </c>
      <c r="W61" s="21" t="str">
        <f>IF(
        OR('Duplicate mass closure'!Y59="",'Duplicate mass closure'!Y60=""),
        "",
        IF(
             ABS('Duplicate mass closure'!Y59-'Duplicate mass closure'!Y60)&gt;'Error Flags'!W$3,
             'Duplicate mass closure'!Y60,
             ""
        )
     )</f>
        <v/>
      </c>
      <c r="X61" s="21" t="str">
        <f>IF(
        OR('Duplicate mass closure'!Z59="",'Duplicate mass closure'!Z60=""),
        "",
        IF(
             ABS('Duplicate mass closure'!Z59-'Duplicate mass closure'!Z60)&gt;'Error Flags'!X$3,
             'Duplicate mass closure'!Z60,
             ""
        )
     )</f>
        <v/>
      </c>
      <c r="Y61" s="21" t="str">
        <f>IF(
        OR('Duplicate mass closure'!AA59="",'Duplicate mass closure'!AA60=""),
        "",
        IF(
             ABS('Duplicate mass closure'!AA59-'Duplicate mass closure'!AA60)&gt;'Error Flags'!Y$3,
             'Duplicate mass closure'!AA60,
             ""
        )
     )</f>
        <v/>
      </c>
      <c r="Z61" s="21" t="str">
        <f>IF(
        OR('Duplicate mass closure'!AB59="",'Duplicate mass closure'!AB60=""),
        "",
        IF(
             ABS('Duplicate mass closure'!AB59-'Duplicate mass closure'!AB60)&gt;'Error Flags'!Z$3,
             'Duplicate mass closure'!AB60,
             ""
        )
     )</f>
        <v/>
      </c>
    </row>
    <row r="62" spans="1:26">
      <c r="A62" s="5">
        <v>30</v>
      </c>
      <c r="B62" s="5" t="str">
        <f>IF('TRB Record'!C60="","",'TRB Record'!C60)</f>
        <v/>
      </c>
      <c r="C62" s="21" t="str">
        <f>IF(
        OR('Duplicate mass closure'!E61="",'Duplicate mass closure'!E62=""),
        "",
        IF(
             ABS('Duplicate mass closure'!E61-'Duplicate mass closure'!E62)&gt;'Error Flags'!C$3,
             'Duplicate mass closure'!E61,
             ""
        )
     )</f>
        <v/>
      </c>
      <c r="D62" s="21" t="str">
        <f>IF(
        OR('Duplicate mass closure'!F61="",'Duplicate mass closure'!F62=""),
        "",
        IF(
             ABS('Duplicate mass closure'!F61-'Duplicate mass closure'!F62)&gt;'Error Flags'!D$3,
             'Duplicate mass closure'!F61,
             ""
        )
     )</f>
        <v/>
      </c>
      <c r="E62" s="21" t="str">
        <f>IF(
        OR('Duplicate mass closure'!G61="",'Duplicate mass closure'!G62=""),
        "",
        IF(
             ABS('Duplicate mass closure'!G61-'Duplicate mass closure'!G62)&gt;'Error Flags'!E$3,
             'Duplicate mass closure'!G61,
             ""
        )
     )</f>
        <v/>
      </c>
      <c r="F62" s="21" t="str">
        <f>IF(
        OR('Duplicate mass closure'!H61="",'Duplicate mass closure'!H62=""),
        "",
        IF(
             ABS('Duplicate mass closure'!H61-'Duplicate mass closure'!H62)&gt;'Error Flags'!F$3,
             'Duplicate mass closure'!H61,
             ""
        )
     )</f>
        <v/>
      </c>
      <c r="G62" s="21" t="str">
        <f>IF(
        OR('Duplicate mass closure'!I61="",'Duplicate mass closure'!I62=""),
        "",
        IF(
             ABS('Duplicate mass closure'!I61-'Duplicate mass closure'!I62)&gt;'Error Flags'!G$3,
             'Duplicate mass closure'!I61,
             ""
        )
     )</f>
        <v/>
      </c>
      <c r="H62" s="21" t="str">
        <f>IF(
        OR('Duplicate mass closure'!J61="",'Duplicate mass closure'!J62=""),
        "",
        IF(
             ABS('Duplicate mass closure'!J61-'Duplicate mass closure'!J62)&gt;'Error Flags'!H$3,
             'Duplicate mass closure'!J61,
             ""
        )
     )</f>
        <v/>
      </c>
      <c r="I62" s="21" t="str">
        <f>IF(
        OR('Duplicate mass closure'!K61="",'Duplicate mass closure'!K62=""),
        "",
        IF(
             ABS('Duplicate mass closure'!K61-'Duplicate mass closure'!K62)&gt;'Error Flags'!I$3,
             'Duplicate mass closure'!K61,
             ""
        )
     )</f>
        <v/>
      </c>
      <c r="J62" s="21" t="str">
        <f>IF(
        OR('Duplicate mass closure'!L61="",'Duplicate mass closure'!L62=""),
        "",
        IF(
             ABS('Duplicate mass closure'!L61-'Duplicate mass closure'!L62)&gt;'Error Flags'!J$3,
             'Duplicate mass closure'!L61,
             ""
        )
     )</f>
        <v/>
      </c>
      <c r="K62" s="21" t="str">
        <f>IF(
        OR('Duplicate mass closure'!M61="",'Duplicate mass closure'!M62=""),
        "",
        IF(
             ABS('Duplicate mass closure'!M61-'Duplicate mass closure'!M62)&gt;'Error Flags'!K$3,
             'Duplicate mass closure'!M61,
             ""
        )
     )</f>
        <v/>
      </c>
      <c r="L62" s="21" t="str">
        <f>IF(
        OR('Duplicate mass closure'!N61="",'Duplicate mass closure'!N62=""),
        "",
        IF(
             ABS('Duplicate mass closure'!N61-'Duplicate mass closure'!N62)&gt;'Error Flags'!L$3,
             'Duplicate mass closure'!N61,
             ""
        )
     )</f>
        <v/>
      </c>
      <c r="M62" s="21" t="str">
        <f>IF(
        OR('Duplicate mass closure'!O61="",'Duplicate mass closure'!O62=""),
        "",
        IF(
             ABS('Duplicate mass closure'!O61-'Duplicate mass closure'!O62)&gt;'Error Flags'!M$3,
             'Duplicate mass closure'!O61,
             ""
        )
     )</f>
        <v/>
      </c>
      <c r="N62" s="21" t="str">
        <f>IF(
        OR('Duplicate mass closure'!P61="",'Duplicate mass closure'!P62=""),
        "",
        IF(
             ABS('Duplicate mass closure'!P61-'Duplicate mass closure'!P62)&gt;'Error Flags'!N$3,
             'Duplicate mass closure'!P61,
             ""
        )
     )</f>
        <v/>
      </c>
      <c r="O62" s="21" t="str">
        <f>IF(
        OR('Duplicate mass closure'!Q61="",'Duplicate mass closure'!Q62=""),
        "",
        IF(
             ABS('Duplicate mass closure'!Q61-'Duplicate mass closure'!Q62)&gt;'Error Flags'!O$3,
             'Duplicate mass closure'!Q61,
             ""
        )
     )</f>
        <v/>
      </c>
      <c r="P62" s="21" t="str">
        <f>IF(
        OR('Duplicate mass closure'!R61="",'Duplicate mass closure'!R62=""),
        "",
        IF(
             ABS('Duplicate mass closure'!R61-'Duplicate mass closure'!R62)&gt;'Error Flags'!P$3,
             'Duplicate mass closure'!R61,
             ""
        )
     )</f>
        <v/>
      </c>
      <c r="Q62" s="21" t="str">
        <f>IF(
        OR('Duplicate mass closure'!S61="",'Duplicate mass closure'!S62=""),
        "",
        IF(
             ABS('Duplicate mass closure'!S61-'Duplicate mass closure'!S62)&gt;'Error Flags'!Q$3,
             'Duplicate mass closure'!S61,
             ""
        )
     )</f>
        <v/>
      </c>
      <c r="R62" s="21" t="str">
        <f>IF(
        OR('Duplicate mass closure'!T61="",'Duplicate mass closure'!T62=""),
        "",
        IF(
             ABS('Duplicate mass closure'!T61-'Duplicate mass closure'!T62)&gt;'Error Flags'!R$3,
             'Duplicate mass closure'!T61,
             ""
        )
     )</f>
        <v/>
      </c>
      <c r="S62" s="21" t="str">
        <f>IF(
        OR('Duplicate mass closure'!U61="",'Duplicate mass closure'!U62=""),
        "",
        IF(
             ABS('Duplicate mass closure'!U61-'Duplicate mass closure'!U62)&gt;'Error Flags'!S$3,
             'Duplicate mass closure'!U61,
             ""
        )
     )</f>
        <v/>
      </c>
      <c r="T62" s="21" t="str">
        <f>IF(
        OR('Duplicate mass closure'!V61="",'Duplicate mass closure'!V62=""),
        "",
        IF(
             ABS('Duplicate mass closure'!V61-'Duplicate mass closure'!V62)&gt;'Error Flags'!T$3,
             'Duplicate mass closure'!V61,
             ""
        )
     )</f>
        <v/>
      </c>
      <c r="U62" s="21" t="str">
        <f>IF(
        OR('Duplicate mass closure'!W61="",'Duplicate mass closure'!W62=""),
        "",
        IF(
             ABS('Duplicate mass closure'!W61-'Duplicate mass closure'!W62)&gt;'Error Flags'!U$3,
             'Duplicate mass closure'!W61,
             ""
        )
     )</f>
        <v/>
      </c>
      <c r="V62" s="21" t="str">
        <f>IF(
        OR('Duplicate mass closure'!X61="",'Duplicate mass closure'!X62=""),
        "",
        IF(
             ABS('Duplicate mass closure'!X61-'Duplicate mass closure'!X62)&gt;'Error Flags'!V$3,
             'Duplicate mass closure'!X61,
             ""
        )
     )</f>
        <v/>
      </c>
      <c r="W62" s="21" t="str">
        <f>IF(
        OR('Duplicate mass closure'!Y61="",'Duplicate mass closure'!Y62=""),
        "",
        IF(
             ABS('Duplicate mass closure'!Y61-'Duplicate mass closure'!Y62)&gt;'Error Flags'!W$3,
             'Duplicate mass closure'!Y61,
             ""
        )
     )</f>
        <v/>
      </c>
      <c r="X62" s="21" t="str">
        <f>IF(
        OR('Duplicate mass closure'!Z61="",'Duplicate mass closure'!Z62=""),
        "",
        IF(
             ABS('Duplicate mass closure'!Z61-'Duplicate mass closure'!Z62)&gt;'Error Flags'!X$3,
             'Duplicate mass closure'!Z61,
             ""
        )
     )</f>
        <v/>
      </c>
      <c r="Y62" s="21" t="str">
        <f>IF(
        OR('Duplicate mass closure'!AA61="",'Duplicate mass closure'!AA62=""),
        "",
        IF(
             ABS('Duplicate mass closure'!AA61-'Duplicate mass closure'!AA62)&gt;'Error Flags'!Y$3,
             'Duplicate mass closure'!AA61,
             ""
        )
     )</f>
        <v/>
      </c>
      <c r="Z62" s="21" t="str">
        <f>IF(
        OR('Duplicate mass closure'!AB61="",'Duplicate mass closure'!AB62=""),
        "",
        IF(
             ABS('Duplicate mass closure'!AB61-'Duplicate mass closure'!AB62)&gt;'Error Flags'!Z$3,
             'Duplicate mass closure'!AB61,
             ""
        )
     )</f>
        <v/>
      </c>
    </row>
    <row r="63" spans="1:26">
      <c r="A63" s="5" t="s">
        <v>36</v>
      </c>
      <c r="B63" s="5" t="str">
        <f>IF('TRB Record'!C61="","",'TRB Record'!C61)</f>
        <v/>
      </c>
      <c r="C63" s="21" t="str">
        <f>IF(
        OR('Duplicate mass closure'!E61="",'Duplicate mass closure'!E62=""),
        "",
        IF(
             ABS('Duplicate mass closure'!E61-'Duplicate mass closure'!E62)&gt;'Error Flags'!C$3,
             'Duplicate mass closure'!E62,
             ""
        )
     )</f>
        <v/>
      </c>
      <c r="D63" s="21" t="str">
        <f>IF(
        OR('Duplicate mass closure'!F61="",'Duplicate mass closure'!F62=""),
        "",
        IF(
             ABS('Duplicate mass closure'!F61-'Duplicate mass closure'!F62)&gt;'Error Flags'!D$3,
             'Duplicate mass closure'!F62,
             ""
        )
     )</f>
        <v/>
      </c>
      <c r="E63" s="21" t="str">
        <f>IF(
        OR('Duplicate mass closure'!G61="",'Duplicate mass closure'!G62=""),
        "",
        IF(
             ABS('Duplicate mass closure'!G61-'Duplicate mass closure'!G62)&gt;'Error Flags'!E$3,
             'Duplicate mass closure'!G62,
             ""
        )
     )</f>
        <v/>
      </c>
      <c r="F63" s="21" t="str">
        <f>IF(
        OR('Duplicate mass closure'!H61="",'Duplicate mass closure'!H62=""),
        "",
        IF(
             ABS('Duplicate mass closure'!H61-'Duplicate mass closure'!H62)&gt;'Error Flags'!F$3,
             'Duplicate mass closure'!H62,
             ""
        )
     )</f>
        <v/>
      </c>
      <c r="G63" s="21" t="str">
        <f>IF(
        OR('Duplicate mass closure'!I61="",'Duplicate mass closure'!I62=""),
        "",
        IF(
             ABS('Duplicate mass closure'!I61-'Duplicate mass closure'!I62)&gt;'Error Flags'!G$3,
             'Duplicate mass closure'!I62,
             ""
        )
     )</f>
        <v/>
      </c>
      <c r="H63" s="21" t="str">
        <f>IF(
        OR('Duplicate mass closure'!J61="",'Duplicate mass closure'!J62=""),
        "",
        IF(
             ABS('Duplicate mass closure'!J61-'Duplicate mass closure'!J62)&gt;'Error Flags'!H$3,
             'Duplicate mass closure'!J62,
             ""
        )
     )</f>
        <v/>
      </c>
      <c r="I63" s="21" t="str">
        <f>IF(
        OR('Duplicate mass closure'!K61="",'Duplicate mass closure'!K62=""),
        "",
        IF(
             ABS('Duplicate mass closure'!K61-'Duplicate mass closure'!K62)&gt;'Error Flags'!I$3,
             'Duplicate mass closure'!K62,
             ""
        )
     )</f>
        <v/>
      </c>
      <c r="J63" s="21" t="str">
        <f>IF(
        OR('Duplicate mass closure'!L61="",'Duplicate mass closure'!L62=""),
        "",
        IF(
             ABS('Duplicate mass closure'!L61-'Duplicate mass closure'!L62)&gt;'Error Flags'!J$3,
             'Duplicate mass closure'!L62,
             ""
        )
     )</f>
        <v/>
      </c>
      <c r="K63" s="21" t="str">
        <f>IF(
        OR('Duplicate mass closure'!M61="",'Duplicate mass closure'!M62=""),
        "",
        IF(
             ABS('Duplicate mass closure'!M61-'Duplicate mass closure'!M62)&gt;'Error Flags'!K$3,
             'Duplicate mass closure'!M62,
             ""
        )
     )</f>
        <v/>
      </c>
      <c r="L63" s="21" t="str">
        <f>IF(
        OR('Duplicate mass closure'!N61="",'Duplicate mass closure'!N62=""),
        "",
        IF(
             ABS('Duplicate mass closure'!N61-'Duplicate mass closure'!N62)&gt;'Error Flags'!L$3,
             'Duplicate mass closure'!N62,
             ""
        )
     )</f>
        <v/>
      </c>
      <c r="M63" s="21" t="str">
        <f>IF(
        OR('Duplicate mass closure'!O61="",'Duplicate mass closure'!O62=""),
        "",
        IF(
             ABS('Duplicate mass closure'!O61-'Duplicate mass closure'!O62)&gt;'Error Flags'!M$3,
             'Duplicate mass closure'!O62,
             ""
        )
     )</f>
        <v/>
      </c>
      <c r="N63" s="21" t="str">
        <f>IF(
        OR('Duplicate mass closure'!P61="",'Duplicate mass closure'!P62=""),
        "",
        IF(
             ABS('Duplicate mass closure'!P61-'Duplicate mass closure'!P62)&gt;'Error Flags'!N$3,
             'Duplicate mass closure'!P62,
             ""
        )
     )</f>
        <v/>
      </c>
      <c r="O63" s="21" t="str">
        <f>IF(
        OR('Duplicate mass closure'!Q61="",'Duplicate mass closure'!Q62=""),
        "",
        IF(
             ABS('Duplicate mass closure'!Q61-'Duplicate mass closure'!Q62)&gt;'Error Flags'!O$3,
             'Duplicate mass closure'!Q62,
             ""
        )
     )</f>
        <v/>
      </c>
      <c r="P63" s="21" t="str">
        <f>IF(
        OR('Duplicate mass closure'!R61="",'Duplicate mass closure'!R62=""),
        "",
        IF(
             ABS('Duplicate mass closure'!R61-'Duplicate mass closure'!R62)&gt;'Error Flags'!P$3,
             'Duplicate mass closure'!R62,
             ""
        )
     )</f>
        <v/>
      </c>
      <c r="Q63" s="21" t="str">
        <f>IF(
        OR('Duplicate mass closure'!S61="",'Duplicate mass closure'!S62=""),
        "",
        IF(
             ABS('Duplicate mass closure'!S61-'Duplicate mass closure'!S62)&gt;'Error Flags'!Q$3,
             'Duplicate mass closure'!S62,
             ""
        )
     )</f>
        <v/>
      </c>
      <c r="R63" s="21" t="str">
        <f>IF(
        OR('Duplicate mass closure'!T61="",'Duplicate mass closure'!T62=""),
        "",
        IF(
             ABS('Duplicate mass closure'!T61-'Duplicate mass closure'!T62)&gt;'Error Flags'!R$3,
             'Duplicate mass closure'!T62,
             ""
        )
     )</f>
        <v/>
      </c>
      <c r="S63" s="21" t="str">
        <f>IF(
        OR('Duplicate mass closure'!U61="",'Duplicate mass closure'!U62=""),
        "",
        IF(
             ABS('Duplicate mass closure'!U61-'Duplicate mass closure'!U62)&gt;'Error Flags'!S$3,
             'Duplicate mass closure'!U62,
             ""
        )
     )</f>
        <v/>
      </c>
      <c r="T63" s="21" t="str">
        <f>IF(
        OR('Duplicate mass closure'!V61="",'Duplicate mass closure'!V62=""),
        "",
        IF(
             ABS('Duplicate mass closure'!V61-'Duplicate mass closure'!V62)&gt;'Error Flags'!T$3,
             'Duplicate mass closure'!V62,
             ""
        )
     )</f>
        <v/>
      </c>
      <c r="U63" s="21" t="str">
        <f>IF(
        OR('Duplicate mass closure'!W61="",'Duplicate mass closure'!W62=""),
        "",
        IF(
             ABS('Duplicate mass closure'!W61-'Duplicate mass closure'!W62)&gt;'Error Flags'!U$3,
             'Duplicate mass closure'!W62,
             ""
        )
     )</f>
        <v/>
      </c>
      <c r="V63" s="21" t="str">
        <f>IF(
        OR('Duplicate mass closure'!X61="",'Duplicate mass closure'!X62=""),
        "",
        IF(
             ABS('Duplicate mass closure'!X61-'Duplicate mass closure'!X62)&gt;'Error Flags'!V$3,
             'Duplicate mass closure'!X62,
             ""
        )
     )</f>
        <v/>
      </c>
      <c r="W63" s="21" t="str">
        <f>IF(
        OR('Duplicate mass closure'!Y61="",'Duplicate mass closure'!Y62=""),
        "",
        IF(
             ABS('Duplicate mass closure'!Y61-'Duplicate mass closure'!Y62)&gt;'Error Flags'!W$3,
             'Duplicate mass closure'!Y62,
             ""
        )
     )</f>
        <v/>
      </c>
      <c r="X63" s="21" t="str">
        <f>IF(
        OR('Duplicate mass closure'!Z61="",'Duplicate mass closure'!Z62=""),
        "",
        IF(
             ABS('Duplicate mass closure'!Z61-'Duplicate mass closure'!Z62)&gt;'Error Flags'!X$3,
             'Duplicate mass closure'!Z62,
             ""
        )
     )</f>
        <v/>
      </c>
      <c r="Y63" s="21" t="str">
        <f>IF(
        OR('Duplicate mass closure'!AA61="",'Duplicate mass closure'!AA62=""),
        "",
        IF(
             ABS('Duplicate mass closure'!AA61-'Duplicate mass closure'!AA62)&gt;'Error Flags'!Y$3,
             'Duplicate mass closure'!AA62,
             ""
        )
     )</f>
        <v/>
      </c>
      <c r="Z63" s="21" t="str">
        <f>IF(
        OR('Duplicate mass closure'!AB61="",'Duplicate mass closure'!AB62=""),
        "",
        IF(
             ABS('Duplicate mass closure'!AB61-'Duplicate mass closure'!AB62)&gt;'Error Flags'!Z$3,
             'Duplicate mass closure'!AB62,
             ""
        )
     )</f>
        <v/>
      </c>
    </row>
  </sheetData>
  <mergeCells count="5">
    <mergeCell ref="A3:B3"/>
    <mergeCell ref="J1:N1"/>
    <mergeCell ref="D1:I1"/>
    <mergeCell ref="O1:T1"/>
    <mergeCell ref="U1:Z1"/>
  </mergeCells>
  <phoneticPr fontId="1"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sheetPr codeName="Sheet11">
    <pageSetUpPr fitToPage="1"/>
  </sheetPr>
  <dimension ref="A1:C61"/>
  <sheetViews>
    <sheetView workbookViewId="0">
      <selection activeCell="C2" sqref="C2"/>
    </sheetView>
  </sheetViews>
  <sheetFormatPr defaultColWidth="10.85546875" defaultRowHeight="12"/>
  <cols>
    <col min="1" max="1" width="10.85546875" style="1" customWidth="1"/>
    <col min="2" max="2" width="16.42578125" style="9" customWidth="1"/>
    <col min="3" max="3" width="97.7109375" style="2" customWidth="1"/>
    <col min="4" max="16384" width="10.85546875" style="5"/>
  </cols>
  <sheetData>
    <row r="1" spans="1:3">
      <c r="A1" s="1" t="s">
        <v>0</v>
      </c>
      <c r="B1" s="9" t="s">
        <v>38</v>
      </c>
      <c r="C1" s="2" t="s">
        <v>67</v>
      </c>
    </row>
    <row r="2" spans="1:3">
      <c r="A2" s="1">
        <f>'TRB Record'!A2</f>
        <v>1</v>
      </c>
      <c r="B2" s="9" t="str">
        <f>IF('TRB Record'!C2="","",'TRB Record'!C2)</f>
        <v>F1 t0</v>
      </c>
      <c r="C2" s="134"/>
    </row>
    <row r="3" spans="1:3">
      <c r="A3" s="1" t="str">
        <f>'TRB Record'!A3</f>
        <v>replicate 1</v>
      </c>
      <c r="B3" s="9" t="str">
        <f>IF('TRB Record'!C3="","",'TRB Record'!C3)</f>
        <v>F1 t0</v>
      </c>
      <c r="C3" s="134"/>
    </row>
    <row r="4" spans="1:3">
      <c r="A4" s="1">
        <f>'TRB Record'!A4</f>
        <v>2</v>
      </c>
      <c r="B4" s="9" t="str">
        <f>IF('TRB Record'!C4="","",'TRB Record'!C4)</f>
        <v>F2 t0</v>
      </c>
      <c r="C4" s="134"/>
    </row>
    <row r="5" spans="1:3">
      <c r="A5" s="1" t="str">
        <f>'TRB Record'!A5</f>
        <v>replicate 2</v>
      </c>
      <c r="B5" s="9" t="str">
        <f>IF('TRB Record'!C5="","",'TRB Record'!C5)</f>
        <v>F2 t0</v>
      </c>
      <c r="C5" s="134"/>
    </row>
    <row r="6" spans="1:3">
      <c r="A6" s="1">
        <f>'TRB Record'!A6</f>
        <v>3</v>
      </c>
      <c r="B6" s="9" t="str">
        <f>IF('TRB Record'!C6="","",'TRB Record'!C6)</f>
        <v>F3 t0</v>
      </c>
      <c r="C6" s="134"/>
    </row>
    <row r="7" spans="1:3">
      <c r="A7" s="1" t="str">
        <f>'TRB Record'!A7</f>
        <v>replicate 3</v>
      </c>
      <c r="B7" s="9" t="str">
        <f>IF('TRB Record'!C7="","",'TRB Record'!C7)</f>
        <v>F3 t0</v>
      </c>
      <c r="C7" s="134"/>
    </row>
    <row r="8" spans="1:3">
      <c r="A8" s="1">
        <f>'TRB Record'!A8</f>
        <v>4</v>
      </c>
      <c r="B8" s="9" t="str">
        <f>IF('TRB Record'!C8="","",'TRB Record'!C8)</f>
        <v>F4 t0</v>
      </c>
      <c r="C8" s="134"/>
    </row>
    <row r="9" spans="1:3">
      <c r="A9" s="1" t="str">
        <f>'TRB Record'!A9</f>
        <v>replicate 4</v>
      </c>
      <c r="B9" s="9" t="str">
        <f>IF('TRB Record'!C9="","",'TRB Record'!C9)</f>
        <v>F4 t0</v>
      </c>
      <c r="C9" s="134"/>
    </row>
    <row r="10" spans="1:3">
      <c r="A10" s="1">
        <f>'TRB Record'!A10</f>
        <v>5</v>
      </c>
      <c r="B10" s="9" t="str">
        <f>IF('TRB Record'!C10="","",'TRB Record'!C10)</f>
        <v>F6 t0</v>
      </c>
      <c r="C10" s="134"/>
    </row>
    <row r="11" spans="1:3">
      <c r="A11" s="1" t="str">
        <f>'TRB Record'!A11</f>
        <v>replicate 5</v>
      </c>
      <c r="B11" s="9" t="str">
        <f>IF('TRB Record'!C11="","",'TRB Record'!C11)</f>
        <v>F6 t0</v>
      </c>
      <c r="C11" s="134"/>
    </row>
    <row r="12" spans="1:3">
      <c r="A12" s="1">
        <f>'TRB Record'!A12</f>
        <v>6</v>
      </c>
      <c r="B12" s="9" t="str">
        <f>IF('TRB Record'!C12="","",'TRB Record'!C12)</f>
        <v>F7 t0</v>
      </c>
      <c r="C12" s="134"/>
    </row>
    <row r="13" spans="1:3">
      <c r="A13" s="1" t="str">
        <f>'TRB Record'!A13</f>
        <v>replicate 6</v>
      </c>
      <c r="B13" s="9" t="str">
        <f>IF('TRB Record'!C13="","",'TRB Record'!C13)</f>
        <v>F7 t0</v>
      </c>
    </row>
    <row r="14" spans="1:3">
      <c r="A14" s="1">
        <f>'TRB Record'!A14</f>
        <v>7</v>
      </c>
      <c r="B14" s="9" t="str">
        <f>IF('TRB Record'!C14="","",'TRB Record'!C14)</f>
        <v>F8 t0</v>
      </c>
    </row>
    <row r="15" spans="1:3">
      <c r="A15" s="1" t="str">
        <f>'TRB Record'!A15</f>
        <v>replicate 7</v>
      </c>
      <c r="B15" s="9" t="str">
        <f>IF('TRB Record'!C15="","",'TRB Record'!C15)</f>
        <v>F8 t0</v>
      </c>
    </row>
    <row r="16" spans="1:3">
      <c r="A16" s="1">
        <f>'TRB Record'!A16</f>
        <v>8</v>
      </c>
      <c r="B16" s="9" t="str">
        <f>IF('TRB Record'!C16="","",'TRB Record'!C16)</f>
        <v>F9 t0</v>
      </c>
    </row>
    <row r="17" spans="1:2">
      <c r="A17" s="1" t="str">
        <f>'TRB Record'!A17</f>
        <v>replicate 8</v>
      </c>
      <c r="B17" s="9" t="str">
        <f>IF('TRB Record'!C17="","",'TRB Record'!C17)</f>
        <v>F9 t0</v>
      </c>
    </row>
    <row r="18" spans="1:2">
      <c r="A18" s="1">
        <f>'TRB Record'!A18</f>
        <v>9</v>
      </c>
      <c r="B18" s="9" t="str">
        <f>IF('TRB Record'!C18="","",'TRB Record'!C18)</f>
        <v>F10 t0</v>
      </c>
    </row>
    <row r="19" spans="1:2">
      <c r="A19" s="1" t="str">
        <f>'TRB Record'!A19</f>
        <v>replicate 9</v>
      </c>
      <c r="B19" s="9" t="str">
        <f>IF('TRB Record'!C19="","",'TRB Record'!C19)</f>
        <v>F10 t0</v>
      </c>
    </row>
    <row r="20" spans="1:2">
      <c r="A20" s="1">
        <f>'TRB Record'!A20</f>
        <v>10</v>
      </c>
      <c r="B20" s="9" t="str">
        <f>IF('TRB Record'!C20="","",'TRB Record'!C20)</f>
        <v>F11 t0</v>
      </c>
    </row>
    <row r="21" spans="1:2">
      <c r="A21" s="1" t="str">
        <f>'TRB Record'!A21</f>
        <v>replicate 10</v>
      </c>
      <c r="B21" s="9" t="str">
        <f>IF('TRB Record'!C21="","",'TRB Record'!C21)</f>
        <v>F11 t0</v>
      </c>
    </row>
    <row r="22" spans="1:2">
      <c r="A22" s="1">
        <f>'TRB Record'!A22</f>
        <v>11</v>
      </c>
      <c r="B22" s="9" t="str">
        <f>IF('TRB Record'!C22="","",'TRB Record'!C22)</f>
        <v>F12 t0</v>
      </c>
    </row>
    <row r="23" spans="1:2">
      <c r="A23" s="1" t="str">
        <f>'TRB Record'!A23</f>
        <v>replicate 11</v>
      </c>
      <c r="B23" s="9" t="str">
        <f>IF('TRB Record'!C23="","",'TRB Record'!C23)</f>
        <v>F12 t0</v>
      </c>
    </row>
    <row r="24" spans="1:2">
      <c r="A24" s="1">
        <f>'TRB Record'!A24</f>
        <v>12</v>
      </c>
      <c r="B24" s="9" t="str">
        <f>IF('TRB Record'!C24="","",'TRB Record'!C24)</f>
        <v/>
      </c>
    </row>
    <row r="25" spans="1:2">
      <c r="A25" s="1" t="str">
        <f>'TRB Record'!A25</f>
        <v>replicate 12</v>
      </c>
      <c r="B25" s="9" t="str">
        <f>IF('TRB Record'!C25="","",'TRB Record'!C25)</f>
        <v/>
      </c>
    </row>
    <row r="26" spans="1:2">
      <c r="A26" s="1">
        <f>'TRB Record'!A26</f>
        <v>13</v>
      </c>
      <c r="B26" s="9" t="str">
        <f>IF('TRB Record'!C26="","",'TRB Record'!C26)</f>
        <v/>
      </c>
    </row>
    <row r="27" spans="1:2">
      <c r="A27" s="1" t="str">
        <f>'TRB Record'!A27</f>
        <v>replicate 13</v>
      </c>
      <c r="B27" s="9" t="str">
        <f>IF('TRB Record'!C27="","",'TRB Record'!C27)</f>
        <v/>
      </c>
    </row>
    <row r="28" spans="1:2">
      <c r="A28" s="1">
        <f>'TRB Record'!A28</f>
        <v>14</v>
      </c>
      <c r="B28" s="9" t="str">
        <f>IF('TRB Record'!C28="","",'TRB Record'!C28)</f>
        <v/>
      </c>
    </row>
    <row r="29" spans="1:2">
      <c r="A29" s="1" t="str">
        <f>'TRB Record'!A29</f>
        <v>replicate 14</v>
      </c>
      <c r="B29" s="9" t="str">
        <f>IF('TRB Record'!C29="","",'TRB Record'!C29)</f>
        <v/>
      </c>
    </row>
    <row r="30" spans="1:2">
      <c r="A30" s="1">
        <f>'TRB Record'!A30</f>
        <v>15</v>
      </c>
      <c r="B30" s="9" t="str">
        <f>IF('TRB Record'!C30="","",'TRB Record'!C30)</f>
        <v/>
      </c>
    </row>
    <row r="31" spans="1:2">
      <c r="A31" s="1" t="str">
        <f>'TRB Record'!A31</f>
        <v>replicate 15</v>
      </c>
      <c r="B31" s="9" t="str">
        <f>IF('TRB Record'!C31="","",'TRB Record'!C31)</f>
        <v/>
      </c>
    </row>
    <row r="32" spans="1:2">
      <c r="A32" s="1">
        <f>'TRB Record'!A32</f>
        <v>16</v>
      </c>
      <c r="B32" s="9" t="str">
        <f>IF('TRB Record'!C32="","",'TRB Record'!C32)</f>
        <v/>
      </c>
    </row>
    <row r="33" spans="1:2">
      <c r="A33" s="1" t="str">
        <f>'TRB Record'!A33</f>
        <v>replicate 16</v>
      </c>
      <c r="B33" s="9" t="str">
        <f>IF('TRB Record'!C33="","",'TRB Record'!C33)</f>
        <v/>
      </c>
    </row>
    <row r="34" spans="1:2">
      <c r="A34" s="1">
        <f>'TRB Record'!A34</f>
        <v>17</v>
      </c>
      <c r="B34" s="9" t="str">
        <f>IF('TRB Record'!C34="","",'TRB Record'!C34)</f>
        <v/>
      </c>
    </row>
    <row r="35" spans="1:2">
      <c r="A35" s="1" t="str">
        <f>'TRB Record'!A35</f>
        <v>replicate 17</v>
      </c>
      <c r="B35" s="9" t="str">
        <f>IF('TRB Record'!C35="","",'TRB Record'!C35)</f>
        <v/>
      </c>
    </row>
    <row r="36" spans="1:2">
      <c r="A36" s="1">
        <f>'TRB Record'!A36</f>
        <v>18</v>
      </c>
      <c r="B36" s="9" t="str">
        <f>IF('TRB Record'!C36="","",'TRB Record'!C36)</f>
        <v/>
      </c>
    </row>
    <row r="37" spans="1:2">
      <c r="A37" s="1" t="str">
        <f>'TRB Record'!A37</f>
        <v>replicate 18</v>
      </c>
      <c r="B37" s="9" t="str">
        <f>IF('TRB Record'!C37="","",'TRB Record'!C37)</f>
        <v/>
      </c>
    </row>
    <row r="38" spans="1:2">
      <c r="A38" s="1">
        <f>'TRB Record'!A38</f>
        <v>19</v>
      </c>
      <c r="B38" s="9" t="str">
        <f>IF('TRB Record'!C38="","",'TRB Record'!C38)</f>
        <v/>
      </c>
    </row>
    <row r="39" spans="1:2">
      <c r="A39" s="1" t="str">
        <f>'TRB Record'!A39</f>
        <v>replicate 19</v>
      </c>
      <c r="B39" s="9" t="str">
        <f>IF('TRB Record'!C39="","",'TRB Record'!C39)</f>
        <v/>
      </c>
    </row>
    <row r="40" spans="1:2">
      <c r="A40" s="1">
        <f>'TRB Record'!A40</f>
        <v>20</v>
      </c>
      <c r="B40" s="9" t="str">
        <f>IF('TRB Record'!C40="","",'TRB Record'!C40)</f>
        <v/>
      </c>
    </row>
    <row r="41" spans="1:2">
      <c r="A41" s="1" t="str">
        <f>'TRB Record'!A41</f>
        <v>replicate 20</v>
      </c>
      <c r="B41" s="9" t="str">
        <f>IF('TRB Record'!C41="","",'TRB Record'!C41)</f>
        <v/>
      </c>
    </row>
    <row r="42" spans="1:2">
      <c r="A42" s="1">
        <f>'TRB Record'!A42</f>
        <v>21</v>
      </c>
      <c r="B42" s="9" t="str">
        <f>IF('TRB Record'!C42="","",'TRB Record'!C42)</f>
        <v/>
      </c>
    </row>
    <row r="43" spans="1:2">
      <c r="A43" s="1" t="str">
        <f>'TRB Record'!A43</f>
        <v>replicate 21</v>
      </c>
      <c r="B43" s="9" t="str">
        <f>IF('TRB Record'!C43="","",'TRB Record'!C43)</f>
        <v/>
      </c>
    </row>
    <row r="44" spans="1:2">
      <c r="A44" s="1">
        <f>'TRB Record'!A44</f>
        <v>22</v>
      </c>
      <c r="B44" s="9" t="str">
        <f>IF('TRB Record'!C44="","",'TRB Record'!C44)</f>
        <v/>
      </c>
    </row>
    <row r="45" spans="1:2">
      <c r="A45" s="1" t="str">
        <f>'TRB Record'!A45</f>
        <v>replicate 22</v>
      </c>
      <c r="B45" s="9" t="str">
        <f>IF('TRB Record'!C45="","",'TRB Record'!C45)</f>
        <v/>
      </c>
    </row>
    <row r="46" spans="1:2">
      <c r="A46" s="1">
        <f>'TRB Record'!A46</f>
        <v>23</v>
      </c>
      <c r="B46" s="9" t="str">
        <f>IF('TRB Record'!C46="","",'TRB Record'!C46)</f>
        <v/>
      </c>
    </row>
    <row r="47" spans="1:2">
      <c r="A47" s="1" t="str">
        <f>'TRB Record'!A47</f>
        <v>replicate 23</v>
      </c>
      <c r="B47" s="9" t="str">
        <f>IF('TRB Record'!C47="","",'TRB Record'!C47)</f>
        <v/>
      </c>
    </row>
    <row r="48" spans="1:2">
      <c r="A48" s="1">
        <f>'TRB Record'!A48</f>
        <v>24</v>
      </c>
      <c r="B48" s="9" t="str">
        <f>IF('TRB Record'!C48="","",'TRB Record'!C48)</f>
        <v/>
      </c>
    </row>
    <row r="49" spans="1:2">
      <c r="A49" s="1" t="str">
        <f>'TRB Record'!A49</f>
        <v>replicate 24</v>
      </c>
      <c r="B49" s="9" t="str">
        <f>IF('TRB Record'!C49="","",'TRB Record'!C49)</f>
        <v/>
      </c>
    </row>
    <row r="50" spans="1:2">
      <c r="A50" s="1">
        <f>'TRB Record'!A50</f>
        <v>25</v>
      </c>
      <c r="B50" s="9" t="str">
        <f>IF('TRB Record'!C50="","",'TRB Record'!C50)</f>
        <v/>
      </c>
    </row>
    <row r="51" spans="1:2">
      <c r="A51" s="1" t="str">
        <f>'TRB Record'!A51</f>
        <v>replicate 25</v>
      </c>
      <c r="B51" s="9" t="str">
        <f>IF('TRB Record'!C51="","",'TRB Record'!C51)</f>
        <v/>
      </c>
    </row>
    <row r="52" spans="1:2">
      <c r="A52" s="1">
        <f>'TRB Record'!A52</f>
        <v>26</v>
      </c>
      <c r="B52" s="9" t="str">
        <f>IF('TRB Record'!C52="","",'TRB Record'!C52)</f>
        <v/>
      </c>
    </row>
    <row r="53" spans="1:2">
      <c r="A53" s="1" t="str">
        <f>'TRB Record'!A53</f>
        <v>replicate 26</v>
      </c>
      <c r="B53" s="9" t="str">
        <f>IF('TRB Record'!C53="","",'TRB Record'!C53)</f>
        <v/>
      </c>
    </row>
    <row r="54" spans="1:2">
      <c r="A54" s="1">
        <f>'TRB Record'!A54</f>
        <v>27</v>
      </c>
      <c r="B54" s="9" t="str">
        <f>IF('TRB Record'!C54="","",'TRB Record'!C54)</f>
        <v/>
      </c>
    </row>
    <row r="55" spans="1:2">
      <c r="A55" s="1" t="str">
        <f>'TRB Record'!A55</f>
        <v>replicate 27</v>
      </c>
      <c r="B55" s="9" t="str">
        <f>IF('TRB Record'!C55="","",'TRB Record'!C55)</f>
        <v/>
      </c>
    </row>
    <row r="56" spans="1:2">
      <c r="A56" s="1">
        <f>'TRB Record'!A56</f>
        <v>28</v>
      </c>
      <c r="B56" s="9" t="str">
        <f>IF('TRB Record'!C56="","",'TRB Record'!C56)</f>
        <v/>
      </c>
    </row>
    <row r="57" spans="1:2">
      <c r="A57" s="1" t="str">
        <f>'TRB Record'!A57</f>
        <v>replicate 28</v>
      </c>
      <c r="B57" s="9" t="str">
        <f>IF('TRB Record'!C57="","",'TRB Record'!C57)</f>
        <v/>
      </c>
    </row>
    <row r="58" spans="1:2">
      <c r="A58" s="1">
        <f>'TRB Record'!A58</f>
        <v>29</v>
      </c>
      <c r="B58" s="9" t="str">
        <f>IF('TRB Record'!C58="","",'TRB Record'!C58)</f>
        <v/>
      </c>
    </row>
    <row r="59" spans="1:2">
      <c r="A59" s="1" t="str">
        <f>'TRB Record'!A59</f>
        <v>replicate 29</v>
      </c>
      <c r="B59" s="9" t="str">
        <f>IF('TRB Record'!C59="","",'TRB Record'!C59)</f>
        <v/>
      </c>
    </row>
    <row r="60" spans="1:2">
      <c r="A60" s="1">
        <f>'TRB Record'!A60</f>
        <v>30</v>
      </c>
      <c r="B60" s="9" t="str">
        <f>IF('TRB Record'!C60="","",'TRB Record'!C60)</f>
        <v/>
      </c>
    </row>
    <row r="61" spans="1:2">
      <c r="A61" s="1" t="str">
        <f>'TRB Record'!A61</f>
        <v>replicate 30</v>
      </c>
      <c r="B61" s="9" t="str">
        <f>IF('TRB Record'!C61="","",'TRB Record'!C61)</f>
        <v/>
      </c>
    </row>
  </sheetData>
  <phoneticPr fontId="1" type="noConversion"/>
  <printOptions gridLines="1"/>
  <pageMargins left="0.75" right="0.75" top="1" bottom="1" header="0.5" footer="0.5"/>
  <pageSetup paperSize="0" fitToHeight="5" orientation="landscape" horizontalDpi="4294967292" verticalDpi="4294967292"/>
  <headerFooter alignWithMargins="0">
    <oddHeader>&amp;A</oddHeader>
    <oddFooter>Page &amp;P of &amp;N</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AL62"/>
  <sheetViews>
    <sheetView zoomScale="70" zoomScaleNormal="70" workbookViewId="0">
      <selection activeCell="AG3" sqref="AG3"/>
    </sheetView>
  </sheetViews>
  <sheetFormatPr defaultRowHeight="12"/>
  <cols>
    <col min="1" max="1" width="14.7109375" style="94" bestFit="1" customWidth="1"/>
    <col min="2" max="5" width="9.140625" style="94"/>
    <col min="6" max="6" width="9.140625" style="100"/>
    <col min="7" max="12" width="9.140625" style="94"/>
    <col min="13" max="13" width="5.5703125" style="94" customWidth="1"/>
    <col min="14" max="16384" width="9.140625" style="94"/>
  </cols>
  <sheetData>
    <row r="1" spans="1:38">
      <c r="A1" s="90"/>
      <c r="B1" s="90"/>
      <c r="C1" s="91" t="s">
        <v>107</v>
      </c>
      <c r="D1" s="91"/>
      <c r="E1" s="91"/>
      <c r="F1" s="143"/>
      <c r="G1" s="91"/>
      <c r="H1" s="91"/>
      <c r="I1" s="91"/>
      <c r="J1" s="91"/>
      <c r="K1" s="92" t="s">
        <v>108</v>
      </c>
      <c r="L1" s="93" t="s">
        <v>109</v>
      </c>
      <c r="M1" s="93"/>
      <c r="N1" s="93"/>
      <c r="O1" s="93"/>
      <c r="P1" s="93"/>
      <c r="Q1" s="93"/>
      <c r="R1" s="93"/>
      <c r="S1" s="93"/>
      <c r="T1" s="93"/>
      <c r="U1" s="93"/>
      <c r="V1" s="93"/>
      <c r="W1" s="93"/>
      <c r="X1" s="93"/>
      <c r="Y1" s="93"/>
      <c r="Z1" s="93"/>
      <c r="AA1" s="93"/>
      <c r="AB1" s="93"/>
      <c r="AC1" s="93"/>
      <c r="AD1" s="93"/>
      <c r="AE1" s="93"/>
      <c r="AF1" s="93"/>
      <c r="AG1" s="93"/>
      <c r="AH1" s="93"/>
      <c r="AI1" s="93"/>
      <c r="AJ1" s="93"/>
      <c r="AK1" s="93"/>
      <c r="AL1" s="93"/>
    </row>
    <row r="2" spans="1:38" ht="120.75" thickBot="1">
      <c r="A2" s="95" t="s">
        <v>1</v>
      </c>
      <c r="B2" s="95" t="s">
        <v>110</v>
      </c>
      <c r="C2" s="96" t="s">
        <v>111</v>
      </c>
      <c r="D2" s="96" t="s">
        <v>112</v>
      </c>
      <c r="E2" s="96" t="s">
        <v>113</v>
      </c>
      <c r="F2" s="144" t="s">
        <v>114</v>
      </c>
      <c r="G2" s="96" t="s">
        <v>115</v>
      </c>
      <c r="H2" s="96" t="s">
        <v>116</v>
      </c>
      <c r="I2" s="96" t="s">
        <v>117</v>
      </c>
      <c r="J2" s="96" t="s">
        <v>118</v>
      </c>
      <c r="K2" s="97" t="s">
        <v>119</v>
      </c>
      <c r="L2" s="98" t="s">
        <v>175</v>
      </c>
      <c r="M2" s="98" t="s">
        <v>176</v>
      </c>
      <c r="N2" s="98" t="s">
        <v>120</v>
      </c>
      <c r="O2" s="98" t="s">
        <v>121</v>
      </c>
      <c r="P2" s="98" t="s">
        <v>122</v>
      </c>
      <c r="Q2" s="98" t="s">
        <v>123</v>
      </c>
      <c r="R2" s="98" t="s">
        <v>124</v>
      </c>
      <c r="S2" s="98" t="s">
        <v>125</v>
      </c>
      <c r="T2" s="98" t="s">
        <v>126</v>
      </c>
      <c r="U2" s="98" t="s">
        <v>127</v>
      </c>
      <c r="V2" s="98" t="s">
        <v>128</v>
      </c>
      <c r="W2" s="98" t="s">
        <v>129</v>
      </c>
      <c r="X2" s="98" t="s">
        <v>130</v>
      </c>
      <c r="Y2" s="98" t="s">
        <v>142</v>
      </c>
      <c r="Z2" s="98" t="s">
        <v>131</v>
      </c>
      <c r="AA2" s="98" t="s">
        <v>167</v>
      </c>
      <c r="AB2" s="98" t="s">
        <v>168</v>
      </c>
      <c r="AC2" s="98" t="s">
        <v>169</v>
      </c>
      <c r="AD2" s="98" t="s">
        <v>170</v>
      </c>
      <c r="AE2" s="98" t="s">
        <v>132</v>
      </c>
      <c r="AF2" s="98" t="s">
        <v>133</v>
      </c>
      <c r="AG2" s="145" t="s">
        <v>171</v>
      </c>
      <c r="AH2" s="145" t="s">
        <v>172</v>
      </c>
      <c r="AI2" s="145" t="s">
        <v>173</v>
      </c>
      <c r="AJ2" s="145" t="s">
        <v>174</v>
      </c>
      <c r="AK2" s="145" t="s">
        <v>143</v>
      </c>
      <c r="AL2" s="145" t="s">
        <v>144</v>
      </c>
    </row>
    <row r="3" spans="1:38">
      <c r="A3" s="94" t="str">
        <f>IF('Average whole mass closure'!B3=0,"",'Average whole mass closure'!B3)</f>
        <v>F1 t0</v>
      </c>
      <c r="B3" s="94">
        <f>IF(A3="","",'Data Tracking'!B3)</f>
        <v>8959</v>
      </c>
      <c r="C3" s="94" t="str">
        <f>IF($A3="","",'Data Tracking'!C3)</f>
        <v>Jeff</v>
      </c>
      <c r="D3" s="94" t="str">
        <f>IF($A3="","",'Data Tracking'!D3)</f>
        <v>Corn stover</v>
      </c>
      <c r="E3" s="94" t="str">
        <f>IF(A3="","",VLOOKUP(A3,'TRB Record'!C2:E61,3,FALSE))</f>
        <v>5532-013</v>
      </c>
      <c r="F3" s="100">
        <f>IF($A3="","",'Data Tracking'!E3)</f>
        <v>41240</v>
      </c>
      <c r="G3" s="94" t="str">
        <f>IF($A3="","",'Data Tracking'!$O$5)</f>
        <v>AFUF 203</v>
      </c>
      <c r="H3" s="94" t="str">
        <f>IF($A3="","",'Data Tracking'!$O$6)</f>
        <v>Dishwash</v>
      </c>
      <c r="I3" s="94" t="str">
        <f>IF($A3="","",'Data Tracking'!$O$12)</f>
        <v>LC1</v>
      </c>
      <c r="J3" s="94" t="str">
        <f>IF($A3="","",'Data Tracking'!$O$9)</f>
        <v>LC7</v>
      </c>
      <c r="L3" s="99" t="str">
        <f>IF($A3="","",'Average whole mass closure'!D3)</f>
        <v/>
      </c>
      <c r="M3" s="99" t="str">
        <f>IF($A3="","",'Average whole mass closure'!E3)</f>
        <v/>
      </c>
      <c r="N3" s="99" t="str">
        <f>IF($A3="","",'Average whole mass closure'!F3)</f>
        <v/>
      </c>
      <c r="O3" s="99" t="str">
        <f>IF($A3="","",'Average whole mass closure'!G3)</f>
        <v/>
      </c>
      <c r="P3" s="99" t="str">
        <f>IF($A3="","",'Average whole mass closure'!H3)</f>
        <v/>
      </c>
      <c r="Q3" s="99" t="str">
        <f>IF($A3="","",'Average whole mass closure'!I3)</f>
        <v/>
      </c>
      <c r="R3" s="99" t="str">
        <f>IF($A3="","",'Average whole mass closure'!J3)</f>
        <v/>
      </c>
      <c r="S3" s="99" t="str">
        <f>IF($A3="","",'Average whole mass closure'!K3)</f>
        <v/>
      </c>
      <c r="T3" s="99" t="str">
        <f>IF($A3="","",'Average whole mass closure'!L3)</f>
        <v/>
      </c>
      <c r="U3" s="99">
        <f>IF($A3="","",'Average whole mass closure'!M3)</f>
        <v>95.713576424966874</v>
      </c>
      <c r="V3" s="99">
        <f>IF($A3="","",'Average whole mass closure'!N3)</f>
        <v>46.503373702046716</v>
      </c>
      <c r="W3" s="99">
        <f>IF($A3="","",'Average whole mass closure'!O3)</f>
        <v>2.6797020552380602</v>
      </c>
      <c r="X3" s="99">
        <f>IF($A3="","",'Average whole mass closure'!P3)</f>
        <v>6.3728032631027229</v>
      </c>
      <c r="Y3" s="99">
        <f>IF(AND(NOT($A3&lt;&gt;""),'Total sugars'!$Q$6="Fructose (mg/ml)"),"",'Average whole mass closure'!Q3)</f>
        <v>0</v>
      </c>
      <c r="Z3" s="99" t="str">
        <f>IF($Y3&lt;&gt;"","",'Average whole mass closure'!Q3)</f>
        <v/>
      </c>
      <c r="AA3" s="99" t="str">
        <f>IF($A3="","",'Average whole mass closure'!R3)</f>
        <v/>
      </c>
      <c r="AB3" s="99" t="str">
        <f>IF($A3="","",'Average whole mass closure'!S3)</f>
        <v/>
      </c>
      <c r="AC3" s="99" t="str">
        <f>IF($A3="","",'Average whole mass closure'!T3)</f>
        <v/>
      </c>
      <c r="AD3" s="99" t="str">
        <f>IF($A3="","",'Average whole mass closure'!U3)</f>
        <v/>
      </c>
      <c r="AE3" s="99" t="str">
        <f>IF($A3="","",'Average whole mass closure'!V3)</f>
        <v/>
      </c>
      <c r="AF3" s="99" t="str">
        <f>IF($A3="","",'Average whole mass closure'!W3)</f>
        <v/>
      </c>
      <c r="AG3" s="99" t="str">
        <f>IF($A3="","",'Average whole mass closure'!X3)</f>
        <v/>
      </c>
      <c r="AH3" s="99" t="str">
        <f>IF($A3="","",'Average whole mass closure'!Y3)</f>
        <v/>
      </c>
      <c r="AI3" s="99" t="str">
        <f>IF($A3="","",'Average whole mass closure'!Z3)</f>
        <v/>
      </c>
      <c r="AJ3" s="99" t="str">
        <f>IF($A3="","",'Average whole mass closure'!AA3)</f>
        <v/>
      </c>
      <c r="AK3" s="99" t="str">
        <f>IF($A3="","",'Average whole mass closure'!AB3)</f>
        <v/>
      </c>
      <c r="AL3" s="99" t="str">
        <f>IF($A3="","",'Average whole mass closure'!AC3)</f>
        <v/>
      </c>
    </row>
    <row r="4" spans="1:38">
      <c r="A4" s="94" t="str">
        <f>IF('Average whole mass closure'!B4=0,"",'Average whole mass closure'!B4)</f>
        <v>F2 t0</v>
      </c>
      <c r="B4" s="94">
        <f>IF(A4="","",'Data Tracking'!B4)</f>
        <v>8960</v>
      </c>
      <c r="C4" s="94" t="str">
        <f>IF($A4="","",'Data Tracking'!C4)</f>
        <v>Jeff</v>
      </c>
      <c r="D4" s="94" t="str">
        <f>IF($A4="","",'Data Tracking'!D4)</f>
        <v>Corn stover</v>
      </c>
      <c r="E4" s="94" t="str">
        <f>IF(A4="","",VLOOKUP(A4,'TRB Record'!C3:E62,3,FALSE))</f>
        <v>5532-013</v>
      </c>
      <c r="F4" s="100">
        <f>IF($A4="","",'Data Tracking'!E4)</f>
        <v>41240</v>
      </c>
      <c r="G4" s="94" t="str">
        <f>IF($A4="","",'Data Tracking'!$O$5)</f>
        <v>AFUF 203</v>
      </c>
      <c r="H4" s="94" t="str">
        <f>IF($A4="","",'Data Tracking'!$O$6)</f>
        <v>Dishwash</v>
      </c>
      <c r="I4" s="94" t="str">
        <f>IF($A4="","",'Data Tracking'!$O$12)</f>
        <v>LC1</v>
      </c>
      <c r="J4" s="94" t="str">
        <f>IF($A4="","",'Data Tracking'!$O$9)</f>
        <v>LC7</v>
      </c>
      <c r="L4" s="99" t="str">
        <f>IF($A4="","",'Average whole mass closure'!D4)</f>
        <v/>
      </c>
      <c r="M4" s="99" t="str">
        <f>IF($A4="","",'Average whole mass closure'!E4)</f>
        <v/>
      </c>
      <c r="N4" s="99" t="str">
        <f>IF($A4="","",'Average whole mass closure'!F4)</f>
        <v/>
      </c>
      <c r="O4" s="99" t="str">
        <f>IF($A4="","",'Average whole mass closure'!G4)</f>
        <v/>
      </c>
      <c r="P4" s="99" t="str">
        <f>IF($A4="","",'Average whole mass closure'!H4)</f>
        <v/>
      </c>
      <c r="Q4" s="99" t="str">
        <f>IF($A4="","",'Average whole mass closure'!I4)</f>
        <v/>
      </c>
      <c r="R4" s="99" t="str">
        <f>IF($A4="","",'Average whole mass closure'!J4)</f>
        <v/>
      </c>
      <c r="S4" s="99" t="str">
        <f>IF($A4="","",'Average whole mass closure'!K4)</f>
        <v/>
      </c>
      <c r="T4" s="99" t="str">
        <f>IF($A4="","",'Average whole mass closure'!L4)</f>
        <v/>
      </c>
      <c r="U4" s="99">
        <f>IF($A4="","",'Average whole mass closure'!M4)</f>
        <v>90.269020742822789</v>
      </c>
      <c r="V4" s="99">
        <f>IF($A4="","",'Average whole mass closure'!N4)</f>
        <v>45.972439265110452</v>
      </c>
      <c r="W4" s="99">
        <f>IF($A4="","",'Average whole mass closure'!O4)</f>
        <v>2.5938758964906263</v>
      </c>
      <c r="X4" s="99">
        <f>IF($A4="","",'Average whole mass closure'!P4)</f>
        <v>6.1952687261316921</v>
      </c>
      <c r="Y4" s="99">
        <f>IF(AND(NOT($A4&lt;&gt;""),'Total sugars'!$Q$6="Fructose (mg/ml)"),"",'Average whole mass closure'!Q4)</f>
        <v>0</v>
      </c>
      <c r="Z4" s="99" t="str">
        <f>IF($Y4&lt;&gt;"","",'Average whole mass closure'!Q4)</f>
        <v/>
      </c>
      <c r="AA4" s="99" t="str">
        <f>IF($A4="","",'Average whole mass closure'!R4)</f>
        <v/>
      </c>
      <c r="AB4" s="99" t="str">
        <f>IF($A4="","",'Average whole mass closure'!S4)</f>
        <v/>
      </c>
      <c r="AC4" s="99" t="str">
        <f>IF($A4="","",'Average whole mass closure'!T4)</f>
        <v/>
      </c>
      <c r="AD4" s="99" t="str">
        <f>IF($A4="","",'Average whole mass closure'!U4)</f>
        <v/>
      </c>
      <c r="AE4" s="99" t="str">
        <f>IF($A4="","",'Average whole mass closure'!V4)</f>
        <v/>
      </c>
      <c r="AF4" s="99" t="str">
        <f>IF($A4="","",'Average whole mass closure'!W4)</f>
        <v/>
      </c>
      <c r="AG4" s="99" t="str">
        <f>IF($A4="","",'Average whole mass closure'!X4)</f>
        <v/>
      </c>
      <c r="AH4" s="99" t="str">
        <f>IF($A4="","",'Average whole mass closure'!Y4)</f>
        <v/>
      </c>
      <c r="AI4" s="99" t="str">
        <f>IF($A4="","",'Average whole mass closure'!Z4)</f>
        <v/>
      </c>
      <c r="AJ4" s="99" t="str">
        <f>IF($A4="","",'Average whole mass closure'!AA4)</f>
        <v/>
      </c>
      <c r="AK4" s="99" t="str">
        <f>IF($A4="","",'Average whole mass closure'!AB4)</f>
        <v/>
      </c>
      <c r="AL4" s="99" t="str">
        <f>IF($A4="","",'Average whole mass closure'!AC4)</f>
        <v/>
      </c>
    </row>
    <row r="5" spans="1:38">
      <c r="A5" s="94" t="str">
        <f>IF('Average whole mass closure'!B5=0,"",'Average whole mass closure'!B5)</f>
        <v>F3 t0</v>
      </c>
      <c r="B5" s="94">
        <f>IF(A5="","",'Data Tracking'!B5)</f>
        <v>8961</v>
      </c>
      <c r="C5" s="94" t="str">
        <f>IF($A5="","",'Data Tracking'!C5)</f>
        <v>Jeff</v>
      </c>
      <c r="D5" s="94" t="str">
        <f>IF($A5="","",'Data Tracking'!D5)</f>
        <v>Corn stover</v>
      </c>
      <c r="E5" s="94" t="str">
        <f>IF(A5="","",VLOOKUP(A5,'TRB Record'!C4:E63,3,FALSE))</f>
        <v>5532-013</v>
      </c>
      <c r="F5" s="100">
        <f>IF($A5="","",'Data Tracking'!E5)</f>
        <v>41240</v>
      </c>
      <c r="G5" s="94" t="str">
        <f>IF($A5="","",'Data Tracking'!$O$5)</f>
        <v>AFUF 203</v>
      </c>
      <c r="H5" s="94" t="str">
        <f>IF($A5="","",'Data Tracking'!$O$6)</f>
        <v>Dishwash</v>
      </c>
      <c r="I5" s="94" t="str">
        <f>IF($A5="","",'Data Tracking'!$O$12)</f>
        <v>LC1</v>
      </c>
      <c r="J5" s="94" t="str">
        <f>IF($A5="","",'Data Tracking'!$O$9)</f>
        <v>LC7</v>
      </c>
      <c r="L5" s="99" t="str">
        <f>IF($A5="","",'Average whole mass closure'!D5)</f>
        <v/>
      </c>
      <c r="M5" s="99" t="str">
        <f>IF($A5="","",'Average whole mass closure'!E5)</f>
        <v/>
      </c>
      <c r="N5" s="99" t="str">
        <f>IF($A5="","",'Average whole mass closure'!F5)</f>
        <v/>
      </c>
      <c r="O5" s="99" t="str">
        <f>IF($A5="","",'Average whole mass closure'!G5)</f>
        <v/>
      </c>
      <c r="P5" s="99" t="str">
        <f>IF($A5="","",'Average whole mass closure'!H5)</f>
        <v/>
      </c>
      <c r="Q5" s="99" t="str">
        <f>IF($A5="","",'Average whole mass closure'!I5)</f>
        <v/>
      </c>
      <c r="R5" s="99" t="str">
        <f>IF($A5="","",'Average whole mass closure'!J5)</f>
        <v/>
      </c>
      <c r="S5" s="99" t="str">
        <f>IF($A5="","",'Average whole mass closure'!K5)</f>
        <v/>
      </c>
      <c r="T5" s="99" t="str">
        <f>IF($A5="","",'Average whole mass closure'!L5)</f>
        <v/>
      </c>
      <c r="U5" s="99">
        <f>IF($A5="","",'Average whole mass closure'!M5)</f>
        <v>89.866790118296791</v>
      </c>
      <c r="V5" s="99">
        <f>IF($A5="","",'Average whole mass closure'!N5)</f>
        <v>46.155107948535552</v>
      </c>
      <c r="W5" s="99">
        <f>IF($A5="","",'Average whole mass closure'!O5)</f>
        <v>2.6077204575705526</v>
      </c>
      <c r="X5" s="99">
        <f>IF($A5="","",'Average whole mass closure'!P5)</f>
        <v>6.1884489622144558</v>
      </c>
      <c r="Y5" s="99">
        <f>IF(AND(NOT($A5&lt;&gt;""),'Total sugars'!$Q$6="Fructose (mg/ml)"),"",'Average whole mass closure'!Q5)</f>
        <v>0</v>
      </c>
      <c r="Z5" s="99" t="str">
        <f>IF($Y5&lt;&gt;"","",'Average whole mass closure'!Q5)</f>
        <v/>
      </c>
      <c r="AA5" s="99" t="str">
        <f>IF($A5="","",'Average whole mass closure'!R5)</f>
        <v/>
      </c>
      <c r="AB5" s="99" t="str">
        <f>IF($A5="","",'Average whole mass closure'!S5)</f>
        <v/>
      </c>
      <c r="AC5" s="99" t="str">
        <f>IF($A5="","",'Average whole mass closure'!T5)</f>
        <v/>
      </c>
      <c r="AD5" s="99" t="str">
        <f>IF($A5="","",'Average whole mass closure'!U5)</f>
        <v/>
      </c>
      <c r="AE5" s="99" t="str">
        <f>IF($A5="","",'Average whole mass closure'!V5)</f>
        <v/>
      </c>
      <c r="AF5" s="99" t="str">
        <f>IF($A5="","",'Average whole mass closure'!W5)</f>
        <v/>
      </c>
      <c r="AG5" s="99" t="str">
        <f>IF($A5="","",'Average whole mass closure'!X5)</f>
        <v/>
      </c>
      <c r="AH5" s="99" t="str">
        <f>IF($A5="","",'Average whole mass closure'!Y5)</f>
        <v/>
      </c>
      <c r="AI5" s="99" t="str">
        <f>IF($A5="","",'Average whole mass closure'!Z5)</f>
        <v/>
      </c>
      <c r="AJ5" s="99" t="str">
        <f>IF($A5="","",'Average whole mass closure'!AA5)</f>
        <v/>
      </c>
      <c r="AK5" s="99" t="str">
        <f>IF($A5="","",'Average whole mass closure'!AB5)</f>
        <v/>
      </c>
      <c r="AL5" s="99" t="str">
        <f>IF($A5="","",'Average whole mass closure'!AC5)</f>
        <v/>
      </c>
    </row>
    <row r="6" spans="1:38">
      <c r="A6" s="94" t="str">
        <f>IF('Average whole mass closure'!B6=0,"",'Average whole mass closure'!B6)</f>
        <v>F4 t0</v>
      </c>
      <c r="B6" s="94">
        <f>IF(A6="","",'Data Tracking'!B6)</f>
        <v>8962</v>
      </c>
      <c r="C6" s="94" t="str">
        <f>IF($A6="","",'Data Tracking'!C6)</f>
        <v>Jeff</v>
      </c>
      <c r="D6" s="94" t="str">
        <f>IF($A6="","",'Data Tracking'!D6)</f>
        <v>Corn stover</v>
      </c>
      <c r="E6" s="94" t="str">
        <f>IF(A6="","",VLOOKUP(A6,'TRB Record'!C5:E64,3,FALSE))</f>
        <v>5532-013</v>
      </c>
      <c r="F6" s="100">
        <f>IF($A6="","",'Data Tracking'!E6)</f>
        <v>41240</v>
      </c>
      <c r="G6" s="94" t="str">
        <f>IF($A6="","",'Data Tracking'!$O$5)</f>
        <v>AFUF 203</v>
      </c>
      <c r="H6" s="94" t="str">
        <f>IF($A6="","",'Data Tracking'!$O$6)</f>
        <v>Dishwash</v>
      </c>
      <c r="I6" s="94" t="str">
        <f>IF($A6="","",'Data Tracking'!$O$12)</f>
        <v>LC1</v>
      </c>
      <c r="J6" s="94" t="str">
        <f>IF($A6="","",'Data Tracking'!$O$9)</f>
        <v>LC7</v>
      </c>
      <c r="L6" s="99" t="str">
        <f>IF($A6="","",'Average whole mass closure'!D6)</f>
        <v/>
      </c>
      <c r="M6" s="99" t="str">
        <f>IF($A6="","",'Average whole mass closure'!E6)</f>
        <v/>
      </c>
      <c r="N6" s="99" t="str">
        <f>IF($A6="","",'Average whole mass closure'!F6)</f>
        <v/>
      </c>
      <c r="O6" s="99" t="str">
        <f>IF($A6="","",'Average whole mass closure'!G6)</f>
        <v/>
      </c>
      <c r="P6" s="99" t="str">
        <f>IF($A6="","",'Average whole mass closure'!H6)</f>
        <v/>
      </c>
      <c r="Q6" s="99" t="str">
        <f>IF($A6="","",'Average whole mass closure'!I6)</f>
        <v/>
      </c>
      <c r="R6" s="99" t="str">
        <f>IF($A6="","",'Average whole mass closure'!J6)</f>
        <v/>
      </c>
      <c r="S6" s="99" t="str">
        <f>IF($A6="","",'Average whole mass closure'!K6)</f>
        <v/>
      </c>
      <c r="T6" s="99" t="str">
        <f>IF($A6="","",'Average whole mass closure'!L6)</f>
        <v/>
      </c>
      <c r="U6" s="99">
        <f>IF($A6="","",'Average whole mass closure'!M6)</f>
        <v>108.26682811544887</v>
      </c>
      <c r="V6" s="99">
        <f>IF($A6="","",'Average whole mass closure'!N6)</f>
        <v>53.187137442660777</v>
      </c>
      <c r="W6" s="99">
        <f>IF($A6="","",'Average whole mass closure'!O6)</f>
        <v>3.0160158123719372</v>
      </c>
      <c r="X6" s="99">
        <f>IF($A6="","",'Average whole mass closure'!P6)</f>
        <v>7.225266282795471</v>
      </c>
      <c r="Y6" s="99">
        <f>IF(AND(NOT($A6&lt;&gt;""),'Total sugars'!$Q$6="Fructose (mg/ml)"),"",'Average whole mass closure'!Q6)</f>
        <v>0</v>
      </c>
      <c r="Z6" s="99" t="str">
        <f>IF($Y6&lt;&gt;"","",'Average whole mass closure'!Q6)</f>
        <v/>
      </c>
      <c r="AA6" s="99" t="str">
        <f>IF($A6="","",'Average whole mass closure'!R6)</f>
        <v/>
      </c>
      <c r="AB6" s="99" t="str">
        <f>IF($A6="","",'Average whole mass closure'!S6)</f>
        <v/>
      </c>
      <c r="AC6" s="99" t="str">
        <f>IF($A6="","",'Average whole mass closure'!T6)</f>
        <v/>
      </c>
      <c r="AD6" s="99" t="str">
        <f>IF($A6="","",'Average whole mass closure'!U6)</f>
        <v/>
      </c>
      <c r="AE6" s="99" t="str">
        <f>IF($A6="","",'Average whole mass closure'!V6)</f>
        <v/>
      </c>
      <c r="AF6" s="99" t="str">
        <f>IF($A6="","",'Average whole mass closure'!W6)</f>
        <v/>
      </c>
      <c r="AG6" s="99" t="str">
        <f>IF($A6="","",'Average whole mass closure'!X6)</f>
        <v/>
      </c>
      <c r="AH6" s="99" t="str">
        <f>IF($A6="","",'Average whole mass closure'!Y6)</f>
        <v/>
      </c>
      <c r="AI6" s="99" t="str">
        <f>IF($A6="","",'Average whole mass closure'!Z6)</f>
        <v/>
      </c>
      <c r="AJ6" s="99" t="str">
        <f>IF($A6="","",'Average whole mass closure'!AA6)</f>
        <v/>
      </c>
      <c r="AK6" s="99" t="str">
        <f>IF($A6="","",'Average whole mass closure'!AB6)</f>
        <v/>
      </c>
      <c r="AL6" s="99" t="str">
        <f>IF($A6="","",'Average whole mass closure'!AC6)</f>
        <v/>
      </c>
    </row>
    <row r="7" spans="1:38">
      <c r="A7" s="94" t="str">
        <f>IF('Average whole mass closure'!B7=0,"",'Average whole mass closure'!B7)</f>
        <v>F6 t0</v>
      </c>
      <c r="B7" s="94">
        <f>IF(A7="","",'Data Tracking'!B7)</f>
        <v>8963</v>
      </c>
      <c r="C7" s="94" t="str">
        <f>IF($A7="","",'Data Tracking'!C7)</f>
        <v>Jeff</v>
      </c>
      <c r="D7" s="94" t="str">
        <f>IF($A7="","",'Data Tracking'!D7)</f>
        <v>Corn stover</v>
      </c>
      <c r="E7" s="94" t="str">
        <f>IF(A7="","",VLOOKUP(A7,'TRB Record'!C6:E65,3,FALSE))</f>
        <v>5532-013</v>
      </c>
      <c r="F7" s="100">
        <f>IF($A7="","",'Data Tracking'!E7)</f>
        <v>41240</v>
      </c>
      <c r="G7" s="94" t="str">
        <f>IF($A7="","",'Data Tracking'!$O$5)</f>
        <v>AFUF 203</v>
      </c>
      <c r="H7" s="94" t="str">
        <f>IF($A7="","",'Data Tracking'!$O$6)</f>
        <v>Dishwash</v>
      </c>
      <c r="I7" s="94" t="str">
        <f>IF($A7="","",'Data Tracking'!$O$12)</f>
        <v>LC1</v>
      </c>
      <c r="J7" s="94" t="str">
        <f>IF($A7="","",'Data Tracking'!$O$9)</f>
        <v>LC7</v>
      </c>
      <c r="L7" s="99" t="str">
        <f>IF($A7="","",'Average whole mass closure'!D7)</f>
        <v/>
      </c>
      <c r="M7" s="99" t="str">
        <f>IF($A7="","",'Average whole mass closure'!E7)</f>
        <v/>
      </c>
      <c r="N7" s="99" t="str">
        <f>IF($A7="","",'Average whole mass closure'!F7)</f>
        <v/>
      </c>
      <c r="O7" s="99" t="str">
        <f>IF($A7="","",'Average whole mass closure'!G7)</f>
        <v/>
      </c>
      <c r="P7" s="99" t="str">
        <f>IF($A7="","",'Average whole mass closure'!H7)</f>
        <v/>
      </c>
      <c r="Q7" s="99" t="str">
        <f>IF($A7="","",'Average whole mass closure'!I7)</f>
        <v/>
      </c>
      <c r="R7" s="99" t="str">
        <f>IF($A7="","",'Average whole mass closure'!J7)</f>
        <v/>
      </c>
      <c r="S7" s="99" t="str">
        <f>IF($A7="","",'Average whole mass closure'!K7)</f>
        <v/>
      </c>
      <c r="T7" s="99" t="str">
        <f>IF($A7="","",'Average whole mass closure'!L7)</f>
        <v/>
      </c>
      <c r="U7" s="99">
        <f>IF($A7="","",'Average whole mass closure'!M7)</f>
        <v>102.31056224307076</v>
      </c>
      <c r="V7" s="99">
        <f>IF($A7="","",'Average whole mass closure'!N7)</f>
        <v>53.290395855613717</v>
      </c>
      <c r="W7" s="99">
        <f>IF($A7="","",'Average whole mass closure'!O7)</f>
        <v>2.9824880997421621</v>
      </c>
      <c r="X7" s="99">
        <f>IF($A7="","",'Average whole mass closure'!P7)</f>
        <v>7.0996576293567539</v>
      </c>
      <c r="Y7" s="99">
        <f>IF(AND(NOT($A7&lt;&gt;""),'Total sugars'!$Q$6="Fructose (mg/ml)"),"",'Average whole mass closure'!Q7)</f>
        <v>0</v>
      </c>
      <c r="Z7" s="99" t="str">
        <f>IF($Y7&lt;&gt;"","",'Average whole mass closure'!Q7)</f>
        <v/>
      </c>
      <c r="AA7" s="99" t="str">
        <f>IF($A7="","",'Average whole mass closure'!R7)</f>
        <v/>
      </c>
      <c r="AB7" s="99" t="str">
        <f>IF($A7="","",'Average whole mass closure'!S7)</f>
        <v/>
      </c>
      <c r="AC7" s="99" t="str">
        <f>IF($A7="","",'Average whole mass closure'!T7)</f>
        <v/>
      </c>
      <c r="AD7" s="99" t="str">
        <f>IF($A7="","",'Average whole mass closure'!U7)</f>
        <v/>
      </c>
      <c r="AE7" s="99" t="str">
        <f>IF($A7="","",'Average whole mass closure'!V7)</f>
        <v/>
      </c>
      <c r="AF7" s="99" t="str">
        <f>IF($A7="","",'Average whole mass closure'!W7)</f>
        <v/>
      </c>
      <c r="AG7" s="99" t="str">
        <f>IF($A7="","",'Average whole mass closure'!X7)</f>
        <v/>
      </c>
      <c r="AH7" s="99" t="str">
        <f>IF($A7="","",'Average whole mass closure'!Y7)</f>
        <v/>
      </c>
      <c r="AI7" s="99" t="str">
        <f>IF($A7="","",'Average whole mass closure'!Z7)</f>
        <v/>
      </c>
      <c r="AJ7" s="99" t="str">
        <f>IF($A7="","",'Average whole mass closure'!AA7)</f>
        <v/>
      </c>
      <c r="AK7" s="99" t="str">
        <f>IF($A7="","",'Average whole mass closure'!AB7)</f>
        <v/>
      </c>
      <c r="AL7" s="99" t="str">
        <f>IF($A7="","",'Average whole mass closure'!AC7)</f>
        <v/>
      </c>
    </row>
    <row r="8" spans="1:38">
      <c r="A8" s="94" t="str">
        <f>IF('Average whole mass closure'!B8=0,"",'Average whole mass closure'!B8)</f>
        <v>F7 t0</v>
      </c>
      <c r="B8" s="94">
        <f>IF(A8="","",'Data Tracking'!B8)</f>
        <v>8964</v>
      </c>
      <c r="C8" s="94" t="str">
        <f>IF($A8="","",'Data Tracking'!C8)</f>
        <v>Jeff</v>
      </c>
      <c r="D8" s="94" t="str">
        <f>IF($A8="","",'Data Tracking'!D8)</f>
        <v>Corn stover</v>
      </c>
      <c r="E8" s="94" t="str">
        <f>IF(A8="","",VLOOKUP(A8,'TRB Record'!C7:E66,3,FALSE))</f>
        <v>5532-013</v>
      </c>
      <c r="F8" s="100">
        <f>IF($A8="","",'Data Tracking'!E8)</f>
        <v>41240</v>
      </c>
      <c r="G8" s="94" t="str">
        <f>IF($A8="","",'Data Tracking'!$O$5)</f>
        <v>AFUF 203</v>
      </c>
      <c r="H8" s="94" t="str">
        <f>IF($A8="","",'Data Tracking'!$O$6)</f>
        <v>Dishwash</v>
      </c>
      <c r="I8" s="94" t="str">
        <f>IF($A8="","",'Data Tracking'!$O$12)</f>
        <v>LC1</v>
      </c>
      <c r="J8" s="94" t="str">
        <f>IF($A8="","",'Data Tracking'!$O$9)</f>
        <v>LC7</v>
      </c>
      <c r="L8" s="99" t="str">
        <f>IF($A8="","",'Average whole mass closure'!D8)</f>
        <v/>
      </c>
      <c r="M8" s="99" t="str">
        <f>IF($A8="","",'Average whole mass closure'!E8)</f>
        <v/>
      </c>
      <c r="N8" s="99" t="str">
        <f>IF($A8="","",'Average whole mass closure'!F8)</f>
        <v/>
      </c>
      <c r="O8" s="99" t="str">
        <f>IF($A8="","",'Average whole mass closure'!G8)</f>
        <v/>
      </c>
      <c r="P8" s="99" t="str">
        <f>IF($A8="","",'Average whole mass closure'!H8)</f>
        <v/>
      </c>
      <c r="Q8" s="99" t="str">
        <f>IF($A8="","",'Average whole mass closure'!I8)</f>
        <v/>
      </c>
      <c r="R8" s="99" t="str">
        <f>IF($A8="","",'Average whole mass closure'!J8)</f>
        <v/>
      </c>
      <c r="S8" s="99" t="str">
        <f>IF($A8="","",'Average whole mass closure'!K8)</f>
        <v/>
      </c>
      <c r="T8" s="99" t="str">
        <f>IF($A8="","",'Average whole mass closure'!L8)</f>
        <v/>
      </c>
      <c r="U8" s="99">
        <f>IF($A8="","",'Average whole mass closure'!M8)</f>
        <v>103.01482617159613</v>
      </c>
      <c r="V8" s="99">
        <f>IF($A8="","",'Average whole mass closure'!N8)</f>
        <v>53.608239136943027</v>
      </c>
      <c r="W8" s="99">
        <f>IF($A8="","",'Average whole mass closure'!O8)</f>
        <v>3.0223941825813476</v>
      </c>
      <c r="X8" s="99">
        <f>IF($A8="","",'Average whole mass closure'!P8)</f>
        <v>7.08029081952506</v>
      </c>
      <c r="Y8" s="99">
        <f>IF(AND(NOT($A8&lt;&gt;""),'Total sugars'!$Q$6="Fructose (mg/ml)"),"",'Average whole mass closure'!Q8)</f>
        <v>0</v>
      </c>
      <c r="Z8" s="99" t="str">
        <f>IF($Y8&lt;&gt;"","",'Average whole mass closure'!Q8)</f>
        <v/>
      </c>
      <c r="AA8" s="99" t="str">
        <f>IF($A8="","",'Average whole mass closure'!R8)</f>
        <v/>
      </c>
      <c r="AB8" s="99" t="str">
        <f>IF($A8="","",'Average whole mass closure'!S8)</f>
        <v/>
      </c>
      <c r="AC8" s="99" t="str">
        <f>IF($A8="","",'Average whole mass closure'!T8)</f>
        <v/>
      </c>
      <c r="AD8" s="99" t="str">
        <f>IF($A8="","",'Average whole mass closure'!U8)</f>
        <v/>
      </c>
      <c r="AE8" s="99" t="str">
        <f>IF($A8="","",'Average whole mass closure'!V8)</f>
        <v/>
      </c>
      <c r="AF8" s="99" t="str">
        <f>IF($A8="","",'Average whole mass closure'!W8)</f>
        <v/>
      </c>
      <c r="AG8" s="99" t="str">
        <f>IF($A8="","",'Average whole mass closure'!X8)</f>
        <v/>
      </c>
      <c r="AH8" s="99" t="str">
        <f>IF($A8="","",'Average whole mass closure'!Y8)</f>
        <v/>
      </c>
      <c r="AI8" s="99" t="str">
        <f>IF($A8="","",'Average whole mass closure'!Z8)</f>
        <v/>
      </c>
      <c r="AJ8" s="99" t="str">
        <f>IF($A8="","",'Average whole mass closure'!AA8)</f>
        <v/>
      </c>
      <c r="AK8" s="99" t="str">
        <f>IF($A8="","",'Average whole mass closure'!AB8)</f>
        <v/>
      </c>
      <c r="AL8" s="99" t="str">
        <f>IF($A8="","",'Average whole mass closure'!AC8)</f>
        <v/>
      </c>
    </row>
    <row r="9" spans="1:38">
      <c r="A9" s="94" t="str">
        <f>IF('Average whole mass closure'!B9=0,"",'Average whole mass closure'!B9)</f>
        <v>F8 t0</v>
      </c>
      <c r="B9" s="94">
        <f>IF(A9="","",'Data Tracking'!B9)</f>
        <v>8965</v>
      </c>
      <c r="C9" s="94" t="str">
        <f>IF($A9="","",'Data Tracking'!C9)</f>
        <v>Jeff</v>
      </c>
      <c r="D9" s="94" t="str">
        <f>IF($A9="","",'Data Tracking'!D9)</f>
        <v>Corn stover</v>
      </c>
      <c r="E9" s="94" t="str">
        <f>IF(A9="","",VLOOKUP(A9,'TRB Record'!C8:E67,3,FALSE))</f>
        <v>5532-013</v>
      </c>
      <c r="F9" s="100">
        <f>IF($A9="","",'Data Tracking'!E9)</f>
        <v>41240</v>
      </c>
      <c r="G9" s="94" t="str">
        <f>IF($A9="","",'Data Tracking'!$O$5)</f>
        <v>AFUF 203</v>
      </c>
      <c r="H9" s="94" t="str">
        <f>IF($A9="","",'Data Tracking'!$O$6)</f>
        <v>Dishwash</v>
      </c>
      <c r="I9" s="94" t="str">
        <f>IF($A9="","",'Data Tracking'!$O$12)</f>
        <v>LC1</v>
      </c>
      <c r="J9" s="94" t="str">
        <f>IF($A9="","",'Data Tracking'!$O$9)</f>
        <v>LC7</v>
      </c>
      <c r="L9" s="99" t="str">
        <f>IF($A9="","",'Average whole mass closure'!D9)</f>
        <v/>
      </c>
      <c r="M9" s="99" t="str">
        <f>IF($A9="","",'Average whole mass closure'!E9)</f>
        <v/>
      </c>
      <c r="N9" s="99" t="str">
        <f>IF($A9="","",'Average whole mass closure'!F9)</f>
        <v/>
      </c>
      <c r="O9" s="99" t="str">
        <f>IF($A9="","",'Average whole mass closure'!G9)</f>
        <v/>
      </c>
      <c r="P9" s="99" t="str">
        <f>IF($A9="","",'Average whole mass closure'!H9)</f>
        <v/>
      </c>
      <c r="Q9" s="99" t="str">
        <f>IF($A9="","",'Average whole mass closure'!I9)</f>
        <v/>
      </c>
      <c r="R9" s="99" t="str">
        <f>IF($A9="","",'Average whole mass closure'!J9)</f>
        <v/>
      </c>
      <c r="S9" s="99" t="str">
        <f>IF($A9="","",'Average whole mass closure'!K9)</f>
        <v/>
      </c>
      <c r="T9" s="99" t="str">
        <f>IF($A9="","",'Average whole mass closure'!L9)</f>
        <v/>
      </c>
      <c r="U9" s="99">
        <f>IF($A9="","",'Average whole mass closure'!M9)</f>
        <v>105.58434093410358</v>
      </c>
      <c r="V9" s="99">
        <f>IF($A9="","",'Average whole mass closure'!N9)</f>
        <v>53.391871496033446</v>
      </c>
      <c r="W9" s="99">
        <f>IF($A9="","",'Average whole mass closure'!O9)</f>
        <v>3.032370150086984</v>
      </c>
      <c r="X9" s="99">
        <f>IF($A9="","",'Average whole mass closure'!P9)</f>
        <v>7.0438000559060185</v>
      </c>
      <c r="Y9" s="99">
        <f>IF(AND(NOT($A9&lt;&gt;""),'Total sugars'!$Q$6="Fructose (mg/ml)"),"",'Average whole mass closure'!Q9)</f>
        <v>0</v>
      </c>
      <c r="Z9" s="99" t="str">
        <f>IF($Y9&lt;&gt;"","",'Average whole mass closure'!Q9)</f>
        <v/>
      </c>
      <c r="AA9" s="99" t="str">
        <f>IF($A9="","",'Average whole mass closure'!R9)</f>
        <v/>
      </c>
      <c r="AB9" s="99" t="str">
        <f>IF($A9="","",'Average whole mass closure'!S9)</f>
        <v/>
      </c>
      <c r="AC9" s="99" t="str">
        <f>IF($A9="","",'Average whole mass closure'!T9)</f>
        <v/>
      </c>
      <c r="AD9" s="99" t="str">
        <f>IF($A9="","",'Average whole mass closure'!U9)</f>
        <v/>
      </c>
      <c r="AE9" s="99" t="str">
        <f>IF($A9="","",'Average whole mass closure'!V9)</f>
        <v/>
      </c>
      <c r="AF9" s="99" t="str">
        <f>IF($A9="","",'Average whole mass closure'!W9)</f>
        <v/>
      </c>
      <c r="AG9" s="99" t="str">
        <f>IF($A9="","",'Average whole mass closure'!X9)</f>
        <v/>
      </c>
      <c r="AH9" s="99" t="str">
        <f>IF($A9="","",'Average whole mass closure'!Y9)</f>
        <v/>
      </c>
      <c r="AI9" s="99" t="str">
        <f>IF($A9="","",'Average whole mass closure'!Z9)</f>
        <v/>
      </c>
      <c r="AJ9" s="99" t="str">
        <f>IF($A9="","",'Average whole mass closure'!AA9)</f>
        <v/>
      </c>
      <c r="AK9" s="99" t="str">
        <f>IF($A9="","",'Average whole mass closure'!AB9)</f>
        <v/>
      </c>
      <c r="AL9" s="99" t="str">
        <f>IF($A9="","",'Average whole mass closure'!AC9)</f>
        <v/>
      </c>
    </row>
    <row r="10" spans="1:38">
      <c r="A10" s="94" t="str">
        <f>IF('Average whole mass closure'!B10=0,"",'Average whole mass closure'!B10)</f>
        <v>F9 t0</v>
      </c>
      <c r="B10" s="94">
        <f>IF(A10="","",'Data Tracking'!B10)</f>
        <v>8966</v>
      </c>
      <c r="C10" s="94" t="str">
        <f>IF($A10="","",'Data Tracking'!C10)</f>
        <v>Jeff</v>
      </c>
      <c r="D10" s="94" t="str">
        <f>IF($A10="","",'Data Tracking'!D10)</f>
        <v>Corn stover</v>
      </c>
      <c r="E10" s="94" t="str">
        <f>IF(A10="","",VLOOKUP(A10,'TRB Record'!C9:E68,3,FALSE))</f>
        <v>5532-013</v>
      </c>
      <c r="F10" s="100">
        <f>IF($A10="","",'Data Tracking'!E10)</f>
        <v>41240</v>
      </c>
      <c r="G10" s="94" t="str">
        <f>IF($A10="","",'Data Tracking'!$O$5)</f>
        <v>AFUF 203</v>
      </c>
      <c r="H10" s="94" t="str">
        <f>IF($A10="","",'Data Tracking'!$O$6)</f>
        <v>Dishwash</v>
      </c>
      <c r="I10" s="94" t="str">
        <f>IF($A10="","",'Data Tracking'!$O$12)</f>
        <v>LC1</v>
      </c>
      <c r="J10" s="94" t="str">
        <f>IF($A10="","",'Data Tracking'!$O$9)</f>
        <v>LC7</v>
      </c>
      <c r="L10" s="99" t="str">
        <f>IF($A10="","",'Average whole mass closure'!D10)</f>
        <v/>
      </c>
      <c r="M10" s="99" t="str">
        <f>IF($A10="","",'Average whole mass closure'!E10)</f>
        <v/>
      </c>
      <c r="N10" s="99" t="str">
        <f>IF($A10="","",'Average whole mass closure'!F10)</f>
        <v/>
      </c>
      <c r="O10" s="99" t="str">
        <f>IF($A10="","",'Average whole mass closure'!G10)</f>
        <v/>
      </c>
      <c r="P10" s="99" t="str">
        <f>IF($A10="","",'Average whole mass closure'!H10)</f>
        <v/>
      </c>
      <c r="Q10" s="99" t="str">
        <f>IF($A10="","",'Average whole mass closure'!I10)</f>
        <v/>
      </c>
      <c r="R10" s="99" t="str">
        <f>IF($A10="","",'Average whole mass closure'!J10)</f>
        <v/>
      </c>
      <c r="S10" s="99" t="str">
        <f>IF($A10="","",'Average whole mass closure'!K10)</f>
        <v/>
      </c>
      <c r="T10" s="99" t="str">
        <f>IF($A10="","",'Average whole mass closure'!L10)</f>
        <v/>
      </c>
      <c r="U10" s="99">
        <f>IF($A10="","",'Average whole mass closure'!M10)</f>
        <v>100.81951753250551</v>
      </c>
      <c r="V10" s="99">
        <f>IF($A10="","",'Average whole mass closure'!N10)</f>
        <v>52.850899707989782</v>
      </c>
      <c r="W10" s="99">
        <f>IF($A10="","",'Average whole mass closure'!O10)</f>
        <v>2.9372837962569793</v>
      </c>
      <c r="X10" s="99">
        <f>IF($A10="","",'Average whole mass closure'!P10)</f>
        <v>6.9034550352350665</v>
      </c>
      <c r="Y10" s="99">
        <f>IF(AND(NOT($A10&lt;&gt;""),'Total sugars'!$Q$6="Fructose (mg/ml)"),"",'Average whole mass closure'!Q10)</f>
        <v>0</v>
      </c>
      <c r="Z10" s="99" t="str">
        <f>IF($Y10&lt;&gt;"","",'Average whole mass closure'!Q10)</f>
        <v/>
      </c>
      <c r="AA10" s="99" t="str">
        <f>IF($A10="","",'Average whole mass closure'!R10)</f>
        <v/>
      </c>
      <c r="AB10" s="99" t="str">
        <f>IF($A10="","",'Average whole mass closure'!S10)</f>
        <v/>
      </c>
      <c r="AC10" s="99" t="str">
        <f>IF($A10="","",'Average whole mass closure'!T10)</f>
        <v/>
      </c>
      <c r="AD10" s="99" t="str">
        <f>IF($A10="","",'Average whole mass closure'!U10)</f>
        <v/>
      </c>
      <c r="AE10" s="99" t="str">
        <f>IF($A10="","",'Average whole mass closure'!V10)</f>
        <v/>
      </c>
      <c r="AF10" s="99" t="str">
        <f>IF($A10="","",'Average whole mass closure'!W10)</f>
        <v/>
      </c>
      <c r="AG10" s="99" t="str">
        <f>IF($A10="","",'Average whole mass closure'!X10)</f>
        <v/>
      </c>
      <c r="AH10" s="99" t="str">
        <f>IF($A10="","",'Average whole mass closure'!Y10)</f>
        <v/>
      </c>
      <c r="AI10" s="99" t="str">
        <f>IF($A10="","",'Average whole mass closure'!Z10)</f>
        <v/>
      </c>
      <c r="AJ10" s="99" t="str">
        <f>IF($A10="","",'Average whole mass closure'!AA10)</f>
        <v/>
      </c>
      <c r="AK10" s="99" t="str">
        <f>IF($A10="","",'Average whole mass closure'!AB10)</f>
        <v/>
      </c>
      <c r="AL10" s="99" t="str">
        <f>IF($A10="","",'Average whole mass closure'!AC10)</f>
        <v/>
      </c>
    </row>
    <row r="11" spans="1:38">
      <c r="A11" s="94" t="str">
        <f>IF('Average whole mass closure'!B11=0,"",'Average whole mass closure'!B11)</f>
        <v>F10 t0</v>
      </c>
      <c r="B11" s="94">
        <f>IF(A11="","",'Data Tracking'!B11)</f>
        <v>8967</v>
      </c>
      <c r="C11" s="94" t="str">
        <f>IF($A11="","",'Data Tracking'!C11)</f>
        <v>Jeff</v>
      </c>
      <c r="D11" s="94" t="str">
        <f>IF($A11="","",'Data Tracking'!D11)</f>
        <v>Corn stover</v>
      </c>
      <c r="E11" s="94" t="str">
        <f>IF(A11="","",VLOOKUP(A11,'TRB Record'!C10:E69,3,FALSE))</f>
        <v>5532-013</v>
      </c>
      <c r="F11" s="100">
        <f>IF($A11="","",'Data Tracking'!E11)</f>
        <v>41240</v>
      </c>
      <c r="G11" s="94" t="str">
        <f>IF($A11="","",'Data Tracking'!$O$5)</f>
        <v>AFUF 203</v>
      </c>
      <c r="H11" s="94" t="str">
        <f>IF($A11="","",'Data Tracking'!$O$6)</f>
        <v>Dishwash</v>
      </c>
      <c r="I11" s="94" t="str">
        <f>IF($A11="","",'Data Tracking'!$O$12)</f>
        <v>LC1</v>
      </c>
      <c r="J11" s="94" t="str">
        <f>IF($A11="","",'Data Tracking'!$O$9)</f>
        <v>LC7</v>
      </c>
      <c r="L11" s="99" t="str">
        <f>IF($A11="","",'Average whole mass closure'!D11)</f>
        <v/>
      </c>
      <c r="M11" s="99" t="str">
        <f>IF($A11="","",'Average whole mass closure'!E11)</f>
        <v/>
      </c>
      <c r="N11" s="99" t="str">
        <f>IF($A11="","",'Average whole mass closure'!F11)</f>
        <v/>
      </c>
      <c r="O11" s="99" t="str">
        <f>IF($A11="","",'Average whole mass closure'!G11)</f>
        <v/>
      </c>
      <c r="P11" s="99" t="str">
        <f>IF($A11="","",'Average whole mass closure'!H11)</f>
        <v/>
      </c>
      <c r="Q11" s="99" t="str">
        <f>IF($A11="","",'Average whole mass closure'!I11)</f>
        <v/>
      </c>
      <c r="R11" s="99" t="str">
        <f>IF($A11="","",'Average whole mass closure'!J11)</f>
        <v/>
      </c>
      <c r="S11" s="99" t="str">
        <f>IF($A11="","",'Average whole mass closure'!K11)</f>
        <v/>
      </c>
      <c r="T11" s="99" t="str">
        <f>IF($A11="","",'Average whole mass closure'!L11)</f>
        <v/>
      </c>
      <c r="U11" s="99">
        <f>IF($A11="","",'Average whole mass closure'!M11)</f>
        <v>123.90092520516851</v>
      </c>
      <c r="V11" s="99">
        <f>IF($A11="","",'Average whole mass closure'!N11)</f>
        <v>61.634582956602294</v>
      </c>
      <c r="W11" s="99">
        <f>IF($A11="","",'Average whole mass closure'!O11)</f>
        <v>3.4570835717226984</v>
      </c>
      <c r="X11" s="99">
        <f>IF($A11="","",'Average whole mass closure'!P11)</f>
        <v>8.2310172770514782</v>
      </c>
      <c r="Y11" s="99">
        <f>IF(AND(NOT($A11&lt;&gt;""),'Total sugars'!$Q$6="Fructose (mg/ml)"),"",'Average whole mass closure'!Q11)</f>
        <v>0</v>
      </c>
      <c r="Z11" s="99" t="str">
        <f>IF($Y11&lt;&gt;"","",'Average whole mass closure'!Q11)</f>
        <v/>
      </c>
      <c r="AA11" s="99" t="str">
        <f>IF($A11="","",'Average whole mass closure'!R11)</f>
        <v/>
      </c>
      <c r="AB11" s="99" t="str">
        <f>IF($A11="","",'Average whole mass closure'!S11)</f>
        <v/>
      </c>
      <c r="AC11" s="99" t="str">
        <f>IF($A11="","",'Average whole mass closure'!T11)</f>
        <v/>
      </c>
      <c r="AD11" s="99" t="str">
        <f>IF($A11="","",'Average whole mass closure'!U11)</f>
        <v/>
      </c>
      <c r="AE11" s="99" t="str">
        <f>IF($A11="","",'Average whole mass closure'!V11)</f>
        <v/>
      </c>
      <c r="AF11" s="99" t="str">
        <f>IF($A11="","",'Average whole mass closure'!W11)</f>
        <v/>
      </c>
      <c r="AG11" s="99" t="str">
        <f>IF($A11="","",'Average whole mass closure'!X11)</f>
        <v/>
      </c>
      <c r="AH11" s="99" t="str">
        <f>IF($A11="","",'Average whole mass closure'!Y11)</f>
        <v/>
      </c>
      <c r="AI11" s="99" t="str">
        <f>IF($A11="","",'Average whole mass closure'!Z11)</f>
        <v/>
      </c>
      <c r="AJ11" s="99" t="str">
        <f>IF($A11="","",'Average whole mass closure'!AA11)</f>
        <v/>
      </c>
      <c r="AK11" s="99" t="str">
        <f>IF($A11="","",'Average whole mass closure'!AB11)</f>
        <v/>
      </c>
      <c r="AL11" s="99" t="str">
        <f>IF($A11="","",'Average whole mass closure'!AC11)</f>
        <v/>
      </c>
    </row>
    <row r="12" spans="1:38">
      <c r="A12" s="94" t="str">
        <f>IF('Average whole mass closure'!B12=0,"",'Average whole mass closure'!B12)</f>
        <v>F11 t0</v>
      </c>
      <c r="B12" s="94">
        <f>IF(A12="","",'Data Tracking'!B12)</f>
        <v>8968</v>
      </c>
      <c r="C12" s="94" t="str">
        <f>IF($A12="","",'Data Tracking'!C12)</f>
        <v>Jeff</v>
      </c>
      <c r="D12" s="94" t="str">
        <f>IF($A12="","",'Data Tracking'!D12)</f>
        <v>Corn stover</v>
      </c>
      <c r="E12" s="94" t="str">
        <f>IF(A12="","",VLOOKUP(A12,'TRB Record'!C11:E70,3,FALSE))</f>
        <v>5532-013</v>
      </c>
      <c r="F12" s="100">
        <f>IF($A12="","",'Data Tracking'!E12)</f>
        <v>41240</v>
      </c>
      <c r="G12" s="94" t="str">
        <f>IF($A12="","",'Data Tracking'!$O$5)</f>
        <v>AFUF 203</v>
      </c>
      <c r="H12" s="94" t="str">
        <f>IF($A12="","",'Data Tracking'!$O$6)</f>
        <v>Dishwash</v>
      </c>
      <c r="I12" s="94" t="str">
        <f>IF($A12="","",'Data Tracking'!$O$12)</f>
        <v>LC1</v>
      </c>
      <c r="J12" s="94" t="str">
        <f>IF($A12="","",'Data Tracking'!$O$9)</f>
        <v>LC7</v>
      </c>
      <c r="L12" s="99" t="str">
        <f>IF($A12="","",'Average whole mass closure'!D12)</f>
        <v/>
      </c>
      <c r="M12" s="99" t="str">
        <f>IF($A12="","",'Average whole mass closure'!E12)</f>
        <v/>
      </c>
      <c r="N12" s="99" t="str">
        <f>IF($A12="","",'Average whole mass closure'!F12)</f>
        <v/>
      </c>
      <c r="O12" s="99" t="str">
        <f>IF($A12="","",'Average whole mass closure'!G12)</f>
        <v/>
      </c>
      <c r="P12" s="99" t="str">
        <f>IF($A12="","",'Average whole mass closure'!H12)</f>
        <v/>
      </c>
      <c r="Q12" s="99" t="str">
        <f>IF($A12="","",'Average whole mass closure'!I12)</f>
        <v/>
      </c>
      <c r="R12" s="99" t="str">
        <f>IF($A12="","",'Average whole mass closure'!J12)</f>
        <v/>
      </c>
      <c r="S12" s="99" t="str">
        <f>IF($A12="","",'Average whole mass closure'!K12)</f>
        <v/>
      </c>
      <c r="T12" s="99" t="str">
        <f>IF($A12="","",'Average whole mass closure'!L12)</f>
        <v/>
      </c>
      <c r="U12" s="99">
        <f>IF($A12="","",'Average whole mass closure'!M12)</f>
        <v>110.92978510701036</v>
      </c>
      <c r="V12" s="99">
        <f>IF($A12="","",'Average whole mass closure'!N12)</f>
        <v>60.604308457303652</v>
      </c>
      <c r="W12" s="99">
        <f>IF($A12="","",'Average whole mass closure'!O12)</f>
        <v>3.3222373284729754</v>
      </c>
      <c r="X12" s="99">
        <f>IF($A12="","",'Average whole mass closure'!P12)</f>
        <v>7.9541559024041995</v>
      </c>
      <c r="Y12" s="99">
        <f>IF(AND(NOT($A12&lt;&gt;""),'Total sugars'!$Q$6="Fructose (mg/ml)"),"",'Average whole mass closure'!Q12)</f>
        <v>0</v>
      </c>
      <c r="Z12" s="99" t="str">
        <f>IF($Y12&lt;&gt;"","",'Average whole mass closure'!Q12)</f>
        <v/>
      </c>
      <c r="AA12" s="99" t="str">
        <f>IF($A12="","",'Average whole mass closure'!R12)</f>
        <v/>
      </c>
      <c r="AB12" s="99" t="str">
        <f>IF($A12="","",'Average whole mass closure'!S12)</f>
        <v/>
      </c>
      <c r="AC12" s="99" t="str">
        <f>IF($A12="","",'Average whole mass closure'!T12)</f>
        <v/>
      </c>
      <c r="AD12" s="99" t="str">
        <f>IF($A12="","",'Average whole mass closure'!U12)</f>
        <v/>
      </c>
      <c r="AE12" s="99" t="str">
        <f>IF($A12="","",'Average whole mass closure'!V12)</f>
        <v/>
      </c>
      <c r="AF12" s="99" t="str">
        <f>IF($A12="","",'Average whole mass closure'!W12)</f>
        <v/>
      </c>
      <c r="AG12" s="99" t="str">
        <f>IF($A12="","",'Average whole mass closure'!X12)</f>
        <v/>
      </c>
      <c r="AH12" s="99" t="str">
        <f>IF($A12="","",'Average whole mass closure'!Y12)</f>
        <v/>
      </c>
      <c r="AI12" s="99" t="str">
        <f>IF($A12="","",'Average whole mass closure'!Z12)</f>
        <v/>
      </c>
      <c r="AJ12" s="99" t="str">
        <f>IF($A12="","",'Average whole mass closure'!AA12)</f>
        <v/>
      </c>
      <c r="AK12" s="99" t="str">
        <f>IF($A12="","",'Average whole mass closure'!AB12)</f>
        <v/>
      </c>
      <c r="AL12" s="99" t="str">
        <f>IF($A12="","",'Average whole mass closure'!AC12)</f>
        <v/>
      </c>
    </row>
    <row r="13" spans="1:38">
      <c r="A13" s="94" t="str">
        <f>IF('Average whole mass closure'!B13=0,"",'Average whole mass closure'!B13)</f>
        <v>F12 t0</v>
      </c>
      <c r="B13" s="94">
        <f>IF(A13="","",'Data Tracking'!B13)</f>
        <v>8969</v>
      </c>
      <c r="C13" s="94" t="str">
        <f>IF($A13="","",'Data Tracking'!C13)</f>
        <v>Jeff</v>
      </c>
      <c r="D13" s="94" t="str">
        <f>IF($A13="","",'Data Tracking'!D13)</f>
        <v>Corn stover</v>
      </c>
      <c r="E13" s="94" t="str">
        <f>IF(A13="","",VLOOKUP(A13,'TRB Record'!C12:E71,3,FALSE))</f>
        <v>5532-013</v>
      </c>
      <c r="F13" s="100">
        <f>IF($A13="","",'Data Tracking'!E13)</f>
        <v>41240</v>
      </c>
      <c r="G13" s="94" t="str">
        <f>IF($A13="","",'Data Tracking'!$O$5)</f>
        <v>AFUF 203</v>
      </c>
      <c r="H13" s="94" t="str">
        <f>IF($A13="","",'Data Tracking'!$O$6)</f>
        <v>Dishwash</v>
      </c>
      <c r="I13" s="94" t="str">
        <f>IF($A13="","",'Data Tracking'!$O$12)</f>
        <v>LC1</v>
      </c>
      <c r="J13" s="94" t="str">
        <f>IF($A13="","",'Data Tracking'!$O$9)</f>
        <v>LC7</v>
      </c>
      <c r="L13" s="99" t="str">
        <f>IF($A13="","",'Average whole mass closure'!D13)</f>
        <v/>
      </c>
      <c r="M13" s="99" t="str">
        <f>IF($A13="","",'Average whole mass closure'!E13)</f>
        <v/>
      </c>
      <c r="N13" s="99" t="str">
        <f>IF($A13="","",'Average whole mass closure'!F13)</f>
        <v/>
      </c>
      <c r="O13" s="99" t="str">
        <f>IF($A13="","",'Average whole mass closure'!G13)</f>
        <v/>
      </c>
      <c r="P13" s="99" t="str">
        <f>IF($A13="","",'Average whole mass closure'!H13)</f>
        <v/>
      </c>
      <c r="Q13" s="99" t="str">
        <f>IF($A13="","",'Average whole mass closure'!I13)</f>
        <v/>
      </c>
      <c r="R13" s="99" t="str">
        <f>IF($A13="","",'Average whole mass closure'!J13)</f>
        <v/>
      </c>
      <c r="S13" s="99" t="str">
        <f>IF($A13="","",'Average whole mass closure'!K13)</f>
        <v/>
      </c>
      <c r="T13" s="99" t="str">
        <f>IF($A13="","",'Average whole mass closure'!L13)</f>
        <v/>
      </c>
      <c r="U13" s="99">
        <f>IF($A13="","",'Average whole mass closure'!M13)</f>
        <v>99.733840768465996</v>
      </c>
      <c r="V13" s="99">
        <f>IF($A13="","",'Average whole mass closure'!N13)</f>
        <v>59.557445060232091</v>
      </c>
      <c r="W13" s="99">
        <f>IF($A13="","",'Average whole mass closure'!O13)</f>
        <v>3.2358454262707905</v>
      </c>
      <c r="X13" s="99">
        <f>IF($A13="","",'Average whole mass closure'!P13)</f>
        <v>7.7899925971379984</v>
      </c>
      <c r="Y13" s="99">
        <f>IF(AND(NOT($A13&lt;&gt;""),'Total sugars'!$Q$6="Fructose (mg/ml)"),"",'Average whole mass closure'!Q13)</f>
        <v>0</v>
      </c>
      <c r="Z13" s="99" t="str">
        <f>IF($Y13&lt;&gt;"","",'Average whole mass closure'!Q13)</f>
        <v/>
      </c>
      <c r="AA13" s="99" t="str">
        <f>IF($A13="","",'Average whole mass closure'!R13)</f>
        <v/>
      </c>
      <c r="AB13" s="99" t="str">
        <f>IF($A13="","",'Average whole mass closure'!S13)</f>
        <v/>
      </c>
      <c r="AC13" s="99" t="str">
        <f>IF($A13="","",'Average whole mass closure'!T13)</f>
        <v/>
      </c>
      <c r="AD13" s="99" t="str">
        <f>IF($A13="","",'Average whole mass closure'!U13)</f>
        <v/>
      </c>
      <c r="AE13" s="99" t="str">
        <f>IF($A13="","",'Average whole mass closure'!V13)</f>
        <v/>
      </c>
      <c r="AF13" s="99" t="str">
        <f>IF($A13="","",'Average whole mass closure'!W13)</f>
        <v/>
      </c>
      <c r="AG13" s="99" t="str">
        <f>IF($A13="","",'Average whole mass closure'!X13)</f>
        <v/>
      </c>
      <c r="AH13" s="99" t="str">
        <f>IF($A13="","",'Average whole mass closure'!Y13)</f>
        <v/>
      </c>
      <c r="AI13" s="99" t="str">
        <f>IF($A13="","",'Average whole mass closure'!Z13)</f>
        <v/>
      </c>
      <c r="AJ13" s="99" t="str">
        <f>IF($A13="","",'Average whole mass closure'!AA13)</f>
        <v/>
      </c>
      <c r="AK13" s="99" t="str">
        <f>IF($A13="","",'Average whole mass closure'!AB13)</f>
        <v/>
      </c>
      <c r="AL13" s="99" t="str">
        <f>IF($A13="","",'Average whole mass closure'!AC13)</f>
        <v/>
      </c>
    </row>
    <row r="14" spans="1:38">
      <c r="A14" s="94" t="str">
        <f>IF('Average whole mass closure'!B14=0,"",'Average whole mass closure'!B14)</f>
        <v/>
      </c>
      <c r="B14" s="94" t="str">
        <f>IF(A14="","",'Data Tracking'!B14)</f>
        <v/>
      </c>
      <c r="C14" s="94" t="str">
        <f>IF($A14="","",'Data Tracking'!C14)</f>
        <v/>
      </c>
      <c r="D14" s="94" t="str">
        <f>IF($A14="","",'Data Tracking'!D14)</f>
        <v/>
      </c>
      <c r="E14" s="94" t="str">
        <f>IF(A14="","",VLOOKUP(A14,'TRB Record'!C13:E72,3,FALSE))</f>
        <v/>
      </c>
      <c r="F14" s="100" t="str">
        <f>IF($A14="","",'Data Tracking'!E14)</f>
        <v/>
      </c>
      <c r="G14" s="94" t="str">
        <f>IF($A14="","",'Data Tracking'!$O$5)</f>
        <v/>
      </c>
      <c r="H14" s="94" t="str">
        <f>IF($A14="","",'Data Tracking'!$O$6)</f>
        <v/>
      </c>
      <c r="I14" s="94" t="str">
        <f>IF($A14="","",'Data Tracking'!$O$12)</f>
        <v/>
      </c>
      <c r="J14" s="94" t="str">
        <f>IF($A14="","",'Data Tracking'!$O$9)</f>
        <v/>
      </c>
      <c r="L14" s="99" t="str">
        <f>IF($A14="","",'Average whole mass closure'!D14)</f>
        <v/>
      </c>
      <c r="M14" s="99" t="str">
        <f>IF($A14="","",'Average whole mass closure'!E14)</f>
        <v/>
      </c>
      <c r="N14" s="99" t="str">
        <f>IF($A14="","",'Average whole mass closure'!F14)</f>
        <v/>
      </c>
      <c r="O14" s="99" t="str">
        <f>IF($A14="","",'Average whole mass closure'!G14)</f>
        <v/>
      </c>
      <c r="P14" s="99" t="str">
        <f>IF($A14="","",'Average whole mass closure'!H14)</f>
        <v/>
      </c>
      <c r="Q14" s="99" t="str">
        <f>IF($A14="","",'Average whole mass closure'!I14)</f>
        <v/>
      </c>
      <c r="R14" s="99" t="str">
        <f>IF($A14="","",'Average whole mass closure'!J14)</f>
        <v/>
      </c>
      <c r="S14" s="99" t="str">
        <f>IF($A14="","",'Average whole mass closure'!K14)</f>
        <v/>
      </c>
      <c r="T14" s="99" t="str">
        <f>IF($A14="","",'Average whole mass closure'!L14)</f>
        <v/>
      </c>
      <c r="U14" s="99" t="str">
        <f>IF($A14="","",'Average whole mass closure'!M14)</f>
        <v/>
      </c>
      <c r="V14" s="99" t="str">
        <f>IF($A14="","",'Average whole mass closure'!N14)</f>
        <v/>
      </c>
      <c r="W14" s="99" t="str">
        <f>IF($A14="","",'Average whole mass closure'!O14)</f>
        <v/>
      </c>
      <c r="X14" s="99" t="str">
        <f>IF($A14="","",'Average whole mass closure'!P14)</f>
        <v/>
      </c>
      <c r="Y14" s="99" t="str">
        <f>IF(AND(NOT($A14&lt;&gt;""),'Total sugars'!$Q$6="Fructose (mg/ml)"),"",'Average whole mass closure'!Q14)</f>
        <v/>
      </c>
      <c r="Z14" s="99" t="str">
        <f>IF($Y14&lt;&gt;"","",'Average whole mass closure'!Q14)</f>
        <v/>
      </c>
      <c r="AA14" s="99" t="str">
        <f>IF($A14="","",'Average whole mass closure'!R14)</f>
        <v/>
      </c>
      <c r="AB14" s="99" t="str">
        <f>IF($A14="","",'Average whole mass closure'!S14)</f>
        <v/>
      </c>
      <c r="AC14" s="99" t="str">
        <f>IF($A14="","",'Average whole mass closure'!T14)</f>
        <v/>
      </c>
      <c r="AD14" s="99" t="str">
        <f>IF($A14="","",'Average whole mass closure'!U14)</f>
        <v/>
      </c>
      <c r="AE14" s="99" t="str">
        <f>IF($A14="","",'Average whole mass closure'!V14)</f>
        <v/>
      </c>
      <c r="AF14" s="99" t="str">
        <f>IF($A14="","",'Average whole mass closure'!W14)</f>
        <v/>
      </c>
      <c r="AG14" s="99" t="str">
        <f>IF($A14="","",'Average whole mass closure'!X14)</f>
        <v/>
      </c>
      <c r="AH14" s="99" t="str">
        <f>IF($A14="","",'Average whole mass closure'!Y14)</f>
        <v/>
      </c>
      <c r="AI14" s="99" t="str">
        <f>IF($A14="","",'Average whole mass closure'!Z14)</f>
        <v/>
      </c>
      <c r="AJ14" s="99" t="str">
        <f>IF($A14="","",'Average whole mass closure'!AA14)</f>
        <v/>
      </c>
      <c r="AK14" s="99" t="str">
        <f>IF($A14="","",'Average whole mass closure'!AB14)</f>
        <v/>
      </c>
      <c r="AL14" s="99" t="str">
        <f>IF($A14="","",'Average whole mass closure'!AC14)</f>
        <v/>
      </c>
    </row>
    <row r="15" spans="1:38">
      <c r="A15" s="94" t="str">
        <f>IF('Average whole mass closure'!B15=0,"",'Average whole mass closure'!B15)</f>
        <v/>
      </c>
      <c r="B15" s="94" t="str">
        <f>IF(A15="","",'Data Tracking'!B15)</f>
        <v/>
      </c>
      <c r="C15" s="94" t="str">
        <f>IF($A15="","",'Data Tracking'!C15)</f>
        <v/>
      </c>
      <c r="D15" s="94" t="str">
        <f>IF($A15="","",'Data Tracking'!D15)</f>
        <v/>
      </c>
      <c r="E15" s="94" t="str">
        <f>IF(A15="","",VLOOKUP(A15,'TRB Record'!C14:E73,3,FALSE))</f>
        <v/>
      </c>
      <c r="F15" s="100" t="str">
        <f>IF($A15="","",'Data Tracking'!E15)</f>
        <v/>
      </c>
      <c r="G15" s="94" t="str">
        <f>IF($A15="","",'Data Tracking'!$O$5)</f>
        <v/>
      </c>
      <c r="H15" s="94" t="str">
        <f>IF($A15="","",'Data Tracking'!$O$6)</f>
        <v/>
      </c>
      <c r="I15" s="94" t="str">
        <f>IF($A15="","",'Data Tracking'!$O$12)</f>
        <v/>
      </c>
      <c r="J15" s="94" t="str">
        <f>IF($A15="","",'Data Tracking'!$O$9)</f>
        <v/>
      </c>
      <c r="L15" s="99" t="str">
        <f>IF($A15="","",'Average whole mass closure'!D15)</f>
        <v/>
      </c>
      <c r="M15" s="99" t="str">
        <f>IF($A15="","",'Average whole mass closure'!E15)</f>
        <v/>
      </c>
      <c r="N15" s="99" t="str">
        <f>IF($A15="","",'Average whole mass closure'!F15)</f>
        <v/>
      </c>
      <c r="O15" s="99" t="str">
        <f>IF($A15="","",'Average whole mass closure'!G15)</f>
        <v/>
      </c>
      <c r="P15" s="99" t="str">
        <f>IF($A15="","",'Average whole mass closure'!H15)</f>
        <v/>
      </c>
      <c r="Q15" s="99" t="str">
        <f>IF($A15="","",'Average whole mass closure'!I15)</f>
        <v/>
      </c>
      <c r="R15" s="99" t="str">
        <f>IF($A15="","",'Average whole mass closure'!J15)</f>
        <v/>
      </c>
      <c r="S15" s="99" t="str">
        <f>IF($A15="","",'Average whole mass closure'!K15)</f>
        <v/>
      </c>
      <c r="T15" s="99" t="str">
        <f>IF($A15="","",'Average whole mass closure'!L15)</f>
        <v/>
      </c>
      <c r="U15" s="99" t="str">
        <f>IF($A15="","",'Average whole mass closure'!M15)</f>
        <v/>
      </c>
      <c r="V15" s="99" t="str">
        <f>IF($A15="","",'Average whole mass closure'!N15)</f>
        <v/>
      </c>
      <c r="W15" s="99" t="str">
        <f>IF($A15="","",'Average whole mass closure'!O15)</f>
        <v/>
      </c>
      <c r="X15" s="99" t="str">
        <f>IF($A15="","",'Average whole mass closure'!P15)</f>
        <v/>
      </c>
      <c r="Y15" s="99" t="str">
        <f>IF(AND(NOT($A15&lt;&gt;""),'Total sugars'!$Q$6="Fructose (mg/ml)"),"",'Average whole mass closure'!Q15)</f>
        <v/>
      </c>
      <c r="Z15" s="99" t="str">
        <f>IF($Y15&lt;&gt;"","",'Average whole mass closure'!Q15)</f>
        <v/>
      </c>
      <c r="AA15" s="99" t="str">
        <f>IF($A15="","",'Average whole mass closure'!R15)</f>
        <v/>
      </c>
      <c r="AB15" s="99" t="str">
        <f>IF($A15="","",'Average whole mass closure'!S15)</f>
        <v/>
      </c>
      <c r="AC15" s="99" t="str">
        <f>IF($A15="","",'Average whole mass closure'!T15)</f>
        <v/>
      </c>
      <c r="AD15" s="99" t="str">
        <f>IF($A15="","",'Average whole mass closure'!U15)</f>
        <v/>
      </c>
      <c r="AE15" s="99" t="str">
        <f>IF($A15="","",'Average whole mass closure'!V15)</f>
        <v/>
      </c>
      <c r="AF15" s="99" t="str">
        <f>IF($A15="","",'Average whole mass closure'!W15)</f>
        <v/>
      </c>
      <c r="AG15" s="99" t="str">
        <f>IF($A15="","",'Average whole mass closure'!X15)</f>
        <v/>
      </c>
      <c r="AH15" s="99" t="str">
        <f>IF($A15="","",'Average whole mass closure'!Y15)</f>
        <v/>
      </c>
      <c r="AI15" s="99" t="str">
        <f>IF($A15="","",'Average whole mass closure'!Z15)</f>
        <v/>
      </c>
      <c r="AJ15" s="99" t="str">
        <f>IF($A15="","",'Average whole mass closure'!AA15)</f>
        <v/>
      </c>
      <c r="AK15" s="99" t="str">
        <f>IF($A15="","",'Average whole mass closure'!AB15)</f>
        <v/>
      </c>
      <c r="AL15" s="99" t="str">
        <f>IF($A15="","",'Average whole mass closure'!AC15)</f>
        <v/>
      </c>
    </row>
    <row r="16" spans="1:38">
      <c r="A16" s="94" t="str">
        <f>IF('Average whole mass closure'!B16=0,"",'Average whole mass closure'!B16)</f>
        <v/>
      </c>
      <c r="B16" s="94" t="str">
        <f>IF(A16="","",'Data Tracking'!B16)</f>
        <v/>
      </c>
      <c r="C16" s="94" t="str">
        <f>IF($A16="","",'Data Tracking'!C16)</f>
        <v/>
      </c>
      <c r="D16" s="94" t="str">
        <f>IF($A16="","",'Data Tracking'!D16)</f>
        <v/>
      </c>
      <c r="E16" s="94" t="str">
        <f>IF(A16="","",VLOOKUP(A16,'TRB Record'!C15:E74,3,FALSE))</f>
        <v/>
      </c>
      <c r="F16" s="100" t="str">
        <f>IF($A16="","",'Data Tracking'!E16)</f>
        <v/>
      </c>
      <c r="G16" s="94" t="str">
        <f>IF($A16="","",'Data Tracking'!$O$5)</f>
        <v/>
      </c>
      <c r="H16" s="94" t="str">
        <f>IF($A16="","",'Data Tracking'!$O$6)</f>
        <v/>
      </c>
      <c r="I16" s="94" t="str">
        <f>IF($A16="","",'Data Tracking'!$O$12)</f>
        <v/>
      </c>
      <c r="J16" s="94" t="str">
        <f>IF($A16="","",'Data Tracking'!$O$9)</f>
        <v/>
      </c>
      <c r="L16" s="99" t="str">
        <f>IF($A16="","",'Average whole mass closure'!D16)</f>
        <v/>
      </c>
      <c r="M16" s="99" t="str">
        <f>IF($A16="","",'Average whole mass closure'!E16)</f>
        <v/>
      </c>
      <c r="N16" s="99" t="str">
        <f>IF($A16="","",'Average whole mass closure'!F16)</f>
        <v/>
      </c>
      <c r="O16" s="99" t="str">
        <f>IF($A16="","",'Average whole mass closure'!G16)</f>
        <v/>
      </c>
      <c r="P16" s="99" t="str">
        <f>IF($A16="","",'Average whole mass closure'!H16)</f>
        <v/>
      </c>
      <c r="Q16" s="99" t="str">
        <f>IF($A16="","",'Average whole mass closure'!I16)</f>
        <v/>
      </c>
      <c r="R16" s="99" t="str">
        <f>IF($A16="","",'Average whole mass closure'!J16)</f>
        <v/>
      </c>
      <c r="S16" s="99" t="str">
        <f>IF($A16="","",'Average whole mass closure'!K16)</f>
        <v/>
      </c>
      <c r="T16" s="99" t="str">
        <f>IF($A16="","",'Average whole mass closure'!L16)</f>
        <v/>
      </c>
      <c r="U16" s="99" t="str">
        <f>IF($A16="","",'Average whole mass closure'!M16)</f>
        <v/>
      </c>
      <c r="V16" s="99" t="str">
        <f>IF($A16="","",'Average whole mass closure'!N16)</f>
        <v/>
      </c>
      <c r="W16" s="99" t="str">
        <f>IF($A16="","",'Average whole mass closure'!O16)</f>
        <v/>
      </c>
      <c r="X16" s="99" t="str">
        <f>IF($A16="","",'Average whole mass closure'!P16)</f>
        <v/>
      </c>
      <c r="Y16" s="99" t="str">
        <f>IF(AND(NOT($A16&lt;&gt;""),'Total sugars'!$Q$6="Fructose (mg/ml)"),"",'Average whole mass closure'!Q16)</f>
        <v/>
      </c>
      <c r="Z16" s="99" t="str">
        <f>IF($Y16&lt;&gt;"","",'Average whole mass closure'!Q16)</f>
        <v/>
      </c>
      <c r="AA16" s="99" t="str">
        <f>IF($A16="","",'Average whole mass closure'!R16)</f>
        <v/>
      </c>
      <c r="AB16" s="99" t="str">
        <f>IF($A16="","",'Average whole mass closure'!S16)</f>
        <v/>
      </c>
      <c r="AC16" s="99" t="str">
        <f>IF($A16="","",'Average whole mass closure'!T16)</f>
        <v/>
      </c>
      <c r="AD16" s="99" t="str">
        <f>IF($A16="","",'Average whole mass closure'!U16)</f>
        <v/>
      </c>
      <c r="AE16" s="99" t="str">
        <f>IF($A16="","",'Average whole mass closure'!V16)</f>
        <v/>
      </c>
      <c r="AF16" s="99" t="str">
        <f>IF($A16="","",'Average whole mass closure'!W16)</f>
        <v/>
      </c>
      <c r="AG16" s="99" t="str">
        <f>IF($A16="","",'Average whole mass closure'!X16)</f>
        <v/>
      </c>
      <c r="AH16" s="99" t="str">
        <f>IF($A16="","",'Average whole mass closure'!Y16)</f>
        <v/>
      </c>
      <c r="AI16" s="99" t="str">
        <f>IF($A16="","",'Average whole mass closure'!Z16)</f>
        <v/>
      </c>
      <c r="AJ16" s="99" t="str">
        <f>IF($A16="","",'Average whole mass closure'!AA16)</f>
        <v/>
      </c>
      <c r="AK16" s="99" t="str">
        <f>IF($A16="","",'Average whole mass closure'!AB16)</f>
        <v/>
      </c>
      <c r="AL16" s="99" t="str">
        <f>IF($A16="","",'Average whole mass closure'!AC16)</f>
        <v/>
      </c>
    </row>
    <row r="17" spans="1:38">
      <c r="A17" s="94" t="str">
        <f>IF('Average whole mass closure'!B17=0,"",'Average whole mass closure'!B17)</f>
        <v/>
      </c>
      <c r="B17" s="94" t="str">
        <f>IF(A17="","",'Data Tracking'!B17)</f>
        <v/>
      </c>
      <c r="C17" s="94" t="str">
        <f>IF($A17="","",'Data Tracking'!C17)</f>
        <v/>
      </c>
      <c r="D17" s="94" t="str">
        <f>IF($A17="","",'Data Tracking'!D17)</f>
        <v/>
      </c>
      <c r="E17" s="94" t="str">
        <f>IF(A17="","",VLOOKUP(A17,'TRB Record'!C16:E75,3,FALSE))</f>
        <v/>
      </c>
      <c r="F17" s="100" t="str">
        <f>IF($A17="","",'Data Tracking'!E17)</f>
        <v/>
      </c>
      <c r="G17" s="94" t="str">
        <f>IF($A17="","",'Data Tracking'!$O$5)</f>
        <v/>
      </c>
      <c r="H17" s="94" t="str">
        <f>IF($A17="","",'Data Tracking'!$O$6)</f>
        <v/>
      </c>
      <c r="I17" s="94" t="str">
        <f>IF($A17="","",'Data Tracking'!$O$12)</f>
        <v/>
      </c>
      <c r="J17" s="94" t="str">
        <f>IF($A17="","",'Data Tracking'!$O$9)</f>
        <v/>
      </c>
      <c r="L17" s="99" t="str">
        <f>IF($A17="","",'Average whole mass closure'!D17)</f>
        <v/>
      </c>
      <c r="M17" s="99" t="str">
        <f>IF($A17="","",'Average whole mass closure'!E17)</f>
        <v/>
      </c>
      <c r="N17" s="99" t="str">
        <f>IF($A17="","",'Average whole mass closure'!F17)</f>
        <v/>
      </c>
      <c r="O17" s="99" t="str">
        <f>IF($A17="","",'Average whole mass closure'!G17)</f>
        <v/>
      </c>
      <c r="P17" s="99" t="str">
        <f>IF($A17="","",'Average whole mass closure'!H17)</f>
        <v/>
      </c>
      <c r="Q17" s="99" t="str">
        <f>IF($A17="","",'Average whole mass closure'!I17)</f>
        <v/>
      </c>
      <c r="R17" s="99" t="str">
        <f>IF($A17="","",'Average whole mass closure'!J17)</f>
        <v/>
      </c>
      <c r="S17" s="99" t="str">
        <f>IF($A17="","",'Average whole mass closure'!K17)</f>
        <v/>
      </c>
      <c r="T17" s="99" t="str">
        <f>IF($A17="","",'Average whole mass closure'!L17)</f>
        <v/>
      </c>
      <c r="U17" s="99" t="str">
        <f>IF($A17="","",'Average whole mass closure'!M17)</f>
        <v/>
      </c>
      <c r="V17" s="99" t="str">
        <f>IF($A17="","",'Average whole mass closure'!N17)</f>
        <v/>
      </c>
      <c r="W17" s="99" t="str">
        <f>IF($A17="","",'Average whole mass closure'!O17)</f>
        <v/>
      </c>
      <c r="X17" s="99" t="str">
        <f>IF($A17="","",'Average whole mass closure'!P17)</f>
        <v/>
      </c>
      <c r="Y17" s="99" t="str">
        <f>IF(AND(NOT($A17&lt;&gt;""),'Total sugars'!$Q$6="Fructose (mg/ml)"),"",'Average whole mass closure'!Q17)</f>
        <v/>
      </c>
      <c r="Z17" s="99" t="str">
        <f>IF($Y17&lt;&gt;"","",'Average whole mass closure'!Q17)</f>
        <v/>
      </c>
      <c r="AA17" s="99" t="str">
        <f>IF($A17="","",'Average whole mass closure'!R17)</f>
        <v/>
      </c>
      <c r="AB17" s="99" t="str">
        <f>IF($A17="","",'Average whole mass closure'!S17)</f>
        <v/>
      </c>
      <c r="AC17" s="99" t="str">
        <f>IF($A17="","",'Average whole mass closure'!T17)</f>
        <v/>
      </c>
      <c r="AD17" s="99" t="str">
        <f>IF($A17="","",'Average whole mass closure'!U17)</f>
        <v/>
      </c>
      <c r="AE17" s="99" t="str">
        <f>IF($A17="","",'Average whole mass closure'!V17)</f>
        <v/>
      </c>
      <c r="AF17" s="99" t="str">
        <f>IF($A17="","",'Average whole mass closure'!W17)</f>
        <v/>
      </c>
      <c r="AG17" s="99" t="str">
        <f>IF($A17="","",'Average whole mass closure'!X17)</f>
        <v/>
      </c>
      <c r="AH17" s="99" t="str">
        <f>IF($A17="","",'Average whole mass closure'!Y17)</f>
        <v/>
      </c>
      <c r="AI17" s="99" t="str">
        <f>IF($A17="","",'Average whole mass closure'!Z17)</f>
        <v/>
      </c>
      <c r="AJ17" s="99" t="str">
        <f>IF($A17="","",'Average whole mass closure'!AA17)</f>
        <v/>
      </c>
      <c r="AK17" s="99" t="str">
        <f>IF($A17="","",'Average whole mass closure'!AB17)</f>
        <v/>
      </c>
      <c r="AL17" s="99" t="str">
        <f>IF($A17="","",'Average whole mass closure'!AC17)</f>
        <v/>
      </c>
    </row>
    <row r="18" spans="1:38">
      <c r="A18" s="94" t="str">
        <f>IF('Average whole mass closure'!B18=0,"",'Average whole mass closure'!B18)</f>
        <v/>
      </c>
      <c r="B18" s="94" t="str">
        <f>IF(A18="","",'Data Tracking'!B18)</f>
        <v/>
      </c>
      <c r="C18" s="94" t="str">
        <f>IF($A18="","",'Data Tracking'!C18)</f>
        <v/>
      </c>
      <c r="D18" s="94" t="str">
        <f>IF($A18="","",'Data Tracking'!D18)</f>
        <v/>
      </c>
      <c r="E18" s="94" t="str">
        <f>IF(A18="","",VLOOKUP(A18,'TRB Record'!C17:E76,3,FALSE))</f>
        <v/>
      </c>
      <c r="F18" s="100" t="str">
        <f>IF($A18="","",'Data Tracking'!E18)</f>
        <v/>
      </c>
      <c r="G18" s="94" t="str">
        <f>IF($A18="","",'Data Tracking'!$O$5)</f>
        <v/>
      </c>
      <c r="H18" s="94" t="str">
        <f>IF($A18="","",'Data Tracking'!$O$6)</f>
        <v/>
      </c>
      <c r="I18" s="94" t="str">
        <f>IF($A18="","",'Data Tracking'!$O$12)</f>
        <v/>
      </c>
      <c r="J18" s="94" t="str">
        <f>IF($A18="","",'Data Tracking'!$O$9)</f>
        <v/>
      </c>
      <c r="L18" s="99" t="str">
        <f>IF($A18="","",'Average whole mass closure'!D18)</f>
        <v/>
      </c>
      <c r="M18" s="99" t="str">
        <f>IF($A18="","",'Average whole mass closure'!E18)</f>
        <v/>
      </c>
      <c r="N18" s="99" t="str">
        <f>IF($A18="","",'Average whole mass closure'!F18)</f>
        <v/>
      </c>
      <c r="O18" s="99" t="str">
        <f>IF($A18="","",'Average whole mass closure'!G18)</f>
        <v/>
      </c>
      <c r="P18" s="99" t="str">
        <f>IF($A18="","",'Average whole mass closure'!H18)</f>
        <v/>
      </c>
      <c r="Q18" s="99" t="str">
        <f>IF($A18="","",'Average whole mass closure'!I18)</f>
        <v/>
      </c>
      <c r="R18" s="99" t="str">
        <f>IF($A18="","",'Average whole mass closure'!J18)</f>
        <v/>
      </c>
      <c r="S18" s="99" t="str">
        <f>IF($A18="","",'Average whole mass closure'!K18)</f>
        <v/>
      </c>
      <c r="T18" s="99" t="str">
        <f>IF($A18="","",'Average whole mass closure'!L18)</f>
        <v/>
      </c>
      <c r="U18" s="99" t="str">
        <f>IF($A18="","",'Average whole mass closure'!M18)</f>
        <v/>
      </c>
      <c r="V18" s="99" t="str">
        <f>IF($A18="","",'Average whole mass closure'!N18)</f>
        <v/>
      </c>
      <c r="W18" s="99" t="str">
        <f>IF($A18="","",'Average whole mass closure'!O18)</f>
        <v/>
      </c>
      <c r="X18" s="99" t="str">
        <f>IF($A18="","",'Average whole mass closure'!P18)</f>
        <v/>
      </c>
      <c r="Y18" s="99" t="str">
        <f>IF(AND(NOT($A18&lt;&gt;""),'Total sugars'!$Q$6="Fructose (mg/ml)"),"",'Average whole mass closure'!Q18)</f>
        <v/>
      </c>
      <c r="Z18" s="99" t="str">
        <f>IF($Y18&lt;&gt;"","",'Average whole mass closure'!Q18)</f>
        <v/>
      </c>
      <c r="AA18" s="99" t="str">
        <f>IF($A18="","",'Average whole mass closure'!R18)</f>
        <v/>
      </c>
      <c r="AB18" s="99" t="str">
        <f>IF($A18="","",'Average whole mass closure'!S18)</f>
        <v/>
      </c>
      <c r="AC18" s="99" t="str">
        <f>IF($A18="","",'Average whole mass closure'!T18)</f>
        <v/>
      </c>
      <c r="AD18" s="99" t="str">
        <f>IF($A18="","",'Average whole mass closure'!U18)</f>
        <v/>
      </c>
      <c r="AE18" s="99" t="str">
        <f>IF($A18="","",'Average whole mass closure'!V18)</f>
        <v/>
      </c>
      <c r="AF18" s="99" t="str">
        <f>IF($A18="","",'Average whole mass closure'!W18)</f>
        <v/>
      </c>
      <c r="AG18" s="99" t="str">
        <f>IF($A18="","",'Average whole mass closure'!X18)</f>
        <v/>
      </c>
      <c r="AH18" s="99" t="str">
        <f>IF($A18="","",'Average whole mass closure'!Y18)</f>
        <v/>
      </c>
      <c r="AI18" s="99" t="str">
        <f>IF($A18="","",'Average whole mass closure'!Z18)</f>
        <v/>
      </c>
      <c r="AJ18" s="99" t="str">
        <f>IF($A18="","",'Average whole mass closure'!AA18)</f>
        <v/>
      </c>
      <c r="AK18" s="99" t="str">
        <f>IF($A18="","",'Average whole mass closure'!AB18)</f>
        <v/>
      </c>
      <c r="AL18" s="99" t="str">
        <f>IF($A18="","",'Average whole mass closure'!AC18)</f>
        <v/>
      </c>
    </row>
    <row r="19" spans="1:38">
      <c r="A19" s="94" t="str">
        <f>IF('Average whole mass closure'!B19=0,"",'Average whole mass closure'!B19)</f>
        <v/>
      </c>
      <c r="B19" s="94" t="str">
        <f>IF(A19="","",'Data Tracking'!B19)</f>
        <v/>
      </c>
      <c r="C19" s="94" t="str">
        <f>IF($A19="","",'Data Tracking'!C19)</f>
        <v/>
      </c>
      <c r="D19" s="94" t="str">
        <f>IF($A19="","",'Data Tracking'!D19)</f>
        <v/>
      </c>
      <c r="E19" s="94" t="str">
        <f>IF(A19="","",VLOOKUP(A19,'TRB Record'!C18:E77,3,FALSE))</f>
        <v/>
      </c>
      <c r="F19" s="100" t="str">
        <f>IF($A19="","",'Data Tracking'!E19)</f>
        <v/>
      </c>
      <c r="G19" s="94" t="str">
        <f>IF($A19="","",'Data Tracking'!$O$5)</f>
        <v/>
      </c>
      <c r="H19" s="94" t="str">
        <f>IF($A19="","",'Data Tracking'!$O$6)</f>
        <v/>
      </c>
      <c r="I19" s="94" t="str">
        <f>IF($A19="","",'Data Tracking'!$O$12)</f>
        <v/>
      </c>
      <c r="J19" s="94" t="str">
        <f>IF($A19="","",'Data Tracking'!$O$9)</f>
        <v/>
      </c>
      <c r="L19" s="99" t="str">
        <f>IF($A19="","",'Average whole mass closure'!D19)</f>
        <v/>
      </c>
      <c r="M19" s="99" t="str">
        <f>IF($A19="","",'Average whole mass closure'!E19)</f>
        <v/>
      </c>
      <c r="N19" s="99" t="str">
        <f>IF($A19="","",'Average whole mass closure'!F19)</f>
        <v/>
      </c>
      <c r="O19" s="99" t="str">
        <f>IF($A19="","",'Average whole mass closure'!G19)</f>
        <v/>
      </c>
      <c r="P19" s="99" t="str">
        <f>IF($A19="","",'Average whole mass closure'!H19)</f>
        <v/>
      </c>
      <c r="Q19" s="99" t="str">
        <f>IF($A19="","",'Average whole mass closure'!I19)</f>
        <v/>
      </c>
      <c r="R19" s="99" t="str">
        <f>IF($A19="","",'Average whole mass closure'!J19)</f>
        <v/>
      </c>
      <c r="S19" s="99" t="str">
        <f>IF($A19="","",'Average whole mass closure'!K19)</f>
        <v/>
      </c>
      <c r="T19" s="99" t="str">
        <f>IF($A19="","",'Average whole mass closure'!L19)</f>
        <v/>
      </c>
      <c r="U19" s="99" t="str">
        <f>IF($A19="","",'Average whole mass closure'!M19)</f>
        <v/>
      </c>
      <c r="V19" s="99" t="str">
        <f>IF($A19="","",'Average whole mass closure'!N19)</f>
        <v/>
      </c>
      <c r="W19" s="99" t="str">
        <f>IF($A19="","",'Average whole mass closure'!O19)</f>
        <v/>
      </c>
      <c r="X19" s="99" t="str">
        <f>IF($A19="","",'Average whole mass closure'!P19)</f>
        <v/>
      </c>
      <c r="Y19" s="99" t="str">
        <f>IF(AND(NOT($A19&lt;&gt;""),'Total sugars'!$Q$6="Fructose (mg/ml)"),"",'Average whole mass closure'!Q19)</f>
        <v/>
      </c>
      <c r="Z19" s="99" t="str">
        <f>IF($Y19&lt;&gt;"","",'Average whole mass closure'!Q19)</f>
        <v/>
      </c>
      <c r="AA19" s="99" t="str">
        <f>IF($A19="","",'Average whole mass closure'!R19)</f>
        <v/>
      </c>
      <c r="AB19" s="99" t="str">
        <f>IF($A19="","",'Average whole mass closure'!S19)</f>
        <v/>
      </c>
      <c r="AC19" s="99" t="str">
        <f>IF($A19="","",'Average whole mass closure'!T19)</f>
        <v/>
      </c>
      <c r="AD19" s="99" t="str">
        <f>IF($A19="","",'Average whole mass closure'!U19)</f>
        <v/>
      </c>
      <c r="AE19" s="99" t="str">
        <f>IF($A19="","",'Average whole mass closure'!V19)</f>
        <v/>
      </c>
      <c r="AF19" s="99" t="str">
        <f>IF($A19="","",'Average whole mass closure'!W19)</f>
        <v/>
      </c>
      <c r="AG19" s="99" t="str">
        <f>IF($A19="","",'Average whole mass closure'!X19)</f>
        <v/>
      </c>
      <c r="AH19" s="99" t="str">
        <f>IF($A19="","",'Average whole mass closure'!Y19)</f>
        <v/>
      </c>
      <c r="AI19" s="99" t="str">
        <f>IF($A19="","",'Average whole mass closure'!Z19)</f>
        <v/>
      </c>
      <c r="AJ19" s="99" t="str">
        <f>IF($A19="","",'Average whole mass closure'!AA19)</f>
        <v/>
      </c>
      <c r="AK19" s="99" t="str">
        <f>IF($A19="","",'Average whole mass closure'!AB19)</f>
        <v/>
      </c>
      <c r="AL19" s="99" t="str">
        <f>IF($A19="","",'Average whole mass closure'!AC19)</f>
        <v/>
      </c>
    </row>
    <row r="20" spans="1:38">
      <c r="A20" s="94" t="str">
        <f>IF('Average whole mass closure'!B20=0,"",'Average whole mass closure'!B20)</f>
        <v/>
      </c>
      <c r="B20" s="94" t="str">
        <f>IF(A20="","",'Data Tracking'!B20)</f>
        <v/>
      </c>
      <c r="C20" s="94" t="str">
        <f>IF($A20="","",'Data Tracking'!C20)</f>
        <v/>
      </c>
      <c r="D20" s="94" t="str">
        <f>IF($A20="","",'Data Tracking'!D20)</f>
        <v/>
      </c>
      <c r="E20" s="94" t="str">
        <f>IF(A20="","",VLOOKUP(A20,'TRB Record'!C19:E78,3,FALSE))</f>
        <v/>
      </c>
      <c r="F20" s="100" t="str">
        <f>IF($A20="","",'Data Tracking'!E20)</f>
        <v/>
      </c>
      <c r="G20" s="94" t="str">
        <f>IF($A20="","",'Data Tracking'!$O$5)</f>
        <v/>
      </c>
      <c r="H20" s="94" t="str">
        <f>IF($A20="","",'Data Tracking'!$O$6)</f>
        <v/>
      </c>
      <c r="I20" s="94" t="str">
        <f>IF($A20="","",'Data Tracking'!$O$12)</f>
        <v/>
      </c>
      <c r="J20" s="94" t="str">
        <f>IF($A20="","",'Data Tracking'!$O$9)</f>
        <v/>
      </c>
      <c r="L20" s="99" t="str">
        <f>IF($A20="","",'Average whole mass closure'!D20)</f>
        <v/>
      </c>
      <c r="M20" s="99" t="str">
        <f>IF($A20="","",'Average whole mass closure'!E20)</f>
        <v/>
      </c>
      <c r="N20" s="99" t="str">
        <f>IF($A20="","",'Average whole mass closure'!F20)</f>
        <v/>
      </c>
      <c r="O20" s="99" t="str">
        <f>IF($A20="","",'Average whole mass closure'!G20)</f>
        <v/>
      </c>
      <c r="P20" s="99" t="str">
        <f>IF($A20="","",'Average whole mass closure'!H20)</f>
        <v/>
      </c>
      <c r="Q20" s="99" t="str">
        <f>IF($A20="","",'Average whole mass closure'!I20)</f>
        <v/>
      </c>
      <c r="R20" s="99" t="str">
        <f>IF($A20="","",'Average whole mass closure'!J20)</f>
        <v/>
      </c>
      <c r="S20" s="99" t="str">
        <f>IF($A20="","",'Average whole mass closure'!K20)</f>
        <v/>
      </c>
      <c r="T20" s="99" t="str">
        <f>IF($A20="","",'Average whole mass closure'!L20)</f>
        <v/>
      </c>
      <c r="U20" s="99" t="str">
        <f>IF($A20="","",'Average whole mass closure'!M20)</f>
        <v/>
      </c>
      <c r="V20" s="99" t="str">
        <f>IF($A20="","",'Average whole mass closure'!N20)</f>
        <v/>
      </c>
      <c r="W20" s="99" t="str">
        <f>IF($A20="","",'Average whole mass closure'!O20)</f>
        <v/>
      </c>
      <c r="X20" s="99" t="str">
        <f>IF($A20="","",'Average whole mass closure'!P20)</f>
        <v/>
      </c>
      <c r="Y20" s="99" t="str">
        <f>IF(AND(NOT($A20&lt;&gt;""),'Total sugars'!$Q$6="Fructose (mg/ml)"),"",'Average whole mass closure'!Q20)</f>
        <v/>
      </c>
      <c r="Z20" s="99" t="str">
        <f>IF($Y20&lt;&gt;"","",'Average whole mass closure'!Q20)</f>
        <v/>
      </c>
      <c r="AA20" s="99" t="str">
        <f>IF($A20="","",'Average whole mass closure'!R20)</f>
        <v/>
      </c>
      <c r="AB20" s="99" t="str">
        <f>IF($A20="","",'Average whole mass closure'!S20)</f>
        <v/>
      </c>
      <c r="AC20" s="99" t="str">
        <f>IF($A20="","",'Average whole mass closure'!T20)</f>
        <v/>
      </c>
      <c r="AD20" s="99" t="str">
        <f>IF($A20="","",'Average whole mass closure'!U20)</f>
        <v/>
      </c>
      <c r="AE20" s="99" t="str">
        <f>IF($A20="","",'Average whole mass closure'!V20)</f>
        <v/>
      </c>
      <c r="AF20" s="99" t="str">
        <f>IF($A20="","",'Average whole mass closure'!W20)</f>
        <v/>
      </c>
      <c r="AG20" s="99" t="str">
        <f>IF($A20="","",'Average whole mass closure'!X20)</f>
        <v/>
      </c>
      <c r="AH20" s="99" t="str">
        <f>IF($A20="","",'Average whole mass closure'!Y20)</f>
        <v/>
      </c>
      <c r="AI20" s="99" t="str">
        <f>IF($A20="","",'Average whole mass closure'!Z20)</f>
        <v/>
      </c>
      <c r="AJ20" s="99" t="str">
        <f>IF($A20="","",'Average whole mass closure'!AA20)</f>
        <v/>
      </c>
      <c r="AK20" s="99" t="str">
        <f>IF($A20="","",'Average whole mass closure'!AB20)</f>
        <v/>
      </c>
      <c r="AL20" s="99" t="str">
        <f>IF($A20="","",'Average whole mass closure'!AC20)</f>
        <v/>
      </c>
    </row>
    <row r="21" spans="1:38">
      <c r="A21" s="94" t="str">
        <f>IF('Average whole mass closure'!B21=0,"",'Average whole mass closure'!B21)</f>
        <v/>
      </c>
      <c r="B21" s="94" t="str">
        <f>IF(A21="","",'Data Tracking'!B21)</f>
        <v/>
      </c>
      <c r="C21" s="94" t="str">
        <f>IF($A21="","",'Data Tracking'!C21)</f>
        <v/>
      </c>
      <c r="D21" s="94" t="str">
        <f>IF($A21="","",'Data Tracking'!D21)</f>
        <v/>
      </c>
      <c r="E21" s="94" t="str">
        <f>IF(A21="","",VLOOKUP(A21,'TRB Record'!C20:E79,3,FALSE))</f>
        <v/>
      </c>
      <c r="F21" s="100" t="str">
        <f>IF($A21="","",'Data Tracking'!E21)</f>
        <v/>
      </c>
      <c r="G21" s="94" t="str">
        <f>IF($A21="","",'Data Tracking'!$O$5)</f>
        <v/>
      </c>
      <c r="H21" s="94" t="str">
        <f>IF($A21="","",'Data Tracking'!$O$6)</f>
        <v/>
      </c>
      <c r="I21" s="94" t="str">
        <f>IF($A21="","",'Data Tracking'!$O$12)</f>
        <v/>
      </c>
      <c r="J21" s="94" t="str">
        <f>IF($A21="","",'Data Tracking'!$O$9)</f>
        <v/>
      </c>
      <c r="L21" s="99" t="str">
        <f>IF($A21="","",'Average whole mass closure'!D21)</f>
        <v/>
      </c>
      <c r="M21" s="99" t="str">
        <f>IF($A21="","",'Average whole mass closure'!E21)</f>
        <v/>
      </c>
      <c r="N21" s="99" t="str">
        <f>IF($A21="","",'Average whole mass closure'!F21)</f>
        <v/>
      </c>
      <c r="O21" s="99" t="str">
        <f>IF($A21="","",'Average whole mass closure'!G21)</f>
        <v/>
      </c>
      <c r="P21" s="99" t="str">
        <f>IF($A21="","",'Average whole mass closure'!H21)</f>
        <v/>
      </c>
      <c r="Q21" s="99" t="str">
        <f>IF($A21="","",'Average whole mass closure'!I21)</f>
        <v/>
      </c>
      <c r="R21" s="99" t="str">
        <f>IF($A21="","",'Average whole mass closure'!J21)</f>
        <v/>
      </c>
      <c r="S21" s="99" t="str">
        <f>IF($A21="","",'Average whole mass closure'!K21)</f>
        <v/>
      </c>
      <c r="T21" s="99" t="str">
        <f>IF($A21="","",'Average whole mass closure'!L21)</f>
        <v/>
      </c>
      <c r="U21" s="99" t="str">
        <f>IF($A21="","",'Average whole mass closure'!M21)</f>
        <v/>
      </c>
      <c r="V21" s="99" t="str">
        <f>IF($A21="","",'Average whole mass closure'!N21)</f>
        <v/>
      </c>
      <c r="W21" s="99" t="str">
        <f>IF($A21="","",'Average whole mass closure'!O21)</f>
        <v/>
      </c>
      <c r="X21" s="99" t="str">
        <f>IF($A21="","",'Average whole mass closure'!P21)</f>
        <v/>
      </c>
      <c r="Y21" s="99" t="str">
        <f>IF(AND(NOT($A21&lt;&gt;""),'Total sugars'!$Q$6="Fructose (mg/ml)"),"",'Average whole mass closure'!Q21)</f>
        <v/>
      </c>
      <c r="Z21" s="99" t="str">
        <f>IF($Y21&lt;&gt;"","",'Average whole mass closure'!Q21)</f>
        <v/>
      </c>
      <c r="AA21" s="99" t="str">
        <f>IF($A21="","",'Average whole mass closure'!R21)</f>
        <v/>
      </c>
      <c r="AB21" s="99" t="str">
        <f>IF($A21="","",'Average whole mass closure'!S21)</f>
        <v/>
      </c>
      <c r="AC21" s="99" t="str">
        <f>IF($A21="","",'Average whole mass closure'!T21)</f>
        <v/>
      </c>
      <c r="AD21" s="99" t="str">
        <f>IF($A21="","",'Average whole mass closure'!U21)</f>
        <v/>
      </c>
      <c r="AE21" s="99" t="str">
        <f>IF($A21="","",'Average whole mass closure'!V21)</f>
        <v/>
      </c>
      <c r="AF21" s="99" t="str">
        <f>IF($A21="","",'Average whole mass closure'!W21)</f>
        <v/>
      </c>
      <c r="AG21" s="99" t="str">
        <f>IF($A21="","",'Average whole mass closure'!X21)</f>
        <v/>
      </c>
      <c r="AH21" s="99" t="str">
        <f>IF($A21="","",'Average whole mass closure'!Y21)</f>
        <v/>
      </c>
      <c r="AI21" s="99" t="str">
        <f>IF($A21="","",'Average whole mass closure'!Z21)</f>
        <v/>
      </c>
      <c r="AJ21" s="99" t="str">
        <f>IF($A21="","",'Average whole mass closure'!AA21)</f>
        <v/>
      </c>
      <c r="AK21" s="99" t="str">
        <f>IF($A21="","",'Average whole mass closure'!AB21)</f>
        <v/>
      </c>
      <c r="AL21" s="99" t="str">
        <f>IF($A21="","",'Average whole mass closure'!AC21)</f>
        <v/>
      </c>
    </row>
    <row r="22" spans="1:38">
      <c r="A22" s="94" t="str">
        <f>IF('Average whole mass closure'!B22=0,"",'Average whole mass closure'!B22)</f>
        <v/>
      </c>
      <c r="B22" s="94" t="str">
        <f>IF(A22="","",'Data Tracking'!B22)</f>
        <v/>
      </c>
      <c r="C22" s="94" t="str">
        <f>IF($A22="","",'Data Tracking'!C22)</f>
        <v/>
      </c>
      <c r="D22" s="94" t="str">
        <f>IF($A22="","",'Data Tracking'!D22)</f>
        <v/>
      </c>
      <c r="E22" s="94" t="str">
        <f>IF(A22="","",VLOOKUP(A22,'TRB Record'!C21:E80,3,FALSE))</f>
        <v/>
      </c>
      <c r="F22" s="100" t="str">
        <f>IF($A22="","",'Data Tracking'!E22)</f>
        <v/>
      </c>
      <c r="G22" s="94" t="str">
        <f>IF($A22="","",'Data Tracking'!$O$5)</f>
        <v/>
      </c>
      <c r="H22" s="94" t="str">
        <f>IF($A22="","",'Data Tracking'!$O$6)</f>
        <v/>
      </c>
      <c r="I22" s="94" t="str">
        <f>IF($A22="","",'Data Tracking'!$O$12)</f>
        <v/>
      </c>
      <c r="J22" s="94" t="str">
        <f>IF($A22="","",'Data Tracking'!$O$9)</f>
        <v/>
      </c>
      <c r="L22" s="99" t="str">
        <f>IF($A22="","",'Average whole mass closure'!D22)</f>
        <v/>
      </c>
      <c r="M22" s="99" t="str">
        <f>IF($A22="","",'Average whole mass closure'!E22)</f>
        <v/>
      </c>
      <c r="N22" s="99" t="str">
        <f>IF($A22="","",'Average whole mass closure'!F22)</f>
        <v/>
      </c>
      <c r="O22" s="99" t="str">
        <f>IF($A22="","",'Average whole mass closure'!G22)</f>
        <v/>
      </c>
      <c r="P22" s="99" t="str">
        <f>IF($A22="","",'Average whole mass closure'!H22)</f>
        <v/>
      </c>
      <c r="Q22" s="99" t="str">
        <f>IF($A22="","",'Average whole mass closure'!I22)</f>
        <v/>
      </c>
      <c r="R22" s="99" t="str">
        <f>IF($A22="","",'Average whole mass closure'!J22)</f>
        <v/>
      </c>
      <c r="S22" s="99" t="str">
        <f>IF($A22="","",'Average whole mass closure'!K22)</f>
        <v/>
      </c>
      <c r="T22" s="99" t="str">
        <f>IF($A22="","",'Average whole mass closure'!L22)</f>
        <v/>
      </c>
      <c r="U22" s="99" t="str">
        <f>IF($A22="","",'Average whole mass closure'!M22)</f>
        <v/>
      </c>
      <c r="V22" s="99" t="str">
        <f>IF($A22="","",'Average whole mass closure'!N22)</f>
        <v/>
      </c>
      <c r="W22" s="99" t="str">
        <f>IF($A22="","",'Average whole mass closure'!O22)</f>
        <v/>
      </c>
      <c r="X22" s="99" t="str">
        <f>IF($A22="","",'Average whole mass closure'!P22)</f>
        <v/>
      </c>
      <c r="Y22" s="99" t="str">
        <f>IF(AND(NOT($A22&lt;&gt;""),'Total sugars'!$Q$6="Fructose (mg/ml)"),"",'Average whole mass closure'!Q22)</f>
        <v/>
      </c>
      <c r="Z22" s="99" t="str">
        <f>IF($Y22&lt;&gt;"","",'Average whole mass closure'!Q22)</f>
        <v/>
      </c>
      <c r="AA22" s="99" t="str">
        <f>IF($A22="","",'Average whole mass closure'!R22)</f>
        <v/>
      </c>
      <c r="AB22" s="99" t="str">
        <f>IF($A22="","",'Average whole mass closure'!S22)</f>
        <v/>
      </c>
      <c r="AC22" s="99" t="str">
        <f>IF($A22="","",'Average whole mass closure'!T22)</f>
        <v/>
      </c>
      <c r="AD22" s="99" t="str">
        <f>IF($A22="","",'Average whole mass closure'!U22)</f>
        <v/>
      </c>
      <c r="AE22" s="99" t="str">
        <f>IF($A22="","",'Average whole mass closure'!V22)</f>
        <v/>
      </c>
      <c r="AF22" s="99" t="str">
        <f>IF($A22="","",'Average whole mass closure'!W22)</f>
        <v/>
      </c>
      <c r="AG22" s="99" t="str">
        <f>IF($A22="","",'Average whole mass closure'!X22)</f>
        <v/>
      </c>
      <c r="AH22" s="99" t="str">
        <f>IF($A22="","",'Average whole mass closure'!Y22)</f>
        <v/>
      </c>
      <c r="AI22" s="99" t="str">
        <f>IF($A22="","",'Average whole mass closure'!Z22)</f>
        <v/>
      </c>
      <c r="AJ22" s="99" t="str">
        <f>IF($A22="","",'Average whole mass closure'!AA22)</f>
        <v/>
      </c>
      <c r="AK22" s="99" t="str">
        <f>IF($A22="","",'Average whole mass closure'!AB22)</f>
        <v/>
      </c>
      <c r="AL22" s="99" t="str">
        <f>IF($A22="","",'Average whole mass closure'!AC22)</f>
        <v/>
      </c>
    </row>
    <row r="23" spans="1:38">
      <c r="A23" s="94" t="str">
        <f>IF('Average whole mass closure'!B23=0,"",'Average whole mass closure'!B23)</f>
        <v/>
      </c>
      <c r="B23" s="94" t="str">
        <f>IF(A23="","",'Data Tracking'!B23)</f>
        <v/>
      </c>
      <c r="C23" s="94" t="str">
        <f>IF($A23="","",'Data Tracking'!C23)</f>
        <v/>
      </c>
      <c r="D23" s="94" t="str">
        <f>IF($A23="","",'Data Tracking'!#REF!)</f>
        <v/>
      </c>
      <c r="E23" s="94" t="str">
        <f>IF(A23="","",VLOOKUP(A23,'TRB Record'!C22:E81,3,FALSE))</f>
        <v/>
      </c>
      <c r="F23" s="100" t="str">
        <f>IF($A23="","",'Data Tracking'!E23)</f>
        <v/>
      </c>
      <c r="G23" s="94" t="str">
        <f>IF($A23="","",'Data Tracking'!$O$5)</f>
        <v/>
      </c>
      <c r="H23" s="94" t="str">
        <f>IF($A23="","",'Data Tracking'!$O$6)</f>
        <v/>
      </c>
      <c r="I23" s="94" t="str">
        <f>IF($A23="","",'Data Tracking'!$O$12)</f>
        <v/>
      </c>
      <c r="J23" s="94" t="str">
        <f>IF($A23="","",'Data Tracking'!$O$9)</f>
        <v/>
      </c>
      <c r="L23" s="99" t="str">
        <f>IF($A23="","",'Average whole mass closure'!D23)</f>
        <v/>
      </c>
      <c r="M23" s="99" t="str">
        <f>IF($A23="","",'Average whole mass closure'!E23)</f>
        <v/>
      </c>
      <c r="N23" s="99" t="str">
        <f>IF($A23="","",'Average whole mass closure'!F23)</f>
        <v/>
      </c>
      <c r="O23" s="99" t="str">
        <f>IF($A23="","",'Average whole mass closure'!G23)</f>
        <v/>
      </c>
      <c r="P23" s="99" t="str">
        <f>IF($A23="","",'Average whole mass closure'!H23)</f>
        <v/>
      </c>
      <c r="Q23" s="99" t="str">
        <f>IF($A23="","",'Average whole mass closure'!I23)</f>
        <v/>
      </c>
      <c r="R23" s="99" t="str">
        <f>IF($A23="","",'Average whole mass closure'!J23)</f>
        <v/>
      </c>
      <c r="S23" s="99" t="str">
        <f>IF($A23="","",'Average whole mass closure'!K23)</f>
        <v/>
      </c>
      <c r="T23" s="99" t="str">
        <f>IF($A23="","",'Average whole mass closure'!L23)</f>
        <v/>
      </c>
      <c r="U23" s="99" t="str">
        <f>IF($A23="","",'Average whole mass closure'!M23)</f>
        <v/>
      </c>
      <c r="V23" s="99" t="str">
        <f>IF($A23="","",'Average whole mass closure'!N23)</f>
        <v/>
      </c>
      <c r="W23" s="99" t="str">
        <f>IF($A23="","",'Average whole mass closure'!O23)</f>
        <v/>
      </c>
      <c r="X23" s="99" t="str">
        <f>IF($A23="","",'Average whole mass closure'!P23)</f>
        <v/>
      </c>
      <c r="Y23" s="99" t="str">
        <f>IF(AND(NOT($A23&lt;&gt;""),'Total sugars'!$Q$6="Fructose (mg/ml)"),"",'Average whole mass closure'!Q23)</f>
        <v/>
      </c>
      <c r="Z23" s="99" t="str">
        <f>IF($Y23&lt;&gt;"","",'Average whole mass closure'!Q23)</f>
        <v/>
      </c>
      <c r="AA23" s="99" t="str">
        <f>IF($A23="","",'Average whole mass closure'!R23)</f>
        <v/>
      </c>
      <c r="AB23" s="99" t="str">
        <f>IF($A23="","",'Average whole mass closure'!S23)</f>
        <v/>
      </c>
      <c r="AC23" s="99" t="str">
        <f>IF($A23="","",'Average whole mass closure'!T23)</f>
        <v/>
      </c>
      <c r="AD23" s="99" t="str">
        <f>IF($A23="","",'Average whole mass closure'!U23)</f>
        <v/>
      </c>
      <c r="AE23" s="99" t="str">
        <f>IF($A23="","",'Average whole mass closure'!V23)</f>
        <v/>
      </c>
      <c r="AF23" s="99" t="str">
        <f>IF($A23="","",'Average whole mass closure'!W23)</f>
        <v/>
      </c>
      <c r="AG23" s="99" t="str">
        <f>IF($A23="","",'Average whole mass closure'!X23)</f>
        <v/>
      </c>
      <c r="AH23" s="99" t="str">
        <f>IF($A23="","",'Average whole mass closure'!Y23)</f>
        <v/>
      </c>
      <c r="AI23" s="99" t="str">
        <f>IF($A23="","",'Average whole mass closure'!Z23)</f>
        <v/>
      </c>
      <c r="AJ23" s="99" t="str">
        <f>IF($A23="","",'Average whole mass closure'!AA23)</f>
        <v/>
      </c>
      <c r="AK23" s="99" t="str">
        <f>IF($A23="","",'Average whole mass closure'!AB23)</f>
        <v/>
      </c>
      <c r="AL23" s="99" t="str">
        <f>IF($A23="","",'Average whole mass closure'!AC23)</f>
        <v/>
      </c>
    </row>
    <row r="24" spans="1:38">
      <c r="A24" s="94" t="str">
        <f>IF('Average whole mass closure'!B24=0,"",'Average whole mass closure'!B24)</f>
        <v/>
      </c>
      <c r="B24" s="94" t="str">
        <f>IF(A24="","",'Data Tracking'!B24)</f>
        <v/>
      </c>
      <c r="C24" s="94" t="str">
        <f>IF($A24="","",'Data Tracking'!C24)</f>
        <v/>
      </c>
      <c r="D24" s="94" t="str">
        <f>IF($A24="","",'Data Tracking'!D24)</f>
        <v/>
      </c>
      <c r="E24" s="94" t="str">
        <f>IF(A24="","",VLOOKUP(A24,'TRB Record'!C23:E82,3,FALSE))</f>
        <v/>
      </c>
      <c r="F24" s="100" t="str">
        <f>IF($A24="","",'Data Tracking'!E24)</f>
        <v/>
      </c>
      <c r="G24" s="94" t="str">
        <f>IF($A24="","",'Data Tracking'!$O$5)</f>
        <v/>
      </c>
      <c r="H24" s="94" t="str">
        <f>IF($A24="","",'Data Tracking'!$O$6)</f>
        <v/>
      </c>
      <c r="I24" s="94" t="str">
        <f>IF($A24="","",'Data Tracking'!$O$12)</f>
        <v/>
      </c>
      <c r="J24" s="94" t="str">
        <f>IF($A24="","",'Data Tracking'!$O$9)</f>
        <v/>
      </c>
      <c r="L24" s="99" t="str">
        <f>IF($A24="","",'Average whole mass closure'!D24)</f>
        <v/>
      </c>
      <c r="M24" s="99" t="str">
        <f>IF($A24="","",'Average whole mass closure'!E24)</f>
        <v/>
      </c>
      <c r="N24" s="99" t="str">
        <f>IF($A24="","",'Average whole mass closure'!F24)</f>
        <v/>
      </c>
      <c r="O24" s="99" t="str">
        <f>IF($A24="","",'Average whole mass closure'!G24)</f>
        <v/>
      </c>
      <c r="P24" s="99" t="str">
        <f>IF($A24="","",'Average whole mass closure'!H24)</f>
        <v/>
      </c>
      <c r="Q24" s="99" t="str">
        <f>IF($A24="","",'Average whole mass closure'!I24)</f>
        <v/>
      </c>
      <c r="R24" s="99" t="str">
        <f>IF($A24="","",'Average whole mass closure'!J24)</f>
        <v/>
      </c>
      <c r="S24" s="99" t="str">
        <f>IF($A24="","",'Average whole mass closure'!K24)</f>
        <v/>
      </c>
      <c r="T24" s="99" t="str">
        <f>IF($A24="","",'Average whole mass closure'!L24)</f>
        <v/>
      </c>
      <c r="U24" s="99" t="str">
        <f>IF($A24="","",'Average whole mass closure'!M24)</f>
        <v/>
      </c>
      <c r="V24" s="99" t="str">
        <f>IF($A24="","",'Average whole mass closure'!N24)</f>
        <v/>
      </c>
      <c r="W24" s="99" t="str">
        <f>IF($A24="","",'Average whole mass closure'!O24)</f>
        <v/>
      </c>
      <c r="X24" s="99" t="str">
        <f>IF($A24="","",'Average whole mass closure'!P24)</f>
        <v/>
      </c>
      <c r="Y24" s="99" t="str">
        <f>IF(AND(NOT($A24&lt;&gt;""),'Total sugars'!$Q$6="Fructose (mg/ml)"),"",'Average whole mass closure'!Q24)</f>
        <v/>
      </c>
      <c r="Z24" s="99" t="str">
        <f>IF($Y24&lt;&gt;"","",'Average whole mass closure'!Q24)</f>
        <v/>
      </c>
      <c r="AA24" s="99" t="str">
        <f>IF($A24="","",'Average whole mass closure'!R24)</f>
        <v/>
      </c>
      <c r="AB24" s="99" t="str">
        <f>IF($A24="","",'Average whole mass closure'!S24)</f>
        <v/>
      </c>
      <c r="AC24" s="99" t="str">
        <f>IF($A24="","",'Average whole mass closure'!T24)</f>
        <v/>
      </c>
      <c r="AD24" s="99" t="str">
        <f>IF($A24="","",'Average whole mass closure'!U24)</f>
        <v/>
      </c>
      <c r="AE24" s="99" t="str">
        <f>IF($A24="","",'Average whole mass closure'!V24)</f>
        <v/>
      </c>
      <c r="AF24" s="99" t="str">
        <f>IF($A24="","",'Average whole mass closure'!W24)</f>
        <v/>
      </c>
      <c r="AG24" s="99" t="str">
        <f>IF($A24="","",'Average whole mass closure'!X24)</f>
        <v/>
      </c>
      <c r="AH24" s="99" t="str">
        <f>IF($A24="","",'Average whole mass closure'!Y24)</f>
        <v/>
      </c>
      <c r="AI24" s="99" t="str">
        <f>IF($A24="","",'Average whole mass closure'!Z24)</f>
        <v/>
      </c>
      <c r="AJ24" s="99" t="str">
        <f>IF($A24="","",'Average whole mass closure'!AA24)</f>
        <v/>
      </c>
      <c r="AK24" s="99" t="str">
        <f>IF($A24="","",'Average whole mass closure'!AB24)</f>
        <v/>
      </c>
      <c r="AL24" s="99" t="str">
        <f>IF($A24="","",'Average whole mass closure'!AC24)</f>
        <v/>
      </c>
    </row>
    <row r="25" spans="1:38">
      <c r="A25" s="94" t="str">
        <f>IF('Average whole mass closure'!B25=0,"",'Average whole mass closure'!B25)</f>
        <v/>
      </c>
      <c r="B25" s="94" t="str">
        <f>IF(A25="","",'Data Tracking'!B25)</f>
        <v/>
      </c>
      <c r="C25" s="94" t="str">
        <f>IF($A25="","",'Data Tracking'!C25)</f>
        <v/>
      </c>
      <c r="D25" s="94" t="str">
        <f>IF($A25="","",'Data Tracking'!D25)</f>
        <v/>
      </c>
      <c r="E25" s="94" t="str">
        <f>IF(A25="","",VLOOKUP(A25,'TRB Record'!C24:E83,3,FALSE))</f>
        <v/>
      </c>
      <c r="F25" s="100" t="str">
        <f>IF($A25="","",'Data Tracking'!E25)</f>
        <v/>
      </c>
      <c r="G25" s="94" t="str">
        <f>IF($A25="","",'Data Tracking'!$O$5)</f>
        <v/>
      </c>
      <c r="H25" s="94" t="str">
        <f>IF($A25="","",'Data Tracking'!$O$6)</f>
        <v/>
      </c>
      <c r="I25" s="94" t="str">
        <f>IF($A25="","",'Data Tracking'!$O$12)</f>
        <v/>
      </c>
      <c r="J25" s="94" t="str">
        <f>IF($A25="","",'Data Tracking'!$O$9)</f>
        <v/>
      </c>
      <c r="L25" s="99" t="str">
        <f>IF($A25="","",'Average whole mass closure'!D25)</f>
        <v/>
      </c>
      <c r="M25" s="99" t="str">
        <f>IF($A25="","",'Average whole mass closure'!E25)</f>
        <v/>
      </c>
      <c r="N25" s="99" t="str">
        <f>IF($A25="","",'Average whole mass closure'!F25)</f>
        <v/>
      </c>
      <c r="O25" s="99" t="str">
        <f>IF($A25="","",'Average whole mass closure'!G25)</f>
        <v/>
      </c>
      <c r="P25" s="99" t="str">
        <f>IF($A25="","",'Average whole mass closure'!H25)</f>
        <v/>
      </c>
      <c r="Q25" s="99" t="str">
        <f>IF($A25="","",'Average whole mass closure'!I25)</f>
        <v/>
      </c>
      <c r="R25" s="99" t="str">
        <f>IF($A25="","",'Average whole mass closure'!J25)</f>
        <v/>
      </c>
      <c r="S25" s="99" t="str">
        <f>IF($A25="","",'Average whole mass closure'!K25)</f>
        <v/>
      </c>
      <c r="T25" s="99" t="str">
        <f>IF($A25="","",'Average whole mass closure'!L25)</f>
        <v/>
      </c>
      <c r="U25" s="99" t="str">
        <f>IF($A25="","",'Average whole mass closure'!M25)</f>
        <v/>
      </c>
      <c r="V25" s="99" t="str">
        <f>IF($A25="","",'Average whole mass closure'!N25)</f>
        <v/>
      </c>
      <c r="W25" s="99" t="str">
        <f>IF($A25="","",'Average whole mass closure'!O25)</f>
        <v/>
      </c>
      <c r="X25" s="99" t="str">
        <f>IF($A25="","",'Average whole mass closure'!P25)</f>
        <v/>
      </c>
      <c r="Y25" s="99" t="str">
        <f>IF(AND(NOT($A25&lt;&gt;""),'Total sugars'!$Q$6="Fructose (mg/ml)"),"",'Average whole mass closure'!Q25)</f>
        <v/>
      </c>
      <c r="Z25" s="99" t="str">
        <f>IF($Y25&lt;&gt;"","",'Average whole mass closure'!Q25)</f>
        <v/>
      </c>
      <c r="AA25" s="99" t="str">
        <f>IF($A25="","",'Average whole mass closure'!R25)</f>
        <v/>
      </c>
      <c r="AB25" s="99" t="str">
        <f>IF($A25="","",'Average whole mass closure'!S25)</f>
        <v/>
      </c>
      <c r="AC25" s="99" t="str">
        <f>IF($A25="","",'Average whole mass closure'!T25)</f>
        <v/>
      </c>
      <c r="AD25" s="99" t="str">
        <f>IF($A25="","",'Average whole mass closure'!U25)</f>
        <v/>
      </c>
      <c r="AE25" s="99" t="str">
        <f>IF($A25="","",'Average whole mass closure'!V25)</f>
        <v/>
      </c>
      <c r="AF25" s="99" t="str">
        <f>IF($A25="","",'Average whole mass closure'!W25)</f>
        <v/>
      </c>
      <c r="AG25" s="99" t="str">
        <f>IF($A25="","",'Average whole mass closure'!X25)</f>
        <v/>
      </c>
      <c r="AH25" s="99" t="str">
        <f>IF($A25="","",'Average whole mass closure'!Y25)</f>
        <v/>
      </c>
      <c r="AI25" s="99" t="str">
        <f>IF($A25="","",'Average whole mass closure'!Z25)</f>
        <v/>
      </c>
      <c r="AJ25" s="99" t="str">
        <f>IF($A25="","",'Average whole mass closure'!AA25)</f>
        <v/>
      </c>
      <c r="AK25" s="99" t="str">
        <f>IF($A25="","",'Average whole mass closure'!AB25)</f>
        <v/>
      </c>
      <c r="AL25" s="99" t="str">
        <f>IF($A25="","",'Average whole mass closure'!AC25)</f>
        <v/>
      </c>
    </row>
    <row r="26" spans="1:38">
      <c r="A26" s="94" t="str">
        <f>IF('Average whole mass closure'!B26=0,"",'Average whole mass closure'!B26)</f>
        <v/>
      </c>
      <c r="B26" s="94" t="str">
        <f>IF(A26="","",'Data Tracking'!B26)</f>
        <v/>
      </c>
      <c r="C26" s="94" t="str">
        <f>IF($A26="","",'Data Tracking'!C26)</f>
        <v/>
      </c>
      <c r="D26" s="94" t="str">
        <f>IF($A26="","",'Data Tracking'!D26)</f>
        <v/>
      </c>
      <c r="E26" s="94" t="str">
        <f>IF(A26="","",VLOOKUP(A26,'TRB Record'!C25:E84,3,FALSE))</f>
        <v/>
      </c>
      <c r="F26" s="100" t="str">
        <f>IF($A26="","",'Data Tracking'!E26)</f>
        <v/>
      </c>
      <c r="G26" s="94" t="str">
        <f>IF($A26="","",'Data Tracking'!$O$5)</f>
        <v/>
      </c>
      <c r="H26" s="94" t="str">
        <f>IF($A26="","",'Data Tracking'!$O$6)</f>
        <v/>
      </c>
      <c r="I26" s="94" t="str">
        <f>IF($A26="","",'Data Tracking'!$O$12)</f>
        <v/>
      </c>
      <c r="J26" s="94" t="str">
        <f>IF($A26="","",'Data Tracking'!$O$9)</f>
        <v/>
      </c>
      <c r="L26" s="99" t="str">
        <f>IF($A26="","",'Average whole mass closure'!D26)</f>
        <v/>
      </c>
      <c r="M26" s="99" t="str">
        <f>IF($A26="","",'Average whole mass closure'!E26)</f>
        <v/>
      </c>
      <c r="N26" s="99" t="str">
        <f>IF($A26="","",'Average whole mass closure'!F26)</f>
        <v/>
      </c>
      <c r="O26" s="99" t="str">
        <f>IF($A26="","",'Average whole mass closure'!G26)</f>
        <v/>
      </c>
      <c r="P26" s="99" t="str">
        <f>IF($A26="","",'Average whole mass closure'!H26)</f>
        <v/>
      </c>
      <c r="Q26" s="99" t="str">
        <f>IF($A26="","",'Average whole mass closure'!I26)</f>
        <v/>
      </c>
      <c r="R26" s="99" t="str">
        <f>IF($A26="","",'Average whole mass closure'!J26)</f>
        <v/>
      </c>
      <c r="S26" s="99" t="str">
        <f>IF($A26="","",'Average whole mass closure'!K26)</f>
        <v/>
      </c>
      <c r="T26" s="99" t="str">
        <f>IF($A26="","",'Average whole mass closure'!L26)</f>
        <v/>
      </c>
      <c r="U26" s="99" t="str">
        <f>IF($A26="","",'Average whole mass closure'!M26)</f>
        <v/>
      </c>
      <c r="V26" s="99" t="str">
        <f>IF($A26="","",'Average whole mass closure'!N26)</f>
        <v/>
      </c>
      <c r="W26" s="99" t="str">
        <f>IF($A26="","",'Average whole mass closure'!O26)</f>
        <v/>
      </c>
      <c r="X26" s="99" t="str">
        <f>IF($A26="","",'Average whole mass closure'!P26)</f>
        <v/>
      </c>
      <c r="Y26" s="99" t="str">
        <f>IF(AND(NOT($A26&lt;&gt;""),'Total sugars'!$Q$6="Fructose (mg/ml)"),"",'Average whole mass closure'!Q26)</f>
        <v/>
      </c>
      <c r="Z26" s="99" t="str">
        <f>IF($Y26&lt;&gt;"","",'Average whole mass closure'!Q26)</f>
        <v/>
      </c>
      <c r="AA26" s="99" t="str">
        <f>IF($A26="","",'Average whole mass closure'!R26)</f>
        <v/>
      </c>
      <c r="AB26" s="99" t="str">
        <f>IF($A26="","",'Average whole mass closure'!S26)</f>
        <v/>
      </c>
      <c r="AC26" s="99" t="str">
        <f>IF($A26="","",'Average whole mass closure'!T26)</f>
        <v/>
      </c>
      <c r="AD26" s="99" t="str">
        <f>IF($A26="","",'Average whole mass closure'!U26)</f>
        <v/>
      </c>
      <c r="AE26" s="99" t="str">
        <f>IF($A26="","",'Average whole mass closure'!V26)</f>
        <v/>
      </c>
      <c r="AF26" s="99" t="str">
        <f>IF($A26="","",'Average whole mass closure'!W26)</f>
        <v/>
      </c>
      <c r="AG26" s="99" t="str">
        <f>IF($A26="","",'Average whole mass closure'!X26)</f>
        <v/>
      </c>
      <c r="AH26" s="99" t="str">
        <f>IF($A26="","",'Average whole mass closure'!Y26)</f>
        <v/>
      </c>
      <c r="AI26" s="99" t="str">
        <f>IF($A26="","",'Average whole mass closure'!Z26)</f>
        <v/>
      </c>
      <c r="AJ26" s="99" t="str">
        <f>IF($A26="","",'Average whole mass closure'!AA26)</f>
        <v/>
      </c>
      <c r="AK26" s="99" t="str">
        <f>IF($A26="","",'Average whole mass closure'!AB26)</f>
        <v/>
      </c>
      <c r="AL26" s="99" t="str">
        <f>IF($A26="","",'Average whole mass closure'!AC26)</f>
        <v/>
      </c>
    </row>
    <row r="27" spans="1:38">
      <c r="A27" s="94" t="str">
        <f>IF('Average whole mass closure'!B27=0,"",'Average whole mass closure'!B27)</f>
        <v/>
      </c>
      <c r="B27" s="94" t="str">
        <f>IF(A27="","",'Data Tracking'!B27)</f>
        <v/>
      </c>
      <c r="C27" s="94" t="str">
        <f>IF($A27="","",'Data Tracking'!C27)</f>
        <v/>
      </c>
      <c r="D27" s="94" t="str">
        <f>IF($A27="","",'Data Tracking'!D27)</f>
        <v/>
      </c>
      <c r="E27" s="94" t="str">
        <f>IF(A27="","",VLOOKUP(A27,'TRB Record'!C26:E85,3,FALSE))</f>
        <v/>
      </c>
      <c r="F27" s="100" t="str">
        <f>IF($A27="","",'Data Tracking'!E27)</f>
        <v/>
      </c>
      <c r="G27" s="94" t="str">
        <f>IF($A27="","",'Data Tracking'!$O$5)</f>
        <v/>
      </c>
      <c r="H27" s="94" t="str">
        <f>IF($A27="","",'Data Tracking'!$O$6)</f>
        <v/>
      </c>
      <c r="I27" s="94" t="str">
        <f>IF($A27="","",'Data Tracking'!$O$12)</f>
        <v/>
      </c>
      <c r="J27" s="94" t="str">
        <f>IF($A27="","",'Data Tracking'!$O$9)</f>
        <v/>
      </c>
      <c r="L27" s="99" t="str">
        <f>IF($A27="","",'Average whole mass closure'!D27)</f>
        <v/>
      </c>
      <c r="M27" s="99" t="str">
        <f>IF($A27="","",'Average whole mass closure'!E27)</f>
        <v/>
      </c>
      <c r="N27" s="99" t="str">
        <f>IF($A27="","",'Average whole mass closure'!F27)</f>
        <v/>
      </c>
      <c r="O27" s="99" t="str">
        <f>IF($A27="","",'Average whole mass closure'!G27)</f>
        <v/>
      </c>
      <c r="P27" s="99" t="str">
        <f>IF($A27="","",'Average whole mass closure'!H27)</f>
        <v/>
      </c>
      <c r="Q27" s="99" t="str">
        <f>IF($A27="","",'Average whole mass closure'!I27)</f>
        <v/>
      </c>
      <c r="R27" s="99" t="str">
        <f>IF($A27="","",'Average whole mass closure'!J27)</f>
        <v/>
      </c>
      <c r="S27" s="99" t="str">
        <f>IF($A27="","",'Average whole mass closure'!K27)</f>
        <v/>
      </c>
      <c r="T27" s="99" t="str">
        <f>IF($A27="","",'Average whole mass closure'!L27)</f>
        <v/>
      </c>
      <c r="U27" s="99" t="str">
        <f>IF($A27="","",'Average whole mass closure'!M27)</f>
        <v/>
      </c>
      <c r="V27" s="99" t="str">
        <f>IF($A27="","",'Average whole mass closure'!N27)</f>
        <v/>
      </c>
      <c r="W27" s="99" t="str">
        <f>IF($A27="","",'Average whole mass closure'!O27)</f>
        <v/>
      </c>
      <c r="X27" s="99" t="str">
        <f>IF($A27="","",'Average whole mass closure'!P27)</f>
        <v/>
      </c>
      <c r="Y27" s="99" t="str">
        <f>IF(AND(NOT($A27&lt;&gt;""),'Total sugars'!$Q$6="Fructose (mg/ml)"),"",'Average whole mass closure'!Q27)</f>
        <v/>
      </c>
      <c r="Z27" s="99" t="str">
        <f>IF($Y27&lt;&gt;"","",'Average whole mass closure'!Q27)</f>
        <v/>
      </c>
      <c r="AA27" s="99" t="str">
        <f>IF($A27="","",'Average whole mass closure'!R27)</f>
        <v/>
      </c>
      <c r="AB27" s="99" t="str">
        <f>IF($A27="","",'Average whole mass closure'!S27)</f>
        <v/>
      </c>
      <c r="AC27" s="99" t="str">
        <f>IF($A27="","",'Average whole mass closure'!T27)</f>
        <v/>
      </c>
      <c r="AD27" s="99" t="str">
        <f>IF($A27="","",'Average whole mass closure'!U27)</f>
        <v/>
      </c>
      <c r="AE27" s="99" t="str">
        <f>IF($A27="","",'Average whole mass closure'!V27)</f>
        <v/>
      </c>
      <c r="AF27" s="99" t="str">
        <f>IF($A27="","",'Average whole mass closure'!W27)</f>
        <v/>
      </c>
      <c r="AG27" s="99" t="str">
        <f>IF($A27="","",'Average whole mass closure'!X27)</f>
        <v/>
      </c>
      <c r="AH27" s="99" t="str">
        <f>IF($A27="","",'Average whole mass closure'!Y27)</f>
        <v/>
      </c>
      <c r="AI27" s="99" t="str">
        <f>IF($A27="","",'Average whole mass closure'!Z27)</f>
        <v/>
      </c>
      <c r="AJ27" s="99" t="str">
        <f>IF($A27="","",'Average whole mass closure'!AA27)</f>
        <v/>
      </c>
      <c r="AK27" s="99" t="str">
        <f>IF($A27="","",'Average whole mass closure'!AB27)</f>
        <v/>
      </c>
      <c r="AL27" s="99" t="str">
        <f>IF($A27="","",'Average whole mass closure'!AC27)</f>
        <v/>
      </c>
    </row>
    <row r="28" spans="1:38">
      <c r="A28" s="94" t="str">
        <f>IF('Average whole mass closure'!B28=0,"",'Average whole mass closure'!B28)</f>
        <v/>
      </c>
      <c r="B28" s="94" t="str">
        <f>IF(A28="","",'Data Tracking'!B28)</f>
        <v/>
      </c>
      <c r="C28" s="94" t="str">
        <f>IF($A28="","",'Data Tracking'!C28)</f>
        <v/>
      </c>
      <c r="D28" s="94" t="str">
        <f>IF($A28="","",'Data Tracking'!D28)</f>
        <v/>
      </c>
      <c r="E28" s="94" t="str">
        <f>IF(A28="","",VLOOKUP(A28,'TRB Record'!C27:E86,3,FALSE))</f>
        <v/>
      </c>
      <c r="F28" s="100" t="str">
        <f>IF($A28="","",'Data Tracking'!E28)</f>
        <v/>
      </c>
      <c r="G28" s="94" t="str">
        <f>IF($A28="","",'Data Tracking'!$O$5)</f>
        <v/>
      </c>
      <c r="H28" s="94" t="str">
        <f>IF($A28="","",'Data Tracking'!$O$6)</f>
        <v/>
      </c>
      <c r="I28" s="94" t="str">
        <f>IF($A28="","",'Data Tracking'!$O$12)</f>
        <v/>
      </c>
      <c r="J28" s="94" t="str">
        <f>IF($A28="","",'Data Tracking'!$O$9)</f>
        <v/>
      </c>
      <c r="L28" s="99" t="str">
        <f>IF($A28="","",'Average whole mass closure'!D28)</f>
        <v/>
      </c>
      <c r="M28" s="99" t="str">
        <f>IF($A28="","",'Average whole mass closure'!E28)</f>
        <v/>
      </c>
      <c r="N28" s="99" t="str">
        <f>IF($A28="","",'Average whole mass closure'!F28)</f>
        <v/>
      </c>
      <c r="O28" s="99" t="str">
        <f>IF($A28="","",'Average whole mass closure'!G28)</f>
        <v/>
      </c>
      <c r="P28" s="99" t="str">
        <f>IF($A28="","",'Average whole mass closure'!H28)</f>
        <v/>
      </c>
      <c r="Q28" s="99" t="str">
        <f>IF($A28="","",'Average whole mass closure'!I28)</f>
        <v/>
      </c>
      <c r="R28" s="99" t="str">
        <f>IF($A28="","",'Average whole mass closure'!J28)</f>
        <v/>
      </c>
      <c r="S28" s="99" t="str">
        <f>IF($A28="","",'Average whole mass closure'!K28)</f>
        <v/>
      </c>
      <c r="T28" s="99" t="str">
        <f>IF($A28="","",'Average whole mass closure'!L28)</f>
        <v/>
      </c>
      <c r="U28" s="99" t="str">
        <f>IF($A28="","",'Average whole mass closure'!M28)</f>
        <v/>
      </c>
      <c r="V28" s="99" t="str">
        <f>IF($A28="","",'Average whole mass closure'!N28)</f>
        <v/>
      </c>
      <c r="W28" s="99" t="str">
        <f>IF($A28="","",'Average whole mass closure'!O28)</f>
        <v/>
      </c>
      <c r="X28" s="99" t="str">
        <f>IF($A28="","",'Average whole mass closure'!P28)</f>
        <v/>
      </c>
      <c r="Y28" s="99" t="str">
        <f>IF(AND(NOT($A28&lt;&gt;""),'Total sugars'!$Q$6="Fructose (mg/ml)"),"",'Average whole mass closure'!Q28)</f>
        <v/>
      </c>
      <c r="Z28" s="99" t="str">
        <f>IF($Y28&lt;&gt;"","",'Average whole mass closure'!Q28)</f>
        <v/>
      </c>
      <c r="AA28" s="99" t="str">
        <f>IF($A28="","",'Average whole mass closure'!R28)</f>
        <v/>
      </c>
      <c r="AB28" s="99" t="str">
        <f>IF($A28="","",'Average whole mass closure'!S28)</f>
        <v/>
      </c>
      <c r="AC28" s="99" t="str">
        <f>IF($A28="","",'Average whole mass closure'!T28)</f>
        <v/>
      </c>
      <c r="AD28" s="99" t="str">
        <f>IF($A28="","",'Average whole mass closure'!U28)</f>
        <v/>
      </c>
      <c r="AE28" s="99" t="str">
        <f>IF($A28="","",'Average whole mass closure'!V28)</f>
        <v/>
      </c>
      <c r="AF28" s="99" t="str">
        <f>IF($A28="","",'Average whole mass closure'!W28)</f>
        <v/>
      </c>
      <c r="AG28" s="99" t="str">
        <f>IF($A28="","",'Average whole mass closure'!X28)</f>
        <v/>
      </c>
      <c r="AH28" s="99" t="str">
        <f>IF($A28="","",'Average whole mass closure'!Y28)</f>
        <v/>
      </c>
      <c r="AI28" s="99" t="str">
        <f>IF($A28="","",'Average whole mass closure'!Z28)</f>
        <v/>
      </c>
      <c r="AJ28" s="99" t="str">
        <f>IF($A28="","",'Average whole mass closure'!AA28)</f>
        <v/>
      </c>
      <c r="AK28" s="99" t="str">
        <f>IF($A28="","",'Average whole mass closure'!AB28)</f>
        <v/>
      </c>
      <c r="AL28" s="99" t="str">
        <f>IF($A28="","",'Average whole mass closure'!AC28)</f>
        <v/>
      </c>
    </row>
    <row r="29" spans="1:38">
      <c r="A29" s="94" t="str">
        <f>IF('Average whole mass closure'!B29=0,"",'Average whole mass closure'!B29)</f>
        <v/>
      </c>
      <c r="B29" s="94" t="str">
        <f>IF(A29="","",'Data Tracking'!B29)</f>
        <v/>
      </c>
      <c r="C29" s="94" t="str">
        <f>IF($A29="","",'Data Tracking'!C29)</f>
        <v/>
      </c>
      <c r="D29" s="94" t="str">
        <f>IF($A29="","",'Data Tracking'!D29)</f>
        <v/>
      </c>
      <c r="E29" s="94" t="str">
        <f>IF(A29="","",VLOOKUP(A29,'TRB Record'!C28:E87,3,FALSE))</f>
        <v/>
      </c>
      <c r="F29" s="100" t="str">
        <f>IF($A29="","",'Data Tracking'!E29)</f>
        <v/>
      </c>
      <c r="G29" s="94" t="str">
        <f>IF($A29="","",'Data Tracking'!$O$5)</f>
        <v/>
      </c>
      <c r="H29" s="94" t="str">
        <f>IF($A29="","",'Data Tracking'!$O$6)</f>
        <v/>
      </c>
      <c r="I29" s="94" t="str">
        <f>IF($A29="","",'Data Tracking'!$O$12)</f>
        <v/>
      </c>
      <c r="J29" s="94" t="str">
        <f>IF($A29="","",'Data Tracking'!$O$9)</f>
        <v/>
      </c>
      <c r="L29" s="99" t="str">
        <f>IF($A29="","",'Average whole mass closure'!D29)</f>
        <v/>
      </c>
      <c r="M29" s="99" t="str">
        <f>IF($A29="","",'Average whole mass closure'!E29)</f>
        <v/>
      </c>
      <c r="N29" s="99" t="str">
        <f>IF($A29="","",'Average whole mass closure'!F29)</f>
        <v/>
      </c>
      <c r="O29" s="99" t="str">
        <f>IF($A29="","",'Average whole mass closure'!G29)</f>
        <v/>
      </c>
      <c r="P29" s="99" t="str">
        <f>IF($A29="","",'Average whole mass closure'!H29)</f>
        <v/>
      </c>
      <c r="Q29" s="99" t="str">
        <f>IF($A29="","",'Average whole mass closure'!I29)</f>
        <v/>
      </c>
      <c r="R29" s="99" t="str">
        <f>IF($A29="","",'Average whole mass closure'!J29)</f>
        <v/>
      </c>
      <c r="S29" s="99" t="str">
        <f>IF($A29="","",'Average whole mass closure'!K29)</f>
        <v/>
      </c>
      <c r="T29" s="99" t="str">
        <f>IF($A29="","",'Average whole mass closure'!L29)</f>
        <v/>
      </c>
      <c r="U29" s="99" t="str">
        <f>IF($A29="","",'Average whole mass closure'!M29)</f>
        <v/>
      </c>
      <c r="V29" s="99" t="str">
        <f>IF($A29="","",'Average whole mass closure'!N29)</f>
        <v/>
      </c>
      <c r="W29" s="99" t="str">
        <f>IF($A29="","",'Average whole mass closure'!O29)</f>
        <v/>
      </c>
      <c r="X29" s="99" t="str">
        <f>IF($A29="","",'Average whole mass closure'!P29)</f>
        <v/>
      </c>
      <c r="Y29" s="99" t="str">
        <f>IF(AND(NOT($A29&lt;&gt;""),'Total sugars'!$Q$6="Fructose (mg/ml)"),"",'Average whole mass closure'!Q29)</f>
        <v/>
      </c>
      <c r="Z29" s="99" t="str">
        <f>IF($Y29&lt;&gt;"","",'Average whole mass closure'!Q29)</f>
        <v/>
      </c>
      <c r="AA29" s="99" t="str">
        <f>IF($A29="","",'Average whole mass closure'!R29)</f>
        <v/>
      </c>
      <c r="AB29" s="99" t="str">
        <f>IF($A29="","",'Average whole mass closure'!S29)</f>
        <v/>
      </c>
      <c r="AC29" s="99" t="str">
        <f>IF($A29="","",'Average whole mass closure'!T29)</f>
        <v/>
      </c>
      <c r="AD29" s="99" t="str">
        <f>IF($A29="","",'Average whole mass closure'!U29)</f>
        <v/>
      </c>
      <c r="AE29" s="99" t="str">
        <f>IF($A29="","",'Average whole mass closure'!V29)</f>
        <v/>
      </c>
      <c r="AF29" s="99" t="str">
        <f>IF($A29="","",'Average whole mass closure'!W29)</f>
        <v/>
      </c>
      <c r="AG29" s="99" t="str">
        <f>IF($A29="","",'Average whole mass closure'!X29)</f>
        <v/>
      </c>
      <c r="AH29" s="99" t="str">
        <f>IF($A29="","",'Average whole mass closure'!Y29)</f>
        <v/>
      </c>
      <c r="AI29" s="99" t="str">
        <f>IF($A29="","",'Average whole mass closure'!Z29)</f>
        <v/>
      </c>
      <c r="AJ29" s="99" t="str">
        <f>IF($A29="","",'Average whole mass closure'!AA29)</f>
        <v/>
      </c>
      <c r="AK29" s="99" t="str">
        <f>IF($A29="","",'Average whole mass closure'!AB29)</f>
        <v/>
      </c>
      <c r="AL29" s="99" t="str">
        <f>IF($A29="","",'Average whole mass closure'!AC29)</f>
        <v/>
      </c>
    </row>
    <row r="30" spans="1:38">
      <c r="A30" s="94" t="str">
        <f>IF('Average whole mass closure'!B30=0,"",'Average whole mass closure'!B30)</f>
        <v/>
      </c>
      <c r="B30" s="94" t="str">
        <f>IF(A30="","",'Data Tracking'!B30)</f>
        <v/>
      </c>
      <c r="C30" s="94" t="str">
        <f>IF($A30="","",'Data Tracking'!C30)</f>
        <v/>
      </c>
      <c r="D30" s="94" t="str">
        <f>IF($A30="","",'Data Tracking'!D30)</f>
        <v/>
      </c>
      <c r="E30" s="94" t="str">
        <f>IF(A30="","",VLOOKUP(A30,'TRB Record'!C29:E88,3,FALSE))</f>
        <v/>
      </c>
      <c r="F30" s="100" t="str">
        <f>IF($A30="","",'Data Tracking'!E30)</f>
        <v/>
      </c>
      <c r="G30" s="94" t="str">
        <f>IF($A30="","",'Data Tracking'!$O$5)</f>
        <v/>
      </c>
      <c r="H30" s="94" t="str">
        <f>IF($A30="","",'Data Tracking'!$O$6)</f>
        <v/>
      </c>
      <c r="I30" s="94" t="str">
        <f>IF($A30="","",'Data Tracking'!$O$12)</f>
        <v/>
      </c>
      <c r="J30" s="94" t="str">
        <f>IF($A30="","",'Data Tracking'!$O$9)</f>
        <v/>
      </c>
      <c r="L30" s="99" t="str">
        <f>IF($A30="","",'Average whole mass closure'!D30)</f>
        <v/>
      </c>
      <c r="M30" s="99" t="str">
        <f>IF($A30="","",'Average whole mass closure'!E30)</f>
        <v/>
      </c>
      <c r="N30" s="99" t="str">
        <f>IF($A30="","",'Average whole mass closure'!F30)</f>
        <v/>
      </c>
      <c r="O30" s="99" t="str">
        <f>IF($A30="","",'Average whole mass closure'!G30)</f>
        <v/>
      </c>
      <c r="P30" s="99" t="str">
        <f>IF($A30="","",'Average whole mass closure'!H30)</f>
        <v/>
      </c>
      <c r="Q30" s="99" t="str">
        <f>IF($A30="","",'Average whole mass closure'!I30)</f>
        <v/>
      </c>
      <c r="R30" s="99" t="str">
        <f>IF($A30="","",'Average whole mass closure'!J30)</f>
        <v/>
      </c>
      <c r="S30" s="99" t="str">
        <f>IF($A30="","",'Average whole mass closure'!K30)</f>
        <v/>
      </c>
      <c r="T30" s="99" t="str">
        <f>IF($A30="","",'Average whole mass closure'!L30)</f>
        <v/>
      </c>
      <c r="U30" s="99" t="str">
        <f>IF($A30="","",'Average whole mass closure'!M30)</f>
        <v/>
      </c>
      <c r="V30" s="99" t="str">
        <f>IF($A30="","",'Average whole mass closure'!N30)</f>
        <v/>
      </c>
      <c r="W30" s="99" t="str">
        <f>IF($A30="","",'Average whole mass closure'!O30)</f>
        <v/>
      </c>
      <c r="X30" s="99" t="str">
        <f>IF($A30="","",'Average whole mass closure'!P30)</f>
        <v/>
      </c>
      <c r="Y30" s="99" t="str">
        <f>IF(AND(NOT($A30&lt;&gt;""),'Total sugars'!$Q$6="Fructose (mg/ml)"),"",'Average whole mass closure'!Q30)</f>
        <v/>
      </c>
      <c r="Z30" s="99" t="str">
        <f>IF($Y30&lt;&gt;"","",'Average whole mass closure'!Q30)</f>
        <v/>
      </c>
      <c r="AA30" s="99" t="str">
        <f>IF($A30="","",'Average whole mass closure'!R30)</f>
        <v/>
      </c>
      <c r="AB30" s="99" t="str">
        <f>IF($A30="","",'Average whole mass closure'!S30)</f>
        <v/>
      </c>
      <c r="AC30" s="99" t="str">
        <f>IF($A30="","",'Average whole mass closure'!T30)</f>
        <v/>
      </c>
      <c r="AD30" s="99" t="str">
        <f>IF($A30="","",'Average whole mass closure'!U30)</f>
        <v/>
      </c>
      <c r="AE30" s="99" t="str">
        <f>IF($A30="","",'Average whole mass closure'!V30)</f>
        <v/>
      </c>
      <c r="AF30" s="99" t="str">
        <f>IF($A30="","",'Average whole mass closure'!W30)</f>
        <v/>
      </c>
      <c r="AG30" s="99" t="str">
        <f>IF($A30="","",'Average whole mass closure'!X30)</f>
        <v/>
      </c>
      <c r="AH30" s="99" t="str">
        <f>IF($A30="","",'Average whole mass closure'!Y30)</f>
        <v/>
      </c>
      <c r="AI30" s="99" t="str">
        <f>IF($A30="","",'Average whole mass closure'!Z30)</f>
        <v/>
      </c>
      <c r="AJ30" s="99" t="str">
        <f>IF($A30="","",'Average whole mass closure'!AA30)</f>
        <v/>
      </c>
      <c r="AK30" s="99" t="str">
        <f>IF($A30="","",'Average whole mass closure'!AB30)</f>
        <v/>
      </c>
      <c r="AL30" s="99" t="str">
        <f>IF($A30="","",'Average whole mass closure'!AC30)</f>
        <v/>
      </c>
    </row>
    <row r="31" spans="1:38">
      <c r="A31" s="94" t="str">
        <f>IF('Average whole mass closure'!B31=0,"",'Average whole mass closure'!B31)</f>
        <v/>
      </c>
      <c r="B31" s="94" t="str">
        <f>IF(A31="","",'Data Tracking'!B31)</f>
        <v/>
      </c>
      <c r="C31" s="94" t="str">
        <f>IF($A31="","",'Data Tracking'!C31)</f>
        <v/>
      </c>
      <c r="D31" s="94" t="str">
        <f>IF($A31="","",'Data Tracking'!D31)</f>
        <v/>
      </c>
      <c r="E31" s="94" t="str">
        <f>IF(A31="","",VLOOKUP(A31,'TRB Record'!C30:E89,3,FALSE))</f>
        <v/>
      </c>
      <c r="F31" s="100" t="str">
        <f>IF($A31="","",'Data Tracking'!E31)</f>
        <v/>
      </c>
      <c r="G31" s="94" t="str">
        <f>IF($A31="","",'Data Tracking'!$O$5)</f>
        <v/>
      </c>
      <c r="H31" s="94" t="str">
        <f>IF($A31="","",'Data Tracking'!$O$6)</f>
        <v/>
      </c>
      <c r="I31" s="94" t="str">
        <f>IF($A31="","",'Data Tracking'!$O$12)</f>
        <v/>
      </c>
      <c r="J31" s="94" t="str">
        <f>IF($A31="","",'Data Tracking'!$O$9)</f>
        <v/>
      </c>
      <c r="L31" s="99" t="str">
        <f>IF($A31="","",'Average whole mass closure'!D31)</f>
        <v/>
      </c>
      <c r="M31" s="99" t="str">
        <f>IF($A31="","",'Average whole mass closure'!E31)</f>
        <v/>
      </c>
      <c r="N31" s="99" t="str">
        <f>IF($A31="","",'Average whole mass closure'!F31)</f>
        <v/>
      </c>
      <c r="O31" s="99" t="str">
        <f>IF($A31="","",'Average whole mass closure'!G31)</f>
        <v/>
      </c>
      <c r="P31" s="99" t="str">
        <f>IF($A31="","",'Average whole mass closure'!H31)</f>
        <v/>
      </c>
      <c r="Q31" s="99" t="str">
        <f>IF($A31="","",'Average whole mass closure'!I31)</f>
        <v/>
      </c>
      <c r="R31" s="99" t="str">
        <f>IF($A31="","",'Average whole mass closure'!J31)</f>
        <v/>
      </c>
      <c r="S31" s="99" t="str">
        <f>IF($A31="","",'Average whole mass closure'!K31)</f>
        <v/>
      </c>
      <c r="T31" s="99" t="str">
        <f>IF($A31="","",'Average whole mass closure'!L31)</f>
        <v/>
      </c>
      <c r="U31" s="99" t="str">
        <f>IF($A31="","",'Average whole mass closure'!M31)</f>
        <v/>
      </c>
      <c r="V31" s="99" t="str">
        <f>IF($A31="","",'Average whole mass closure'!N31)</f>
        <v/>
      </c>
      <c r="W31" s="99" t="str">
        <f>IF($A31="","",'Average whole mass closure'!O31)</f>
        <v/>
      </c>
      <c r="X31" s="99" t="str">
        <f>IF($A31="","",'Average whole mass closure'!P31)</f>
        <v/>
      </c>
      <c r="Y31" s="99" t="str">
        <f>IF(AND(NOT($A31&lt;&gt;""),'Total sugars'!$Q$6="Fructose (mg/ml)"),"",'Average whole mass closure'!Q31)</f>
        <v/>
      </c>
      <c r="Z31" s="99" t="str">
        <f>IF($Y31&lt;&gt;"","",'Average whole mass closure'!Q31)</f>
        <v/>
      </c>
      <c r="AA31" s="99" t="str">
        <f>IF($A31="","",'Average whole mass closure'!R31)</f>
        <v/>
      </c>
      <c r="AB31" s="99" t="str">
        <f>IF($A31="","",'Average whole mass closure'!S31)</f>
        <v/>
      </c>
      <c r="AC31" s="99" t="str">
        <f>IF($A31="","",'Average whole mass closure'!T31)</f>
        <v/>
      </c>
      <c r="AD31" s="99" t="str">
        <f>IF($A31="","",'Average whole mass closure'!U31)</f>
        <v/>
      </c>
      <c r="AE31" s="99" t="str">
        <f>IF($A31="","",'Average whole mass closure'!V31)</f>
        <v/>
      </c>
      <c r="AF31" s="99" t="str">
        <f>IF($A31="","",'Average whole mass closure'!W31)</f>
        <v/>
      </c>
      <c r="AG31" s="99" t="str">
        <f>IF($A31="","",'Average whole mass closure'!X31)</f>
        <v/>
      </c>
      <c r="AH31" s="99" t="str">
        <f>IF($A31="","",'Average whole mass closure'!Y31)</f>
        <v/>
      </c>
      <c r="AI31" s="99" t="str">
        <f>IF($A31="","",'Average whole mass closure'!Z31)</f>
        <v/>
      </c>
      <c r="AJ31" s="99" t="str">
        <f>IF($A31="","",'Average whole mass closure'!AA31)</f>
        <v/>
      </c>
      <c r="AK31" s="99" t="str">
        <f>IF($A31="","",'Average whole mass closure'!AB31)</f>
        <v/>
      </c>
      <c r="AL31" s="99" t="str">
        <f>IF($A31="","",'Average whole mass closure'!AC31)</f>
        <v/>
      </c>
    </row>
    <row r="32" spans="1:38">
      <c r="A32" s="94" t="str">
        <f>IF('Average whole mass closure'!B32=0,"",'Average whole mass closure'!B32)</f>
        <v/>
      </c>
      <c r="B32" s="94" t="str">
        <f>IF(A32="","",'Data Tracking'!B32)</f>
        <v/>
      </c>
      <c r="C32" s="94" t="str">
        <f>IF($A32="","",'Data Tracking'!C32)</f>
        <v/>
      </c>
      <c r="D32" s="94" t="str">
        <f>IF($A32="","",'Data Tracking'!D32)</f>
        <v/>
      </c>
      <c r="E32" s="94" t="str">
        <f>IF(A32="","",VLOOKUP(A32,'TRB Record'!C31:E90,3,FALSE))</f>
        <v/>
      </c>
      <c r="F32" s="100" t="str">
        <f>IF($A32="","",'Data Tracking'!E32)</f>
        <v/>
      </c>
      <c r="G32" s="94" t="str">
        <f>IF($A32="","",'Data Tracking'!$O$5)</f>
        <v/>
      </c>
      <c r="H32" s="94" t="str">
        <f>IF($A32="","",'Data Tracking'!$O$6)</f>
        <v/>
      </c>
      <c r="I32" s="94" t="str">
        <f>IF($A32="","",'Data Tracking'!$O$12)</f>
        <v/>
      </c>
      <c r="J32" s="94" t="str">
        <f>IF($A32="","",'Data Tracking'!$O$9)</f>
        <v/>
      </c>
      <c r="L32" s="99" t="str">
        <f>IF($A32="","",'Average whole mass closure'!D32)</f>
        <v/>
      </c>
      <c r="M32" s="99" t="str">
        <f>IF($A32="","",'Average whole mass closure'!E32)</f>
        <v/>
      </c>
      <c r="N32" s="99" t="str">
        <f>IF($A32="","",'Average whole mass closure'!F32)</f>
        <v/>
      </c>
      <c r="O32" s="99" t="str">
        <f>IF($A32="","",'Average whole mass closure'!G32)</f>
        <v/>
      </c>
      <c r="P32" s="99" t="str">
        <f>IF($A32="","",'Average whole mass closure'!H32)</f>
        <v/>
      </c>
      <c r="Q32" s="99" t="str">
        <f>IF($A32="","",'Average whole mass closure'!I32)</f>
        <v/>
      </c>
      <c r="R32" s="99" t="str">
        <f>IF($A32="","",'Average whole mass closure'!J32)</f>
        <v/>
      </c>
      <c r="S32" s="99" t="str">
        <f>IF($A32="","",'Average whole mass closure'!K32)</f>
        <v/>
      </c>
      <c r="T32" s="99" t="str">
        <f>IF($A32="","",'Average whole mass closure'!L32)</f>
        <v/>
      </c>
      <c r="U32" s="99" t="str">
        <f>IF($A32="","",'Average whole mass closure'!M32)</f>
        <v/>
      </c>
      <c r="V32" s="99" t="str">
        <f>IF($A32="","",'Average whole mass closure'!N32)</f>
        <v/>
      </c>
      <c r="W32" s="99" t="str">
        <f>IF($A32="","",'Average whole mass closure'!O32)</f>
        <v/>
      </c>
      <c r="X32" s="99" t="str">
        <f>IF($A32="","",'Average whole mass closure'!P32)</f>
        <v/>
      </c>
      <c r="Y32" s="99" t="str">
        <f>IF(AND(NOT($A32&lt;&gt;""),'Total sugars'!$Q$6="Fructose (mg/ml)"),"",'Average whole mass closure'!Q32)</f>
        <v/>
      </c>
      <c r="Z32" s="99" t="str">
        <f>IF($Y32&lt;&gt;"","",'Average whole mass closure'!Q32)</f>
        <v/>
      </c>
      <c r="AA32" s="99" t="str">
        <f>IF($A32="","",'Average whole mass closure'!R32)</f>
        <v/>
      </c>
      <c r="AB32" s="99" t="str">
        <f>IF($A32="","",'Average whole mass closure'!S32)</f>
        <v/>
      </c>
      <c r="AC32" s="99" t="str">
        <f>IF($A32="","",'Average whole mass closure'!T32)</f>
        <v/>
      </c>
      <c r="AD32" s="99" t="str">
        <f>IF($A32="","",'Average whole mass closure'!U32)</f>
        <v/>
      </c>
      <c r="AE32" s="99" t="str">
        <f>IF($A32="","",'Average whole mass closure'!V32)</f>
        <v/>
      </c>
      <c r="AF32" s="99" t="str">
        <f>IF($A32="","",'Average whole mass closure'!W32)</f>
        <v/>
      </c>
      <c r="AG32" s="99" t="str">
        <f>IF($A32="","",'Average whole mass closure'!X32)</f>
        <v/>
      </c>
      <c r="AH32" s="99" t="str">
        <f>IF($A32="","",'Average whole mass closure'!Y32)</f>
        <v/>
      </c>
      <c r="AI32" s="99" t="str">
        <f>IF($A32="","",'Average whole mass closure'!Z32)</f>
        <v/>
      </c>
      <c r="AJ32" s="99" t="str">
        <f>IF($A32="","",'Average whole mass closure'!AA32)</f>
        <v/>
      </c>
      <c r="AK32" s="99" t="str">
        <f>IF($A32="","",'Average whole mass closure'!AB32)</f>
        <v/>
      </c>
      <c r="AL32" s="99" t="str">
        <f>IF($A32="","",'Average whole mass closure'!AC32)</f>
        <v/>
      </c>
    </row>
    <row r="33" spans="9:38">
      <c r="L33" s="99"/>
      <c r="M33" s="99"/>
      <c r="Y33" s="99"/>
      <c r="Z33" s="99"/>
      <c r="AA33" s="99"/>
      <c r="AB33" s="99"/>
      <c r="AC33" s="99"/>
      <c r="AD33" s="99"/>
      <c r="AE33" s="99"/>
      <c r="AF33" s="99"/>
      <c r="AG33" s="99"/>
      <c r="AH33" s="99"/>
      <c r="AI33" s="99"/>
      <c r="AJ33" s="99"/>
      <c r="AK33" s="99"/>
      <c r="AL33" s="99"/>
    </row>
    <row r="34" spans="9:38">
      <c r="I34" s="94" t="str">
        <f>IF($A34="","",'Data Tracking'!$O$12)</f>
        <v/>
      </c>
      <c r="L34" s="99"/>
      <c r="M34" s="99"/>
      <c r="Y34" s="99"/>
      <c r="Z34" s="99"/>
      <c r="AA34" s="99"/>
      <c r="AB34" s="99"/>
      <c r="AC34" s="99"/>
      <c r="AD34" s="99"/>
      <c r="AE34" s="99"/>
      <c r="AF34" s="99"/>
      <c r="AG34" s="99"/>
      <c r="AH34" s="99"/>
      <c r="AI34" s="99"/>
      <c r="AJ34" s="99"/>
      <c r="AK34" s="99"/>
      <c r="AL34" s="99"/>
    </row>
    <row r="35" spans="9:38">
      <c r="L35" s="99"/>
      <c r="M35" s="99"/>
      <c r="Y35" s="99"/>
      <c r="Z35" s="99"/>
      <c r="AA35" s="99"/>
      <c r="AB35" s="99"/>
      <c r="AC35" s="99"/>
      <c r="AD35" s="99"/>
      <c r="AE35" s="99"/>
      <c r="AF35" s="99"/>
      <c r="AG35" s="99"/>
      <c r="AH35" s="99"/>
      <c r="AI35" s="99"/>
      <c r="AJ35" s="99"/>
      <c r="AK35" s="99"/>
      <c r="AL35" s="99"/>
    </row>
    <row r="36" spans="9:38">
      <c r="L36" s="99"/>
      <c r="M36" s="99"/>
      <c r="Y36" s="99"/>
      <c r="Z36" s="99"/>
      <c r="AA36" s="99"/>
      <c r="AB36" s="99"/>
      <c r="AC36" s="99"/>
      <c r="AD36" s="99"/>
      <c r="AE36" s="99"/>
      <c r="AF36" s="99"/>
      <c r="AG36" s="99"/>
      <c r="AH36" s="99"/>
      <c r="AI36" s="99"/>
      <c r="AJ36" s="99"/>
      <c r="AK36" s="99"/>
      <c r="AL36" s="99"/>
    </row>
    <row r="37" spans="9:38">
      <c r="L37" s="99"/>
      <c r="M37" s="99"/>
      <c r="Y37" s="99"/>
      <c r="Z37" s="99"/>
      <c r="AA37" s="99"/>
      <c r="AB37" s="99"/>
      <c r="AC37" s="99"/>
      <c r="AD37" s="99"/>
      <c r="AE37" s="99"/>
      <c r="AF37" s="99"/>
      <c r="AG37" s="99"/>
      <c r="AH37" s="99"/>
      <c r="AI37" s="99"/>
      <c r="AJ37" s="99"/>
      <c r="AK37" s="99"/>
      <c r="AL37" s="99"/>
    </row>
    <row r="38" spans="9:38">
      <c r="L38" s="99"/>
      <c r="M38" s="99"/>
      <c r="Y38" s="99"/>
      <c r="Z38" s="99"/>
      <c r="AA38" s="99"/>
      <c r="AB38" s="99"/>
      <c r="AC38" s="99"/>
      <c r="AD38" s="99"/>
      <c r="AE38" s="99"/>
      <c r="AF38" s="99"/>
      <c r="AG38" s="99"/>
      <c r="AH38" s="99"/>
      <c r="AI38" s="99"/>
      <c r="AJ38" s="99"/>
      <c r="AK38" s="99"/>
      <c r="AL38" s="99"/>
    </row>
    <row r="39" spans="9:38">
      <c r="L39" s="99"/>
      <c r="M39" s="99"/>
      <c r="Y39" s="99"/>
      <c r="Z39" s="99"/>
      <c r="AA39" s="99"/>
      <c r="AB39" s="99"/>
      <c r="AC39" s="99"/>
      <c r="AD39" s="99"/>
      <c r="AE39" s="99"/>
      <c r="AF39" s="99"/>
      <c r="AG39" s="99"/>
      <c r="AH39" s="99"/>
      <c r="AI39" s="99"/>
      <c r="AJ39" s="99"/>
      <c r="AK39" s="99"/>
      <c r="AL39" s="99"/>
    </row>
    <row r="40" spans="9:38">
      <c r="L40" s="99"/>
      <c r="M40" s="99"/>
      <c r="Y40" s="99"/>
      <c r="Z40" s="99"/>
      <c r="AA40" s="99"/>
      <c r="AB40" s="99"/>
      <c r="AC40" s="99"/>
      <c r="AD40" s="99"/>
      <c r="AE40" s="99"/>
      <c r="AF40" s="99"/>
      <c r="AG40" s="99"/>
      <c r="AH40" s="99"/>
      <c r="AI40" s="99"/>
      <c r="AJ40" s="99"/>
      <c r="AK40" s="99"/>
      <c r="AL40" s="99"/>
    </row>
    <row r="41" spans="9:38">
      <c r="L41" s="99"/>
      <c r="M41" s="99"/>
      <c r="Y41" s="99"/>
      <c r="Z41" s="99"/>
      <c r="AA41" s="99"/>
      <c r="AB41" s="99"/>
      <c r="AC41" s="99"/>
      <c r="AD41" s="99"/>
      <c r="AE41" s="99"/>
      <c r="AF41" s="99"/>
      <c r="AG41" s="99"/>
      <c r="AH41" s="99"/>
      <c r="AI41" s="99"/>
      <c r="AJ41" s="99"/>
      <c r="AK41" s="99"/>
      <c r="AL41" s="99"/>
    </row>
    <row r="42" spans="9:38">
      <c r="Y42" s="99"/>
      <c r="Z42" s="99"/>
      <c r="AA42" s="99"/>
      <c r="AB42" s="99"/>
      <c r="AC42" s="99"/>
      <c r="AD42" s="99"/>
      <c r="AE42" s="99"/>
      <c r="AF42" s="99"/>
      <c r="AG42" s="99"/>
      <c r="AH42" s="99"/>
      <c r="AI42" s="99"/>
      <c r="AJ42" s="99"/>
      <c r="AK42" s="99"/>
      <c r="AL42" s="99"/>
    </row>
    <row r="43" spans="9:38">
      <c r="Y43" s="99"/>
      <c r="Z43" s="99"/>
      <c r="AA43" s="99"/>
      <c r="AB43" s="99"/>
      <c r="AC43" s="99"/>
      <c r="AD43" s="99"/>
      <c r="AE43" s="99"/>
      <c r="AF43" s="99"/>
      <c r="AG43" s="99"/>
      <c r="AH43" s="99"/>
      <c r="AI43" s="99"/>
      <c r="AJ43" s="99"/>
      <c r="AK43" s="99"/>
      <c r="AL43" s="99"/>
    </row>
    <row r="44" spans="9:38">
      <c r="Y44" s="99"/>
      <c r="Z44" s="99"/>
      <c r="AA44" s="99"/>
      <c r="AB44" s="99"/>
      <c r="AC44" s="99"/>
      <c r="AD44" s="99"/>
      <c r="AE44" s="99"/>
      <c r="AF44" s="99"/>
      <c r="AG44" s="99"/>
      <c r="AH44" s="99"/>
      <c r="AI44" s="99"/>
      <c r="AJ44" s="99"/>
      <c r="AK44" s="99"/>
      <c r="AL44" s="99"/>
    </row>
    <row r="45" spans="9:38">
      <c r="Y45" s="99"/>
      <c r="Z45" s="99"/>
      <c r="AA45" s="99"/>
      <c r="AB45" s="99"/>
      <c r="AC45" s="99"/>
      <c r="AD45" s="99"/>
      <c r="AE45" s="99"/>
      <c r="AF45" s="99"/>
      <c r="AG45" s="99"/>
      <c r="AH45" s="99"/>
      <c r="AI45" s="99"/>
      <c r="AJ45" s="99"/>
      <c r="AK45" s="99"/>
      <c r="AL45" s="99"/>
    </row>
    <row r="46" spans="9:38">
      <c r="Y46" s="99"/>
      <c r="Z46" s="99"/>
      <c r="AA46" s="99"/>
      <c r="AB46" s="99"/>
      <c r="AC46" s="99"/>
      <c r="AD46" s="99"/>
      <c r="AE46" s="99"/>
      <c r="AF46" s="99"/>
      <c r="AG46" s="99"/>
      <c r="AH46" s="99"/>
      <c r="AI46" s="99"/>
      <c r="AJ46" s="99"/>
      <c r="AK46" s="99"/>
      <c r="AL46" s="99"/>
    </row>
    <row r="47" spans="9:38">
      <c r="Y47" s="99"/>
      <c r="Z47" s="99"/>
      <c r="AA47" s="99"/>
      <c r="AB47" s="99"/>
      <c r="AC47" s="99"/>
      <c r="AD47" s="99"/>
      <c r="AE47" s="99"/>
      <c r="AF47" s="99"/>
      <c r="AG47" s="99"/>
      <c r="AH47" s="99"/>
      <c r="AI47" s="99"/>
      <c r="AJ47" s="99"/>
      <c r="AK47" s="99"/>
      <c r="AL47" s="99"/>
    </row>
    <row r="48" spans="9:38">
      <c r="Y48" s="99"/>
      <c r="Z48" s="99"/>
      <c r="AA48" s="99"/>
      <c r="AB48" s="99"/>
      <c r="AC48" s="99"/>
      <c r="AD48" s="99"/>
      <c r="AE48" s="99"/>
      <c r="AF48" s="99"/>
      <c r="AG48" s="99"/>
      <c r="AH48" s="99"/>
      <c r="AI48" s="99"/>
      <c r="AJ48" s="99"/>
      <c r="AK48" s="99"/>
      <c r="AL48" s="99"/>
    </row>
    <row r="49" spans="25:38">
      <c r="Y49" s="99"/>
      <c r="Z49" s="99"/>
      <c r="AA49" s="99"/>
      <c r="AB49" s="99"/>
      <c r="AC49" s="99"/>
      <c r="AD49" s="99"/>
      <c r="AE49" s="99"/>
      <c r="AF49" s="99"/>
      <c r="AG49" s="99"/>
      <c r="AH49" s="99"/>
      <c r="AI49" s="99"/>
      <c r="AJ49" s="99"/>
      <c r="AK49" s="99"/>
      <c r="AL49" s="99"/>
    </row>
    <row r="50" spans="25:38">
      <c r="Y50" s="99"/>
      <c r="Z50" s="99"/>
      <c r="AA50" s="99"/>
      <c r="AB50" s="99"/>
      <c r="AC50" s="99"/>
      <c r="AD50" s="99"/>
      <c r="AE50" s="99"/>
      <c r="AF50" s="99"/>
      <c r="AG50" s="99"/>
      <c r="AH50" s="99"/>
      <c r="AI50" s="99"/>
      <c r="AJ50" s="99"/>
      <c r="AK50" s="99"/>
      <c r="AL50" s="99"/>
    </row>
    <row r="51" spans="25:38">
      <c r="Y51" s="99"/>
      <c r="Z51" s="99"/>
      <c r="AA51" s="99"/>
      <c r="AB51" s="99"/>
      <c r="AC51" s="99"/>
      <c r="AD51" s="99"/>
      <c r="AE51" s="99"/>
      <c r="AF51" s="99"/>
      <c r="AG51" s="99"/>
      <c r="AH51" s="99"/>
      <c r="AI51" s="99"/>
      <c r="AJ51" s="99"/>
      <c r="AK51" s="99"/>
      <c r="AL51" s="99"/>
    </row>
    <row r="52" spans="25:38">
      <c r="Y52" s="99"/>
      <c r="Z52" s="99"/>
      <c r="AA52" s="99"/>
      <c r="AB52" s="99"/>
      <c r="AC52" s="99"/>
      <c r="AD52" s="99"/>
      <c r="AE52" s="99"/>
      <c r="AF52" s="99"/>
      <c r="AG52" s="99"/>
      <c r="AH52" s="99"/>
      <c r="AI52" s="99"/>
      <c r="AJ52" s="99"/>
      <c r="AK52" s="99"/>
      <c r="AL52" s="99"/>
    </row>
    <row r="53" spans="25:38">
      <c r="Y53" s="99"/>
      <c r="Z53" s="99"/>
      <c r="AA53" s="99"/>
      <c r="AB53" s="99"/>
      <c r="AC53" s="99"/>
      <c r="AD53" s="99"/>
      <c r="AE53" s="99"/>
      <c r="AF53" s="99"/>
      <c r="AG53" s="99"/>
      <c r="AH53" s="99"/>
      <c r="AI53" s="99"/>
      <c r="AJ53" s="99"/>
      <c r="AK53" s="99"/>
      <c r="AL53" s="99"/>
    </row>
    <row r="54" spans="25:38">
      <c r="Y54" s="99"/>
      <c r="Z54" s="99"/>
      <c r="AA54" s="99"/>
      <c r="AB54" s="99"/>
      <c r="AC54" s="99"/>
      <c r="AD54" s="99"/>
      <c r="AE54" s="99"/>
      <c r="AF54" s="99"/>
      <c r="AG54" s="99"/>
      <c r="AH54" s="99"/>
      <c r="AI54" s="99"/>
      <c r="AJ54" s="99"/>
      <c r="AK54" s="99"/>
      <c r="AL54" s="99"/>
    </row>
    <row r="55" spans="25:38">
      <c r="Y55" s="99"/>
      <c r="Z55" s="99"/>
      <c r="AA55" s="99"/>
      <c r="AB55" s="99"/>
      <c r="AC55" s="99"/>
      <c r="AD55" s="99"/>
      <c r="AE55" s="99"/>
      <c r="AF55" s="99"/>
      <c r="AG55" s="99"/>
      <c r="AH55" s="99"/>
      <c r="AI55" s="99"/>
      <c r="AJ55" s="99"/>
      <c r="AK55" s="99"/>
      <c r="AL55" s="99"/>
    </row>
    <row r="56" spans="25:38">
      <c r="Y56" s="99"/>
      <c r="Z56" s="99"/>
      <c r="AA56" s="99"/>
      <c r="AB56" s="99"/>
      <c r="AC56" s="99"/>
      <c r="AD56" s="99"/>
      <c r="AE56" s="99"/>
      <c r="AF56" s="99"/>
      <c r="AG56" s="99"/>
      <c r="AH56" s="99"/>
      <c r="AI56" s="99"/>
      <c r="AJ56" s="99"/>
      <c r="AK56" s="99"/>
      <c r="AL56" s="99"/>
    </row>
    <row r="57" spans="25:38">
      <c r="Y57" s="99"/>
      <c r="Z57" s="99"/>
      <c r="AA57" s="99"/>
      <c r="AB57" s="99"/>
      <c r="AC57" s="99"/>
      <c r="AD57" s="99"/>
      <c r="AE57" s="99"/>
      <c r="AF57" s="99"/>
      <c r="AG57" s="99"/>
      <c r="AH57" s="99"/>
      <c r="AI57" s="99"/>
      <c r="AJ57" s="99"/>
      <c r="AK57" s="99"/>
      <c r="AL57" s="99"/>
    </row>
    <row r="58" spans="25:38">
      <c r="Y58" s="99"/>
      <c r="Z58" s="99"/>
      <c r="AA58" s="99"/>
      <c r="AB58" s="99"/>
      <c r="AC58" s="99"/>
      <c r="AD58" s="99"/>
      <c r="AE58" s="99"/>
      <c r="AF58" s="99"/>
      <c r="AG58" s="99"/>
      <c r="AH58" s="99"/>
      <c r="AI58" s="99"/>
      <c r="AJ58" s="99"/>
      <c r="AK58" s="99"/>
      <c r="AL58" s="99"/>
    </row>
    <row r="59" spans="25:38">
      <c r="Y59" s="99"/>
      <c r="Z59" s="99"/>
      <c r="AA59" s="99"/>
      <c r="AB59" s="99"/>
      <c r="AC59" s="99"/>
      <c r="AD59" s="99"/>
      <c r="AE59" s="99"/>
      <c r="AF59" s="99"/>
      <c r="AG59" s="99"/>
      <c r="AH59" s="99"/>
      <c r="AI59" s="99"/>
      <c r="AJ59" s="99"/>
      <c r="AK59" s="99"/>
      <c r="AL59" s="99"/>
    </row>
    <row r="60" spans="25:38">
      <c r="Y60" s="99"/>
      <c r="Z60" s="99"/>
      <c r="AA60" s="99"/>
      <c r="AB60" s="99"/>
      <c r="AC60" s="99"/>
      <c r="AD60" s="99"/>
      <c r="AE60" s="99"/>
      <c r="AF60" s="99"/>
      <c r="AG60" s="99"/>
      <c r="AH60" s="99"/>
      <c r="AI60" s="99"/>
      <c r="AJ60" s="99"/>
      <c r="AK60" s="99"/>
      <c r="AL60" s="99"/>
    </row>
    <row r="61" spans="25:38">
      <c r="Y61" s="99"/>
      <c r="Z61" s="99"/>
      <c r="AA61" s="99"/>
      <c r="AB61" s="99"/>
      <c r="AC61" s="99"/>
      <c r="AD61" s="99"/>
      <c r="AE61" s="99"/>
      <c r="AF61" s="99"/>
      <c r="AG61" s="99"/>
      <c r="AH61" s="99"/>
      <c r="AI61" s="99"/>
      <c r="AJ61" s="99"/>
      <c r="AK61" s="99"/>
      <c r="AL61" s="99"/>
    </row>
    <row r="62" spans="25:38">
      <c r="Y62" s="99"/>
      <c r="Z62" s="99"/>
      <c r="AA62" s="99"/>
      <c r="AB62" s="99"/>
      <c r="AC62" s="99"/>
      <c r="AD62" s="99"/>
      <c r="AE62" s="99"/>
      <c r="AF62" s="99"/>
      <c r="AG62" s="99"/>
      <c r="AH62" s="99"/>
      <c r="AI62" s="99"/>
      <c r="AJ62" s="99"/>
      <c r="AK62" s="99"/>
      <c r="AL62" s="99"/>
    </row>
  </sheetData>
  <pageMargins left="0.7" right="0.7" top="0.75" bottom="0.75" header="0.3" footer="0.3"/>
  <pageSetup scale="56" fitToWidth="2" orientation="landscape" r:id="rId1"/>
</worksheet>
</file>

<file path=xl/worksheets/sheet2.xml><?xml version="1.0" encoding="utf-8"?>
<worksheet xmlns="http://schemas.openxmlformats.org/spreadsheetml/2006/main" xmlns:r="http://schemas.openxmlformats.org/officeDocument/2006/relationships">
  <sheetPr codeName="Sheet1">
    <pageSetUpPr fitToPage="1"/>
  </sheetPr>
  <dimension ref="A1:I61"/>
  <sheetViews>
    <sheetView workbookViewId="0">
      <selection activeCell="D30" sqref="D30"/>
    </sheetView>
  </sheetViews>
  <sheetFormatPr defaultColWidth="10.85546875" defaultRowHeight="12"/>
  <cols>
    <col min="1" max="1" width="10.85546875" style="1" customWidth="1"/>
    <col min="2" max="2" width="9.7109375" style="2" customWidth="1"/>
    <col min="3" max="4" width="14.28515625" style="2" customWidth="1"/>
    <col min="5" max="5" width="11.85546875" style="2" customWidth="1"/>
    <col min="6" max="8" width="9.7109375" style="3" customWidth="1"/>
    <col min="9" max="9" width="9.7109375" style="4" customWidth="1"/>
    <col min="10" max="16384" width="10.85546875" style="5"/>
  </cols>
  <sheetData>
    <row r="1" spans="1:9" s="6" customFormat="1" ht="104.25">
      <c r="A1" s="6" t="s">
        <v>0</v>
      </c>
      <c r="B1" s="62" t="s">
        <v>69</v>
      </c>
      <c r="C1" s="63" t="s">
        <v>1</v>
      </c>
      <c r="D1" s="63" t="s">
        <v>110</v>
      </c>
      <c r="E1" s="63" t="s">
        <v>2</v>
      </c>
      <c r="F1" s="24" t="s">
        <v>3</v>
      </c>
      <c r="G1" s="25" t="s">
        <v>4</v>
      </c>
      <c r="H1" s="25" t="s">
        <v>5</v>
      </c>
      <c r="I1" s="25" t="s">
        <v>6</v>
      </c>
    </row>
    <row r="2" spans="1:9">
      <c r="A2" s="1">
        <v>1</v>
      </c>
      <c r="B2" s="134" t="s">
        <v>181</v>
      </c>
      <c r="C2" s="134" t="s">
        <v>182</v>
      </c>
      <c r="D2" s="2">
        <v>8959</v>
      </c>
      <c r="E2" s="134" t="s">
        <v>183</v>
      </c>
      <c r="F2" s="3" t="str">
        <f>IF(Lignin!B2="","",Lignin!B2)</f>
        <v/>
      </c>
      <c r="G2" s="4" t="str">
        <f>IF('Monomeric sugars'!B4="","",'Monomeric sugars'!B4)</f>
        <v/>
      </c>
      <c r="H2" s="4" t="str">
        <f>IF('Total sugars'!B7="","",'Total sugars'!B7)</f>
        <v>5532-013</v>
      </c>
      <c r="I2" s="4" t="str">
        <f>IF('Organic Acids'!B3="","",'Organic Acids'!B3)</f>
        <v/>
      </c>
    </row>
    <row r="3" spans="1:9">
      <c r="A3" s="1" t="s">
        <v>7</v>
      </c>
      <c r="B3" s="134" t="s">
        <v>181</v>
      </c>
      <c r="C3" s="134" t="s">
        <v>182</v>
      </c>
      <c r="D3" s="2">
        <v>8959</v>
      </c>
      <c r="E3" s="134" t="s">
        <v>183</v>
      </c>
      <c r="F3" s="3" t="str">
        <f>IF(Lignin!B3="","",Lignin!B3)</f>
        <v/>
      </c>
      <c r="G3" s="4" t="str">
        <f>IF('Monomeric sugars'!B5="","",'Monomeric sugars'!B5)</f>
        <v/>
      </c>
      <c r="H3" s="4" t="str">
        <f>IF('Total sugars'!B8="","",'Total sugars'!B8)</f>
        <v>5532-013</v>
      </c>
      <c r="I3" s="4" t="str">
        <f>IF('Organic Acids'!B4="","",'Organic Acids'!B4)</f>
        <v/>
      </c>
    </row>
    <row r="4" spans="1:9">
      <c r="A4" s="1">
        <v>2</v>
      </c>
      <c r="B4" s="134" t="s">
        <v>181</v>
      </c>
      <c r="C4" s="134" t="s">
        <v>184</v>
      </c>
      <c r="D4" s="2">
        <v>8960</v>
      </c>
      <c r="E4" s="134" t="s">
        <v>183</v>
      </c>
      <c r="F4" s="3" t="str">
        <f>IF(Lignin!B4="","",Lignin!B4)</f>
        <v/>
      </c>
      <c r="G4" s="4" t="str">
        <f>IF('Monomeric sugars'!B6="","",'Monomeric sugars'!B6)</f>
        <v/>
      </c>
      <c r="H4" s="4" t="str">
        <f>IF('Total sugars'!B9="","",'Total sugars'!B9)</f>
        <v>5532-013</v>
      </c>
      <c r="I4" s="4" t="str">
        <f>IF('Organic Acids'!B5="","",'Organic Acids'!B5)</f>
        <v/>
      </c>
    </row>
    <row r="5" spans="1:9">
      <c r="A5" s="1" t="s">
        <v>8</v>
      </c>
      <c r="B5" s="134" t="s">
        <v>181</v>
      </c>
      <c r="C5" s="134" t="s">
        <v>184</v>
      </c>
      <c r="D5" s="2">
        <v>8960</v>
      </c>
      <c r="E5" s="134" t="s">
        <v>183</v>
      </c>
      <c r="F5" s="3" t="str">
        <f>IF(Lignin!B5="","",Lignin!B5)</f>
        <v/>
      </c>
      <c r="G5" s="4" t="str">
        <f>IF('Monomeric sugars'!B7="","",'Monomeric sugars'!B7)</f>
        <v/>
      </c>
      <c r="H5" s="4" t="str">
        <f>IF('Total sugars'!B10="","",'Total sugars'!B10)</f>
        <v>5532-013</v>
      </c>
      <c r="I5" s="4" t="str">
        <f>IF('Organic Acids'!B6="","",'Organic Acids'!B6)</f>
        <v/>
      </c>
    </row>
    <row r="6" spans="1:9">
      <c r="A6" s="1">
        <v>3</v>
      </c>
      <c r="B6" s="134" t="s">
        <v>181</v>
      </c>
      <c r="C6" s="134" t="s">
        <v>185</v>
      </c>
      <c r="D6" s="2">
        <v>8961</v>
      </c>
      <c r="E6" s="134" t="s">
        <v>183</v>
      </c>
      <c r="F6" s="3" t="str">
        <f>IF(Lignin!B6="","",Lignin!B6)</f>
        <v/>
      </c>
      <c r="G6" s="4" t="str">
        <f>IF('Monomeric sugars'!B8="","",'Monomeric sugars'!B8)</f>
        <v/>
      </c>
      <c r="H6" s="4" t="str">
        <f>IF('Total sugars'!B11="","",'Total sugars'!B11)</f>
        <v>5532-013</v>
      </c>
      <c r="I6" s="4" t="str">
        <f>IF('Organic Acids'!B7="","",'Organic Acids'!B7)</f>
        <v/>
      </c>
    </row>
    <row r="7" spans="1:9">
      <c r="A7" s="1" t="s">
        <v>9</v>
      </c>
      <c r="B7" s="134" t="s">
        <v>181</v>
      </c>
      <c r="C7" s="134" t="s">
        <v>185</v>
      </c>
      <c r="D7" s="2">
        <v>8961</v>
      </c>
      <c r="E7" s="134" t="s">
        <v>183</v>
      </c>
      <c r="F7" s="3" t="str">
        <f>IF(Lignin!B7="","",Lignin!B7)</f>
        <v/>
      </c>
      <c r="G7" s="4" t="str">
        <f>IF('Monomeric sugars'!B9="","",'Monomeric sugars'!B9)</f>
        <v/>
      </c>
      <c r="H7" s="4" t="str">
        <f>IF('Total sugars'!B12="","",'Total sugars'!B12)</f>
        <v>5532-013</v>
      </c>
      <c r="I7" s="4" t="str">
        <f>IF('Organic Acids'!B8="","",'Organic Acids'!B8)</f>
        <v/>
      </c>
    </row>
    <row r="8" spans="1:9">
      <c r="A8" s="1">
        <v>4</v>
      </c>
      <c r="B8" s="134" t="s">
        <v>181</v>
      </c>
      <c r="C8" s="134" t="s">
        <v>186</v>
      </c>
      <c r="D8" s="2">
        <v>8962</v>
      </c>
      <c r="E8" s="134" t="s">
        <v>183</v>
      </c>
      <c r="F8" s="3" t="str">
        <f>IF(Lignin!B8="","",Lignin!B8)</f>
        <v/>
      </c>
      <c r="G8" s="4" t="str">
        <f>IF('Monomeric sugars'!B10="","",'Monomeric sugars'!B10)</f>
        <v/>
      </c>
      <c r="H8" s="4" t="str">
        <f>IF('Total sugars'!B13="","",'Total sugars'!B13)</f>
        <v>5532-013</v>
      </c>
      <c r="I8" s="4" t="str">
        <f>IF('Organic Acids'!B9="","",'Organic Acids'!B9)</f>
        <v/>
      </c>
    </row>
    <row r="9" spans="1:9">
      <c r="A9" s="1" t="s">
        <v>10</v>
      </c>
      <c r="B9" s="134" t="s">
        <v>181</v>
      </c>
      <c r="C9" s="134" t="s">
        <v>186</v>
      </c>
      <c r="D9" s="2">
        <v>8962</v>
      </c>
      <c r="E9" s="134" t="s">
        <v>183</v>
      </c>
      <c r="F9" s="3" t="str">
        <f>IF(Lignin!B9="","",Lignin!B9)</f>
        <v/>
      </c>
      <c r="G9" s="4" t="str">
        <f>IF('Monomeric sugars'!B11="","",'Monomeric sugars'!B11)</f>
        <v/>
      </c>
      <c r="H9" s="4" t="str">
        <f>IF('Total sugars'!B14="","",'Total sugars'!B14)</f>
        <v>5532-013</v>
      </c>
      <c r="I9" s="4" t="str">
        <f>IF('Organic Acids'!B10="","",'Organic Acids'!B10)</f>
        <v/>
      </c>
    </row>
    <row r="10" spans="1:9">
      <c r="A10" s="1">
        <v>5</v>
      </c>
      <c r="B10" s="134" t="s">
        <v>181</v>
      </c>
      <c r="C10" s="134" t="s">
        <v>187</v>
      </c>
      <c r="D10" s="2">
        <v>8963</v>
      </c>
      <c r="E10" s="134" t="s">
        <v>183</v>
      </c>
      <c r="F10" s="3" t="str">
        <f>IF(Lignin!B10="","",Lignin!B10)</f>
        <v/>
      </c>
      <c r="G10" s="4" t="str">
        <f>IF('Monomeric sugars'!B12="","",'Monomeric sugars'!B12)</f>
        <v/>
      </c>
      <c r="H10" s="4" t="str">
        <f>IF('Total sugars'!B15="","",'Total sugars'!B15)</f>
        <v>5532-013</v>
      </c>
      <c r="I10" s="4" t="str">
        <f>IF('Organic Acids'!B11="","",'Organic Acids'!B11)</f>
        <v/>
      </c>
    </row>
    <row r="11" spans="1:9">
      <c r="A11" s="1" t="s">
        <v>11</v>
      </c>
      <c r="B11" s="134" t="s">
        <v>181</v>
      </c>
      <c r="C11" s="134" t="s">
        <v>187</v>
      </c>
      <c r="D11" s="2">
        <v>8963</v>
      </c>
      <c r="E11" s="134" t="s">
        <v>183</v>
      </c>
      <c r="F11" s="3" t="str">
        <f>IF(Lignin!B11="","",Lignin!B11)</f>
        <v/>
      </c>
      <c r="G11" s="4" t="str">
        <f>IF('Monomeric sugars'!B13="","",'Monomeric sugars'!B13)</f>
        <v/>
      </c>
      <c r="H11" s="4" t="str">
        <f>IF('Total sugars'!B16="","",'Total sugars'!B16)</f>
        <v>5532-013</v>
      </c>
      <c r="I11" s="4" t="str">
        <f>IF('Organic Acids'!B12="","",'Organic Acids'!B12)</f>
        <v/>
      </c>
    </row>
    <row r="12" spans="1:9">
      <c r="A12" s="1">
        <v>6</v>
      </c>
      <c r="B12" s="134" t="s">
        <v>181</v>
      </c>
      <c r="C12" s="134" t="s">
        <v>188</v>
      </c>
      <c r="D12" s="2">
        <v>8964</v>
      </c>
      <c r="E12" s="134" t="s">
        <v>183</v>
      </c>
      <c r="F12" s="3" t="str">
        <f>IF(Lignin!B12="","",Lignin!B12)</f>
        <v/>
      </c>
      <c r="G12" s="4" t="str">
        <f>IF('Monomeric sugars'!B14="","",'Monomeric sugars'!B14)</f>
        <v/>
      </c>
      <c r="H12" s="4" t="str">
        <f>IF('Total sugars'!B17="","",'Total sugars'!B17)</f>
        <v>5532-013</v>
      </c>
      <c r="I12" s="4" t="str">
        <f>IF('Organic Acids'!B13="","",'Organic Acids'!B13)</f>
        <v/>
      </c>
    </row>
    <row r="13" spans="1:9">
      <c r="A13" s="1" t="s">
        <v>12</v>
      </c>
      <c r="B13" s="134" t="s">
        <v>181</v>
      </c>
      <c r="C13" s="134" t="s">
        <v>188</v>
      </c>
      <c r="D13" s="2">
        <v>8964</v>
      </c>
      <c r="E13" s="134" t="s">
        <v>183</v>
      </c>
      <c r="F13" s="3" t="str">
        <f>IF(Lignin!B13="","",Lignin!B13)</f>
        <v/>
      </c>
      <c r="G13" s="4" t="str">
        <f>IF('Monomeric sugars'!B15="","",'Monomeric sugars'!B15)</f>
        <v/>
      </c>
      <c r="H13" s="4" t="str">
        <f>IF('Total sugars'!B18="","",'Total sugars'!B18)</f>
        <v>5532-013</v>
      </c>
      <c r="I13" s="4" t="str">
        <f>IF('Organic Acids'!B14="","",'Organic Acids'!B14)</f>
        <v/>
      </c>
    </row>
    <row r="14" spans="1:9">
      <c r="A14" s="1">
        <v>7</v>
      </c>
      <c r="B14" s="134" t="s">
        <v>181</v>
      </c>
      <c r="C14" s="134" t="s">
        <v>189</v>
      </c>
      <c r="D14" s="2">
        <v>8965</v>
      </c>
      <c r="E14" s="134" t="s">
        <v>183</v>
      </c>
      <c r="F14" s="3" t="str">
        <f>IF(Lignin!B14="","",Lignin!B14)</f>
        <v/>
      </c>
      <c r="G14" s="4" t="str">
        <f>IF('Monomeric sugars'!B16="","",'Monomeric sugars'!B16)</f>
        <v/>
      </c>
      <c r="H14" s="4" t="str">
        <f>IF('Total sugars'!B19="","",'Total sugars'!B19)</f>
        <v>5532-013</v>
      </c>
      <c r="I14" s="4" t="str">
        <f>IF('Organic Acids'!B15="","",'Organic Acids'!B15)</f>
        <v/>
      </c>
    </row>
    <row r="15" spans="1:9">
      <c r="A15" s="1" t="s">
        <v>13</v>
      </c>
      <c r="B15" s="134" t="s">
        <v>181</v>
      </c>
      <c r="C15" s="134" t="s">
        <v>189</v>
      </c>
      <c r="D15" s="2">
        <v>8965</v>
      </c>
      <c r="E15" s="134" t="s">
        <v>183</v>
      </c>
      <c r="F15" s="3" t="str">
        <f>IF(Lignin!B15="","",Lignin!B15)</f>
        <v/>
      </c>
      <c r="G15" s="4" t="str">
        <f>IF('Monomeric sugars'!B17="","",'Monomeric sugars'!B17)</f>
        <v/>
      </c>
      <c r="H15" s="4" t="str">
        <f>IF('Total sugars'!B20="","",'Total sugars'!B20)</f>
        <v>5532-013</v>
      </c>
      <c r="I15" s="4" t="str">
        <f>IF('Organic Acids'!B16="","",'Organic Acids'!B16)</f>
        <v/>
      </c>
    </row>
    <row r="16" spans="1:9">
      <c r="A16" s="1">
        <v>8</v>
      </c>
      <c r="B16" s="134" t="s">
        <v>181</v>
      </c>
      <c r="C16" s="134" t="s">
        <v>190</v>
      </c>
      <c r="D16" s="2">
        <v>8966</v>
      </c>
      <c r="E16" s="134" t="s">
        <v>183</v>
      </c>
      <c r="F16" s="3" t="str">
        <f>IF(Lignin!B16="","",Lignin!B16)</f>
        <v/>
      </c>
      <c r="G16" s="4" t="str">
        <f>IF('Monomeric sugars'!B18="","",'Monomeric sugars'!B18)</f>
        <v/>
      </c>
      <c r="H16" s="4" t="str">
        <f>IF('Total sugars'!B21="","",'Total sugars'!B21)</f>
        <v>5532-013</v>
      </c>
      <c r="I16" s="4" t="str">
        <f>IF('Organic Acids'!B17="","",'Organic Acids'!B17)</f>
        <v/>
      </c>
    </row>
    <row r="17" spans="1:9">
      <c r="A17" s="1" t="s">
        <v>14</v>
      </c>
      <c r="B17" s="134" t="s">
        <v>181</v>
      </c>
      <c r="C17" s="134" t="s">
        <v>190</v>
      </c>
      <c r="D17" s="2">
        <v>8966</v>
      </c>
      <c r="E17" s="134" t="s">
        <v>183</v>
      </c>
      <c r="F17" s="3" t="str">
        <f>IF(Lignin!B17="","",Lignin!B17)</f>
        <v/>
      </c>
      <c r="G17" s="4" t="str">
        <f>IF('Monomeric sugars'!B19="","",'Monomeric sugars'!B19)</f>
        <v/>
      </c>
      <c r="H17" s="4" t="str">
        <f>IF('Total sugars'!B22="","",'Total sugars'!B22)</f>
        <v>5532-013</v>
      </c>
      <c r="I17" s="4" t="str">
        <f>IF('Organic Acids'!B18="","",'Organic Acids'!B18)</f>
        <v/>
      </c>
    </row>
    <row r="18" spans="1:9">
      <c r="A18" s="1">
        <v>9</v>
      </c>
      <c r="B18" s="134" t="s">
        <v>181</v>
      </c>
      <c r="C18" s="134" t="s">
        <v>191</v>
      </c>
      <c r="D18" s="2">
        <v>8967</v>
      </c>
      <c r="E18" s="134" t="s">
        <v>183</v>
      </c>
      <c r="F18" s="3" t="str">
        <f>IF(Lignin!B18="","",Lignin!B18)</f>
        <v/>
      </c>
      <c r="G18" s="4" t="str">
        <f>IF('Monomeric sugars'!B20="","",'Monomeric sugars'!B20)</f>
        <v/>
      </c>
      <c r="H18" s="4" t="str">
        <f>IF('Total sugars'!B23="","",'Total sugars'!B23)</f>
        <v>5532-013</v>
      </c>
      <c r="I18" s="4" t="str">
        <f>IF('Organic Acids'!B19="","",'Organic Acids'!B19)</f>
        <v/>
      </c>
    </row>
    <row r="19" spans="1:9">
      <c r="A19" s="1" t="s">
        <v>15</v>
      </c>
      <c r="B19" s="134" t="s">
        <v>181</v>
      </c>
      <c r="C19" s="134" t="s">
        <v>191</v>
      </c>
      <c r="D19" s="2">
        <v>8967</v>
      </c>
      <c r="E19" s="134" t="s">
        <v>183</v>
      </c>
      <c r="F19" s="3" t="str">
        <f>IF(Lignin!B19="","",Lignin!B19)</f>
        <v/>
      </c>
      <c r="G19" s="4" t="str">
        <f>IF('Monomeric sugars'!B21="","",'Monomeric sugars'!B21)</f>
        <v/>
      </c>
      <c r="H19" s="4" t="str">
        <f>IF('Total sugars'!B24="","",'Total sugars'!B24)</f>
        <v>5532-013</v>
      </c>
      <c r="I19" s="4" t="str">
        <f>IF('Organic Acids'!B20="","",'Organic Acids'!B20)</f>
        <v/>
      </c>
    </row>
    <row r="20" spans="1:9">
      <c r="A20" s="1">
        <v>10</v>
      </c>
      <c r="B20" s="134" t="s">
        <v>181</v>
      </c>
      <c r="C20" s="134" t="s">
        <v>192</v>
      </c>
      <c r="D20" s="2">
        <v>8968</v>
      </c>
      <c r="E20" s="134" t="s">
        <v>183</v>
      </c>
      <c r="F20" s="3" t="str">
        <f>IF(Lignin!B20="","",Lignin!B20)</f>
        <v/>
      </c>
      <c r="G20" s="4" t="str">
        <f>IF('Monomeric sugars'!B22="","",'Monomeric sugars'!B22)</f>
        <v/>
      </c>
      <c r="H20" s="4" t="str">
        <f>IF('Total sugars'!B25="","",'Total sugars'!B25)</f>
        <v>5532-013</v>
      </c>
      <c r="I20" s="4" t="str">
        <f>IF('Organic Acids'!B21="","",'Organic Acids'!B21)</f>
        <v/>
      </c>
    </row>
    <row r="21" spans="1:9">
      <c r="A21" s="1" t="s">
        <v>16</v>
      </c>
      <c r="B21" s="134" t="s">
        <v>181</v>
      </c>
      <c r="C21" s="134" t="s">
        <v>192</v>
      </c>
      <c r="D21" s="2">
        <v>8968</v>
      </c>
      <c r="E21" s="134" t="s">
        <v>183</v>
      </c>
      <c r="F21" s="3" t="str">
        <f>IF(Lignin!B21="","",Lignin!B21)</f>
        <v/>
      </c>
      <c r="G21" s="4" t="str">
        <f>IF('Monomeric sugars'!B23="","",'Monomeric sugars'!B23)</f>
        <v/>
      </c>
      <c r="H21" s="4" t="str">
        <f>IF('Total sugars'!B26="","",'Total sugars'!B26)</f>
        <v>5532-013</v>
      </c>
      <c r="I21" s="4" t="str">
        <f>IF('Organic Acids'!B22="","",'Organic Acids'!B22)</f>
        <v/>
      </c>
    </row>
    <row r="22" spans="1:9">
      <c r="A22" s="1">
        <v>11</v>
      </c>
      <c r="B22" s="134" t="s">
        <v>181</v>
      </c>
      <c r="C22" s="134" t="s">
        <v>193</v>
      </c>
      <c r="D22" s="2">
        <v>8969</v>
      </c>
      <c r="E22" s="134" t="s">
        <v>183</v>
      </c>
      <c r="F22" s="3" t="str">
        <f>IF(Lignin!B22="","",Lignin!B22)</f>
        <v/>
      </c>
      <c r="G22" s="4" t="str">
        <f>IF('Monomeric sugars'!B24="","",'Monomeric sugars'!B24)</f>
        <v/>
      </c>
      <c r="H22" s="4" t="str">
        <f>IF('Total sugars'!B27="","",'Total sugars'!B27)</f>
        <v>5532-013</v>
      </c>
      <c r="I22" s="4" t="str">
        <f>IF('Organic Acids'!B23="","",'Organic Acids'!B23)</f>
        <v/>
      </c>
    </row>
    <row r="23" spans="1:9">
      <c r="A23" s="1" t="s">
        <v>17</v>
      </c>
      <c r="B23" s="134" t="s">
        <v>181</v>
      </c>
      <c r="C23" s="134" t="s">
        <v>193</v>
      </c>
      <c r="D23" s="2">
        <v>8969</v>
      </c>
      <c r="E23" s="134" t="s">
        <v>183</v>
      </c>
      <c r="F23" s="3" t="str">
        <f>IF(Lignin!B23="","",Lignin!B23)</f>
        <v/>
      </c>
      <c r="G23" s="4" t="str">
        <f>IF('Monomeric sugars'!B25="","",'Monomeric sugars'!B25)</f>
        <v/>
      </c>
      <c r="H23" s="4" t="str">
        <f>IF('Total sugars'!B28="","",'Total sugars'!B28)</f>
        <v>5532-013</v>
      </c>
      <c r="I23" s="4" t="str">
        <f>IF('Organic Acids'!B24="","",'Organic Acids'!B24)</f>
        <v/>
      </c>
    </row>
    <row r="24" spans="1:9">
      <c r="A24" s="1">
        <v>12</v>
      </c>
      <c r="B24" s="134"/>
      <c r="C24" s="134"/>
      <c r="E24" s="134"/>
      <c r="F24" s="3" t="str">
        <f>IF(Lignin!B24="","",Lignin!B24)</f>
        <v/>
      </c>
      <c r="G24" s="4" t="str">
        <f>IF('Monomeric sugars'!B26="","",'Monomeric sugars'!B26)</f>
        <v/>
      </c>
      <c r="H24" s="4" t="str">
        <f>IF('Total sugars'!B29="","",'Total sugars'!B29)</f>
        <v/>
      </c>
      <c r="I24" s="4" t="str">
        <f>IF('Organic Acids'!B25="","",'Organic Acids'!B25)</f>
        <v/>
      </c>
    </row>
    <row r="25" spans="1:9">
      <c r="A25" s="1" t="s">
        <v>18</v>
      </c>
      <c r="B25" s="134"/>
      <c r="C25" s="134"/>
      <c r="E25" s="134"/>
      <c r="F25" s="3" t="str">
        <f>IF(Lignin!B25="","",Lignin!B25)</f>
        <v/>
      </c>
      <c r="G25" s="4" t="str">
        <f>IF('Monomeric sugars'!B27="","",'Monomeric sugars'!B27)</f>
        <v/>
      </c>
      <c r="H25" s="4" t="str">
        <f>IF('Total sugars'!B30="","",'Total sugars'!B30)</f>
        <v/>
      </c>
      <c r="I25" s="4" t="str">
        <f>IF('Organic Acids'!B26="","",'Organic Acids'!B26)</f>
        <v/>
      </c>
    </row>
    <row r="26" spans="1:9">
      <c r="A26" s="1">
        <v>13</v>
      </c>
      <c r="B26" s="134"/>
      <c r="C26" s="134"/>
      <c r="E26" s="134"/>
      <c r="F26" s="3" t="str">
        <f>IF(Lignin!B26="","",Lignin!B26)</f>
        <v/>
      </c>
      <c r="G26" s="4" t="str">
        <f>IF('Monomeric sugars'!B28="","",'Monomeric sugars'!B28)</f>
        <v/>
      </c>
      <c r="H26" s="4" t="str">
        <f>IF('Total sugars'!B31="","",'Total sugars'!B31)</f>
        <v/>
      </c>
      <c r="I26" s="4" t="str">
        <f>IF('Organic Acids'!B27="","",'Organic Acids'!B27)</f>
        <v/>
      </c>
    </row>
    <row r="27" spans="1:9">
      <c r="A27" s="1" t="s">
        <v>19</v>
      </c>
      <c r="B27" s="134"/>
      <c r="C27" s="134"/>
      <c r="E27" s="134"/>
      <c r="F27" s="3" t="str">
        <f>IF(Lignin!B27="","",Lignin!B27)</f>
        <v/>
      </c>
      <c r="G27" s="4" t="str">
        <f>IF('Monomeric sugars'!B29="","",'Monomeric sugars'!B29)</f>
        <v/>
      </c>
      <c r="H27" s="4" t="str">
        <f>IF('Total sugars'!B32="","",'Total sugars'!B32)</f>
        <v/>
      </c>
      <c r="I27" s="4" t="str">
        <f>IF('Organic Acids'!B28="","",'Organic Acids'!B28)</f>
        <v/>
      </c>
    </row>
    <row r="28" spans="1:9">
      <c r="A28" s="1">
        <v>14</v>
      </c>
      <c r="B28" s="134"/>
      <c r="C28" s="134"/>
      <c r="E28" s="134"/>
      <c r="F28" s="3" t="str">
        <f>IF(Lignin!B28="","",Lignin!B28)</f>
        <v/>
      </c>
      <c r="G28" s="4" t="str">
        <f>IF('Monomeric sugars'!B30="","",'Monomeric sugars'!B30)</f>
        <v/>
      </c>
      <c r="H28" s="4" t="str">
        <f>IF('Total sugars'!B33="","",'Total sugars'!B33)</f>
        <v/>
      </c>
      <c r="I28" s="4" t="str">
        <f>IF('Organic Acids'!B29="","",'Organic Acids'!B29)</f>
        <v/>
      </c>
    </row>
    <row r="29" spans="1:9">
      <c r="A29" s="1" t="s">
        <v>20</v>
      </c>
      <c r="B29" s="134"/>
      <c r="C29" s="134"/>
      <c r="E29" s="134"/>
      <c r="F29" s="3" t="str">
        <f>IF(Lignin!B29="","",Lignin!B29)</f>
        <v/>
      </c>
      <c r="G29" s="4" t="str">
        <f>IF('Monomeric sugars'!B31="","",'Monomeric sugars'!B31)</f>
        <v/>
      </c>
      <c r="H29" s="4" t="str">
        <f>IF('Total sugars'!B34="","",'Total sugars'!B34)</f>
        <v/>
      </c>
      <c r="I29" s="4" t="str">
        <f>IF('Organic Acids'!B30="","",'Organic Acids'!B30)</f>
        <v/>
      </c>
    </row>
    <row r="30" spans="1:9" ht="12.75">
      <c r="A30" s="1">
        <v>15</v>
      </c>
      <c r="B30" s="134"/>
      <c r="C30" s="137"/>
      <c r="E30" s="134"/>
      <c r="F30" s="3" t="str">
        <f>IF(Lignin!B30="","",Lignin!B30)</f>
        <v/>
      </c>
      <c r="G30" s="4" t="str">
        <f>IF('Monomeric sugars'!B32="","",'Monomeric sugars'!B32)</f>
        <v/>
      </c>
      <c r="H30" s="4" t="str">
        <f>IF('Total sugars'!B35="","",'Total sugars'!B35)</f>
        <v/>
      </c>
      <c r="I30" s="4" t="str">
        <f>IF('Organic Acids'!B31="","",'Organic Acids'!B31)</f>
        <v/>
      </c>
    </row>
    <row r="31" spans="1:9" ht="12.75">
      <c r="A31" s="1" t="s">
        <v>21</v>
      </c>
      <c r="B31" s="134"/>
      <c r="C31" s="137"/>
      <c r="E31" s="134"/>
      <c r="F31" s="3" t="str">
        <f>IF(Lignin!B31="","",Lignin!B31)</f>
        <v/>
      </c>
      <c r="G31" s="4" t="str">
        <f>IF('Monomeric sugars'!B33="","",'Monomeric sugars'!B33)</f>
        <v/>
      </c>
      <c r="H31" s="4" t="str">
        <f>IF('Total sugars'!B36="","",'Total sugars'!B36)</f>
        <v/>
      </c>
      <c r="I31" s="4" t="str">
        <f>IF('Organic Acids'!B32="","",'Organic Acids'!B32)</f>
        <v/>
      </c>
    </row>
    <row r="32" spans="1:9" ht="12.75">
      <c r="A32" s="1">
        <v>16</v>
      </c>
      <c r="B32" s="134"/>
      <c r="C32" s="137"/>
      <c r="E32" s="134"/>
      <c r="F32" s="3" t="str">
        <f>IF(Lignin!B32="","",Lignin!B32)</f>
        <v/>
      </c>
      <c r="G32" s="4" t="str">
        <f>IF('Monomeric sugars'!B34="","",'Monomeric sugars'!B34)</f>
        <v/>
      </c>
      <c r="H32" s="4" t="str">
        <f>IF('Total sugars'!B37="","",'Total sugars'!B37)</f>
        <v/>
      </c>
      <c r="I32" s="4" t="str">
        <f>IF('Organic Acids'!B33="","",'Organic Acids'!B33)</f>
        <v/>
      </c>
    </row>
    <row r="33" spans="1:9" ht="12.75">
      <c r="A33" s="1" t="s">
        <v>22</v>
      </c>
      <c r="B33" s="134"/>
      <c r="C33" s="137"/>
      <c r="E33" s="134"/>
      <c r="F33" s="3" t="str">
        <f>IF(Lignin!B33="","",Lignin!B33)</f>
        <v/>
      </c>
      <c r="G33" s="4" t="str">
        <f>IF('Monomeric sugars'!B35="","",'Monomeric sugars'!B35)</f>
        <v/>
      </c>
      <c r="H33" s="4" t="str">
        <f>IF('Total sugars'!B38="","",'Total sugars'!B38)</f>
        <v/>
      </c>
      <c r="I33" s="4" t="str">
        <f>IF('Organic Acids'!B34="","",'Organic Acids'!B34)</f>
        <v/>
      </c>
    </row>
    <row r="34" spans="1:9" ht="12.75">
      <c r="A34" s="1">
        <v>17</v>
      </c>
      <c r="B34" s="134"/>
      <c r="C34" s="138"/>
      <c r="E34" s="134"/>
      <c r="F34" s="3" t="str">
        <f>IF(Lignin!B34="","",Lignin!B34)</f>
        <v/>
      </c>
      <c r="G34" s="4" t="str">
        <f>IF('Monomeric sugars'!B36="","",'Monomeric sugars'!B36)</f>
        <v/>
      </c>
      <c r="H34" s="4" t="str">
        <f>IF('Total sugars'!B39="","",'Total sugars'!B39)</f>
        <v/>
      </c>
      <c r="I34" s="4" t="str">
        <f>IF('Organic Acids'!B35="","",'Organic Acids'!B35)</f>
        <v/>
      </c>
    </row>
    <row r="35" spans="1:9" ht="12.75">
      <c r="A35" s="1" t="s">
        <v>23</v>
      </c>
      <c r="B35" s="134"/>
      <c r="C35" s="138"/>
      <c r="E35" s="134"/>
      <c r="F35" s="3" t="str">
        <f>IF(Lignin!B35="","",Lignin!B35)</f>
        <v/>
      </c>
      <c r="G35" s="4" t="str">
        <f>IF('Monomeric sugars'!B37="","",'Monomeric sugars'!B37)</f>
        <v/>
      </c>
      <c r="H35" s="4" t="str">
        <f>IF('Total sugars'!B40="","",'Total sugars'!B40)</f>
        <v/>
      </c>
      <c r="I35" s="4" t="str">
        <f>IF('Organic Acids'!B36="","",'Organic Acids'!B36)</f>
        <v/>
      </c>
    </row>
    <row r="36" spans="1:9" ht="12.75">
      <c r="A36" s="1">
        <v>18</v>
      </c>
      <c r="B36" s="134"/>
      <c r="C36" s="138"/>
      <c r="E36" s="134"/>
      <c r="F36" s="3" t="str">
        <f>IF(Lignin!B36="","",Lignin!B36)</f>
        <v/>
      </c>
      <c r="G36" s="4" t="str">
        <f>IF('Monomeric sugars'!B38="","",'Monomeric sugars'!B38)</f>
        <v/>
      </c>
      <c r="H36" s="4" t="str">
        <f>IF('Total sugars'!B41="","",'Total sugars'!B41)</f>
        <v/>
      </c>
      <c r="I36" s="4" t="str">
        <f>IF('Organic Acids'!B37="","",'Organic Acids'!B37)</f>
        <v/>
      </c>
    </row>
    <row r="37" spans="1:9" ht="12.75">
      <c r="A37" s="1" t="s">
        <v>24</v>
      </c>
      <c r="B37" s="134"/>
      <c r="C37" s="138"/>
      <c r="E37" s="134"/>
      <c r="F37" s="3" t="str">
        <f>IF(Lignin!B37="","",Lignin!B37)</f>
        <v/>
      </c>
      <c r="G37" s="4" t="str">
        <f>IF('Monomeric sugars'!B39="","",'Monomeric sugars'!B39)</f>
        <v/>
      </c>
      <c r="H37" s="4" t="str">
        <f>IF('Total sugars'!B42="","",'Total sugars'!B42)</f>
        <v/>
      </c>
      <c r="I37" s="4" t="str">
        <f>IF('Organic Acids'!B38="","",'Organic Acids'!B38)</f>
        <v/>
      </c>
    </row>
    <row r="38" spans="1:9" ht="12.75">
      <c r="A38" s="1">
        <v>19</v>
      </c>
      <c r="B38" s="134"/>
      <c r="C38" s="138"/>
      <c r="E38" s="134"/>
      <c r="F38" s="3" t="str">
        <f>IF(Lignin!B38="","",Lignin!B38)</f>
        <v/>
      </c>
      <c r="G38" s="4" t="str">
        <f>IF('Monomeric sugars'!B40="","",'Monomeric sugars'!B40)</f>
        <v/>
      </c>
      <c r="H38" s="4" t="str">
        <f>IF('Total sugars'!B43="","",'Total sugars'!B43)</f>
        <v/>
      </c>
      <c r="I38" s="4" t="str">
        <f>IF('Organic Acids'!B39="","",'Organic Acids'!B39)</f>
        <v/>
      </c>
    </row>
    <row r="39" spans="1:9" ht="12.75">
      <c r="A39" s="1" t="s">
        <v>25</v>
      </c>
      <c r="B39" s="134"/>
      <c r="C39" s="138"/>
      <c r="E39" s="134"/>
      <c r="F39" s="3" t="str">
        <f>IF(Lignin!B39="","",Lignin!B39)</f>
        <v/>
      </c>
      <c r="G39" s="4" t="str">
        <f>IF('Monomeric sugars'!B41="","",'Monomeric sugars'!B41)</f>
        <v/>
      </c>
      <c r="H39" s="4" t="str">
        <f>IF('Total sugars'!B44="","",'Total sugars'!B44)</f>
        <v/>
      </c>
      <c r="I39" s="4" t="str">
        <f>IF('Organic Acids'!B40="","",'Organic Acids'!B40)</f>
        <v/>
      </c>
    </row>
    <row r="40" spans="1:9" ht="12.75">
      <c r="A40" s="1">
        <v>20</v>
      </c>
      <c r="B40" s="134"/>
      <c r="C40" s="138"/>
      <c r="E40" s="134"/>
      <c r="F40" s="3" t="str">
        <f>IF(Lignin!B40="","",Lignin!B40)</f>
        <v/>
      </c>
      <c r="G40" s="4" t="str">
        <f>IF('Monomeric sugars'!B42="","",'Monomeric sugars'!B42)</f>
        <v/>
      </c>
      <c r="H40" s="4" t="str">
        <f>IF('Total sugars'!B45="","",'Total sugars'!B45)</f>
        <v/>
      </c>
      <c r="I40" s="4" t="str">
        <f>IF('Organic Acids'!B41="","",'Organic Acids'!B41)</f>
        <v/>
      </c>
    </row>
    <row r="41" spans="1:9" ht="12.75">
      <c r="A41" s="1" t="s">
        <v>26</v>
      </c>
      <c r="B41" s="134"/>
      <c r="C41" s="138"/>
      <c r="E41" s="134"/>
      <c r="F41" s="3" t="str">
        <f>IF(Lignin!B41="","",Lignin!B41)</f>
        <v/>
      </c>
      <c r="G41" s="4" t="str">
        <f>IF('Monomeric sugars'!B43="","",'Monomeric sugars'!B43)</f>
        <v/>
      </c>
      <c r="H41" s="4" t="str">
        <f>IF('Total sugars'!B46="","",'Total sugars'!B46)</f>
        <v/>
      </c>
      <c r="I41" s="4" t="str">
        <f>IF('Organic Acids'!B42="","",'Organic Acids'!B42)</f>
        <v/>
      </c>
    </row>
    <row r="42" spans="1:9" ht="12.75">
      <c r="A42" s="1">
        <v>21</v>
      </c>
      <c r="B42" s="134"/>
      <c r="C42" s="138"/>
      <c r="E42" s="134"/>
      <c r="F42" s="3" t="str">
        <f>IF(Lignin!B42="","",Lignin!B42)</f>
        <v/>
      </c>
      <c r="G42" s="4" t="str">
        <f>IF('Monomeric sugars'!B44="","",'Monomeric sugars'!B44)</f>
        <v/>
      </c>
      <c r="H42" s="4" t="str">
        <f>IF('Total sugars'!B47="","",'Total sugars'!B47)</f>
        <v/>
      </c>
      <c r="I42" s="4" t="str">
        <f>IF('Organic Acids'!B43="","",'Organic Acids'!B43)</f>
        <v/>
      </c>
    </row>
    <row r="43" spans="1:9" ht="12.75">
      <c r="A43" s="1" t="s">
        <v>27</v>
      </c>
      <c r="B43" s="134"/>
      <c r="C43" s="138"/>
      <c r="E43" s="134"/>
      <c r="F43" s="3" t="str">
        <f>IF(Lignin!B43="","",Lignin!B43)</f>
        <v/>
      </c>
      <c r="G43" s="4" t="str">
        <f>IF('Monomeric sugars'!B45="","",'Monomeric sugars'!B45)</f>
        <v/>
      </c>
      <c r="H43" s="4" t="str">
        <f>IF('Total sugars'!B48="","",'Total sugars'!B48)</f>
        <v/>
      </c>
      <c r="I43" s="4" t="str">
        <f>IF('Organic Acids'!B44="","",'Organic Acids'!B44)</f>
        <v/>
      </c>
    </row>
    <row r="44" spans="1:9" ht="12.75">
      <c r="A44" s="1">
        <v>22</v>
      </c>
      <c r="B44" s="134"/>
      <c r="C44" s="138"/>
      <c r="E44" s="134"/>
      <c r="F44" s="3" t="str">
        <f>IF(Lignin!B44="","",Lignin!B44)</f>
        <v/>
      </c>
      <c r="G44" s="4" t="str">
        <f>IF('Monomeric sugars'!B46="","",'Monomeric sugars'!B46)</f>
        <v/>
      </c>
      <c r="H44" s="4" t="str">
        <f>IF('Total sugars'!B49="","",'Total sugars'!B49)</f>
        <v/>
      </c>
      <c r="I44" s="4" t="str">
        <f>IF('Organic Acids'!B45="","",'Organic Acids'!B45)</f>
        <v/>
      </c>
    </row>
    <row r="45" spans="1:9" ht="12.75">
      <c r="A45" s="1" t="s">
        <v>28</v>
      </c>
      <c r="B45" s="134"/>
      <c r="C45" s="138"/>
      <c r="E45" s="134"/>
      <c r="F45" s="3" t="str">
        <f>IF(Lignin!B45="","",Lignin!B45)</f>
        <v/>
      </c>
      <c r="G45" s="4" t="str">
        <f>IF('Monomeric sugars'!B47="","",'Monomeric sugars'!B47)</f>
        <v/>
      </c>
      <c r="H45" s="4" t="str">
        <f>IF('Total sugars'!B50="","",'Total sugars'!B50)</f>
        <v/>
      </c>
      <c r="I45" s="4" t="str">
        <f>IF('Organic Acids'!B46="","",'Organic Acids'!B46)</f>
        <v/>
      </c>
    </row>
    <row r="46" spans="1:9" ht="12.75">
      <c r="A46" s="1">
        <v>23</v>
      </c>
      <c r="B46" s="134"/>
      <c r="C46" s="138"/>
      <c r="E46" s="134"/>
      <c r="F46" s="3" t="str">
        <f>IF(Lignin!B46="","",Lignin!B46)</f>
        <v/>
      </c>
      <c r="G46" s="4" t="str">
        <f>IF('Monomeric sugars'!B48="","",'Monomeric sugars'!B48)</f>
        <v/>
      </c>
      <c r="H46" s="4" t="str">
        <f>IF('Total sugars'!B51="","",'Total sugars'!B51)</f>
        <v/>
      </c>
      <c r="I46" s="4" t="str">
        <f>IF('Organic Acids'!B47="","",'Organic Acids'!B47)</f>
        <v/>
      </c>
    </row>
    <row r="47" spans="1:9">
      <c r="A47" s="1" t="s">
        <v>29</v>
      </c>
      <c r="F47" s="3" t="str">
        <f>IF(Lignin!B47="","",Lignin!B47)</f>
        <v/>
      </c>
      <c r="G47" s="4" t="str">
        <f>IF('Monomeric sugars'!B49="","",'Monomeric sugars'!B49)</f>
        <v/>
      </c>
      <c r="H47" s="4" t="str">
        <f>IF('Total sugars'!B52="","",'Total sugars'!B52)</f>
        <v/>
      </c>
      <c r="I47" s="4" t="str">
        <f>IF('Organic Acids'!B48="","",'Organic Acids'!B48)</f>
        <v/>
      </c>
    </row>
    <row r="48" spans="1:9">
      <c r="A48" s="1">
        <v>24</v>
      </c>
      <c r="F48" s="3" t="str">
        <f>IF(Lignin!B48="","",Lignin!B48)</f>
        <v/>
      </c>
      <c r="G48" s="4" t="str">
        <f>IF('Monomeric sugars'!B50="","",'Monomeric sugars'!B50)</f>
        <v/>
      </c>
      <c r="H48" s="4" t="str">
        <f>IF('Total sugars'!B53="","",'Total sugars'!B53)</f>
        <v/>
      </c>
      <c r="I48" s="4" t="str">
        <f>IF('Organic Acids'!B49="","",'Organic Acids'!B49)</f>
        <v/>
      </c>
    </row>
    <row r="49" spans="1:9">
      <c r="A49" s="1" t="s">
        <v>30</v>
      </c>
      <c r="F49" s="3" t="str">
        <f>IF(Lignin!B49="","",Lignin!B49)</f>
        <v/>
      </c>
      <c r="G49" s="4" t="str">
        <f>IF('Monomeric sugars'!B51="","",'Monomeric sugars'!B51)</f>
        <v/>
      </c>
      <c r="H49" s="4" t="str">
        <f>IF('Total sugars'!B54="","",'Total sugars'!B54)</f>
        <v/>
      </c>
      <c r="I49" s="4" t="str">
        <f>IF('Organic Acids'!B50="","",'Organic Acids'!B50)</f>
        <v/>
      </c>
    </row>
    <row r="50" spans="1:9">
      <c r="A50" s="1">
        <v>25</v>
      </c>
      <c r="F50" s="3" t="str">
        <f>IF(Lignin!B50="","",Lignin!B50)</f>
        <v/>
      </c>
      <c r="G50" s="4" t="str">
        <f>IF('Monomeric sugars'!B52="","",'Monomeric sugars'!B52)</f>
        <v/>
      </c>
      <c r="H50" s="4" t="str">
        <f>IF('Total sugars'!B55="","",'Total sugars'!B55)</f>
        <v/>
      </c>
      <c r="I50" s="4" t="str">
        <f>IF('Organic Acids'!B51="","",'Organic Acids'!B51)</f>
        <v/>
      </c>
    </row>
    <row r="51" spans="1:9">
      <c r="A51" s="1" t="s">
        <v>31</v>
      </c>
      <c r="F51" s="3" t="str">
        <f>IF(Lignin!B51="","",Lignin!B51)</f>
        <v/>
      </c>
      <c r="G51" s="4" t="str">
        <f>IF('Monomeric sugars'!B53="","",'Monomeric sugars'!B53)</f>
        <v/>
      </c>
      <c r="H51" s="4" t="str">
        <f>IF('Total sugars'!B56="","",'Total sugars'!B56)</f>
        <v/>
      </c>
      <c r="I51" s="4" t="str">
        <f>IF('Organic Acids'!B52="","",'Organic Acids'!B52)</f>
        <v/>
      </c>
    </row>
    <row r="52" spans="1:9">
      <c r="A52" s="1">
        <v>26</v>
      </c>
      <c r="F52" s="3" t="str">
        <f>IF(Lignin!B52="","",Lignin!B52)</f>
        <v/>
      </c>
      <c r="G52" s="4" t="str">
        <f>IF('Monomeric sugars'!B54="","",'Monomeric sugars'!B54)</f>
        <v/>
      </c>
      <c r="H52" s="4" t="str">
        <f>IF('Total sugars'!B57="","",'Total sugars'!B57)</f>
        <v/>
      </c>
      <c r="I52" s="4" t="str">
        <f>IF('Organic Acids'!B53="","",'Organic Acids'!B53)</f>
        <v/>
      </c>
    </row>
    <row r="53" spans="1:9">
      <c r="A53" s="1" t="s">
        <v>32</v>
      </c>
      <c r="F53" s="3" t="str">
        <f>IF(Lignin!B53="","",Lignin!B53)</f>
        <v/>
      </c>
      <c r="G53" s="4" t="str">
        <f>IF('Monomeric sugars'!B55="","",'Monomeric sugars'!B55)</f>
        <v/>
      </c>
      <c r="H53" s="4" t="str">
        <f>IF('Total sugars'!B58="","",'Total sugars'!B58)</f>
        <v/>
      </c>
      <c r="I53" s="4" t="str">
        <f>IF('Organic Acids'!B54="","",'Organic Acids'!B54)</f>
        <v/>
      </c>
    </row>
    <row r="54" spans="1:9">
      <c r="A54" s="1">
        <v>27</v>
      </c>
      <c r="F54" s="3" t="str">
        <f>IF(Lignin!B54="","",Lignin!B54)</f>
        <v/>
      </c>
      <c r="G54" s="4" t="str">
        <f>IF('Monomeric sugars'!B56="","",'Monomeric sugars'!B56)</f>
        <v/>
      </c>
      <c r="H54" s="4" t="str">
        <f>IF('Total sugars'!B59="","",'Total sugars'!B59)</f>
        <v/>
      </c>
      <c r="I54" s="4" t="str">
        <f>IF('Organic Acids'!B55="","",'Organic Acids'!B55)</f>
        <v/>
      </c>
    </row>
    <row r="55" spans="1:9">
      <c r="A55" s="1" t="s">
        <v>33</v>
      </c>
      <c r="F55" s="3" t="str">
        <f>IF(Lignin!B55="","",Lignin!B55)</f>
        <v/>
      </c>
      <c r="G55" s="4" t="str">
        <f>IF('Monomeric sugars'!B57="","",'Monomeric sugars'!B57)</f>
        <v/>
      </c>
      <c r="H55" s="4" t="str">
        <f>IF('Total sugars'!B60="","",'Total sugars'!B60)</f>
        <v/>
      </c>
      <c r="I55" s="4" t="str">
        <f>IF('Organic Acids'!B56="","",'Organic Acids'!B56)</f>
        <v/>
      </c>
    </row>
    <row r="56" spans="1:9">
      <c r="A56" s="1">
        <v>28</v>
      </c>
      <c r="F56" s="3" t="str">
        <f>IF(Lignin!B56="","",Lignin!B56)</f>
        <v/>
      </c>
      <c r="G56" s="4" t="str">
        <f>IF('Monomeric sugars'!B58="","",'Monomeric sugars'!B58)</f>
        <v/>
      </c>
      <c r="H56" s="4" t="str">
        <f>IF('Total sugars'!B61="","",'Total sugars'!B61)</f>
        <v/>
      </c>
      <c r="I56" s="4" t="str">
        <f>IF('Organic Acids'!B57="","",'Organic Acids'!B57)</f>
        <v/>
      </c>
    </row>
    <row r="57" spans="1:9">
      <c r="A57" s="1" t="s">
        <v>34</v>
      </c>
      <c r="F57" s="3" t="str">
        <f>IF(Lignin!B57="","",Lignin!B57)</f>
        <v/>
      </c>
      <c r="G57" s="4" t="str">
        <f>IF('Monomeric sugars'!B59="","",'Monomeric sugars'!B59)</f>
        <v/>
      </c>
      <c r="H57" s="4" t="str">
        <f>IF('Total sugars'!B62="","",'Total sugars'!B62)</f>
        <v/>
      </c>
      <c r="I57" s="4" t="str">
        <f>IF('Organic Acids'!B58="","",'Organic Acids'!B58)</f>
        <v/>
      </c>
    </row>
    <row r="58" spans="1:9">
      <c r="A58" s="1">
        <v>29</v>
      </c>
      <c r="F58" s="3" t="str">
        <f>IF(Lignin!B58="","",Lignin!B58)</f>
        <v/>
      </c>
      <c r="G58" s="4" t="str">
        <f>IF('Monomeric sugars'!B60="","",'Monomeric sugars'!B60)</f>
        <v/>
      </c>
      <c r="H58" s="4" t="str">
        <f>IF('Total sugars'!B63="","",'Total sugars'!B63)</f>
        <v/>
      </c>
      <c r="I58" s="4" t="str">
        <f>IF('Organic Acids'!B59="","",'Organic Acids'!B59)</f>
        <v/>
      </c>
    </row>
    <row r="59" spans="1:9">
      <c r="A59" s="1" t="s">
        <v>35</v>
      </c>
      <c r="F59" s="3" t="str">
        <f>IF(Lignin!B59="","",Lignin!B59)</f>
        <v/>
      </c>
      <c r="G59" s="4" t="str">
        <f>IF('Monomeric sugars'!B61="","",'Monomeric sugars'!B61)</f>
        <v/>
      </c>
      <c r="H59" s="4" t="str">
        <f>IF('Total sugars'!B64="","",'Total sugars'!B64)</f>
        <v/>
      </c>
      <c r="I59" s="4" t="str">
        <f>IF('Organic Acids'!B60="","",'Organic Acids'!B60)</f>
        <v/>
      </c>
    </row>
    <row r="60" spans="1:9">
      <c r="A60" s="1">
        <v>30</v>
      </c>
      <c r="F60" s="3" t="str">
        <f>IF(Lignin!B60="","",Lignin!B60)</f>
        <v/>
      </c>
      <c r="G60" s="4" t="str">
        <f>IF('Monomeric sugars'!B62="","",'Monomeric sugars'!B62)</f>
        <v/>
      </c>
      <c r="H60" s="4" t="str">
        <f>IF('Total sugars'!B65="","",'Total sugars'!B65)</f>
        <v/>
      </c>
      <c r="I60" s="4" t="str">
        <f>IF('Organic Acids'!B61="","",'Organic Acids'!B61)</f>
        <v/>
      </c>
    </row>
    <row r="61" spans="1:9">
      <c r="A61" s="1" t="s">
        <v>36</v>
      </c>
      <c r="F61" s="3" t="str">
        <f>IF(Lignin!B61="","",Lignin!B61)</f>
        <v/>
      </c>
      <c r="G61" s="4" t="str">
        <f>IF('Monomeric sugars'!B63="","",'Monomeric sugars'!B63)</f>
        <v/>
      </c>
      <c r="H61" s="4" t="str">
        <f>IF('Total sugars'!B66="","",'Total sugars'!B66)</f>
        <v/>
      </c>
      <c r="I61" s="4" t="str">
        <f>IF('Organic Acids'!B62="","",'Organic Acids'!B62)</f>
        <v/>
      </c>
    </row>
  </sheetData>
  <sheetProtection sheet="1" objects="1" scenarios="1"/>
  <phoneticPr fontId="1" type="noConversion"/>
  <printOptions gridLines="1"/>
  <pageMargins left="0.75" right="0.75" top="1" bottom="1" header="0.5" footer="0.5"/>
  <pageSetup paperSize="0" scale="80" fitToWidth="2" fitToHeight="5" orientation="landscape" horizontalDpi="4294967292" verticalDpi="4294967292"/>
  <headerFooter alignWithMargins="0">
    <oddHeader>&amp;A</oddHeader>
    <oddFooter>Page &amp;P of &amp;N</oddFooter>
  </headerFooter>
</worksheet>
</file>

<file path=xl/worksheets/sheet3.xml><?xml version="1.0" encoding="utf-8"?>
<worksheet xmlns="http://schemas.openxmlformats.org/spreadsheetml/2006/main" xmlns:r="http://schemas.openxmlformats.org/officeDocument/2006/relationships">
  <dimension ref="A1:U95"/>
  <sheetViews>
    <sheetView workbookViewId="0">
      <selection activeCell="C6" sqref="C6"/>
    </sheetView>
  </sheetViews>
  <sheetFormatPr defaultRowHeight="12.75"/>
  <cols>
    <col min="1" max="1" width="17.5703125" style="177" customWidth="1"/>
    <col min="2" max="2" width="24.42578125" style="177" bestFit="1" customWidth="1"/>
    <col min="3" max="3" width="15.42578125" style="177" customWidth="1"/>
    <col min="4" max="4" width="17.28515625" style="177" bestFit="1" customWidth="1"/>
    <col min="5" max="5" width="18.85546875" style="177" bestFit="1" customWidth="1"/>
    <col min="6" max="6" width="18.7109375" style="177" customWidth="1"/>
    <col min="7" max="7" width="9.140625" style="207"/>
    <col min="8" max="8" width="16.5703125" style="177" customWidth="1"/>
    <col min="9" max="9" width="18.5703125" style="177" customWidth="1"/>
    <col min="10" max="10" width="14.5703125" style="177" bestFit="1" customWidth="1"/>
    <col min="11" max="11" width="7" style="177" bestFit="1" customWidth="1"/>
    <col min="12" max="12" width="19.85546875" style="177" bestFit="1" customWidth="1"/>
    <col min="13" max="13" width="9.140625" style="177"/>
    <col min="14" max="14" width="24.42578125" style="177" bestFit="1" customWidth="1"/>
    <col min="15" max="15" width="9.140625" style="177"/>
    <col min="16" max="16" width="14.5703125" style="177" bestFit="1" customWidth="1"/>
    <col min="17" max="16384" width="9.140625" style="177"/>
  </cols>
  <sheetData>
    <row r="1" spans="1:21">
      <c r="A1" s="175" t="s">
        <v>157</v>
      </c>
      <c r="B1" s="183"/>
      <c r="C1" s="176"/>
      <c r="D1" s="176"/>
      <c r="E1" s="176"/>
    </row>
    <row r="3" spans="1:21" ht="13.5" thickBot="1">
      <c r="B3" s="246" t="s">
        <v>158</v>
      </c>
      <c r="C3" s="246"/>
      <c r="D3" s="246"/>
      <c r="E3" s="246"/>
      <c r="F3" s="246"/>
      <c r="G3" s="246"/>
      <c r="H3" s="247" t="s">
        <v>165</v>
      </c>
      <c r="I3" s="247"/>
    </row>
    <row r="4" spans="1:21">
      <c r="F4" s="179"/>
      <c r="G4" s="208"/>
      <c r="H4" s="178"/>
    </row>
    <row r="5" spans="1:21" ht="13.5" thickBot="1">
      <c r="A5" s="180" t="s">
        <v>0</v>
      </c>
      <c r="B5" s="180" t="s">
        <v>159</v>
      </c>
      <c r="C5" s="180" t="s">
        <v>160</v>
      </c>
      <c r="D5" s="180" t="s">
        <v>161</v>
      </c>
      <c r="E5" s="180" t="s">
        <v>162</v>
      </c>
      <c r="F5" s="223" t="s">
        <v>163</v>
      </c>
      <c r="G5" s="209" t="s">
        <v>164</v>
      </c>
      <c r="H5" s="224" t="s">
        <v>163</v>
      </c>
      <c r="I5" s="209" t="s">
        <v>164</v>
      </c>
      <c r="J5" s="232" t="s">
        <v>166</v>
      </c>
      <c r="M5" s="179"/>
    </row>
    <row r="6" spans="1:21">
      <c r="A6" s="181">
        <v>1</v>
      </c>
      <c r="B6" s="182" t="str">
        <f>IF(VLOOKUP(A6,'TRB Record'!$A$2:$C$61,3)="","",VLOOKUP(A6,'TRB Record'!$A$2:$C$61,3))</f>
        <v>F1 t0</v>
      </c>
      <c r="C6" s="183"/>
      <c r="D6" s="183"/>
      <c r="E6" s="211">
        <v>1</v>
      </c>
      <c r="F6" s="217">
        <f>D6/E6</f>
        <v>0</v>
      </c>
      <c r="G6" s="227">
        <f>AVERAGE(F6:F7)</f>
        <v>0</v>
      </c>
      <c r="H6" s="183"/>
      <c r="I6" s="233" t="e">
        <f>AVERAGE(H6:H8)</f>
        <v>#DIV/0!</v>
      </c>
      <c r="J6" s="234" t="str">
        <f>IF(AND(C6="",H6=""),"",IF(G6=0,I6,G6))</f>
        <v/>
      </c>
      <c r="L6" s="235"/>
    </row>
    <row r="7" spans="1:21">
      <c r="A7" s="181"/>
      <c r="B7" s="184"/>
      <c r="C7" s="139"/>
      <c r="D7" s="139"/>
      <c r="E7" s="212">
        <v>1</v>
      </c>
      <c r="F7" s="225">
        <f t="shared" ref="F7:F70" si="0">D7/E7</f>
        <v>0</v>
      </c>
      <c r="G7" s="229"/>
      <c r="H7" s="139"/>
      <c r="I7" s="185"/>
    </row>
    <row r="8" spans="1:21" ht="13.5" thickBot="1">
      <c r="A8" s="181"/>
      <c r="B8" s="186"/>
      <c r="C8" s="187"/>
      <c r="D8" s="187"/>
      <c r="E8" s="213">
        <v>1</v>
      </c>
      <c r="F8" s="226">
        <f t="shared" si="0"/>
        <v>0</v>
      </c>
      <c r="G8" s="230"/>
      <c r="H8" s="187"/>
      <c r="I8" s="188"/>
    </row>
    <row r="9" spans="1:21">
      <c r="A9" s="181">
        <v>2</v>
      </c>
      <c r="B9" s="182" t="str">
        <f>IF(VLOOKUP(A9,'TRB Record'!$A$2:$C$61,3)="","",VLOOKUP(A9,'TRB Record'!$A$2:$C$61,3))</f>
        <v>F2 t0</v>
      </c>
      <c r="C9" s="189"/>
      <c r="D9" s="189"/>
      <c r="E9" s="214">
        <v>1</v>
      </c>
      <c r="F9" s="220">
        <f t="shared" si="0"/>
        <v>0</v>
      </c>
      <c r="G9" s="227">
        <f>AVERAGE(F9:F10)</f>
        <v>0</v>
      </c>
      <c r="H9" s="183"/>
      <c r="I9" s="228" t="e">
        <f>AVERAGE(H9:H11)</f>
        <v>#DIV/0!</v>
      </c>
      <c r="J9" s="234" t="str">
        <f t="shared" ref="J9" si="1">IF(AND(C9="",H9=""),"",IF(G9=0,I9,G9))</f>
        <v/>
      </c>
    </row>
    <row r="10" spans="1:21">
      <c r="A10" s="181"/>
      <c r="B10" s="184"/>
      <c r="C10" s="139"/>
      <c r="D10" s="139"/>
      <c r="E10" s="212">
        <v>1</v>
      </c>
      <c r="F10" s="218">
        <f t="shared" si="0"/>
        <v>0</v>
      </c>
      <c r="G10" s="229"/>
      <c r="H10" s="139"/>
      <c r="I10" s="185"/>
    </row>
    <row r="11" spans="1:21" ht="13.5" thickBot="1">
      <c r="A11" s="181"/>
      <c r="B11" s="190"/>
      <c r="C11" s="191"/>
      <c r="D11" s="191"/>
      <c r="E11" s="215">
        <v>1</v>
      </c>
      <c r="F11" s="221">
        <f t="shared" si="0"/>
        <v>0</v>
      </c>
      <c r="G11" s="230"/>
      <c r="H11" s="187"/>
      <c r="I11" s="188"/>
    </row>
    <row r="12" spans="1:21">
      <c r="A12" s="181">
        <v>3</v>
      </c>
      <c r="B12" s="182" t="str">
        <f>IF(VLOOKUP(A12,'TRB Record'!$A$2:$C$61,3)="","",VLOOKUP(A12,'TRB Record'!$A$2:$C$61,3))</f>
        <v>F3 t0</v>
      </c>
      <c r="C12" s="183"/>
      <c r="D12" s="183"/>
      <c r="E12" s="211">
        <v>1</v>
      </c>
      <c r="F12" s="231">
        <f t="shared" si="0"/>
        <v>0</v>
      </c>
      <c r="G12" s="227">
        <f>AVERAGE(F12:F13)</f>
        <v>0</v>
      </c>
      <c r="H12" s="183"/>
      <c r="I12" s="228" t="e">
        <f>AVERAGE(H12:H14)</f>
        <v>#DIV/0!</v>
      </c>
      <c r="J12" s="234" t="str">
        <f t="shared" ref="J12" si="2">IF(AND(C12="",H12=""),"",IF(G12=0,I12,G12))</f>
        <v/>
      </c>
    </row>
    <row r="13" spans="1:21">
      <c r="A13" s="181"/>
      <c r="B13" s="184"/>
      <c r="C13" s="139"/>
      <c r="D13" s="139"/>
      <c r="E13" s="212">
        <v>1</v>
      </c>
      <c r="F13" s="225">
        <f t="shared" si="0"/>
        <v>0</v>
      </c>
      <c r="G13" s="229"/>
      <c r="H13" s="139"/>
      <c r="I13" s="185"/>
    </row>
    <row r="14" spans="1:21" ht="13.5" thickBot="1">
      <c r="A14" s="181"/>
      <c r="B14" s="186"/>
      <c r="C14" s="187"/>
      <c r="D14" s="187"/>
      <c r="E14" s="213">
        <v>1</v>
      </c>
      <c r="F14" s="226">
        <f t="shared" si="0"/>
        <v>0</v>
      </c>
      <c r="G14" s="230"/>
      <c r="H14" s="187"/>
      <c r="I14" s="188"/>
      <c r="M14" s="192"/>
      <c r="U14" s="193"/>
    </row>
    <row r="15" spans="1:21">
      <c r="A15" s="181">
        <v>4</v>
      </c>
      <c r="B15" s="182" t="str">
        <f>IF(VLOOKUP(A15,'TRB Record'!$A$2:$C$61,3)="","",VLOOKUP(A15,'TRB Record'!$A$2:$C$61,3))</f>
        <v>F4 t0</v>
      </c>
      <c r="C15" s="189"/>
      <c r="D15" s="189"/>
      <c r="E15" s="214">
        <v>1</v>
      </c>
      <c r="F15" s="220">
        <f t="shared" si="0"/>
        <v>0</v>
      </c>
      <c r="G15" s="227">
        <f>AVERAGE(F15:F17)</f>
        <v>0</v>
      </c>
      <c r="H15" s="183"/>
      <c r="I15" s="228" t="e">
        <f>AVERAGE(H15:H17)</f>
        <v>#DIV/0!</v>
      </c>
      <c r="J15" s="234" t="str">
        <f t="shared" ref="J15" si="3">IF(AND(C15="",H15=""),"",IF(G15=0,I15,G15))</f>
        <v/>
      </c>
    </row>
    <row r="16" spans="1:21">
      <c r="A16" s="181"/>
      <c r="B16" s="184"/>
      <c r="C16" s="139"/>
      <c r="D16" s="139"/>
      <c r="E16" s="212">
        <v>1</v>
      </c>
      <c r="F16" s="218">
        <f t="shared" si="0"/>
        <v>0</v>
      </c>
      <c r="G16" s="229"/>
      <c r="H16" s="139"/>
      <c r="I16" s="185"/>
    </row>
    <row r="17" spans="1:13" ht="13.5" thickBot="1">
      <c r="A17" s="181"/>
      <c r="B17" s="190"/>
      <c r="C17" s="191"/>
      <c r="D17" s="191"/>
      <c r="E17" s="215">
        <v>1</v>
      </c>
      <c r="F17" s="221">
        <f t="shared" si="0"/>
        <v>0</v>
      </c>
      <c r="G17" s="230"/>
      <c r="H17" s="187"/>
      <c r="I17" s="188"/>
    </row>
    <row r="18" spans="1:13">
      <c r="A18" s="181">
        <v>5</v>
      </c>
      <c r="B18" s="182" t="str">
        <f>IF(VLOOKUP(A18,'TRB Record'!$A$2:$C$61,3)="","",VLOOKUP(A18,'TRB Record'!$A$2:$C$61,3))</f>
        <v>F6 t0</v>
      </c>
      <c r="C18" s="183"/>
      <c r="D18" s="183"/>
      <c r="E18" s="211">
        <v>1</v>
      </c>
      <c r="F18" s="210">
        <f t="shared" si="0"/>
        <v>0</v>
      </c>
      <c r="G18" s="227">
        <f>AVERAGE(F18:F20)</f>
        <v>0</v>
      </c>
      <c r="H18" s="183"/>
      <c r="I18" s="228" t="e">
        <f>AVERAGE(H18:H20)</f>
        <v>#DIV/0!</v>
      </c>
      <c r="J18" s="234" t="str">
        <f t="shared" ref="J18" si="4">IF(AND(C18="",H18=""),"",IF(G18=0,I18,G18))</f>
        <v/>
      </c>
      <c r="L18" s="195"/>
    </row>
    <row r="19" spans="1:13">
      <c r="A19" s="181"/>
      <c r="B19" s="184"/>
      <c r="C19" s="139"/>
      <c r="D19" s="139"/>
      <c r="E19" s="212">
        <v>1</v>
      </c>
      <c r="F19" s="218">
        <f t="shared" si="0"/>
        <v>0</v>
      </c>
      <c r="G19" s="229"/>
      <c r="H19" s="139"/>
      <c r="I19" s="185"/>
      <c r="K19" s="192"/>
      <c r="L19" s="195"/>
      <c r="M19" s="192"/>
    </row>
    <row r="20" spans="1:13" ht="13.5" thickBot="1">
      <c r="A20" s="181"/>
      <c r="B20" s="186"/>
      <c r="C20" s="187"/>
      <c r="D20" s="187"/>
      <c r="E20" s="213">
        <v>1</v>
      </c>
      <c r="F20" s="219">
        <f t="shared" si="0"/>
        <v>0</v>
      </c>
      <c r="G20" s="230"/>
      <c r="H20" s="187"/>
      <c r="I20" s="188"/>
      <c r="K20" s="197"/>
      <c r="L20" s="195"/>
    </row>
    <row r="21" spans="1:13">
      <c r="A21" s="181">
        <v>6</v>
      </c>
      <c r="B21" s="182" t="str">
        <f>IF(VLOOKUP(A21,'TRB Record'!$A$2:$C$61,3)="","",VLOOKUP(A21,'TRB Record'!$A$2:$C$61,3))</f>
        <v>F7 t0</v>
      </c>
      <c r="C21" s="189"/>
      <c r="D21" s="189"/>
      <c r="E21" s="214">
        <v>1</v>
      </c>
      <c r="F21" s="220">
        <f t="shared" si="0"/>
        <v>0</v>
      </c>
      <c r="G21" s="227">
        <f>AVERAGE(F21:F23)</f>
        <v>0</v>
      </c>
      <c r="H21" s="183"/>
      <c r="I21" s="228" t="e">
        <f>AVERAGE(H21:H23)</f>
        <v>#DIV/0!</v>
      </c>
      <c r="J21" s="234" t="str">
        <f t="shared" ref="J21" si="5">IF(AND(C21="",H21=""),"",IF(G21=0,I21,G21))</f>
        <v/>
      </c>
      <c r="K21" s="198"/>
      <c r="L21" s="195"/>
    </row>
    <row r="22" spans="1:13">
      <c r="A22" s="181"/>
      <c r="B22" s="184"/>
      <c r="C22" s="139"/>
      <c r="D22" s="139"/>
      <c r="E22" s="212">
        <v>1</v>
      </c>
      <c r="F22" s="218">
        <f t="shared" si="0"/>
        <v>0</v>
      </c>
      <c r="G22" s="229"/>
      <c r="H22" s="139"/>
      <c r="I22" s="185"/>
      <c r="K22" s="197"/>
      <c r="L22" s="195"/>
    </row>
    <row r="23" spans="1:13" ht="13.5" thickBot="1">
      <c r="A23" s="181"/>
      <c r="B23" s="190"/>
      <c r="C23" s="191"/>
      <c r="D23" s="191"/>
      <c r="E23" s="215">
        <v>1</v>
      </c>
      <c r="F23" s="221">
        <f t="shared" si="0"/>
        <v>0</v>
      </c>
      <c r="G23" s="230"/>
      <c r="H23" s="187"/>
      <c r="I23" s="188"/>
      <c r="K23" s="198"/>
      <c r="L23" s="195"/>
    </row>
    <row r="24" spans="1:13">
      <c r="A24" s="181">
        <v>7</v>
      </c>
      <c r="B24" s="182" t="str">
        <f>IF(VLOOKUP(A24,'TRB Record'!$A$2:$C$61,3)="","",VLOOKUP(A24,'TRB Record'!$A$2:$C$61,3))</f>
        <v>F8 t0</v>
      </c>
      <c r="C24" s="183"/>
      <c r="D24" s="183"/>
      <c r="E24" s="211">
        <v>1</v>
      </c>
      <c r="F24" s="210">
        <f t="shared" si="0"/>
        <v>0</v>
      </c>
      <c r="G24" s="227">
        <f>F24</f>
        <v>0</v>
      </c>
      <c r="H24" s="183"/>
      <c r="I24" s="228" t="e">
        <f>AVERAGE(H24:H26)</f>
        <v>#DIV/0!</v>
      </c>
      <c r="J24" s="234" t="str">
        <f t="shared" ref="J24" si="6">IF(AND(C24="",H24=""),"",IF(G24=0,I24,G24))</f>
        <v/>
      </c>
      <c r="K24" s="193"/>
      <c r="L24" s="195"/>
    </row>
    <row r="25" spans="1:13">
      <c r="A25" s="181"/>
      <c r="B25" s="184"/>
      <c r="C25" s="139"/>
      <c r="D25" s="139"/>
      <c r="E25" s="212">
        <v>1</v>
      </c>
      <c r="F25" s="218">
        <f t="shared" si="0"/>
        <v>0</v>
      </c>
      <c r="G25" s="229"/>
      <c r="H25" s="139"/>
      <c r="I25" s="185"/>
      <c r="K25" s="193"/>
      <c r="L25" s="195"/>
    </row>
    <row r="26" spans="1:13" ht="13.5" thickBot="1">
      <c r="A26" s="181"/>
      <c r="B26" s="186"/>
      <c r="C26" s="187"/>
      <c r="D26" s="187"/>
      <c r="E26" s="213">
        <v>1</v>
      </c>
      <c r="F26" s="219">
        <f t="shared" si="0"/>
        <v>0</v>
      </c>
      <c r="G26" s="230"/>
      <c r="H26" s="187"/>
      <c r="I26" s="188"/>
      <c r="K26" s="193"/>
      <c r="L26" s="195"/>
    </row>
    <row r="27" spans="1:13">
      <c r="A27" s="181">
        <v>8</v>
      </c>
      <c r="B27" s="182" t="str">
        <f>IF(VLOOKUP(A27,'TRB Record'!$A$2:$C$61,3)="","",VLOOKUP(A27,'TRB Record'!$A$2:$C$61,3))</f>
        <v>F9 t0</v>
      </c>
      <c r="C27" s="189"/>
      <c r="D27" s="189"/>
      <c r="E27" s="214">
        <v>1</v>
      </c>
      <c r="F27" s="220">
        <f t="shared" si="0"/>
        <v>0</v>
      </c>
      <c r="G27" s="227">
        <f>AVERAGE(F27:F29)</f>
        <v>0</v>
      </c>
      <c r="H27" s="183"/>
      <c r="I27" s="228" t="e">
        <f>AVERAGE(H27:H29)</f>
        <v>#DIV/0!</v>
      </c>
      <c r="J27" s="234" t="str">
        <f t="shared" ref="J27" si="7">IF(AND(C27="",H27=""),"",IF(G27=0,I27,G27))</f>
        <v/>
      </c>
      <c r="K27" s="193"/>
      <c r="L27" s="195"/>
    </row>
    <row r="28" spans="1:13">
      <c r="A28" s="181"/>
      <c r="B28" s="184"/>
      <c r="C28" s="139"/>
      <c r="D28" s="139"/>
      <c r="E28" s="212">
        <v>1</v>
      </c>
      <c r="F28" s="218">
        <f t="shared" si="0"/>
        <v>0</v>
      </c>
      <c r="G28" s="229"/>
      <c r="H28" s="139"/>
      <c r="I28" s="185"/>
      <c r="K28" s="199"/>
      <c r="L28" s="195"/>
      <c r="M28" s="192"/>
    </row>
    <row r="29" spans="1:13" ht="13.5" thickBot="1">
      <c r="A29" s="181"/>
      <c r="B29" s="190"/>
      <c r="C29" s="191"/>
      <c r="D29" s="191"/>
      <c r="E29" s="215">
        <v>1</v>
      </c>
      <c r="F29" s="221">
        <f t="shared" si="0"/>
        <v>0</v>
      </c>
      <c r="G29" s="230"/>
      <c r="H29" s="187"/>
      <c r="I29" s="188"/>
      <c r="K29" s="193"/>
      <c r="L29" s="195"/>
    </row>
    <row r="30" spans="1:13">
      <c r="A30" s="181">
        <v>9</v>
      </c>
      <c r="B30" s="182" t="str">
        <f>IF(VLOOKUP(A30,'TRB Record'!$A$2:$C$61,3)="","",VLOOKUP(A30,'TRB Record'!$A$2:$C$61,3))</f>
        <v>F10 t0</v>
      </c>
      <c r="C30" s="183"/>
      <c r="D30" s="183"/>
      <c r="E30" s="211">
        <v>1</v>
      </c>
      <c r="F30" s="210">
        <f t="shared" si="0"/>
        <v>0</v>
      </c>
      <c r="G30" s="227">
        <f>AVERAGE(F30:F31)</f>
        <v>0</v>
      </c>
      <c r="H30" s="183"/>
      <c r="I30" s="228" t="e">
        <f>AVERAGE(H30:H32)</f>
        <v>#DIV/0!</v>
      </c>
      <c r="J30" s="234" t="str">
        <f t="shared" ref="J30" si="8">IF(AND(C30="",H30=""),"",IF(G30=0,I30,G30))</f>
        <v/>
      </c>
      <c r="K30" s="199"/>
      <c r="L30" s="195"/>
      <c r="M30" s="192"/>
    </row>
    <row r="31" spans="1:13">
      <c r="A31" s="181"/>
      <c r="B31" s="184"/>
      <c r="C31" s="139"/>
      <c r="D31" s="139"/>
      <c r="E31" s="212">
        <v>1</v>
      </c>
      <c r="F31" s="218">
        <f t="shared" si="0"/>
        <v>0</v>
      </c>
      <c r="G31" s="229"/>
      <c r="H31" s="139"/>
      <c r="I31" s="185"/>
      <c r="L31" s="195"/>
    </row>
    <row r="32" spans="1:13" ht="13.5" thickBot="1">
      <c r="A32" s="181"/>
      <c r="B32" s="186"/>
      <c r="C32" s="187"/>
      <c r="D32" s="187"/>
      <c r="E32" s="213">
        <v>1</v>
      </c>
      <c r="F32" s="219">
        <f t="shared" si="0"/>
        <v>0</v>
      </c>
      <c r="G32" s="230"/>
      <c r="H32" s="187"/>
      <c r="I32" s="188"/>
      <c r="L32" s="195"/>
    </row>
    <row r="33" spans="1:20">
      <c r="A33" s="181">
        <v>10</v>
      </c>
      <c r="B33" s="182" t="str">
        <f>IF(VLOOKUP(A33,'TRB Record'!$A$2:$C$61,3)="","",VLOOKUP(A33,'TRB Record'!$A$2:$C$61,3))</f>
        <v>F11 t0</v>
      </c>
      <c r="C33" s="189"/>
      <c r="D33" s="189"/>
      <c r="E33" s="214">
        <v>1</v>
      </c>
      <c r="F33" s="220">
        <f t="shared" si="0"/>
        <v>0</v>
      </c>
      <c r="G33" s="227">
        <f>AVERAGE(F33:F35)</f>
        <v>0</v>
      </c>
      <c r="H33" s="183"/>
      <c r="I33" s="228" t="e">
        <f>AVERAGE(H33:H35)</f>
        <v>#DIV/0!</v>
      </c>
      <c r="J33" s="234" t="str">
        <f t="shared" ref="J33" si="9">IF(AND(C33="",H33=""),"",IF(G33=0,I33,G33))</f>
        <v/>
      </c>
      <c r="K33" s="192"/>
      <c r="L33" s="195"/>
      <c r="M33" s="192"/>
    </row>
    <row r="34" spans="1:20">
      <c r="A34" s="181"/>
      <c r="B34" s="184"/>
      <c r="C34" s="139"/>
      <c r="D34" s="139"/>
      <c r="E34" s="212">
        <v>1</v>
      </c>
      <c r="F34" s="218">
        <f t="shared" si="0"/>
        <v>0</v>
      </c>
      <c r="G34" s="229"/>
      <c r="H34" s="139"/>
      <c r="I34" s="185"/>
      <c r="K34" s="197"/>
      <c r="L34" s="195"/>
    </row>
    <row r="35" spans="1:20" ht="13.5" thickBot="1">
      <c r="A35" s="181"/>
      <c r="B35" s="190"/>
      <c r="C35" s="191"/>
      <c r="D35" s="191"/>
      <c r="E35" s="215">
        <v>1</v>
      </c>
      <c r="F35" s="221">
        <f t="shared" si="0"/>
        <v>0</v>
      </c>
      <c r="G35" s="230"/>
      <c r="H35" s="187"/>
      <c r="I35" s="188"/>
      <c r="K35" s="197"/>
      <c r="L35" s="195"/>
    </row>
    <row r="36" spans="1:20">
      <c r="A36" s="181">
        <v>11</v>
      </c>
      <c r="B36" s="182" t="str">
        <f>IF(VLOOKUP(A36,'TRB Record'!$A$2:$C$61,3)="","",VLOOKUP(A36,'TRB Record'!$A$2:$C$61,3))</f>
        <v>F12 t0</v>
      </c>
      <c r="C36" s="183"/>
      <c r="D36" s="183"/>
      <c r="E36" s="211">
        <v>1</v>
      </c>
      <c r="F36" s="210">
        <f t="shared" si="0"/>
        <v>0</v>
      </c>
      <c r="G36" s="227">
        <f>AVERAGE(F36:F37)</f>
        <v>0</v>
      </c>
      <c r="H36" s="183"/>
      <c r="I36" s="228" t="e">
        <f>AVERAGE(H36:H38)</f>
        <v>#DIV/0!</v>
      </c>
      <c r="J36" s="234" t="str">
        <f t="shared" ref="J36" si="10">IF(AND(C36="",H36=""),"",IF(G36=0,I36,G36))</f>
        <v/>
      </c>
      <c r="K36" s="198"/>
      <c r="L36" s="195"/>
    </row>
    <row r="37" spans="1:20">
      <c r="A37" s="181"/>
      <c r="B37" s="184"/>
      <c r="C37" s="139"/>
      <c r="D37" s="139"/>
      <c r="E37" s="212">
        <v>1</v>
      </c>
      <c r="F37" s="218">
        <f t="shared" si="0"/>
        <v>0</v>
      </c>
      <c r="G37" s="229"/>
      <c r="H37" s="139"/>
      <c r="I37" s="185"/>
      <c r="K37" s="197"/>
      <c r="L37" s="195"/>
    </row>
    <row r="38" spans="1:20" ht="13.5" thickBot="1">
      <c r="A38" s="181"/>
      <c r="B38" s="186"/>
      <c r="C38" s="187"/>
      <c r="D38" s="187"/>
      <c r="E38" s="213">
        <v>1</v>
      </c>
      <c r="F38" s="219">
        <f t="shared" si="0"/>
        <v>0</v>
      </c>
      <c r="G38" s="230"/>
      <c r="H38" s="187"/>
      <c r="I38" s="188"/>
      <c r="K38" s="197"/>
      <c r="L38" s="195"/>
    </row>
    <row r="39" spans="1:20">
      <c r="A39" s="181">
        <v>12</v>
      </c>
      <c r="B39" s="182" t="str">
        <f>IF(VLOOKUP(A39,'TRB Record'!$A$2:$C$61,3)="","",VLOOKUP(A39,'TRB Record'!$A$2:$C$61,3))</f>
        <v/>
      </c>
      <c r="C39" s="189"/>
      <c r="D39" s="189"/>
      <c r="E39" s="214">
        <v>1</v>
      </c>
      <c r="F39" s="220">
        <f t="shared" si="0"/>
        <v>0</v>
      </c>
      <c r="G39" s="227">
        <f>F39</f>
        <v>0</v>
      </c>
      <c r="H39" s="183"/>
      <c r="I39" s="228" t="e">
        <f>AVERAGE(H39:H41)</f>
        <v>#DIV/0!</v>
      </c>
      <c r="J39" s="234" t="str">
        <f t="shared" ref="J39" si="11">IF(AND(C39="",H39=""),"",IF(G39=0,I39,G39))</f>
        <v/>
      </c>
      <c r="K39" s="198"/>
      <c r="L39" s="195"/>
    </row>
    <row r="40" spans="1:20">
      <c r="A40" s="181"/>
      <c r="B40" s="184"/>
      <c r="C40" s="139"/>
      <c r="D40" s="139"/>
      <c r="E40" s="212">
        <v>1</v>
      </c>
      <c r="F40" s="218">
        <f t="shared" si="0"/>
        <v>0</v>
      </c>
      <c r="G40" s="229"/>
      <c r="H40" s="139"/>
      <c r="I40" s="185"/>
      <c r="K40" s="193"/>
      <c r="L40" s="195"/>
    </row>
    <row r="41" spans="1:20" ht="13.5" thickBot="1">
      <c r="A41" s="181"/>
      <c r="B41" s="190"/>
      <c r="C41" s="191"/>
      <c r="D41" s="191"/>
      <c r="E41" s="215">
        <v>1</v>
      </c>
      <c r="F41" s="221">
        <f t="shared" si="0"/>
        <v>0</v>
      </c>
      <c r="G41" s="230"/>
      <c r="H41" s="187"/>
      <c r="I41" s="188"/>
      <c r="K41" s="193"/>
      <c r="L41" s="195"/>
    </row>
    <row r="42" spans="1:20">
      <c r="A42" s="181">
        <v>13</v>
      </c>
      <c r="B42" s="182" t="str">
        <f>IF(VLOOKUP(A42,'TRB Record'!$A$2:$C$61,3)="","",VLOOKUP(A42,'TRB Record'!$A$2:$C$61,3))</f>
        <v/>
      </c>
      <c r="C42" s="183"/>
      <c r="D42" s="183"/>
      <c r="E42" s="211">
        <v>1</v>
      </c>
      <c r="F42" s="210">
        <f t="shared" si="0"/>
        <v>0</v>
      </c>
      <c r="G42" s="227">
        <f>AVERAGE(F42:F44)</f>
        <v>0</v>
      </c>
      <c r="H42" s="183"/>
      <c r="I42" s="228" t="e">
        <f>AVERAGE(H42:H44)</f>
        <v>#DIV/0!</v>
      </c>
      <c r="J42" s="234" t="str">
        <f t="shared" ref="J42" si="12">IF(AND(C42="",H42=""),"",IF(G42=0,I42,G42))</f>
        <v/>
      </c>
      <c r="K42" s="199"/>
      <c r="L42" s="195"/>
    </row>
    <row r="43" spans="1:20">
      <c r="A43" s="181"/>
      <c r="B43" s="184"/>
      <c r="C43" s="139"/>
      <c r="D43" s="139"/>
      <c r="E43" s="212">
        <v>1</v>
      </c>
      <c r="F43" s="218">
        <f t="shared" si="0"/>
        <v>0</v>
      </c>
      <c r="G43" s="229"/>
      <c r="H43" s="139"/>
      <c r="I43" s="185"/>
      <c r="K43" s="193"/>
      <c r="L43" s="195"/>
    </row>
    <row r="44" spans="1:20" ht="13.5" thickBot="1">
      <c r="A44" s="181"/>
      <c r="B44" s="186"/>
      <c r="C44" s="187"/>
      <c r="D44" s="187"/>
      <c r="E44" s="213">
        <v>1</v>
      </c>
      <c r="F44" s="219">
        <f t="shared" si="0"/>
        <v>0</v>
      </c>
      <c r="G44" s="230"/>
      <c r="H44" s="187"/>
      <c r="I44" s="188"/>
      <c r="K44" s="193"/>
      <c r="L44" s="195"/>
    </row>
    <row r="45" spans="1:20">
      <c r="A45" s="181">
        <v>14</v>
      </c>
      <c r="B45" s="182" t="str">
        <f>IF(VLOOKUP(A45,'TRB Record'!$A$2:$C$61,3)="","",VLOOKUP(A45,'TRB Record'!$A$2:$C$61,3))</f>
        <v/>
      </c>
      <c r="C45" s="189"/>
      <c r="D45" s="189"/>
      <c r="E45" s="214">
        <v>1</v>
      </c>
      <c r="F45" s="220">
        <f t="shared" si="0"/>
        <v>0</v>
      </c>
      <c r="G45" s="227">
        <f>AVERAGE(F45:F47)</f>
        <v>0</v>
      </c>
      <c r="H45" s="183"/>
      <c r="I45" s="228" t="e">
        <f>AVERAGE(H45:H47)</f>
        <v>#DIV/0!</v>
      </c>
      <c r="J45" s="234" t="str">
        <f t="shared" ref="J45" si="13">IF(AND(C45="",H45=""),"",IF(G45=0,I45,G45))</f>
        <v/>
      </c>
      <c r="K45" s="199"/>
      <c r="L45" s="195"/>
      <c r="M45" s="192"/>
    </row>
    <row r="46" spans="1:20">
      <c r="A46" s="181"/>
      <c r="B46" s="184"/>
      <c r="C46" s="139"/>
      <c r="D46" s="139"/>
      <c r="E46" s="212">
        <v>1</v>
      </c>
      <c r="F46" s="218">
        <f t="shared" si="0"/>
        <v>0</v>
      </c>
      <c r="G46" s="229"/>
      <c r="H46" s="139"/>
      <c r="I46" s="185"/>
      <c r="K46" s="200"/>
      <c r="L46" s="194"/>
      <c r="M46" s="194"/>
      <c r="N46" s="201"/>
      <c r="O46" s="194"/>
      <c r="P46" s="194"/>
      <c r="Q46" s="194"/>
      <c r="R46" s="202"/>
      <c r="S46" s="195"/>
      <c r="T46" s="195"/>
    </row>
    <row r="47" spans="1:20" ht="13.5" thickBot="1">
      <c r="A47" s="181"/>
      <c r="B47" s="190"/>
      <c r="C47" s="191"/>
      <c r="D47" s="191"/>
      <c r="E47" s="215">
        <v>1</v>
      </c>
      <c r="F47" s="221">
        <f t="shared" si="0"/>
        <v>0</v>
      </c>
      <c r="G47" s="230"/>
      <c r="H47" s="187"/>
      <c r="I47" s="188"/>
      <c r="K47" s="200"/>
      <c r="L47" s="194"/>
      <c r="M47" s="194"/>
      <c r="N47" s="201"/>
      <c r="O47" s="203"/>
      <c r="P47" s="194"/>
      <c r="Q47" s="194"/>
      <c r="R47" s="202"/>
      <c r="S47" s="195"/>
      <c r="T47" s="195"/>
    </row>
    <row r="48" spans="1:20">
      <c r="A48" s="181">
        <v>15</v>
      </c>
      <c r="B48" s="182" t="str">
        <f>IF(VLOOKUP(A48,'TRB Record'!$A$2:$C$61,3)="","",VLOOKUP(A48,'TRB Record'!$A$2:$C$61,3))</f>
        <v/>
      </c>
      <c r="C48" s="183"/>
      <c r="D48" s="183"/>
      <c r="E48" s="211">
        <v>1</v>
      </c>
      <c r="F48" s="210">
        <f t="shared" si="0"/>
        <v>0</v>
      </c>
      <c r="G48" s="227">
        <f>AVERAGE(F48:F50)</f>
        <v>0</v>
      </c>
      <c r="H48" s="183"/>
      <c r="I48" s="228" t="e">
        <f>AVERAGE(H48:H50)</f>
        <v>#DIV/0!</v>
      </c>
      <c r="J48" s="234" t="str">
        <f t="shared" ref="J48" si="14">IF(AND(C48="",H48=""),"",IF(G48=0,I48,G48))</f>
        <v/>
      </c>
      <c r="K48" s="200"/>
      <c r="L48" s="200"/>
      <c r="M48" s="194"/>
      <c r="N48" s="201"/>
      <c r="O48" s="196"/>
      <c r="P48" s="196"/>
      <c r="Q48" s="196"/>
      <c r="R48" s="202"/>
      <c r="S48" s="195"/>
      <c r="T48" s="195"/>
    </row>
    <row r="49" spans="1:20">
      <c r="A49" s="181"/>
      <c r="B49" s="184"/>
      <c r="C49" s="139"/>
      <c r="D49" s="139"/>
      <c r="E49" s="212">
        <v>1</v>
      </c>
      <c r="F49" s="218">
        <f t="shared" si="0"/>
        <v>0</v>
      </c>
      <c r="G49" s="229"/>
      <c r="H49" s="139"/>
      <c r="I49" s="185"/>
      <c r="K49" s="200"/>
      <c r="L49" s="194"/>
      <c r="M49" s="194"/>
      <c r="N49" s="201"/>
      <c r="O49" s="194"/>
      <c r="P49" s="194"/>
      <c r="Q49" s="194"/>
      <c r="R49" s="194"/>
      <c r="S49" s="195"/>
      <c r="T49" s="195"/>
    </row>
    <row r="50" spans="1:20" ht="13.5" thickBot="1">
      <c r="A50" s="181"/>
      <c r="B50" s="186"/>
      <c r="C50" s="187"/>
      <c r="D50" s="187"/>
      <c r="E50" s="213">
        <v>1</v>
      </c>
      <c r="F50" s="219">
        <f t="shared" si="0"/>
        <v>0</v>
      </c>
      <c r="G50" s="230"/>
      <c r="H50" s="187"/>
      <c r="I50" s="188"/>
      <c r="K50" s="200"/>
      <c r="L50" s="194"/>
      <c r="M50" s="194"/>
      <c r="N50" s="201"/>
      <c r="O50" s="203"/>
      <c r="P50" s="194"/>
      <c r="Q50" s="194"/>
      <c r="R50" s="194"/>
      <c r="S50" s="195"/>
      <c r="T50" s="195"/>
    </row>
    <row r="51" spans="1:20">
      <c r="A51" s="181">
        <v>16</v>
      </c>
      <c r="B51" s="182" t="str">
        <f>IF(VLOOKUP(A51,'TRB Record'!$A$2:$C$61,3)="","",VLOOKUP(A51,'TRB Record'!$A$2:$C$61,3))</f>
        <v/>
      </c>
      <c r="C51" s="189"/>
      <c r="D51" s="189"/>
      <c r="E51" s="214">
        <v>1</v>
      </c>
      <c r="F51" s="220">
        <f t="shared" si="0"/>
        <v>0</v>
      </c>
      <c r="G51" s="227">
        <f>AVERAGE(F51:F53)</f>
        <v>0</v>
      </c>
      <c r="H51" s="183"/>
      <c r="I51" s="228" t="e">
        <f>AVERAGE(H51:H53)</f>
        <v>#DIV/0!</v>
      </c>
      <c r="J51" s="234" t="str">
        <f t="shared" ref="J51" si="15">IF(AND(C51="",H51=""),"",IF(G51=0,I51,G51))</f>
        <v/>
      </c>
      <c r="K51" s="200"/>
      <c r="L51" s="200"/>
      <c r="M51" s="194"/>
      <c r="N51" s="201"/>
      <c r="O51" s="196"/>
      <c r="P51" s="196"/>
      <c r="Q51" s="196"/>
      <c r="R51" s="194"/>
      <c r="S51" s="195"/>
      <c r="T51" s="195"/>
    </row>
    <row r="52" spans="1:20">
      <c r="A52" s="181"/>
      <c r="B52" s="184"/>
      <c r="C52" s="139"/>
      <c r="D52" s="139"/>
      <c r="E52" s="212">
        <v>1</v>
      </c>
      <c r="F52" s="218">
        <f t="shared" si="0"/>
        <v>0</v>
      </c>
      <c r="G52" s="229"/>
      <c r="H52" s="139"/>
      <c r="I52" s="185"/>
      <c r="K52" s="200"/>
      <c r="L52" s="194"/>
      <c r="M52" s="194"/>
      <c r="N52" s="201"/>
      <c r="O52" s="194"/>
      <c r="P52" s="194"/>
      <c r="Q52" s="194"/>
      <c r="R52" s="204"/>
      <c r="S52" s="195"/>
      <c r="T52" s="195"/>
    </row>
    <row r="53" spans="1:20" ht="13.5" thickBot="1">
      <c r="A53" s="181"/>
      <c r="B53" s="190"/>
      <c r="C53" s="191"/>
      <c r="D53" s="191"/>
      <c r="E53" s="215">
        <v>1</v>
      </c>
      <c r="F53" s="221">
        <f t="shared" si="0"/>
        <v>0</v>
      </c>
      <c r="G53" s="230"/>
      <c r="H53" s="187"/>
      <c r="I53" s="188"/>
      <c r="K53" s="200"/>
      <c r="L53" s="194"/>
      <c r="M53" s="194"/>
      <c r="N53" s="201"/>
      <c r="O53" s="203"/>
      <c r="P53" s="194"/>
      <c r="Q53" s="194"/>
      <c r="R53" s="204"/>
      <c r="S53" s="195"/>
      <c r="T53" s="195"/>
    </row>
    <row r="54" spans="1:20">
      <c r="A54" s="181">
        <v>17</v>
      </c>
      <c r="B54" s="182" t="str">
        <f>IF(VLOOKUP(A54,'TRB Record'!$A$2:$C$61,3)="","",VLOOKUP(A54,'TRB Record'!$A$2:$C$61,3))</f>
        <v/>
      </c>
      <c r="C54" s="183"/>
      <c r="D54" s="183"/>
      <c r="E54" s="211">
        <v>1</v>
      </c>
      <c r="F54" s="210">
        <f t="shared" si="0"/>
        <v>0</v>
      </c>
      <c r="G54" s="227">
        <f>AVERAGE(F54:F56)</f>
        <v>0</v>
      </c>
      <c r="H54" s="183"/>
      <c r="I54" s="228" t="e">
        <f>AVERAGE(H54:H56)</f>
        <v>#DIV/0!</v>
      </c>
      <c r="J54" s="234" t="str">
        <f t="shared" ref="J54" si="16">IF(AND(C54="",H54=""),"",IF(G54=0,I54,G54))</f>
        <v/>
      </c>
      <c r="K54" s="200"/>
      <c r="L54" s="200"/>
      <c r="M54" s="194"/>
      <c r="N54" s="201"/>
      <c r="O54" s="196"/>
      <c r="P54" s="196"/>
      <c r="Q54" s="196"/>
      <c r="R54" s="204"/>
      <c r="S54" s="195"/>
      <c r="T54" s="195"/>
    </row>
    <row r="55" spans="1:20">
      <c r="A55" s="181"/>
      <c r="B55" s="184"/>
      <c r="C55" s="139"/>
      <c r="D55" s="139"/>
      <c r="E55" s="212">
        <v>1</v>
      </c>
      <c r="F55" s="218">
        <f t="shared" si="0"/>
        <v>0</v>
      </c>
      <c r="G55" s="229"/>
      <c r="H55" s="139"/>
      <c r="I55" s="185"/>
      <c r="K55" s="200"/>
      <c r="L55" s="194"/>
      <c r="M55" s="194"/>
      <c r="N55" s="201"/>
      <c r="O55" s="194"/>
      <c r="P55" s="194"/>
      <c r="Q55" s="194"/>
      <c r="R55" s="204"/>
      <c r="S55" s="195"/>
      <c r="T55" s="195"/>
    </row>
    <row r="56" spans="1:20" ht="13.5" thickBot="1">
      <c r="A56" s="181"/>
      <c r="B56" s="186"/>
      <c r="C56" s="187"/>
      <c r="D56" s="187"/>
      <c r="E56" s="213">
        <v>1</v>
      </c>
      <c r="F56" s="219">
        <f t="shared" si="0"/>
        <v>0</v>
      </c>
      <c r="G56" s="230"/>
      <c r="H56" s="187"/>
      <c r="I56" s="188"/>
      <c r="K56" s="200"/>
      <c r="L56" s="194"/>
      <c r="M56" s="194"/>
      <c r="N56" s="201"/>
      <c r="O56" s="203"/>
      <c r="P56" s="194"/>
      <c r="Q56" s="194"/>
      <c r="R56" s="204"/>
      <c r="S56" s="195"/>
      <c r="T56" s="195"/>
    </row>
    <row r="57" spans="1:20">
      <c r="A57" s="181">
        <v>18</v>
      </c>
      <c r="B57" s="182" t="str">
        <f>IF(VLOOKUP(A57,'TRB Record'!$A$2:$C$61,3)="","",VLOOKUP(A57,'TRB Record'!$A$2:$C$61,3))</f>
        <v/>
      </c>
      <c r="C57" s="189"/>
      <c r="D57" s="189"/>
      <c r="E57" s="214">
        <v>1</v>
      </c>
      <c r="F57" s="220">
        <f t="shared" si="0"/>
        <v>0</v>
      </c>
      <c r="G57" s="227">
        <f>AVERAGE(F57:F59)</f>
        <v>0</v>
      </c>
      <c r="H57" s="183"/>
      <c r="I57" s="228" t="e">
        <f>AVERAGE(H57:H59)</f>
        <v>#DIV/0!</v>
      </c>
      <c r="J57" s="234" t="str">
        <f t="shared" ref="J57" si="17">IF(AND(C57="",H57=""),"",IF(G57=0,I57,G57))</f>
        <v/>
      </c>
      <c r="K57" s="200"/>
      <c r="L57" s="200"/>
      <c r="M57" s="194"/>
      <c r="N57" s="201"/>
      <c r="O57" s="196"/>
      <c r="P57" s="196"/>
      <c r="Q57" s="196"/>
      <c r="R57" s="204"/>
      <c r="S57" s="195"/>
      <c r="T57" s="195"/>
    </row>
    <row r="58" spans="1:20">
      <c r="A58" s="181"/>
      <c r="B58" s="184"/>
      <c r="C58" s="139"/>
      <c r="D58" s="139"/>
      <c r="E58" s="212">
        <v>1</v>
      </c>
      <c r="F58" s="218">
        <f t="shared" si="0"/>
        <v>0</v>
      </c>
      <c r="G58" s="229"/>
      <c r="H58" s="139"/>
      <c r="I58" s="185"/>
    </row>
    <row r="59" spans="1:20" ht="13.5" thickBot="1">
      <c r="A59" s="181"/>
      <c r="B59" s="190"/>
      <c r="C59" s="191"/>
      <c r="D59" s="191"/>
      <c r="E59" s="215">
        <v>1</v>
      </c>
      <c r="F59" s="221">
        <f t="shared" si="0"/>
        <v>0</v>
      </c>
      <c r="G59" s="230"/>
      <c r="H59" s="187"/>
      <c r="I59" s="188"/>
    </row>
    <row r="60" spans="1:20">
      <c r="A60" s="181">
        <v>19</v>
      </c>
      <c r="B60" s="182" t="str">
        <f>IF(VLOOKUP(A60,'TRB Record'!$A$2:$C$61,3)="","",VLOOKUP(A60,'TRB Record'!$A$2:$C$61,3))</f>
        <v/>
      </c>
      <c r="C60" s="183"/>
      <c r="D60" s="183"/>
      <c r="E60" s="211">
        <v>1</v>
      </c>
      <c r="F60" s="210">
        <f t="shared" si="0"/>
        <v>0</v>
      </c>
      <c r="G60" s="227">
        <f>AVERAGE(F60:F62)</f>
        <v>0</v>
      </c>
      <c r="H60" s="183"/>
      <c r="I60" s="228" t="e">
        <f>AVERAGE(H60:H62)</f>
        <v>#DIV/0!</v>
      </c>
      <c r="J60" s="234" t="str">
        <f t="shared" ref="J60" si="18">IF(AND(C60="",H60=""),"",IF(G60=0,I60,G60))</f>
        <v/>
      </c>
    </row>
    <row r="61" spans="1:20">
      <c r="A61" s="181"/>
      <c r="B61" s="184"/>
      <c r="C61" s="139"/>
      <c r="D61" s="139"/>
      <c r="E61" s="212">
        <v>1</v>
      </c>
      <c r="F61" s="218">
        <f t="shared" si="0"/>
        <v>0</v>
      </c>
      <c r="G61" s="229"/>
      <c r="H61" s="139"/>
      <c r="I61" s="185"/>
    </row>
    <row r="62" spans="1:20" ht="13.5" thickBot="1">
      <c r="A62" s="181"/>
      <c r="B62" s="186"/>
      <c r="C62" s="187"/>
      <c r="D62" s="187"/>
      <c r="E62" s="213">
        <v>1</v>
      </c>
      <c r="F62" s="219">
        <f t="shared" si="0"/>
        <v>0</v>
      </c>
      <c r="G62" s="230"/>
      <c r="H62" s="187"/>
      <c r="I62" s="188"/>
    </row>
    <row r="63" spans="1:20">
      <c r="A63" s="181">
        <v>20</v>
      </c>
      <c r="B63" s="182" t="str">
        <f>IF(VLOOKUP(A63,'TRB Record'!$A$2:$C$61,3)="","",VLOOKUP(A63,'TRB Record'!$A$2:$C$61,3))</f>
        <v/>
      </c>
      <c r="C63" s="189"/>
      <c r="D63" s="189"/>
      <c r="E63" s="214">
        <v>1</v>
      </c>
      <c r="F63" s="220">
        <f t="shared" si="0"/>
        <v>0</v>
      </c>
      <c r="G63" s="227">
        <f>AVERAGE(F63:F65)</f>
        <v>0</v>
      </c>
      <c r="H63" s="183"/>
      <c r="I63" s="228" t="e">
        <f>AVERAGE(H63:H65)</f>
        <v>#DIV/0!</v>
      </c>
      <c r="J63" s="234" t="str">
        <f t="shared" ref="J63" si="19">IF(AND(C63="",H63=""),"",IF(G63=0,I63,G63))</f>
        <v/>
      </c>
    </row>
    <row r="64" spans="1:20">
      <c r="A64" s="181"/>
      <c r="B64" s="205"/>
      <c r="C64" s="206"/>
      <c r="D64" s="206"/>
      <c r="E64" s="216">
        <v>1</v>
      </c>
      <c r="F64" s="222">
        <f t="shared" si="0"/>
        <v>0</v>
      </c>
      <c r="G64" s="229"/>
      <c r="H64" s="139"/>
      <c r="I64" s="185"/>
    </row>
    <row r="65" spans="1:10" ht="13.5" thickBot="1">
      <c r="A65" s="181"/>
      <c r="B65" s="190"/>
      <c r="C65" s="191"/>
      <c r="D65" s="191"/>
      <c r="E65" s="215">
        <v>1</v>
      </c>
      <c r="F65" s="221">
        <f t="shared" si="0"/>
        <v>0</v>
      </c>
      <c r="G65" s="230"/>
      <c r="H65" s="187"/>
      <c r="I65" s="188"/>
    </row>
    <row r="66" spans="1:10">
      <c r="A66" s="181">
        <v>21</v>
      </c>
      <c r="B66" s="182" t="str">
        <f>IF(VLOOKUP(A66,'TRB Record'!$A$2:$C$61,3)="","",VLOOKUP(A66,'TRB Record'!$A$2:$C$61,3))</f>
        <v/>
      </c>
      <c r="C66" s="183"/>
      <c r="D66" s="183"/>
      <c r="E66" s="211">
        <v>1</v>
      </c>
      <c r="F66" s="210">
        <f t="shared" si="0"/>
        <v>0</v>
      </c>
      <c r="G66" s="227">
        <f>AVERAGE(F66:F68)</f>
        <v>0</v>
      </c>
      <c r="H66" s="183"/>
      <c r="I66" s="228" t="e">
        <f>AVERAGE(H66:H68)</f>
        <v>#DIV/0!</v>
      </c>
      <c r="J66" s="234" t="str">
        <f t="shared" ref="J66" si="20">IF(AND(C66="",H66=""),"",IF(G66=0,I66,G66))</f>
        <v/>
      </c>
    </row>
    <row r="67" spans="1:10">
      <c r="A67" s="181"/>
      <c r="B67" s="184"/>
      <c r="C67" s="139"/>
      <c r="D67" s="139"/>
      <c r="E67" s="212">
        <v>1</v>
      </c>
      <c r="F67" s="218">
        <f t="shared" si="0"/>
        <v>0</v>
      </c>
      <c r="G67" s="229"/>
      <c r="H67" s="139"/>
      <c r="I67" s="185"/>
    </row>
    <row r="68" spans="1:10" ht="13.5" thickBot="1">
      <c r="A68" s="181"/>
      <c r="B68" s="186"/>
      <c r="C68" s="187"/>
      <c r="D68" s="187"/>
      <c r="E68" s="213">
        <v>1</v>
      </c>
      <c r="F68" s="219">
        <f t="shared" si="0"/>
        <v>0</v>
      </c>
      <c r="G68" s="230"/>
      <c r="H68" s="187"/>
      <c r="I68" s="188"/>
    </row>
    <row r="69" spans="1:10">
      <c r="A69" s="181">
        <v>22</v>
      </c>
      <c r="B69" s="182" t="str">
        <f>IF(VLOOKUP(A69,'TRB Record'!$A$2:$C$61,3)="","",VLOOKUP(A69,'TRB Record'!$A$2:$C$61,3))</f>
        <v/>
      </c>
      <c r="C69" s="189"/>
      <c r="D69" s="189"/>
      <c r="E69" s="214">
        <v>1</v>
      </c>
      <c r="F69" s="220">
        <f t="shared" si="0"/>
        <v>0</v>
      </c>
      <c r="G69" s="227">
        <f>AVERAGE(F69:F71)</f>
        <v>0</v>
      </c>
      <c r="H69" s="183"/>
      <c r="I69" s="228" t="e">
        <f>AVERAGE(H69:H71)</f>
        <v>#DIV/0!</v>
      </c>
      <c r="J69" s="234" t="str">
        <f t="shared" ref="J69" si="21">IF(AND(C69="",H69=""),"",IF(G69=0,I69,G69))</f>
        <v/>
      </c>
    </row>
    <row r="70" spans="1:10">
      <c r="A70" s="181"/>
      <c r="B70" s="184"/>
      <c r="C70" s="139"/>
      <c r="D70" s="139"/>
      <c r="E70" s="212">
        <v>1</v>
      </c>
      <c r="F70" s="218">
        <f t="shared" si="0"/>
        <v>0</v>
      </c>
      <c r="G70" s="229"/>
      <c r="H70" s="139"/>
      <c r="I70" s="185"/>
    </row>
    <row r="71" spans="1:10" ht="13.5" thickBot="1">
      <c r="A71" s="181"/>
      <c r="B71" s="190"/>
      <c r="C71" s="191"/>
      <c r="D71" s="191"/>
      <c r="E71" s="215">
        <v>1</v>
      </c>
      <c r="F71" s="221">
        <f t="shared" ref="F71:F95" si="22">D71/E71</f>
        <v>0</v>
      </c>
      <c r="G71" s="230"/>
      <c r="H71" s="187"/>
      <c r="I71" s="188"/>
    </row>
    <row r="72" spans="1:10">
      <c r="A72" s="181">
        <v>23</v>
      </c>
      <c r="B72" s="182" t="str">
        <f>IF(VLOOKUP(A72,'TRB Record'!$A$2:$C$61,3)="","",VLOOKUP(A72,'TRB Record'!$A$2:$C$61,3))</f>
        <v/>
      </c>
      <c r="C72" s="183"/>
      <c r="D72" s="183"/>
      <c r="E72" s="211">
        <v>1</v>
      </c>
      <c r="F72" s="210">
        <f t="shared" si="22"/>
        <v>0</v>
      </c>
      <c r="G72" s="227">
        <f>AVERAGE(F72:F74)</f>
        <v>0</v>
      </c>
      <c r="H72" s="183"/>
      <c r="I72" s="228" t="e">
        <f>AVERAGE(H72:H74)</f>
        <v>#DIV/0!</v>
      </c>
      <c r="J72" s="234" t="str">
        <f t="shared" ref="J72" si="23">IF(AND(C72="",H72=""),"",IF(G72=0,I72,G72))</f>
        <v/>
      </c>
    </row>
    <row r="73" spans="1:10">
      <c r="A73" s="181"/>
      <c r="B73" s="184"/>
      <c r="C73" s="139"/>
      <c r="D73" s="139"/>
      <c r="E73" s="212">
        <v>1</v>
      </c>
      <c r="F73" s="218">
        <f t="shared" si="22"/>
        <v>0</v>
      </c>
      <c r="G73" s="229"/>
      <c r="H73" s="139"/>
      <c r="I73" s="185"/>
    </row>
    <row r="74" spans="1:10" ht="13.5" thickBot="1">
      <c r="A74" s="181"/>
      <c r="B74" s="186"/>
      <c r="C74" s="187"/>
      <c r="D74" s="187"/>
      <c r="E74" s="213">
        <v>1</v>
      </c>
      <c r="F74" s="219">
        <f t="shared" si="22"/>
        <v>0</v>
      </c>
      <c r="G74" s="230"/>
      <c r="H74" s="187"/>
      <c r="I74" s="188"/>
    </row>
    <row r="75" spans="1:10">
      <c r="A75" s="181">
        <v>24</v>
      </c>
      <c r="B75" s="182" t="str">
        <f>IF(VLOOKUP(A75,'TRB Record'!$A$2:$C$61,3)="","",VLOOKUP(A75,'TRB Record'!$A$2:$C$61,3))</f>
        <v/>
      </c>
      <c r="C75" s="189"/>
      <c r="D75" s="189"/>
      <c r="E75" s="214">
        <v>1</v>
      </c>
      <c r="F75" s="220">
        <f t="shared" si="22"/>
        <v>0</v>
      </c>
      <c r="G75" s="227">
        <f>AVERAGE(F75:F77)</f>
        <v>0</v>
      </c>
      <c r="H75" s="183"/>
      <c r="I75" s="228" t="e">
        <f>AVERAGE(H75:H77)</f>
        <v>#DIV/0!</v>
      </c>
      <c r="J75" s="234" t="str">
        <f t="shared" ref="J75" si="24">IF(AND(C75="",H75=""),"",IF(G75=0,I75,G75))</f>
        <v/>
      </c>
    </row>
    <row r="76" spans="1:10">
      <c r="A76" s="181"/>
      <c r="B76" s="184"/>
      <c r="C76" s="139"/>
      <c r="D76" s="139"/>
      <c r="E76" s="212">
        <v>1</v>
      </c>
      <c r="F76" s="218">
        <f t="shared" si="22"/>
        <v>0</v>
      </c>
      <c r="G76" s="229"/>
      <c r="H76" s="139"/>
      <c r="I76" s="185"/>
    </row>
    <row r="77" spans="1:10" ht="13.5" thickBot="1">
      <c r="A77" s="181"/>
      <c r="B77" s="190"/>
      <c r="C77" s="191"/>
      <c r="D77" s="191"/>
      <c r="E77" s="215">
        <v>1</v>
      </c>
      <c r="F77" s="221">
        <f t="shared" si="22"/>
        <v>0</v>
      </c>
      <c r="G77" s="230"/>
      <c r="H77" s="187"/>
      <c r="I77" s="188"/>
    </row>
    <row r="78" spans="1:10">
      <c r="A78" s="181">
        <v>25</v>
      </c>
      <c r="B78" s="182" t="str">
        <f>IF(VLOOKUP(A78,'TRB Record'!$A$2:$C$61,3)="","",VLOOKUP(A78,'TRB Record'!$A$2:$C$61,3))</f>
        <v/>
      </c>
      <c r="C78" s="183"/>
      <c r="D78" s="183"/>
      <c r="E78" s="211">
        <v>1</v>
      </c>
      <c r="F78" s="210">
        <f t="shared" si="22"/>
        <v>0</v>
      </c>
      <c r="G78" s="227">
        <f>AVERAGE(F78:F80)</f>
        <v>0</v>
      </c>
      <c r="H78" s="183"/>
      <c r="I78" s="228" t="e">
        <f>AVERAGE(H78:H80)</f>
        <v>#DIV/0!</v>
      </c>
      <c r="J78" s="234" t="str">
        <f t="shared" ref="J78" si="25">IF(AND(C78="",H78=""),"",IF(G78=0,I78,G78))</f>
        <v/>
      </c>
    </row>
    <row r="79" spans="1:10">
      <c r="A79" s="181"/>
      <c r="B79" s="184"/>
      <c r="C79" s="139"/>
      <c r="D79" s="139"/>
      <c r="E79" s="212">
        <v>1</v>
      </c>
      <c r="F79" s="218">
        <f t="shared" si="22"/>
        <v>0</v>
      </c>
      <c r="G79" s="229"/>
      <c r="H79" s="139"/>
      <c r="I79" s="185"/>
    </row>
    <row r="80" spans="1:10" ht="13.5" thickBot="1">
      <c r="A80" s="181"/>
      <c r="B80" s="186"/>
      <c r="C80" s="187"/>
      <c r="D80" s="187"/>
      <c r="E80" s="213">
        <v>1</v>
      </c>
      <c r="F80" s="219">
        <f t="shared" si="22"/>
        <v>0</v>
      </c>
      <c r="G80" s="230"/>
      <c r="H80" s="187"/>
      <c r="I80" s="188"/>
    </row>
    <row r="81" spans="1:10">
      <c r="A81" s="181">
        <v>26</v>
      </c>
      <c r="B81" s="182" t="str">
        <f>IF(VLOOKUP(A81,'TRB Record'!$A$2:$C$61,3)="","",VLOOKUP(A81,'TRB Record'!$A$2:$C$61,3))</f>
        <v/>
      </c>
      <c r="C81" s="189"/>
      <c r="D81" s="189"/>
      <c r="E81" s="214">
        <v>1</v>
      </c>
      <c r="F81" s="220">
        <f t="shared" si="22"/>
        <v>0</v>
      </c>
      <c r="G81" s="227">
        <f>AVERAGE(F81:F83)</f>
        <v>0</v>
      </c>
      <c r="H81" s="183"/>
      <c r="I81" s="228" t="e">
        <f>AVERAGE(H81:H83)</f>
        <v>#DIV/0!</v>
      </c>
      <c r="J81" s="234" t="str">
        <f t="shared" ref="J81" si="26">IF(AND(C81="",H81=""),"",IF(G81=0,I81,G81))</f>
        <v/>
      </c>
    </row>
    <row r="82" spans="1:10">
      <c r="A82" s="181"/>
      <c r="B82" s="184"/>
      <c r="C82" s="139"/>
      <c r="D82" s="139"/>
      <c r="E82" s="212">
        <v>1</v>
      </c>
      <c r="F82" s="218">
        <f t="shared" si="22"/>
        <v>0</v>
      </c>
      <c r="G82" s="229"/>
      <c r="H82" s="139"/>
      <c r="I82" s="185"/>
    </row>
    <row r="83" spans="1:10" ht="13.5" thickBot="1">
      <c r="A83" s="181"/>
      <c r="B83" s="190"/>
      <c r="C83" s="191"/>
      <c r="D83" s="191"/>
      <c r="E83" s="215">
        <v>1</v>
      </c>
      <c r="F83" s="221">
        <f t="shared" si="22"/>
        <v>0</v>
      </c>
      <c r="G83" s="230"/>
      <c r="H83" s="187"/>
      <c r="I83" s="188"/>
    </row>
    <row r="84" spans="1:10">
      <c r="A84" s="181">
        <v>27</v>
      </c>
      <c r="B84" s="182" t="str">
        <f>IF(VLOOKUP(A84,'TRB Record'!$A$2:$C$61,3)="","",VLOOKUP(A84,'TRB Record'!$A$2:$C$61,3))</f>
        <v/>
      </c>
      <c r="C84" s="183"/>
      <c r="D84" s="183"/>
      <c r="E84" s="211">
        <v>1</v>
      </c>
      <c r="F84" s="210">
        <f t="shared" si="22"/>
        <v>0</v>
      </c>
      <c r="G84" s="227">
        <f>AVERAGE(F84:F86)</f>
        <v>0</v>
      </c>
      <c r="H84" s="183"/>
      <c r="I84" s="228" t="e">
        <f>AVERAGE(H84:H86)</f>
        <v>#DIV/0!</v>
      </c>
      <c r="J84" s="234" t="str">
        <f t="shared" ref="J84" si="27">IF(AND(C84="",H84=""),"",IF(G84=0,I84,G84))</f>
        <v/>
      </c>
    </row>
    <row r="85" spans="1:10">
      <c r="A85" s="181"/>
      <c r="B85" s="184"/>
      <c r="C85" s="139"/>
      <c r="D85" s="139"/>
      <c r="E85" s="212">
        <v>1</v>
      </c>
      <c r="F85" s="218">
        <f t="shared" si="22"/>
        <v>0</v>
      </c>
      <c r="G85" s="229"/>
      <c r="H85" s="139"/>
      <c r="I85" s="185"/>
    </row>
    <row r="86" spans="1:10" ht="13.5" thickBot="1">
      <c r="A86" s="181"/>
      <c r="B86" s="186"/>
      <c r="C86" s="187"/>
      <c r="D86" s="187"/>
      <c r="E86" s="213">
        <v>1</v>
      </c>
      <c r="F86" s="219">
        <f t="shared" si="22"/>
        <v>0</v>
      </c>
      <c r="G86" s="230"/>
      <c r="H86" s="187"/>
      <c r="I86" s="188"/>
    </row>
    <row r="87" spans="1:10">
      <c r="A87" s="181">
        <v>28</v>
      </c>
      <c r="B87" s="182" t="str">
        <f>IF(VLOOKUP(A87,'TRB Record'!$A$2:$C$61,3)="","",VLOOKUP(A87,'TRB Record'!$A$2:$C$61,3))</f>
        <v/>
      </c>
      <c r="C87" s="189"/>
      <c r="D87" s="189"/>
      <c r="E87" s="214">
        <v>1</v>
      </c>
      <c r="F87" s="220">
        <f t="shared" si="22"/>
        <v>0</v>
      </c>
      <c r="G87" s="227">
        <f>AVERAGE(F87:F89)</f>
        <v>0</v>
      </c>
      <c r="H87" s="183"/>
      <c r="I87" s="228" t="e">
        <f>AVERAGE(H87:H89)</f>
        <v>#DIV/0!</v>
      </c>
      <c r="J87" s="234" t="str">
        <f t="shared" ref="J87" si="28">IF(AND(C87="",H87=""),"",IF(G87=0,I87,G87))</f>
        <v/>
      </c>
    </row>
    <row r="88" spans="1:10">
      <c r="A88" s="181"/>
      <c r="B88" s="184"/>
      <c r="C88" s="139"/>
      <c r="D88" s="139"/>
      <c r="E88" s="212">
        <v>1</v>
      </c>
      <c r="F88" s="218">
        <f t="shared" si="22"/>
        <v>0</v>
      </c>
      <c r="G88" s="229"/>
      <c r="H88" s="139"/>
      <c r="I88" s="185"/>
    </row>
    <row r="89" spans="1:10" ht="13.5" thickBot="1">
      <c r="A89" s="181"/>
      <c r="B89" s="190"/>
      <c r="C89" s="191"/>
      <c r="D89" s="191"/>
      <c r="E89" s="215">
        <v>1</v>
      </c>
      <c r="F89" s="221">
        <f t="shared" si="22"/>
        <v>0</v>
      </c>
      <c r="G89" s="230"/>
      <c r="H89" s="187"/>
      <c r="I89" s="188"/>
    </row>
    <row r="90" spans="1:10">
      <c r="A90" s="181">
        <v>29</v>
      </c>
      <c r="B90" s="182" t="str">
        <f>IF(VLOOKUP(A90,'TRB Record'!$A$2:$C$61,3)="","",VLOOKUP(A90,'TRB Record'!$A$2:$C$61,3))</f>
        <v/>
      </c>
      <c r="C90" s="183"/>
      <c r="D90" s="183"/>
      <c r="E90" s="211">
        <v>1</v>
      </c>
      <c r="F90" s="210">
        <f t="shared" si="22"/>
        <v>0</v>
      </c>
      <c r="G90" s="227">
        <f>AVERAGE(F90:F92)</f>
        <v>0</v>
      </c>
      <c r="H90" s="183"/>
      <c r="I90" s="228" t="e">
        <f>AVERAGE(H90:H92)</f>
        <v>#DIV/0!</v>
      </c>
      <c r="J90" s="234" t="str">
        <f t="shared" ref="J90" si="29">IF(AND(C90="",H90=""),"",IF(G90=0,I90,G90))</f>
        <v/>
      </c>
    </row>
    <row r="91" spans="1:10">
      <c r="A91" s="181"/>
      <c r="B91" s="184"/>
      <c r="C91" s="139"/>
      <c r="D91" s="139"/>
      <c r="E91" s="212">
        <v>1</v>
      </c>
      <c r="F91" s="218">
        <f t="shared" si="22"/>
        <v>0</v>
      </c>
      <c r="G91" s="229"/>
      <c r="H91" s="139"/>
      <c r="I91" s="185"/>
    </row>
    <row r="92" spans="1:10" ht="13.5" thickBot="1">
      <c r="A92" s="181"/>
      <c r="B92" s="186"/>
      <c r="C92" s="187"/>
      <c r="D92" s="187"/>
      <c r="E92" s="213">
        <v>1</v>
      </c>
      <c r="F92" s="219">
        <f t="shared" si="22"/>
        <v>0</v>
      </c>
      <c r="G92" s="230"/>
      <c r="H92" s="187"/>
      <c r="I92" s="188"/>
    </row>
    <row r="93" spans="1:10">
      <c r="A93" s="181">
        <v>30</v>
      </c>
      <c r="B93" s="182" t="str">
        <f>IF(VLOOKUP(A93,'TRB Record'!$A$2:$C$61,3)="","",VLOOKUP(A93,'TRB Record'!$A$2:$C$61,3))</f>
        <v/>
      </c>
      <c r="C93" s="183"/>
      <c r="D93" s="183"/>
      <c r="E93" s="211">
        <v>1</v>
      </c>
      <c r="F93" s="210">
        <f t="shared" si="22"/>
        <v>0</v>
      </c>
      <c r="G93" s="227">
        <f>AVERAGE(F93:F95)</f>
        <v>0</v>
      </c>
      <c r="H93" s="183"/>
      <c r="I93" s="228" t="e">
        <f>AVERAGE(H93:H95)</f>
        <v>#DIV/0!</v>
      </c>
      <c r="J93" s="234" t="str">
        <f t="shared" ref="J93" si="30">IF(AND(C93="",H93=""),"",IF(G93=0,I93,G93))</f>
        <v/>
      </c>
    </row>
    <row r="94" spans="1:10">
      <c r="A94" s="181"/>
      <c r="B94" s="184"/>
      <c r="C94" s="139"/>
      <c r="D94" s="139"/>
      <c r="E94" s="212">
        <v>1</v>
      </c>
      <c r="F94" s="218">
        <f t="shared" si="22"/>
        <v>0</v>
      </c>
      <c r="G94" s="229"/>
      <c r="H94" s="139"/>
      <c r="I94" s="185"/>
    </row>
    <row r="95" spans="1:10" ht="13.5" thickBot="1">
      <c r="A95" s="181"/>
      <c r="B95" s="186"/>
      <c r="C95" s="187"/>
      <c r="D95" s="187"/>
      <c r="E95" s="213">
        <v>1</v>
      </c>
      <c r="F95" s="219">
        <f t="shared" si="22"/>
        <v>0</v>
      </c>
      <c r="G95" s="230"/>
      <c r="H95" s="187"/>
      <c r="I95" s="188"/>
    </row>
  </sheetData>
  <mergeCells count="2">
    <mergeCell ref="B3:G3"/>
    <mergeCell ref="H3:I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C32"/>
  <sheetViews>
    <sheetView workbookViewId="0">
      <selection activeCell="C3" sqref="C3"/>
    </sheetView>
  </sheetViews>
  <sheetFormatPr defaultRowHeight="12.75"/>
  <cols>
    <col min="1" max="1" width="10.5703125" bestFit="1" customWidth="1"/>
    <col min="2" max="2" width="19.140625" customWidth="1"/>
  </cols>
  <sheetData>
    <row r="2" spans="1:3" ht="13.5" thickBot="1">
      <c r="A2" s="180" t="s">
        <v>0</v>
      </c>
      <c r="B2" s="180" t="s">
        <v>159</v>
      </c>
      <c r="C2" s="236" t="s">
        <v>56</v>
      </c>
    </row>
    <row r="3" spans="1:3" ht="13.5" thickBot="1">
      <c r="A3" s="181">
        <v>1</v>
      </c>
      <c r="B3" s="182" t="str">
        <f>IF(VLOOKUP(A3,'TRB Record'!$A$2:$C$61,3)="","",VLOOKUP(A3,'TRB Record'!$A$2:$C$61,3))</f>
        <v>F1 t0</v>
      </c>
      <c r="C3" s="237"/>
    </row>
    <row r="4" spans="1:3" ht="13.5" thickBot="1">
      <c r="A4" s="181">
        <v>2</v>
      </c>
      <c r="B4" s="182" t="str">
        <f>IF(VLOOKUP(A4,'TRB Record'!$A$2:$C$61,3)="","",VLOOKUP(A4,'TRB Record'!$A$2:$C$61,3))</f>
        <v>F2 t0</v>
      </c>
      <c r="C4" s="238"/>
    </row>
    <row r="5" spans="1:3" ht="13.5" thickBot="1">
      <c r="A5" s="181">
        <v>3</v>
      </c>
      <c r="B5" s="182" t="str">
        <f>IF(VLOOKUP(A5,'TRB Record'!$A$2:$C$61,3)="","",VLOOKUP(A5,'TRB Record'!$A$2:$C$61,3))</f>
        <v>F3 t0</v>
      </c>
      <c r="C5" s="237"/>
    </row>
    <row r="6" spans="1:3" ht="13.5" thickBot="1">
      <c r="A6" s="181">
        <v>4</v>
      </c>
      <c r="B6" s="182" t="str">
        <f>IF(VLOOKUP(A6,'TRB Record'!$A$2:$C$61,3)="","",VLOOKUP(A6,'TRB Record'!$A$2:$C$61,3))</f>
        <v>F4 t0</v>
      </c>
      <c r="C6" s="238"/>
    </row>
    <row r="7" spans="1:3" ht="13.5" thickBot="1">
      <c r="A7" s="181">
        <v>5</v>
      </c>
      <c r="B7" s="182" t="str">
        <f>IF(VLOOKUP(A7,'TRB Record'!$A$2:$C$61,3)="","",VLOOKUP(A7,'TRB Record'!$A$2:$C$61,3))</f>
        <v>F6 t0</v>
      </c>
      <c r="C7" s="237"/>
    </row>
    <row r="8" spans="1:3" ht="13.5" thickBot="1">
      <c r="A8" s="181">
        <v>6</v>
      </c>
      <c r="B8" s="182" t="str">
        <f>IF(VLOOKUP(A8,'TRB Record'!$A$2:$C$61,3)="","",VLOOKUP(A8,'TRB Record'!$A$2:$C$61,3))</f>
        <v>F7 t0</v>
      </c>
      <c r="C8" s="238"/>
    </row>
    <row r="9" spans="1:3" ht="13.5" thickBot="1">
      <c r="A9" s="181">
        <v>7</v>
      </c>
      <c r="B9" s="182" t="str">
        <f>IF(VLOOKUP(A9,'TRB Record'!$A$2:$C$61,3)="","",VLOOKUP(A9,'TRB Record'!$A$2:$C$61,3))</f>
        <v>F8 t0</v>
      </c>
      <c r="C9" s="237"/>
    </row>
    <row r="10" spans="1:3" ht="13.5" thickBot="1">
      <c r="A10" s="181">
        <v>8</v>
      </c>
      <c r="B10" s="182" t="str">
        <f>IF(VLOOKUP(A10,'TRB Record'!$A$2:$C$61,3)="","",VLOOKUP(A10,'TRB Record'!$A$2:$C$61,3))</f>
        <v>F9 t0</v>
      </c>
      <c r="C10" s="238"/>
    </row>
    <row r="11" spans="1:3" ht="13.5" thickBot="1">
      <c r="A11" s="181">
        <v>9</v>
      </c>
      <c r="B11" s="182" t="str">
        <f>IF(VLOOKUP(A11,'TRB Record'!$A$2:$C$61,3)="","",VLOOKUP(A11,'TRB Record'!$A$2:$C$61,3))</f>
        <v>F10 t0</v>
      </c>
      <c r="C11" s="237"/>
    </row>
    <row r="12" spans="1:3" ht="13.5" thickBot="1">
      <c r="A12" s="181">
        <v>10</v>
      </c>
      <c r="B12" s="182" t="str">
        <f>IF(VLOOKUP(A12,'TRB Record'!$A$2:$C$61,3)="","",VLOOKUP(A12,'TRB Record'!$A$2:$C$61,3))</f>
        <v>F11 t0</v>
      </c>
      <c r="C12" s="238"/>
    </row>
    <row r="13" spans="1:3" ht="13.5" thickBot="1">
      <c r="A13" s="181">
        <v>11</v>
      </c>
      <c r="B13" s="182" t="str">
        <f>IF(VLOOKUP(A13,'TRB Record'!$A$2:$C$61,3)="","",VLOOKUP(A13,'TRB Record'!$A$2:$C$61,3))</f>
        <v>F12 t0</v>
      </c>
      <c r="C13" s="237"/>
    </row>
    <row r="14" spans="1:3" ht="13.5" thickBot="1">
      <c r="A14" s="181">
        <v>12</v>
      </c>
      <c r="B14" s="182" t="str">
        <f>IF(VLOOKUP(A14,'TRB Record'!$A$2:$C$61,3)="","",VLOOKUP(A14,'TRB Record'!$A$2:$C$61,3))</f>
        <v/>
      </c>
      <c r="C14" s="238"/>
    </row>
    <row r="15" spans="1:3" ht="13.5" thickBot="1">
      <c r="A15" s="181">
        <v>13</v>
      </c>
      <c r="B15" s="182" t="str">
        <f>IF(VLOOKUP(A15,'TRB Record'!$A$2:$C$61,3)="","",VLOOKUP(A15,'TRB Record'!$A$2:$C$61,3))</f>
        <v/>
      </c>
      <c r="C15" s="237"/>
    </row>
    <row r="16" spans="1:3" ht="13.5" thickBot="1">
      <c r="A16" s="181">
        <v>14</v>
      </c>
      <c r="B16" s="182" t="str">
        <f>IF(VLOOKUP(A16,'TRB Record'!$A$2:$C$61,3)="","",VLOOKUP(A16,'TRB Record'!$A$2:$C$61,3))</f>
        <v/>
      </c>
      <c r="C16" s="238"/>
    </row>
    <row r="17" spans="1:3" ht="13.5" thickBot="1">
      <c r="A17" s="181">
        <v>15</v>
      </c>
      <c r="B17" s="182" t="str">
        <f>IF(VLOOKUP(A17,'TRB Record'!$A$2:$C$61,3)="","",VLOOKUP(A17,'TRB Record'!$A$2:$C$61,3))</f>
        <v/>
      </c>
      <c r="C17" s="237"/>
    </row>
    <row r="18" spans="1:3" ht="13.5" thickBot="1">
      <c r="A18" s="181">
        <v>16</v>
      </c>
      <c r="B18" s="182" t="str">
        <f>IF(VLOOKUP(A18,'TRB Record'!$A$2:$C$61,3)="","",VLOOKUP(A18,'TRB Record'!$A$2:$C$61,3))</f>
        <v/>
      </c>
      <c r="C18" s="238"/>
    </row>
    <row r="19" spans="1:3" ht="13.5" thickBot="1">
      <c r="A19" s="181">
        <v>17</v>
      </c>
      <c r="B19" s="182" t="str">
        <f>IF(VLOOKUP(A19,'TRB Record'!$A$2:$C$61,3)="","",VLOOKUP(A19,'TRB Record'!$A$2:$C$61,3))</f>
        <v/>
      </c>
      <c r="C19" s="237"/>
    </row>
    <row r="20" spans="1:3" ht="13.5" thickBot="1">
      <c r="A20" s="181">
        <v>18</v>
      </c>
      <c r="B20" s="182" t="str">
        <f>IF(VLOOKUP(A20,'TRB Record'!$A$2:$C$61,3)="","",VLOOKUP(A20,'TRB Record'!$A$2:$C$61,3))</f>
        <v/>
      </c>
      <c r="C20" s="238"/>
    </row>
    <row r="21" spans="1:3" ht="13.5" thickBot="1">
      <c r="A21" s="181">
        <v>19</v>
      </c>
      <c r="B21" s="182" t="str">
        <f>IF(VLOOKUP(A21,'TRB Record'!$A$2:$C$61,3)="","",VLOOKUP(A21,'TRB Record'!$A$2:$C$61,3))</f>
        <v/>
      </c>
      <c r="C21" s="237"/>
    </row>
    <row r="22" spans="1:3" ht="13.5" thickBot="1">
      <c r="A22" s="181">
        <v>20</v>
      </c>
      <c r="B22" s="182" t="str">
        <f>IF(VLOOKUP(A22,'TRB Record'!$A$2:$C$61,3)="","",VLOOKUP(A22,'TRB Record'!$A$2:$C$61,3))</f>
        <v/>
      </c>
      <c r="C22" s="238"/>
    </row>
    <row r="23" spans="1:3" ht="13.5" thickBot="1">
      <c r="A23" s="181">
        <v>21</v>
      </c>
      <c r="B23" s="182" t="str">
        <f>IF(VLOOKUP(A23,'TRB Record'!$A$2:$C$61,3)="","",VLOOKUP(A23,'TRB Record'!$A$2:$C$61,3))</f>
        <v/>
      </c>
      <c r="C23" s="237"/>
    </row>
    <row r="24" spans="1:3" ht="13.5" thickBot="1">
      <c r="A24" s="181">
        <v>22</v>
      </c>
      <c r="B24" s="182" t="str">
        <f>IF(VLOOKUP(A24,'TRB Record'!$A$2:$C$61,3)="","",VLOOKUP(A24,'TRB Record'!$A$2:$C$61,3))</f>
        <v/>
      </c>
      <c r="C24" s="238"/>
    </row>
    <row r="25" spans="1:3" ht="13.5" thickBot="1">
      <c r="A25" s="181">
        <v>23</v>
      </c>
      <c r="B25" s="182" t="str">
        <f>IF(VLOOKUP(A25,'TRB Record'!$A$2:$C$61,3)="","",VLOOKUP(A25,'TRB Record'!$A$2:$C$61,3))</f>
        <v/>
      </c>
      <c r="C25" s="237"/>
    </row>
    <row r="26" spans="1:3" ht="13.5" thickBot="1">
      <c r="A26" s="181">
        <v>24</v>
      </c>
      <c r="B26" s="182" t="str">
        <f>IF(VLOOKUP(A26,'TRB Record'!$A$2:$C$61,3)="","",VLOOKUP(A26,'TRB Record'!$A$2:$C$61,3))</f>
        <v/>
      </c>
      <c r="C26" s="238"/>
    </row>
    <row r="27" spans="1:3" ht="13.5" thickBot="1">
      <c r="A27" s="181">
        <v>25</v>
      </c>
      <c r="B27" s="182" t="str">
        <f>IF(VLOOKUP(A27,'TRB Record'!$A$2:$C$61,3)="","",VLOOKUP(A27,'TRB Record'!$A$2:$C$61,3))</f>
        <v/>
      </c>
      <c r="C27" s="237"/>
    </row>
    <row r="28" spans="1:3" ht="13.5" thickBot="1">
      <c r="A28" s="181">
        <v>26</v>
      </c>
      <c r="B28" s="182" t="str">
        <f>IF(VLOOKUP(A28,'TRB Record'!$A$2:$C$61,3)="","",VLOOKUP(A28,'TRB Record'!$A$2:$C$61,3))</f>
        <v/>
      </c>
      <c r="C28" s="238"/>
    </row>
    <row r="29" spans="1:3" ht="13.5" thickBot="1">
      <c r="A29" s="181">
        <v>27</v>
      </c>
      <c r="B29" s="182" t="str">
        <f>IF(VLOOKUP(A29,'TRB Record'!$A$2:$C$61,3)="","",VLOOKUP(A29,'TRB Record'!$A$2:$C$61,3))</f>
        <v/>
      </c>
      <c r="C29" s="183"/>
    </row>
    <row r="30" spans="1:3" ht="13.5" thickBot="1">
      <c r="A30" s="181">
        <v>28</v>
      </c>
      <c r="B30" s="182" t="str">
        <f>IF(VLOOKUP(A30,'TRB Record'!$A$2:$C$61,3)="","",VLOOKUP(A30,'TRB Record'!$A$2:$C$61,3))</f>
        <v/>
      </c>
      <c r="C30" s="189"/>
    </row>
    <row r="31" spans="1:3" ht="13.5" thickBot="1">
      <c r="A31" s="181">
        <v>29</v>
      </c>
      <c r="B31" s="182" t="str">
        <f>IF(VLOOKUP(A31,'TRB Record'!$A$2:$C$61,3)="","",VLOOKUP(A31,'TRB Record'!$A$2:$C$61,3))</f>
        <v/>
      </c>
      <c r="C31" s="183"/>
    </row>
    <row r="32" spans="1:3">
      <c r="A32" s="181">
        <v>30</v>
      </c>
      <c r="B32" s="182" t="str">
        <f>IF(VLOOKUP(A32,'TRB Record'!$A$2:$C$61,3)="","",VLOOKUP(A32,'TRB Record'!$A$2:$C$61,3))</f>
        <v/>
      </c>
      <c r="C32" s="18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pageSetUpPr fitToPage="1"/>
  </sheetPr>
  <dimension ref="A1:K61"/>
  <sheetViews>
    <sheetView workbookViewId="0">
      <pane xSplit="2" ySplit="1" topLeftCell="C2" activePane="bottomRight" state="frozen"/>
      <selection pane="topRight"/>
      <selection pane="bottomLeft"/>
      <selection pane="bottomRight" activeCell="B2" sqref="B2"/>
    </sheetView>
  </sheetViews>
  <sheetFormatPr defaultColWidth="10.85546875" defaultRowHeight="12"/>
  <cols>
    <col min="1" max="1" width="10.85546875" style="1" customWidth="1"/>
    <col min="2" max="2" width="13.42578125" style="2" customWidth="1"/>
    <col min="3" max="3" width="16.42578125" style="9" customWidth="1"/>
    <col min="4" max="4" width="7.140625" style="2" customWidth="1"/>
    <col min="5" max="5" width="6.7109375" style="2" customWidth="1"/>
    <col min="6" max="6" width="8.140625" style="2" customWidth="1"/>
    <col min="7" max="7" width="6.7109375" style="2" customWidth="1"/>
    <col min="8" max="8" width="7.7109375" style="30" customWidth="1"/>
    <col min="9" max="9" width="7.42578125" style="10" customWidth="1"/>
    <col min="10" max="11" width="6.5703125" style="11" bestFit="1" customWidth="1"/>
    <col min="12" max="16384" width="10.85546875" style="5"/>
  </cols>
  <sheetData>
    <row r="1" spans="1:11" s="6" customFormat="1" ht="114">
      <c r="A1" s="6" t="s">
        <v>0</v>
      </c>
      <c r="B1" s="63" t="s">
        <v>37</v>
      </c>
      <c r="C1" s="7" t="s">
        <v>38</v>
      </c>
      <c r="D1" s="63" t="s">
        <v>39</v>
      </c>
      <c r="E1" s="64" t="s">
        <v>68</v>
      </c>
      <c r="F1" s="62" t="s">
        <v>40</v>
      </c>
      <c r="G1" s="62" t="s">
        <v>41</v>
      </c>
      <c r="H1" s="29" t="s">
        <v>42</v>
      </c>
      <c r="I1" s="65" t="s">
        <v>43</v>
      </c>
      <c r="J1" s="8" t="s">
        <v>44</v>
      </c>
      <c r="K1" s="8" t="s">
        <v>45</v>
      </c>
    </row>
    <row r="2" spans="1:11" ht="12.75">
      <c r="A2" s="1">
        <f>'TRB Record'!A2</f>
        <v>1</v>
      </c>
      <c r="B2" s="134"/>
      <c r="C2" s="9" t="str">
        <f>IF('TRB Record'!C2="","",'TRB Record'!C2)</f>
        <v>F1 t0</v>
      </c>
      <c r="D2" s="135"/>
      <c r="F2" s="139"/>
      <c r="G2" s="139"/>
      <c r="H2" s="30" t="str">
        <f>IF(OR(F2="",G2=""),"",(G2+F2)/F2)</f>
        <v/>
      </c>
      <c r="J2" s="20" t="str">
        <f>IF(OR((D2=""),(H2=""),(I2="")),"",(D2*H2)/I2)</f>
        <v/>
      </c>
      <c r="K2" s="20"/>
    </row>
    <row r="3" spans="1:11" ht="12.75">
      <c r="A3" s="1" t="str">
        <f>'TRB Record'!A3</f>
        <v>replicate 1</v>
      </c>
      <c r="B3" s="134"/>
      <c r="C3" s="9" t="str">
        <f>IF('TRB Record'!C3="","",'TRB Record'!C3)</f>
        <v>F1 t0</v>
      </c>
      <c r="D3" s="135"/>
      <c r="F3" s="139"/>
      <c r="G3" s="139"/>
      <c r="H3" s="30" t="str">
        <f t="shared" ref="H3:H61" si="0">IF(OR(F3="",G3=""),"",(G3+F3)/F3)</f>
        <v/>
      </c>
      <c r="J3" s="20" t="str">
        <f t="shared" ref="J3:J61" si="1">IF(OR((D3=""),(H3=""),(I3="")),"",(D3*H3)/I3)</f>
        <v/>
      </c>
      <c r="K3" s="20" t="str">
        <f t="shared" ref="K3" si="2">IF(J3="",J2,AVERAGE(J2:J3))</f>
        <v/>
      </c>
    </row>
    <row r="4" spans="1:11" ht="12.75">
      <c r="A4" s="1">
        <f>'TRB Record'!A4</f>
        <v>2</v>
      </c>
      <c r="B4" s="134"/>
      <c r="C4" s="9" t="str">
        <f>IF('TRB Record'!C4="","",'TRB Record'!C4)</f>
        <v>F2 t0</v>
      </c>
      <c r="D4" s="135"/>
      <c r="F4" s="139"/>
      <c r="G4" s="139"/>
      <c r="H4" s="30" t="str">
        <f t="shared" si="0"/>
        <v/>
      </c>
      <c r="J4" s="20" t="str">
        <f t="shared" si="1"/>
        <v/>
      </c>
      <c r="K4" s="20"/>
    </row>
    <row r="5" spans="1:11" ht="12.75">
      <c r="A5" s="1" t="str">
        <f>'TRB Record'!A5</f>
        <v>replicate 2</v>
      </c>
      <c r="B5" s="134"/>
      <c r="C5" s="9" t="str">
        <f>IF('TRB Record'!C5="","",'TRB Record'!C5)</f>
        <v>F2 t0</v>
      </c>
      <c r="D5" s="135"/>
      <c r="F5" s="139"/>
      <c r="G5" s="139"/>
      <c r="H5" s="30" t="str">
        <f t="shared" si="0"/>
        <v/>
      </c>
      <c r="J5" s="20" t="str">
        <f t="shared" si="1"/>
        <v/>
      </c>
      <c r="K5" s="20" t="str">
        <f t="shared" ref="K5" si="3">IF(J5="",J4,AVERAGE(J4:J5))</f>
        <v/>
      </c>
    </row>
    <row r="6" spans="1:11" ht="12.75">
      <c r="A6" s="1">
        <f>'TRB Record'!A6</f>
        <v>3</v>
      </c>
      <c r="B6" s="134"/>
      <c r="C6" s="9" t="str">
        <f>IF('TRB Record'!C6="","",'TRB Record'!C6)</f>
        <v>F3 t0</v>
      </c>
      <c r="D6" s="135"/>
      <c r="F6" s="139"/>
      <c r="G6" s="139"/>
      <c r="H6" s="30" t="str">
        <f t="shared" si="0"/>
        <v/>
      </c>
      <c r="J6" s="20" t="str">
        <f t="shared" si="1"/>
        <v/>
      </c>
      <c r="K6" s="20"/>
    </row>
    <row r="7" spans="1:11" ht="12.75">
      <c r="A7" s="1" t="str">
        <f>'TRB Record'!A7</f>
        <v>replicate 3</v>
      </c>
      <c r="B7" s="134"/>
      <c r="C7" s="9" t="str">
        <f>IF('TRB Record'!C7="","",'TRB Record'!C7)</f>
        <v>F3 t0</v>
      </c>
      <c r="D7" s="135"/>
      <c r="F7" s="139"/>
      <c r="G7" s="139"/>
      <c r="H7" s="30" t="str">
        <f t="shared" si="0"/>
        <v/>
      </c>
      <c r="J7" s="20" t="str">
        <f t="shared" si="1"/>
        <v/>
      </c>
      <c r="K7" s="20" t="str">
        <f t="shared" ref="K7" si="4">IF(J7="",J6,AVERAGE(J6:J7))</f>
        <v/>
      </c>
    </row>
    <row r="8" spans="1:11" ht="12.75">
      <c r="A8" s="1">
        <f>'TRB Record'!A8</f>
        <v>4</v>
      </c>
      <c r="B8" s="134"/>
      <c r="C8" s="9" t="str">
        <f>IF('TRB Record'!C8="","",'TRB Record'!C8)</f>
        <v>F4 t0</v>
      </c>
      <c r="D8" s="135"/>
      <c r="F8" s="139"/>
      <c r="G8" s="139"/>
      <c r="H8" s="30" t="str">
        <f t="shared" si="0"/>
        <v/>
      </c>
      <c r="J8" s="20" t="str">
        <f t="shared" si="1"/>
        <v/>
      </c>
      <c r="K8" s="20"/>
    </row>
    <row r="9" spans="1:11" ht="12.75">
      <c r="A9" s="1" t="str">
        <f>'TRB Record'!A9</f>
        <v>replicate 4</v>
      </c>
      <c r="B9" s="134"/>
      <c r="C9" s="9" t="str">
        <f>IF('TRB Record'!C9="","",'TRB Record'!C9)</f>
        <v>F4 t0</v>
      </c>
      <c r="D9" s="135"/>
      <c r="F9" s="139"/>
      <c r="G9" s="139"/>
      <c r="H9" s="30" t="str">
        <f t="shared" si="0"/>
        <v/>
      </c>
      <c r="J9" s="20" t="str">
        <f t="shared" si="1"/>
        <v/>
      </c>
      <c r="K9" s="20" t="str">
        <f t="shared" ref="K9" si="5">IF(J9="",J8,AVERAGE(J8:J9))</f>
        <v/>
      </c>
    </row>
    <row r="10" spans="1:11" ht="12.75">
      <c r="A10" s="1">
        <f>'TRB Record'!A10</f>
        <v>5</v>
      </c>
      <c r="B10" s="134"/>
      <c r="C10" s="9" t="str">
        <f>IF('TRB Record'!C10="","",'TRB Record'!C10)</f>
        <v>F6 t0</v>
      </c>
      <c r="D10" s="135"/>
      <c r="F10" s="139"/>
      <c r="G10" s="139"/>
      <c r="H10" s="30" t="str">
        <f t="shared" si="0"/>
        <v/>
      </c>
      <c r="J10" s="20" t="str">
        <f t="shared" si="1"/>
        <v/>
      </c>
      <c r="K10" s="20"/>
    </row>
    <row r="11" spans="1:11" ht="12.75">
      <c r="A11" s="1" t="str">
        <f>'TRB Record'!A11</f>
        <v>replicate 5</v>
      </c>
      <c r="B11" s="134"/>
      <c r="C11" s="9" t="str">
        <f>IF('TRB Record'!C11="","",'TRB Record'!C11)</f>
        <v>F6 t0</v>
      </c>
      <c r="D11" s="135"/>
      <c r="F11" s="139"/>
      <c r="G11" s="139"/>
      <c r="H11" s="30" t="str">
        <f t="shared" si="0"/>
        <v/>
      </c>
      <c r="J11" s="20" t="str">
        <f t="shared" si="1"/>
        <v/>
      </c>
      <c r="K11" s="20" t="str">
        <f t="shared" ref="K11" si="6">IF(J11="",J10,AVERAGE(J10:J11))</f>
        <v/>
      </c>
    </row>
    <row r="12" spans="1:11" ht="12.75">
      <c r="A12" s="1">
        <f>'TRB Record'!A12</f>
        <v>6</v>
      </c>
      <c r="B12" s="134"/>
      <c r="C12" s="9" t="str">
        <f>IF('TRB Record'!C12="","",'TRB Record'!C12)</f>
        <v>F7 t0</v>
      </c>
      <c r="D12" s="135"/>
      <c r="F12" s="139"/>
      <c r="G12" s="139"/>
      <c r="H12" s="30" t="str">
        <f t="shared" si="0"/>
        <v/>
      </c>
      <c r="J12" s="20" t="str">
        <f t="shared" si="1"/>
        <v/>
      </c>
      <c r="K12" s="20"/>
    </row>
    <row r="13" spans="1:11" ht="12.75">
      <c r="A13" s="1" t="str">
        <f>'TRB Record'!A13</f>
        <v>replicate 6</v>
      </c>
      <c r="B13" s="134"/>
      <c r="C13" s="9" t="str">
        <f>IF('TRB Record'!C13="","",'TRB Record'!C13)</f>
        <v>F7 t0</v>
      </c>
      <c r="D13" s="135"/>
      <c r="F13" s="139"/>
      <c r="G13" s="139"/>
      <c r="H13" s="30" t="str">
        <f t="shared" si="0"/>
        <v/>
      </c>
      <c r="J13" s="20" t="str">
        <f t="shared" si="1"/>
        <v/>
      </c>
      <c r="K13" s="20" t="str">
        <f t="shared" ref="K13" si="7">IF(J13="",J12,AVERAGE(J12:J13))</f>
        <v/>
      </c>
    </row>
    <row r="14" spans="1:11" ht="12.75">
      <c r="A14" s="1">
        <f>'TRB Record'!A14</f>
        <v>7</v>
      </c>
      <c r="B14" s="134"/>
      <c r="C14" s="9" t="str">
        <f>IF('TRB Record'!C14="","",'TRB Record'!C14)</f>
        <v>F8 t0</v>
      </c>
      <c r="D14" s="135"/>
      <c r="F14" s="139"/>
      <c r="G14" s="139"/>
      <c r="H14" s="30" t="str">
        <f t="shared" si="0"/>
        <v/>
      </c>
      <c r="J14" s="20" t="str">
        <f t="shared" si="1"/>
        <v/>
      </c>
      <c r="K14" s="20"/>
    </row>
    <row r="15" spans="1:11" ht="12.75">
      <c r="A15" s="1" t="str">
        <f>'TRB Record'!A15</f>
        <v>replicate 7</v>
      </c>
      <c r="B15" s="134"/>
      <c r="C15" s="9" t="str">
        <f>IF('TRB Record'!C15="","",'TRB Record'!C15)</f>
        <v>F8 t0</v>
      </c>
      <c r="D15" s="135"/>
      <c r="F15" s="139"/>
      <c r="G15" s="139"/>
      <c r="H15" s="30" t="str">
        <f t="shared" si="0"/>
        <v/>
      </c>
      <c r="J15" s="20" t="str">
        <f t="shared" si="1"/>
        <v/>
      </c>
      <c r="K15" s="20" t="str">
        <f t="shared" ref="K15" si="8">IF(J15="",J14,AVERAGE(J14:J15))</f>
        <v/>
      </c>
    </row>
    <row r="16" spans="1:11" ht="12.75">
      <c r="A16" s="1">
        <f>'TRB Record'!A16</f>
        <v>8</v>
      </c>
      <c r="B16" s="134"/>
      <c r="C16" s="9" t="str">
        <f>IF('TRB Record'!C16="","",'TRB Record'!C16)</f>
        <v>F9 t0</v>
      </c>
      <c r="D16" s="135"/>
      <c r="F16" s="139"/>
      <c r="G16" s="139"/>
      <c r="H16" s="30" t="str">
        <f t="shared" si="0"/>
        <v/>
      </c>
      <c r="J16" s="20" t="str">
        <f t="shared" si="1"/>
        <v/>
      </c>
      <c r="K16" s="20"/>
    </row>
    <row r="17" spans="1:11" ht="12.75">
      <c r="A17" s="1" t="str">
        <f>'TRB Record'!A17</f>
        <v>replicate 8</v>
      </c>
      <c r="B17" s="134"/>
      <c r="C17" s="9" t="str">
        <f>IF('TRB Record'!C17="","",'TRB Record'!C17)</f>
        <v>F9 t0</v>
      </c>
      <c r="D17" s="135"/>
      <c r="F17" s="139"/>
      <c r="G17" s="139"/>
      <c r="H17" s="30" t="str">
        <f t="shared" si="0"/>
        <v/>
      </c>
      <c r="J17" s="20" t="str">
        <f t="shared" si="1"/>
        <v/>
      </c>
      <c r="K17" s="20" t="str">
        <f t="shared" ref="K17" si="9">IF(J17="",J16,AVERAGE(J16:J17))</f>
        <v/>
      </c>
    </row>
    <row r="18" spans="1:11" ht="12.75">
      <c r="A18" s="1">
        <f>'TRB Record'!A18</f>
        <v>9</v>
      </c>
      <c r="B18" s="134"/>
      <c r="C18" s="9" t="str">
        <f>IF('TRB Record'!C18="","",'TRB Record'!C18)</f>
        <v>F10 t0</v>
      </c>
      <c r="D18" s="135"/>
      <c r="F18" s="139"/>
      <c r="G18" s="139"/>
      <c r="H18" s="30" t="str">
        <f t="shared" si="0"/>
        <v/>
      </c>
      <c r="J18" s="20" t="str">
        <f t="shared" si="1"/>
        <v/>
      </c>
      <c r="K18" s="20"/>
    </row>
    <row r="19" spans="1:11" ht="12.75">
      <c r="A19" s="1" t="str">
        <f>'TRB Record'!A19</f>
        <v>replicate 9</v>
      </c>
      <c r="B19" s="134"/>
      <c r="C19" s="9" t="str">
        <f>IF('TRB Record'!C19="","",'TRB Record'!C19)</f>
        <v>F10 t0</v>
      </c>
      <c r="D19" s="135"/>
      <c r="F19" s="139"/>
      <c r="G19" s="139"/>
      <c r="H19" s="30" t="str">
        <f t="shared" si="0"/>
        <v/>
      </c>
      <c r="J19" s="20" t="str">
        <f t="shared" si="1"/>
        <v/>
      </c>
      <c r="K19" s="20" t="str">
        <f t="shared" ref="K19" si="10">IF(J19="",J18,AVERAGE(J18:J19))</f>
        <v/>
      </c>
    </row>
    <row r="20" spans="1:11" ht="12.75">
      <c r="A20" s="1">
        <f>'TRB Record'!A20</f>
        <v>10</v>
      </c>
      <c r="B20" s="134"/>
      <c r="C20" s="9" t="str">
        <f>IF('TRB Record'!C20="","",'TRB Record'!C20)</f>
        <v>F11 t0</v>
      </c>
      <c r="D20" s="135"/>
      <c r="F20" s="139"/>
      <c r="G20" s="139"/>
      <c r="H20" s="30" t="str">
        <f t="shared" si="0"/>
        <v/>
      </c>
      <c r="J20" s="20" t="str">
        <f t="shared" si="1"/>
        <v/>
      </c>
      <c r="K20" s="20"/>
    </row>
    <row r="21" spans="1:11" ht="12.75">
      <c r="A21" s="1" t="str">
        <f>'TRB Record'!A21</f>
        <v>replicate 10</v>
      </c>
      <c r="B21" s="134"/>
      <c r="C21" s="9" t="str">
        <f>IF('TRB Record'!C21="","",'TRB Record'!C21)</f>
        <v>F11 t0</v>
      </c>
      <c r="D21" s="135"/>
      <c r="F21" s="139"/>
      <c r="G21" s="139"/>
      <c r="H21" s="30" t="str">
        <f t="shared" si="0"/>
        <v/>
      </c>
      <c r="J21" s="20" t="str">
        <f t="shared" si="1"/>
        <v/>
      </c>
      <c r="K21" s="20" t="str">
        <f t="shared" ref="K21" si="11">IF(J21="",J20,AVERAGE(J20:J21))</f>
        <v/>
      </c>
    </row>
    <row r="22" spans="1:11" ht="12.75">
      <c r="A22" s="1">
        <f>'TRB Record'!A22</f>
        <v>11</v>
      </c>
      <c r="B22" s="134"/>
      <c r="C22" s="9" t="str">
        <f>IF('TRB Record'!C22="","",'TRB Record'!C22)</f>
        <v>F12 t0</v>
      </c>
      <c r="D22" s="135"/>
      <c r="F22" s="139"/>
      <c r="G22" s="139"/>
      <c r="H22" s="30" t="str">
        <f t="shared" si="0"/>
        <v/>
      </c>
      <c r="J22" s="20" t="str">
        <f t="shared" si="1"/>
        <v/>
      </c>
      <c r="K22" s="20"/>
    </row>
    <row r="23" spans="1:11" ht="12.75">
      <c r="A23" s="1" t="str">
        <f>'TRB Record'!A23</f>
        <v>replicate 11</v>
      </c>
      <c r="B23" s="134"/>
      <c r="C23" s="9" t="str">
        <f>IF('TRB Record'!C23="","",'TRB Record'!C23)</f>
        <v>F12 t0</v>
      </c>
      <c r="D23" s="135"/>
      <c r="F23" s="139"/>
      <c r="G23" s="139"/>
      <c r="H23" s="30" t="str">
        <f t="shared" si="0"/>
        <v/>
      </c>
      <c r="J23" s="20" t="str">
        <f t="shared" si="1"/>
        <v/>
      </c>
      <c r="K23" s="20" t="str">
        <f t="shared" ref="K23" si="12">IF(J23="",J22,AVERAGE(J22:J23))</f>
        <v/>
      </c>
    </row>
    <row r="24" spans="1:11" ht="12.75">
      <c r="A24" s="1">
        <f>'TRB Record'!A24</f>
        <v>12</v>
      </c>
      <c r="B24" s="134"/>
      <c r="C24" s="9" t="str">
        <f>IF('TRB Record'!C24="","",'TRB Record'!C24)</f>
        <v/>
      </c>
      <c r="D24" s="135"/>
      <c r="F24" s="139"/>
      <c r="G24" s="139"/>
      <c r="H24" s="30" t="str">
        <f t="shared" si="0"/>
        <v/>
      </c>
      <c r="J24" s="20" t="str">
        <f t="shared" si="1"/>
        <v/>
      </c>
      <c r="K24" s="20"/>
    </row>
    <row r="25" spans="1:11" ht="12.75">
      <c r="A25" s="1" t="str">
        <f>'TRB Record'!A25</f>
        <v>replicate 12</v>
      </c>
      <c r="B25" s="134"/>
      <c r="C25" s="9" t="str">
        <f>IF('TRB Record'!C25="","",'TRB Record'!C25)</f>
        <v/>
      </c>
      <c r="D25" s="135"/>
      <c r="F25" s="139"/>
      <c r="G25" s="139"/>
      <c r="H25" s="30" t="str">
        <f t="shared" si="0"/>
        <v/>
      </c>
      <c r="J25" s="20" t="str">
        <f t="shared" si="1"/>
        <v/>
      </c>
      <c r="K25" s="20" t="str">
        <f t="shared" ref="K25" si="13">IF(J25="",J24,AVERAGE(J24:J25))</f>
        <v/>
      </c>
    </row>
    <row r="26" spans="1:11" ht="12.75">
      <c r="A26" s="1">
        <f>'TRB Record'!A26</f>
        <v>13</v>
      </c>
      <c r="B26" s="134"/>
      <c r="C26" s="9" t="str">
        <f>IF('TRB Record'!C26="","",'TRB Record'!C26)</f>
        <v/>
      </c>
      <c r="D26" s="135"/>
      <c r="F26" s="139"/>
      <c r="G26" s="139"/>
      <c r="H26" s="30" t="str">
        <f t="shared" si="0"/>
        <v/>
      </c>
      <c r="J26" s="20" t="str">
        <f t="shared" si="1"/>
        <v/>
      </c>
      <c r="K26" s="20"/>
    </row>
    <row r="27" spans="1:11" ht="12.75">
      <c r="A27" s="1" t="str">
        <f>'TRB Record'!A27</f>
        <v>replicate 13</v>
      </c>
      <c r="B27" s="134"/>
      <c r="C27" s="9" t="str">
        <f>IF('TRB Record'!C27="","",'TRB Record'!C27)</f>
        <v/>
      </c>
      <c r="D27" s="135"/>
      <c r="F27" s="139"/>
      <c r="G27" s="139"/>
      <c r="H27" s="30" t="str">
        <f t="shared" si="0"/>
        <v/>
      </c>
      <c r="J27" s="20" t="str">
        <f t="shared" si="1"/>
        <v/>
      </c>
      <c r="K27" s="20" t="str">
        <f t="shared" ref="K27" si="14">IF(J27="",J26,AVERAGE(J26:J27))</f>
        <v/>
      </c>
    </row>
    <row r="28" spans="1:11" ht="12.75">
      <c r="A28" s="1">
        <f>'TRB Record'!A28</f>
        <v>14</v>
      </c>
      <c r="B28" s="134"/>
      <c r="C28" s="9" t="str">
        <f>IF('TRB Record'!C28="","",'TRB Record'!C28)</f>
        <v/>
      </c>
      <c r="D28" s="135"/>
      <c r="F28" s="139"/>
      <c r="G28" s="139"/>
      <c r="H28" s="30" t="str">
        <f t="shared" si="0"/>
        <v/>
      </c>
      <c r="J28" s="20" t="str">
        <f t="shared" si="1"/>
        <v/>
      </c>
      <c r="K28" s="20"/>
    </row>
    <row r="29" spans="1:11" ht="12.75">
      <c r="A29" s="1" t="str">
        <f>'TRB Record'!A29</f>
        <v>replicate 14</v>
      </c>
      <c r="B29" s="134"/>
      <c r="C29" s="9" t="str">
        <f>IF('TRB Record'!C29="","",'TRB Record'!C29)</f>
        <v/>
      </c>
      <c r="D29" s="135"/>
      <c r="F29" s="139"/>
      <c r="G29" s="139"/>
      <c r="H29" s="30" t="str">
        <f t="shared" si="0"/>
        <v/>
      </c>
      <c r="J29" s="20" t="str">
        <f t="shared" si="1"/>
        <v/>
      </c>
      <c r="K29" s="20" t="str">
        <f t="shared" ref="K29" si="15">IF(J29="",J28,AVERAGE(J28:J29))</f>
        <v/>
      </c>
    </row>
    <row r="30" spans="1:11" ht="12.75">
      <c r="A30" s="1">
        <f>'TRB Record'!A30</f>
        <v>15</v>
      </c>
      <c r="B30" s="134"/>
      <c r="C30" s="9" t="str">
        <f>IF('TRB Record'!C30="","",'TRB Record'!C30)</f>
        <v/>
      </c>
      <c r="D30" s="135"/>
      <c r="E30" s="135"/>
      <c r="F30" s="139"/>
      <c r="G30" s="139"/>
      <c r="H30" s="30" t="str">
        <f t="shared" si="0"/>
        <v/>
      </c>
      <c r="J30" s="20" t="str">
        <f t="shared" si="1"/>
        <v/>
      </c>
      <c r="K30" s="20"/>
    </row>
    <row r="31" spans="1:11" ht="12.75">
      <c r="A31" s="1" t="str">
        <f>'TRB Record'!A31</f>
        <v>replicate 15</v>
      </c>
      <c r="B31" s="134"/>
      <c r="C31" s="9" t="str">
        <f>IF('TRB Record'!C31="","",'TRB Record'!C31)</f>
        <v/>
      </c>
      <c r="D31" s="135"/>
      <c r="E31" s="135"/>
      <c r="F31" s="139"/>
      <c r="G31" s="139"/>
      <c r="H31" s="30" t="str">
        <f t="shared" si="0"/>
        <v/>
      </c>
      <c r="J31" s="20" t="str">
        <f t="shared" si="1"/>
        <v/>
      </c>
      <c r="K31" s="20" t="str">
        <f t="shared" ref="K31" si="16">IF(J31="",J30,AVERAGE(J30:J31))</f>
        <v/>
      </c>
    </row>
    <row r="32" spans="1:11" ht="12.75">
      <c r="A32" s="1">
        <f>'TRB Record'!A32</f>
        <v>16</v>
      </c>
      <c r="B32" s="134"/>
      <c r="C32" s="9" t="str">
        <f>IF('TRB Record'!C32="","",'TRB Record'!C32)</f>
        <v/>
      </c>
      <c r="D32" s="135"/>
      <c r="F32" s="139"/>
      <c r="G32" s="139"/>
      <c r="H32" s="30" t="str">
        <f t="shared" si="0"/>
        <v/>
      </c>
      <c r="J32" s="20" t="str">
        <f t="shared" si="1"/>
        <v/>
      </c>
      <c r="K32" s="20"/>
    </row>
    <row r="33" spans="1:11" ht="12.75">
      <c r="A33" s="1" t="str">
        <f>'TRB Record'!A33</f>
        <v>replicate 16</v>
      </c>
      <c r="B33" s="134"/>
      <c r="C33" s="9" t="str">
        <f>IF('TRB Record'!C33="","",'TRB Record'!C33)</f>
        <v/>
      </c>
      <c r="D33" s="135"/>
      <c r="F33" s="139"/>
      <c r="G33" s="139"/>
      <c r="H33" s="30" t="str">
        <f t="shared" si="0"/>
        <v/>
      </c>
      <c r="J33" s="20" t="str">
        <f t="shared" si="1"/>
        <v/>
      </c>
      <c r="K33" s="20" t="str">
        <f>IF(J33="",J32,AVERAGE(J32:J33))</f>
        <v/>
      </c>
    </row>
    <row r="34" spans="1:11">
      <c r="A34" s="1">
        <f>'TRB Record'!A34</f>
        <v>17</v>
      </c>
      <c r="B34" s="134"/>
      <c r="C34" s="9" t="str">
        <f>IF('TRB Record'!C34="","",'TRB Record'!C34)</f>
        <v/>
      </c>
      <c r="D34" s="135"/>
      <c r="F34" s="10"/>
      <c r="G34" s="10"/>
      <c r="H34" s="30" t="str">
        <f t="shared" si="0"/>
        <v/>
      </c>
      <c r="J34" s="20" t="str">
        <f t="shared" si="1"/>
        <v/>
      </c>
      <c r="K34" s="20"/>
    </row>
    <row r="35" spans="1:11">
      <c r="A35" s="1" t="str">
        <f>'TRB Record'!A35</f>
        <v>replicate 17</v>
      </c>
      <c r="B35" s="134"/>
      <c r="C35" s="9" t="str">
        <f>IF('TRB Record'!C35="","",'TRB Record'!C35)</f>
        <v/>
      </c>
      <c r="D35" s="39"/>
      <c r="F35" s="10"/>
      <c r="G35" s="10"/>
      <c r="H35" s="30" t="str">
        <f t="shared" si="0"/>
        <v/>
      </c>
      <c r="J35" s="20" t="str">
        <f t="shared" si="1"/>
        <v/>
      </c>
      <c r="K35" s="20" t="str">
        <f t="shared" ref="K35" si="17">IF(J35="",J34,AVERAGE(J34:J35))</f>
        <v/>
      </c>
    </row>
    <row r="36" spans="1:11">
      <c r="A36" s="1">
        <f>'TRB Record'!A36</f>
        <v>18</v>
      </c>
      <c r="B36" s="134"/>
      <c r="C36" s="9" t="str">
        <f>IF('TRB Record'!C36="","",'TRB Record'!C36)</f>
        <v/>
      </c>
      <c r="D36" s="39"/>
      <c r="F36" s="10"/>
      <c r="G36" s="10"/>
      <c r="H36" s="30" t="str">
        <f t="shared" si="0"/>
        <v/>
      </c>
      <c r="J36" s="20" t="str">
        <f t="shared" si="1"/>
        <v/>
      </c>
      <c r="K36" s="20"/>
    </row>
    <row r="37" spans="1:11">
      <c r="A37" s="1" t="str">
        <f>'TRB Record'!A37</f>
        <v>replicate 18</v>
      </c>
      <c r="B37" s="134"/>
      <c r="C37" s="9" t="str">
        <f>IF('TRB Record'!C37="","",'TRB Record'!C37)</f>
        <v/>
      </c>
      <c r="D37" s="39"/>
      <c r="F37" s="10"/>
      <c r="G37" s="10"/>
      <c r="H37" s="30" t="str">
        <f t="shared" si="0"/>
        <v/>
      </c>
      <c r="J37" s="20" t="str">
        <f t="shared" si="1"/>
        <v/>
      </c>
      <c r="K37" s="20" t="str">
        <f t="shared" ref="K37" si="18">IF(J37="",J36,AVERAGE(J36:J37))</f>
        <v/>
      </c>
    </row>
    <row r="38" spans="1:11" ht="12.75">
      <c r="A38" s="1">
        <f>'TRB Record'!A38</f>
        <v>19</v>
      </c>
      <c r="B38" s="134"/>
      <c r="C38" s="9" t="str">
        <f>IF('TRB Record'!C38="","",'TRB Record'!C38)</f>
        <v/>
      </c>
      <c r="D38" s="135"/>
      <c r="F38" s="139"/>
      <c r="G38" s="139"/>
      <c r="H38" s="30" t="str">
        <f t="shared" si="0"/>
        <v/>
      </c>
      <c r="J38" s="20" t="str">
        <f t="shared" si="1"/>
        <v/>
      </c>
      <c r="K38" s="20"/>
    </row>
    <row r="39" spans="1:11" ht="12.75">
      <c r="A39" s="1" t="str">
        <f>'TRB Record'!A39</f>
        <v>replicate 19</v>
      </c>
      <c r="B39" s="134"/>
      <c r="C39" s="9" t="str">
        <f>IF('TRB Record'!C39="","",'TRB Record'!C39)</f>
        <v/>
      </c>
      <c r="D39" s="135"/>
      <c r="F39" s="139"/>
      <c r="G39" s="139"/>
      <c r="H39" s="30" t="str">
        <f t="shared" si="0"/>
        <v/>
      </c>
      <c r="J39" s="20" t="str">
        <f t="shared" si="1"/>
        <v/>
      </c>
      <c r="K39" s="20" t="str">
        <f t="shared" ref="K39" si="19">IF(J39="",J38,AVERAGE(J38:J39))</f>
        <v/>
      </c>
    </row>
    <row r="40" spans="1:11">
      <c r="A40" s="1">
        <f>'TRB Record'!A40</f>
        <v>20</v>
      </c>
      <c r="B40" s="134"/>
      <c r="C40" s="9" t="str">
        <f>IF('TRB Record'!C40="","",'TRB Record'!C40)</f>
        <v/>
      </c>
      <c r="D40" s="39"/>
      <c r="F40" s="10"/>
      <c r="G40" s="10"/>
      <c r="H40" s="30" t="str">
        <f t="shared" si="0"/>
        <v/>
      </c>
      <c r="J40" s="20" t="str">
        <f t="shared" si="1"/>
        <v/>
      </c>
      <c r="K40" s="20"/>
    </row>
    <row r="41" spans="1:11">
      <c r="A41" s="1" t="str">
        <f>'TRB Record'!A41</f>
        <v>replicate 20</v>
      </c>
      <c r="B41" s="134"/>
      <c r="C41" s="9" t="str">
        <f>IF('TRB Record'!C41="","",'TRB Record'!C41)</f>
        <v/>
      </c>
      <c r="D41" s="39"/>
      <c r="F41" s="10"/>
      <c r="G41" s="10"/>
      <c r="H41" s="30" t="str">
        <f t="shared" si="0"/>
        <v/>
      </c>
      <c r="J41" s="20" t="str">
        <f t="shared" si="1"/>
        <v/>
      </c>
      <c r="K41" s="20" t="str">
        <f t="shared" ref="K41" si="20">IF(J41="",J40,AVERAGE(J40:J41))</f>
        <v/>
      </c>
    </row>
    <row r="42" spans="1:11">
      <c r="A42" s="1">
        <f>'TRB Record'!A42</f>
        <v>21</v>
      </c>
      <c r="B42" s="134"/>
      <c r="C42" s="9" t="str">
        <f>IF('TRB Record'!C42="","",'TRB Record'!C42)</f>
        <v/>
      </c>
      <c r="D42" s="39"/>
      <c r="F42" s="10"/>
      <c r="G42" s="10"/>
      <c r="H42" s="30" t="str">
        <f t="shared" si="0"/>
        <v/>
      </c>
      <c r="J42" s="20" t="str">
        <f t="shared" si="1"/>
        <v/>
      </c>
      <c r="K42" s="20"/>
    </row>
    <row r="43" spans="1:11">
      <c r="A43" s="1" t="str">
        <f>'TRB Record'!A43</f>
        <v>replicate 21</v>
      </c>
      <c r="B43" s="134"/>
      <c r="C43" s="9" t="str">
        <f>IF('TRB Record'!C43="","",'TRB Record'!C43)</f>
        <v/>
      </c>
      <c r="D43" s="39"/>
      <c r="F43" s="10"/>
      <c r="G43" s="10"/>
      <c r="H43" s="30" t="str">
        <f t="shared" si="0"/>
        <v/>
      </c>
      <c r="J43" s="20" t="str">
        <f t="shared" si="1"/>
        <v/>
      </c>
      <c r="K43" s="20" t="str">
        <f t="shared" ref="K43" si="21">IF(J43="",J42,AVERAGE(J42:J43))</f>
        <v/>
      </c>
    </row>
    <row r="44" spans="1:11">
      <c r="A44" s="1">
        <f>'TRB Record'!A44</f>
        <v>22</v>
      </c>
      <c r="C44" s="9" t="str">
        <f>IF('TRB Record'!C44="","",'TRB Record'!C44)</f>
        <v/>
      </c>
      <c r="D44" s="39"/>
      <c r="F44" s="10"/>
      <c r="G44" s="10"/>
      <c r="H44" s="30" t="str">
        <f t="shared" si="0"/>
        <v/>
      </c>
      <c r="J44" s="20" t="str">
        <f t="shared" si="1"/>
        <v/>
      </c>
      <c r="K44" s="20"/>
    </row>
    <row r="45" spans="1:11">
      <c r="A45" s="1" t="str">
        <f>'TRB Record'!A45</f>
        <v>replicate 22</v>
      </c>
      <c r="C45" s="9" t="str">
        <f>IF('TRB Record'!C45="","",'TRB Record'!C45)</f>
        <v/>
      </c>
      <c r="D45" s="39"/>
      <c r="F45" s="10"/>
      <c r="G45" s="10"/>
      <c r="H45" s="30" t="str">
        <f t="shared" si="0"/>
        <v/>
      </c>
      <c r="J45" s="20" t="str">
        <f t="shared" si="1"/>
        <v/>
      </c>
      <c r="K45" s="20" t="str">
        <f t="shared" ref="K45" si="22">IF(J45="",J44,AVERAGE(J44:J45))</f>
        <v/>
      </c>
    </row>
    <row r="46" spans="1:11">
      <c r="A46" s="1">
        <f>'TRB Record'!A46</f>
        <v>23</v>
      </c>
      <c r="C46" s="9" t="str">
        <f>IF('TRB Record'!C46="","",'TRB Record'!C46)</f>
        <v/>
      </c>
      <c r="D46" s="39"/>
      <c r="F46" s="10"/>
      <c r="G46" s="10"/>
      <c r="H46" s="30" t="str">
        <f t="shared" si="0"/>
        <v/>
      </c>
      <c r="J46" s="20" t="str">
        <f t="shared" si="1"/>
        <v/>
      </c>
      <c r="K46" s="20"/>
    </row>
    <row r="47" spans="1:11">
      <c r="A47" s="1" t="str">
        <f>'TRB Record'!A47</f>
        <v>replicate 23</v>
      </c>
      <c r="C47" s="9" t="str">
        <f>IF('TRB Record'!C47="","",'TRB Record'!C47)</f>
        <v/>
      </c>
      <c r="D47" s="39"/>
      <c r="F47" s="10"/>
      <c r="G47" s="10"/>
      <c r="H47" s="30" t="str">
        <f t="shared" si="0"/>
        <v/>
      </c>
      <c r="J47" s="20" t="str">
        <f t="shared" si="1"/>
        <v/>
      </c>
      <c r="K47" s="20" t="str">
        <f t="shared" ref="K47" si="23">IF(J47="",J46,AVERAGE(J46:J47))</f>
        <v/>
      </c>
    </row>
    <row r="48" spans="1:11">
      <c r="A48" s="1">
        <f>'TRB Record'!A48</f>
        <v>24</v>
      </c>
      <c r="C48" s="9" t="str">
        <f>IF('TRB Record'!C48="","",'TRB Record'!C48)</f>
        <v/>
      </c>
      <c r="D48" s="39"/>
      <c r="F48" s="10"/>
      <c r="G48" s="10"/>
      <c r="H48" s="30" t="str">
        <f t="shared" si="0"/>
        <v/>
      </c>
      <c r="J48" s="20" t="str">
        <f t="shared" si="1"/>
        <v/>
      </c>
      <c r="K48" s="20"/>
    </row>
    <row r="49" spans="1:11">
      <c r="A49" s="1" t="str">
        <f>'TRB Record'!A49</f>
        <v>replicate 24</v>
      </c>
      <c r="C49" s="9" t="str">
        <f>IF('TRB Record'!C49="","",'TRB Record'!C49)</f>
        <v/>
      </c>
      <c r="D49" s="39"/>
      <c r="F49" s="10"/>
      <c r="G49" s="10"/>
      <c r="H49" s="30" t="str">
        <f t="shared" si="0"/>
        <v/>
      </c>
      <c r="J49" s="20" t="str">
        <f t="shared" si="1"/>
        <v/>
      </c>
      <c r="K49" s="20" t="str">
        <f t="shared" ref="K49" si="24">IF(J49="",J48,AVERAGE(J48:J49))</f>
        <v/>
      </c>
    </row>
    <row r="50" spans="1:11">
      <c r="A50" s="1">
        <f>'TRB Record'!A50</f>
        <v>25</v>
      </c>
      <c r="C50" s="9" t="str">
        <f>IF('TRB Record'!C50="","",'TRB Record'!C50)</f>
        <v/>
      </c>
      <c r="D50" s="39"/>
      <c r="F50" s="10"/>
      <c r="G50" s="10"/>
      <c r="H50" s="30" t="str">
        <f t="shared" si="0"/>
        <v/>
      </c>
      <c r="J50" s="20" t="str">
        <f t="shared" si="1"/>
        <v/>
      </c>
      <c r="K50" s="20"/>
    </row>
    <row r="51" spans="1:11">
      <c r="A51" s="1" t="str">
        <f>'TRB Record'!A51</f>
        <v>replicate 25</v>
      </c>
      <c r="C51" s="9" t="str">
        <f>IF('TRB Record'!C51="","",'TRB Record'!C51)</f>
        <v/>
      </c>
      <c r="D51" s="39"/>
      <c r="F51" s="10"/>
      <c r="G51" s="10"/>
      <c r="H51" s="30" t="str">
        <f t="shared" si="0"/>
        <v/>
      </c>
      <c r="J51" s="20" t="str">
        <f t="shared" si="1"/>
        <v/>
      </c>
      <c r="K51" s="20" t="str">
        <f t="shared" ref="K51" si="25">IF(J51="",J50,AVERAGE(J50:J51))</f>
        <v/>
      </c>
    </row>
    <row r="52" spans="1:11">
      <c r="A52" s="1">
        <f>'TRB Record'!A52</f>
        <v>26</v>
      </c>
      <c r="C52" s="9" t="str">
        <f>IF('TRB Record'!C52="","",'TRB Record'!C52)</f>
        <v/>
      </c>
      <c r="D52" s="39"/>
      <c r="F52" s="10"/>
      <c r="G52" s="10"/>
      <c r="H52" s="30" t="str">
        <f t="shared" si="0"/>
        <v/>
      </c>
      <c r="J52" s="20" t="str">
        <f t="shared" si="1"/>
        <v/>
      </c>
      <c r="K52" s="20"/>
    </row>
    <row r="53" spans="1:11">
      <c r="A53" s="1" t="str">
        <f>'TRB Record'!A53</f>
        <v>replicate 26</v>
      </c>
      <c r="C53" s="9" t="str">
        <f>IF('TRB Record'!C53="","",'TRB Record'!C53)</f>
        <v/>
      </c>
      <c r="D53" s="39"/>
      <c r="F53" s="10"/>
      <c r="G53" s="10"/>
      <c r="H53" s="30" t="str">
        <f t="shared" si="0"/>
        <v/>
      </c>
      <c r="J53" s="20" t="str">
        <f t="shared" si="1"/>
        <v/>
      </c>
      <c r="K53" s="20" t="str">
        <f t="shared" ref="K53" si="26">IF(J53="",J52,AVERAGE(J52:J53))</f>
        <v/>
      </c>
    </row>
    <row r="54" spans="1:11">
      <c r="A54" s="1">
        <f>'TRB Record'!A54</f>
        <v>27</v>
      </c>
      <c r="C54" s="9" t="str">
        <f>IF('TRB Record'!C54="","",'TRB Record'!C54)</f>
        <v/>
      </c>
      <c r="D54" s="39"/>
      <c r="F54" s="10"/>
      <c r="G54" s="10"/>
      <c r="H54" s="30" t="str">
        <f t="shared" si="0"/>
        <v/>
      </c>
      <c r="J54" s="20" t="str">
        <f t="shared" si="1"/>
        <v/>
      </c>
      <c r="K54" s="20"/>
    </row>
    <row r="55" spans="1:11">
      <c r="A55" s="1" t="str">
        <f>'TRB Record'!A55</f>
        <v>replicate 27</v>
      </c>
      <c r="C55" s="9" t="str">
        <f>IF('TRB Record'!C55="","",'TRB Record'!C55)</f>
        <v/>
      </c>
      <c r="D55" s="39"/>
      <c r="F55" s="10"/>
      <c r="G55" s="10"/>
      <c r="H55" s="30" t="str">
        <f t="shared" si="0"/>
        <v/>
      </c>
      <c r="J55" s="20" t="str">
        <f t="shared" si="1"/>
        <v/>
      </c>
      <c r="K55" s="20" t="str">
        <f t="shared" ref="K55" si="27">IF(J55="",J54,AVERAGE(J54:J55))</f>
        <v/>
      </c>
    </row>
    <row r="56" spans="1:11">
      <c r="A56" s="1">
        <f>'TRB Record'!A56</f>
        <v>28</v>
      </c>
      <c r="C56" s="9" t="str">
        <f>IF('TRB Record'!C56="","",'TRB Record'!C56)</f>
        <v/>
      </c>
      <c r="D56" s="39"/>
      <c r="F56" s="10"/>
      <c r="G56" s="10"/>
      <c r="H56" s="30" t="str">
        <f t="shared" si="0"/>
        <v/>
      </c>
      <c r="J56" s="20" t="str">
        <f t="shared" si="1"/>
        <v/>
      </c>
      <c r="K56" s="20"/>
    </row>
    <row r="57" spans="1:11">
      <c r="A57" s="1" t="str">
        <f>'TRB Record'!A57</f>
        <v>replicate 28</v>
      </c>
      <c r="C57" s="9" t="str">
        <f>IF('TRB Record'!C57="","",'TRB Record'!C57)</f>
        <v/>
      </c>
      <c r="D57" s="39"/>
      <c r="F57" s="10"/>
      <c r="G57" s="10"/>
      <c r="H57" s="30" t="str">
        <f t="shared" si="0"/>
        <v/>
      </c>
      <c r="J57" s="20" t="str">
        <f t="shared" si="1"/>
        <v/>
      </c>
      <c r="K57" s="20" t="str">
        <f t="shared" ref="K57" si="28">IF(J57="",J56,AVERAGE(J56:J57))</f>
        <v/>
      </c>
    </row>
    <row r="58" spans="1:11">
      <c r="A58" s="1">
        <f>'TRB Record'!A58</f>
        <v>29</v>
      </c>
      <c r="C58" s="9" t="str">
        <f>IF('TRB Record'!C58="","",'TRB Record'!C58)</f>
        <v/>
      </c>
      <c r="D58" s="39"/>
      <c r="F58" s="10"/>
      <c r="G58" s="10"/>
      <c r="H58" s="30" t="str">
        <f t="shared" si="0"/>
        <v/>
      </c>
      <c r="J58" s="20" t="str">
        <f t="shared" si="1"/>
        <v/>
      </c>
      <c r="K58" s="20"/>
    </row>
    <row r="59" spans="1:11">
      <c r="A59" s="1" t="str">
        <f>'TRB Record'!A59</f>
        <v>replicate 29</v>
      </c>
      <c r="C59" s="9" t="str">
        <f>IF('TRB Record'!C59="","",'TRB Record'!C59)</f>
        <v/>
      </c>
      <c r="D59" s="39"/>
      <c r="F59" s="10"/>
      <c r="G59" s="10"/>
      <c r="H59" s="30" t="str">
        <f t="shared" si="0"/>
        <v/>
      </c>
      <c r="J59" s="20" t="str">
        <f t="shared" si="1"/>
        <v/>
      </c>
      <c r="K59" s="20" t="str">
        <f t="shared" ref="K59" si="29">IF(J59="",J58,AVERAGE(J58:J59))</f>
        <v/>
      </c>
    </row>
    <row r="60" spans="1:11">
      <c r="A60" s="1">
        <f>'TRB Record'!A60</f>
        <v>30</v>
      </c>
      <c r="C60" s="9" t="str">
        <f>IF('TRB Record'!C60="","",'TRB Record'!C60)</f>
        <v/>
      </c>
      <c r="D60" s="39"/>
      <c r="F60" s="10"/>
      <c r="G60" s="10"/>
      <c r="H60" s="30" t="str">
        <f t="shared" si="0"/>
        <v/>
      </c>
      <c r="J60" s="20" t="str">
        <f t="shared" si="1"/>
        <v/>
      </c>
      <c r="K60" s="20"/>
    </row>
    <row r="61" spans="1:11">
      <c r="A61" s="1" t="str">
        <f>'TRB Record'!A61</f>
        <v>replicate 30</v>
      </c>
      <c r="C61" s="9" t="str">
        <f>IF('TRB Record'!C61="","",'TRB Record'!C61)</f>
        <v/>
      </c>
      <c r="D61" s="39"/>
      <c r="F61" s="10"/>
      <c r="G61" s="10"/>
      <c r="H61" s="30" t="str">
        <f t="shared" si="0"/>
        <v/>
      </c>
      <c r="J61" s="20" t="str">
        <f t="shared" si="1"/>
        <v/>
      </c>
      <c r="K61" s="20" t="str">
        <f t="shared" ref="K61" si="30">IF(J61="",J60,AVERAGE(J60:J61))</f>
        <v/>
      </c>
    </row>
  </sheetData>
  <sheetProtection sheet="1" objects="1" scenarios="1"/>
  <phoneticPr fontId="1" type="noConversion"/>
  <printOptions gridLines="1"/>
  <pageMargins left="0.75" right="0.75" top="1" bottom="1" header="0.5" footer="0.5"/>
  <pageSetup scale="75" fitToWidth="2" fitToHeight="5" orientation="landscape" horizontalDpi="4294967292" verticalDpi="4294967292"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sheetPr codeName="Sheet2"/>
  <dimension ref="A1:V64"/>
  <sheetViews>
    <sheetView workbookViewId="0">
      <selection activeCell="I2" sqref="I2:L2"/>
    </sheetView>
  </sheetViews>
  <sheetFormatPr defaultColWidth="10.85546875" defaultRowHeight="12"/>
  <cols>
    <col min="1" max="1" width="10.85546875" style="1" customWidth="1"/>
    <col min="2" max="2" width="18.42578125" style="2" bestFit="1" customWidth="1"/>
    <col min="3" max="3" width="15.42578125" style="1" customWidth="1"/>
    <col min="4" max="5" width="9.28515625" style="26" customWidth="1"/>
    <col min="6" max="6" width="6.5703125" style="46" customWidth="1"/>
    <col min="7" max="7" width="7.140625" style="2" customWidth="1"/>
    <col min="8" max="8" width="7" style="2" customWidth="1"/>
    <col min="9" max="9" width="6.5703125" style="13" customWidth="1"/>
    <col min="10" max="12" width="6.5703125" style="2" customWidth="1"/>
    <col min="13" max="13" width="6.28515625" style="3" customWidth="1"/>
    <col min="14" max="18" width="6.28515625" style="1" customWidth="1"/>
    <col min="19" max="16384" width="10.85546875" style="5"/>
  </cols>
  <sheetData>
    <row r="1" spans="1:22" s="1" customFormat="1" ht="12.75" customHeight="1">
      <c r="B1" s="69"/>
      <c r="D1" s="250" t="s">
        <v>77</v>
      </c>
      <c r="E1" s="250"/>
      <c r="F1" s="251"/>
      <c r="G1" s="253" t="s">
        <v>46</v>
      </c>
      <c r="H1" s="254"/>
      <c r="I1" s="254"/>
      <c r="J1" s="254"/>
      <c r="K1" s="254"/>
      <c r="L1" s="255"/>
      <c r="M1" s="31"/>
      <c r="N1" s="248"/>
      <c r="O1" s="249"/>
      <c r="P1" s="249"/>
      <c r="Q1" s="249"/>
      <c r="R1" s="249"/>
      <c r="V1" s="1" t="s">
        <v>146</v>
      </c>
    </row>
    <row r="2" spans="1:22" ht="12.75" thickBot="1">
      <c r="D2" s="27"/>
      <c r="E2" s="27"/>
      <c r="F2" s="28"/>
      <c r="G2" s="252" t="s">
        <v>79</v>
      </c>
      <c r="H2" s="252"/>
      <c r="I2" s="256"/>
      <c r="J2" s="257"/>
      <c r="K2" s="257"/>
      <c r="L2" s="258"/>
      <c r="M2" s="61"/>
      <c r="N2" s="35"/>
      <c r="O2" s="32"/>
      <c r="P2" s="32"/>
      <c r="Q2" s="32"/>
      <c r="R2" s="32"/>
      <c r="V2" s="5" t="s">
        <v>54</v>
      </c>
    </row>
    <row r="3" spans="1:22" s="6" customFormat="1" ht="90.75" customHeight="1" thickBot="1">
      <c r="A3" s="6" t="s">
        <v>0</v>
      </c>
      <c r="B3" s="66" t="s">
        <v>47</v>
      </c>
      <c r="C3" s="6" t="s">
        <v>38</v>
      </c>
      <c r="D3" s="63" t="s">
        <v>57</v>
      </c>
      <c r="E3" s="67" t="s">
        <v>76</v>
      </c>
      <c r="F3" s="7" t="s">
        <v>48</v>
      </c>
      <c r="G3" s="63" t="s">
        <v>49</v>
      </c>
      <c r="H3" s="63" t="s">
        <v>50</v>
      </c>
      <c r="I3" s="68" t="s">
        <v>51</v>
      </c>
      <c r="J3" s="63" t="s">
        <v>52</v>
      </c>
      <c r="K3" s="73" t="s">
        <v>53</v>
      </c>
      <c r="L3" s="153" t="s">
        <v>146</v>
      </c>
      <c r="M3" s="24" t="s">
        <v>49</v>
      </c>
      <c r="N3" s="6" t="s">
        <v>50</v>
      </c>
      <c r="O3" s="6" t="s">
        <v>51</v>
      </c>
      <c r="P3" s="6" t="s">
        <v>52</v>
      </c>
      <c r="Q3" s="6" t="s">
        <v>53</v>
      </c>
      <c r="R3" s="6" t="str">
        <f>L3</f>
        <v>Fructose (mg/ml)</v>
      </c>
    </row>
    <row r="4" spans="1:22" ht="12.75">
      <c r="A4" s="1">
        <f>'TRB Record'!A2</f>
        <v>1</v>
      </c>
      <c r="B4" s="134"/>
      <c r="C4" s="1" t="str">
        <f>IF('TRB Record'!C2="","",'TRB Record'!C2)</f>
        <v>F1 t0</v>
      </c>
      <c r="D4" s="10"/>
      <c r="E4" s="10"/>
      <c r="F4" s="30" t="str">
        <f>IF(D4="","",(D4+E4)/D4)</f>
        <v/>
      </c>
      <c r="G4" s="140"/>
      <c r="H4" s="140"/>
      <c r="I4" s="140"/>
      <c r="J4" s="140"/>
      <c r="K4" s="140"/>
      <c r="L4" s="140"/>
      <c r="M4" s="20" t="str">
        <f t="shared" ref="M4:M18" si="0">IF(G4="","",$F4*G4)</f>
        <v/>
      </c>
      <c r="N4" s="20" t="str">
        <f t="shared" ref="N4:N18" si="1">IF(H4="","",$F4*H4)</f>
        <v/>
      </c>
      <c r="O4" s="20" t="str">
        <f t="shared" ref="O4:O18" si="2">IF(I4="","",$F4*I4)</f>
        <v/>
      </c>
      <c r="P4" s="20" t="str">
        <f t="shared" ref="P4:P18" si="3">IF(J4="","",$F4*J4)</f>
        <v/>
      </c>
      <c r="Q4" s="20" t="str">
        <f t="shared" ref="Q4:Q18" si="4">IF(K4="","",$F4*K4)</f>
        <v/>
      </c>
      <c r="R4" s="20" t="str">
        <f t="shared" ref="R4:R18" si="5">IF(L4="","",$F4*L4)</f>
        <v/>
      </c>
    </row>
    <row r="5" spans="1:22" ht="12.75">
      <c r="A5" s="1" t="str">
        <f>'TRB Record'!A3</f>
        <v>replicate 1</v>
      </c>
      <c r="B5" s="134"/>
      <c r="C5" s="1" t="str">
        <f>IF('TRB Record'!C3="","",'TRB Record'!C3)</f>
        <v>F1 t0</v>
      </c>
      <c r="D5" s="10"/>
      <c r="E5" s="10"/>
      <c r="F5" s="30" t="str">
        <f t="shared" ref="F5:F63" si="6">IF(D5="","",(D5+E5)/D5)</f>
        <v/>
      </c>
      <c r="G5" s="140"/>
      <c r="H5" s="140"/>
      <c r="I5" s="140"/>
      <c r="J5" s="140"/>
      <c r="K5" s="140"/>
      <c r="L5" s="140"/>
      <c r="M5" s="20" t="str">
        <f t="shared" si="0"/>
        <v/>
      </c>
      <c r="N5" s="20" t="str">
        <f t="shared" si="1"/>
        <v/>
      </c>
      <c r="O5" s="20" t="str">
        <f t="shared" si="2"/>
        <v/>
      </c>
      <c r="P5" s="20" t="str">
        <f t="shared" si="3"/>
        <v/>
      </c>
      <c r="Q5" s="20" t="str">
        <f t="shared" si="4"/>
        <v/>
      </c>
      <c r="R5" s="20" t="str">
        <f t="shared" si="5"/>
        <v/>
      </c>
    </row>
    <row r="6" spans="1:22" ht="12.75">
      <c r="A6" s="1">
        <f>'TRB Record'!A4</f>
        <v>2</v>
      </c>
      <c r="B6" s="134"/>
      <c r="C6" s="1" t="str">
        <f>IF('TRB Record'!C4="","",'TRB Record'!C4)</f>
        <v>F2 t0</v>
      </c>
      <c r="D6" s="10"/>
      <c r="E6" s="10"/>
      <c r="F6" s="30" t="str">
        <f t="shared" si="6"/>
        <v/>
      </c>
      <c r="G6" s="140"/>
      <c r="H6" s="140"/>
      <c r="I6" s="140"/>
      <c r="J6" s="140"/>
      <c r="K6" s="140"/>
      <c r="L6" s="140"/>
      <c r="M6" s="20" t="str">
        <f t="shared" si="0"/>
        <v/>
      </c>
      <c r="N6" s="20" t="str">
        <f t="shared" si="1"/>
        <v/>
      </c>
      <c r="O6" s="20" t="str">
        <f t="shared" si="2"/>
        <v/>
      </c>
      <c r="P6" s="20" t="str">
        <f t="shared" si="3"/>
        <v/>
      </c>
      <c r="Q6" s="20" t="str">
        <f t="shared" si="4"/>
        <v/>
      </c>
      <c r="R6" s="20" t="str">
        <f t="shared" si="5"/>
        <v/>
      </c>
    </row>
    <row r="7" spans="1:22" ht="12.75">
      <c r="A7" s="1" t="str">
        <f>'TRB Record'!A5</f>
        <v>replicate 2</v>
      </c>
      <c r="B7" s="134"/>
      <c r="C7" s="1" t="str">
        <f>IF('TRB Record'!C5="","",'TRB Record'!C5)</f>
        <v>F2 t0</v>
      </c>
      <c r="D7" s="10"/>
      <c r="E7" s="10"/>
      <c r="F7" s="30" t="str">
        <f t="shared" si="6"/>
        <v/>
      </c>
      <c r="G7" s="140"/>
      <c r="H7" s="140"/>
      <c r="I7" s="140"/>
      <c r="J7" s="140"/>
      <c r="K7" s="140"/>
      <c r="L7" s="140"/>
      <c r="M7" s="20" t="str">
        <f t="shared" si="0"/>
        <v/>
      </c>
      <c r="N7" s="20" t="str">
        <f t="shared" si="1"/>
        <v/>
      </c>
      <c r="O7" s="20" t="str">
        <f t="shared" si="2"/>
        <v/>
      </c>
      <c r="P7" s="20" t="str">
        <f t="shared" si="3"/>
        <v/>
      </c>
      <c r="Q7" s="20" t="str">
        <f t="shared" si="4"/>
        <v/>
      </c>
      <c r="R7" s="20" t="str">
        <f t="shared" si="5"/>
        <v/>
      </c>
    </row>
    <row r="8" spans="1:22" ht="12.75">
      <c r="A8" s="1">
        <f>'TRB Record'!A6</f>
        <v>3</v>
      </c>
      <c r="B8" s="134"/>
      <c r="C8" s="1" t="str">
        <f>IF('TRB Record'!C6="","",'TRB Record'!C6)</f>
        <v>F3 t0</v>
      </c>
      <c r="D8" s="10"/>
      <c r="E8" s="10"/>
      <c r="F8" s="30" t="str">
        <f t="shared" si="6"/>
        <v/>
      </c>
      <c r="G8" s="140"/>
      <c r="H8" s="140"/>
      <c r="I8" s="140"/>
      <c r="J8" s="140"/>
      <c r="K8" s="140"/>
      <c r="L8" s="140"/>
      <c r="M8" s="20" t="str">
        <f t="shared" si="0"/>
        <v/>
      </c>
      <c r="N8" s="20" t="str">
        <f t="shared" si="1"/>
        <v/>
      </c>
      <c r="O8" s="20" t="str">
        <f t="shared" si="2"/>
        <v/>
      </c>
      <c r="P8" s="20" t="str">
        <f t="shared" si="3"/>
        <v/>
      </c>
      <c r="Q8" s="20" t="str">
        <f t="shared" si="4"/>
        <v/>
      </c>
      <c r="R8" s="20" t="str">
        <f t="shared" si="5"/>
        <v/>
      </c>
    </row>
    <row r="9" spans="1:22" ht="12.75">
      <c r="A9" s="1" t="str">
        <f>'TRB Record'!A7</f>
        <v>replicate 3</v>
      </c>
      <c r="B9" s="134"/>
      <c r="C9" s="1" t="str">
        <f>IF('TRB Record'!C7="","",'TRB Record'!C7)</f>
        <v>F3 t0</v>
      </c>
      <c r="D9" s="10"/>
      <c r="E9" s="10"/>
      <c r="F9" s="30" t="str">
        <f t="shared" si="6"/>
        <v/>
      </c>
      <c r="G9" s="140"/>
      <c r="H9" s="140"/>
      <c r="I9" s="140"/>
      <c r="J9" s="140"/>
      <c r="K9" s="140"/>
      <c r="L9" s="140"/>
      <c r="M9" s="20" t="str">
        <f t="shared" si="0"/>
        <v/>
      </c>
      <c r="N9" s="20" t="str">
        <f t="shared" si="1"/>
        <v/>
      </c>
      <c r="O9" s="20" t="str">
        <f t="shared" si="2"/>
        <v/>
      </c>
      <c r="P9" s="20" t="str">
        <f t="shared" si="3"/>
        <v/>
      </c>
      <c r="Q9" s="20" t="str">
        <f t="shared" si="4"/>
        <v/>
      </c>
      <c r="R9" s="20" t="str">
        <f t="shared" si="5"/>
        <v/>
      </c>
    </row>
    <row r="10" spans="1:22" ht="12.75">
      <c r="A10" s="1">
        <f>'TRB Record'!A8</f>
        <v>4</v>
      </c>
      <c r="B10" s="134"/>
      <c r="C10" s="1" t="str">
        <f>IF('TRB Record'!C8="","",'TRB Record'!C8)</f>
        <v>F4 t0</v>
      </c>
      <c r="D10" s="10"/>
      <c r="E10" s="10"/>
      <c r="F10" s="30" t="str">
        <f t="shared" si="6"/>
        <v/>
      </c>
      <c r="G10" s="140"/>
      <c r="H10" s="140"/>
      <c r="I10" s="140"/>
      <c r="J10" s="140"/>
      <c r="K10" s="140"/>
      <c r="L10" s="140"/>
      <c r="M10" s="20" t="str">
        <f t="shared" si="0"/>
        <v/>
      </c>
      <c r="N10" s="20" t="str">
        <f t="shared" si="1"/>
        <v/>
      </c>
      <c r="O10" s="20" t="str">
        <f t="shared" si="2"/>
        <v/>
      </c>
      <c r="P10" s="20" t="str">
        <f t="shared" si="3"/>
        <v/>
      </c>
      <c r="Q10" s="20" t="str">
        <f t="shared" si="4"/>
        <v/>
      </c>
      <c r="R10" s="20" t="str">
        <f t="shared" si="5"/>
        <v/>
      </c>
    </row>
    <row r="11" spans="1:22" ht="12.75">
      <c r="A11" s="1" t="str">
        <f>'TRB Record'!A9</f>
        <v>replicate 4</v>
      </c>
      <c r="B11" s="134"/>
      <c r="C11" s="1" t="str">
        <f>IF('TRB Record'!C9="","",'TRB Record'!C9)</f>
        <v>F4 t0</v>
      </c>
      <c r="D11" s="10"/>
      <c r="E11" s="10"/>
      <c r="F11" s="30" t="str">
        <f t="shared" si="6"/>
        <v/>
      </c>
      <c r="G11" s="140"/>
      <c r="H11" s="140"/>
      <c r="I11" s="140"/>
      <c r="J11" s="140"/>
      <c r="K11" s="140"/>
      <c r="L11" s="140"/>
      <c r="M11" s="20" t="str">
        <f t="shared" si="0"/>
        <v/>
      </c>
      <c r="N11" s="20" t="str">
        <f t="shared" si="1"/>
        <v/>
      </c>
      <c r="O11" s="20" t="str">
        <f t="shared" si="2"/>
        <v/>
      </c>
      <c r="P11" s="20" t="str">
        <f t="shared" si="3"/>
        <v/>
      </c>
      <c r="Q11" s="20" t="str">
        <f t="shared" si="4"/>
        <v/>
      </c>
      <c r="R11" s="20" t="str">
        <f t="shared" si="5"/>
        <v/>
      </c>
    </row>
    <row r="12" spans="1:22" ht="12.75">
      <c r="A12" s="1">
        <f>'TRB Record'!A10</f>
        <v>5</v>
      </c>
      <c r="B12" s="134"/>
      <c r="C12" s="1" t="str">
        <f>IF('TRB Record'!C10="","",'TRB Record'!C10)</f>
        <v>F6 t0</v>
      </c>
      <c r="D12" s="10"/>
      <c r="E12" s="10"/>
      <c r="F12" s="30" t="str">
        <f t="shared" si="6"/>
        <v/>
      </c>
      <c r="G12" s="140"/>
      <c r="H12" s="140"/>
      <c r="I12" s="140"/>
      <c r="J12" s="140"/>
      <c r="K12" s="140"/>
      <c r="L12" s="140"/>
      <c r="M12" s="20" t="str">
        <f t="shared" si="0"/>
        <v/>
      </c>
      <c r="N12" s="20" t="str">
        <f t="shared" si="1"/>
        <v/>
      </c>
      <c r="O12" s="20" t="str">
        <f t="shared" si="2"/>
        <v/>
      </c>
      <c r="P12" s="20" t="str">
        <f t="shared" si="3"/>
        <v/>
      </c>
      <c r="Q12" s="20" t="str">
        <f t="shared" si="4"/>
        <v/>
      </c>
      <c r="R12" s="20" t="str">
        <f t="shared" si="5"/>
        <v/>
      </c>
    </row>
    <row r="13" spans="1:22" ht="12.75">
      <c r="A13" s="1" t="str">
        <f>'TRB Record'!A11</f>
        <v>replicate 5</v>
      </c>
      <c r="B13" s="134"/>
      <c r="C13" s="1" t="str">
        <f>IF('TRB Record'!C11="","",'TRB Record'!C11)</f>
        <v>F6 t0</v>
      </c>
      <c r="D13" s="10"/>
      <c r="E13" s="10"/>
      <c r="F13" s="30" t="str">
        <f t="shared" si="6"/>
        <v/>
      </c>
      <c r="G13" s="140"/>
      <c r="H13" s="140"/>
      <c r="I13" s="140"/>
      <c r="J13" s="140"/>
      <c r="K13" s="140"/>
      <c r="L13" s="140"/>
      <c r="M13" s="20" t="str">
        <f t="shared" si="0"/>
        <v/>
      </c>
      <c r="N13" s="20" t="str">
        <f t="shared" si="1"/>
        <v/>
      </c>
      <c r="O13" s="20" t="str">
        <f t="shared" si="2"/>
        <v/>
      </c>
      <c r="P13" s="20" t="str">
        <f t="shared" si="3"/>
        <v/>
      </c>
      <c r="Q13" s="20" t="str">
        <f t="shared" si="4"/>
        <v/>
      </c>
      <c r="R13" s="20" t="str">
        <f t="shared" si="5"/>
        <v/>
      </c>
    </row>
    <row r="14" spans="1:22" ht="12.75">
      <c r="A14" s="1">
        <f>'TRB Record'!A12</f>
        <v>6</v>
      </c>
      <c r="B14" s="134"/>
      <c r="C14" s="1" t="str">
        <f>IF('TRB Record'!C12="","",'TRB Record'!C12)</f>
        <v>F7 t0</v>
      </c>
      <c r="D14" s="10"/>
      <c r="E14" s="10"/>
      <c r="F14" s="30" t="str">
        <f t="shared" si="6"/>
        <v/>
      </c>
      <c r="G14" s="140"/>
      <c r="H14" s="140"/>
      <c r="I14" s="140"/>
      <c r="J14" s="140"/>
      <c r="K14" s="140"/>
      <c r="L14" s="140"/>
      <c r="M14" s="20" t="str">
        <f t="shared" si="0"/>
        <v/>
      </c>
      <c r="N14" s="20" t="str">
        <f t="shared" si="1"/>
        <v/>
      </c>
      <c r="O14" s="20" t="str">
        <f t="shared" si="2"/>
        <v/>
      </c>
      <c r="P14" s="20" t="str">
        <f t="shared" si="3"/>
        <v/>
      </c>
      <c r="Q14" s="20" t="str">
        <f t="shared" si="4"/>
        <v/>
      </c>
      <c r="R14" s="20" t="str">
        <f t="shared" si="5"/>
        <v/>
      </c>
    </row>
    <row r="15" spans="1:22" ht="12.75">
      <c r="A15" s="1" t="str">
        <f>'TRB Record'!A13</f>
        <v>replicate 6</v>
      </c>
      <c r="B15" s="134"/>
      <c r="C15" s="1" t="str">
        <f>IF('TRB Record'!C13="","",'TRB Record'!C13)</f>
        <v>F7 t0</v>
      </c>
      <c r="D15" s="10"/>
      <c r="E15" s="10"/>
      <c r="F15" s="30" t="str">
        <f t="shared" si="6"/>
        <v/>
      </c>
      <c r="G15" s="140"/>
      <c r="H15" s="140"/>
      <c r="I15" s="140"/>
      <c r="J15" s="140"/>
      <c r="K15" s="140"/>
      <c r="L15" s="140"/>
      <c r="M15" s="20" t="str">
        <f t="shared" si="0"/>
        <v/>
      </c>
      <c r="N15" s="20" t="str">
        <f t="shared" si="1"/>
        <v/>
      </c>
      <c r="O15" s="20" t="str">
        <f t="shared" si="2"/>
        <v/>
      </c>
      <c r="P15" s="20" t="str">
        <f t="shared" si="3"/>
        <v/>
      </c>
      <c r="Q15" s="20" t="str">
        <f t="shared" si="4"/>
        <v/>
      </c>
      <c r="R15" s="20" t="str">
        <f t="shared" si="5"/>
        <v/>
      </c>
    </row>
    <row r="16" spans="1:22" ht="12.75">
      <c r="A16" s="1">
        <f>'TRB Record'!A14</f>
        <v>7</v>
      </c>
      <c r="B16" s="134"/>
      <c r="C16" s="1" t="str">
        <f>IF('TRB Record'!C14="","",'TRB Record'!C14)</f>
        <v>F8 t0</v>
      </c>
      <c r="D16" s="10"/>
      <c r="E16" s="10"/>
      <c r="F16" s="30" t="str">
        <f t="shared" si="6"/>
        <v/>
      </c>
      <c r="G16" s="140"/>
      <c r="H16" s="140"/>
      <c r="I16" s="140"/>
      <c r="J16" s="140"/>
      <c r="K16" s="140"/>
      <c r="L16" s="140"/>
      <c r="M16" s="20" t="str">
        <f t="shared" si="0"/>
        <v/>
      </c>
      <c r="N16" s="20" t="str">
        <f t="shared" si="1"/>
        <v/>
      </c>
      <c r="O16" s="20" t="str">
        <f t="shared" si="2"/>
        <v/>
      </c>
      <c r="P16" s="20" t="str">
        <f t="shared" si="3"/>
        <v/>
      </c>
      <c r="Q16" s="20" t="str">
        <f t="shared" si="4"/>
        <v/>
      </c>
      <c r="R16" s="20" t="str">
        <f t="shared" si="5"/>
        <v/>
      </c>
    </row>
    <row r="17" spans="1:18" ht="12.75">
      <c r="A17" s="1" t="str">
        <f>'TRB Record'!A15</f>
        <v>replicate 7</v>
      </c>
      <c r="B17" s="134"/>
      <c r="C17" s="1" t="str">
        <f>IF('TRB Record'!C15="","",'TRB Record'!C15)</f>
        <v>F8 t0</v>
      </c>
      <c r="D17" s="10"/>
      <c r="E17" s="10"/>
      <c r="F17" s="30" t="str">
        <f t="shared" si="6"/>
        <v/>
      </c>
      <c r="G17" s="140"/>
      <c r="H17" s="140"/>
      <c r="I17" s="140"/>
      <c r="J17" s="140"/>
      <c r="K17" s="140"/>
      <c r="L17" s="140"/>
      <c r="M17" s="20" t="str">
        <f t="shared" si="0"/>
        <v/>
      </c>
      <c r="N17" s="20" t="str">
        <f t="shared" si="1"/>
        <v/>
      </c>
      <c r="O17" s="20" t="str">
        <f t="shared" si="2"/>
        <v/>
      </c>
      <c r="P17" s="20" t="str">
        <f t="shared" si="3"/>
        <v/>
      </c>
      <c r="Q17" s="20" t="str">
        <f t="shared" si="4"/>
        <v/>
      </c>
      <c r="R17" s="20" t="str">
        <f t="shared" si="5"/>
        <v/>
      </c>
    </row>
    <row r="18" spans="1:18" ht="12.75">
      <c r="A18" s="1">
        <f>'TRB Record'!A16</f>
        <v>8</v>
      </c>
      <c r="B18" s="134"/>
      <c r="C18" s="1" t="str">
        <f>IF('TRB Record'!C16="","",'TRB Record'!C16)</f>
        <v>F9 t0</v>
      </c>
      <c r="D18" s="10"/>
      <c r="E18" s="10"/>
      <c r="F18" s="30" t="str">
        <f t="shared" si="6"/>
        <v/>
      </c>
      <c r="G18" s="140"/>
      <c r="H18" s="140"/>
      <c r="I18" s="140"/>
      <c r="J18" s="140"/>
      <c r="K18" s="140"/>
      <c r="L18" s="140"/>
      <c r="M18" s="20" t="str">
        <f t="shared" si="0"/>
        <v/>
      </c>
      <c r="N18" s="20" t="str">
        <f t="shared" si="1"/>
        <v/>
      </c>
      <c r="O18" s="20" t="str">
        <f t="shared" si="2"/>
        <v/>
      </c>
      <c r="P18" s="20" t="str">
        <f t="shared" si="3"/>
        <v/>
      </c>
      <c r="Q18" s="20" t="str">
        <f t="shared" si="4"/>
        <v/>
      </c>
      <c r="R18" s="20" t="str">
        <f t="shared" si="5"/>
        <v/>
      </c>
    </row>
    <row r="19" spans="1:18" ht="12.75">
      <c r="A19" s="1" t="str">
        <f>'TRB Record'!A17</f>
        <v>replicate 8</v>
      </c>
      <c r="B19" s="134"/>
      <c r="C19" s="1" t="str">
        <f>IF('TRB Record'!C17="","",'TRB Record'!C17)</f>
        <v>F9 t0</v>
      </c>
      <c r="D19" s="10"/>
      <c r="E19" s="10"/>
      <c r="F19" s="30" t="str">
        <f t="shared" si="6"/>
        <v/>
      </c>
      <c r="G19" s="140"/>
      <c r="H19" s="140"/>
      <c r="I19" s="140"/>
      <c r="J19" s="140"/>
      <c r="K19" s="140"/>
      <c r="L19" s="140"/>
      <c r="M19" s="20" t="str">
        <f t="shared" ref="M19:M63" si="7">IF(G19="","",$F19*G19)</f>
        <v/>
      </c>
      <c r="N19" s="20" t="str">
        <f t="shared" ref="N19:R19" si="8">IF(H19="","",$F19*H19)</f>
        <v/>
      </c>
      <c r="O19" s="20" t="str">
        <f t="shared" si="8"/>
        <v/>
      </c>
      <c r="P19" s="20" t="str">
        <f t="shared" si="8"/>
        <v/>
      </c>
      <c r="Q19" s="20" t="str">
        <f t="shared" si="8"/>
        <v/>
      </c>
      <c r="R19" s="20" t="str">
        <f t="shared" si="8"/>
        <v/>
      </c>
    </row>
    <row r="20" spans="1:18" ht="12.75">
      <c r="A20" s="1">
        <f>'TRB Record'!A18</f>
        <v>9</v>
      </c>
      <c r="B20" s="134"/>
      <c r="C20" s="1" t="str">
        <f>IF('TRB Record'!C18="","",'TRB Record'!C18)</f>
        <v>F10 t0</v>
      </c>
      <c r="D20" s="10"/>
      <c r="E20" s="10"/>
      <c r="F20" s="30" t="str">
        <f t="shared" si="6"/>
        <v/>
      </c>
      <c r="G20" s="140"/>
      <c r="H20" s="140"/>
      <c r="I20" s="140"/>
      <c r="J20" s="140"/>
      <c r="K20" s="140"/>
      <c r="L20" s="140"/>
      <c r="M20" s="20" t="str">
        <f t="shared" si="7"/>
        <v/>
      </c>
      <c r="N20" s="20" t="str">
        <f t="shared" ref="N20:N63" si="9">IF(H20="","",$F20*H20)</f>
        <v/>
      </c>
      <c r="O20" s="20" t="str">
        <f t="shared" ref="O20:O63" si="10">IF(I20="","",$F20*I20)</f>
        <v/>
      </c>
      <c r="P20" s="20" t="str">
        <f t="shared" ref="P20:P63" si="11">IF(J20="","",$F20*J20)</f>
        <v/>
      </c>
      <c r="Q20" s="20" t="str">
        <f t="shared" ref="Q20:Q63" si="12">IF(K20="","",$F20*K20)</f>
        <v/>
      </c>
      <c r="R20" s="20" t="str">
        <f t="shared" ref="R20:R63" si="13">IF(L20="","",$F20*L20)</f>
        <v/>
      </c>
    </row>
    <row r="21" spans="1:18" ht="12.75">
      <c r="A21" s="1" t="str">
        <f>'TRB Record'!A19</f>
        <v>replicate 9</v>
      </c>
      <c r="B21" s="134"/>
      <c r="C21" s="1" t="str">
        <f>IF('TRB Record'!C19="","",'TRB Record'!C19)</f>
        <v>F10 t0</v>
      </c>
      <c r="D21" s="10"/>
      <c r="E21" s="10"/>
      <c r="F21" s="30" t="str">
        <f t="shared" si="6"/>
        <v/>
      </c>
      <c r="G21" s="140"/>
      <c r="H21" s="140"/>
      <c r="I21" s="140"/>
      <c r="J21" s="140"/>
      <c r="K21" s="140"/>
      <c r="L21" s="140"/>
      <c r="M21" s="20" t="str">
        <f t="shared" si="7"/>
        <v/>
      </c>
      <c r="N21" s="20" t="str">
        <f t="shared" si="9"/>
        <v/>
      </c>
      <c r="O21" s="20" t="str">
        <f t="shared" si="10"/>
        <v/>
      </c>
      <c r="P21" s="20" t="str">
        <f t="shared" si="11"/>
        <v/>
      </c>
      <c r="Q21" s="20" t="str">
        <f t="shared" si="12"/>
        <v/>
      </c>
      <c r="R21" s="20" t="str">
        <f t="shared" si="13"/>
        <v/>
      </c>
    </row>
    <row r="22" spans="1:18" ht="12.75">
      <c r="A22" s="1">
        <f>'TRB Record'!A20</f>
        <v>10</v>
      </c>
      <c r="B22" s="134"/>
      <c r="C22" s="1" t="str">
        <f>IF('TRB Record'!C20="","",'TRB Record'!C20)</f>
        <v>F11 t0</v>
      </c>
      <c r="D22" s="10"/>
      <c r="E22" s="10"/>
      <c r="F22" s="30" t="str">
        <f t="shared" si="6"/>
        <v/>
      </c>
      <c r="G22" s="140"/>
      <c r="H22" s="140"/>
      <c r="I22" s="140"/>
      <c r="J22" s="140"/>
      <c r="K22" s="140"/>
      <c r="L22" s="140"/>
      <c r="M22" s="20" t="str">
        <f t="shared" si="7"/>
        <v/>
      </c>
      <c r="N22" s="20" t="str">
        <f t="shared" si="9"/>
        <v/>
      </c>
      <c r="O22" s="20" t="str">
        <f t="shared" si="10"/>
        <v/>
      </c>
      <c r="P22" s="20" t="str">
        <f t="shared" si="11"/>
        <v/>
      </c>
      <c r="Q22" s="20" t="str">
        <f t="shared" si="12"/>
        <v/>
      </c>
      <c r="R22" s="20" t="str">
        <f t="shared" si="13"/>
        <v/>
      </c>
    </row>
    <row r="23" spans="1:18" ht="12.75">
      <c r="A23" s="1" t="str">
        <f>'TRB Record'!A21</f>
        <v>replicate 10</v>
      </c>
      <c r="B23" s="134"/>
      <c r="C23" s="1" t="str">
        <f>IF('TRB Record'!C21="","",'TRB Record'!C21)</f>
        <v>F11 t0</v>
      </c>
      <c r="D23" s="10"/>
      <c r="E23" s="10"/>
      <c r="F23" s="30" t="str">
        <f t="shared" si="6"/>
        <v/>
      </c>
      <c r="G23" s="140"/>
      <c r="H23" s="140"/>
      <c r="I23" s="140"/>
      <c r="J23" s="140"/>
      <c r="K23" s="140"/>
      <c r="L23" s="140"/>
      <c r="M23" s="20" t="str">
        <f t="shared" si="7"/>
        <v/>
      </c>
      <c r="N23" s="20" t="str">
        <f t="shared" si="9"/>
        <v/>
      </c>
      <c r="O23" s="20" t="str">
        <f t="shared" si="10"/>
        <v/>
      </c>
      <c r="P23" s="20" t="str">
        <f t="shared" si="11"/>
        <v/>
      </c>
      <c r="Q23" s="20" t="str">
        <f t="shared" si="12"/>
        <v/>
      </c>
      <c r="R23" s="20" t="str">
        <f t="shared" si="13"/>
        <v/>
      </c>
    </row>
    <row r="24" spans="1:18" ht="12.75">
      <c r="A24" s="1">
        <f>'TRB Record'!A22</f>
        <v>11</v>
      </c>
      <c r="B24" s="134"/>
      <c r="C24" s="1" t="str">
        <f>IF('TRB Record'!C22="","",'TRB Record'!C22)</f>
        <v>F12 t0</v>
      </c>
      <c r="D24" s="10"/>
      <c r="E24" s="10"/>
      <c r="F24" s="30" t="str">
        <f t="shared" si="6"/>
        <v/>
      </c>
      <c r="G24" s="140"/>
      <c r="H24" s="140"/>
      <c r="I24" s="140"/>
      <c r="J24" s="140"/>
      <c r="K24" s="140"/>
      <c r="L24" s="140"/>
      <c r="M24" s="20" t="str">
        <f t="shared" si="7"/>
        <v/>
      </c>
      <c r="N24" s="20" t="str">
        <f t="shared" si="9"/>
        <v/>
      </c>
      <c r="O24" s="20" t="str">
        <f t="shared" si="10"/>
        <v/>
      </c>
      <c r="P24" s="20" t="str">
        <f t="shared" si="11"/>
        <v/>
      </c>
      <c r="Q24" s="20" t="str">
        <f t="shared" si="12"/>
        <v/>
      </c>
      <c r="R24" s="20" t="str">
        <f t="shared" si="13"/>
        <v/>
      </c>
    </row>
    <row r="25" spans="1:18" s="12" customFormat="1" ht="12.75">
      <c r="A25" s="19" t="str">
        <f>'TRB Record'!A23</f>
        <v>replicate 11</v>
      </c>
      <c r="B25" s="134"/>
      <c r="C25" s="1" t="str">
        <f>IF('TRB Record'!C23="","",'TRB Record'!C23)</f>
        <v>F12 t0</v>
      </c>
      <c r="D25" s="10"/>
      <c r="E25" s="10"/>
      <c r="F25" s="30" t="str">
        <f t="shared" si="6"/>
        <v/>
      </c>
      <c r="G25" s="140"/>
      <c r="H25" s="140"/>
      <c r="I25" s="140"/>
      <c r="J25" s="140"/>
      <c r="K25" s="140"/>
      <c r="L25" s="140"/>
      <c r="M25" s="20" t="str">
        <f t="shared" si="7"/>
        <v/>
      </c>
      <c r="N25" s="20" t="str">
        <f t="shared" si="9"/>
        <v/>
      </c>
      <c r="O25" s="20" t="str">
        <f t="shared" si="10"/>
        <v/>
      </c>
      <c r="P25" s="20" t="str">
        <f t="shared" si="11"/>
        <v/>
      </c>
      <c r="Q25" s="20" t="str">
        <f t="shared" si="12"/>
        <v/>
      </c>
      <c r="R25" s="20" t="str">
        <f t="shared" si="13"/>
        <v/>
      </c>
    </row>
    <row r="26" spans="1:18" ht="12.75">
      <c r="A26" s="1">
        <f>'TRB Record'!A24</f>
        <v>12</v>
      </c>
      <c r="B26" s="134"/>
      <c r="C26" s="1" t="str">
        <f>IF('TRB Record'!C24="","",'TRB Record'!C24)</f>
        <v/>
      </c>
      <c r="D26" s="10"/>
      <c r="E26" s="10"/>
      <c r="F26" s="30" t="str">
        <f t="shared" si="6"/>
        <v/>
      </c>
      <c r="G26" s="140"/>
      <c r="H26" s="140"/>
      <c r="I26" s="140"/>
      <c r="J26" s="140"/>
      <c r="K26" s="140"/>
      <c r="L26" s="140"/>
      <c r="M26" s="20" t="str">
        <f t="shared" si="7"/>
        <v/>
      </c>
      <c r="N26" s="20" t="str">
        <f t="shared" si="9"/>
        <v/>
      </c>
      <c r="O26" s="20" t="str">
        <f t="shared" si="10"/>
        <v/>
      </c>
      <c r="P26" s="20" t="str">
        <f t="shared" si="11"/>
        <v/>
      </c>
      <c r="Q26" s="20" t="str">
        <f t="shared" si="12"/>
        <v/>
      </c>
      <c r="R26" s="20" t="str">
        <f t="shared" si="13"/>
        <v/>
      </c>
    </row>
    <row r="27" spans="1:18" ht="12.75">
      <c r="A27" s="1" t="str">
        <f>'TRB Record'!A25</f>
        <v>replicate 12</v>
      </c>
      <c r="B27" s="134"/>
      <c r="C27" s="1" t="str">
        <f>IF('TRB Record'!C25="","",'TRB Record'!C25)</f>
        <v/>
      </c>
      <c r="D27" s="10"/>
      <c r="E27" s="10"/>
      <c r="F27" s="30" t="str">
        <f t="shared" si="6"/>
        <v/>
      </c>
      <c r="G27" s="140"/>
      <c r="H27" s="140"/>
      <c r="I27" s="140"/>
      <c r="J27" s="140"/>
      <c r="K27" s="140"/>
      <c r="L27" s="140"/>
      <c r="M27" s="20" t="str">
        <f t="shared" si="7"/>
        <v/>
      </c>
      <c r="N27" s="20" t="str">
        <f t="shared" si="9"/>
        <v/>
      </c>
      <c r="O27" s="20" t="str">
        <f t="shared" si="10"/>
        <v/>
      </c>
      <c r="P27" s="20" t="str">
        <f t="shared" si="11"/>
        <v/>
      </c>
      <c r="Q27" s="20" t="str">
        <f t="shared" si="12"/>
        <v/>
      </c>
      <c r="R27" s="20" t="str">
        <f t="shared" si="13"/>
        <v/>
      </c>
    </row>
    <row r="28" spans="1:18" ht="12.75">
      <c r="A28" s="1">
        <f>'TRB Record'!A26</f>
        <v>13</v>
      </c>
      <c r="B28" s="134"/>
      <c r="C28" s="1" t="str">
        <f>IF('TRB Record'!C26="","",'TRB Record'!C26)</f>
        <v/>
      </c>
      <c r="D28" s="10"/>
      <c r="E28" s="10"/>
      <c r="F28" s="30" t="str">
        <f t="shared" si="6"/>
        <v/>
      </c>
      <c r="G28" s="140"/>
      <c r="H28" s="140"/>
      <c r="I28" s="140"/>
      <c r="J28" s="140"/>
      <c r="K28" s="140"/>
      <c r="L28" s="140"/>
      <c r="M28" s="20" t="str">
        <f t="shared" si="7"/>
        <v/>
      </c>
      <c r="N28" s="20" t="str">
        <f t="shared" si="9"/>
        <v/>
      </c>
      <c r="O28" s="20" t="str">
        <f t="shared" si="10"/>
        <v/>
      </c>
      <c r="P28" s="20" t="str">
        <f t="shared" si="11"/>
        <v/>
      </c>
      <c r="Q28" s="20" t="str">
        <f t="shared" si="12"/>
        <v/>
      </c>
      <c r="R28" s="20" t="str">
        <f t="shared" si="13"/>
        <v/>
      </c>
    </row>
    <row r="29" spans="1:18" ht="12.75">
      <c r="A29" s="1" t="str">
        <f>'TRB Record'!A27</f>
        <v>replicate 13</v>
      </c>
      <c r="B29" s="134"/>
      <c r="C29" s="1" t="str">
        <f>IF('TRB Record'!C27="","",'TRB Record'!C27)</f>
        <v/>
      </c>
      <c r="D29" s="10"/>
      <c r="E29" s="10"/>
      <c r="F29" s="30" t="str">
        <f t="shared" si="6"/>
        <v/>
      </c>
      <c r="G29" s="140"/>
      <c r="H29" s="140"/>
      <c r="I29" s="140"/>
      <c r="J29" s="140"/>
      <c r="K29" s="140"/>
      <c r="L29" s="140"/>
      <c r="M29" s="20" t="str">
        <f t="shared" si="7"/>
        <v/>
      </c>
      <c r="N29" s="20" t="str">
        <f t="shared" si="9"/>
        <v/>
      </c>
      <c r="O29" s="20" t="str">
        <f t="shared" si="10"/>
        <v/>
      </c>
      <c r="P29" s="20" t="str">
        <f t="shared" si="11"/>
        <v/>
      </c>
      <c r="Q29" s="20" t="str">
        <f t="shared" si="12"/>
        <v/>
      </c>
      <c r="R29" s="20" t="str">
        <f t="shared" si="13"/>
        <v/>
      </c>
    </row>
    <row r="30" spans="1:18" ht="12.75">
      <c r="A30" s="1">
        <f>'TRB Record'!A28</f>
        <v>14</v>
      </c>
      <c r="B30" s="134"/>
      <c r="C30" s="1" t="str">
        <f>IF('TRB Record'!C28="","",'TRB Record'!C28)</f>
        <v/>
      </c>
      <c r="D30" s="10"/>
      <c r="E30" s="10"/>
      <c r="F30" s="30" t="str">
        <f t="shared" si="6"/>
        <v/>
      </c>
      <c r="G30" s="140"/>
      <c r="H30" s="140"/>
      <c r="I30" s="140"/>
      <c r="J30" s="140"/>
      <c r="K30" s="140"/>
      <c r="L30" s="140"/>
      <c r="M30" s="20" t="str">
        <f t="shared" si="7"/>
        <v/>
      </c>
      <c r="N30" s="20" t="str">
        <f t="shared" si="9"/>
        <v/>
      </c>
      <c r="O30" s="20" t="str">
        <f t="shared" si="10"/>
        <v/>
      </c>
      <c r="P30" s="20" t="str">
        <f t="shared" si="11"/>
        <v/>
      </c>
      <c r="Q30" s="20" t="str">
        <f t="shared" si="12"/>
        <v/>
      </c>
      <c r="R30" s="20" t="str">
        <f t="shared" si="13"/>
        <v/>
      </c>
    </row>
    <row r="31" spans="1:18" ht="12.75">
      <c r="A31" s="1" t="str">
        <f>'TRB Record'!A29</f>
        <v>replicate 14</v>
      </c>
      <c r="B31" s="134"/>
      <c r="C31" s="1" t="str">
        <f>IF('TRB Record'!C29="","",'TRB Record'!C29)</f>
        <v/>
      </c>
      <c r="D31" s="10"/>
      <c r="E31" s="10"/>
      <c r="F31" s="30" t="str">
        <f t="shared" si="6"/>
        <v/>
      </c>
      <c r="G31" s="140"/>
      <c r="H31" s="140"/>
      <c r="I31" s="140"/>
      <c r="J31" s="140"/>
      <c r="K31" s="140"/>
      <c r="L31" s="140"/>
      <c r="M31" s="20" t="str">
        <f t="shared" si="7"/>
        <v/>
      </c>
      <c r="N31" s="20" t="str">
        <f t="shared" si="9"/>
        <v/>
      </c>
      <c r="O31" s="20" t="str">
        <f t="shared" si="10"/>
        <v/>
      </c>
      <c r="P31" s="20" t="str">
        <f t="shared" si="11"/>
        <v/>
      </c>
      <c r="Q31" s="20" t="str">
        <f t="shared" si="12"/>
        <v/>
      </c>
      <c r="R31" s="20" t="str">
        <f t="shared" si="13"/>
        <v/>
      </c>
    </row>
    <row r="32" spans="1:18" ht="12.75">
      <c r="A32" s="1">
        <f>'TRB Record'!A30</f>
        <v>15</v>
      </c>
      <c r="B32" s="134"/>
      <c r="C32" s="1" t="str">
        <f>IF('TRB Record'!C30="","",'TRB Record'!C30)</f>
        <v/>
      </c>
      <c r="D32" s="10"/>
      <c r="E32" s="10"/>
      <c r="F32" s="30" t="str">
        <f t="shared" si="6"/>
        <v/>
      </c>
      <c r="G32" s="140"/>
      <c r="H32" s="140"/>
      <c r="I32" s="140"/>
      <c r="J32" s="140"/>
      <c r="K32" s="140"/>
      <c r="L32" s="140"/>
      <c r="M32" s="20" t="str">
        <f t="shared" si="7"/>
        <v/>
      </c>
      <c r="N32" s="20" t="str">
        <f t="shared" si="9"/>
        <v/>
      </c>
      <c r="O32" s="20" t="str">
        <f t="shared" si="10"/>
        <v/>
      </c>
      <c r="P32" s="20" t="str">
        <f t="shared" si="11"/>
        <v/>
      </c>
      <c r="Q32" s="20" t="str">
        <f t="shared" si="12"/>
        <v/>
      </c>
      <c r="R32" s="20" t="str">
        <f t="shared" si="13"/>
        <v/>
      </c>
    </row>
    <row r="33" spans="1:18" ht="12.75">
      <c r="A33" s="1" t="str">
        <f>'TRB Record'!A31</f>
        <v>replicate 15</v>
      </c>
      <c r="B33" s="134"/>
      <c r="C33" s="1" t="str">
        <f>IF('TRB Record'!C31="","",'TRB Record'!C31)</f>
        <v/>
      </c>
      <c r="D33" s="10"/>
      <c r="E33" s="10"/>
      <c r="F33" s="30" t="str">
        <f t="shared" si="6"/>
        <v/>
      </c>
      <c r="G33" s="140"/>
      <c r="H33" s="140"/>
      <c r="I33" s="140"/>
      <c r="J33" s="140"/>
      <c r="K33" s="140"/>
      <c r="L33" s="140"/>
      <c r="M33" s="20" t="str">
        <f t="shared" si="7"/>
        <v/>
      </c>
      <c r="N33" s="20" t="str">
        <f t="shared" si="9"/>
        <v/>
      </c>
      <c r="O33" s="20" t="str">
        <f t="shared" si="10"/>
        <v/>
      </c>
      <c r="P33" s="20" t="str">
        <f t="shared" si="11"/>
        <v/>
      </c>
      <c r="Q33" s="20" t="str">
        <f t="shared" si="12"/>
        <v/>
      </c>
      <c r="R33" s="20" t="str">
        <f t="shared" si="13"/>
        <v/>
      </c>
    </row>
    <row r="34" spans="1:18" ht="12.75">
      <c r="A34" s="1">
        <f>'TRB Record'!A32</f>
        <v>16</v>
      </c>
      <c r="B34" s="134"/>
      <c r="C34" s="1" t="str">
        <f>IF('TRB Record'!C32="","",'TRB Record'!C32)</f>
        <v/>
      </c>
      <c r="D34" s="10"/>
      <c r="E34" s="10"/>
      <c r="F34" s="30" t="str">
        <f t="shared" si="6"/>
        <v/>
      </c>
      <c r="G34" s="140"/>
      <c r="H34" s="140"/>
      <c r="I34" s="140"/>
      <c r="J34" s="140"/>
      <c r="K34" s="140"/>
      <c r="L34" s="140"/>
      <c r="M34" s="20" t="str">
        <f t="shared" si="7"/>
        <v/>
      </c>
      <c r="N34" s="20" t="str">
        <f t="shared" si="9"/>
        <v/>
      </c>
      <c r="O34" s="20" t="str">
        <f t="shared" si="10"/>
        <v/>
      </c>
      <c r="P34" s="20" t="str">
        <f t="shared" si="11"/>
        <v/>
      </c>
      <c r="Q34" s="20" t="str">
        <f t="shared" si="12"/>
        <v/>
      </c>
      <c r="R34" s="20" t="str">
        <f t="shared" si="13"/>
        <v/>
      </c>
    </row>
    <row r="35" spans="1:18" ht="12.75">
      <c r="A35" s="1" t="str">
        <f>'TRB Record'!A33</f>
        <v>replicate 16</v>
      </c>
      <c r="B35" s="134"/>
      <c r="C35" s="1" t="str">
        <f>IF('TRB Record'!C33="","",'TRB Record'!C33)</f>
        <v/>
      </c>
      <c r="D35" s="10"/>
      <c r="E35" s="10"/>
      <c r="F35" s="30" t="str">
        <f t="shared" si="6"/>
        <v/>
      </c>
      <c r="G35" s="140"/>
      <c r="H35" s="140"/>
      <c r="I35" s="140"/>
      <c r="J35" s="140"/>
      <c r="K35" s="140"/>
      <c r="L35" s="140"/>
      <c r="M35" s="20" t="str">
        <f t="shared" si="7"/>
        <v/>
      </c>
      <c r="N35" s="20" t="str">
        <f t="shared" si="9"/>
        <v/>
      </c>
      <c r="O35" s="20" t="str">
        <f t="shared" si="10"/>
        <v/>
      </c>
      <c r="P35" s="20" t="str">
        <f t="shared" si="11"/>
        <v/>
      </c>
      <c r="Q35" s="20" t="str">
        <f t="shared" si="12"/>
        <v/>
      </c>
      <c r="R35" s="20" t="str">
        <f t="shared" si="13"/>
        <v/>
      </c>
    </row>
    <row r="36" spans="1:18" ht="12.75">
      <c r="A36" s="1">
        <f>'TRB Record'!A34</f>
        <v>17</v>
      </c>
      <c r="B36" s="134"/>
      <c r="C36" s="1" t="str">
        <f>IF('TRB Record'!C34="","",'TRB Record'!C34)</f>
        <v/>
      </c>
      <c r="D36" s="10"/>
      <c r="E36" s="10"/>
      <c r="F36" s="30" t="str">
        <f t="shared" si="6"/>
        <v/>
      </c>
      <c r="G36" s="140"/>
      <c r="H36" s="140"/>
      <c r="I36" s="140"/>
      <c r="J36" s="140"/>
      <c r="K36" s="140"/>
      <c r="L36" s="140"/>
      <c r="M36" s="20" t="str">
        <f t="shared" si="7"/>
        <v/>
      </c>
      <c r="N36" s="20" t="str">
        <f t="shared" si="9"/>
        <v/>
      </c>
      <c r="O36" s="20" t="str">
        <f t="shared" si="10"/>
        <v/>
      </c>
      <c r="P36" s="20" t="str">
        <f t="shared" si="11"/>
        <v/>
      </c>
      <c r="Q36" s="20" t="str">
        <f t="shared" si="12"/>
        <v/>
      </c>
      <c r="R36" s="20" t="str">
        <f t="shared" si="13"/>
        <v/>
      </c>
    </row>
    <row r="37" spans="1:18" ht="12.75">
      <c r="A37" s="1" t="str">
        <f>'TRB Record'!A35</f>
        <v>replicate 17</v>
      </c>
      <c r="B37" s="134"/>
      <c r="C37" s="1" t="str">
        <f>IF('TRB Record'!C35="","",'TRB Record'!C35)</f>
        <v/>
      </c>
      <c r="D37" s="10"/>
      <c r="E37" s="10"/>
      <c r="F37" s="30" t="str">
        <f t="shared" si="6"/>
        <v/>
      </c>
      <c r="G37" s="140"/>
      <c r="H37" s="140"/>
      <c r="I37" s="140"/>
      <c r="J37" s="140"/>
      <c r="K37" s="140"/>
      <c r="L37" s="140"/>
      <c r="M37" s="20" t="str">
        <f t="shared" si="7"/>
        <v/>
      </c>
      <c r="N37" s="20" t="str">
        <f t="shared" si="9"/>
        <v/>
      </c>
      <c r="O37" s="20" t="str">
        <f t="shared" si="10"/>
        <v/>
      </c>
      <c r="P37" s="20" t="str">
        <f t="shared" si="11"/>
        <v/>
      </c>
      <c r="Q37" s="20" t="str">
        <f t="shared" si="12"/>
        <v/>
      </c>
      <c r="R37" s="20" t="str">
        <f t="shared" si="13"/>
        <v/>
      </c>
    </row>
    <row r="38" spans="1:18" ht="12.75">
      <c r="A38" s="1">
        <f>'TRB Record'!A36</f>
        <v>18</v>
      </c>
      <c r="B38" s="134"/>
      <c r="C38" s="1" t="str">
        <f>IF('TRB Record'!C36="","",'TRB Record'!C36)</f>
        <v/>
      </c>
      <c r="D38" s="10"/>
      <c r="E38" s="10"/>
      <c r="F38" s="30" t="str">
        <f t="shared" si="6"/>
        <v/>
      </c>
      <c r="G38" s="140"/>
      <c r="H38" s="140"/>
      <c r="I38" s="140"/>
      <c r="J38" s="140"/>
      <c r="K38" s="140"/>
      <c r="L38" s="140"/>
      <c r="M38" s="20" t="str">
        <f t="shared" si="7"/>
        <v/>
      </c>
      <c r="N38" s="20" t="str">
        <f t="shared" si="9"/>
        <v/>
      </c>
      <c r="O38" s="20" t="str">
        <f t="shared" si="10"/>
        <v/>
      </c>
      <c r="P38" s="20" t="str">
        <f t="shared" si="11"/>
        <v/>
      </c>
      <c r="Q38" s="20" t="str">
        <f t="shared" si="12"/>
        <v/>
      </c>
      <c r="R38" s="20" t="str">
        <f t="shared" si="13"/>
        <v/>
      </c>
    </row>
    <row r="39" spans="1:18" ht="12.75">
      <c r="A39" s="1" t="str">
        <f>'TRB Record'!A37</f>
        <v>replicate 18</v>
      </c>
      <c r="B39" s="134"/>
      <c r="C39" s="1" t="str">
        <f>IF('TRB Record'!C37="","",'TRB Record'!C37)</f>
        <v/>
      </c>
      <c r="D39" s="10"/>
      <c r="E39" s="10"/>
      <c r="F39" s="30" t="str">
        <f t="shared" si="6"/>
        <v/>
      </c>
      <c r="G39" s="140"/>
      <c r="H39" s="140"/>
      <c r="I39" s="140"/>
      <c r="J39" s="140"/>
      <c r="K39" s="140"/>
      <c r="L39" s="140"/>
      <c r="M39" s="20" t="str">
        <f t="shared" si="7"/>
        <v/>
      </c>
      <c r="N39" s="20" t="str">
        <f t="shared" si="9"/>
        <v/>
      </c>
      <c r="O39" s="20" t="str">
        <f t="shared" si="10"/>
        <v/>
      </c>
      <c r="P39" s="20" t="str">
        <f t="shared" si="11"/>
        <v/>
      </c>
      <c r="Q39" s="20" t="str">
        <f t="shared" si="12"/>
        <v/>
      </c>
      <c r="R39" s="20" t="str">
        <f t="shared" si="13"/>
        <v/>
      </c>
    </row>
    <row r="40" spans="1:18" ht="12.75">
      <c r="A40" s="1">
        <f>'TRB Record'!A38</f>
        <v>19</v>
      </c>
      <c r="B40" s="134"/>
      <c r="C40" s="1" t="str">
        <f>IF('TRB Record'!C38="","",'TRB Record'!C38)</f>
        <v/>
      </c>
      <c r="D40" s="10"/>
      <c r="E40" s="10"/>
      <c r="F40" s="30" t="str">
        <f t="shared" si="6"/>
        <v/>
      </c>
      <c r="G40" s="140"/>
      <c r="H40" s="140"/>
      <c r="I40" s="140"/>
      <c r="J40" s="140"/>
      <c r="K40" s="140"/>
      <c r="L40" s="140"/>
      <c r="M40" s="20" t="str">
        <f t="shared" si="7"/>
        <v/>
      </c>
      <c r="N40" s="20" t="str">
        <f t="shared" si="9"/>
        <v/>
      </c>
      <c r="O40" s="20" t="str">
        <f t="shared" si="10"/>
        <v/>
      </c>
      <c r="P40" s="20" t="str">
        <f t="shared" si="11"/>
        <v/>
      </c>
      <c r="Q40" s="20" t="str">
        <f t="shared" si="12"/>
        <v/>
      </c>
      <c r="R40" s="20" t="str">
        <f t="shared" si="13"/>
        <v/>
      </c>
    </row>
    <row r="41" spans="1:18" ht="12.75">
      <c r="A41" s="1" t="str">
        <f>'TRB Record'!A39</f>
        <v>replicate 19</v>
      </c>
      <c r="B41" s="134"/>
      <c r="C41" s="1" t="str">
        <f>IF('TRB Record'!C39="","",'TRB Record'!C39)</f>
        <v/>
      </c>
      <c r="D41" s="10"/>
      <c r="E41" s="10"/>
      <c r="F41" s="30" t="str">
        <f t="shared" si="6"/>
        <v/>
      </c>
      <c r="G41" s="140"/>
      <c r="H41" s="140"/>
      <c r="I41" s="140"/>
      <c r="J41" s="140"/>
      <c r="K41" s="140"/>
      <c r="L41" s="140"/>
      <c r="M41" s="20" t="str">
        <f t="shared" si="7"/>
        <v/>
      </c>
      <c r="N41" s="20" t="str">
        <f t="shared" si="9"/>
        <v/>
      </c>
      <c r="O41" s="20" t="str">
        <f t="shared" si="10"/>
        <v/>
      </c>
      <c r="P41" s="20" t="str">
        <f t="shared" si="11"/>
        <v/>
      </c>
      <c r="Q41" s="20" t="str">
        <f t="shared" si="12"/>
        <v/>
      </c>
      <c r="R41" s="20" t="str">
        <f t="shared" si="13"/>
        <v/>
      </c>
    </row>
    <row r="42" spans="1:18" ht="12.75">
      <c r="A42" s="1">
        <f>'TRB Record'!A40</f>
        <v>20</v>
      </c>
      <c r="B42" s="134"/>
      <c r="C42" s="1" t="str">
        <f>IF('TRB Record'!C40="","",'TRB Record'!C40)</f>
        <v/>
      </c>
      <c r="D42" s="10"/>
      <c r="E42" s="10"/>
      <c r="F42" s="30" t="str">
        <f t="shared" si="6"/>
        <v/>
      </c>
      <c r="G42" s="140"/>
      <c r="H42" s="140"/>
      <c r="I42" s="140"/>
      <c r="J42" s="140"/>
      <c r="K42" s="140"/>
      <c r="L42" s="140"/>
      <c r="M42" s="20" t="str">
        <f t="shared" si="7"/>
        <v/>
      </c>
      <c r="N42" s="20" t="str">
        <f t="shared" si="9"/>
        <v/>
      </c>
      <c r="O42" s="20" t="str">
        <f t="shared" si="10"/>
        <v/>
      </c>
      <c r="P42" s="20" t="str">
        <f t="shared" si="11"/>
        <v/>
      </c>
      <c r="Q42" s="20" t="str">
        <f t="shared" si="12"/>
        <v/>
      </c>
      <c r="R42" s="20" t="str">
        <f t="shared" si="13"/>
        <v/>
      </c>
    </row>
    <row r="43" spans="1:18">
      <c r="A43" s="1" t="str">
        <f>'TRB Record'!A41</f>
        <v>replicate 20</v>
      </c>
      <c r="B43" s="134"/>
      <c r="C43" s="1" t="str">
        <f>IF('TRB Record'!C41="","",'TRB Record'!C41)</f>
        <v/>
      </c>
      <c r="D43" s="10"/>
      <c r="E43" s="10"/>
      <c r="F43" s="30" t="str">
        <f t="shared" si="6"/>
        <v/>
      </c>
      <c r="G43" s="141"/>
      <c r="H43" s="10"/>
      <c r="I43" s="10"/>
      <c r="J43" s="10"/>
      <c r="K43" s="10"/>
      <c r="L43" s="10"/>
      <c r="M43" s="20" t="str">
        <f t="shared" si="7"/>
        <v/>
      </c>
      <c r="N43" s="20" t="str">
        <f t="shared" si="9"/>
        <v/>
      </c>
      <c r="O43" s="20" t="str">
        <f t="shared" si="10"/>
        <v/>
      </c>
      <c r="P43" s="20" t="str">
        <f t="shared" si="11"/>
        <v/>
      </c>
      <c r="Q43" s="20" t="str">
        <f t="shared" si="12"/>
        <v/>
      </c>
      <c r="R43" s="20" t="str">
        <f t="shared" si="13"/>
        <v/>
      </c>
    </row>
    <row r="44" spans="1:18" ht="12.75">
      <c r="A44" s="1">
        <f>'TRB Record'!A42</f>
        <v>21</v>
      </c>
      <c r="B44" s="134"/>
      <c r="C44" s="1" t="str">
        <f>IF('TRB Record'!C42="","",'TRB Record'!C42)</f>
        <v/>
      </c>
      <c r="D44" s="10"/>
      <c r="E44" s="10"/>
      <c r="F44" s="30" t="str">
        <f t="shared" si="6"/>
        <v/>
      </c>
      <c r="G44" s="140"/>
      <c r="H44" s="140"/>
      <c r="I44" s="140"/>
      <c r="J44" s="140"/>
      <c r="K44" s="140"/>
      <c r="L44" s="140"/>
      <c r="M44" s="20" t="str">
        <f t="shared" si="7"/>
        <v/>
      </c>
      <c r="N44" s="20" t="str">
        <f t="shared" si="9"/>
        <v/>
      </c>
      <c r="O44" s="20" t="str">
        <f t="shared" si="10"/>
        <v/>
      </c>
      <c r="P44" s="20" t="str">
        <f t="shared" si="11"/>
        <v/>
      </c>
      <c r="Q44" s="20" t="str">
        <f t="shared" si="12"/>
        <v/>
      </c>
      <c r="R44" s="20" t="str">
        <f t="shared" si="13"/>
        <v/>
      </c>
    </row>
    <row r="45" spans="1:18">
      <c r="A45" s="1" t="str">
        <f>'TRB Record'!A43</f>
        <v>replicate 21</v>
      </c>
      <c r="B45" s="134"/>
      <c r="C45" s="1" t="str">
        <f>IF('TRB Record'!C43="","",'TRB Record'!C43)</f>
        <v/>
      </c>
      <c r="D45" s="10"/>
      <c r="E45" s="10"/>
      <c r="F45" s="30" t="str">
        <f t="shared" si="6"/>
        <v/>
      </c>
      <c r="G45" s="141"/>
      <c r="H45" s="10"/>
      <c r="I45" s="10"/>
      <c r="J45" s="10"/>
      <c r="K45" s="10"/>
      <c r="L45" s="10"/>
      <c r="M45" s="20" t="str">
        <f t="shared" si="7"/>
        <v/>
      </c>
      <c r="N45" s="20" t="str">
        <f t="shared" si="9"/>
        <v/>
      </c>
      <c r="O45" s="20" t="str">
        <f t="shared" si="10"/>
        <v/>
      </c>
      <c r="P45" s="20" t="str">
        <f t="shared" si="11"/>
        <v/>
      </c>
      <c r="Q45" s="20" t="str">
        <f t="shared" si="12"/>
        <v/>
      </c>
      <c r="R45" s="20" t="str">
        <f t="shared" si="13"/>
        <v/>
      </c>
    </row>
    <row r="46" spans="1:18" ht="12.75">
      <c r="A46" s="1">
        <f>'TRB Record'!A44</f>
        <v>22</v>
      </c>
      <c r="B46" s="134"/>
      <c r="C46" s="1" t="str">
        <f>IF('TRB Record'!C44="","",'TRB Record'!C44)</f>
        <v/>
      </c>
      <c r="D46" s="10"/>
      <c r="E46" s="10"/>
      <c r="F46" s="30" t="str">
        <f t="shared" si="6"/>
        <v/>
      </c>
      <c r="G46" s="140"/>
      <c r="H46" s="140"/>
      <c r="I46" s="140"/>
      <c r="J46" s="140"/>
      <c r="K46" s="140"/>
      <c r="L46" s="140"/>
      <c r="M46" s="20" t="str">
        <f t="shared" si="7"/>
        <v/>
      </c>
      <c r="N46" s="20" t="str">
        <f t="shared" si="9"/>
        <v/>
      </c>
      <c r="O46" s="20" t="str">
        <f t="shared" si="10"/>
        <v/>
      </c>
      <c r="P46" s="20" t="str">
        <f t="shared" si="11"/>
        <v/>
      </c>
      <c r="Q46" s="20" t="str">
        <f t="shared" si="12"/>
        <v/>
      </c>
      <c r="R46" s="20" t="str">
        <f t="shared" si="13"/>
        <v/>
      </c>
    </row>
    <row r="47" spans="1:18">
      <c r="A47" s="1" t="str">
        <f>'TRB Record'!A45</f>
        <v>replicate 22</v>
      </c>
      <c r="B47" s="134"/>
      <c r="C47" s="1" t="str">
        <f>IF('TRB Record'!C45="","",'TRB Record'!C45)</f>
        <v/>
      </c>
      <c r="D47" s="10"/>
      <c r="E47" s="10"/>
      <c r="F47" s="30" t="str">
        <f t="shared" si="6"/>
        <v/>
      </c>
      <c r="G47" s="141"/>
      <c r="H47" s="10"/>
      <c r="I47" s="10"/>
      <c r="J47" s="10"/>
      <c r="K47" s="10"/>
      <c r="L47" s="10"/>
      <c r="M47" s="20" t="str">
        <f t="shared" si="7"/>
        <v/>
      </c>
      <c r="N47" s="20" t="str">
        <f t="shared" si="9"/>
        <v/>
      </c>
      <c r="O47" s="20" t="str">
        <f t="shared" si="10"/>
        <v/>
      </c>
      <c r="P47" s="20" t="str">
        <f t="shared" si="11"/>
        <v/>
      </c>
      <c r="Q47" s="20" t="str">
        <f t="shared" si="12"/>
        <v/>
      </c>
      <c r="R47" s="20" t="str">
        <f t="shared" si="13"/>
        <v/>
      </c>
    </row>
    <row r="48" spans="1:18" ht="12.75">
      <c r="A48" s="1">
        <f>'TRB Record'!A46</f>
        <v>23</v>
      </c>
      <c r="B48" s="134"/>
      <c r="C48" s="1" t="str">
        <f>IF('TRB Record'!C46="","",'TRB Record'!C46)</f>
        <v/>
      </c>
      <c r="D48" s="10"/>
      <c r="E48" s="10"/>
      <c r="F48" s="30" t="str">
        <f t="shared" si="6"/>
        <v/>
      </c>
      <c r="G48" s="140"/>
      <c r="H48" s="140"/>
      <c r="I48" s="140"/>
      <c r="J48" s="140"/>
      <c r="K48" s="140"/>
      <c r="L48" s="140"/>
      <c r="M48" s="20" t="str">
        <f t="shared" si="7"/>
        <v/>
      </c>
      <c r="N48" s="20" t="str">
        <f t="shared" si="9"/>
        <v/>
      </c>
      <c r="O48" s="20" t="str">
        <f t="shared" si="10"/>
        <v/>
      </c>
      <c r="P48" s="20" t="str">
        <f t="shared" si="11"/>
        <v/>
      </c>
      <c r="Q48" s="20" t="str">
        <f t="shared" si="12"/>
        <v/>
      </c>
      <c r="R48" s="20" t="str">
        <f t="shared" si="13"/>
        <v/>
      </c>
    </row>
    <row r="49" spans="1:18">
      <c r="A49" s="1" t="str">
        <f>'TRB Record'!A47</f>
        <v>replicate 23</v>
      </c>
      <c r="C49" s="1" t="str">
        <f>IF('TRB Record'!C47="","",'TRB Record'!C47)</f>
        <v/>
      </c>
      <c r="D49" s="10"/>
      <c r="E49" s="10"/>
      <c r="F49" s="30" t="str">
        <f t="shared" si="6"/>
        <v/>
      </c>
      <c r="H49" s="10"/>
      <c r="I49" s="37"/>
      <c r="J49" s="10"/>
      <c r="K49" s="10"/>
      <c r="L49" s="10"/>
      <c r="M49" s="20" t="str">
        <f t="shared" si="7"/>
        <v/>
      </c>
      <c r="N49" s="20" t="str">
        <f t="shared" si="9"/>
        <v/>
      </c>
      <c r="O49" s="20" t="str">
        <f t="shared" si="10"/>
        <v/>
      </c>
      <c r="P49" s="20" t="str">
        <f t="shared" si="11"/>
        <v/>
      </c>
      <c r="Q49" s="20" t="str">
        <f t="shared" si="12"/>
        <v/>
      </c>
      <c r="R49" s="20" t="str">
        <f t="shared" si="13"/>
        <v/>
      </c>
    </row>
    <row r="50" spans="1:18">
      <c r="A50" s="1">
        <f>'TRB Record'!A48</f>
        <v>24</v>
      </c>
      <c r="C50" s="1" t="str">
        <f>IF('TRB Record'!C48="","",'TRB Record'!C48)</f>
        <v/>
      </c>
      <c r="D50" s="10"/>
      <c r="E50" s="10"/>
      <c r="F50" s="30" t="str">
        <f t="shared" si="6"/>
        <v/>
      </c>
      <c r="H50" s="10"/>
      <c r="I50" s="37"/>
      <c r="J50" s="10"/>
      <c r="K50" s="10"/>
      <c r="L50" s="10"/>
      <c r="M50" s="20" t="str">
        <f t="shared" si="7"/>
        <v/>
      </c>
      <c r="N50" s="20" t="str">
        <f t="shared" si="9"/>
        <v/>
      </c>
      <c r="O50" s="20" t="str">
        <f t="shared" si="10"/>
        <v/>
      </c>
      <c r="P50" s="20" t="str">
        <f t="shared" si="11"/>
        <v/>
      </c>
      <c r="Q50" s="20" t="str">
        <f t="shared" si="12"/>
        <v/>
      </c>
      <c r="R50" s="20" t="str">
        <f t="shared" si="13"/>
        <v/>
      </c>
    </row>
    <row r="51" spans="1:18">
      <c r="A51" s="1" t="str">
        <f>'TRB Record'!A49</f>
        <v>replicate 24</v>
      </c>
      <c r="C51" s="1" t="str">
        <f>IF('TRB Record'!C49="","",'TRB Record'!C49)</f>
        <v/>
      </c>
      <c r="D51" s="10"/>
      <c r="E51" s="10"/>
      <c r="F51" s="30" t="str">
        <f t="shared" si="6"/>
        <v/>
      </c>
      <c r="H51" s="10"/>
      <c r="I51" s="37"/>
      <c r="J51" s="10"/>
      <c r="K51" s="10"/>
      <c r="L51" s="10"/>
      <c r="M51" s="20" t="str">
        <f t="shared" si="7"/>
        <v/>
      </c>
      <c r="N51" s="20" t="str">
        <f t="shared" si="9"/>
        <v/>
      </c>
      <c r="O51" s="20" t="str">
        <f t="shared" si="10"/>
        <v/>
      </c>
      <c r="P51" s="20" t="str">
        <f t="shared" si="11"/>
        <v/>
      </c>
      <c r="Q51" s="20" t="str">
        <f t="shared" si="12"/>
        <v/>
      </c>
      <c r="R51" s="20" t="str">
        <f t="shared" si="13"/>
        <v/>
      </c>
    </row>
    <row r="52" spans="1:18">
      <c r="A52" s="1">
        <f>'TRB Record'!A50</f>
        <v>25</v>
      </c>
      <c r="C52" s="1" t="str">
        <f>IF('TRB Record'!C50="","",'TRB Record'!C50)</f>
        <v/>
      </c>
      <c r="D52" s="10"/>
      <c r="E52" s="10"/>
      <c r="F52" s="30" t="str">
        <f t="shared" si="6"/>
        <v/>
      </c>
      <c r="H52" s="10"/>
      <c r="I52" s="37"/>
      <c r="J52" s="10"/>
      <c r="K52" s="10"/>
      <c r="L52" s="10"/>
      <c r="M52" s="20" t="str">
        <f t="shared" si="7"/>
        <v/>
      </c>
      <c r="N52" s="20" t="str">
        <f t="shared" si="9"/>
        <v/>
      </c>
      <c r="O52" s="20" t="str">
        <f t="shared" si="10"/>
        <v/>
      </c>
      <c r="P52" s="20" t="str">
        <f t="shared" si="11"/>
        <v/>
      </c>
      <c r="Q52" s="20" t="str">
        <f t="shared" si="12"/>
        <v/>
      </c>
      <c r="R52" s="20" t="str">
        <f t="shared" si="13"/>
        <v/>
      </c>
    </row>
    <row r="53" spans="1:18">
      <c r="A53" s="1" t="str">
        <f>'TRB Record'!A51</f>
        <v>replicate 25</v>
      </c>
      <c r="C53" s="1" t="str">
        <f>IF('TRB Record'!C51="","",'TRB Record'!C51)</f>
        <v/>
      </c>
      <c r="D53" s="10"/>
      <c r="E53" s="10"/>
      <c r="F53" s="30" t="str">
        <f t="shared" si="6"/>
        <v/>
      </c>
      <c r="H53" s="10"/>
      <c r="I53" s="37"/>
      <c r="J53" s="10"/>
      <c r="K53" s="10"/>
      <c r="L53" s="10"/>
      <c r="M53" s="20" t="str">
        <f t="shared" si="7"/>
        <v/>
      </c>
      <c r="N53" s="20" t="str">
        <f t="shared" si="9"/>
        <v/>
      </c>
      <c r="O53" s="20" t="str">
        <f t="shared" si="10"/>
        <v/>
      </c>
      <c r="P53" s="20" t="str">
        <f t="shared" si="11"/>
        <v/>
      </c>
      <c r="Q53" s="20" t="str">
        <f t="shared" si="12"/>
        <v/>
      </c>
      <c r="R53" s="20" t="str">
        <f t="shared" si="13"/>
        <v/>
      </c>
    </row>
    <row r="54" spans="1:18">
      <c r="A54" s="1">
        <f>'TRB Record'!A52</f>
        <v>26</v>
      </c>
      <c r="C54" s="1" t="str">
        <f>IF('TRB Record'!C52="","",'TRB Record'!C52)</f>
        <v/>
      </c>
      <c r="D54" s="10"/>
      <c r="E54" s="10"/>
      <c r="F54" s="30" t="str">
        <f t="shared" si="6"/>
        <v/>
      </c>
      <c r="H54" s="10"/>
      <c r="I54" s="37"/>
      <c r="J54" s="10"/>
      <c r="K54" s="10"/>
      <c r="L54" s="10"/>
      <c r="M54" s="20" t="str">
        <f t="shared" si="7"/>
        <v/>
      </c>
      <c r="N54" s="20" t="str">
        <f t="shared" si="9"/>
        <v/>
      </c>
      <c r="O54" s="20" t="str">
        <f t="shared" si="10"/>
        <v/>
      </c>
      <c r="P54" s="20" t="str">
        <f t="shared" si="11"/>
        <v/>
      </c>
      <c r="Q54" s="20" t="str">
        <f t="shared" si="12"/>
        <v/>
      </c>
      <c r="R54" s="20" t="str">
        <f t="shared" si="13"/>
        <v/>
      </c>
    </row>
    <row r="55" spans="1:18">
      <c r="A55" s="1" t="str">
        <f>'TRB Record'!A53</f>
        <v>replicate 26</v>
      </c>
      <c r="C55" s="1" t="str">
        <f>IF('TRB Record'!C53="","",'TRB Record'!C53)</f>
        <v/>
      </c>
      <c r="D55" s="10"/>
      <c r="E55" s="10"/>
      <c r="F55" s="30" t="str">
        <f t="shared" si="6"/>
        <v/>
      </c>
      <c r="H55" s="10"/>
      <c r="I55" s="37"/>
      <c r="J55" s="10"/>
      <c r="K55" s="10"/>
      <c r="L55" s="10"/>
      <c r="M55" s="20" t="str">
        <f t="shared" si="7"/>
        <v/>
      </c>
      <c r="N55" s="20" t="str">
        <f t="shared" si="9"/>
        <v/>
      </c>
      <c r="O55" s="20" t="str">
        <f t="shared" si="10"/>
        <v/>
      </c>
      <c r="P55" s="20" t="str">
        <f t="shared" si="11"/>
        <v/>
      </c>
      <c r="Q55" s="20" t="str">
        <f t="shared" si="12"/>
        <v/>
      </c>
      <c r="R55" s="20" t="str">
        <f t="shared" si="13"/>
        <v/>
      </c>
    </row>
    <row r="56" spans="1:18">
      <c r="A56" s="1">
        <f>'TRB Record'!A54</f>
        <v>27</v>
      </c>
      <c r="C56" s="1" t="str">
        <f>IF('TRB Record'!C54="","",'TRB Record'!C54)</f>
        <v/>
      </c>
      <c r="D56" s="10"/>
      <c r="E56" s="10"/>
      <c r="F56" s="30" t="str">
        <f t="shared" si="6"/>
        <v/>
      </c>
      <c r="H56" s="10"/>
      <c r="I56" s="37"/>
      <c r="J56" s="10"/>
      <c r="K56" s="10"/>
      <c r="L56" s="10"/>
      <c r="M56" s="20" t="str">
        <f t="shared" si="7"/>
        <v/>
      </c>
      <c r="N56" s="20" t="str">
        <f t="shared" si="9"/>
        <v/>
      </c>
      <c r="O56" s="20" t="str">
        <f t="shared" si="10"/>
        <v/>
      </c>
      <c r="P56" s="20" t="str">
        <f t="shared" si="11"/>
        <v/>
      </c>
      <c r="Q56" s="20" t="str">
        <f t="shared" si="12"/>
        <v/>
      </c>
      <c r="R56" s="20" t="str">
        <f t="shared" si="13"/>
        <v/>
      </c>
    </row>
    <row r="57" spans="1:18">
      <c r="A57" s="1" t="str">
        <f>'TRB Record'!A55</f>
        <v>replicate 27</v>
      </c>
      <c r="C57" s="1" t="str">
        <f>IF('TRB Record'!C55="","",'TRB Record'!C55)</f>
        <v/>
      </c>
      <c r="D57" s="10"/>
      <c r="E57" s="10"/>
      <c r="F57" s="30" t="str">
        <f t="shared" si="6"/>
        <v/>
      </c>
      <c r="H57" s="10"/>
      <c r="I57" s="37"/>
      <c r="J57" s="10"/>
      <c r="K57" s="10"/>
      <c r="L57" s="10"/>
      <c r="M57" s="20" t="str">
        <f t="shared" si="7"/>
        <v/>
      </c>
      <c r="N57" s="20" t="str">
        <f t="shared" si="9"/>
        <v/>
      </c>
      <c r="O57" s="20" t="str">
        <f t="shared" si="10"/>
        <v/>
      </c>
      <c r="P57" s="20" t="str">
        <f t="shared" si="11"/>
        <v/>
      </c>
      <c r="Q57" s="20" t="str">
        <f t="shared" si="12"/>
        <v/>
      </c>
      <c r="R57" s="20" t="str">
        <f t="shared" si="13"/>
        <v/>
      </c>
    </row>
    <row r="58" spans="1:18">
      <c r="A58" s="1">
        <f>'TRB Record'!A56</f>
        <v>28</v>
      </c>
      <c r="C58" s="1" t="str">
        <f>IF('TRB Record'!C56="","",'TRB Record'!C56)</f>
        <v/>
      </c>
      <c r="D58" s="10"/>
      <c r="E58" s="10"/>
      <c r="F58" s="30" t="str">
        <f t="shared" si="6"/>
        <v/>
      </c>
      <c r="H58" s="10"/>
      <c r="I58" s="37"/>
      <c r="J58" s="10"/>
      <c r="K58" s="10"/>
      <c r="L58" s="10"/>
      <c r="M58" s="20" t="str">
        <f t="shared" si="7"/>
        <v/>
      </c>
      <c r="N58" s="20" t="str">
        <f t="shared" si="9"/>
        <v/>
      </c>
      <c r="O58" s="20" t="str">
        <f t="shared" si="10"/>
        <v/>
      </c>
      <c r="P58" s="20" t="str">
        <f t="shared" si="11"/>
        <v/>
      </c>
      <c r="Q58" s="20" t="str">
        <f t="shared" si="12"/>
        <v/>
      </c>
      <c r="R58" s="20" t="str">
        <f t="shared" si="13"/>
        <v/>
      </c>
    </row>
    <row r="59" spans="1:18">
      <c r="A59" s="1" t="str">
        <f>'TRB Record'!A57</f>
        <v>replicate 28</v>
      </c>
      <c r="C59" s="1" t="str">
        <f>IF('TRB Record'!C57="","",'TRB Record'!C57)</f>
        <v/>
      </c>
      <c r="D59" s="10"/>
      <c r="E59" s="10"/>
      <c r="F59" s="30" t="str">
        <f t="shared" si="6"/>
        <v/>
      </c>
      <c r="H59" s="10"/>
      <c r="I59" s="37"/>
      <c r="J59" s="10"/>
      <c r="K59" s="10"/>
      <c r="L59" s="10"/>
      <c r="M59" s="20" t="str">
        <f t="shared" si="7"/>
        <v/>
      </c>
      <c r="N59" s="20" t="str">
        <f t="shared" si="9"/>
        <v/>
      </c>
      <c r="O59" s="20" t="str">
        <f t="shared" si="10"/>
        <v/>
      </c>
      <c r="P59" s="20" t="str">
        <f t="shared" si="11"/>
        <v/>
      </c>
      <c r="Q59" s="20" t="str">
        <f t="shared" si="12"/>
        <v/>
      </c>
      <c r="R59" s="20" t="str">
        <f t="shared" si="13"/>
        <v/>
      </c>
    </row>
    <row r="60" spans="1:18">
      <c r="A60" s="1">
        <f>'TRB Record'!A58</f>
        <v>29</v>
      </c>
      <c r="C60" s="1" t="str">
        <f>IF('TRB Record'!C58="","",'TRB Record'!C58)</f>
        <v/>
      </c>
      <c r="D60" s="10"/>
      <c r="E60" s="10"/>
      <c r="F60" s="30" t="str">
        <f t="shared" si="6"/>
        <v/>
      </c>
      <c r="H60" s="10"/>
      <c r="I60" s="37"/>
      <c r="J60" s="10"/>
      <c r="K60" s="10"/>
      <c r="L60" s="10"/>
      <c r="M60" s="20" t="str">
        <f t="shared" si="7"/>
        <v/>
      </c>
      <c r="N60" s="20" t="str">
        <f t="shared" si="9"/>
        <v/>
      </c>
      <c r="O60" s="20" t="str">
        <f t="shared" si="10"/>
        <v/>
      </c>
      <c r="P60" s="20" t="str">
        <f t="shared" si="11"/>
        <v/>
      </c>
      <c r="Q60" s="20" t="str">
        <f t="shared" si="12"/>
        <v/>
      </c>
      <c r="R60" s="20" t="str">
        <f t="shared" si="13"/>
        <v/>
      </c>
    </row>
    <row r="61" spans="1:18">
      <c r="A61" s="1" t="str">
        <f>'TRB Record'!A59</f>
        <v>replicate 29</v>
      </c>
      <c r="C61" s="1" t="str">
        <f>IF('TRB Record'!C59="","",'TRB Record'!C59)</f>
        <v/>
      </c>
      <c r="D61" s="10"/>
      <c r="E61" s="10"/>
      <c r="F61" s="30" t="str">
        <f t="shared" si="6"/>
        <v/>
      </c>
      <c r="H61" s="10"/>
      <c r="I61" s="37"/>
      <c r="J61" s="10"/>
      <c r="K61" s="10"/>
      <c r="L61" s="10"/>
      <c r="M61" s="20" t="str">
        <f t="shared" si="7"/>
        <v/>
      </c>
      <c r="N61" s="20" t="str">
        <f t="shared" si="9"/>
        <v/>
      </c>
      <c r="O61" s="20" t="str">
        <f t="shared" si="10"/>
        <v/>
      </c>
      <c r="P61" s="20" t="str">
        <f t="shared" si="11"/>
        <v/>
      </c>
      <c r="Q61" s="20" t="str">
        <f t="shared" si="12"/>
        <v/>
      </c>
      <c r="R61" s="20" t="str">
        <f t="shared" si="13"/>
        <v/>
      </c>
    </row>
    <row r="62" spans="1:18">
      <c r="A62" s="1">
        <f>'TRB Record'!A60</f>
        <v>30</v>
      </c>
      <c r="C62" s="1" t="str">
        <f>IF('TRB Record'!C60="","",'TRB Record'!C60)</f>
        <v/>
      </c>
      <c r="D62" s="10"/>
      <c r="E62" s="10"/>
      <c r="F62" s="30" t="str">
        <f t="shared" si="6"/>
        <v/>
      </c>
      <c r="H62" s="10"/>
      <c r="I62" s="37"/>
      <c r="J62" s="10"/>
      <c r="K62" s="10"/>
      <c r="L62" s="10"/>
      <c r="M62" s="20" t="str">
        <f t="shared" si="7"/>
        <v/>
      </c>
      <c r="N62" s="20" t="str">
        <f t="shared" si="9"/>
        <v/>
      </c>
      <c r="O62" s="20" t="str">
        <f t="shared" si="10"/>
        <v/>
      </c>
      <c r="P62" s="20" t="str">
        <f t="shared" si="11"/>
        <v/>
      </c>
      <c r="Q62" s="20" t="str">
        <f t="shared" si="12"/>
        <v/>
      </c>
      <c r="R62" s="20" t="str">
        <f t="shared" si="13"/>
        <v/>
      </c>
    </row>
    <row r="63" spans="1:18">
      <c r="A63" s="1" t="str">
        <f>'TRB Record'!A61</f>
        <v>replicate 30</v>
      </c>
      <c r="C63" s="1" t="str">
        <f>IF('TRB Record'!C61="","",'TRB Record'!C61)</f>
        <v/>
      </c>
      <c r="D63" s="10"/>
      <c r="E63" s="10"/>
      <c r="F63" s="30" t="str">
        <f t="shared" si="6"/>
        <v/>
      </c>
      <c r="H63" s="10"/>
      <c r="I63" s="37"/>
      <c r="J63" s="10"/>
      <c r="K63" s="10"/>
      <c r="L63" s="10"/>
      <c r="M63" s="20" t="str">
        <f t="shared" si="7"/>
        <v/>
      </c>
      <c r="N63" s="20" t="str">
        <f t="shared" si="9"/>
        <v/>
      </c>
      <c r="O63" s="20" t="str">
        <f t="shared" si="10"/>
        <v/>
      </c>
      <c r="P63" s="20" t="str">
        <f t="shared" si="11"/>
        <v/>
      </c>
      <c r="Q63" s="20" t="str">
        <f t="shared" si="12"/>
        <v/>
      </c>
      <c r="R63" s="20" t="str">
        <f t="shared" si="13"/>
        <v/>
      </c>
    </row>
    <row r="64" spans="1:18">
      <c r="H64" s="10"/>
      <c r="I64" s="37"/>
      <c r="J64" s="10"/>
      <c r="K64" s="10"/>
      <c r="L64" s="10"/>
      <c r="M64" s="36"/>
    </row>
  </sheetData>
  <mergeCells count="5">
    <mergeCell ref="N1:R1"/>
    <mergeCell ref="D1:F1"/>
    <mergeCell ref="G2:H2"/>
    <mergeCell ref="G1:L1"/>
    <mergeCell ref="I2:L2"/>
  </mergeCells>
  <phoneticPr fontId="1" type="noConversion"/>
  <dataValidations count="1">
    <dataValidation type="list" allowBlank="1" showInputMessage="1" showErrorMessage="1" sqref="R4 L3">
      <formula1>$V$1:$V$2</formula1>
    </dataValidation>
  </dataValidations>
  <pageMargins left="0.75" right="0.75" top="1" bottom="1" header="0.5" footer="0.5"/>
  <headerFooter alignWithMargins="0"/>
  <legacyDrawing r:id="rId1"/>
</worksheet>
</file>

<file path=xl/worksheets/sheet7.xml><?xml version="1.0" encoding="utf-8"?>
<worksheet xmlns="http://schemas.openxmlformats.org/spreadsheetml/2006/main" xmlns:r="http://schemas.openxmlformats.org/officeDocument/2006/relationships">
  <dimension ref="A1:T33"/>
  <sheetViews>
    <sheetView workbookViewId="0">
      <selection activeCell="N32" sqref="N32"/>
    </sheetView>
  </sheetViews>
  <sheetFormatPr defaultRowHeight="12.75"/>
  <cols>
    <col min="1" max="1" width="17.85546875" bestFit="1" customWidth="1"/>
    <col min="2" max="6" width="7.28515625" bestFit="1" customWidth="1"/>
    <col min="8" max="8" width="17.85546875" bestFit="1" customWidth="1"/>
    <col min="9" max="13" width="7.28515625" bestFit="1" customWidth="1"/>
    <col min="14" max="14" width="9.140625" style="108"/>
    <col min="15" max="15" width="17.85546875" bestFit="1" customWidth="1"/>
    <col min="16" max="20" width="7.28515625" bestFit="1" customWidth="1"/>
  </cols>
  <sheetData>
    <row r="1" spans="1:20" ht="13.5" thickBot="1">
      <c r="B1" s="259" t="s">
        <v>178</v>
      </c>
      <c r="C1" s="259"/>
      <c r="D1" s="259"/>
      <c r="E1" s="259"/>
      <c r="F1" s="259"/>
      <c r="I1" s="259" t="s">
        <v>179</v>
      </c>
      <c r="J1" s="259"/>
      <c r="K1" s="259"/>
      <c r="L1" s="259"/>
      <c r="M1" s="259"/>
      <c r="P1" s="259" t="s">
        <v>180</v>
      </c>
      <c r="Q1" s="259"/>
      <c r="R1" s="259"/>
      <c r="S1" s="259"/>
      <c r="T1" s="259"/>
    </row>
    <row r="2" spans="1:20" ht="83.25" thickBot="1">
      <c r="B2" s="6" t="s">
        <v>50</v>
      </c>
      <c r="C2" s="6" t="s">
        <v>51</v>
      </c>
      <c r="D2" s="6" t="s">
        <v>52</v>
      </c>
      <c r="E2" s="6" t="s">
        <v>53</v>
      </c>
      <c r="F2" s="105" t="str">
        <f>'Total sugars'!Q6</f>
        <v>Fructose (mg/ml)</v>
      </c>
      <c r="G2" s="109"/>
      <c r="I2" s="6" t="s">
        <v>50</v>
      </c>
      <c r="J2" s="6" t="s">
        <v>51</v>
      </c>
      <c r="K2" s="6" t="s">
        <v>52</v>
      </c>
      <c r="L2" s="6" t="s">
        <v>53</v>
      </c>
      <c r="M2" s="105" t="str">
        <f>'Total sugars'!Q6</f>
        <v>Fructose (mg/ml)</v>
      </c>
      <c r="N2" s="109"/>
      <c r="P2" s="6" t="s">
        <v>50</v>
      </c>
      <c r="Q2" s="6" t="s">
        <v>51</v>
      </c>
      <c r="R2" s="6" t="s">
        <v>52</v>
      </c>
      <c r="S2" s="6" t="s">
        <v>53</v>
      </c>
      <c r="T2" s="105" t="str">
        <f>'Total sugars'!Q6</f>
        <v>Fructose (mg/ml)</v>
      </c>
    </row>
    <row r="3" spans="1:20" s="104" customFormat="1" ht="13.5" thickBot="1">
      <c r="A3" s="101" t="s">
        <v>134</v>
      </c>
      <c r="B3" s="102" t="e">
        <f>AVERAGE(B7,B11,B15,B19,B23,B27)</f>
        <v>#DIV/0!</v>
      </c>
      <c r="C3" s="102" t="e">
        <f>AVERAGE(C7,C11,C15,C19,C23,C27)</f>
        <v>#DIV/0!</v>
      </c>
      <c r="D3" s="102" t="e">
        <f>AVERAGE(D7,D11,D15,D19,D23,D27)</f>
        <v>#DIV/0!</v>
      </c>
      <c r="E3" s="102" t="e">
        <f>AVERAGE(E7,E11,E15,E19,E23,E27)</f>
        <v>#DIV/0!</v>
      </c>
      <c r="F3" s="102">
        <f>IF(F2="Fructose (mg/ml)",1,AVERAGE(F7,F11,F15,F19,F23,F27))</f>
        <v>1</v>
      </c>
      <c r="G3" s="110"/>
      <c r="H3" s="102" t="s">
        <v>134</v>
      </c>
      <c r="I3" s="102">
        <f>AVERAGE(I7,I11,I15,I19,I23,I27)</f>
        <v>0.93624424079445656</v>
      </c>
      <c r="J3" s="102">
        <f>AVERAGE(J7,J11,J15,J19,J23,J27)</f>
        <v>0.83626273987430944</v>
      </c>
      <c r="K3" s="102">
        <f>AVERAGE(K7,K11,K15,K19,K23,K27)</f>
        <v>0.98647010385511125</v>
      </c>
      <c r="L3" s="102">
        <f>AVERAGE(L7,L11,L15,L19,L23,L27)</f>
        <v>0.9426557576940553</v>
      </c>
      <c r="M3" s="102">
        <f>IF(M2="Fructose (mg/ml)",1,AVERAGE(M7,M11,M15,M19,M23,M27))</f>
        <v>1</v>
      </c>
      <c r="N3" s="110"/>
      <c r="O3" s="102" t="s">
        <v>134</v>
      </c>
      <c r="P3" s="102" t="e">
        <f>AVERAGE(P7,P11,P15,P19,P23,P27)</f>
        <v>#DIV/0!</v>
      </c>
      <c r="Q3" s="102" t="e">
        <f>AVERAGE(Q7,Q11,Q15,Q19,Q23,Q27)</f>
        <v>#DIV/0!</v>
      </c>
      <c r="R3" s="102" t="e">
        <f>AVERAGE(R7,R11,R15,R19,R23,R27)</f>
        <v>#DIV/0!</v>
      </c>
      <c r="S3" s="102" t="e">
        <f>AVERAGE(S7,S11,S15,S19,S23,S27)</f>
        <v>#DIV/0!</v>
      </c>
      <c r="T3" s="102">
        <f>IF(T2="Fructose (mg/ml)",1,AVERAGE(T7,T11,T15,T19,T23,T27))</f>
        <v>1</v>
      </c>
    </row>
    <row r="4" spans="1:20">
      <c r="F4" s="106"/>
      <c r="G4" s="108"/>
      <c r="M4" s="106"/>
      <c r="T4" s="106"/>
    </row>
    <row r="5" spans="1:20">
      <c r="A5" t="s">
        <v>135</v>
      </c>
      <c r="B5" s="103"/>
      <c r="C5" s="103"/>
      <c r="D5" s="103"/>
      <c r="E5" s="103"/>
      <c r="F5" s="103"/>
      <c r="G5" s="111"/>
      <c r="H5" t="s">
        <v>135</v>
      </c>
      <c r="I5" s="245">
        <v>19.494890346447423</v>
      </c>
      <c r="J5" s="245">
        <v>11.694938294120579</v>
      </c>
      <c r="K5" s="245">
        <v>1.0579165820379535</v>
      </c>
      <c r="L5" s="245">
        <v>1.9840368144675997</v>
      </c>
      <c r="M5" s="107">
        <v>1</v>
      </c>
      <c r="N5" s="111"/>
      <c r="O5" t="s">
        <v>135</v>
      </c>
      <c r="P5" s="103"/>
      <c r="Q5" s="103"/>
      <c r="R5" s="103"/>
      <c r="S5" s="103"/>
      <c r="T5" s="107"/>
    </row>
    <row r="6" spans="1:20">
      <c r="A6" t="s">
        <v>136</v>
      </c>
      <c r="B6" s="103"/>
      <c r="C6" s="103"/>
      <c r="D6" s="103"/>
      <c r="E6" s="103"/>
      <c r="F6" s="103"/>
      <c r="G6" s="111"/>
      <c r="H6" t="s">
        <v>136</v>
      </c>
      <c r="I6" s="245">
        <v>18.276015428523589</v>
      </c>
      <c r="J6" s="245">
        <v>9.7969432436058632</v>
      </c>
      <c r="K6" s="245">
        <v>1.0499781196425255</v>
      </c>
      <c r="L6" s="245">
        <v>1.8802027778025776</v>
      </c>
      <c r="M6" s="107">
        <v>1</v>
      </c>
      <c r="N6" s="111"/>
      <c r="O6" t="s">
        <v>136</v>
      </c>
      <c r="P6" s="103"/>
      <c r="Q6" s="103"/>
      <c r="R6" s="103"/>
      <c r="S6" s="103"/>
      <c r="T6" s="107"/>
    </row>
    <row r="7" spans="1:20" s="104" customFormat="1">
      <c r="A7" s="104" t="s">
        <v>137</v>
      </c>
      <c r="B7" s="104" t="str">
        <f>IF(B5&lt;&gt;"",B6/B5,"")</f>
        <v/>
      </c>
      <c r="C7" s="104" t="str">
        <f>IF(C5&lt;&gt;"",C6/C5,"")</f>
        <v/>
      </c>
      <c r="D7" s="104" t="str">
        <f>IF(D5&lt;&gt;"",D6/D5,"")</f>
        <v/>
      </c>
      <c r="E7" s="104" t="str">
        <f>IF(E5&lt;&gt;"",E6/E5,"")</f>
        <v/>
      </c>
      <c r="F7" s="104" t="str">
        <f>IF(F5&lt;&gt;"",F6/F5,"")</f>
        <v/>
      </c>
      <c r="G7" s="112"/>
      <c r="H7" s="104" t="s">
        <v>137</v>
      </c>
      <c r="I7" s="104">
        <f>IF(I5&lt;&gt;"",I6/I5,"")</f>
        <v>0.93747721088639258</v>
      </c>
      <c r="J7" s="104">
        <f>IF(J5&lt;&gt;"",J6/J5,"")</f>
        <v>0.83770798932142299</v>
      </c>
      <c r="K7" s="104">
        <f>IF(K5&lt;&gt;"",K6/K5,"")</f>
        <v>0.99249613577269447</v>
      </c>
      <c r="L7" s="104">
        <f>IF(L5&lt;&gt;"",L6/L5,"")</f>
        <v>0.94766526714229082</v>
      </c>
      <c r="M7" s="104">
        <f>IF(M5&lt;&gt;"",M6/M5,"")</f>
        <v>1</v>
      </c>
      <c r="N7" s="112"/>
      <c r="O7" s="104" t="s">
        <v>137</v>
      </c>
      <c r="P7" s="104" t="str">
        <f>IF(P5&lt;&gt;"",P6/P5,"")</f>
        <v/>
      </c>
      <c r="Q7" s="104" t="str">
        <f>IF(Q5&lt;&gt;"",Q6/Q5,"")</f>
        <v/>
      </c>
      <c r="R7" s="104" t="str">
        <f>IF(R5&lt;&gt;"",R6/R5,"")</f>
        <v/>
      </c>
      <c r="S7" s="104" t="str">
        <f>IF(S5&lt;&gt;"",S6/S5,"")</f>
        <v/>
      </c>
      <c r="T7" s="104" t="str">
        <f>IF(T5&lt;&gt;"",T6/T5,"")</f>
        <v/>
      </c>
    </row>
    <row r="8" spans="1:20">
      <c r="F8" s="106"/>
      <c r="G8" s="108"/>
      <c r="M8" s="106"/>
      <c r="T8" s="106"/>
    </row>
    <row r="9" spans="1:20">
      <c r="A9" t="s">
        <v>135</v>
      </c>
      <c r="B9" s="103"/>
      <c r="C9" s="103"/>
      <c r="D9" s="103"/>
      <c r="E9" s="103"/>
      <c r="F9" s="107"/>
      <c r="G9" s="111"/>
      <c r="H9" t="s">
        <v>135</v>
      </c>
      <c r="I9" s="245">
        <v>19.523025157442689</v>
      </c>
      <c r="J9" s="245">
        <v>11.704484849051655</v>
      </c>
      <c r="K9" s="245">
        <v>1.0624848458886123</v>
      </c>
      <c r="L9" s="245">
        <v>1.9944526883507039</v>
      </c>
      <c r="M9" s="107"/>
      <c r="N9" s="111"/>
      <c r="O9" t="s">
        <v>135</v>
      </c>
      <c r="P9" s="103"/>
      <c r="Q9" s="103"/>
      <c r="R9" s="103"/>
      <c r="S9" s="103"/>
      <c r="T9" s="107"/>
    </row>
    <row r="10" spans="1:20">
      <c r="A10" t="s">
        <v>136</v>
      </c>
      <c r="B10" s="103"/>
      <c r="C10" s="103"/>
      <c r="D10" s="103"/>
      <c r="E10" s="103"/>
      <c r="F10" s="107"/>
      <c r="G10" s="111"/>
      <c r="H10" t="s">
        <v>136</v>
      </c>
      <c r="I10" s="245">
        <v>18.30033888634528</v>
      </c>
      <c r="J10" s="245">
        <v>9.7922132340363497</v>
      </c>
      <c r="K10" s="245">
        <v>1.0405839555856355</v>
      </c>
      <c r="L10" s="245">
        <v>1.8659626087611734</v>
      </c>
      <c r="M10" s="107"/>
      <c r="N10" s="111"/>
      <c r="O10" t="s">
        <v>136</v>
      </c>
      <c r="P10" s="103"/>
      <c r="Q10" s="103"/>
      <c r="R10" s="103"/>
      <c r="S10" s="103"/>
      <c r="T10" s="107"/>
    </row>
    <row r="11" spans="1:20" s="104" customFormat="1">
      <c r="A11" s="104" t="s">
        <v>137</v>
      </c>
      <c r="B11" s="104" t="str">
        <f>IF(B9&lt;&gt;"",B10/B9,"")</f>
        <v/>
      </c>
      <c r="C11" s="104" t="str">
        <f>IF(C9&lt;&gt;"",C10/C9,"")</f>
        <v/>
      </c>
      <c r="D11" s="104" t="str">
        <f>IF(D9&lt;&gt;"",D10/D9,"")</f>
        <v/>
      </c>
      <c r="E11" s="104" t="str">
        <f>IF(E9&lt;&gt;"",E10/E9,"")</f>
        <v/>
      </c>
      <c r="F11" s="104" t="str">
        <f>IF(F9&lt;&gt;"",F10/F9,"")</f>
        <v/>
      </c>
      <c r="G11" s="112"/>
      <c r="H11" s="104" t="s">
        <v>137</v>
      </c>
      <c r="I11" s="104">
        <f>IF(I9&lt;&gt;"",I10/I9,"")</f>
        <v>0.93737208955901541</v>
      </c>
      <c r="J11" s="104">
        <f>IF(J9&lt;&gt;"",J10/J9,"")</f>
        <v>0.83662060828159857</v>
      </c>
      <c r="K11" s="104">
        <f>IF(K9&lt;&gt;"",K10/K9,"")</f>
        <v>0.97938710336648627</v>
      </c>
      <c r="L11" s="104">
        <f>IF(L9&lt;&gt;"",L10/L9,"")</f>
        <v>0.93557627095392049</v>
      </c>
      <c r="M11" s="104" t="str">
        <f>IF(M9&lt;&gt;"",M10/M9,"")</f>
        <v/>
      </c>
      <c r="N11" s="112"/>
      <c r="O11" s="104" t="s">
        <v>137</v>
      </c>
      <c r="P11" s="104" t="str">
        <f>IF(P9&lt;&gt;"",P10/P9,"")</f>
        <v/>
      </c>
      <c r="Q11" s="104" t="str">
        <f>IF(Q9&lt;&gt;"",Q10/Q9,"")</f>
        <v/>
      </c>
      <c r="R11" s="104" t="str">
        <f>IF(R9&lt;&gt;"",R10/R9,"")</f>
        <v/>
      </c>
      <c r="S11" s="104" t="str">
        <f>IF(S9&lt;&gt;"",S10/S9,"")</f>
        <v/>
      </c>
      <c r="T11" s="104" t="str">
        <f>IF(T9&lt;&gt;"",T10/T9,"")</f>
        <v/>
      </c>
    </row>
    <row r="12" spans="1:20">
      <c r="F12" s="106"/>
      <c r="G12" s="108"/>
      <c r="M12" s="106"/>
      <c r="T12" s="106"/>
    </row>
    <row r="13" spans="1:20">
      <c r="A13" t="s">
        <v>135</v>
      </c>
      <c r="B13" s="103"/>
      <c r="C13" s="103"/>
      <c r="D13" s="103"/>
      <c r="E13" s="103"/>
      <c r="F13" s="107"/>
      <c r="G13" s="111"/>
      <c r="H13" t="s">
        <v>135</v>
      </c>
      <c r="I13" s="245">
        <v>19.585948998682891</v>
      </c>
      <c r="J13" s="245">
        <v>11.751415786740305</v>
      </c>
      <c r="K13" s="245">
        <v>1.067157176826129</v>
      </c>
      <c r="L13" s="245">
        <v>2.0033510928026677</v>
      </c>
      <c r="M13" s="107"/>
      <c r="N13" s="111"/>
      <c r="O13" t="s">
        <v>135</v>
      </c>
      <c r="P13" s="103"/>
      <c r="Q13" s="103"/>
      <c r="R13" s="103"/>
      <c r="S13" s="103"/>
      <c r="T13" s="107"/>
    </row>
    <row r="14" spans="1:20">
      <c r="A14" t="s">
        <v>136</v>
      </c>
      <c r="B14" s="103"/>
      <c r="C14" s="103"/>
      <c r="D14" s="103"/>
      <c r="E14" s="103"/>
      <c r="F14" s="107"/>
      <c r="G14" s="111"/>
      <c r="H14" t="s">
        <v>136</v>
      </c>
      <c r="I14" s="245">
        <v>18.290993072792375</v>
      </c>
      <c r="J14" s="245">
        <v>9.8060819756020816</v>
      </c>
      <c r="K14" s="245">
        <v>1.0538466026496653</v>
      </c>
      <c r="L14" s="245">
        <v>1.8926173335829155</v>
      </c>
      <c r="M14" s="107"/>
      <c r="N14" s="111"/>
      <c r="O14" t="s">
        <v>136</v>
      </c>
      <c r="P14" s="103"/>
      <c r="Q14" s="103"/>
      <c r="R14" s="103"/>
      <c r="S14" s="103"/>
      <c r="T14" s="107"/>
    </row>
    <row r="15" spans="1:20">
      <c r="A15" t="s">
        <v>137</v>
      </c>
      <c r="B15" t="str">
        <f>IF(B13&lt;&gt;"",B14/B13,"")</f>
        <v/>
      </c>
      <c r="C15" t="str">
        <f>IF(C13&lt;&gt;"",C14/C13,"")</f>
        <v/>
      </c>
      <c r="D15" t="str">
        <f>IF(D13&lt;&gt;"",D14/D13,"")</f>
        <v/>
      </c>
      <c r="E15" t="str">
        <f>IF(E13&lt;&gt;"",E14/E13,"")</f>
        <v/>
      </c>
      <c r="F15" s="106" t="str">
        <f>IF(F13&lt;&gt;"",F14/F13,"")</f>
        <v/>
      </c>
      <c r="G15" s="108"/>
      <c r="H15" t="s">
        <v>137</v>
      </c>
      <c r="I15">
        <f>IF(I13&lt;&gt;"",I14/I13,"")</f>
        <v>0.93388342193796181</v>
      </c>
      <c r="J15">
        <f>IF(J13&lt;&gt;"",J14/J13,"")</f>
        <v>0.83445962201990687</v>
      </c>
      <c r="K15">
        <f>IF(K13&lt;&gt;"",K14/K13,"")</f>
        <v>0.98752707242615267</v>
      </c>
      <c r="L15">
        <f>IF(L13&lt;&gt;"",L14/L13,"")</f>
        <v>0.94472573498595458</v>
      </c>
      <c r="M15" s="106" t="str">
        <f>IF(M13&lt;&gt;"",M14/M13,"")</f>
        <v/>
      </c>
      <c r="O15" t="s">
        <v>137</v>
      </c>
      <c r="P15" t="str">
        <f>IF(P13&lt;&gt;"",P14/P13,"")</f>
        <v/>
      </c>
      <c r="Q15" t="str">
        <f>IF(Q13&lt;&gt;"",Q14/Q13,"")</f>
        <v/>
      </c>
      <c r="R15" t="str">
        <f>IF(R13&lt;&gt;"",R14/R13,"")</f>
        <v/>
      </c>
      <c r="S15" t="str">
        <f>IF(S13&lt;&gt;"",S14/S13,"")</f>
        <v/>
      </c>
      <c r="T15" s="106" t="str">
        <f>IF(T13&lt;&gt;"",T14/T13,"")</f>
        <v/>
      </c>
    </row>
    <row r="16" spans="1:20">
      <c r="F16" s="106"/>
      <c r="G16" s="108"/>
      <c r="M16" s="106"/>
      <c r="T16" s="106"/>
    </row>
    <row r="17" spans="1:20">
      <c r="A17" t="s">
        <v>135</v>
      </c>
      <c r="B17" s="103"/>
      <c r="C17" s="103"/>
      <c r="D17" s="103"/>
      <c r="E17" s="103"/>
      <c r="F17" s="107"/>
      <c r="G17" s="111"/>
      <c r="H17" t="s">
        <v>135</v>
      </c>
      <c r="I17" s="103"/>
      <c r="J17" s="103"/>
      <c r="K17" s="103"/>
      <c r="L17" s="103"/>
      <c r="M17" s="107"/>
      <c r="N17" s="111"/>
      <c r="O17" t="s">
        <v>135</v>
      </c>
      <c r="P17" s="103"/>
      <c r="Q17" s="103"/>
      <c r="R17" s="103"/>
      <c r="S17" s="103"/>
      <c r="T17" s="107"/>
    </row>
    <row r="18" spans="1:20">
      <c r="A18" t="s">
        <v>136</v>
      </c>
      <c r="B18" s="103"/>
      <c r="C18" s="103"/>
      <c r="D18" s="103"/>
      <c r="E18" s="103"/>
      <c r="F18" s="107"/>
      <c r="G18" s="111"/>
      <c r="H18" t="s">
        <v>136</v>
      </c>
      <c r="I18" s="103"/>
      <c r="J18" s="103"/>
      <c r="K18" s="103"/>
      <c r="L18" s="103"/>
      <c r="M18" s="107"/>
      <c r="N18" s="111"/>
      <c r="O18" t="s">
        <v>136</v>
      </c>
      <c r="P18" s="103"/>
      <c r="Q18" s="103"/>
      <c r="R18" s="103"/>
      <c r="S18" s="103"/>
      <c r="T18" s="107"/>
    </row>
    <row r="19" spans="1:20" s="104" customFormat="1">
      <c r="A19" s="104" t="s">
        <v>137</v>
      </c>
      <c r="B19" s="104" t="str">
        <f>IF(B17&lt;&gt;"",B18/B17,"")</f>
        <v/>
      </c>
      <c r="C19" s="104" t="str">
        <f>IF(C17&lt;&gt;"",C18/C17,"")</f>
        <v/>
      </c>
      <c r="D19" s="104" t="str">
        <f>IF(D17&lt;&gt;"",D18/D17,"")</f>
        <v/>
      </c>
      <c r="E19" s="104" t="str">
        <f>IF(E17&lt;&gt;"",E18/E17,"")</f>
        <v/>
      </c>
      <c r="F19" s="104" t="str">
        <f>IF(F17&lt;&gt;"",F18/F17,"")</f>
        <v/>
      </c>
      <c r="G19" s="112"/>
      <c r="H19" s="104" t="s">
        <v>137</v>
      </c>
      <c r="I19" s="104" t="str">
        <f>IF(I17&lt;&gt;"",I18/I17,"")</f>
        <v/>
      </c>
      <c r="J19" s="104" t="str">
        <f>IF(J17&lt;&gt;"",J18/J17,"")</f>
        <v/>
      </c>
      <c r="K19" s="104" t="str">
        <f>IF(K17&lt;&gt;"",K18/K17,"")</f>
        <v/>
      </c>
      <c r="L19" s="104" t="str">
        <f>IF(L17&lt;&gt;"",L18/L17,"")</f>
        <v/>
      </c>
      <c r="M19" s="104" t="str">
        <f>IF(M17&lt;&gt;"",M18/M17,"")</f>
        <v/>
      </c>
      <c r="N19" s="112"/>
      <c r="O19" s="104" t="s">
        <v>137</v>
      </c>
      <c r="P19" s="104" t="str">
        <f>IF(P17&lt;&gt;"",P18/P17,"")</f>
        <v/>
      </c>
      <c r="Q19" s="104" t="str">
        <f>IF(Q17&lt;&gt;"",Q18/Q17,"")</f>
        <v/>
      </c>
      <c r="R19" s="104" t="str">
        <f>IF(R17&lt;&gt;"",R18/R17,"")</f>
        <v/>
      </c>
      <c r="S19" s="104" t="str">
        <f>IF(S17&lt;&gt;"",S18/S17,"")</f>
        <v/>
      </c>
      <c r="T19" s="104" t="str">
        <f>IF(T17&lt;&gt;"",T18/T17,"")</f>
        <v/>
      </c>
    </row>
    <row r="20" spans="1:20">
      <c r="F20" s="106"/>
      <c r="G20" s="108"/>
      <c r="M20" s="106"/>
      <c r="T20" s="106"/>
    </row>
    <row r="21" spans="1:20">
      <c r="A21" t="s">
        <v>135</v>
      </c>
      <c r="B21" s="103"/>
      <c r="C21" s="103"/>
      <c r="D21" s="103"/>
      <c r="E21" s="103"/>
      <c r="F21" s="107"/>
      <c r="G21" s="111"/>
      <c r="H21" t="s">
        <v>135</v>
      </c>
      <c r="I21" s="103"/>
      <c r="J21" s="103"/>
      <c r="K21" s="103"/>
      <c r="L21" s="103"/>
      <c r="M21" s="107"/>
      <c r="N21" s="111"/>
      <c r="O21" t="s">
        <v>135</v>
      </c>
      <c r="P21" s="103"/>
      <c r="Q21" s="103"/>
      <c r="R21" s="103"/>
      <c r="S21" s="103"/>
      <c r="T21" s="107"/>
    </row>
    <row r="22" spans="1:20">
      <c r="A22" t="s">
        <v>136</v>
      </c>
      <c r="B22" s="103"/>
      <c r="C22" s="103"/>
      <c r="D22" s="103"/>
      <c r="E22" s="103"/>
      <c r="F22" s="107"/>
      <c r="G22" s="111"/>
      <c r="H22" t="s">
        <v>136</v>
      </c>
      <c r="I22" s="103"/>
      <c r="J22" s="103"/>
      <c r="K22" s="103"/>
      <c r="L22" s="103"/>
      <c r="M22" s="107"/>
      <c r="N22" s="111"/>
      <c r="O22" t="s">
        <v>136</v>
      </c>
      <c r="P22" s="103"/>
      <c r="Q22" s="103"/>
      <c r="R22" s="103"/>
      <c r="S22" s="103"/>
      <c r="T22" s="107"/>
    </row>
    <row r="23" spans="1:20" s="104" customFormat="1">
      <c r="A23" s="104" t="s">
        <v>137</v>
      </c>
      <c r="B23" s="104" t="str">
        <f>IF(B21&lt;&gt;"",B22/B21,"")</f>
        <v/>
      </c>
      <c r="C23" s="104" t="str">
        <f>IF(C21&lt;&gt;"",C22/C21,"")</f>
        <v/>
      </c>
      <c r="D23" s="104" t="str">
        <f>IF(D21&lt;&gt;"",D22/D21,"")</f>
        <v/>
      </c>
      <c r="E23" s="104" t="str">
        <f>IF(E21&lt;&gt;"",E22/E21,"")</f>
        <v/>
      </c>
      <c r="F23" s="104" t="str">
        <f>IF(F21&lt;&gt;"",F22/F21,"")</f>
        <v/>
      </c>
      <c r="G23" s="112"/>
      <c r="H23" s="104" t="s">
        <v>137</v>
      </c>
      <c r="I23" s="104" t="str">
        <f>IF(I21&lt;&gt;"",I22/I21,"")</f>
        <v/>
      </c>
      <c r="J23" s="104" t="str">
        <f>IF(J21&lt;&gt;"",J22/J21,"")</f>
        <v/>
      </c>
      <c r="K23" s="104" t="str">
        <f>IF(K21&lt;&gt;"",K22/K21,"")</f>
        <v/>
      </c>
      <c r="L23" s="104" t="str">
        <f>IF(L21&lt;&gt;"",L22/L21,"")</f>
        <v/>
      </c>
      <c r="M23" s="104" t="str">
        <f>IF(M21&lt;&gt;"",M22/M21,"")</f>
        <v/>
      </c>
      <c r="N23" s="112"/>
      <c r="O23" s="104" t="s">
        <v>137</v>
      </c>
      <c r="P23" s="104" t="str">
        <f>IF(P21&lt;&gt;"",P22/P21,"")</f>
        <v/>
      </c>
      <c r="Q23" s="104" t="str">
        <f>IF(Q21&lt;&gt;"",Q22/Q21,"")</f>
        <v/>
      </c>
      <c r="R23" s="104" t="str">
        <f>IF(R21&lt;&gt;"",R22/R21,"")</f>
        <v/>
      </c>
      <c r="S23" s="104" t="str">
        <f>IF(S21&lt;&gt;"",S22/S21,"")</f>
        <v/>
      </c>
      <c r="T23" s="104" t="str">
        <f>IF(T21&lt;&gt;"",T22/T21,"")</f>
        <v/>
      </c>
    </row>
    <row r="24" spans="1:20">
      <c r="F24" s="106"/>
      <c r="G24" s="108"/>
      <c r="M24" s="106"/>
      <c r="T24" s="106"/>
    </row>
    <row r="25" spans="1:20">
      <c r="A25" t="s">
        <v>135</v>
      </c>
      <c r="B25" s="103"/>
      <c r="C25" s="103"/>
      <c r="D25" s="103"/>
      <c r="E25" s="103"/>
      <c r="F25" s="107"/>
      <c r="G25" s="111"/>
      <c r="H25" t="s">
        <v>135</v>
      </c>
      <c r="I25" s="103"/>
      <c r="J25" s="103"/>
      <c r="K25" s="103"/>
      <c r="L25" s="103"/>
      <c r="M25" s="107"/>
      <c r="N25" s="111"/>
      <c r="O25" t="s">
        <v>135</v>
      </c>
      <c r="P25" s="103"/>
      <c r="Q25" s="103"/>
      <c r="R25" s="103"/>
      <c r="S25" s="103"/>
      <c r="T25" s="107"/>
    </row>
    <row r="26" spans="1:20">
      <c r="A26" t="s">
        <v>136</v>
      </c>
      <c r="B26" s="103"/>
      <c r="C26" s="103"/>
      <c r="D26" s="103"/>
      <c r="E26" s="103"/>
      <c r="F26" s="107"/>
      <c r="G26" s="111"/>
      <c r="H26" t="s">
        <v>136</v>
      </c>
      <c r="I26" s="103"/>
      <c r="J26" s="103"/>
      <c r="K26" s="103"/>
      <c r="L26" s="103"/>
      <c r="M26" s="107"/>
      <c r="N26" s="111"/>
      <c r="O26" t="s">
        <v>136</v>
      </c>
      <c r="P26" s="103"/>
      <c r="Q26" s="103"/>
      <c r="R26" s="103"/>
      <c r="S26" s="103"/>
      <c r="T26" s="107"/>
    </row>
    <row r="27" spans="1:20" s="104" customFormat="1">
      <c r="A27" s="104" t="s">
        <v>137</v>
      </c>
      <c r="B27" s="104" t="str">
        <f>IF(B25&lt;&gt;"",B26/B25,"")</f>
        <v/>
      </c>
      <c r="C27" s="104" t="str">
        <f>IF(C25&lt;&gt;"",C26/C25,"")</f>
        <v/>
      </c>
      <c r="D27" s="104" t="str">
        <f>IF(D25&lt;&gt;"",D26/D25,"")</f>
        <v/>
      </c>
      <c r="E27" s="104" t="str">
        <f>IF(E25&lt;&gt;"",E26/E25,"")</f>
        <v/>
      </c>
      <c r="F27" s="104" t="str">
        <f>IF(F25&lt;&gt;"",F26/F25,"")</f>
        <v/>
      </c>
      <c r="G27" s="112"/>
      <c r="H27" s="104" t="s">
        <v>137</v>
      </c>
      <c r="I27" s="104" t="str">
        <f>IF(I25&lt;&gt;"",I26/I25,"")</f>
        <v/>
      </c>
      <c r="J27" s="104" t="str">
        <f>IF(J25&lt;&gt;"",J26/J25,"")</f>
        <v/>
      </c>
      <c r="K27" s="104" t="str">
        <f>IF(K25&lt;&gt;"",K26/K25,"")</f>
        <v/>
      </c>
      <c r="L27" s="104" t="str">
        <f>IF(L25&lt;&gt;"",L26/L25,"")</f>
        <v/>
      </c>
      <c r="M27" s="104" t="str">
        <f>IF(M25&lt;&gt;"",M26/M25,"")</f>
        <v/>
      </c>
      <c r="N27" s="112"/>
      <c r="O27" s="104" t="s">
        <v>137</v>
      </c>
      <c r="P27" s="104" t="str">
        <f>IF(P25&lt;&gt;"",P26/P25,"")</f>
        <v/>
      </c>
      <c r="Q27" s="104" t="str">
        <f>IF(Q25&lt;&gt;"",Q26/Q25,"")</f>
        <v/>
      </c>
      <c r="R27" s="104" t="str">
        <f>IF(R25&lt;&gt;"",R26/R25,"")</f>
        <v/>
      </c>
      <c r="S27" s="104" t="str">
        <f>IF(S25&lt;&gt;"",S26/S25,"")</f>
        <v/>
      </c>
      <c r="T27" s="104" t="str">
        <f>IF(T25&lt;&gt;"",T26/T25,"")</f>
        <v/>
      </c>
    </row>
    <row r="28" spans="1:20">
      <c r="I28" s="245">
        <v>19.494890346447423</v>
      </c>
      <c r="J28" s="245">
        <v>11.694938294120579</v>
      </c>
      <c r="K28" s="245">
        <v>1.0579165820379535</v>
      </c>
      <c r="L28" s="245">
        <v>1.9840368144675997</v>
      </c>
    </row>
    <row r="29" spans="1:20">
      <c r="I29" s="245">
        <v>19.523025157442689</v>
      </c>
      <c r="J29" s="245">
        <v>11.704484849051655</v>
      </c>
      <c r="K29" s="245">
        <v>1.0624848458886123</v>
      </c>
      <c r="L29" s="245">
        <v>1.9944526883507039</v>
      </c>
    </row>
    <row r="30" spans="1:20">
      <c r="I30" s="245">
        <v>19.585948998682891</v>
      </c>
      <c r="J30" s="245">
        <v>11.751415786740305</v>
      </c>
      <c r="K30" s="245">
        <v>1.067157176826129</v>
      </c>
      <c r="L30" s="245">
        <v>2.0033510928026677</v>
      </c>
    </row>
    <row r="31" spans="1:20">
      <c r="I31" s="245">
        <v>18.276015428523589</v>
      </c>
      <c r="J31" s="245">
        <v>9.7969432436058632</v>
      </c>
      <c r="K31" s="245">
        <v>1.0499781196425255</v>
      </c>
      <c r="L31" s="245">
        <v>1.8802027778025776</v>
      </c>
    </row>
    <row r="32" spans="1:20">
      <c r="I32" s="245">
        <v>18.30033888634528</v>
      </c>
      <c r="J32" s="245">
        <v>9.7922132340363497</v>
      </c>
      <c r="K32" s="245">
        <v>1.0405839555856355</v>
      </c>
      <c r="L32" s="245">
        <v>1.8659626087611734</v>
      </c>
    </row>
    <row r="33" spans="9:12">
      <c r="I33" s="245">
        <v>18.290993072792375</v>
      </c>
      <c r="J33" s="245">
        <v>9.8060819756020816</v>
      </c>
      <c r="K33" s="245">
        <v>1.0538466026496653</v>
      </c>
      <c r="L33" s="245">
        <v>1.8926173335829155</v>
      </c>
    </row>
  </sheetData>
  <protectedRanges>
    <protectedRange sqref="F5:F6 B9:F10 B13:F14 B17:F18 B21:F22 B25:F26 M5:M6 M9:M10 M13:M14 I17:M18 I21:M22 I25:M26 T5:T6 T9:T10 P13:T14 P17:T18 P21:T22 P25:T26" name="Range1_1"/>
    <protectedRange sqref="B5:E6" name="Range1"/>
  </protectedRanges>
  <mergeCells count="3">
    <mergeCell ref="B1:F1"/>
    <mergeCell ref="I1:M1"/>
    <mergeCell ref="P1:T1"/>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6">
    <pageSetUpPr fitToPage="1"/>
  </sheetPr>
  <dimension ref="A1:AB66"/>
  <sheetViews>
    <sheetView tabSelected="1" zoomScaleNormal="100" workbookViewId="0">
      <pane xSplit="2" ySplit="6" topLeftCell="C7" activePane="bottomRight" state="frozen"/>
      <selection pane="topRight"/>
      <selection pane="bottomLeft"/>
      <selection pane="bottomRight" activeCell="U33" sqref="U33"/>
    </sheetView>
  </sheetViews>
  <sheetFormatPr defaultColWidth="10.85546875" defaultRowHeight="12"/>
  <cols>
    <col min="1" max="1" width="10.140625" style="1" bestFit="1" customWidth="1"/>
    <col min="2" max="2" width="13.42578125" style="2" customWidth="1"/>
    <col min="3" max="3" width="13.140625" style="1" customWidth="1"/>
    <col min="4" max="7" width="6.5703125" style="2" customWidth="1"/>
    <col min="8" max="8" width="6.5703125" style="38" customWidth="1"/>
    <col min="9" max="9" width="6.7109375" style="13" customWidth="1"/>
    <col min="10" max="10" width="6.7109375" style="2" customWidth="1"/>
    <col min="11" max="12" width="6.7109375" style="38" customWidth="1"/>
    <col min="13" max="13" width="7.140625" style="13" customWidth="1"/>
    <col min="14" max="14" width="7.140625" style="2" customWidth="1"/>
    <col min="15" max="17" width="6.5703125" style="2" customWidth="1"/>
    <col min="18" max="18" width="6.5703125" style="113" customWidth="1"/>
    <col min="19" max="23" width="6.5703125" style="3" customWidth="1"/>
    <col min="24" max="28" width="6.5703125" style="1" customWidth="1"/>
    <col min="29" max="16384" width="10.85546875" style="5"/>
  </cols>
  <sheetData>
    <row r="1" spans="1:28" ht="13.5" thickBot="1">
      <c r="B1" s="3"/>
      <c r="C1" s="4"/>
      <c r="D1" s="3"/>
      <c r="E1" s="3"/>
      <c r="F1" s="3"/>
      <c r="G1" s="3"/>
      <c r="H1" s="3"/>
      <c r="I1" s="14"/>
      <c r="J1" s="74"/>
      <c r="K1" s="3"/>
      <c r="L1" s="3"/>
      <c r="M1" s="76"/>
      <c r="N1" s="76"/>
      <c r="O1" s="76"/>
      <c r="P1" s="76"/>
      <c r="Q1" s="76"/>
      <c r="R1" s="116"/>
      <c r="S1" s="76"/>
      <c r="T1" s="76"/>
      <c r="U1" s="76"/>
      <c r="V1" s="76"/>
      <c r="W1" s="133">
        <v>0</v>
      </c>
      <c r="X1" s="133">
        <v>0</v>
      </c>
      <c r="Y1" s="133">
        <v>0</v>
      </c>
      <c r="Z1" s="133">
        <v>0</v>
      </c>
      <c r="AA1" s="133">
        <v>0</v>
      </c>
      <c r="AB1" s="133">
        <v>0</v>
      </c>
    </row>
    <row r="2" spans="1:28" ht="18.75" customHeight="1">
      <c r="B2" s="3"/>
      <c r="C2" s="4"/>
      <c r="D2" s="3"/>
      <c r="E2" s="3"/>
      <c r="F2" s="3"/>
      <c r="G2" s="3"/>
      <c r="H2" s="3"/>
      <c r="I2" s="75"/>
      <c r="J2" s="74"/>
      <c r="K2" s="3"/>
      <c r="L2" s="266"/>
      <c r="M2" s="126" t="s">
        <v>79</v>
      </c>
      <c r="N2" s="77"/>
      <c r="O2" s="77"/>
      <c r="P2" s="77" t="s">
        <v>194</v>
      </c>
      <c r="Q2" s="77"/>
      <c r="R2" s="116"/>
      <c r="S2" s="117"/>
      <c r="T2" s="117"/>
      <c r="U2" s="268" t="s">
        <v>80</v>
      </c>
      <c r="V2" s="118" t="s">
        <v>139</v>
      </c>
      <c r="W2" s="119">
        <v>1</v>
      </c>
      <c r="X2" s="120" t="e">
        <f>SRSs!B3</f>
        <v>#DIV/0!</v>
      </c>
      <c r="Y2" s="120" t="e">
        <f>SRSs!C3</f>
        <v>#DIV/0!</v>
      </c>
      <c r="Z2" s="120" t="e">
        <f>SRSs!D3</f>
        <v>#DIV/0!</v>
      </c>
      <c r="AA2" s="120" t="e">
        <f>SRSs!E3</f>
        <v>#DIV/0!</v>
      </c>
      <c r="AB2" s="120">
        <f>SRSs!F3</f>
        <v>1</v>
      </c>
    </row>
    <row r="3" spans="1:28" ht="18.75" customHeight="1">
      <c r="B3" s="3"/>
      <c r="C3" s="4"/>
      <c r="D3" s="3"/>
      <c r="E3" s="3"/>
      <c r="F3" s="3"/>
      <c r="G3" s="3"/>
      <c r="H3" s="3"/>
      <c r="I3" s="75"/>
      <c r="J3" s="74"/>
      <c r="K3" s="3"/>
      <c r="L3" s="266"/>
      <c r="M3" s="116"/>
      <c r="N3" s="116"/>
      <c r="O3" s="116"/>
      <c r="P3" s="116"/>
      <c r="Q3" s="116"/>
      <c r="R3" s="116"/>
      <c r="S3" s="117"/>
      <c r="T3" s="117"/>
      <c r="U3" s="269"/>
      <c r="V3" s="121" t="s">
        <v>140</v>
      </c>
      <c r="W3" s="122">
        <v>2</v>
      </c>
      <c r="X3" s="123">
        <f>SRSs!I3</f>
        <v>0.93624424079445656</v>
      </c>
      <c r="Y3" s="123">
        <f>SRSs!J3</f>
        <v>0.83626273987430944</v>
      </c>
      <c r="Z3" s="123">
        <f>SRSs!K3</f>
        <v>0.98647010385511125</v>
      </c>
      <c r="AA3" s="123">
        <f>SRSs!L3</f>
        <v>0.9426557576940553</v>
      </c>
      <c r="AB3" s="123">
        <f>SRSs!M3</f>
        <v>1</v>
      </c>
    </row>
    <row r="4" spans="1:28" ht="18.75" customHeight="1" thickBot="1">
      <c r="B4" s="3"/>
      <c r="C4" s="4"/>
      <c r="D4" s="3"/>
      <c r="E4" s="3"/>
      <c r="F4" s="3"/>
      <c r="G4" s="3"/>
      <c r="H4" s="3"/>
      <c r="I4" s="75"/>
      <c r="J4" s="74"/>
      <c r="K4" s="3"/>
      <c r="L4" s="266"/>
      <c r="M4" s="114"/>
      <c r="N4" s="114"/>
      <c r="O4" s="115"/>
      <c r="P4" s="114"/>
      <c r="Q4" s="114"/>
      <c r="R4" s="114"/>
      <c r="S4" s="115"/>
      <c r="T4" s="115"/>
      <c r="U4" s="270"/>
      <c r="V4" s="124" t="s">
        <v>138</v>
      </c>
      <c r="W4" s="125">
        <v>3</v>
      </c>
      <c r="X4" s="123" t="e">
        <f>SRSs!P3</f>
        <v>#DIV/0!</v>
      </c>
      <c r="Y4" s="123" t="e">
        <f>SRSs!Q3</f>
        <v>#DIV/0!</v>
      </c>
      <c r="Z4" s="123" t="e">
        <f>SRSs!R3</f>
        <v>#DIV/0!</v>
      </c>
      <c r="AA4" s="123" t="e">
        <f>SRSs!S3</f>
        <v>#DIV/0!</v>
      </c>
      <c r="AB4" s="123">
        <f>SRSs!T3</f>
        <v>1</v>
      </c>
    </row>
    <row r="5" spans="1:28" ht="31.5" customHeight="1" thickBot="1">
      <c r="B5" s="3"/>
      <c r="C5" s="4"/>
      <c r="D5" s="69"/>
      <c r="E5" s="262" t="s">
        <v>72</v>
      </c>
      <c r="F5" s="262"/>
      <c r="G5" s="262"/>
      <c r="H5" s="3"/>
      <c r="I5" s="267" t="s">
        <v>71</v>
      </c>
      <c r="J5" s="267"/>
      <c r="K5" s="3"/>
      <c r="L5" s="3"/>
      <c r="M5" s="263" t="s">
        <v>46</v>
      </c>
      <c r="N5" s="264"/>
      <c r="O5" s="264"/>
      <c r="P5" s="264"/>
      <c r="Q5" s="265"/>
      <c r="R5" s="127"/>
      <c r="S5" s="261" t="s">
        <v>55</v>
      </c>
      <c r="T5" s="261"/>
      <c r="U5" s="261"/>
      <c r="V5" s="261"/>
      <c r="W5" s="261"/>
      <c r="X5" s="260" t="s">
        <v>81</v>
      </c>
      <c r="Y5" s="249"/>
      <c r="Z5" s="249"/>
      <c r="AA5" s="249"/>
      <c r="AB5" s="249"/>
    </row>
    <row r="6" spans="1:28" s="6" customFormat="1" ht="105.75" customHeight="1" thickBot="1">
      <c r="A6" s="6" t="s">
        <v>0</v>
      </c>
      <c r="B6" s="63" t="s">
        <v>5</v>
      </c>
      <c r="C6" s="6" t="s">
        <v>38</v>
      </c>
      <c r="D6" s="63" t="s">
        <v>56</v>
      </c>
      <c r="E6" s="70" t="s">
        <v>57</v>
      </c>
      <c r="F6" s="71" t="s">
        <v>74</v>
      </c>
      <c r="G6" s="70" t="s">
        <v>58</v>
      </c>
      <c r="H6" s="33" t="s">
        <v>48</v>
      </c>
      <c r="I6" s="72" t="s">
        <v>73</v>
      </c>
      <c r="J6" s="71" t="s">
        <v>75</v>
      </c>
      <c r="K6" s="33" t="s">
        <v>48</v>
      </c>
      <c r="L6" s="33" t="s">
        <v>70</v>
      </c>
      <c r="M6" s="68" t="s">
        <v>50</v>
      </c>
      <c r="N6" s="63" t="s">
        <v>51</v>
      </c>
      <c r="O6" s="63" t="s">
        <v>52</v>
      </c>
      <c r="P6" s="73" t="s">
        <v>53</v>
      </c>
      <c r="Q6" s="130" t="str">
        <f>'Monomeric sugars'!L3</f>
        <v>Fructose (mg/ml)</v>
      </c>
      <c r="R6" s="129" t="s">
        <v>141</v>
      </c>
      <c r="S6" s="6" t="s">
        <v>50</v>
      </c>
      <c r="T6" s="6" t="s">
        <v>51</v>
      </c>
      <c r="U6" s="6" t="s">
        <v>52</v>
      </c>
      <c r="V6" s="6" t="s">
        <v>53</v>
      </c>
      <c r="W6" s="6" t="str">
        <f>Q6</f>
        <v>Fructose (mg/ml)</v>
      </c>
      <c r="X6" s="6" t="s">
        <v>50</v>
      </c>
      <c r="Y6" s="6" t="s">
        <v>51</v>
      </c>
      <c r="Z6" s="6" t="s">
        <v>52</v>
      </c>
      <c r="AA6" s="6" t="s">
        <v>53</v>
      </c>
      <c r="AB6" s="6" t="str">
        <f>Q6</f>
        <v>Fructose (mg/ml)</v>
      </c>
    </row>
    <row r="7" spans="1:28" ht="12.75">
      <c r="A7" s="1">
        <f>'TRB Record'!A2</f>
        <v>1</v>
      </c>
      <c r="B7" s="134" t="s">
        <v>183</v>
      </c>
      <c r="C7" s="1" t="str">
        <f>IF('TRB Record'!C2="","",'TRB Record'!C2)</f>
        <v>F1 t0</v>
      </c>
      <c r="D7" s="2">
        <v>5</v>
      </c>
      <c r="E7" s="10">
        <v>1</v>
      </c>
      <c r="F7" s="10">
        <v>4</v>
      </c>
      <c r="G7" s="2">
        <v>174</v>
      </c>
      <c r="H7" s="34">
        <f>IF(OR((E7=""),(G7="")),"",(E7+F7+G7/1000)/E7)</f>
        <v>5.1740000000000004</v>
      </c>
      <c r="I7" s="37">
        <v>1</v>
      </c>
      <c r="J7" s="10"/>
      <c r="K7" s="34">
        <f>IF(I7="","",(I7+J7)/I7)</f>
        <v>1</v>
      </c>
      <c r="L7" s="34">
        <f>IF(OR((H7=""),(K7="")),"",K7*H7)</f>
        <v>5.1740000000000004</v>
      </c>
      <c r="M7" s="245">
        <v>17.324314281560177</v>
      </c>
      <c r="N7" s="245">
        <v>7.4948771371755436</v>
      </c>
      <c r="O7" s="245">
        <v>0.51098134721212829</v>
      </c>
      <c r="P7" s="245">
        <v>1.1555346838951717</v>
      </c>
      <c r="Q7" s="245">
        <v>0</v>
      </c>
      <c r="R7" s="128">
        <v>2</v>
      </c>
      <c r="S7" s="36">
        <f>IF(OR((L7=""),(M7="")),"",M7*$L7)</f>
        <v>89.636002092792367</v>
      </c>
      <c r="T7" s="36">
        <f t="shared" ref="T7:W7" si="0">IF(OR((M7=""),(N7="")),"",N7*$L7)</f>
        <v>38.778494307746264</v>
      </c>
      <c r="U7" s="36">
        <f t="shared" si="0"/>
        <v>2.643817490475552</v>
      </c>
      <c r="V7" s="36">
        <f t="shared" si="0"/>
        <v>5.9787364544736183</v>
      </c>
      <c r="W7" s="36">
        <f t="shared" si="0"/>
        <v>0</v>
      </c>
      <c r="X7" s="20">
        <f>IF(M7="","",S7/VLOOKUP($R7,$W$1:$AB$4,2))</f>
        <v>95.73997701361678</v>
      </c>
      <c r="Y7" s="20">
        <f>IF(N7="","",T7/VLOOKUP($R7,$W$1:$AB$4,3))</f>
        <v>46.371185105741631</v>
      </c>
      <c r="Z7" s="20">
        <f>IF(O7="","",U7/VLOOKUP($R7,$W$1:$AB$4,4))</f>
        <v>2.6800786766304934</v>
      </c>
      <c r="AA7" s="20">
        <f>IF(P7="","",V7/VLOOKUP($R7,$W$1:$AB$4,5))</f>
        <v>6.3424388019428548</v>
      </c>
      <c r="AB7" s="20">
        <f>IF(Q7="","",W7/VLOOKUP($R7,$W$1:$AB$4,6))</f>
        <v>0</v>
      </c>
    </row>
    <row r="8" spans="1:28" ht="12.75">
      <c r="A8" s="1" t="str">
        <f>'TRB Record'!A3</f>
        <v>replicate 1</v>
      </c>
      <c r="B8" s="134" t="s">
        <v>183</v>
      </c>
      <c r="C8" s="1" t="str">
        <f>IF('TRB Record'!C3="","",'TRB Record'!C3)</f>
        <v>F1 t0</v>
      </c>
      <c r="D8" s="2">
        <v>5</v>
      </c>
      <c r="E8" s="10">
        <v>1</v>
      </c>
      <c r="F8" s="10">
        <v>4</v>
      </c>
      <c r="G8" s="2">
        <v>174</v>
      </c>
      <c r="H8" s="34">
        <f t="shared" ref="H8:H66" si="1">IF(OR((E8=""),(G8="")),"",(E8+F8+G8/1000)/E8)</f>
        <v>5.1740000000000004</v>
      </c>
      <c r="I8" s="37">
        <v>1</v>
      </c>
      <c r="J8" s="10"/>
      <c r="K8" s="34">
        <f t="shared" ref="K8:K66" si="2">IF(I8="","",(I8+J8)/I8)</f>
        <v>1</v>
      </c>
      <c r="L8" s="34">
        <f t="shared" ref="L8:L66" si="3">IF(OR((H8=""),(K8="")),"",K8*H8)</f>
        <v>5.1740000000000004</v>
      </c>
      <c r="M8" s="245">
        <v>17.314759817286092</v>
      </c>
      <c r="N8" s="245">
        <v>7.5376078668725794</v>
      </c>
      <c r="O8" s="245">
        <v>0.51083773463226456</v>
      </c>
      <c r="P8" s="245">
        <v>1.1665989413909688</v>
      </c>
      <c r="Q8" s="245">
        <v>0</v>
      </c>
      <c r="R8" s="128">
        <v>2</v>
      </c>
      <c r="S8" s="36">
        <f t="shared" ref="S8:S66" si="4">IF(OR((L8=""),(M8="")),"",M8*$L8)</f>
        <v>89.586567294638243</v>
      </c>
      <c r="T8" s="36">
        <f t="shared" ref="T8:T66" si="5">IF(OR((M8=""),(N8="")),"",N8*$L8)</f>
        <v>38.999583103198731</v>
      </c>
      <c r="U8" s="36">
        <f t="shared" ref="U8:U66" si="6">IF(OR((N8=""),(O8="")),"",O8*$L8)</f>
        <v>2.6430744389873371</v>
      </c>
      <c r="V8" s="36">
        <f t="shared" ref="V8:V66" si="7">IF(OR((O8=""),(P8="")),"",P8*$L8)</f>
        <v>6.0359829227568724</v>
      </c>
      <c r="W8" s="36">
        <f t="shared" ref="W8:W66" si="8">IF(OR((P8=""),(Q8="")),"",Q8*$L8)</f>
        <v>0</v>
      </c>
      <c r="X8" s="20">
        <f t="shared" ref="X8:X66" si="9">IF(M8="","",S8/VLOOKUP($R8,$W$1:$AB$4,2))</f>
        <v>95.687175836316968</v>
      </c>
      <c r="Y8" s="20">
        <f t="shared" ref="Y8:Y66" si="10">IF(N8="","",T8/VLOOKUP($R8,$W$1:$AB$4,3))</f>
        <v>46.635562298351807</v>
      </c>
      <c r="Z8" s="20">
        <f t="shared" ref="Z8:Z66" si="11">IF(O8="","",U8/VLOOKUP($R8,$W$1:$AB$4,4))</f>
        <v>2.6793254338456274</v>
      </c>
      <c r="AA8" s="20">
        <f t="shared" ref="AA8:AA66" si="12">IF(P8="","",V8/VLOOKUP($R8,$W$1:$AB$4,5))</f>
        <v>6.4031677242625911</v>
      </c>
      <c r="AB8" s="20">
        <f t="shared" ref="AB8:AB66" si="13">IF(Q8="","",W8/VLOOKUP($R8,$W$1:$AB$4,6))</f>
        <v>0</v>
      </c>
    </row>
    <row r="9" spans="1:28" ht="12.75">
      <c r="A9" s="1">
        <f>'TRB Record'!A4</f>
        <v>2</v>
      </c>
      <c r="B9" s="134" t="s">
        <v>183</v>
      </c>
      <c r="C9" s="1" t="str">
        <f>IF('TRB Record'!C4="","",'TRB Record'!C4)</f>
        <v>F2 t0</v>
      </c>
      <c r="D9" s="2">
        <v>5</v>
      </c>
      <c r="E9" s="10">
        <v>1</v>
      </c>
      <c r="F9" s="10">
        <v>4</v>
      </c>
      <c r="G9" s="2">
        <v>174</v>
      </c>
      <c r="H9" s="34">
        <f t="shared" si="1"/>
        <v>5.1740000000000004</v>
      </c>
      <c r="I9" s="37">
        <v>1</v>
      </c>
      <c r="J9" s="10"/>
      <c r="K9" s="34">
        <f t="shared" si="2"/>
        <v>1</v>
      </c>
      <c r="L9" s="34">
        <f t="shared" si="3"/>
        <v>5.1740000000000004</v>
      </c>
      <c r="M9" s="245">
        <v>16.372687901105191</v>
      </c>
      <c r="N9" s="245">
        <v>7.4658245861830324</v>
      </c>
      <c r="O9" s="245">
        <v>0.49565420602851828</v>
      </c>
      <c r="P9" s="245">
        <v>1.1319219295578873</v>
      </c>
      <c r="Q9" s="245">
        <v>0</v>
      </c>
      <c r="R9" s="128">
        <v>2</v>
      </c>
      <c r="S9" s="36">
        <f t="shared" si="4"/>
        <v>84.712287200318272</v>
      </c>
      <c r="T9" s="36">
        <f t="shared" si="5"/>
        <v>38.62817640891101</v>
      </c>
      <c r="U9" s="36">
        <f t="shared" si="6"/>
        <v>2.5645148619915537</v>
      </c>
      <c r="V9" s="36">
        <f t="shared" si="7"/>
        <v>5.8565640635325096</v>
      </c>
      <c r="W9" s="36">
        <f t="shared" si="8"/>
        <v>0</v>
      </c>
      <c r="X9" s="20">
        <f t="shared" si="9"/>
        <v>90.480970145605454</v>
      </c>
      <c r="Y9" s="20">
        <f t="shared" si="10"/>
        <v>46.191435498748682</v>
      </c>
      <c r="Z9" s="20">
        <f t="shared" si="11"/>
        <v>2.5996883757241762</v>
      </c>
      <c r="AA9" s="20">
        <f t="shared" si="12"/>
        <v>6.2128343414132026</v>
      </c>
      <c r="AB9" s="20">
        <f t="shared" si="13"/>
        <v>0</v>
      </c>
    </row>
    <row r="10" spans="1:28" ht="12.75">
      <c r="A10" s="1" t="str">
        <f>'TRB Record'!A5</f>
        <v>replicate 2</v>
      </c>
      <c r="B10" s="134" t="s">
        <v>183</v>
      </c>
      <c r="C10" s="1" t="str">
        <f>IF('TRB Record'!C5="","",'TRB Record'!C5)</f>
        <v>F2 t0</v>
      </c>
      <c r="D10" s="2">
        <v>5</v>
      </c>
      <c r="E10" s="10">
        <v>1</v>
      </c>
      <c r="F10" s="10">
        <v>4</v>
      </c>
      <c r="G10" s="2">
        <v>174</v>
      </c>
      <c r="H10" s="34">
        <f t="shared" si="1"/>
        <v>5.1740000000000004</v>
      </c>
      <c r="I10" s="37">
        <v>1</v>
      </c>
      <c r="J10" s="10"/>
      <c r="K10" s="34">
        <f t="shared" si="2"/>
        <v>1</v>
      </c>
      <c r="L10" s="34">
        <f t="shared" si="3"/>
        <v>5.1740000000000004</v>
      </c>
      <c r="M10" s="245">
        <v>16.295982679730976</v>
      </c>
      <c r="N10" s="245">
        <v>7.3950327847278894</v>
      </c>
      <c r="O10" s="245">
        <v>0.49343780208836541</v>
      </c>
      <c r="P10" s="245">
        <v>1.1255213387644762</v>
      </c>
      <c r="Q10" s="245">
        <v>0</v>
      </c>
      <c r="R10" s="128">
        <v>2</v>
      </c>
      <c r="S10" s="36">
        <f t="shared" si="4"/>
        <v>84.315414384928076</v>
      </c>
      <c r="T10" s="36">
        <f t="shared" si="5"/>
        <v>38.2618996281821</v>
      </c>
      <c r="U10" s="36">
        <f t="shared" si="6"/>
        <v>2.5530471880052028</v>
      </c>
      <c r="V10" s="36">
        <f t="shared" si="7"/>
        <v>5.8234474067674009</v>
      </c>
      <c r="W10" s="36">
        <f t="shared" si="8"/>
        <v>0</v>
      </c>
      <c r="X10" s="20">
        <f t="shared" si="9"/>
        <v>90.057071340040125</v>
      </c>
      <c r="Y10" s="20">
        <f t="shared" si="10"/>
        <v>45.75344303147223</v>
      </c>
      <c r="Z10" s="20">
        <f t="shared" si="11"/>
        <v>2.5880634172570769</v>
      </c>
      <c r="AA10" s="20">
        <f t="shared" si="12"/>
        <v>6.1777031108501825</v>
      </c>
      <c r="AB10" s="20">
        <f t="shared" si="13"/>
        <v>0</v>
      </c>
    </row>
    <row r="11" spans="1:28" ht="12.75">
      <c r="A11" s="1">
        <f>'TRB Record'!A6</f>
        <v>3</v>
      </c>
      <c r="B11" s="134" t="s">
        <v>183</v>
      </c>
      <c r="C11" s="1" t="str">
        <f>IF('TRB Record'!C6="","",'TRB Record'!C6)</f>
        <v>F3 t0</v>
      </c>
      <c r="D11" s="2">
        <v>5</v>
      </c>
      <c r="E11" s="10">
        <v>1</v>
      </c>
      <c r="F11" s="10">
        <v>4</v>
      </c>
      <c r="G11" s="2">
        <v>174</v>
      </c>
      <c r="H11" s="34">
        <f t="shared" si="1"/>
        <v>5.1740000000000004</v>
      </c>
      <c r="I11" s="37">
        <v>1</v>
      </c>
      <c r="J11" s="10"/>
      <c r="K11" s="34">
        <f t="shared" si="2"/>
        <v>1</v>
      </c>
      <c r="L11" s="34">
        <f t="shared" si="3"/>
        <v>5.1740000000000004</v>
      </c>
      <c r="M11" s="245">
        <v>16.268772886932947</v>
      </c>
      <c r="N11" s="245">
        <v>7.4648160759682787</v>
      </c>
      <c r="O11" s="245">
        <v>0.4977368134464597</v>
      </c>
      <c r="P11" s="245">
        <v>1.1266086316969384</v>
      </c>
      <c r="Q11" s="245">
        <v>0</v>
      </c>
      <c r="R11" s="128">
        <v>2</v>
      </c>
      <c r="S11" s="36">
        <f t="shared" si="4"/>
        <v>84.174630916991077</v>
      </c>
      <c r="T11" s="36">
        <f t="shared" si="5"/>
        <v>38.622958377059874</v>
      </c>
      <c r="U11" s="36">
        <f t="shared" si="6"/>
        <v>2.5752902727719826</v>
      </c>
      <c r="V11" s="36">
        <f t="shared" si="7"/>
        <v>5.8290730603999599</v>
      </c>
      <c r="W11" s="36">
        <f t="shared" si="8"/>
        <v>0</v>
      </c>
      <c r="X11" s="20">
        <f t="shared" si="9"/>
        <v>89.906700889891837</v>
      </c>
      <c r="Y11" s="20">
        <f t="shared" si="10"/>
        <v>46.185195794882496</v>
      </c>
      <c r="Z11" s="20">
        <f t="shared" si="11"/>
        <v>2.6106115762736088</v>
      </c>
      <c r="AA11" s="20">
        <f t="shared" si="12"/>
        <v>6.1836709878685339</v>
      </c>
      <c r="AB11" s="20">
        <f t="shared" si="13"/>
        <v>0</v>
      </c>
    </row>
    <row r="12" spans="1:28" ht="12.75">
      <c r="A12" s="1" t="str">
        <f>'TRB Record'!A7</f>
        <v>replicate 3</v>
      </c>
      <c r="B12" s="134" t="s">
        <v>183</v>
      </c>
      <c r="C12" s="1" t="str">
        <f>IF('TRB Record'!C7="","",'TRB Record'!C7)</f>
        <v>F3 t0</v>
      </c>
      <c r="D12" s="2">
        <v>5</v>
      </c>
      <c r="E12" s="10">
        <v>1</v>
      </c>
      <c r="F12" s="10">
        <v>4</v>
      </c>
      <c r="G12" s="2">
        <v>174</v>
      </c>
      <c r="H12" s="34">
        <f t="shared" si="1"/>
        <v>5.1740000000000004</v>
      </c>
      <c r="I12" s="37">
        <v>1</v>
      </c>
      <c r="J12" s="10"/>
      <c r="K12" s="34">
        <f t="shared" si="2"/>
        <v>1</v>
      </c>
      <c r="L12" s="34">
        <f t="shared" si="3"/>
        <v>5.1740000000000004</v>
      </c>
      <c r="M12" s="245">
        <v>16.254329040759181</v>
      </c>
      <c r="N12" s="245">
        <v>7.4550900052983842</v>
      </c>
      <c r="O12" s="245">
        <v>0.49663437735551996</v>
      </c>
      <c r="P12" s="245">
        <v>1.1283496386653566</v>
      </c>
      <c r="Q12" s="245">
        <v>0</v>
      </c>
      <c r="R12" s="128">
        <v>2</v>
      </c>
      <c r="S12" s="36">
        <f t="shared" si="4"/>
        <v>84.099898456888013</v>
      </c>
      <c r="T12" s="36">
        <f t="shared" si="5"/>
        <v>38.572635687413843</v>
      </c>
      <c r="U12" s="36">
        <f t="shared" si="6"/>
        <v>2.5695862684374604</v>
      </c>
      <c r="V12" s="36">
        <f t="shared" si="7"/>
        <v>5.8380810304545561</v>
      </c>
      <c r="W12" s="36">
        <f t="shared" si="8"/>
        <v>0</v>
      </c>
      <c r="X12" s="20">
        <f t="shared" si="9"/>
        <v>89.82687934670173</v>
      </c>
      <c r="Y12" s="20">
        <f t="shared" si="10"/>
        <v>46.125020102188607</v>
      </c>
      <c r="Z12" s="20">
        <f t="shared" si="11"/>
        <v>2.6048293388674968</v>
      </c>
      <c r="AA12" s="20">
        <f t="shared" si="12"/>
        <v>6.1932269365603778</v>
      </c>
      <c r="AB12" s="20">
        <f t="shared" si="13"/>
        <v>0</v>
      </c>
    </row>
    <row r="13" spans="1:28" ht="12.75">
      <c r="A13" s="1">
        <f>'TRB Record'!A8</f>
        <v>4</v>
      </c>
      <c r="B13" s="134" t="s">
        <v>183</v>
      </c>
      <c r="C13" s="1" t="str">
        <f>IF('TRB Record'!C8="","",'TRB Record'!C8)</f>
        <v>F4 t0</v>
      </c>
      <c r="D13" s="2">
        <v>5</v>
      </c>
      <c r="E13" s="10">
        <v>1</v>
      </c>
      <c r="F13" s="10">
        <v>4</v>
      </c>
      <c r="G13" s="2">
        <v>174</v>
      </c>
      <c r="H13" s="34">
        <f t="shared" si="1"/>
        <v>5.1740000000000004</v>
      </c>
      <c r="I13" s="37">
        <v>1</v>
      </c>
      <c r="J13" s="10"/>
      <c r="K13" s="34">
        <f t="shared" si="2"/>
        <v>1</v>
      </c>
      <c r="L13" s="34">
        <f t="shared" si="3"/>
        <v>5.1740000000000004</v>
      </c>
      <c r="M13" s="245">
        <v>19.627333130473158</v>
      </c>
      <c r="N13" s="245">
        <v>8.6299638993707077</v>
      </c>
      <c r="O13" s="245">
        <v>0.57562728716961753</v>
      </c>
      <c r="P13" s="245">
        <v>1.3133158929698443</v>
      </c>
      <c r="Q13" s="245">
        <v>0</v>
      </c>
      <c r="R13" s="128">
        <v>2</v>
      </c>
      <c r="S13" s="36">
        <f t="shared" si="4"/>
        <v>101.55182161706813</v>
      </c>
      <c r="T13" s="36">
        <f t="shared" si="5"/>
        <v>44.651433215344042</v>
      </c>
      <c r="U13" s="36">
        <f t="shared" si="6"/>
        <v>2.9782955838156013</v>
      </c>
      <c r="V13" s="36">
        <f t="shared" si="7"/>
        <v>6.7950964302259749</v>
      </c>
      <c r="W13" s="36">
        <f t="shared" si="8"/>
        <v>0</v>
      </c>
      <c r="X13" s="20">
        <f t="shared" si="9"/>
        <v>108.46723236545159</v>
      </c>
      <c r="Y13" s="20">
        <f t="shared" si="10"/>
        <v>53.394024492894623</v>
      </c>
      <c r="Z13" s="20">
        <f t="shared" si="11"/>
        <v>3.0191442925401026</v>
      </c>
      <c r="AA13" s="20">
        <f t="shared" si="12"/>
        <v>7.2084601136349979</v>
      </c>
      <c r="AB13" s="20">
        <f t="shared" si="13"/>
        <v>0</v>
      </c>
    </row>
    <row r="14" spans="1:28" ht="12.75">
      <c r="A14" s="1" t="str">
        <f>'TRB Record'!A9</f>
        <v>replicate 4</v>
      </c>
      <c r="B14" s="134" t="s">
        <v>183</v>
      </c>
      <c r="C14" s="1" t="str">
        <f>IF('TRB Record'!C9="","",'TRB Record'!C9)</f>
        <v>F4 t0</v>
      </c>
      <c r="D14" s="2">
        <v>5</v>
      </c>
      <c r="E14" s="10">
        <v>1</v>
      </c>
      <c r="F14" s="10">
        <v>4</v>
      </c>
      <c r="G14" s="2">
        <v>174</v>
      </c>
      <c r="H14" s="34">
        <f t="shared" si="1"/>
        <v>5.1740000000000004</v>
      </c>
      <c r="I14" s="37">
        <v>1</v>
      </c>
      <c r="J14" s="10"/>
      <c r="K14" s="34">
        <f t="shared" si="2"/>
        <v>1</v>
      </c>
      <c r="L14" s="34">
        <f t="shared" si="3"/>
        <v>5.1740000000000004</v>
      </c>
      <c r="M14" s="245">
        <v>19.554806139790596</v>
      </c>
      <c r="N14" s="245">
        <v>8.5630864616153648</v>
      </c>
      <c r="O14" s="245">
        <v>0.5744343408393513</v>
      </c>
      <c r="P14" s="245">
        <v>1.3194397554066051</v>
      </c>
      <c r="Q14" s="245">
        <v>0</v>
      </c>
      <c r="R14" s="128">
        <v>2</v>
      </c>
      <c r="S14" s="36">
        <f t="shared" si="4"/>
        <v>101.17656696727656</v>
      </c>
      <c r="T14" s="36">
        <f t="shared" si="5"/>
        <v>44.305409352397902</v>
      </c>
      <c r="U14" s="36">
        <f t="shared" si="6"/>
        <v>2.9721232795028039</v>
      </c>
      <c r="V14" s="36">
        <f t="shared" si="7"/>
        <v>6.8267812944737756</v>
      </c>
      <c r="W14" s="36">
        <f t="shared" si="8"/>
        <v>0</v>
      </c>
      <c r="X14" s="20">
        <f t="shared" si="9"/>
        <v>108.06642386544614</v>
      </c>
      <c r="Y14" s="20">
        <f t="shared" si="10"/>
        <v>52.980250392426932</v>
      </c>
      <c r="Z14" s="20">
        <f t="shared" si="11"/>
        <v>3.0128873322037717</v>
      </c>
      <c r="AA14" s="20">
        <f t="shared" si="12"/>
        <v>7.2420724519559441</v>
      </c>
      <c r="AB14" s="20">
        <f t="shared" si="13"/>
        <v>0</v>
      </c>
    </row>
    <row r="15" spans="1:28" ht="12.75">
      <c r="A15" s="1">
        <f>'TRB Record'!A10</f>
        <v>5</v>
      </c>
      <c r="B15" s="134" t="s">
        <v>183</v>
      </c>
      <c r="C15" s="1" t="str">
        <f>IF('TRB Record'!C10="","",'TRB Record'!C10)</f>
        <v>F6 t0</v>
      </c>
      <c r="D15" s="2">
        <v>5</v>
      </c>
      <c r="E15" s="10">
        <v>1</v>
      </c>
      <c r="F15" s="10">
        <v>4</v>
      </c>
      <c r="G15" s="2">
        <v>174</v>
      </c>
      <c r="H15" s="34">
        <f t="shared" si="1"/>
        <v>5.1740000000000004</v>
      </c>
      <c r="I15" s="37">
        <v>1</v>
      </c>
      <c r="J15" s="10"/>
      <c r="K15" s="34">
        <f t="shared" si="2"/>
        <v>1</v>
      </c>
      <c r="L15" s="34">
        <f t="shared" si="3"/>
        <v>5.1740000000000004</v>
      </c>
      <c r="M15" s="245">
        <v>18.526665801122476</v>
      </c>
      <c r="N15" s="245">
        <v>8.6304785111553244</v>
      </c>
      <c r="O15" s="245">
        <v>0.57331412896492673</v>
      </c>
      <c r="P15" s="245">
        <v>1.3031427234651138</v>
      </c>
      <c r="Q15" s="245">
        <v>0</v>
      </c>
      <c r="R15" s="128">
        <v>2</v>
      </c>
      <c r="S15" s="36">
        <f t="shared" si="4"/>
        <v>95.856968855007693</v>
      </c>
      <c r="T15" s="36">
        <f t="shared" si="5"/>
        <v>44.65409581671765</v>
      </c>
      <c r="U15" s="36">
        <f t="shared" si="6"/>
        <v>2.966327303264531</v>
      </c>
      <c r="V15" s="36">
        <f t="shared" si="7"/>
        <v>6.7424604512084994</v>
      </c>
      <c r="W15" s="36">
        <f t="shared" si="8"/>
        <v>0</v>
      </c>
      <c r="X15" s="20">
        <f t="shared" si="9"/>
        <v>102.38457517631041</v>
      </c>
      <c r="Y15" s="20">
        <f t="shared" si="10"/>
        <v>53.397208422115249</v>
      </c>
      <c r="Z15" s="20">
        <f t="shared" si="11"/>
        <v>3.007011861456486</v>
      </c>
      <c r="AA15" s="20">
        <f t="shared" si="12"/>
        <v>7.1526221488341095</v>
      </c>
      <c r="AB15" s="20">
        <f t="shared" si="13"/>
        <v>0</v>
      </c>
    </row>
    <row r="16" spans="1:28" ht="12.75">
      <c r="A16" s="1" t="str">
        <f>'TRB Record'!A11</f>
        <v>replicate 5</v>
      </c>
      <c r="B16" s="134" t="s">
        <v>183</v>
      </c>
      <c r="C16" s="1" t="str">
        <f>IF('TRB Record'!C11="","",'TRB Record'!C11)</f>
        <v>F6 t0</v>
      </c>
      <c r="D16" s="2">
        <v>5</v>
      </c>
      <c r="E16" s="10">
        <v>1</v>
      </c>
      <c r="F16" s="10">
        <v>4</v>
      </c>
      <c r="G16" s="2">
        <v>174</v>
      </c>
      <c r="H16" s="34">
        <f t="shared" si="1"/>
        <v>5.1740000000000004</v>
      </c>
      <c r="I16" s="37">
        <v>1</v>
      </c>
      <c r="J16" s="10"/>
      <c r="K16" s="34">
        <f t="shared" si="2"/>
        <v>1</v>
      </c>
      <c r="L16" s="34">
        <f t="shared" si="3"/>
        <v>5.1740000000000004</v>
      </c>
      <c r="M16" s="245">
        <v>18.49988026479085</v>
      </c>
      <c r="N16" s="245">
        <v>8.5959507301288145</v>
      </c>
      <c r="O16" s="245">
        <v>0.56396277304484677</v>
      </c>
      <c r="P16" s="245">
        <v>1.2838434156804874</v>
      </c>
      <c r="Q16" s="245">
        <v>0</v>
      </c>
      <c r="R16" s="128">
        <v>2</v>
      </c>
      <c r="S16" s="36">
        <f t="shared" si="4"/>
        <v>95.718380490027869</v>
      </c>
      <c r="T16" s="36">
        <f t="shared" si="5"/>
        <v>44.475449077686491</v>
      </c>
      <c r="U16" s="36">
        <f t="shared" si="6"/>
        <v>2.9179433877340375</v>
      </c>
      <c r="V16" s="36">
        <f t="shared" si="7"/>
        <v>6.6426058327308422</v>
      </c>
      <c r="W16" s="36">
        <f t="shared" si="8"/>
        <v>0</v>
      </c>
      <c r="X16" s="20">
        <f t="shared" si="9"/>
        <v>102.23654930983113</v>
      </c>
      <c r="Y16" s="20">
        <f t="shared" si="10"/>
        <v>53.183583289112185</v>
      </c>
      <c r="Z16" s="20">
        <f t="shared" si="11"/>
        <v>2.9579643380278386</v>
      </c>
      <c r="AA16" s="20">
        <f t="shared" si="12"/>
        <v>7.0466931098793975</v>
      </c>
      <c r="AB16" s="20">
        <f t="shared" si="13"/>
        <v>0</v>
      </c>
    </row>
    <row r="17" spans="1:28" ht="12.75">
      <c r="A17" s="1">
        <f>'TRB Record'!A12</f>
        <v>6</v>
      </c>
      <c r="B17" s="134" t="s">
        <v>183</v>
      </c>
      <c r="C17" s="1" t="str">
        <f>IF('TRB Record'!C12="","",'TRB Record'!C12)</f>
        <v>F7 t0</v>
      </c>
      <c r="D17" s="2">
        <v>5</v>
      </c>
      <c r="E17" s="10">
        <v>1</v>
      </c>
      <c r="F17" s="10">
        <v>4</v>
      </c>
      <c r="G17" s="2">
        <v>174</v>
      </c>
      <c r="H17" s="34">
        <f t="shared" si="1"/>
        <v>5.1740000000000004</v>
      </c>
      <c r="I17" s="37">
        <v>1</v>
      </c>
      <c r="J17" s="10"/>
      <c r="K17" s="34">
        <f t="shared" si="2"/>
        <v>1</v>
      </c>
      <c r="L17" s="34">
        <f t="shared" si="3"/>
        <v>5.1740000000000004</v>
      </c>
      <c r="M17" s="245">
        <v>18.61356708773841</v>
      </c>
      <c r="N17" s="245">
        <v>8.6312895540573766</v>
      </c>
      <c r="O17" s="245">
        <v>0.56997368798175119</v>
      </c>
      <c r="P17" s="245">
        <v>1.2818187621465025</v>
      </c>
      <c r="Q17" s="245">
        <v>0</v>
      </c>
      <c r="R17" s="128">
        <v>2</v>
      </c>
      <c r="S17" s="36">
        <f t="shared" si="4"/>
        <v>96.306596111958541</v>
      </c>
      <c r="T17" s="36">
        <f t="shared" si="5"/>
        <v>44.658292152692873</v>
      </c>
      <c r="U17" s="36">
        <f t="shared" si="6"/>
        <v>2.9490438616175809</v>
      </c>
      <c r="V17" s="36">
        <f t="shared" si="7"/>
        <v>6.6321302753460039</v>
      </c>
      <c r="W17" s="36">
        <f t="shared" si="8"/>
        <v>0</v>
      </c>
      <c r="X17" s="20">
        <f t="shared" si="9"/>
        <v>102.86482086152745</v>
      </c>
      <c r="Y17" s="20">
        <f t="shared" si="10"/>
        <v>53.402226385699102</v>
      </c>
      <c r="Z17" s="20">
        <f t="shared" si="11"/>
        <v>2.9894913693712146</v>
      </c>
      <c r="AA17" s="20">
        <f t="shared" si="12"/>
        <v>7.0355802966394254</v>
      </c>
      <c r="AB17" s="20">
        <f t="shared" si="13"/>
        <v>0</v>
      </c>
    </row>
    <row r="18" spans="1:28" ht="12.75">
      <c r="A18" s="1" t="str">
        <f>'TRB Record'!A13</f>
        <v>replicate 6</v>
      </c>
      <c r="B18" s="134" t="s">
        <v>183</v>
      </c>
      <c r="C18" s="1" t="str">
        <f>IF('TRB Record'!C13="","",'TRB Record'!C13)</f>
        <v>F7 t0</v>
      </c>
      <c r="D18" s="2">
        <v>5</v>
      </c>
      <c r="E18" s="10">
        <v>1</v>
      </c>
      <c r="F18" s="10">
        <v>4</v>
      </c>
      <c r="G18" s="2">
        <v>174</v>
      </c>
      <c r="H18" s="34">
        <f t="shared" si="1"/>
        <v>5.1740000000000004</v>
      </c>
      <c r="I18" s="37">
        <v>1</v>
      </c>
      <c r="J18" s="10"/>
      <c r="K18" s="34">
        <f t="shared" si="2"/>
        <v>1</v>
      </c>
      <c r="L18" s="34">
        <f t="shared" si="3"/>
        <v>5.1740000000000004</v>
      </c>
      <c r="M18" s="245">
        <v>18.667854527877722</v>
      </c>
      <c r="N18" s="245">
        <v>8.6978843695982686</v>
      </c>
      <c r="O18" s="245">
        <v>0.58252012847828205</v>
      </c>
      <c r="P18" s="245">
        <v>1.2981104636647303</v>
      </c>
      <c r="Q18" s="245">
        <v>0</v>
      </c>
      <c r="R18" s="128">
        <v>2</v>
      </c>
      <c r="S18" s="36">
        <f t="shared" si="4"/>
        <v>96.587479327239336</v>
      </c>
      <c r="T18" s="36">
        <f t="shared" si="5"/>
        <v>45.002853728301446</v>
      </c>
      <c r="U18" s="36">
        <f t="shared" si="6"/>
        <v>3.0139591447466314</v>
      </c>
      <c r="V18" s="36">
        <f t="shared" si="7"/>
        <v>6.7164235390013145</v>
      </c>
      <c r="W18" s="36">
        <f t="shared" si="8"/>
        <v>0</v>
      </c>
      <c r="X18" s="20">
        <f t="shared" si="9"/>
        <v>103.16483148166482</v>
      </c>
      <c r="Y18" s="20">
        <f t="shared" si="10"/>
        <v>53.814251888186945</v>
      </c>
      <c r="Z18" s="20">
        <f t="shared" si="11"/>
        <v>3.0552969957914806</v>
      </c>
      <c r="AA18" s="20">
        <f t="shared" si="12"/>
        <v>7.1250013424106946</v>
      </c>
      <c r="AB18" s="20">
        <f t="shared" si="13"/>
        <v>0</v>
      </c>
    </row>
    <row r="19" spans="1:28" ht="12.75">
      <c r="A19" s="1">
        <f>'TRB Record'!A14</f>
        <v>7</v>
      </c>
      <c r="B19" s="134" t="s">
        <v>183</v>
      </c>
      <c r="C19" s="1" t="str">
        <f>IF('TRB Record'!C14="","",'TRB Record'!C14)</f>
        <v>F8 t0</v>
      </c>
      <c r="D19" s="2">
        <v>5</v>
      </c>
      <c r="E19" s="10">
        <v>1</v>
      </c>
      <c r="F19" s="10">
        <v>4</v>
      </c>
      <c r="G19" s="2">
        <v>174</v>
      </c>
      <c r="H19" s="34">
        <f t="shared" si="1"/>
        <v>5.1740000000000004</v>
      </c>
      <c r="I19" s="37">
        <v>1</v>
      </c>
      <c r="J19" s="10"/>
      <c r="K19" s="34">
        <f t="shared" si="2"/>
        <v>1</v>
      </c>
      <c r="L19" s="34">
        <f t="shared" si="3"/>
        <v>5.1740000000000004</v>
      </c>
      <c r="M19" s="245">
        <v>19.181860363239416</v>
      </c>
      <c r="N19" s="245">
        <v>8.6828952657035945</v>
      </c>
      <c r="O19" s="245">
        <v>0.58361772685599489</v>
      </c>
      <c r="P19" s="245">
        <v>1.2922363372285206</v>
      </c>
      <c r="Q19" s="245">
        <v>0</v>
      </c>
      <c r="R19" s="142">
        <v>2</v>
      </c>
      <c r="S19" s="36">
        <f t="shared" si="4"/>
        <v>99.246945519400739</v>
      </c>
      <c r="T19" s="36">
        <f t="shared" si="5"/>
        <v>44.925300104750399</v>
      </c>
      <c r="U19" s="36">
        <f t="shared" si="6"/>
        <v>3.0196381187529178</v>
      </c>
      <c r="V19" s="36">
        <f t="shared" si="7"/>
        <v>6.6860308088203659</v>
      </c>
      <c r="W19" s="36">
        <f t="shared" si="8"/>
        <v>0</v>
      </c>
      <c r="X19" s="20">
        <f t="shared" si="9"/>
        <v>106.00540029510255</v>
      </c>
      <c r="Y19" s="20">
        <f t="shared" si="10"/>
        <v>53.72151354190752</v>
      </c>
      <c r="Z19" s="20">
        <f t="shared" si="11"/>
        <v>3.0610538595667669</v>
      </c>
      <c r="AA19" s="20">
        <f t="shared" si="12"/>
        <v>7.0927597420885409</v>
      </c>
      <c r="AB19" s="20">
        <f t="shared" si="13"/>
        <v>0</v>
      </c>
    </row>
    <row r="20" spans="1:28" ht="12.75">
      <c r="A20" s="1" t="str">
        <f>'TRB Record'!A15</f>
        <v>replicate 7</v>
      </c>
      <c r="B20" s="134" t="s">
        <v>183</v>
      </c>
      <c r="C20" s="1" t="str">
        <f>IF('TRB Record'!C15="","",'TRB Record'!C15)</f>
        <v>F8 t0</v>
      </c>
      <c r="D20" s="2">
        <v>5</v>
      </c>
      <c r="E20" s="10">
        <v>1</v>
      </c>
      <c r="F20" s="10">
        <v>4</v>
      </c>
      <c r="G20" s="2">
        <v>174</v>
      </c>
      <c r="H20" s="34">
        <f t="shared" si="1"/>
        <v>5.1740000000000004</v>
      </c>
      <c r="I20" s="37">
        <v>1</v>
      </c>
      <c r="J20" s="10"/>
      <c r="K20" s="34">
        <f t="shared" si="2"/>
        <v>1</v>
      </c>
      <c r="L20" s="34">
        <f t="shared" si="3"/>
        <v>5.1740000000000004</v>
      </c>
      <c r="M20" s="245">
        <v>19.029477525292805</v>
      </c>
      <c r="N20" s="245">
        <v>8.5763365643273204</v>
      </c>
      <c r="O20" s="245">
        <v>0.57268010726980567</v>
      </c>
      <c r="P20" s="245">
        <v>1.2743963178721815</v>
      </c>
      <c r="Q20" s="245">
        <v>0</v>
      </c>
      <c r="R20" s="142">
        <v>2</v>
      </c>
      <c r="S20" s="36">
        <f t="shared" si="4"/>
        <v>98.458516715864974</v>
      </c>
      <c r="T20" s="36">
        <f t="shared" si="5"/>
        <v>44.373965383829557</v>
      </c>
      <c r="U20" s="36">
        <f t="shared" si="6"/>
        <v>2.9630468750139749</v>
      </c>
      <c r="V20" s="36">
        <f t="shared" si="7"/>
        <v>6.5937265486706682</v>
      </c>
      <c r="W20" s="36">
        <f t="shared" si="8"/>
        <v>0</v>
      </c>
      <c r="X20" s="20">
        <f t="shared" si="9"/>
        <v>105.1632815731046</v>
      </c>
      <c r="Y20" s="20">
        <f t="shared" si="10"/>
        <v>53.062229450159379</v>
      </c>
      <c r="Z20" s="20">
        <f t="shared" si="11"/>
        <v>3.003686440607201</v>
      </c>
      <c r="AA20" s="20">
        <f t="shared" si="12"/>
        <v>6.9948403697234962</v>
      </c>
      <c r="AB20" s="20">
        <f t="shared" si="13"/>
        <v>0</v>
      </c>
    </row>
    <row r="21" spans="1:28" ht="12.75">
      <c r="A21" s="1">
        <f>'TRB Record'!A16</f>
        <v>8</v>
      </c>
      <c r="B21" s="134" t="s">
        <v>183</v>
      </c>
      <c r="C21" s="1" t="str">
        <f>IF('TRB Record'!C16="","",'TRB Record'!C16)</f>
        <v>F9 t0</v>
      </c>
      <c r="D21" s="2">
        <v>5</v>
      </c>
      <c r="E21" s="10">
        <v>1</v>
      </c>
      <c r="F21" s="10">
        <v>4</v>
      </c>
      <c r="G21" s="2">
        <v>174</v>
      </c>
      <c r="H21" s="34">
        <f t="shared" si="1"/>
        <v>5.1740000000000004</v>
      </c>
      <c r="I21" s="37">
        <v>1</v>
      </c>
      <c r="J21" s="10"/>
      <c r="K21" s="34">
        <f t="shared" si="2"/>
        <v>1</v>
      </c>
      <c r="L21" s="34">
        <f t="shared" si="3"/>
        <v>5.1740000000000004</v>
      </c>
      <c r="M21" s="245">
        <v>18.258363577511666</v>
      </c>
      <c r="N21" s="245">
        <v>8.5606045414519922</v>
      </c>
      <c r="O21" s="245">
        <v>0.56245740044408965</v>
      </c>
      <c r="P21" s="245">
        <v>1.2569578948727682</v>
      </c>
      <c r="Q21" s="245">
        <v>0</v>
      </c>
      <c r="R21" s="142">
        <v>2</v>
      </c>
      <c r="S21" s="36">
        <f t="shared" si="4"/>
        <v>94.468773150045365</v>
      </c>
      <c r="T21" s="36">
        <f t="shared" si="5"/>
        <v>44.292567897472608</v>
      </c>
      <c r="U21" s="36">
        <f t="shared" si="6"/>
        <v>2.9101545898977199</v>
      </c>
      <c r="V21" s="36">
        <f t="shared" si="7"/>
        <v>6.5035001480717032</v>
      </c>
      <c r="W21" s="36">
        <f t="shared" si="8"/>
        <v>0</v>
      </c>
      <c r="X21" s="20">
        <f t="shared" si="9"/>
        <v>100.9018470115055</v>
      </c>
      <c r="Y21" s="20">
        <f t="shared" si="10"/>
        <v>52.964894626454118</v>
      </c>
      <c r="Z21" s="20">
        <f t="shared" si="11"/>
        <v>2.9500687132077057</v>
      </c>
      <c r="AA21" s="20">
        <f t="shared" si="12"/>
        <v>6.8991252585999208</v>
      </c>
      <c r="AB21" s="20">
        <f t="shared" si="13"/>
        <v>0</v>
      </c>
    </row>
    <row r="22" spans="1:28" ht="12.75">
      <c r="A22" s="1" t="str">
        <f>'TRB Record'!A17</f>
        <v>replicate 8</v>
      </c>
      <c r="B22" s="134" t="s">
        <v>183</v>
      </c>
      <c r="C22" s="1" t="str">
        <f>IF('TRB Record'!C17="","",'TRB Record'!C17)</f>
        <v>F9 t0</v>
      </c>
      <c r="D22" s="2">
        <v>5</v>
      </c>
      <c r="E22" s="10">
        <v>1</v>
      </c>
      <c r="F22" s="10">
        <v>4</v>
      </c>
      <c r="G22" s="2">
        <v>174</v>
      </c>
      <c r="H22" s="34">
        <f t="shared" si="1"/>
        <v>5.1740000000000004</v>
      </c>
      <c r="I22" s="37">
        <v>1</v>
      </c>
      <c r="J22" s="10"/>
      <c r="K22" s="34">
        <f t="shared" si="2"/>
        <v>1</v>
      </c>
      <c r="L22" s="34">
        <f t="shared" si="3"/>
        <v>5.1740000000000004</v>
      </c>
      <c r="M22" s="245">
        <v>18.228568254526998</v>
      </c>
      <c r="N22" s="245">
        <v>8.5237550235367472</v>
      </c>
      <c r="O22" s="245">
        <v>0.55758227931839877</v>
      </c>
      <c r="P22" s="245">
        <v>1.2585355867454584</v>
      </c>
      <c r="Q22" s="245">
        <v>0</v>
      </c>
      <c r="R22" s="142">
        <v>2</v>
      </c>
      <c r="S22" s="36">
        <f t="shared" si="4"/>
        <v>94.314612148922691</v>
      </c>
      <c r="T22" s="36">
        <f t="shared" si="5"/>
        <v>44.101908491779135</v>
      </c>
      <c r="U22" s="36">
        <f t="shared" si="6"/>
        <v>2.8849307131933952</v>
      </c>
      <c r="V22" s="36">
        <f t="shared" si="7"/>
        <v>6.511663125821002</v>
      </c>
      <c r="W22" s="36">
        <f t="shared" si="8"/>
        <v>0</v>
      </c>
      <c r="X22" s="20">
        <f t="shared" si="9"/>
        <v>100.73718805350553</v>
      </c>
      <c r="Y22" s="20">
        <f t="shared" si="10"/>
        <v>52.73690478952544</v>
      </c>
      <c r="Z22" s="20">
        <f t="shared" si="11"/>
        <v>2.9244988793062525</v>
      </c>
      <c r="AA22" s="20">
        <f t="shared" si="12"/>
        <v>6.9077848118702123</v>
      </c>
      <c r="AB22" s="20">
        <f t="shared" si="13"/>
        <v>0</v>
      </c>
    </row>
    <row r="23" spans="1:28" ht="12.75">
      <c r="A23" s="1">
        <f>'TRB Record'!A18</f>
        <v>9</v>
      </c>
      <c r="B23" s="134" t="s">
        <v>183</v>
      </c>
      <c r="C23" s="1" t="str">
        <f>IF('TRB Record'!C18="","",'TRB Record'!C18)</f>
        <v>F10 t0</v>
      </c>
      <c r="D23" s="2">
        <v>5</v>
      </c>
      <c r="E23" s="10">
        <v>1</v>
      </c>
      <c r="F23" s="10">
        <v>4</v>
      </c>
      <c r="G23" s="2">
        <v>174</v>
      </c>
      <c r="H23" s="34">
        <f t="shared" si="1"/>
        <v>5.1740000000000004</v>
      </c>
      <c r="I23" s="37">
        <v>1</v>
      </c>
      <c r="J23" s="10"/>
      <c r="K23" s="34">
        <f t="shared" si="2"/>
        <v>1</v>
      </c>
      <c r="L23" s="34">
        <f t="shared" si="3"/>
        <v>5.1740000000000004</v>
      </c>
      <c r="M23" s="245">
        <v>22.40284501501284</v>
      </c>
      <c r="N23" s="245">
        <v>9.9533511641685237</v>
      </c>
      <c r="O23" s="245">
        <v>0.64872012755743402</v>
      </c>
      <c r="P23" s="245">
        <v>1.4858655500552975</v>
      </c>
      <c r="Q23" s="245">
        <v>0</v>
      </c>
      <c r="R23" s="142">
        <v>2</v>
      </c>
      <c r="S23" s="36">
        <f t="shared" si="4"/>
        <v>115.91232010767644</v>
      </c>
      <c r="T23" s="36">
        <f t="shared" si="5"/>
        <v>51.498638923407945</v>
      </c>
      <c r="U23" s="36">
        <f t="shared" si="6"/>
        <v>3.356477939982164</v>
      </c>
      <c r="V23" s="36">
        <f t="shared" si="7"/>
        <v>7.6878683559861098</v>
      </c>
      <c r="W23" s="36">
        <f t="shared" si="8"/>
        <v>0</v>
      </c>
      <c r="X23" s="20">
        <f t="shared" si="9"/>
        <v>123.80564286229225</v>
      </c>
      <c r="Y23" s="20">
        <f t="shared" si="10"/>
        <v>61.581888643213027</v>
      </c>
      <c r="Z23" s="20">
        <f t="shared" si="11"/>
        <v>3.4025135955616856</v>
      </c>
      <c r="AA23" s="20">
        <f t="shared" si="12"/>
        <v>8.1555417163019701</v>
      </c>
      <c r="AB23" s="20">
        <f t="shared" si="13"/>
        <v>0</v>
      </c>
    </row>
    <row r="24" spans="1:28" ht="12.75">
      <c r="A24" s="1" t="str">
        <f>'TRB Record'!A19</f>
        <v>replicate 9</v>
      </c>
      <c r="B24" s="134" t="s">
        <v>183</v>
      </c>
      <c r="C24" s="1" t="str">
        <f>IF('TRB Record'!C19="","",'TRB Record'!C19)</f>
        <v>F10 t0</v>
      </c>
      <c r="D24" s="2">
        <v>5</v>
      </c>
      <c r="E24" s="10">
        <v>1</v>
      </c>
      <c r="F24" s="10">
        <v>4</v>
      </c>
      <c r="G24" s="2">
        <v>174</v>
      </c>
      <c r="H24" s="34">
        <f t="shared" si="1"/>
        <v>5.1740000000000004</v>
      </c>
      <c r="I24" s="37">
        <v>1</v>
      </c>
      <c r="J24" s="10"/>
      <c r="K24" s="34">
        <f t="shared" si="2"/>
        <v>1</v>
      </c>
      <c r="L24" s="34">
        <f t="shared" si="3"/>
        <v>5.1740000000000004</v>
      </c>
      <c r="M24" s="245">
        <v>22.437328024200042</v>
      </c>
      <c r="N24" s="245">
        <v>9.9703849062986762</v>
      </c>
      <c r="O24" s="245">
        <v>0.66952865096328074</v>
      </c>
      <c r="P24" s="245">
        <v>1.5133674719361294</v>
      </c>
      <c r="Q24" s="245">
        <v>0</v>
      </c>
      <c r="R24" s="142">
        <v>2</v>
      </c>
      <c r="S24" s="36">
        <f t="shared" si="4"/>
        <v>116.09073519721103</v>
      </c>
      <c r="T24" s="36">
        <f t="shared" si="5"/>
        <v>51.586771505189354</v>
      </c>
      <c r="U24" s="36">
        <f t="shared" si="6"/>
        <v>3.4641412400840146</v>
      </c>
      <c r="V24" s="36">
        <f t="shared" si="7"/>
        <v>7.8301632997975341</v>
      </c>
      <c r="W24" s="36">
        <f t="shared" si="8"/>
        <v>0</v>
      </c>
      <c r="X24" s="20">
        <f t="shared" si="9"/>
        <v>123.99620754804477</v>
      </c>
      <c r="Y24" s="20">
        <f t="shared" si="10"/>
        <v>61.687277269991561</v>
      </c>
      <c r="Z24" s="20">
        <f t="shared" si="11"/>
        <v>3.5116535478837112</v>
      </c>
      <c r="AA24" s="20">
        <f t="shared" si="12"/>
        <v>8.3064928378009881</v>
      </c>
      <c r="AB24" s="20">
        <f t="shared" si="13"/>
        <v>0</v>
      </c>
    </row>
    <row r="25" spans="1:28" ht="12.75">
      <c r="A25" s="1">
        <f>'TRB Record'!A20</f>
        <v>10</v>
      </c>
      <c r="B25" s="134" t="s">
        <v>183</v>
      </c>
      <c r="C25" s="1" t="str">
        <f>IF('TRB Record'!C20="","",'TRB Record'!C20)</f>
        <v>F11 t0</v>
      </c>
      <c r="D25" s="2">
        <v>5</v>
      </c>
      <c r="E25" s="10">
        <v>1</v>
      </c>
      <c r="F25" s="10">
        <v>4</v>
      </c>
      <c r="G25" s="2">
        <v>174</v>
      </c>
      <c r="H25" s="34">
        <f t="shared" si="1"/>
        <v>5.1740000000000004</v>
      </c>
      <c r="I25" s="37">
        <v>1</v>
      </c>
      <c r="J25" s="10"/>
      <c r="K25" s="34">
        <f t="shared" si="2"/>
        <v>1</v>
      </c>
      <c r="L25" s="34">
        <f t="shared" si="3"/>
        <v>5.1740000000000004</v>
      </c>
      <c r="M25" s="245">
        <v>20.092071314295961</v>
      </c>
      <c r="N25" s="245">
        <v>9.8068985420653281</v>
      </c>
      <c r="O25" s="245">
        <v>0.63359929234195966</v>
      </c>
      <c r="P25" s="245">
        <v>1.4556016750312246</v>
      </c>
      <c r="Q25" s="245">
        <v>0</v>
      </c>
      <c r="R25" s="142">
        <v>2</v>
      </c>
      <c r="S25" s="36">
        <f t="shared" si="4"/>
        <v>103.95637698016731</v>
      </c>
      <c r="T25" s="36">
        <f t="shared" si="5"/>
        <v>50.740893056646009</v>
      </c>
      <c r="U25" s="36">
        <f t="shared" si="6"/>
        <v>3.2782427385772994</v>
      </c>
      <c r="V25" s="36">
        <f t="shared" si="7"/>
        <v>7.5312830666115564</v>
      </c>
      <c r="W25" s="36">
        <f t="shared" si="8"/>
        <v>0</v>
      </c>
      <c r="X25" s="20">
        <f t="shared" si="9"/>
        <v>111.03553159585195</v>
      </c>
      <c r="Y25" s="20">
        <f t="shared" si="10"/>
        <v>60.675778839880373</v>
      </c>
      <c r="Z25" s="20">
        <f t="shared" si="11"/>
        <v>3.3232053619932049</v>
      </c>
      <c r="AA25" s="20">
        <f t="shared" si="12"/>
        <v>7.9894309297327606</v>
      </c>
      <c r="AB25" s="20">
        <f t="shared" si="13"/>
        <v>0</v>
      </c>
    </row>
    <row r="26" spans="1:28" ht="12.75">
      <c r="A26" s="1" t="str">
        <f>'TRB Record'!A21</f>
        <v>replicate 10</v>
      </c>
      <c r="B26" s="134" t="s">
        <v>183</v>
      </c>
      <c r="C26" s="1" t="str">
        <f>IF('TRB Record'!C21="","",'TRB Record'!C21)</f>
        <v>F11 t0</v>
      </c>
      <c r="D26" s="2">
        <v>5</v>
      </c>
      <c r="E26" s="10">
        <v>1</v>
      </c>
      <c r="F26" s="10">
        <v>4</v>
      </c>
      <c r="G26" s="2">
        <v>174</v>
      </c>
      <c r="H26" s="34">
        <f t="shared" si="1"/>
        <v>5.1740000000000004</v>
      </c>
      <c r="I26" s="37">
        <v>1</v>
      </c>
      <c r="J26" s="10"/>
      <c r="K26" s="34">
        <f t="shared" si="2"/>
        <v>1</v>
      </c>
      <c r="L26" s="34">
        <f t="shared" si="3"/>
        <v>5.1740000000000004</v>
      </c>
      <c r="M26" s="245">
        <v>20.053801294519317</v>
      </c>
      <c r="N26" s="245">
        <v>9.7837953267760067</v>
      </c>
      <c r="O26" s="245">
        <v>0.63323016357225115</v>
      </c>
      <c r="P26" s="245">
        <v>1.4427480965178565</v>
      </c>
      <c r="Q26" s="245">
        <v>0</v>
      </c>
      <c r="R26" s="142">
        <v>2</v>
      </c>
      <c r="S26" s="36">
        <f t="shared" si="4"/>
        <v>103.75836789784296</v>
      </c>
      <c r="T26" s="36">
        <f t="shared" si="5"/>
        <v>50.621357020739062</v>
      </c>
      <c r="U26" s="36">
        <f t="shared" si="6"/>
        <v>3.2763328663228277</v>
      </c>
      <c r="V26" s="36">
        <f t="shared" si="7"/>
        <v>7.4647786513833898</v>
      </c>
      <c r="W26" s="36">
        <f t="shared" si="8"/>
        <v>0</v>
      </c>
      <c r="X26" s="20">
        <f t="shared" si="9"/>
        <v>110.82403861816877</v>
      </c>
      <c r="Y26" s="20">
        <f t="shared" si="10"/>
        <v>60.532838074726932</v>
      </c>
      <c r="Z26" s="20">
        <f t="shared" si="11"/>
        <v>3.3212692949527463</v>
      </c>
      <c r="AA26" s="20">
        <f t="shared" si="12"/>
        <v>7.9188808750756383</v>
      </c>
      <c r="AB26" s="20">
        <f t="shared" si="13"/>
        <v>0</v>
      </c>
    </row>
    <row r="27" spans="1:28" ht="12.75">
      <c r="A27" s="1">
        <f>'TRB Record'!A22</f>
        <v>11</v>
      </c>
      <c r="B27" s="134" t="s">
        <v>183</v>
      </c>
      <c r="C27" s="1" t="str">
        <f>IF('TRB Record'!C22="","",'TRB Record'!C22)</f>
        <v>F12 t0</v>
      </c>
      <c r="D27" s="2">
        <v>5</v>
      </c>
      <c r="E27" s="10">
        <v>1</v>
      </c>
      <c r="F27" s="10">
        <v>4</v>
      </c>
      <c r="G27" s="2">
        <v>174</v>
      </c>
      <c r="H27" s="34">
        <f t="shared" si="1"/>
        <v>5.1740000000000004</v>
      </c>
      <c r="I27" s="37">
        <v>1</v>
      </c>
      <c r="J27" s="10"/>
      <c r="K27" s="34">
        <f t="shared" si="2"/>
        <v>1</v>
      </c>
      <c r="L27" s="34">
        <f t="shared" si="3"/>
        <v>5.1740000000000004</v>
      </c>
      <c r="M27" s="245">
        <v>18.083740311443155</v>
      </c>
      <c r="N27" s="245">
        <v>9.6599893055700594</v>
      </c>
      <c r="O27" s="245">
        <v>0.62585332593097898</v>
      </c>
      <c r="P27" s="245">
        <v>1.4356295997828072</v>
      </c>
      <c r="Q27" s="245">
        <v>0</v>
      </c>
      <c r="R27" s="142">
        <v>2</v>
      </c>
      <c r="S27" s="36">
        <f t="shared" si="4"/>
        <v>93.565272371406891</v>
      </c>
      <c r="T27" s="36">
        <f t="shared" si="5"/>
        <v>49.980784667019492</v>
      </c>
      <c r="U27" s="36">
        <f t="shared" si="6"/>
        <v>3.2381651083668856</v>
      </c>
      <c r="V27" s="36">
        <f t="shared" si="7"/>
        <v>7.4279475492762455</v>
      </c>
      <c r="W27" s="36">
        <f t="shared" si="8"/>
        <v>0</v>
      </c>
      <c r="X27" s="20">
        <f t="shared" si="9"/>
        <v>99.936820216924843</v>
      </c>
      <c r="Y27" s="20">
        <f t="shared" si="10"/>
        <v>59.766843940137306</v>
      </c>
      <c r="Z27" s="20">
        <f t="shared" si="11"/>
        <v>3.2825780484499045</v>
      </c>
      <c r="AA27" s="20">
        <f t="shared" si="12"/>
        <v>7.8798092396387096</v>
      </c>
      <c r="AB27" s="20">
        <f t="shared" si="13"/>
        <v>0</v>
      </c>
    </row>
    <row r="28" spans="1:28" s="12" customFormat="1" ht="12.75">
      <c r="A28" s="19" t="str">
        <f>'TRB Record'!A23</f>
        <v>replicate 11</v>
      </c>
      <c r="B28" s="134" t="s">
        <v>183</v>
      </c>
      <c r="C28" s="1" t="str">
        <f>IF('TRB Record'!C23="","",'TRB Record'!C23)</f>
        <v>F12 t0</v>
      </c>
      <c r="D28" s="2">
        <v>5</v>
      </c>
      <c r="E28" s="10">
        <v>1</v>
      </c>
      <c r="F28" s="10">
        <v>4</v>
      </c>
      <c r="G28" s="2">
        <v>174</v>
      </c>
      <c r="H28" s="34">
        <f t="shared" si="1"/>
        <v>5.1740000000000004</v>
      </c>
      <c r="I28" s="37">
        <v>1</v>
      </c>
      <c r="J28" s="10"/>
      <c r="K28" s="34">
        <f t="shared" si="2"/>
        <v>1</v>
      </c>
      <c r="L28" s="34">
        <f t="shared" si="3"/>
        <v>5.1740000000000004</v>
      </c>
      <c r="M28" s="245">
        <v>18.010281347539316</v>
      </c>
      <c r="N28" s="245">
        <v>9.5922999043191322</v>
      </c>
      <c r="O28" s="245">
        <v>0.60803332799729048</v>
      </c>
      <c r="P28" s="245">
        <v>1.4029020484917194</v>
      </c>
      <c r="Q28" s="245">
        <v>0</v>
      </c>
      <c r="R28" s="142">
        <v>2</v>
      </c>
      <c r="S28" s="36">
        <f t="shared" si="4"/>
        <v>93.185195692168421</v>
      </c>
      <c r="T28" s="36">
        <f t="shared" si="5"/>
        <v>49.630559704947196</v>
      </c>
      <c r="U28" s="36">
        <f t="shared" si="6"/>
        <v>3.1459644390579813</v>
      </c>
      <c r="V28" s="36">
        <f t="shared" si="7"/>
        <v>7.2586151988961571</v>
      </c>
      <c r="W28" s="36">
        <f t="shared" si="8"/>
        <v>0</v>
      </c>
      <c r="X28" s="20">
        <f t="shared" si="9"/>
        <v>99.530861320007133</v>
      </c>
      <c r="Y28" s="20">
        <f t="shared" si="10"/>
        <v>59.348046180326875</v>
      </c>
      <c r="Z28" s="20">
        <f t="shared" si="11"/>
        <v>3.1891128040916765</v>
      </c>
      <c r="AA28" s="20">
        <f t="shared" si="12"/>
        <v>7.7001759546372872</v>
      </c>
      <c r="AB28" s="20">
        <f t="shared" si="13"/>
        <v>0</v>
      </c>
    </row>
    <row r="29" spans="1:28" ht="12.75">
      <c r="A29" s="1">
        <f>'TRB Record'!A24</f>
        <v>12</v>
      </c>
      <c r="B29" s="134"/>
      <c r="C29" s="1" t="str">
        <f>IF('TRB Record'!C24="","",'TRB Record'!C24)</f>
        <v/>
      </c>
      <c r="E29" s="10"/>
      <c r="F29" s="10"/>
      <c r="H29" s="34" t="str">
        <f t="shared" si="1"/>
        <v/>
      </c>
      <c r="I29" s="37"/>
      <c r="J29" s="10"/>
      <c r="K29" s="34" t="str">
        <f t="shared" si="2"/>
        <v/>
      </c>
      <c r="L29" s="34" t="str">
        <f t="shared" si="3"/>
        <v/>
      </c>
      <c r="M29" s="140"/>
      <c r="N29" s="140"/>
      <c r="O29" s="140"/>
      <c r="P29" s="140"/>
      <c r="Q29" s="140"/>
      <c r="R29" s="142"/>
      <c r="S29" s="36" t="str">
        <f t="shared" si="4"/>
        <v/>
      </c>
      <c r="T29" s="36" t="str">
        <f t="shared" si="5"/>
        <v/>
      </c>
      <c r="U29" s="36" t="str">
        <f t="shared" si="6"/>
        <v/>
      </c>
      <c r="V29" s="36" t="str">
        <f t="shared" si="7"/>
        <v/>
      </c>
      <c r="W29" s="36" t="str">
        <f t="shared" si="8"/>
        <v/>
      </c>
      <c r="X29" s="20" t="str">
        <f t="shared" si="9"/>
        <v/>
      </c>
      <c r="Y29" s="20" t="str">
        <f t="shared" si="10"/>
        <v/>
      </c>
      <c r="Z29" s="20" t="str">
        <f t="shared" si="11"/>
        <v/>
      </c>
      <c r="AA29" s="20" t="str">
        <f t="shared" si="12"/>
        <v/>
      </c>
      <c r="AB29" s="20" t="str">
        <f t="shared" si="13"/>
        <v/>
      </c>
    </row>
    <row r="30" spans="1:28" ht="12.75">
      <c r="A30" s="1" t="str">
        <f>'TRB Record'!A25</f>
        <v>replicate 12</v>
      </c>
      <c r="B30" s="134"/>
      <c r="C30" s="1" t="str">
        <f>IF('TRB Record'!C25="","",'TRB Record'!C25)</f>
        <v/>
      </c>
      <c r="E30" s="10"/>
      <c r="F30" s="10"/>
      <c r="H30" s="34" t="str">
        <f t="shared" si="1"/>
        <v/>
      </c>
      <c r="I30" s="37"/>
      <c r="J30" s="10"/>
      <c r="K30" s="34" t="str">
        <f t="shared" si="2"/>
        <v/>
      </c>
      <c r="L30" s="34" t="str">
        <f t="shared" si="3"/>
        <v/>
      </c>
      <c r="M30" s="140"/>
      <c r="N30" s="140"/>
      <c r="O30" s="140"/>
      <c r="P30" s="140"/>
      <c r="Q30" s="140"/>
      <c r="R30" s="142"/>
      <c r="S30" s="36" t="str">
        <f t="shared" si="4"/>
        <v/>
      </c>
      <c r="T30" s="36" t="str">
        <f t="shared" si="5"/>
        <v/>
      </c>
      <c r="U30" s="36" t="str">
        <f t="shared" si="6"/>
        <v/>
      </c>
      <c r="V30" s="36" t="str">
        <f t="shared" si="7"/>
        <v/>
      </c>
      <c r="W30" s="36" t="str">
        <f t="shared" si="8"/>
        <v/>
      </c>
      <c r="X30" s="20" t="str">
        <f t="shared" si="9"/>
        <v/>
      </c>
      <c r="Y30" s="20" t="str">
        <f t="shared" si="10"/>
        <v/>
      </c>
      <c r="Z30" s="20" t="str">
        <f t="shared" si="11"/>
        <v/>
      </c>
      <c r="AA30" s="20" t="str">
        <f t="shared" si="12"/>
        <v/>
      </c>
      <c r="AB30" s="20" t="str">
        <f t="shared" si="13"/>
        <v/>
      </c>
    </row>
    <row r="31" spans="1:28" ht="12.75">
      <c r="A31" s="1">
        <f>'TRB Record'!A26</f>
        <v>13</v>
      </c>
      <c r="B31" s="134"/>
      <c r="C31" s="1" t="str">
        <f>IF('TRB Record'!C26="","",'TRB Record'!C26)</f>
        <v/>
      </c>
      <c r="E31" s="10"/>
      <c r="F31" s="10"/>
      <c r="H31" s="34" t="str">
        <f t="shared" si="1"/>
        <v/>
      </c>
      <c r="I31" s="37"/>
      <c r="J31" s="10"/>
      <c r="K31" s="34" t="str">
        <f t="shared" si="2"/>
        <v/>
      </c>
      <c r="L31" s="34" t="str">
        <f t="shared" si="3"/>
        <v/>
      </c>
      <c r="M31" s="140"/>
      <c r="N31" s="140"/>
      <c r="O31" s="140"/>
      <c r="P31" s="140"/>
      <c r="Q31" s="140"/>
      <c r="R31" s="142"/>
      <c r="S31" s="36" t="str">
        <f t="shared" si="4"/>
        <v/>
      </c>
      <c r="T31" s="36" t="str">
        <f t="shared" si="5"/>
        <v/>
      </c>
      <c r="U31" s="36" t="str">
        <f t="shared" si="6"/>
        <v/>
      </c>
      <c r="V31" s="36" t="str">
        <f t="shared" si="7"/>
        <v/>
      </c>
      <c r="W31" s="36" t="str">
        <f t="shared" si="8"/>
        <v/>
      </c>
      <c r="X31" s="20" t="str">
        <f t="shared" si="9"/>
        <v/>
      </c>
      <c r="Y31" s="20" t="str">
        <f t="shared" si="10"/>
        <v/>
      </c>
      <c r="Z31" s="20" t="str">
        <f t="shared" si="11"/>
        <v/>
      </c>
      <c r="AA31" s="20" t="str">
        <f t="shared" si="12"/>
        <v/>
      </c>
      <c r="AB31" s="20" t="str">
        <f t="shared" si="13"/>
        <v/>
      </c>
    </row>
    <row r="32" spans="1:28" ht="12.75">
      <c r="A32" s="1" t="str">
        <f>'TRB Record'!A27</f>
        <v>replicate 13</v>
      </c>
      <c r="B32" s="134"/>
      <c r="C32" s="1" t="str">
        <f>IF('TRB Record'!C27="","",'TRB Record'!C27)</f>
        <v/>
      </c>
      <c r="E32" s="10"/>
      <c r="F32" s="10"/>
      <c r="H32" s="34" t="str">
        <f t="shared" si="1"/>
        <v/>
      </c>
      <c r="I32" s="37"/>
      <c r="J32" s="10"/>
      <c r="K32" s="34" t="str">
        <f t="shared" si="2"/>
        <v/>
      </c>
      <c r="L32" s="34" t="str">
        <f t="shared" si="3"/>
        <v/>
      </c>
      <c r="M32" s="140"/>
      <c r="N32" s="140"/>
      <c r="O32" s="140"/>
      <c r="P32" s="140"/>
      <c r="Q32" s="140"/>
      <c r="R32" s="142"/>
      <c r="S32" s="36" t="str">
        <f t="shared" si="4"/>
        <v/>
      </c>
      <c r="T32" s="36" t="str">
        <f t="shared" si="5"/>
        <v/>
      </c>
      <c r="U32" s="36" t="str">
        <f t="shared" si="6"/>
        <v/>
      </c>
      <c r="V32" s="36" t="str">
        <f t="shared" si="7"/>
        <v/>
      </c>
      <c r="W32" s="36" t="str">
        <f t="shared" si="8"/>
        <v/>
      </c>
      <c r="X32" s="20" t="str">
        <f t="shared" si="9"/>
        <v/>
      </c>
      <c r="Y32" s="20" t="str">
        <f t="shared" si="10"/>
        <v/>
      </c>
      <c r="Z32" s="20" t="str">
        <f t="shared" si="11"/>
        <v/>
      </c>
      <c r="AA32" s="20" t="str">
        <f t="shared" si="12"/>
        <v/>
      </c>
      <c r="AB32" s="20" t="str">
        <f t="shared" si="13"/>
        <v/>
      </c>
    </row>
    <row r="33" spans="1:28" ht="12.75">
      <c r="A33" s="1">
        <f>'TRB Record'!A28</f>
        <v>14</v>
      </c>
      <c r="B33" s="134"/>
      <c r="C33" s="1" t="str">
        <f>IF('TRB Record'!C28="","",'TRB Record'!C28)</f>
        <v/>
      </c>
      <c r="E33" s="10"/>
      <c r="F33" s="10"/>
      <c r="H33" s="34" t="str">
        <f t="shared" si="1"/>
        <v/>
      </c>
      <c r="I33" s="37"/>
      <c r="J33" s="10"/>
      <c r="K33" s="34" t="str">
        <f t="shared" si="2"/>
        <v/>
      </c>
      <c r="L33" s="34" t="str">
        <f t="shared" si="3"/>
        <v/>
      </c>
      <c r="M33" s="140"/>
      <c r="N33" s="140"/>
      <c r="O33" s="140"/>
      <c r="P33" s="140"/>
      <c r="Q33" s="140"/>
      <c r="R33" s="142"/>
      <c r="S33" s="36" t="str">
        <f t="shared" si="4"/>
        <v/>
      </c>
      <c r="T33" s="36" t="str">
        <f t="shared" si="5"/>
        <v/>
      </c>
      <c r="U33" s="36" t="str">
        <f t="shared" si="6"/>
        <v/>
      </c>
      <c r="V33" s="36" t="str">
        <f t="shared" si="7"/>
        <v/>
      </c>
      <c r="W33" s="36" t="str">
        <f t="shared" si="8"/>
        <v/>
      </c>
      <c r="X33" s="20" t="str">
        <f t="shared" si="9"/>
        <v/>
      </c>
      <c r="Y33" s="20" t="str">
        <f t="shared" si="10"/>
        <v/>
      </c>
      <c r="Z33" s="20" t="str">
        <f t="shared" si="11"/>
        <v/>
      </c>
      <c r="AA33" s="20" t="str">
        <f t="shared" si="12"/>
        <v/>
      </c>
      <c r="AB33" s="20" t="str">
        <f t="shared" si="13"/>
        <v/>
      </c>
    </row>
    <row r="34" spans="1:28" ht="12.75">
      <c r="A34" s="1" t="str">
        <f>'TRB Record'!A29</f>
        <v>replicate 14</v>
      </c>
      <c r="B34" s="134"/>
      <c r="C34" s="1" t="str">
        <f>IF('TRB Record'!C29="","",'TRB Record'!C29)</f>
        <v/>
      </c>
      <c r="E34" s="10"/>
      <c r="F34" s="10"/>
      <c r="H34" s="34" t="str">
        <f t="shared" si="1"/>
        <v/>
      </c>
      <c r="I34" s="37"/>
      <c r="J34" s="10"/>
      <c r="K34" s="34" t="str">
        <f t="shared" si="2"/>
        <v/>
      </c>
      <c r="L34" s="34" t="str">
        <f t="shared" si="3"/>
        <v/>
      </c>
      <c r="M34" s="140"/>
      <c r="N34" s="140"/>
      <c r="O34" s="140"/>
      <c r="P34" s="140"/>
      <c r="Q34" s="140"/>
      <c r="R34" s="142"/>
      <c r="S34" s="36" t="str">
        <f t="shared" si="4"/>
        <v/>
      </c>
      <c r="T34" s="36" t="str">
        <f t="shared" si="5"/>
        <v/>
      </c>
      <c r="U34" s="36" t="str">
        <f t="shared" si="6"/>
        <v/>
      </c>
      <c r="V34" s="36" t="str">
        <f t="shared" si="7"/>
        <v/>
      </c>
      <c r="W34" s="36" t="str">
        <f t="shared" si="8"/>
        <v/>
      </c>
      <c r="X34" s="20" t="str">
        <f t="shared" si="9"/>
        <v/>
      </c>
      <c r="Y34" s="20" t="str">
        <f t="shared" si="10"/>
        <v/>
      </c>
      <c r="Z34" s="20" t="str">
        <f t="shared" si="11"/>
        <v/>
      </c>
      <c r="AA34" s="20" t="str">
        <f t="shared" si="12"/>
        <v/>
      </c>
      <c r="AB34" s="20" t="str">
        <f t="shared" si="13"/>
        <v/>
      </c>
    </row>
    <row r="35" spans="1:28" ht="12.75">
      <c r="A35" s="1">
        <f>'TRB Record'!A30</f>
        <v>15</v>
      </c>
      <c r="B35" s="134"/>
      <c r="C35" s="1" t="str">
        <f>IF('TRB Record'!C30="","",'TRB Record'!C30)</f>
        <v/>
      </c>
      <c r="E35" s="10"/>
      <c r="F35" s="10"/>
      <c r="H35" s="34" t="str">
        <f t="shared" si="1"/>
        <v/>
      </c>
      <c r="I35" s="37"/>
      <c r="J35" s="10"/>
      <c r="K35" s="34" t="str">
        <f t="shared" si="2"/>
        <v/>
      </c>
      <c r="L35" s="34" t="str">
        <f t="shared" si="3"/>
        <v/>
      </c>
      <c r="M35" s="140"/>
      <c r="N35" s="140"/>
      <c r="O35" s="140"/>
      <c r="P35" s="140"/>
      <c r="Q35" s="140"/>
      <c r="R35" s="142"/>
      <c r="S35" s="36" t="str">
        <f t="shared" si="4"/>
        <v/>
      </c>
      <c r="T35" s="36" t="str">
        <f t="shared" si="5"/>
        <v/>
      </c>
      <c r="U35" s="36" t="str">
        <f t="shared" si="6"/>
        <v/>
      </c>
      <c r="V35" s="36" t="str">
        <f t="shared" si="7"/>
        <v/>
      </c>
      <c r="W35" s="36" t="str">
        <f t="shared" si="8"/>
        <v/>
      </c>
      <c r="X35" s="20" t="str">
        <f t="shared" si="9"/>
        <v/>
      </c>
      <c r="Y35" s="20" t="str">
        <f t="shared" si="10"/>
        <v/>
      </c>
      <c r="Z35" s="20" t="str">
        <f t="shared" si="11"/>
        <v/>
      </c>
      <c r="AA35" s="20" t="str">
        <f t="shared" si="12"/>
        <v/>
      </c>
      <c r="AB35" s="20" t="str">
        <f t="shared" si="13"/>
        <v/>
      </c>
    </row>
    <row r="36" spans="1:28" ht="12.75">
      <c r="A36" s="1" t="str">
        <f>'TRB Record'!A31</f>
        <v>replicate 15</v>
      </c>
      <c r="B36" s="134"/>
      <c r="C36" s="1" t="str">
        <f>IF('TRB Record'!C31="","",'TRB Record'!C31)</f>
        <v/>
      </c>
      <c r="E36" s="10"/>
      <c r="F36" s="10"/>
      <c r="H36" s="34" t="str">
        <f t="shared" si="1"/>
        <v/>
      </c>
      <c r="I36" s="37"/>
      <c r="J36" s="10"/>
      <c r="K36" s="34" t="str">
        <f t="shared" si="2"/>
        <v/>
      </c>
      <c r="L36" s="34" t="str">
        <f t="shared" si="3"/>
        <v/>
      </c>
      <c r="M36" s="140"/>
      <c r="N36" s="140"/>
      <c r="O36" s="140"/>
      <c r="P36" s="140"/>
      <c r="Q36" s="140"/>
      <c r="R36" s="142"/>
      <c r="S36" s="36" t="str">
        <f t="shared" si="4"/>
        <v/>
      </c>
      <c r="T36" s="36" t="str">
        <f t="shared" si="5"/>
        <v/>
      </c>
      <c r="U36" s="36" t="str">
        <f t="shared" si="6"/>
        <v/>
      </c>
      <c r="V36" s="36" t="str">
        <f t="shared" si="7"/>
        <v/>
      </c>
      <c r="W36" s="36" t="str">
        <f t="shared" si="8"/>
        <v/>
      </c>
      <c r="X36" s="20" t="str">
        <f t="shared" si="9"/>
        <v/>
      </c>
      <c r="Y36" s="20" t="str">
        <f t="shared" si="10"/>
        <v/>
      </c>
      <c r="Z36" s="20" t="str">
        <f t="shared" si="11"/>
        <v/>
      </c>
      <c r="AA36" s="20" t="str">
        <f t="shared" si="12"/>
        <v/>
      </c>
      <c r="AB36" s="20" t="str">
        <f t="shared" si="13"/>
        <v/>
      </c>
    </row>
    <row r="37" spans="1:28" ht="12.75">
      <c r="A37" s="1">
        <f>'TRB Record'!A32</f>
        <v>16</v>
      </c>
      <c r="B37" s="134"/>
      <c r="C37" s="1" t="str">
        <f>IF('TRB Record'!C32="","",'TRB Record'!C32)</f>
        <v/>
      </c>
      <c r="E37" s="10"/>
      <c r="F37" s="10"/>
      <c r="H37" s="34" t="str">
        <f t="shared" si="1"/>
        <v/>
      </c>
      <c r="I37" s="37"/>
      <c r="J37" s="10"/>
      <c r="K37" s="34" t="str">
        <f t="shared" si="2"/>
        <v/>
      </c>
      <c r="L37" s="34" t="str">
        <f t="shared" si="3"/>
        <v/>
      </c>
      <c r="M37" s="140"/>
      <c r="N37" s="140"/>
      <c r="O37" s="140"/>
      <c r="P37" s="140"/>
      <c r="Q37" s="140"/>
      <c r="R37" s="142"/>
      <c r="S37" s="36" t="str">
        <f t="shared" si="4"/>
        <v/>
      </c>
      <c r="T37" s="36" t="str">
        <f t="shared" si="5"/>
        <v/>
      </c>
      <c r="U37" s="36" t="str">
        <f t="shared" si="6"/>
        <v/>
      </c>
      <c r="V37" s="36" t="str">
        <f t="shared" si="7"/>
        <v/>
      </c>
      <c r="W37" s="36" t="str">
        <f t="shared" si="8"/>
        <v/>
      </c>
      <c r="X37" s="20" t="str">
        <f t="shared" si="9"/>
        <v/>
      </c>
      <c r="Y37" s="20" t="str">
        <f t="shared" si="10"/>
        <v/>
      </c>
      <c r="Z37" s="20" t="str">
        <f t="shared" si="11"/>
        <v/>
      </c>
      <c r="AA37" s="20" t="str">
        <f t="shared" si="12"/>
        <v/>
      </c>
      <c r="AB37" s="20" t="str">
        <f t="shared" si="13"/>
        <v/>
      </c>
    </row>
    <row r="38" spans="1:28" ht="12.75">
      <c r="A38" s="1" t="str">
        <f>'TRB Record'!A33</f>
        <v>replicate 16</v>
      </c>
      <c r="B38" s="134"/>
      <c r="C38" s="1" t="str">
        <f>IF('TRB Record'!C33="","",'TRB Record'!C33)</f>
        <v/>
      </c>
      <c r="E38" s="10"/>
      <c r="F38" s="10"/>
      <c r="H38" s="34" t="str">
        <f t="shared" si="1"/>
        <v/>
      </c>
      <c r="I38" s="37"/>
      <c r="J38" s="10"/>
      <c r="K38" s="34" t="str">
        <f t="shared" si="2"/>
        <v/>
      </c>
      <c r="L38" s="34" t="str">
        <f t="shared" si="3"/>
        <v/>
      </c>
      <c r="M38" s="140"/>
      <c r="N38" s="140"/>
      <c r="O38" s="140"/>
      <c r="P38" s="140"/>
      <c r="Q38" s="140"/>
      <c r="R38" s="142"/>
      <c r="S38" s="36" t="str">
        <f t="shared" si="4"/>
        <v/>
      </c>
      <c r="T38" s="36" t="str">
        <f t="shared" si="5"/>
        <v/>
      </c>
      <c r="U38" s="36" t="str">
        <f t="shared" si="6"/>
        <v/>
      </c>
      <c r="V38" s="36" t="str">
        <f t="shared" si="7"/>
        <v/>
      </c>
      <c r="W38" s="36" t="str">
        <f t="shared" si="8"/>
        <v/>
      </c>
      <c r="X38" s="20" t="str">
        <f t="shared" si="9"/>
        <v/>
      </c>
      <c r="Y38" s="20" t="str">
        <f t="shared" si="10"/>
        <v/>
      </c>
      <c r="Z38" s="20" t="str">
        <f t="shared" si="11"/>
        <v/>
      </c>
      <c r="AA38" s="20" t="str">
        <f t="shared" si="12"/>
        <v/>
      </c>
      <c r="AB38" s="20" t="str">
        <f t="shared" si="13"/>
        <v/>
      </c>
    </row>
    <row r="39" spans="1:28" ht="12.75">
      <c r="A39" s="1">
        <f>'TRB Record'!A34</f>
        <v>17</v>
      </c>
      <c r="B39" s="134"/>
      <c r="C39" s="1" t="str">
        <f>IF('TRB Record'!C34="","",'TRB Record'!C34)</f>
        <v/>
      </c>
      <c r="E39" s="10"/>
      <c r="F39" s="10"/>
      <c r="H39" s="34" t="str">
        <f t="shared" si="1"/>
        <v/>
      </c>
      <c r="I39" s="37"/>
      <c r="J39" s="10"/>
      <c r="K39" s="34" t="str">
        <f t="shared" si="2"/>
        <v/>
      </c>
      <c r="L39" s="34" t="str">
        <f t="shared" si="3"/>
        <v/>
      </c>
      <c r="M39" s="140"/>
      <c r="N39" s="140"/>
      <c r="O39" s="140"/>
      <c r="P39" s="140"/>
      <c r="Q39" s="140"/>
      <c r="R39" s="142"/>
      <c r="S39" s="36" t="str">
        <f t="shared" si="4"/>
        <v/>
      </c>
      <c r="T39" s="36" t="str">
        <f t="shared" si="5"/>
        <v/>
      </c>
      <c r="U39" s="36" t="str">
        <f t="shared" si="6"/>
        <v/>
      </c>
      <c r="V39" s="36" t="str">
        <f t="shared" si="7"/>
        <v/>
      </c>
      <c r="W39" s="36" t="str">
        <f t="shared" si="8"/>
        <v/>
      </c>
      <c r="X39" s="20" t="str">
        <f t="shared" si="9"/>
        <v/>
      </c>
      <c r="Y39" s="20" t="str">
        <f t="shared" si="10"/>
        <v/>
      </c>
      <c r="Z39" s="20" t="str">
        <f t="shared" si="11"/>
        <v/>
      </c>
      <c r="AA39" s="20" t="str">
        <f t="shared" si="12"/>
        <v/>
      </c>
      <c r="AB39" s="20" t="str">
        <f t="shared" si="13"/>
        <v/>
      </c>
    </row>
    <row r="40" spans="1:28" ht="12.75">
      <c r="A40" s="1" t="str">
        <f>'TRB Record'!A35</f>
        <v>replicate 17</v>
      </c>
      <c r="B40" s="134"/>
      <c r="C40" s="1" t="str">
        <f>IF('TRB Record'!C35="","",'TRB Record'!C35)</f>
        <v/>
      </c>
      <c r="E40" s="10"/>
      <c r="F40" s="10"/>
      <c r="H40" s="34" t="str">
        <f t="shared" si="1"/>
        <v/>
      </c>
      <c r="I40" s="37"/>
      <c r="J40" s="10"/>
      <c r="K40" s="34" t="str">
        <f t="shared" si="2"/>
        <v/>
      </c>
      <c r="L40" s="34" t="str">
        <f t="shared" si="3"/>
        <v/>
      </c>
      <c r="M40" s="140"/>
      <c r="N40" s="140"/>
      <c r="O40" s="140"/>
      <c r="P40" s="140"/>
      <c r="Q40" s="140"/>
      <c r="R40" s="142"/>
      <c r="S40" s="36" t="str">
        <f t="shared" si="4"/>
        <v/>
      </c>
      <c r="T40" s="36" t="str">
        <f t="shared" si="5"/>
        <v/>
      </c>
      <c r="U40" s="36" t="str">
        <f t="shared" si="6"/>
        <v/>
      </c>
      <c r="V40" s="36" t="str">
        <f t="shared" si="7"/>
        <v/>
      </c>
      <c r="W40" s="36" t="str">
        <f t="shared" si="8"/>
        <v/>
      </c>
      <c r="X40" s="20" t="str">
        <f t="shared" si="9"/>
        <v/>
      </c>
      <c r="Y40" s="20" t="str">
        <f t="shared" si="10"/>
        <v/>
      </c>
      <c r="Z40" s="20" t="str">
        <f t="shared" si="11"/>
        <v/>
      </c>
      <c r="AA40" s="20" t="str">
        <f t="shared" si="12"/>
        <v/>
      </c>
      <c r="AB40" s="20" t="str">
        <f t="shared" si="13"/>
        <v/>
      </c>
    </row>
    <row r="41" spans="1:28" ht="12.75">
      <c r="A41" s="1">
        <f>'TRB Record'!A36</f>
        <v>18</v>
      </c>
      <c r="B41" s="134"/>
      <c r="C41" s="1" t="str">
        <f>IF('TRB Record'!C36="","",'TRB Record'!C36)</f>
        <v/>
      </c>
      <c r="E41" s="10"/>
      <c r="F41" s="10"/>
      <c r="H41" s="34" t="str">
        <f t="shared" si="1"/>
        <v/>
      </c>
      <c r="I41" s="37"/>
      <c r="J41" s="10"/>
      <c r="K41" s="34" t="str">
        <f t="shared" si="2"/>
        <v/>
      </c>
      <c r="L41" s="34" t="str">
        <f t="shared" si="3"/>
        <v/>
      </c>
      <c r="M41" s="140"/>
      <c r="N41" s="140"/>
      <c r="O41" s="140"/>
      <c r="P41" s="140"/>
      <c r="Q41" s="140"/>
      <c r="R41" s="142"/>
      <c r="S41" s="36" t="str">
        <f t="shared" si="4"/>
        <v/>
      </c>
      <c r="T41" s="36" t="str">
        <f t="shared" si="5"/>
        <v/>
      </c>
      <c r="U41" s="36" t="str">
        <f t="shared" si="6"/>
        <v/>
      </c>
      <c r="V41" s="36" t="str">
        <f t="shared" si="7"/>
        <v/>
      </c>
      <c r="W41" s="36" t="str">
        <f t="shared" si="8"/>
        <v/>
      </c>
      <c r="X41" s="20" t="str">
        <f t="shared" si="9"/>
        <v/>
      </c>
      <c r="Y41" s="20" t="str">
        <f t="shared" si="10"/>
        <v/>
      </c>
      <c r="Z41" s="20" t="str">
        <f t="shared" si="11"/>
        <v/>
      </c>
      <c r="AA41" s="20" t="str">
        <f t="shared" si="12"/>
        <v/>
      </c>
      <c r="AB41" s="20" t="str">
        <f t="shared" si="13"/>
        <v/>
      </c>
    </row>
    <row r="42" spans="1:28" ht="12.75">
      <c r="A42" s="1" t="str">
        <f>'TRB Record'!A37</f>
        <v>replicate 18</v>
      </c>
      <c r="B42" s="134"/>
      <c r="C42" s="1" t="str">
        <f>IF('TRB Record'!C37="","",'TRB Record'!C37)</f>
        <v/>
      </c>
      <c r="E42" s="10"/>
      <c r="F42" s="10"/>
      <c r="H42" s="34" t="str">
        <f t="shared" si="1"/>
        <v/>
      </c>
      <c r="I42" s="37"/>
      <c r="J42" s="10"/>
      <c r="K42" s="34" t="str">
        <f t="shared" si="2"/>
        <v/>
      </c>
      <c r="L42" s="34" t="str">
        <f t="shared" si="3"/>
        <v/>
      </c>
      <c r="M42" s="140"/>
      <c r="N42" s="140"/>
      <c r="O42" s="140"/>
      <c r="P42" s="140"/>
      <c r="Q42" s="140"/>
      <c r="R42" s="142"/>
      <c r="S42" s="36" t="str">
        <f t="shared" si="4"/>
        <v/>
      </c>
      <c r="T42" s="36" t="str">
        <f t="shared" si="5"/>
        <v/>
      </c>
      <c r="U42" s="36" t="str">
        <f t="shared" si="6"/>
        <v/>
      </c>
      <c r="V42" s="36" t="str">
        <f t="shared" si="7"/>
        <v/>
      </c>
      <c r="W42" s="36" t="str">
        <f t="shared" si="8"/>
        <v/>
      </c>
      <c r="X42" s="20" t="str">
        <f t="shared" si="9"/>
        <v/>
      </c>
      <c r="Y42" s="20" t="str">
        <f t="shared" si="10"/>
        <v/>
      </c>
      <c r="Z42" s="20" t="str">
        <f t="shared" si="11"/>
        <v/>
      </c>
      <c r="AA42" s="20" t="str">
        <f t="shared" si="12"/>
        <v/>
      </c>
      <c r="AB42" s="20" t="str">
        <f t="shared" si="13"/>
        <v/>
      </c>
    </row>
    <row r="43" spans="1:28" ht="12.75">
      <c r="A43" s="1">
        <f>'TRB Record'!A38</f>
        <v>19</v>
      </c>
      <c r="B43" s="134"/>
      <c r="C43" s="1" t="str">
        <f>IF('TRB Record'!C38="","",'TRB Record'!C38)</f>
        <v/>
      </c>
      <c r="E43" s="10"/>
      <c r="F43" s="10"/>
      <c r="H43" s="34" t="str">
        <f t="shared" si="1"/>
        <v/>
      </c>
      <c r="I43" s="37"/>
      <c r="J43" s="10"/>
      <c r="K43" s="34" t="str">
        <f t="shared" si="2"/>
        <v/>
      </c>
      <c r="L43" s="34" t="str">
        <f t="shared" si="3"/>
        <v/>
      </c>
      <c r="M43" s="140"/>
      <c r="N43" s="140"/>
      <c r="O43" s="140"/>
      <c r="P43" s="140"/>
      <c r="Q43" s="140"/>
      <c r="R43" s="142"/>
      <c r="S43" s="36" t="str">
        <f t="shared" si="4"/>
        <v/>
      </c>
      <c r="T43" s="36" t="str">
        <f t="shared" si="5"/>
        <v/>
      </c>
      <c r="U43" s="36" t="str">
        <f t="shared" si="6"/>
        <v/>
      </c>
      <c r="V43" s="36" t="str">
        <f t="shared" si="7"/>
        <v/>
      </c>
      <c r="W43" s="36" t="str">
        <f t="shared" si="8"/>
        <v/>
      </c>
      <c r="X43" s="20" t="str">
        <f t="shared" si="9"/>
        <v/>
      </c>
      <c r="Y43" s="20" t="str">
        <f t="shared" si="10"/>
        <v/>
      </c>
      <c r="Z43" s="20" t="str">
        <f t="shared" si="11"/>
        <v/>
      </c>
      <c r="AA43" s="20" t="str">
        <f t="shared" si="12"/>
        <v/>
      </c>
      <c r="AB43" s="20" t="str">
        <f t="shared" si="13"/>
        <v/>
      </c>
    </row>
    <row r="44" spans="1:28" ht="12.75">
      <c r="A44" s="1" t="str">
        <f>'TRB Record'!A39</f>
        <v>replicate 19</v>
      </c>
      <c r="B44" s="134"/>
      <c r="C44" s="1" t="str">
        <f>IF('TRB Record'!C39="","",'TRB Record'!C39)</f>
        <v/>
      </c>
      <c r="E44" s="10"/>
      <c r="F44" s="10"/>
      <c r="H44" s="34" t="str">
        <f t="shared" si="1"/>
        <v/>
      </c>
      <c r="I44" s="37"/>
      <c r="J44" s="10"/>
      <c r="K44" s="34" t="str">
        <f t="shared" si="2"/>
        <v/>
      </c>
      <c r="L44" s="34" t="str">
        <f t="shared" si="3"/>
        <v/>
      </c>
      <c r="M44" s="140"/>
      <c r="N44" s="140"/>
      <c r="O44" s="140"/>
      <c r="P44" s="140"/>
      <c r="Q44" s="140"/>
      <c r="R44" s="142"/>
      <c r="S44" s="36" t="str">
        <f t="shared" si="4"/>
        <v/>
      </c>
      <c r="T44" s="36" t="str">
        <f t="shared" si="5"/>
        <v/>
      </c>
      <c r="U44" s="36" t="str">
        <f t="shared" si="6"/>
        <v/>
      </c>
      <c r="V44" s="36" t="str">
        <f t="shared" si="7"/>
        <v/>
      </c>
      <c r="W44" s="36" t="str">
        <f t="shared" si="8"/>
        <v/>
      </c>
      <c r="X44" s="20" t="str">
        <f t="shared" si="9"/>
        <v/>
      </c>
      <c r="Y44" s="20" t="str">
        <f t="shared" si="10"/>
        <v/>
      </c>
      <c r="Z44" s="20" t="str">
        <f t="shared" si="11"/>
        <v/>
      </c>
      <c r="AA44" s="20" t="str">
        <f t="shared" si="12"/>
        <v/>
      </c>
      <c r="AB44" s="20" t="str">
        <f t="shared" si="13"/>
        <v/>
      </c>
    </row>
    <row r="45" spans="1:28" ht="12.75">
      <c r="A45" s="1">
        <f>'TRB Record'!A40</f>
        <v>20</v>
      </c>
      <c r="B45" s="134"/>
      <c r="C45" s="1" t="str">
        <f>IF('TRB Record'!C40="","",'TRB Record'!C40)</f>
        <v/>
      </c>
      <c r="E45" s="10"/>
      <c r="F45" s="10"/>
      <c r="H45" s="34" t="str">
        <f t="shared" si="1"/>
        <v/>
      </c>
      <c r="I45" s="37"/>
      <c r="J45" s="10"/>
      <c r="K45" s="34" t="str">
        <f t="shared" si="2"/>
        <v/>
      </c>
      <c r="L45" s="34" t="str">
        <f t="shared" si="3"/>
        <v/>
      </c>
      <c r="M45" s="140"/>
      <c r="N45" s="140"/>
      <c r="O45" s="140"/>
      <c r="P45" s="140"/>
      <c r="Q45" s="140"/>
      <c r="R45" s="128"/>
      <c r="S45" s="36" t="str">
        <f t="shared" si="4"/>
        <v/>
      </c>
      <c r="T45" s="36" t="str">
        <f t="shared" si="5"/>
        <v/>
      </c>
      <c r="U45" s="36" t="str">
        <f t="shared" si="6"/>
        <v/>
      </c>
      <c r="V45" s="36" t="str">
        <f t="shared" si="7"/>
        <v/>
      </c>
      <c r="W45" s="36" t="str">
        <f t="shared" si="8"/>
        <v/>
      </c>
      <c r="X45" s="20" t="str">
        <f t="shared" si="9"/>
        <v/>
      </c>
      <c r="Y45" s="20" t="str">
        <f t="shared" si="10"/>
        <v/>
      </c>
      <c r="Z45" s="20" t="str">
        <f t="shared" si="11"/>
        <v/>
      </c>
      <c r="AA45" s="20" t="str">
        <f t="shared" si="12"/>
        <v/>
      </c>
      <c r="AB45" s="20" t="str">
        <f t="shared" si="13"/>
        <v/>
      </c>
    </row>
    <row r="46" spans="1:28" ht="12.75">
      <c r="A46" s="1" t="str">
        <f>'TRB Record'!A41</f>
        <v>replicate 20</v>
      </c>
      <c r="B46" s="134"/>
      <c r="C46" s="1" t="str">
        <f>IF('TRB Record'!C41="","",'TRB Record'!C41)</f>
        <v/>
      </c>
      <c r="E46" s="10"/>
      <c r="F46" s="10"/>
      <c r="H46" s="34" t="str">
        <f t="shared" si="1"/>
        <v/>
      </c>
      <c r="I46" s="37"/>
      <c r="J46" s="10"/>
      <c r="K46" s="34" t="str">
        <f t="shared" si="2"/>
        <v/>
      </c>
      <c r="L46" s="34" t="str">
        <f t="shared" si="3"/>
        <v/>
      </c>
      <c r="M46" s="10"/>
      <c r="N46" s="10"/>
      <c r="O46" s="10"/>
      <c r="P46" s="10"/>
      <c r="Q46" s="140"/>
      <c r="R46" s="128"/>
      <c r="S46" s="36" t="str">
        <f t="shared" si="4"/>
        <v/>
      </c>
      <c r="T46" s="36" t="str">
        <f t="shared" si="5"/>
        <v/>
      </c>
      <c r="U46" s="36" t="str">
        <f t="shared" si="6"/>
        <v/>
      </c>
      <c r="V46" s="36" t="str">
        <f t="shared" si="7"/>
        <v/>
      </c>
      <c r="W46" s="36" t="str">
        <f t="shared" si="8"/>
        <v/>
      </c>
      <c r="X46" s="20" t="str">
        <f t="shared" si="9"/>
        <v/>
      </c>
      <c r="Y46" s="20" t="str">
        <f t="shared" si="10"/>
        <v/>
      </c>
      <c r="Z46" s="20" t="str">
        <f t="shared" si="11"/>
        <v/>
      </c>
      <c r="AA46" s="20" t="str">
        <f t="shared" si="12"/>
        <v/>
      </c>
      <c r="AB46" s="20" t="str">
        <f t="shared" si="13"/>
        <v/>
      </c>
    </row>
    <row r="47" spans="1:28" ht="12.75">
      <c r="A47" s="1">
        <f>'TRB Record'!A42</f>
        <v>21</v>
      </c>
      <c r="B47" s="134"/>
      <c r="C47" s="1" t="str">
        <f>IF('TRB Record'!C42="","",'TRB Record'!C42)</f>
        <v/>
      </c>
      <c r="E47" s="10"/>
      <c r="F47" s="10"/>
      <c r="H47" s="34" t="str">
        <f t="shared" si="1"/>
        <v/>
      </c>
      <c r="I47" s="37"/>
      <c r="J47" s="10"/>
      <c r="K47" s="34" t="str">
        <f t="shared" si="2"/>
        <v/>
      </c>
      <c r="L47" s="34" t="str">
        <f t="shared" si="3"/>
        <v/>
      </c>
      <c r="M47" s="140"/>
      <c r="N47" s="140"/>
      <c r="O47" s="140"/>
      <c r="P47" s="140"/>
      <c r="Q47" s="140"/>
      <c r="R47" s="128"/>
      <c r="S47" s="36" t="str">
        <f t="shared" si="4"/>
        <v/>
      </c>
      <c r="T47" s="36" t="str">
        <f t="shared" si="5"/>
        <v/>
      </c>
      <c r="U47" s="36" t="str">
        <f t="shared" si="6"/>
        <v/>
      </c>
      <c r="V47" s="36" t="str">
        <f t="shared" si="7"/>
        <v/>
      </c>
      <c r="W47" s="36" t="str">
        <f t="shared" si="8"/>
        <v/>
      </c>
      <c r="X47" s="20" t="str">
        <f t="shared" si="9"/>
        <v/>
      </c>
      <c r="Y47" s="20" t="str">
        <f t="shared" si="10"/>
        <v/>
      </c>
      <c r="Z47" s="20" t="str">
        <f t="shared" si="11"/>
        <v/>
      </c>
      <c r="AA47" s="20" t="str">
        <f t="shared" si="12"/>
        <v/>
      </c>
      <c r="AB47" s="20" t="str">
        <f t="shared" si="13"/>
        <v/>
      </c>
    </row>
    <row r="48" spans="1:28" ht="12.75">
      <c r="A48" s="1" t="str">
        <f>'TRB Record'!A43</f>
        <v>replicate 21</v>
      </c>
      <c r="B48" s="134"/>
      <c r="C48" s="1" t="str">
        <f>IF('TRB Record'!C43="","",'TRB Record'!C43)</f>
        <v/>
      </c>
      <c r="E48" s="10"/>
      <c r="F48" s="10"/>
      <c r="H48" s="34" t="str">
        <f t="shared" si="1"/>
        <v/>
      </c>
      <c r="I48" s="37"/>
      <c r="J48" s="10"/>
      <c r="K48" s="34" t="str">
        <f t="shared" si="2"/>
        <v/>
      </c>
      <c r="L48" s="34" t="str">
        <f t="shared" si="3"/>
        <v/>
      </c>
      <c r="M48" s="10"/>
      <c r="N48" s="10"/>
      <c r="O48" s="10"/>
      <c r="P48" s="10"/>
      <c r="Q48" s="140"/>
      <c r="R48" s="128"/>
      <c r="S48" s="36" t="str">
        <f t="shared" si="4"/>
        <v/>
      </c>
      <c r="T48" s="36" t="str">
        <f t="shared" si="5"/>
        <v/>
      </c>
      <c r="U48" s="36" t="str">
        <f t="shared" si="6"/>
        <v/>
      </c>
      <c r="V48" s="36" t="str">
        <f t="shared" si="7"/>
        <v/>
      </c>
      <c r="W48" s="36" t="str">
        <f t="shared" si="8"/>
        <v/>
      </c>
      <c r="X48" s="20" t="str">
        <f t="shared" si="9"/>
        <v/>
      </c>
      <c r="Y48" s="20" t="str">
        <f t="shared" si="10"/>
        <v/>
      </c>
      <c r="Z48" s="20" t="str">
        <f t="shared" si="11"/>
        <v/>
      </c>
      <c r="AA48" s="20" t="str">
        <f t="shared" si="12"/>
        <v/>
      </c>
      <c r="AB48" s="20" t="str">
        <f t="shared" si="13"/>
        <v/>
      </c>
    </row>
    <row r="49" spans="1:28" ht="12.75">
      <c r="A49" s="1">
        <f>'TRB Record'!A44</f>
        <v>22</v>
      </c>
      <c r="B49" s="134"/>
      <c r="C49" s="1" t="str">
        <f>IF('TRB Record'!C44="","",'TRB Record'!C44)</f>
        <v/>
      </c>
      <c r="E49" s="10"/>
      <c r="F49" s="10"/>
      <c r="H49" s="34" t="str">
        <f t="shared" si="1"/>
        <v/>
      </c>
      <c r="I49" s="37"/>
      <c r="J49" s="10"/>
      <c r="K49" s="34" t="str">
        <f t="shared" si="2"/>
        <v/>
      </c>
      <c r="L49" s="34" t="str">
        <f t="shared" si="3"/>
        <v/>
      </c>
      <c r="M49" s="140"/>
      <c r="N49" s="140"/>
      <c r="O49" s="140"/>
      <c r="P49" s="140"/>
      <c r="Q49" s="140"/>
      <c r="R49" s="128"/>
      <c r="S49" s="36" t="str">
        <f t="shared" si="4"/>
        <v/>
      </c>
      <c r="T49" s="36" t="str">
        <f t="shared" si="5"/>
        <v/>
      </c>
      <c r="U49" s="36" t="str">
        <f t="shared" si="6"/>
        <v/>
      </c>
      <c r="V49" s="36" t="str">
        <f t="shared" si="7"/>
        <v/>
      </c>
      <c r="W49" s="36" t="str">
        <f t="shared" si="8"/>
        <v/>
      </c>
      <c r="X49" s="20" t="str">
        <f t="shared" si="9"/>
        <v/>
      </c>
      <c r="Y49" s="20" t="str">
        <f t="shared" si="10"/>
        <v/>
      </c>
      <c r="Z49" s="20" t="str">
        <f t="shared" si="11"/>
        <v/>
      </c>
      <c r="AA49" s="20" t="str">
        <f t="shared" si="12"/>
        <v/>
      </c>
      <c r="AB49" s="20" t="str">
        <f t="shared" si="13"/>
        <v/>
      </c>
    </row>
    <row r="50" spans="1:28" ht="12.75">
      <c r="A50" s="1" t="str">
        <f>'TRB Record'!A45</f>
        <v>replicate 22</v>
      </c>
      <c r="C50" s="1" t="str">
        <f>IF('TRB Record'!C45="","",'TRB Record'!C45)</f>
        <v/>
      </c>
      <c r="E50" s="10"/>
      <c r="F50" s="10"/>
      <c r="H50" s="34" t="str">
        <f t="shared" si="1"/>
        <v/>
      </c>
      <c r="I50" s="37"/>
      <c r="J50" s="10"/>
      <c r="K50" s="34" t="str">
        <f t="shared" si="2"/>
        <v/>
      </c>
      <c r="L50" s="34" t="str">
        <f t="shared" si="3"/>
        <v/>
      </c>
      <c r="M50" s="10"/>
      <c r="N50" s="10"/>
      <c r="O50" s="10"/>
      <c r="P50" s="10"/>
      <c r="Q50" s="140"/>
      <c r="R50" s="128"/>
      <c r="S50" s="36" t="str">
        <f t="shared" si="4"/>
        <v/>
      </c>
      <c r="T50" s="36" t="str">
        <f t="shared" si="5"/>
        <v/>
      </c>
      <c r="U50" s="36" t="str">
        <f t="shared" si="6"/>
        <v/>
      </c>
      <c r="V50" s="36" t="str">
        <f t="shared" si="7"/>
        <v/>
      </c>
      <c r="W50" s="36" t="str">
        <f t="shared" si="8"/>
        <v/>
      </c>
      <c r="X50" s="20" t="str">
        <f t="shared" si="9"/>
        <v/>
      </c>
      <c r="Y50" s="20" t="str">
        <f t="shared" si="10"/>
        <v/>
      </c>
      <c r="Z50" s="20" t="str">
        <f t="shared" si="11"/>
        <v/>
      </c>
      <c r="AA50" s="20" t="str">
        <f t="shared" si="12"/>
        <v/>
      </c>
      <c r="AB50" s="20" t="str">
        <f t="shared" si="13"/>
        <v/>
      </c>
    </row>
    <row r="51" spans="1:28" ht="12.75">
      <c r="A51" s="1">
        <f>'TRB Record'!A46</f>
        <v>23</v>
      </c>
      <c r="B51" s="134"/>
      <c r="C51" s="1" t="str">
        <f>IF('TRB Record'!C46="","",'TRB Record'!C46)</f>
        <v/>
      </c>
      <c r="E51" s="10"/>
      <c r="F51" s="10"/>
      <c r="H51" s="34" t="str">
        <f t="shared" si="1"/>
        <v/>
      </c>
      <c r="I51" s="37"/>
      <c r="J51" s="10"/>
      <c r="K51" s="34" t="str">
        <f t="shared" si="2"/>
        <v/>
      </c>
      <c r="L51" s="34" t="str">
        <f t="shared" si="3"/>
        <v/>
      </c>
      <c r="M51" s="140"/>
      <c r="N51" s="140"/>
      <c r="O51" s="140"/>
      <c r="P51" s="140"/>
      <c r="Q51" s="140"/>
      <c r="R51" s="128"/>
      <c r="S51" s="36" t="str">
        <f t="shared" si="4"/>
        <v/>
      </c>
      <c r="T51" s="36" t="str">
        <f t="shared" si="5"/>
        <v/>
      </c>
      <c r="U51" s="36" t="str">
        <f t="shared" si="6"/>
        <v/>
      </c>
      <c r="V51" s="36" t="str">
        <f t="shared" si="7"/>
        <v/>
      </c>
      <c r="W51" s="36" t="str">
        <f t="shared" si="8"/>
        <v/>
      </c>
      <c r="X51" s="20" t="str">
        <f t="shared" si="9"/>
        <v/>
      </c>
      <c r="Y51" s="20" t="str">
        <f t="shared" si="10"/>
        <v/>
      </c>
      <c r="Z51" s="20" t="str">
        <f t="shared" si="11"/>
        <v/>
      </c>
      <c r="AA51" s="20" t="str">
        <f t="shared" si="12"/>
        <v/>
      </c>
      <c r="AB51" s="20" t="str">
        <f t="shared" si="13"/>
        <v/>
      </c>
    </row>
    <row r="52" spans="1:28" ht="12.75">
      <c r="A52" s="1" t="str">
        <f>'TRB Record'!A47</f>
        <v>replicate 23</v>
      </c>
      <c r="C52" s="1" t="str">
        <f>IF('TRB Record'!C47="","",'TRB Record'!C47)</f>
        <v/>
      </c>
      <c r="E52" s="10"/>
      <c r="F52" s="10"/>
      <c r="H52" s="34" t="str">
        <f t="shared" si="1"/>
        <v/>
      </c>
      <c r="I52" s="37"/>
      <c r="J52" s="10"/>
      <c r="K52" s="34" t="str">
        <f t="shared" si="2"/>
        <v/>
      </c>
      <c r="L52" s="34" t="str">
        <f t="shared" si="3"/>
        <v/>
      </c>
      <c r="M52" s="10"/>
      <c r="N52" s="10"/>
      <c r="O52" s="10"/>
      <c r="P52" s="10"/>
      <c r="Q52" s="140"/>
      <c r="R52" s="128"/>
      <c r="S52" s="36" t="str">
        <f t="shared" si="4"/>
        <v/>
      </c>
      <c r="T52" s="36" t="str">
        <f t="shared" si="5"/>
        <v/>
      </c>
      <c r="U52" s="36" t="str">
        <f t="shared" si="6"/>
        <v/>
      </c>
      <c r="V52" s="36" t="str">
        <f t="shared" si="7"/>
        <v/>
      </c>
      <c r="W52" s="36" t="str">
        <f t="shared" si="8"/>
        <v/>
      </c>
      <c r="X52" s="20" t="str">
        <f t="shared" si="9"/>
        <v/>
      </c>
      <c r="Y52" s="20" t="str">
        <f t="shared" si="10"/>
        <v/>
      </c>
      <c r="Z52" s="20" t="str">
        <f t="shared" si="11"/>
        <v/>
      </c>
      <c r="AA52" s="20" t="str">
        <f t="shared" si="12"/>
        <v/>
      </c>
      <c r="AB52" s="20" t="str">
        <f t="shared" si="13"/>
        <v/>
      </c>
    </row>
    <row r="53" spans="1:28">
      <c r="A53" s="1">
        <f>'TRB Record'!A48</f>
        <v>24</v>
      </c>
      <c r="C53" s="1" t="str">
        <f>IF('TRB Record'!C48="","",'TRB Record'!C48)</f>
        <v/>
      </c>
      <c r="E53" s="10"/>
      <c r="F53" s="10"/>
      <c r="H53" s="34" t="str">
        <f t="shared" si="1"/>
        <v/>
      </c>
      <c r="I53" s="37"/>
      <c r="J53" s="10"/>
      <c r="K53" s="34" t="str">
        <f t="shared" si="2"/>
        <v/>
      </c>
      <c r="L53" s="34" t="str">
        <f t="shared" si="3"/>
        <v/>
      </c>
      <c r="M53" s="37"/>
      <c r="N53" s="10"/>
      <c r="O53" s="10"/>
      <c r="P53" s="10"/>
      <c r="Q53" s="10"/>
      <c r="R53" s="128"/>
      <c r="S53" s="36" t="str">
        <f t="shared" si="4"/>
        <v/>
      </c>
      <c r="T53" s="36" t="str">
        <f t="shared" si="5"/>
        <v/>
      </c>
      <c r="U53" s="36" t="str">
        <f t="shared" si="6"/>
        <v/>
      </c>
      <c r="V53" s="36" t="str">
        <f t="shared" si="7"/>
        <v/>
      </c>
      <c r="W53" s="36" t="str">
        <f t="shared" si="8"/>
        <v/>
      </c>
      <c r="X53" s="20" t="str">
        <f t="shared" si="9"/>
        <v/>
      </c>
      <c r="Y53" s="20" t="str">
        <f t="shared" si="10"/>
        <v/>
      </c>
      <c r="Z53" s="20" t="str">
        <f t="shared" si="11"/>
        <v/>
      </c>
      <c r="AA53" s="20" t="str">
        <f t="shared" si="12"/>
        <v/>
      </c>
      <c r="AB53" s="20" t="str">
        <f t="shared" si="13"/>
        <v/>
      </c>
    </row>
    <row r="54" spans="1:28">
      <c r="A54" s="1" t="str">
        <f>'TRB Record'!A49</f>
        <v>replicate 24</v>
      </c>
      <c r="C54" s="1" t="str">
        <f>IF('TRB Record'!C49="","",'TRB Record'!C49)</f>
        <v/>
      </c>
      <c r="E54" s="10"/>
      <c r="F54" s="10"/>
      <c r="H54" s="34" t="str">
        <f t="shared" si="1"/>
        <v/>
      </c>
      <c r="I54" s="37"/>
      <c r="J54" s="10"/>
      <c r="K54" s="34" t="str">
        <f t="shared" si="2"/>
        <v/>
      </c>
      <c r="L54" s="34" t="str">
        <f t="shared" si="3"/>
        <v/>
      </c>
      <c r="M54" s="37"/>
      <c r="N54" s="10"/>
      <c r="O54" s="10"/>
      <c r="P54" s="10"/>
      <c r="Q54" s="10"/>
      <c r="R54" s="128"/>
      <c r="S54" s="36" t="str">
        <f t="shared" si="4"/>
        <v/>
      </c>
      <c r="T54" s="36" t="str">
        <f t="shared" si="5"/>
        <v/>
      </c>
      <c r="U54" s="36" t="str">
        <f t="shared" si="6"/>
        <v/>
      </c>
      <c r="V54" s="36" t="str">
        <f t="shared" si="7"/>
        <v/>
      </c>
      <c r="W54" s="36" t="str">
        <f t="shared" si="8"/>
        <v/>
      </c>
      <c r="X54" s="20" t="str">
        <f t="shared" si="9"/>
        <v/>
      </c>
      <c r="Y54" s="20" t="str">
        <f t="shared" si="10"/>
        <v/>
      </c>
      <c r="Z54" s="20" t="str">
        <f t="shared" si="11"/>
        <v/>
      </c>
      <c r="AA54" s="20" t="str">
        <f t="shared" si="12"/>
        <v/>
      </c>
      <c r="AB54" s="20" t="str">
        <f t="shared" si="13"/>
        <v/>
      </c>
    </row>
    <row r="55" spans="1:28">
      <c r="A55" s="1">
        <f>'TRB Record'!A50</f>
        <v>25</v>
      </c>
      <c r="C55" s="1" t="str">
        <f>IF('TRB Record'!C50="","",'TRB Record'!C50)</f>
        <v/>
      </c>
      <c r="E55" s="10"/>
      <c r="F55" s="10"/>
      <c r="H55" s="34" t="str">
        <f t="shared" si="1"/>
        <v/>
      </c>
      <c r="I55" s="37"/>
      <c r="J55" s="10"/>
      <c r="K55" s="34" t="str">
        <f t="shared" si="2"/>
        <v/>
      </c>
      <c r="L55" s="34" t="str">
        <f t="shared" si="3"/>
        <v/>
      </c>
      <c r="M55" s="37"/>
      <c r="N55" s="10"/>
      <c r="O55" s="10"/>
      <c r="P55" s="10"/>
      <c r="Q55" s="10"/>
      <c r="R55" s="128"/>
      <c r="S55" s="36" t="str">
        <f t="shared" si="4"/>
        <v/>
      </c>
      <c r="T55" s="36" t="str">
        <f t="shared" si="5"/>
        <v/>
      </c>
      <c r="U55" s="36" t="str">
        <f t="shared" si="6"/>
        <v/>
      </c>
      <c r="V55" s="36" t="str">
        <f t="shared" si="7"/>
        <v/>
      </c>
      <c r="W55" s="36" t="str">
        <f t="shared" si="8"/>
        <v/>
      </c>
      <c r="X55" s="20" t="str">
        <f t="shared" si="9"/>
        <v/>
      </c>
      <c r="Y55" s="20" t="str">
        <f t="shared" si="10"/>
        <v/>
      </c>
      <c r="Z55" s="20" t="str">
        <f t="shared" si="11"/>
        <v/>
      </c>
      <c r="AA55" s="20" t="str">
        <f t="shared" si="12"/>
        <v/>
      </c>
      <c r="AB55" s="20" t="str">
        <f t="shared" si="13"/>
        <v/>
      </c>
    </row>
    <row r="56" spans="1:28">
      <c r="A56" s="1" t="str">
        <f>'TRB Record'!A51</f>
        <v>replicate 25</v>
      </c>
      <c r="C56" s="1" t="str">
        <f>IF('TRB Record'!C51="","",'TRB Record'!C51)</f>
        <v/>
      </c>
      <c r="E56" s="10"/>
      <c r="F56" s="10"/>
      <c r="H56" s="34" t="str">
        <f t="shared" si="1"/>
        <v/>
      </c>
      <c r="I56" s="37"/>
      <c r="J56" s="10"/>
      <c r="K56" s="34" t="str">
        <f t="shared" si="2"/>
        <v/>
      </c>
      <c r="L56" s="34" t="str">
        <f t="shared" si="3"/>
        <v/>
      </c>
      <c r="M56" s="37"/>
      <c r="N56" s="10"/>
      <c r="O56" s="10"/>
      <c r="P56" s="10"/>
      <c r="Q56" s="10"/>
      <c r="R56" s="128"/>
      <c r="S56" s="36" t="str">
        <f t="shared" si="4"/>
        <v/>
      </c>
      <c r="T56" s="36" t="str">
        <f t="shared" si="5"/>
        <v/>
      </c>
      <c r="U56" s="36" t="str">
        <f t="shared" si="6"/>
        <v/>
      </c>
      <c r="V56" s="36" t="str">
        <f t="shared" si="7"/>
        <v/>
      </c>
      <c r="W56" s="36" t="str">
        <f t="shared" si="8"/>
        <v/>
      </c>
      <c r="X56" s="20" t="str">
        <f t="shared" si="9"/>
        <v/>
      </c>
      <c r="Y56" s="20" t="str">
        <f t="shared" si="10"/>
        <v/>
      </c>
      <c r="Z56" s="20" t="str">
        <f t="shared" si="11"/>
        <v/>
      </c>
      <c r="AA56" s="20" t="str">
        <f t="shared" si="12"/>
        <v/>
      </c>
      <c r="AB56" s="20" t="str">
        <f t="shared" si="13"/>
        <v/>
      </c>
    </row>
    <row r="57" spans="1:28">
      <c r="A57" s="1">
        <f>'TRB Record'!A52</f>
        <v>26</v>
      </c>
      <c r="C57" s="1" t="str">
        <f>IF('TRB Record'!C52="","",'TRB Record'!C52)</f>
        <v/>
      </c>
      <c r="E57" s="10"/>
      <c r="F57" s="10"/>
      <c r="H57" s="34" t="str">
        <f t="shared" si="1"/>
        <v/>
      </c>
      <c r="I57" s="37"/>
      <c r="J57" s="10"/>
      <c r="K57" s="34" t="str">
        <f t="shared" si="2"/>
        <v/>
      </c>
      <c r="L57" s="34" t="str">
        <f t="shared" si="3"/>
        <v/>
      </c>
      <c r="M57" s="37"/>
      <c r="N57" s="10"/>
      <c r="O57" s="10"/>
      <c r="P57" s="10"/>
      <c r="Q57" s="10"/>
      <c r="R57" s="128"/>
      <c r="S57" s="36" t="str">
        <f t="shared" si="4"/>
        <v/>
      </c>
      <c r="T57" s="36" t="str">
        <f t="shared" si="5"/>
        <v/>
      </c>
      <c r="U57" s="36" t="str">
        <f t="shared" si="6"/>
        <v/>
      </c>
      <c r="V57" s="36" t="str">
        <f t="shared" si="7"/>
        <v/>
      </c>
      <c r="W57" s="36" t="str">
        <f t="shared" si="8"/>
        <v/>
      </c>
      <c r="X57" s="20" t="str">
        <f t="shared" si="9"/>
        <v/>
      </c>
      <c r="Y57" s="20" t="str">
        <f t="shared" si="10"/>
        <v/>
      </c>
      <c r="Z57" s="20" t="str">
        <f t="shared" si="11"/>
        <v/>
      </c>
      <c r="AA57" s="20" t="str">
        <f t="shared" si="12"/>
        <v/>
      </c>
      <c r="AB57" s="20" t="str">
        <f t="shared" si="13"/>
        <v/>
      </c>
    </row>
    <row r="58" spans="1:28">
      <c r="A58" s="1" t="str">
        <f>'TRB Record'!A53</f>
        <v>replicate 26</v>
      </c>
      <c r="C58" s="1" t="str">
        <f>IF('TRB Record'!C53="","",'TRB Record'!C53)</f>
        <v/>
      </c>
      <c r="E58" s="10"/>
      <c r="F58" s="10"/>
      <c r="H58" s="34" t="str">
        <f t="shared" si="1"/>
        <v/>
      </c>
      <c r="I58" s="37"/>
      <c r="J58" s="10"/>
      <c r="K58" s="34" t="str">
        <f t="shared" si="2"/>
        <v/>
      </c>
      <c r="L58" s="34" t="str">
        <f t="shared" si="3"/>
        <v/>
      </c>
      <c r="M58" s="37"/>
      <c r="N58" s="10"/>
      <c r="O58" s="10"/>
      <c r="P58" s="10"/>
      <c r="Q58" s="10"/>
      <c r="R58" s="128"/>
      <c r="S58" s="36" t="str">
        <f t="shared" si="4"/>
        <v/>
      </c>
      <c r="T58" s="36" t="str">
        <f t="shared" si="5"/>
        <v/>
      </c>
      <c r="U58" s="36" t="str">
        <f t="shared" si="6"/>
        <v/>
      </c>
      <c r="V58" s="36" t="str">
        <f t="shared" si="7"/>
        <v/>
      </c>
      <c r="W58" s="36" t="str">
        <f t="shared" si="8"/>
        <v/>
      </c>
      <c r="X58" s="20" t="str">
        <f t="shared" si="9"/>
        <v/>
      </c>
      <c r="Y58" s="20" t="str">
        <f t="shared" si="10"/>
        <v/>
      </c>
      <c r="Z58" s="20" t="str">
        <f t="shared" si="11"/>
        <v/>
      </c>
      <c r="AA58" s="20" t="str">
        <f t="shared" si="12"/>
        <v/>
      </c>
      <c r="AB58" s="20" t="str">
        <f t="shared" si="13"/>
        <v/>
      </c>
    </row>
    <row r="59" spans="1:28">
      <c r="A59" s="1">
        <f>'TRB Record'!A54</f>
        <v>27</v>
      </c>
      <c r="C59" s="1" t="str">
        <f>IF('TRB Record'!C54="","",'TRB Record'!C54)</f>
        <v/>
      </c>
      <c r="E59" s="10"/>
      <c r="F59" s="10"/>
      <c r="H59" s="34" t="str">
        <f t="shared" si="1"/>
        <v/>
      </c>
      <c r="I59" s="37"/>
      <c r="J59" s="10"/>
      <c r="K59" s="34" t="str">
        <f t="shared" si="2"/>
        <v/>
      </c>
      <c r="L59" s="34" t="str">
        <f t="shared" si="3"/>
        <v/>
      </c>
      <c r="M59" s="37"/>
      <c r="N59" s="10"/>
      <c r="O59" s="10"/>
      <c r="P59" s="10"/>
      <c r="Q59" s="10"/>
      <c r="R59" s="128"/>
      <c r="S59" s="36" t="str">
        <f t="shared" si="4"/>
        <v/>
      </c>
      <c r="T59" s="36" t="str">
        <f t="shared" si="5"/>
        <v/>
      </c>
      <c r="U59" s="36" t="str">
        <f t="shared" si="6"/>
        <v/>
      </c>
      <c r="V59" s="36" t="str">
        <f t="shared" si="7"/>
        <v/>
      </c>
      <c r="W59" s="36" t="str">
        <f t="shared" si="8"/>
        <v/>
      </c>
      <c r="X59" s="20" t="str">
        <f t="shared" si="9"/>
        <v/>
      </c>
      <c r="Y59" s="20" t="str">
        <f t="shared" si="10"/>
        <v/>
      </c>
      <c r="Z59" s="20" t="str">
        <f t="shared" si="11"/>
        <v/>
      </c>
      <c r="AA59" s="20" t="str">
        <f t="shared" si="12"/>
        <v/>
      </c>
      <c r="AB59" s="20" t="str">
        <f t="shared" si="13"/>
        <v/>
      </c>
    </row>
    <row r="60" spans="1:28">
      <c r="A60" s="1" t="str">
        <f>'TRB Record'!A55</f>
        <v>replicate 27</v>
      </c>
      <c r="C60" s="1" t="str">
        <f>IF('TRB Record'!C55="","",'TRB Record'!C55)</f>
        <v/>
      </c>
      <c r="E60" s="10"/>
      <c r="F60" s="10"/>
      <c r="H60" s="34" t="str">
        <f t="shared" si="1"/>
        <v/>
      </c>
      <c r="I60" s="37"/>
      <c r="J60" s="10"/>
      <c r="K60" s="34" t="str">
        <f t="shared" si="2"/>
        <v/>
      </c>
      <c r="L60" s="34" t="str">
        <f t="shared" si="3"/>
        <v/>
      </c>
      <c r="M60" s="37"/>
      <c r="N60" s="10"/>
      <c r="O60" s="10"/>
      <c r="P60" s="10"/>
      <c r="Q60" s="10"/>
      <c r="R60" s="128"/>
      <c r="S60" s="36" t="str">
        <f t="shared" si="4"/>
        <v/>
      </c>
      <c r="T60" s="36" t="str">
        <f t="shared" si="5"/>
        <v/>
      </c>
      <c r="U60" s="36" t="str">
        <f t="shared" si="6"/>
        <v/>
      </c>
      <c r="V60" s="36" t="str">
        <f t="shared" si="7"/>
        <v/>
      </c>
      <c r="W60" s="36" t="str">
        <f t="shared" si="8"/>
        <v/>
      </c>
      <c r="X60" s="20" t="str">
        <f t="shared" si="9"/>
        <v/>
      </c>
      <c r="Y60" s="20" t="str">
        <f t="shared" si="10"/>
        <v/>
      </c>
      <c r="Z60" s="20" t="str">
        <f t="shared" si="11"/>
        <v/>
      </c>
      <c r="AA60" s="20" t="str">
        <f t="shared" si="12"/>
        <v/>
      </c>
      <c r="AB60" s="20" t="str">
        <f t="shared" si="13"/>
        <v/>
      </c>
    </row>
    <row r="61" spans="1:28">
      <c r="A61" s="1">
        <f>'TRB Record'!A56</f>
        <v>28</v>
      </c>
      <c r="C61" s="1" t="str">
        <f>IF('TRB Record'!C56="","",'TRB Record'!C56)</f>
        <v/>
      </c>
      <c r="E61" s="10"/>
      <c r="F61" s="10"/>
      <c r="H61" s="34" t="str">
        <f t="shared" si="1"/>
        <v/>
      </c>
      <c r="I61" s="37"/>
      <c r="J61" s="10"/>
      <c r="K61" s="34" t="str">
        <f t="shared" si="2"/>
        <v/>
      </c>
      <c r="L61" s="34" t="str">
        <f t="shared" si="3"/>
        <v/>
      </c>
      <c r="M61" s="37"/>
      <c r="N61" s="10"/>
      <c r="O61" s="10"/>
      <c r="P61" s="10"/>
      <c r="Q61" s="10"/>
      <c r="R61" s="128"/>
      <c r="S61" s="36" t="str">
        <f t="shared" si="4"/>
        <v/>
      </c>
      <c r="T61" s="36" t="str">
        <f t="shared" si="5"/>
        <v/>
      </c>
      <c r="U61" s="36" t="str">
        <f t="shared" si="6"/>
        <v/>
      </c>
      <c r="V61" s="36" t="str">
        <f t="shared" si="7"/>
        <v/>
      </c>
      <c r="W61" s="36" t="str">
        <f t="shared" si="8"/>
        <v/>
      </c>
      <c r="X61" s="20" t="str">
        <f t="shared" si="9"/>
        <v/>
      </c>
      <c r="Y61" s="20" t="str">
        <f t="shared" si="10"/>
        <v/>
      </c>
      <c r="Z61" s="20" t="str">
        <f t="shared" si="11"/>
        <v/>
      </c>
      <c r="AA61" s="20" t="str">
        <f t="shared" si="12"/>
        <v/>
      </c>
      <c r="AB61" s="20" t="str">
        <f t="shared" si="13"/>
        <v/>
      </c>
    </row>
    <row r="62" spans="1:28">
      <c r="A62" s="1" t="str">
        <f>'TRB Record'!A57</f>
        <v>replicate 28</v>
      </c>
      <c r="C62" s="1" t="str">
        <f>IF('TRB Record'!C57="","",'TRB Record'!C57)</f>
        <v/>
      </c>
      <c r="E62" s="10"/>
      <c r="F62" s="10"/>
      <c r="H62" s="34" t="str">
        <f t="shared" si="1"/>
        <v/>
      </c>
      <c r="I62" s="37"/>
      <c r="J62" s="10"/>
      <c r="K62" s="34" t="str">
        <f t="shared" si="2"/>
        <v/>
      </c>
      <c r="L62" s="34" t="str">
        <f t="shared" si="3"/>
        <v/>
      </c>
      <c r="M62" s="37"/>
      <c r="N62" s="10"/>
      <c r="O62" s="10"/>
      <c r="P62" s="10"/>
      <c r="Q62" s="10"/>
      <c r="R62" s="128"/>
      <c r="S62" s="36" t="str">
        <f t="shared" si="4"/>
        <v/>
      </c>
      <c r="T62" s="36" t="str">
        <f t="shared" si="5"/>
        <v/>
      </c>
      <c r="U62" s="36" t="str">
        <f t="shared" si="6"/>
        <v/>
      </c>
      <c r="V62" s="36" t="str">
        <f t="shared" si="7"/>
        <v/>
      </c>
      <c r="W62" s="36" t="str">
        <f t="shared" si="8"/>
        <v/>
      </c>
      <c r="X62" s="20" t="str">
        <f t="shared" si="9"/>
        <v/>
      </c>
      <c r="Y62" s="20" t="str">
        <f t="shared" si="10"/>
        <v/>
      </c>
      <c r="Z62" s="20" t="str">
        <f t="shared" si="11"/>
        <v/>
      </c>
      <c r="AA62" s="20" t="str">
        <f t="shared" si="12"/>
        <v/>
      </c>
      <c r="AB62" s="20" t="str">
        <f t="shared" si="13"/>
        <v/>
      </c>
    </row>
    <row r="63" spans="1:28">
      <c r="A63" s="1">
        <f>'TRB Record'!A58</f>
        <v>29</v>
      </c>
      <c r="C63" s="1" t="str">
        <f>IF('TRB Record'!C58="","",'TRB Record'!C58)</f>
        <v/>
      </c>
      <c r="E63" s="10"/>
      <c r="F63" s="10"/>
      <c r="H63" s="34" t="str">
        <f t="shared" si="1"/>
        <v/>
      </c>
      <c r="I63" s="37"/>
      <c r="J63" s="10"/>
      <c r="K63" s="34" t="str">
        <f t="shared" si="2"/>
        <v/>
      </c>
      <c r="L63" s="34" t="str">
        <f t="shared" si="3"/>
        <v/>
      </c>
      <c r="M63" s="37"/>
      <c r="N63" s="10"/>
      <c r="O63" s="10"/>
      <c r="P63" s="10"/>
      <c r="Q63" s="10"/>
      <c r="R63" s="128"/>
      <c r="S63" s="36" t="str">
        <f t="shared" si="4"/>
        <v/>
      </c>
      <c r="T63" s="36" t="str">
        <f t="shared" si="5"/>
        <v/>
      </c>
      <c r="U63" s="36" t="str">
        <f t="shared" si="6"/>
        <v/>
      </c>
      <c r="V63" s="36" t="str">
        <f t="shared" si="7"/>
        <v/>
      </c>
      <c r="W63" s="36" t="str">
        <f t="shared" si="8"/>
        <v/>
      </c>
      <c r="X63" s="20" t="str">
        <f t="shared" si="9"/>
        <v/>
      </c>
      <c r="Y63" s="20" t="str">
        <f t="shared" si="10"/>
        <v/>
      </c>
      <c r="Z63" s="20" t="str">
        <f t="shared" si="11"/>
        <v/>
      </c>
      <c r="AA63" s="20" t="str">
        <f t="shared" si="12"/>
        <v/>
      </c>
      <c r="AB63" s="20" t="str">
        <f t="shared" si="13"/>
        <v/>
      </c>
    </row>
    <row r="64" spans="1:28">
      <c r="A64" s="1" t="str">
        <f>'TRB Record'!A59</f>
        <v>replicate 29</v>
      </c>
      <c r="C64" s="1" t="str">
        <f>IF('TRB Record'!C59="","",'TRB Record'!C59)</f>
        <v/>
      </c>
      <c r="E64" s="10"/>
      <c r="F64" s="10"/>
      <c r="H64" s="34" t="str">
        <f t="shared" si="1"/>
        <v/>
      </c>
      <c r="I64" s="37"/>
      <c r="J64" s="10"/>
      <c r="K64" s="34" t="str">
        <f t="shared" si="2"/>
        <v/>
      </c>
      <c r="L64" s="34" t="str">
        <f t="shared" si="3"/>
        <v/>
      </c>
      <c r="M64" s="37"/>
      <c r="N64" s="10"/>
      <c r="O64" s="10"/>
      <c r="P64" s="10"/>
      <c r="Q64" s="10"/>
      <c r="R64" s="128"/>
      <c r="S64" s="36" t="str">
        <f t="shared" si="4"/>
        <v/>
      </c>
      <c r="T64" s="36" t="str">
        <f t="shared" si="5"/>
        <v/>
      </c>
      <c r="U64" s="36" t="str">
        <f t="shared" si="6"/>
        <v/>
      </c>
      <c r="V64" s="36" t="str">
        <f t="shared" si="7"/>
        <v/>
      </c>
      <c r="W64" s="36" t="str">
        <f t="shared" si="8"/>
        <v/>
      </c>
      <c r="X64" s="20" t="str">
        <f t="shared" si="9"/>
        <v/>
      </c>
      <c r="Y64" s="20" t="str">
        <f t="shared" si="10"/>
        <v/>
      </c>
      <c r="Z64" s="20" t="str">
        <f t="shared" si="11"/>
        <v/>
      </c>
      <c r="AA64" s="20" t="str">
        <f t="shared" si="12"/>
        <v/>
      </c>
      <c r="AB64" s="20" t="str">
        <f t="shared" si="13"/>
        <v/>
      </c>
    </row>
    <row r="65" spans="1:28">
      <c r="A65" s="1">
        <f>'TRB Record'!A60</f>
        <v>30</v>
      </c>
      <c r="C65" s="1" t="str">
        <f>IF('TRB Record'!C60="","",'TRB Record'!C60)</f>
        <v/>
      </c>
      <c r="E65" s="10"/>
      <c r="F65" s="10"/>
      <c r="H65" s="34" t="str">
        <f t="shared" si="1"/>
        <v/>
      </c>
      <c r="I65" s="37"/>
      <c r="J65" s="10"/>
      <c r="K65" s="34" t="str">
        <f t="shared" si="2"/>
        <v/>
      </c>
      <c r="L65" s="34" t="str">
        <f t="shared" si="3"/>
        <v/>
      </c>
      <c r="M65" s="37"/>
      <c r="N65" s="10"/>
      <c r="O65" s="10"/>
      <c r="P65" s="10"/>
      <c r="Q65" s="10"/>
      <c r="R65" s="128"/>
      <c r="S65" s="36" t="str">
        <f t="shared" si="4"/>
        <v/>
      </c>
      <c r="T65" s="36" t="str">
        <f t="shared" si="5"/>
        <v/>
      </c>
      <c r="U65" s="36" t="str">
        <f t="shared" si="6"/>
        <v/>
      </c>
      <c r="V65" s="36" t="str">
        <f t="shared" si="7"/>
        <v/>
      </c>
      <c r="W65" s="36" t="str">
        <f t="shared" si="8"/>
        <v/>
      </c>
      <c r="X65" s="20" t="str">
        <f t="shared" si="9"/>
        <v/>
      </c>
      <c r="Y65" s="20" t="str">
        <f t="shared" si="10"/>
        <v/>
      </c>
      <c r="Z65" s="20" t="str">
        <f t="shared" si="11"/>
        <v/>
      </c>
      <c r="AA65" s="20" t="str">
        <f t="shared" si="12"/>
        <v/>
      </c>
      <c r="AB65" s="20" t="str">
        <f t="shared" si="13"/>
        <v/>
      </c>
    </row>
    <row r="66" spans="1:28">
      <c r="A66" s="1" t="str">
        <f>'TRB Record'!A61</f>
        <v>replicate 30</v>
      </c>
      <c r="C66" s="1" t="str">
        <f>IF('TRB Record'!C61="","",'TRB Record'!C61)</f>
        <v/>
      </c>
      <c r="E66" s="10"/>
      <c r="F66" s="10"/>
      <c r="H66" s="34" t="str">
        <f t="shared" si="1"/>
        <v/>
      </c>
      <c r="I66" s="37"/>
      <c r="J66" s="10"/>
      <c r="K66" s="34" t="str">
        <f t="shared" si="2"/>
        <v/>
      </c>
      <c r="L66" s="34" t="str">
        <f t="shared" si="3"/>
        <v/>
      </c>
      <c r="M66" s="37"/>
      <c r="N66" s="10"/>
      <c r="O66" s="10"/>
      <c r="P66" s="10"/>
      <c r="Q66" s="10"/>
      <c r="R66" s="128"/>
      <c r="S66" s="36" t="str">
        <f t="shared" si="4"/>
        <v/>
      </c>
      <c r="T66" s="36" t="str">
        <f t="shared" si="5"/>
        <v/>
      </c>
      <c r="U66" s="36" t="str">
        <f t="shared" si="6"/>
        <v/>
      </c>
      <c r="V66" s="36" t="str">
        <f t="shared" si="7"/>
        <v/>
      </c>
      <c r="W66" s="36" t="str">
        <f t="shared" si="8"/>
        <v/>
      </c>
      <c r="X66" s="20" t="str">
        <f t="shared" si="9"/>
        <v/>
      </c>
      <c r="Y66" s="20" t="str">
        <f t="shared" si="10"/>
        <v/>
      </c>
      <c r="Z66" s="20" t="str">
        <f t="shared" si="11"/>
        <v/>
      </c>
      <c r="AA66" s="20" t="str">
        <f t="shared" si="12"/>
        <v/>
      </c>
      <c r="AB66" s="20" t="str">
        <f t="shared" si="13"/>
        <v/>
      </c>
    </row>
  </sheetData>
  <mergeCells count="7">
    <mergeCell ref="X5:AB5"/>
    <mergeCell ref="S5:W5"/>
    <mergeCell ref="E5:G5"/>
    <mergeCell ref="M5:Q5"/>
    <mergeCell ref="L2:L4"/>
    <mergeCell ref="I5:J5"/>
    <mergeCell ref="U2:U4"/>
  </mergeCells>
  <phoneticPr fontId="1" type="noConversion"/>
  <printOptions gridLines="1"/>
  <pageMargins left="0.75" right="0.75" top="1" bottom="1" header="0.5" footer="0.5"/>
  <pageSetup scale="69" orientation="landscape" horizontalDpi="4294967292" verticalDpi="4294967292" r:id="rId1"/>
  <headerFooter alignWithMargins="0">
    <oddHeader>&amp;A</oddHeader>
    <oddFooter>Page &amp;P of &amp;N</oddFooter>
  </headerFooter>
  <colBreaks count="1" manualBreakCount="1">
    <brk id="23" max="1048575" man="1"/>
  </colBreaks>
</worksheet>
</file>

<file path=xl/worksheets/sheet9.xml><?xml version="1.0" encoding="utf-8"?>
<worksheet xmlns="http://schemas.openxmlformats.org/spreadsheetml/2006/main" xmlns:r="http://schemas.openxmlformats.org/officeDocument/2006/relationships">
  <sheetPr codeName="Sheet7">
    <pageSetUpPr fitToPage="1"/>
  </sheetPr>
  <dimension ref="A1:W63"/>
  <sheetViews>
    <sheetView zoomScaleNormal="100" workbookViewId="0">
      <pane xSplit="1" ySplit="1" topLeftCell="B2" activePane="bottomRight" state="frozen"/>
      <selection pane="topRight"/>
      <selection pane="bottomLeft"/>
      <selection pane="bottomRight" activeCell="U1" sqref="U1:W1"/>
    </sheetView>
  </sheetViews>
  <sheetFormatPr defaultColWidth="10.85546875" defaultRowHeight="12"/>
  <cols>
    <col min="1" max="1" width="10.140625" style="5" bestFit="1" customWidth="1"/>
    <col min="2" max="2" width="9" style="2" customWidth="1"/>
    <col min="3" max="3" width="12.7109375" style="5" customWidth="1"/>
    <col min="4" max="5" width="9.28515625" style="44" customWidth="1"/>
    <col min="6" max="6" width="7.42578125" style="46" customWidth="1"/>
    <col min="7" max="10" width="7.42578125" style="155" customWidth="1"/>
    <col min="11" max="11" width="7.42578125" style="13" customWidth="1"/>
    <col min="12" max="12" width="7.42578125" style="40" customWidth="1"/>
    <col min="13" max="18" width="7.42578125" style="43" customWidth="1"/>
    <col min="19" max="23" width="8.140625" style="5" customWidth="1"/>
    <col min="24" max="16384" width="10.85546875" style="5"/>
  </cols>
  <sheetData>
    <row r="1" spans="1:23" ht="12.75">
      <c r="D1" s="273" t="s">
        <v>77</v>
      </c>
      <c r="E1" s="273"/>
      <c r="F1" s="274"/>
      <c r="G1" s="271" t="s">
        <v>46</v>
      </c>
      <c r="H1" s="271"/>
      <c r="I1" s="271"/>
      <c r="J1" s="271"/>
      <c r="K1" s="272"/>
      <c r="L1" s="272"/>
      <c r="M1" s="41"/>
      <c r="N1" s="41"/>
      <c r="O1" s="41"/>
      <c r="P1" s="41"/>
      <c r="Q1" s="41"/>
      <c r="R1" s="41"/>
      <c r="S1" s="275" t="s">
        <v>79</v>
      </c>
      <c r="T1" s="275"/>
      <c r="U1" s="276"/>
      <c r="V1" s="277"/>
      <c r="W1" s="278"/>
    </row>
    <row r="2" spans="1:23" s="6" customFormat="1" ht="97.5">
      <c r="A2" s="6" t="s">
        <v>0</v>
      </c>
      <c r="B2" s="63" t="s">
        <v>6</v>
      </c>
      <c r="C2" s="6" t="s">
        <v>38</v>
      </c>
      <c r="D2" s="70" t="s">
        <v>57</v>
      </c>
      <c r="E2" s="71" t="s">
        <v>76</v>
      </c>
      <c r="F2" s="7" t="s">
        <v>48</v>
      </c>
      <c r="G2" s="68" t="s">
        <v>151</v>
      </c>
      <c r="H2" s="68" t="s">
        <v>152</v>
      </c>
      <c r="I2" s="68" t="s">
        <v>153</v>
      </c>
      <c r="J2" s="68" t="s">
        <v>154</v>
      </c>
      <c r="K2" s="68" t="s">
        <v>59</v>
      </c>
      <c r="L2" s="73" t="s">
        <v>60</v>
      </c>
      <c r="M2" s="7" t="str">
        <f t="shared" ref="M2:P2" si="0">G2</f>
        <v>Lactic Acid (mg/ml)</v>
      </c>
      <c r="N2" s="7" t="str">
        <f t="shared" si="0"/>
        <v>Glycerol (mg/ml)</v>
      </c>
      <c r="O2" s="7" t="str">
        <f t="shared" si="0"/>
        <v>Acetic Acid (mg/ml)</v>
      </c>
      <c r="P2" s="7" t="str">
        <f t="shared" si="0"/>
        <v>Ethanol (mg/ml)</v>
      </c>
      <c r="Q2" s="7" t="s">
        <v>59</v>
      </c>
      <c r="R2" s="7" t="s">
        <v>60</v>
      </c>
    </row>
    <row r="3" spans="1:23">
      <c r="A3" s="5">
        <v>1</v>
      </c>
      <c r="B3" s="134"/>
      <c r="C3" s="5" t="str">
        <f>IF('TRB Record'!C2="","",'TRB Record'!C2)</f>
        <v>F1 t0</v>
      </c>
      <c r="D3" s="15"/>
      <c r="E3" s="2"/>
      <c r="F3" s="30" t="str">
        <f>IF(OR(D3="",D3=0),"",(D3+E3)/D3)</f>
        <v/>
      </c>
      <c r="G3" s="2"/>
      <c r="H3" s="2"/>
      <c r="I3" s="2"/>
      <c r="J3" s="2"/>
      <c r="K3" s="2"/>
      <c r="L3" s="2"/>
      <c r="M3" s="42" t="str">
        <f t="shared" ref="M3:R3" si="1">IF(G3="","",$F3*G3)</f>
        <v/>
      </c>
      <c r="N3" s="42" t="str">
        <f t="shared" si="1"/>
        <v/>
      </c>
      <c r="O3" s="42" t="str">
        <f t="shared" si="1"/>
        <v/>
      </c>
      <c r="P3" s="42" t="str">
        <f t="shared" si="1"/>
        <v/>
      </c>
      <c r="Q3" s="42" t="str">
        <f t="shared" si="1"/>
        <v/>
      </c>
      <c r="R3" s="42" t="str">
        <f t="shared" si="1"/>
        <v/>
      </c>
    </row>
    <row r="4" spans="1:23">
      <c r="A4" s="5" t="s">
        <v>7</v>
      </c>
      <c r="B4" s="134"/>
      <c r="C4" s="5" t="str">
        <f>IF('TRB Record'!C3="","",'TRB Record'!C3)</f>
        <v>F1 t0</v>
      </c>
      <c r="D4" s="15"/>
      <c r="E4" s="2"/>
      <c r="F4" s="30" t="str">
        <f t="shared" ref="F4:F62" si="2">IF(OR(D4="",D4=0),"",(D4+E4)/D4)</f>
        <v/>
      </c>
      <c r="G4" s="2"/>
      <c r="H4" s="2"/>
      <c r="I4" s="2"/>
      <c r="J4" s="2"/>
      <c r="K4" s="2"/>
      <c r="L4" s="2"/>
      <c r="M4" s="42" t="str">
        <f t="shared" ref="M4:M62" si="3">IF(G4="","",$F4*G4)</f>
        <v/>
      </c>
      <c r="N4" s="42" t="str">
        <f t="shared" ref="N4:N62" si="4">IF(H4="","",$F4*H4)</f>
        <v/>
      </c>
      <c r="O4" s="42" t="str">
        <f t="shared" ref="O4:O62" si="5">IF(I4="","",$F4*I4)</f>
        <v/>
      </c>
      <c r="P4" s="42" t="str">
        <f t="shared" ref="P4:P62" si="6">IF(J4="","",$F4*J4)</f>
        <v/>
      </c>
      <c r="Q4" s="42" t="str">
        <f t="shared" ref="Q4:Q62" si="7">IF(K4="","",$F4*K4)</f>
        <v/>
      </c>
      <c r="R4" s="42" t="str">
        <f t="shared" ref="R4:R62" si="8">IF(L4="","",$F4*L4)</f>
        <v/>
      </c>
    </row>
    <row r="5" spans="1:23">
      <c r="A5" s="5">
        <v>2</v>
      </c>
      <c r="B5" s="134"/>
      <c r="C5" s="5" t="str">
        <f>IF('TRB Record'!C4="","",'TRB Record'!C4)</f>
        <v>F2 t0</v>
      </c>
      <c r="D5" s="15"/>
      <c r="E5" s="2"/>
      <c r="F5" s="30" t="str">
        <f t="shared" si="2"/>
        <v/>
      </c>
      <c r="G5" s="2"/>
      <c r="H5" s="2"/>
      <c r="I5" s="2"/>
      <c r="J5" s="2"/>
      <c r="K5" s="2"/>
      <c r="L5" s="2"/>
      <c r="M5" s="42" t="str">
        <f t="shared" si="3"/>
        <v/>
      </c>
      <c r="N5" s="42" t="str">
        <f t="shared" si="4"/>
        <v/>
      </c>
      <c r="O5" s="42" t="str">
        <f t="shared" si="5"/>
        <v/>
      </c>
      <c r="P5" s="42" t="str">
        <f t="shared" si="6"/>
        <v/>
      </c>
      <c r="Q5" s="42" t="str">
        <f t="shared" si="7"/>
        <v/>
      </c>
      <c r="R5" s="42" t="str">
        <f t="shared" si="8"/>
        <v/>
      </c>
    </row>
    <row r="6" spans="1:23">
      <c r="A6" s="5" t="s">
        <v>8</v>
      </c>
      <c r="B6" s="134"/>
      <c r="C6" s="5" t="str">
        <f>IF('TRB Record'!C5="","",'TRB Record'!C5)</f>
        <v>F2 t0</v>
      </c>
      <c r="D6" s="15"/>
      <c r="E6" s="2"/>
      <c r="F6" s="30" t="str">
        <f t="shared" si="2"/>
        <v/>
      </c>
      <c r="G6" s="2"/>
      <c r="H6" s="2"/>
      <c r="I6" s="2"/>
      <c r="J6" s="2"/>
      <c r="K6" s="2"/>
      <c r="L6" s="2"/>
      <c r="M6" s="42" t="str">
        <f t="shared" si="3"/>
        <v/>
      </c>
      <c r="N6" s="42" t="str">
        <f t="shared" si="4"/>
        <v/>
      </c>
      <c r="O6" s="42" t="str">
        <f t="shared" si="5"/>
        <v/>
      </c>
      <c r="P6" s="42" t="str">
        <f t="shared" si="6"/>
        <v/>
      </c>
      <c r="Q6" s="42" t="str">
        <f t="shared" si="7"/>
        <v/>
      </c>
      <c r="R6" s="42" t="str">
        <f t="shared" si="8"/>
        <v/>
      </c>
    </row>
    <row r="7" spans="1:23">
      <c r="A7" s="5">
        <v>3</v>
      </c>
      <c r="B7" s="134"/>
      <c r="C7" s="5" t="str">
        <f>IF('TRB Record'!C6="","",'TRB Record'!C6)</f>
        <v>F3 t0</v>
      </c>
      <c r="D7" s="15"/>
      <c r="E7" s="2"/>
      <c r="F7" s="30" t="str">
        <f t="shared" si="2"/>
        <v/>
      </c>
      <c r="G7" s="2"/>
      <c r="H7" s="2"/>
      <c r="I7" s="2"/>
      <c r="J7" s="2"/>
      <c r="K7" s="2"/>
      <c r="L7" s="2"/>
      <c r="M7" s="42" t="str">
        <f t="shared" si="3"/>
        <v/>
      </c>
      <c r="N7" s="42" t="str">
        <f t="shared" si="4"/>
        <v/>
      </c>
      <c r="O7" s="42" t="str">
        <f t="shared" si="5"/>
        <v/>
      </c>
      <c r="P7" s="42" t="str">
        <f t="shared" si="6"/>
        <v/>
      </c>
      <c r="Q7" s="42" t="str">
        <f t="shared" si="7"/>
        <v/>
      </c>
      <c r="R7" s="42" t="str">
        <f t="shared" si="8"/>
        <v/>
      </c>
    </row>
    <row r="8" spans="1:23">
      <c r="A8" s="5" t="s">
        <v>9</v>
      </c>
      <c r="B8" s="134"/>
      <c r="C8" s="5" t="str">
        <f>IF('TRB Record'!C7="","",'TRB Record'!C7)</f>
        <v>F3 t0</v>
      </c>
      <c r="D8" s="15"/>
      <c r="E8" s="2"/>
      <c r="F8" s="30" t="str">
        <f t="shared" si="2"/>
        <v/>
      </c>
      <c r="G8" s="2"/>
      <c r="H8" s="2"/>
      <c r="I8" s="2"/>
      <c r="J8" s="2"/>
      <c r="K8" s="2"/>
      <c r="L8" s="2"/>
      <c r="M8" s="42" t="str">
        <f t="shared" si="3"/>
        <v/>
      </c>
      <c r="N8" s="42" t="str">
        <f t="shared" si="4"/>
        <v/>
      </c>
      <c r="O8" s="42" t="str">
        <f t="shared" si="5"/>
        <v/>
      </c>
      <c r="P8" s="42" t="str">
        <f t="shared" si="6"/>
        <v/>
      </c>
      <c r="Q8" s="42" t="str">
        <f t="shared" si="7"/>
        <v/>
      </c>
      <c r="R8" s="42" t="str">
        <f t="shared" si="8"/>
        <v/>
      </c>
    </row>
    <row r="9" spans="1:23">
      <c r="A9" s="5">
        <v>4</v>
      </c>
      <c r="B9" s="134"/>
      <c r="C9" s="5" t="str">
        <f>IF('TRB Record'!C8="","",'TRB Record'!C8)</f>
        <v>F4 t0</v>
      </c>
      <c r="D9" s="15"/>
      <c r="E9" s="2"/>
      <c r="F9" s="30" t="str">
        <f t="shared" si="2"/>
        <v/>
      </c>
      <c r="G9" s="2"/>
      <c r="H9" s="2"/>
      <c r="I9" s="2"/>
      <c r="J9" s="2"/>
      <c r="K9" s="2"/>
      <c r="L9" s="2"/>
      <c r="M9" s="42" t="str">
        <f t="shared" si="3"/>
        <v/>
      </c>
      <c r="N9" s="42" t="str">
        <f t="shared" si="4"/>
        <v/>
      </c>
      <c r="O9" s="42" t="str">
        <f t="shared" si="5"/>
        <v/>
      </c>
      <c r="P9" s="42" t="str">
        <f t="shared" si="6"/>
        <v/>
      </c>
      <c r="Q9" s="42" t="str">
        <f t="shared" si="7"/>
        <v/>
      </c>
      <c r="R9" s="42" t="str">
        <f t="shared" si="8"/>
        <v/>
      </c>
    </row>
    <row r="10" spans="1:23">
      <c r="A10" s="5" t="s">
        <v>10</v>
      </c>
      <c r="B10" s="134"/>
      <c r="C10" s="5" t="str">
        <f>IF('TRB Record'!C9="","",'TRB Record'!C9)</f>
        <v>F4 t0</v>
      </c>
      <c r="D10" s="15"/>
      <c r="E10" s="2"/>
      <c r="F10" s="30" t="str">
        <f t="shared" si="2"/>
        <v/>
      </c>
      <c r="G10" s="2"/>
      <c r="H10" s="2"/>
      <c r="I10" s="2"/>
      <c r="J10" s="2"/>
      <c r="K10" s="2"/>
      <c r="L10" s="2"/>
      <c r="M10" s="42" t="str">
        <f t="shared" si="3"/>
        <v/>
      </c>
      <c r="N10" s="42" t="str">
        <f t="shared" si="4"/>
        <v/>
      </c>
      <c r="O10" s="42" t="str">
        <f t="shared" si="5"/>
        <v/>
      </c>
      <c r="P10" s="42" t="str">
        <f t="shared" si="6"/>
        <v/>
      </c>
      <c r="Q10" s="42" t="str">
        <f t="shared" si="7"/>
        <v/>
      </c>
      <c r="R10" s="42" t="str">
        <f t="shared" si="8"/>
        <v/>
      </c>
    </row>
    <row r="11" spans="1:23">
      <c r="A11" s="5">
        <v>5</v>
      </c>
      <c r="B11" s="134"/>
      <c r="C11" s="5" t="str">
        <f>IF('TRB Record'!C10="","",'TRB Record'!C10)</f>
        <v>F6 t0</v>
      </c>
      <c r="D11" s="15"/>
      <c r="E11" s="2"/>
      <c r="F11" s="30" t="str">
        <f t="shared" si="2"/>
        <v/>
      </c>
      <c r="G11" s="2"/>
      <c r="H11" s="2"/>
      <c r="I11" s="2"/>
      <c r="J11" s="2"/>
      <c r="K11" s="2"/>
      <c r="L11" s="2"/>
      <c r="M11" s="42" t="str">
        <f t="shared" si="3"/>
        <v/>
      </c>
      <c r="N11" s="42" t="str">
        <f t="shared" si="4"/>
        <v/>
      </c>
      <c r="O11" s="42" t="str">
        <f t="shared" si="5"/>
        <v/>
      </c>
      <c r="P11" s="42" t="str">
        <f t="shared" si="6"/>
        <v/>
      </c>
      <c r="Q11" s="42" t="str">
        <f t="shared" si="7"/>
        <v/>
      </c>
      <c r="R11" s="42" t="str">
        <f t="shared" si="8"/>
        <v/>
      </c>
    </row>
    <row r="12" spans="1:23">
      <c r="A12" s="5" t="s">
        <v>11</v>
      </c>
      <c r="B12" s="134"/>
      <c r="C12" s="5" t="str">
        <f>IF('TRB Record'!C11="","",'TRB Record'!C11)</f>
        <v>F6 t0</v>
      </c>
      <c r="D12" s="15"/>
      <c r="E12" s="2"/>
      <c r="F12" s="30" t="str">
        <f t="shared" si="2"/>
        <v/>
      </c>
      <c r="G12" s="2"/>
      <c r="H12" s="2"/>
      <c r="I12" s="2"/>
      <c r="J12" s="2"/>
      <c r="K12" s="2"/>
      <c r="L12" s="2"/>
      <c r="M12" s="42" t="str">
        <f t="shared" si="3"/>
        <v/>
      </c>
      <c r="N12" s="42" t="str">
        <f t="shared" si="4"/>
        <v/>
      </c>
      <c r="O12" s="42" t="str">
        <f t="shared" si="5"/>
        <v/>
      </c>
      <c r="P12" s="42" t="str">
        <f t="shared" si="6"/>
        <v/>
      </c>
      <c r="Q12" s="42" t="str">
        <f t="shared" si="7"/>
        <v/>
      </c>
      <c r="R12" s="42" t="str">
        <f t="shared" si="8"/>
        <v/>
      </c>
    </row>
    <row r="13" spans="1:23">
      <c r="A13" s="5">
        <v>6</v>
      </c>
      <c r="B13" s="134"/>
      <c r="C13" s="5" t="str">
        <f>IF('TRB Record'!C12="","",'TRB Record'!C12)</f>
        <v>F7 t0</v>
      </c>
      <c r="D13" s="15"/>
      <c r="E13" s="2"/>
      <c r="F13" s="30" t="str">
        <f t="shared" si="2"/>
        <v/>
      </c>
      <c r="G13" s="2"/>
      <c r="H13" s="2"/>
      <c r="I13" s="2"/>
      <c r="J13" s="2"/>
      <c r="K13" s="2"/>
      <c r="L13" s="2"/>
      <c r="M13" s="42" t="str">
        <f t="shared" si="3"/>
        <v/>
      </c>
      <c r="N13" s="42" t="str">
        <f t="shared" si="4"/>
        <v/>
      </c>
      <c r="O13" s="42" t="str">
        <f t="shared" si="5"/>
        <v/>
      </c>
      <c r="P13" s="42" t="str">
        <f t="shared" si="6"/>
        <v/>
      </c>
      <c r="Q13" s="42" t="str">
        <f t="shared" si="7"/>
        <v/>
      </c>
      <c r="R13" s="42" t="str">
        <f t="shared" si="8"/>
        <v/>
      </c>
    </row>
    <row r="14" spans="1:23">
      <c r="A14" s="5" t="s">
        <v>12</v>
      </c>
      <c r="B14" s="134"/>
      <c r="C14" s="5" t="str">
        <f>IF('TRB Record'!C13="","",'TRB Record'!C13)</f>
        <v>F7 t0</v>
      </c>
      <c r="D14" s="15"/>
      <c r="E14" s="2"/>
      <c r="F14" s="30" t="str">
        <f t="shared" si="2"/>
        <v/>
      </c>
      <c r="G14" s="2"/>
      <c r="H14" s="2"/>
      <c r="I14" s="2"/>
      <c r="J14" s="2"/>
      <c r="K14" s="2"/>
      <c r="L14" s="2"/>
      <c r="M14" s="42" t="str">
        <f t="shared" si="3"/>
        <v/>
      </c>
      <c r="N14" s="42" t="str">
        <f t="shared" si="4"/>
        <v/>
      </c>
      <c r="O14" s="42" t="str">
        <f t="shared" si="5"/>
        <v/>
      </c>
      <c r="P14" s="42" t="str">
        <f t="shared" si="6"/>
        <v/>
      </c>
      <c r="Q14" s="42" t="str">
        <f t="shared" si="7"/>
        <v/>
      </c>
      <c r="R14" s="42" t="str">
        <f t="shared" si="8"/>
        <v/>
      </c>
    </row>
    <row r="15" spans="1:23">
      <c r="A15" s="5">
        <v>7</v>
      </c>
      <c r="B15" s="134"/>
      <c r="C15" s="5" t="str">
        <f>IF('TRB Record'!C14="","",'TRB Record'!C14)</f>
        <v>F8 t0</v>
      </c>
      <c r="D15" s="15"/>
      <c r="E15" s="2"/>
      <c r="F15" s="30" t="str">
        <f t="shared" si="2"/>
        <v/>
      </c>
      <c r="G15" s="2"/>
      <c r="H15" s="2"/>
      <c r="I15" s="2"/>
      <c r="J15" s="2"/>
      <c r="K15" s="2"/>
      <c r="L15" s="2"/>
      <c r="M15" s="42" t="str">
        <f t="shared" si="3"/>
        <v/>
      </c>
      <c r="N15" s="42" t="str">
        <f t="shared" si="4"/>
        <v/>
      </c>
      <c r="O15" s="42" t="str">
        <f t="shared" si="5"/>
        <v/>
      </c>
      <c r="P15" s="42" t="str">
        <f t="shared" si="6"/>
        <v/>
      </c>
      <c r="Q15" s="42" t="str">
        <f t="shared" si="7"/>
        <v/>
      </c>
      <c r="R15" s="42" t="str">
        <f t="shared" si="8"/>
        <v/>
      </c>
    </row>
    <row r="16" spans="1:23">
      <c r="A16" s="5" t="s">
        <v>13</v>
      </c>
      <c r="B16" s="134"/>
      <c r="C16" s="5" t="str">
        <f>IF('TRB Record'!C15="","",'TRB Record'!C15)</f>
        <v>F8 t0</v>
      </c>
      <c r="D16" s="15"/>
      <c r="E16" s="2"/>
      <c r="F16" s="30" t="str">
        <f t="shared" si="2"/>
        <v/>
      </c>
      <c r="G16" s="2"/>
      <c r="H16" s="2"/>
      <c r="I16" s="2"/>
      <c r="J16" s="2"/>
      <c r="K16" s="2"/>
      <c r="L16" s="2"/>
      <c r="M16" s="42" t="str">
        <f t="shared" si="3"/>
        <v/>
      </c>
      <c r="N16" s="42" t="str">
        <f t="shared" si="4"/>
        <v/>
      </c>
      <c r="O16" s="42" t="str">
        <f t="shared" si="5"/>
        <v/>
      </c>
      <c r="P16" s="42" t="str">
        <f t="shared" si="6"/>
        <v/>
      </c>
      <c r="Q16" s="42" t="str">
        <f t="shared" si="7"/>
        <v/>
      </c>
      <c r="R16" s="42" t="str">
        <f t="shared" si="8"/>
        <v/>
      </c>
    </row>
    <row r="17" spans="1:18">
      <c r="A17" s="5">
        <v>8</v>
      </c>
      <c r="B17" s="134"/>
      <c r="C17" s="5" t="str">
        <f>IF('TRB Record'!C16="","",'TRB Record'!C16)</f>
        <v>F9 t0</v>
      </c>
      <c r="D17" s="15"/>
      <c r="E17" s="2"/>
      <c r="F17" s="30" t="str">
        <f t="shared" si="2"/>
        <v/>
      </c>
      <c r="G17" s="2"/>
      <c r="H17" s="2"/>
      <c r="I17" s="2"/>
      <c r="J17" s="2"/>
      <c r="K17" s="2"/>
      <c r="L17" s="2"/>
      <c r="M17" s="42" t="str">
        <f t="shared" si="3"/>
        <v/>
      </c>
      <c r="N17" s="42" t="str">
        <f t="shared" si="4"/>
        <v/>
      </c>
      <c r="O17" s="42" t="str">
        <f t="shared" si="5"/>
        <v/>
      </c>
      <c r="P17" s="42" t="str">
        <f t="shared" si="6"/>
        <v/>
      </c>
      <c r="Q17" s="42" t="str">
        <f t="shared" si="7"/>
        <v/>
      </c>
      <c r="R17" s="42" t="str">
        <f t="shared" si="8"/>
        <v/>
      </c>
    </row>
    <row r="18" spans="1:18">
      <c r="A18" s="5" t="s">
        <v>14</v>
      </c>
      <c r="B18" s="134"/>
      <c r="C18" s="5" t="str">
        <f>IF('TRB Record'!C17="","",'TRB Record'!C17)</f>
        <v>F9 t0</v>
      </c>
      <c r="D18" s="15"/>
      <c r="E18" s="2"/>
      <c r="F18" s="30" t="str">
        <f t="shared" si="2"/>
        <v/>
      </c>
      <c r="G18" s="2"/>
      <c r="H18" s="2"/>
      <c r="I18" s="2"/>
      <c r="J18" s="2"/>
      <c r="K18" s="2"/>
      <c r="L18" s="2"/>
      <c r="M18" s="42" t="str">
        <f t="shared" si="3"/>
        <v/>
      </c>
      <c r="N18" s="42" t="str">
        <f t="shared" si="4"/>
        <v/>
      </c>
      <c r="O18" s="42" t="str">
        <f t="shared" si="5"/>
        <v/>
      </c>
      <c r="P18" s="42" t="str">
        <f t="shared" si="6"/>
        <v/>
      </c>
      <c r="Q18" s="42" t="str">
        <f t="shared" si="7"/>
        <v/>
      </c>
      <c r="R18" s="42" t="str">
        <f t="shared" si="8"/>
        <v/>
      </c>
    </row>
    <row r="19" spans="1:18">
      <c r="A19" s="5">
        <v>9</v>
      </c>
      <c r="B19" s="134"/>
      <c r="C19" s="5" t="str">
        <f>IF('TRB Record'!C18="","",'TRB Record'!C18)</f>
        <v>F10 t0</v>
      </c>
      <c r="D19" s="15"/>
      <c r="E19" s="2"/>
      <c r="F19" s="30" t="str">
        <f t="shared" si="2"/>
        <v/>
      </c>
      <c r="G19" s="2"/>
      <c r="H19" s="2"/>
      <c r="I19" s="2"/>
      <c r="J19" s="2"/>
      <c r="K19" s="2"/>
      <c r="L19" s="2"/>
      <c r="M19" s="42" t="str">
        <f t="shared" si="3"/>
        <v/>
      </c>
      <c r="N19" s="42" t="str">
        <f t="shared" si="4"/>
        <v/>
      </c>
      <c r="O19" s="42" t="str">
        <f t="shared" si="5"/>
        <v/>
      </c>
      <c r="P19" s="42" t="str">
        <f t="shared" si="6"/>
        <v/>
      </c>
      <c r="Q19" s="42" t="str">
        <f t="shared" si="7"/>
        <v/>
      </c>
      <c r="R19" s="42" t="str">
        <f t="shared" si="8"/>
        <v/>
      </c>
    </row>
    <row r="20" spans="1:18">
      <c r="A20" s="5" t="s">
        <v>15</v>
      </c>
      <c r="B20" s="134"/>
      <c r="C20" s="5" t="str">
        <f>IF('TRB Record'!C19="","",'TRB Record'!C19)</f>
        <v>F10 t0</v>
      </c>
      <c r="D20" s="15"/>
      <c r="E20" s="2"/>
      <c r="F20" s="30" t="str">
        <f t="shared" si="2"/>
        <v/>
      </c>
      <c r="G20" s="2"/>
      <c r="H20" s="2"/>
      <c r="I20" s="2"/>
      <c r="J20" s="2"/>
      <c r="K20" s="2"/>
      <c r="L20" s="2"/>
      <c r="M20" s="42" t="str">
        <f t="shared" si="3"/>
        <v/>
      </c>
      <c r="N20" s="42" t="str">
        <f t="shared" si="4"/>
        <v/>
      </c>
      <c r="O20" s="42" t="str">
        <f t="shared" si="5"/>
        <v/>
      </c>
      <c r="P20" s="42" t="str">
        <f t="shared" si="6"/>
        <v/>
      </c>
      <c r="Q20" s="42" t="str">
        <f t="shared" si="7"/>
        <v/>
      </c>
      <c r="R20" s="42" t="str">
        <f t="shared" si="8"/>
        <v/>
      </c>
    </row>
    <row r="21" spans="1:18">
      <c r="A21" s="5">
        <v>10</v>
      </c>
      <c r="B21" s="134"/>
      <c r="C21" s="5" t="str">
        <f>IF('TRB Record'!C20="","",'TRB Record'!C20)</f>
        <v>F11 t0</v>
      </c>
      <c r="D21" s="15"/>
      <c r="E21" s="2"/>
      <c r="F21" s="30" t="str">
        <f t="shared" si="2"/>
        <v/>
      </c>
      <c r="G21" s="2"/>
      <c r="H21" s="2"/>
      <c r="I21" s="2"/>
      <c r="J21" s="2"/>
      <c r="K21" s="2"/>
      <c r="L21" s="2"/>
      <c r="M21" s="42" t="str">
        <f t="shared" si="3"/>
        <v/>
      </c>
      <c r="N21" s="42" t="str">
        <f t="shared" si="4"/>
        <v/>
      </c>
      <c r="O21" s="42" t="str">
        <f t="shared" si="5"/>
        <v/>
      </c>
      <c r="P21" s="42" t="str">
        <f t="shared" si="6"/>
        <v/>
      </c>
      <c r="Q21" s="42" t="str">
        <f t="shared" si="7"/>
        <v/>
      </c>
      <c r="R21" s="42" t="str">
        <f t="shared" si="8"/>
        <v/>
      </c>
    </row>
    <row r="22" spans="1:18">
      <c r="A22" s="5" t="s">
        <v>16</v>
      </c>
      <c r="B22" s="134"/>
      <c r="C22" s="5" t="str">
        <f>IF('TRB Record'!C21="","",'TRB Record'!C21)</f>
        <v>F11 t0</v>
      </c>
      <c r="D22" s="15"/>
      <c r="E22" s="2"/>
      <c r="F22" s="30" t="str">
        <f t="shared" si="2"/>
        <v/>
      </c>
      <c r="G22" s="2"/>
      <c r="H22" s="2"/>
      <c r="I22" s="2"/>
      <c r="J22" s="2"/>
      <c r="K22" s="2"/>
      <c r="L22" s="2"/>
      <c r="M22" s="42" t="str">
        <f t="shared" si="3"/>
        <v/>
      </c>
      <c r="N22" s="42" t="str">
        <f t="shared" si="4"/>
        <v/>
      </c>
      <c r="O22" s="42" t="str">
        <f t="shared" si="5"/>
        <v/>
      </c>
      <c r="P22" s="42" t="str">
        <f t="shared" si="6"/>
        <v/>
      </c>
      <c r="Q22" s="42" t="str">
        <f t="shared" si="7"/>
        <v/>
      </c>
      <c r="R22" s="42" t="str">
        <f t="shared" si="8"/>
        <v/>
      </c>
    </row>
    <row r="23" spans="1:18">
      <c r="A23" s="5">
        <v>11</v>
      </c>
      <c r="B23" s="134"/>
      <c r="C23" s="5" t="str">
        <f>IF('TRB Record'!C22="","",'TRB Record'!C22)</f>
        <v>F12 t0</v>
      </c>
      <c r="D23" s="15"/>
      <c r="E23" s="2"/>
      <c r="F23" s="30" t="str">
        <f t="shared" si="2"/>
        <v/>
      </c>
      <c r="G23" s="2"/>
      <c r="H23" s="2"/>
      <c r="I23" s="2"/>
      <c r="J23" s="2"/>
      <c r="K23" s="2"/>
      <c r="L23" s="2"/>
      <c r="M23" s="42" t="str">
        <f t="shared" si="3"/>
        <v/>
      </c>
      <c r="N23" s="42" t="str">
        <f t="shared" si="4"/>
        <v/>
      </c>
      <c r="O23" s="42" t="str">
        <f t="shared" si="5"/>
        <v/>
      </c>
      <c r="P23" s="42" t="str">
        <f t="shared" si="6"/>
        <v/>
      </c>
      <c r="Q23" s="42" t="str">
        <f t="shared" si="7"/>
        <v/>
      </c>
      <c r="R23" s="42" t="str">
        <f t="shared" si="8"/>
        <v/>
      </c>
    </row>
    <row r="24" spans="1:18" s="12" customFormat="1">
      <c r="A24" s="12" t="s">
        <v>17</v>
      </c>
      <c r="B24" s="134"/>
      <c r="C24" s="5" t="str">
        <f>IF('TRB Record'!C23="","",'TRB Record'!C23)</f>
        <v>F12 t0</v>
      </c>
      <c r="D24" s="15"/>
      <c r="E24" s="2"/>
      <c r="F24" s="30" t="str">
        <f t="shared" si="2"/>
        <v/>
      </c>
      <c r="G24" s="2"/>
      <c r="H24" s="2"/>
      <c r="I24" s="2"/>
      <c r="J24" s="2"/>
      <c r="K24" s="2"/>
      <c r="L24" s="2"/>
      <c r="M24" s="42" t="str">
        <f t="shared" si="3"/>
        <v/>
      </c>
      <c r="N24" s="42" t="str">
        <f t="shared" si="4"/>
        <v/>
      </c>
      <c r="O24" s="42" t="str">
        <f t="shared" si="5"/>
        <v/>
      </c>
      <c r="P24" s="42" t="str">
        <f t="shared" si="6"/>
        <v/>
      </c>
      <c r="Q24" s="42" t="str">
        <f t="shared" si="7"/>
        <v/>
      </c>
      <c r="R24" s="42" t="str">
        <f t="shared" si="8"/>
        <v/>
      </c>
    </row>
    <row r="25" spans="1:18">
      <c r="A25" s="5">
        <v>12</v>
      </c>
      <c r="B25" s="134"/>
      <c r="C25" s="5" t="str">
        <f>IF('TRB Record'!C24="","",'TRB Record'!C24)</f>
        <v/>
      </c>
      <c r="D25" s="15"/>
      <c r="E25" s="2"/>
      <c r="F25" s="30" t="str">
        <f t="shared" si="2"/>
        <v/>
      </c>
      <c r="G25" s="2"/>
      <c r="H25" s="2"/>
      <c r="I25" s="2"/>
      <c r="J25" s="2"/>
      <c r="K25" s="2"/>
      <c r="L25" s="2"/>
      <c r="M25" s="42" t="str">
        <f t="shared" si="3"/>
        <v/>
      </c>
      <c r="N25" s="42" t="str">
        <f t="shared" si="4"/>
        <v/>
      </c>
      <c r="O25" s="42" t="str">
        <f t="shared" si="5"/>
        <v/>
      </c>
      <c r="P25" s="42" t="str">
        <f t="shared" si="6"/>
        <v/>
      </c>
      <c r="Q25" s="42" t="str">
        <f t="shared" si="7"/>
        <v/>
      </c>
      <c r="R25" s="42" t="str">
        <f t="shared" si="8"/>
        <v/>
      </c>
    </row>
    <row r="26" spans="1:18">
      <c r="A26" s="5" t="s">
        <v>18</v>
      </c>
      <c r="B26" s="134"/>
      <c r="C26" s="5" t="str">
        <f>IF('TRB Record'!C25="","",'TRB Record'!C25)</f>
        <v/>
      </c>
      <c r="D26" s="15"/>
      <c r="E26" s="2"/>
      <c r="F26" s="30" t="str">
        <f t="shared" si="2"/>
        <v/>
      </c>
      <c r="G26" s="2"/>
      <c r="H26" s="2"/>
      <c r="I26" s="2"/>
      <c r="J26" s="2"/>
      <c r="K26" s="2"/>
      <c r="L26" s="2"/>
      <c r="M26" s="42" t="str">
        <f t="shared" si="3"/>
        <v/>
      </c>
      <c r="N26" s="42" t="str">
        <f t="shared" si="4"/>
        <v/>
      </c>
      <c r="O26" s="42" t="str">
        <f t="shared" si="5"/>
        <v/>
      </c>
      <c r="P26" s="42" t="str">
        <f t="shared" si="6"/>
        <v/>
      </c>
      <c r="Q26" s="42" t="str">
        <f t="shared" si="7"/>
        <v/>
      </c>
      <c r="R26" s="42" t="str">
        <f t="shared" si="8"/>
        <v/>
      </c>
    </row>
    <row r="27" spans="1:18">
      <c r="A27" s="5">
        <v>13</v>
      </c>
      <c r="B27" s="134"/>
      <c r="C27" s="5" t="str">
        <f>IF('TRB Record'!C26="","",'TRB Record'!C26)</f>
        <v/>
      </c>
      <c r="D27" s="15"/>
      <c r="E27" s="2"/>
      <c r="F27" s="30" t="str">
        <f t="shared" si="2"/>
        <v/>
      </c>
      <c r="G27" s="2"/>
      <c r="H27" s="2"/>
      <c r="I27" s="2"/>
      <c r="J27" s="2"/>
      <c r="K27" s="2"/>
      <c r="L27" s="2"/>
      <c r="M27" s="42" t="str">
        <f t="shared" si="3"/>
        <v/>
      </c>
      <c r="N27" s="42" t="str">
        <f t="shared" si="4"/>
        <v/>
      </c>
      <c r="O27" s="42" t="str">
        <f t="shared" si="5"/>
        <v/>
      </c>
      <c r="P27" s="42" t="str">
        <f t="shared" si="6"/>
        <v/>
      </c>
      <c r="Q27" s="42" t="str">
        <f t="shared" si="7"/>
        <v/>
      </c>
      <c r="R27" s="42" t="str">
        <f t="shared" si="8"/>
        <v/>
      </c>
    </row>
    <row r="28" spans="1:18">
      <c r="A28" s="5" t="s">
        <v>19</v>
      </c>
      <c r="B28" s="134"/>
      <c r="C28" s="5" t="str">
        <f>IF('TRB Record'!C27="","",'TRB Record'!C27)</f>
        <v/>
      </c>
      <c r="D28" s="15"/>
      <c r="E28" s="2"/>
      <c r="F28" s="30" t="str">
        <f t="shared" si="2"/>
        <v/>
      </c>
      <c r="G28" s="2"/>
      <c r="H28" s="2"/>
      <c r="I28" s="2"/>
      <c r="J28" s="2"/>
      <c r="K28" s="2"/>
      <c r="L28" s="2"/>
      <c r="M28" s="42" t="str">
        <f t="shared" si="3"/>
        <v/>
      </c>
      <c r="N28" s="42" t="str">
        <f t="shared" si="4"/>
        <v/>
      </c>
      <c r="O28" s="42" t="str">
        <f t="shared" si="5"/>
        <v/>
      </c>
      <c r="P28" s="42" t="str">
        <f t="shared" si="6"/>
        <v/>
      </c>
      <c r="Q28" s="42" t="str">
        <f t="shared" si="7"/>
        <v/>
      </c>
      <c r="R28" s="42" t="str">
        <f t="shared" si="8"/>
        <v/>
      </c>
    </row>
    <row r="29" spans="1:18">
      <c r="A29" s="5">
        <v>14</v>
      </c>
      <c r="B29" s="134"/>
      <c r="C29" s="5" t="str">
        <f>IF('TRB Record'!C28="","",'TRB Record'!C28)</f>
        <v/>
      </c>
      <c r="D29" s="15"/>
      <c r="E29" s="2"/>
      <c r="F29" s="30" t="str">
        <f t="shared" si="2"/>
        <v/>
      </c>
      <c r="G29" s="2"/>
      <c r="H29" s="2"/>
      <c r="I29" s="2"/>
      <c r="J29" s="2"/>
      <c r="K29" s="2"/>
      <c r="L29" s="2"/>
      <c r="M29" s="42" t="str">
        <f t="shared" si="3"/>
        <v/>
      </c>
      <c r="N29" s="42" t="str">
        <f t="shared" si="4"/>
        <v/>
      </c>
      <c r="O29" s="42" t="str">
        <f t="shared" si="5"/>
        <v/>
      </c>
      <c r="P29" s="42" t="str">
        <f t="shared" si="6"/>
        <v/>
      </c>
      <c r="Q29" s="42" t="str">
        <f t="shared" si="7"/>
        <v/>
      </c>
      <c r="R29" s="42" t="str">
        <f t="shared" si="8"/>
        <v/>
      </c>
    </row>
    <row r="30" spans="1:18">
      <c r="A30" s="5" t="s">
        <v>20</v>
      </c>
      <c r="B30" s="134"/>
      <c r="C30" s="5" t="str">
        <f>IF('TRB Record'!C29="","",'TRB Record'!C29)</f>
        <v/>
      </c>
      <c r="D30" s="15"/>
      <c r="E30" s="2"/>
      <c r="F30" s="30" t="str">
        <f t="shared" si="2"/>
        <v/>
      </c>
      <c r="G30" s="2"/>
      <c r="H30" s="2"/>
      <c r="I30" s="2"/>
      <c r="J30" s="2"/>
      <c r="K30" s="2"/>
      <c r="L30" s="2"/>
      <c r="M30" s="42" t="str">
        <f t="shared" si="3"/>
        <v/>
      </c>
      <c r="N30" s="42" t="str">
        <f t="shared" si="4"/>
        <v/>
      </c>
      <c r="O30" s="42" t="str">
        <f t="shared" si="5"/>
        <v/>
      </c>
      <c r="P30" s="42" t="str">
        <f t="shared" si="6"/>
        <v/>
      </c>
      <c r="Q30" s="42" t="str">
        <f t="shared" si="7"/>
        <v/>
      </c>
      <c r="R30" s="42" t="str">
        <f t="shared" si="8"/>
        <v/>
      </c>
    </row>
    <row r="31" spans="1:18">
      <c r="A31" s="5">
        <v>15</v>
      </c>
      <c r="B31" s="134"/>
      <c r="C31" s="5" t="str">
        <f>IF('TRB Record'!C30="","",'TRB Record'!C30)</f>
        <v/>
      </c>
      <c r="D31" s="15"/>
      <c r="E31" s="2"/>
      <c r="F31" s="30" t="str">
        <f t="shared" si="2"/>
        <v/>
      </c>
      <c r="G31" s="2"/>
      <c r="H31" s="2"/>
      <c r="I31" s="2"/>
      <c r="J31" s="2"/>
      <c r="K31" s="2"/>
      <c r="L31" s="2"/>
      <c r="M31" s="42" t="str">
        <f t="shared" si="3"/>
        <v/>
      </c>
      <c r="N31" s="42" t="str">
        <f t="shared" si="4"/>
        <v/>
      </c>
      <c r="O31" s="42" t="str">
        <f t="shared" si="5"/>
        <v/>
      </c>
      <c r="P31" s="42" t="str">
        <f t="shared" si="6"/>
        <v/>
      </c>
      <c r="Q31" s="42" t="str">
        <f t="shared" si="7"/>
        <v/>
      </c>
      <c r="R31" s="42" t="str">
        <f t="shared" si="8"/>
        <v/>
      </c>
    </row>
    <row r="32" spans="1:18">
      <c r="A32" s="5" t="s">
        <v>21</v>
      </c>
      <c r="B32" s="134"/>
      <c r="C32" s="5" t="str">
        <f>IF('TRB Record'!C31="","",'TRB Record'!C31)</f>
        <v/>
      </c>
      <c r="D32" s="15"/>
      <c r="E32" s="2"/>
      <c r="F32" s="30" t="str">
        <f t="shared" si="2"/>
        <v/>
      </c>
      <c r="G32" s="2"/>
      <c r="H32" s="2"/>
      <c r="I32" s="2"/>
      <c r="J32" s="2"/>
      <c r="K32" s="2"/>
      <c r="L32" s="2"/>
      <c r="M32" s="42" t="str">
        <f t="shared" si="3"/>
        <v/>
      </c>
      <c r="N32" s="42" t="str">
        <f t="shared" si="4"/>
        <v/>
      </c>
      <c r="O32" s="42" t="str">
        <f t="shared" si="5"/>
        <v/>
      </c>
      <c r="P32" s="42" t="str">
        <f t="shared" si="6"/>
        <v/>
      </c>
      <c r="Q32" s="42" t="str">
        <f t="shared" si="7"/>
        <v/>
      </c>
      <c r="R32" s="42" t="str">
        <f t="shared" si="8"/>
        <v/>
      </c>
    </row>
    <row r="33" spans="1:18">
      <c r="A33" s="5">
        <v>16</v>
      </c>
      <c r="B33" s="134"/>
      <c r="C33" s="5" t="str">
        <f>IF('TRB Record'!C32="","",'TRB Record'!C32)</f>
        <v/>
      </c>
      <c r="D33" s="15"/>
      <c r="E33" s="2"/>
      <c r="F33" s="30" t="str">
        <f t="shared" si="2"/>
        <v/>
      </c>
      <c r="G33" s="2"/>
      <c r="H33" s="2"/>
      <c r="I33" s="2"/>
      <c r="J33" s="2"/>
      <c r="K33" s="2"/>
      <c r="L33" s="2"/>
      <c r="M33" s="42" t="str">
        <f t="shared" si="3"/>
        <v/>
      </c>
      <c r="N33" s="42" t="str">
        <f t="shared" si="4"/>
        <v/>
      </c>
      <c r="O33" s="42" t="str">
        <f t="shared" si="5"/>
        <v/>
      </c>
      <c r="P33" s="42" t="str">
        <f t="shared" si="6"/>
        <v/>
      </c>
      <c r="Q33" s="42" t="str">
        <f t="shared" si="7"/>
        <v/>
      </c>
      <c r="R33" s="42" t="str">
        <f t="shared" si="8"/>
        <v/>
      </c>
    </row>
    <row r="34" spans="1:18">
      <c r="A34" s="5" t="s">
        <v>22</v>
      </c>
      <c r="B34" s="134"/>
      <c r="C34" s="5" t="str">
        <f>IF('TRB Record'!C33="","",'TRB Record'!C33)</f>
        <v/>
      </c>
      <c r="D34" s="15"/>
      <c r="E34" s="2"/>
      <c r="F34" s="30" t="str">
        <f t="shared" si="2"/>
        <v/>
      </c>
      <c r="G34" s="2"/>
      <c r="H34" s="2"/>
      <c r="I34" s="2"/>
      <c r="J34" s="2"/>
      <c r="K34" s="2"/>
      <c r="L34" s="2"/>
      <c r="M34" s="42" t="str">
        <f t="shared" si="3"/>
        <v/>
      </c>
      <c r="N34" s="42" t="str">
        <f t="shared" si="4"/>
        <v/>
      </c>
      <c r="O34" s="42" t="str">
        <f t="shared" si="5"/>
        <v/>
      </c>
      <c r="P34" s="42" t="str">
        <f t="shared" si="6"/>
        <v/>
      </c>
      <c r="Q34" s="42" t="str">
        <f t="shared" si="7"/>
        <v/>
      </c>
      <c r="R34" s="42" t="str">
        <f t="shared" si="8"/>
        <v/>
      </c>
    </row>
    <row r="35" spans="1:18">
      <c r="A35" s="5">
        <v>17</v>
      </c>
      <c r="B35" s="134"/>
      <c r="C35" s="5" t="str">
        <f>IF('TRB Record'!C34="","",'TRB Record'!C34)</f>
        <v/>
      </c>
      <c r="D35" s="15"/>
      <c r="E35" s="2"/>
      <c r="F35" s="30" t="str">
        <f t="shared" si="2"/>
        <v/>
      </c>
      <c r="G35" s="2"/>
      <c r="H35" s="2"/>
      <c r="I35" s="2"/>
      <c r="J35" s="2"/>
      <c r="K35" s="2"/>
      <c r="L35" s="2"/>
      <c r="M35" s="42" t="str">
        <f t="shared" si="3"/>
        <v/>
      </c>
      <c r="N35" s="42" t="str">
        <f t="shared" si="4"/>
        <v/>
      </c>
      <c r="O35" s="42" t="str">
        <f t="shared" si="5"/>
        <v/>
      </c>
      <c r="P35" s="42" t="str">
        <f t="shared" si="6"/>
        <v/>
      </c>
      <c r="Q35" s="42" t="str">
        <f t="shared" si="7"/>
        <v/>
      </c>
      <c r="R35" s="42" t="str">
        <f t="shared" si="8"/>
        <v/>
      </c>
    </row>
    <row r="36" spans="1:18">
      <c r="A36" s="5" t="s">
        <v>23</v>
      </c>
      <c r="B36" s="134"/>
      <c r="C36" s="5" t="str">
        <f>IF('TRB Record'!C35="","",'TRB Record'!C35)</f>
        <v/>
      </c>
      <c r="D36" s="15"/>
      <c r="E36" s="2"/>
      <c r="F36" s="30" t="str">
        <f t="shared" si="2"/>
        <v/>
      </c>
      <c r="G36" s="2"/>
      <c r="H36" s="2"/>
      <c r="I36" s="2"/>
      <c r="J36" s="2"/>
      <c r="K36" s="2"/>
      <c r="L36" s="2"/>
      <c r="M36" s="42" t="str">
        <f t="shared" si="3"/>
        <v/>
      </c>
      <c r="N36" s="42" t="str">
        <f t="shared" si="4"/>
        <v/>
      </c>
      <c r="O36" s="42" t="str">
        <f t="shared" si="5"/>
        <v/>
      </c>
      <c r="P36" s="42" t="str">
        <f t="shared" si="6"/>
        <v/>
      </c>
      <c r="Q36" s="42" t="str">
        <f t="shared" si="7"/>
        <v/>
      </c>
      <c r="R36" s="42" t="str">
        <f t="shared" si="8"/>
        <v/>
      </c>
    </row>
    <row r="37" spans="1:18">
      <c r="A37" s="5">
        <v>18</v>
      </c>
      <c r="B37" s="134"/>
      <c r="C37" s="5" t="str">
        <f>IF('TRB Record'!C36="","",'TRB Record'!C36)</f>
        <v/>
      </c>
      <c r="D37" s="15"/>
      <c r="E37" s="2"/>
      <c r="F37" s="30" t="str">
        <f t="shared" si="2"/>
        <v/>
      </c>
      <c r="G37" s="2"/>
      <c r="H37" s="2"/>
      <c r="I37" s="2"/>
      <c r="J37" s="2"/>
      <c r="K37" s="2"/>
      <c r="L37" s="2"/>
      <c r="M37" s="42" t="str">
        <f t="shared" si="3"/>
        <v/>
      </c>
      <c r="N37" s="42" t="str">
        <f t="shared" si="4"/>
        <v/>
      </c>
      <c r="O37" s="42" t="str">
        <f t="shared" si="5"/>
        <v/>
      </c>
      <c r="P37" s="42" t="str">
        <f t="shared" si="6"/>
        <v/>
      </c>
      <c r="Q37" s="42" t="str">
        <f t="shared" si="7"/>
        <v/>
      </c>
      <c r="R37" s="42" t="str">
        <f t="shared" si="8"/>
        <v/>
      </c>
    </row>
    <row r="38" spans="1:18">
      <c r="A38" s="5" t="s">
        <v>24</v>
      </c>
      <c r="B38" s="134"/>
      <c r="C38" s="5" t="str">
        <f>IF('TRB Record'!C37="","",'TRB Record'!C37)</f>
        <v/>
      </c>
      <c r="D38" s="15"/>
      <c r="E38" s="2"/>
      <c r="F38" s="30" t="str">
        <f t="shared" si="2"/>
        <v/>
      </c>
      <c r="G38" s="2"/>
      <c r="H38" s="2"/>
      <c r="I38" s="2"/>
      <c r="J38" s="2"/>
      <c r="K38" s="2"/>
      <c r="L38" s="2"/>
      <c r="M38" s="42" t="str">
        <f t="shared" si="3"/>
        <v/>
      </c>
      <c r="N38" s="42" t="str">
        <f t="shared" si="4"/>
        <v/>
      </c>
      <c r="O38" s="42" t="str">
        <f t="shared" si="5"/>
        <v/>
      </c>
      <c r="P38" s="42" t="str">
        <f t="shared" si="6"/>
        <v/>
      </c>
      <c r="Q38" s="42" t="str">
        <f t="shared" si="7"/>
        <v/>
      </c>
      <c r="R38" s="42" t="str">
        <f t="shared" si="8"/>
        <v/>
      </c>
    </row>
    <row r="39" spans="1:18">
      <c r="A39" s="5">
        <v>19</v>
      </c>
      <c r="B39" s="134"/>
      <c r="C39" s="5" t="str">
        <f>IF('TRB Record'!C38="","",'TRB Record'!C38)</f>
        <v/>
      </c>
      <c r="D39" s="15"/>
      <c r="E39" s="2"/>
      <c r="F39" s="30" t="str">
        <f t="shared" si="2"/>
        <v/>
      </c>
      <c r="G39" s="2"/>
      <c r="H39" s="2"/>
      <c r="I39" s="2"/>
      <c r="J39" s="2"/>
      <c r="K39" s="2"/>
      <c r="L39" s="2"/>
      <c r="M39" s="42" t="str">
        <f t="shared" si="3"/>
        <v/>
      </c>
      <c r="N39" s="42" t="str">
        <f t="shared" si="4"/>
        <v/>
      </c>
      <c r="O39" s="42" t="str">
        <f t="shared" si="5"/>
        <v/>
      </c>
      <c r="P39" s="42" t="str">
        <f t="shared" si="6"/>
        <v/>
      </c>
      <c r="Q39" s="42" t="str">
        <f t="shared" si="7"/>
        <v/>
      </c>
      <c r="R39" s="42" t="str">
        <f t="shared" si="8"/>
        <v/>
      </c>
    </row>
    <row r="40" spans="1:18">
      <c r="A40" s="5" t="s">
        <v>25</v>
      </c>
      <c r="B40" s="134"/>
      <c r="C40" s="5" t="str">
        <f>IF('TRB Record'!C39="","",'TRB Record'!C39)</f>
        <v/>
      </c>
      <c r="D40" s="15"/>
      <c r="E40" s="2"/>
      <c r="F40" s="30" t="str">
        <f t="shared" si="2"/>
        <v/>
      </c>
      <c r="G40" s="2"/>
      <c r="H40" s="2"/>
      <c r="I40" s="2"/>
      <c r="J40" s="2"/>
      <c r="K40" s="2"/>
      <c r="L40" s="2"/>
      <c r="M40" s="42" t="str">
        <f t="shared" si="3"/>
        <v/>
      </c>
      <c r="N40" s="42" t="str">
        <f t="shared" si="4"/>
        <v/>
      </c>
      <c r="O40" s="42" t="str">
        <f t="shared" si="5"/>
        <v/>
      </c>
      <c r="P40" s="42" t="str">
        <f t="shared" si="6"/>
        <v/>
      </c>
      <c r="Q40" s="42" t="str">
        <f t="shared" si="7"/>
        <v/>
      </c>
      <c r="R40" s="42" t="str">
        <f t="shared" si="8"/>
        <v/>
      </c>
    </row>
    <row r="41" spans="1:18">
      <c r="A41" s="5">
        <v>20</v>
      </c>
      <c r="B41" s="134"/>
      <c r="C41" s="5" t="str">
        <f>IF('TRB Record'!C40="","",'TRB Record'!C40)</f>
        <v/>
      </c>
      <c r="D41" s="15"/>
      <c r="E41" s="2"/>
      <c r="F41" s="30" t="str">
        <f t="shared" si="2"/>
        <v/>
      </c>
      <c r="G41" s="2"/>
      <c r="H41" s="2"/>
      <c r="I41" s="2"/>
      <c r="J41" s="2"/>
      <c r="K41" s="2"/>
      <c r="L41" s="2"/>
      <c r="M41" s="42" t="str">
        <f t="shared" si="3"/>
        <v/>
      </c>
      <c r="N41" s="42" t="str">
        <f t="shared" si="4"/>
        <v/>
      </c>
      <c r="O41" s="42" t="str">
        <f t="shared" si="5"/>
        <v/>
      </c>
      <c r="P41" s="42" t="str">
        <f t="shared" si="6"/>
        <v/>
      </c>
      <c r="Q41" s="42" t="str">
        <f t="shared" si="7"/>
        <v/>
      </c>
      <c r="R41" s="42" t="str">
        <f t="shared" si="8"/>
        <v/>
      </c>
    </row>
    <row r="42" spans="1:18">
      <c r="A42" s="5" t="s">
        <v>26</v>
      </c>
      <c r="B42" s="134"/>
      <c r="C42" s="5" t="str">
        <f>IF('TRB Record'!C41="","",'TRB Record'!C41)</f>
        <v/>
      </c>
      <c r="D42" s="15"/>
      <c r="E42" s="2"/>
      <c r="F42" s="30" t="str">
        <f t="shared" si="2"/>
        <v/>
      </c>
      <c r="G42" s="2"/>
      <c r="H42" s="2"/>
      <c r="I42" s="2"/>
      <c r="J42" s="2"/>
      <c r="K42" s="2"/>
      <c r="L42" s="2"/>
      <c r="M42" s="42" t="str">
        <f t="shared" si="3"/>
        <v/>
      </c>
      <c r="N42" s="42" t="str">
        <f t="shared" si="4"/>
        <v/>
      </c>
      <c r="O42" s="42" t="str">
        <f t="shared" si="5"/>
        <v/>
      </c>
      <c r="P42" s="42" t="str">
        <f t="shared" si="6"/>
        <v/>
      </c>
      <c r="Q42" s="42" t="str">
        <f t="shared" si="7"/>
        <v/>
      </c>
      <c r="R42" s="42" t="str">
        <f t="shared" si="8"/>
        <v/>
      </c>
    </row>
    <row r="43" spans="1:18">
      <c r="A43" s="5">
        <v>21</v>
      </c>
      <c r="B43" s="134"/>
      <c r="C43" s="5" t="str">
        <f>IF('TRB Record'!C42="","",'TRB Record'!C42)</f>
        <v/>
      </c>
      <c r="D43" s="15"/>
      <c r="E43" s="2"/>
      <c r="F43" s="30" t="str">
        <f t="shared" si="2"/>
        <v/>
      </c>
      <c r="G43" s="2"/>
      <c r="H43" s="2"/>
      <c r="I43" s="2"/>
      <c r="J43" s="2"/>
      <c r="K43" s="2"/>
      <c r="L43" s="2"/>
      <c r="M43" s="42" t="str">
        <f t="shared" si="3"/>
        <v/>
      </c>
      <c r="N43" s="42" t="str">
        <f t="shared" si="4"/>
        <v/>
      </c>
      <c r="O43" s="42" t="str">
        <f t="shared" si="5"/>
        <v/>
      </c>
      <c r="P43" s="42" t="str">
        <f t="shared" si="6"/>
        <v/>
      </c>
      <c r="Q43" s="42" t="str">
        <f t="shared" si="7"/>
        <v/>
      </c>
      <c r="R43" s="42" t="str">
        <f t="shared" si="8"/>
        <v/>
      </c>
    </row>
    <row r="44" spans="1:18">
      <c r="A44" s="5" t="s">
        <v>27</v>
      </c>
      <c r="B44" s="134"/>
      <c r="C44" s="5" t="str">
        <f>IF('TRB Record'!C43="","",'TRB Record'!C43)</f>
        <v/>
      </c>
      <c r="D44" s="15"/>
      <c r="E44" s="2"/>
      <c r="F44" s="30" t="str">
        <f t="shared" si="2"/>
        <v/>
      </c>
      <c r="G44" s="2"/>
      <c r="H44" s="2"/>
      <c r="I44" s="2"/>
      <c r="J44" s="2"/>
      <c r="K44" s="2"/>
      <c r="L44" s="2"/>
      <c r="M44" s="42" t="str">
        <f t="shared" si="3"/>
        <v/>
      </c>
      <c r="N44" s="42" t="str">
        <f t="shared" si="4"/>
        <v/>
      </c>
      <c r="O44" s="42" t="str">
        <f t="shared" si="5"/>
        <v/>
      </c>
      <c r="P44" s="42" t="str">
        <f t="shared" si="6"/>
        <v/>
      </c>
      <c r="Q44" s="42" t="str">
        <f t="shared" si="7"/>
        <v/>
      </c>
      <c r="R44" s="42" t="str">
        <f t="shared" si="8"/>
        <v/>
      </c>
    </row>
    <row r="45" spans="1:18">
      <c r="A45" s="5">
        <v>22</v>
      </c>
      <c r="B45" s="134"/>
      <c r="C45" s="5" t="str">
        <f>IF('TRB Record'!C44="","",'TRB Record'!C44)</f>
        <v/>
      </c>
      <c r="D45" s="15"/>
      <c r="E45" s="2"/>
      <c r="F45" s="30" t="str">
        <f t="shared" si="2"/>
        <v/>
      </c>
      <c r="G45" s="2"/>
      <c r="H45" s="2"/>
      <c r="I45" s="2"/>
      <c r="J45" s="2"/>
      <c r="K45" s="2"/>
      <c r="L45" s="2"/>
      <c r="M45" s="42" t="str">
        <f t="shared" si="3"/>
        <v/>
      </c>
      <c r="N45" s="42" t="str">
        <f t="shared" si="4"/>
        <v/>
      </c>
      <c r="O45" s="42" t="str">
        <f t="shared" si="5"/>
        <v/>
      </c>
      <c r="P45" s="42" t="str">
        <f t="shared" si="6"/>
        <v/>
      </c>
      <c r="Q45" s="42" t="str">
        <f t="shared" si="7"/>
        <v/>
      </c>
      <c r="R45" s="42" t="str">
        <f t="shared" si="8"/>
        <v/>
      </c>
    </row>
    <row r="46" spans="1:18">
      <c r="A46" s="5" t="s">
        <v>28</v>
      </c>
      <c r="B46" s="134"/>
      <c r="C46" s="5" t="str">
        <f>IF('TRB Record'!C45="","",'TRB Record'!C45)</f>
        <v/>
      </c>
      <c r="D46" s="15"/>
      <c r="E46" s="2"/>
      <c r="F46" s="30" t="str">
        <f t="shared" si="2"/>
        <v/>
      </c>
      <c r="G46" s="2"/>
      <c r="H46" s="2"/>
      <c r="I46" s="2"/>
      <c r="J46" s="2"/>
      <c r="K46" s="2"/>
      <c r="L46" s="2"/>
      <c r="M46" s="42" t="str">
        <f t="shared" si="3"/>
        <v/>
      </c>
      <c r="N46" s="42" t="str">
        <f t="shared" si="4"/>
        <v/>
      </c>
      <c r="O46" s="42" t="str">
        <f t="shared" si="5"/>
        <v/>
      </c>
      <c r="P46" s="42" t="str">
        <f t="shared" si="6"/>
        <v/>
      </c>
      <c r="Q46" s="42" t="str">
        <f t="shared" si="7"/>
        <v/>
      </c>
      <c r="R46" s="42" t="str">
        <f t="shared" si="8"/>
        <v/>
      </c>
    </row>
    <row r="47" spans="1:18">
      <c r="A47" s="5">
        <v>23</v>
      </c>
      <c r="B47" s="134"/>
      <c r="C47" s="5" t="str">
        <f>IF('TRB Record'!C46="","",'TRB Record'!C46)</f>
        <v/>
      </c>
      <c r="D47" s="15"/>
      <c r="E47" s="2"/>
      <c r="F47" s="30" t="str">
        <f t="shared" si="2"/>
        <v/>
      </c>
      <c r="G47" s="2"/>
      <c r="H47" s="2"/>
      <c r="I47" s="2"/>
      <c r="J47" s="2"/>
      <c r="K47" s="2"/>
      <c r="L47" s="2"/>
      <c r="M47" s="42" t="str">
        <f t="shared" si="3"/>
        <v/>
      </c>
      <c r="N47" s="42" t="str">
        <f t="shared" si="4"/>
        <v/>
      </c>
      <c r="O47" s="42" t="str">
        <f t="shared" si="5"/>
        <v/>
      </c>
      <c r="P47" s="42" t="str">
        <f t="shared" si="6"/>
        <v/>
      </c>
      <c r="Q47" s="42" t="str">
        <f t="shared" si="7"/>
        <v/>
      </c>
      <c r="R47" s="42" t="str">
        <f t="shared" si="8"/>
        <v/>
      </c>
    </row>
    <row r="48" spans="1:18">
      <c r="A48" s="5" t="s">
        <v>29</v>
      </c>
      <c r="C48" s="5" t="str">
        <f>IF('TRB Record'!C47="","",'TRB Record'!C47)</f>
        <v/>
      </c>
      <c r="D48" s="15"/>
      <c r="E48" s="2"/>
      <c r="F48" s="30" t="str">
        <f t="shared" si="2"/>
        <v/>
      </c>
      <c r="G48" s="37"/>
      <c r="H48" s="37"/>
      <c r="I48" s="37"/>
      <c r="J48" s="37"/>
      <c r="K48" s="37"/>
      <c r="L48" s="45"/>
      <c r="M48" s="42" t="str">
        <f t="shared" si="3"/>
        <v/>
      </c>
      <c r="N48" s="42" t="str">
        <f t="shared" si="4"/>
        <v/>
      </c>
      <c r="O48" s="42" t="str">
        <f t="shared" si="5"/>
        <v/>
      </c>
      <c r="P48" s="42" t="str">
        <f t="shared" si="6"/>
        <v/>
      </c>
      <c r="Q48" s="42" t="str">
        <f t="shared" si="7"/>
        <v/>
      </c>
      <c r="R48" s="42" t="str">
        <f t="shared" si="8"/>
        <v/>
      </c>
    </row>
    <row r="49" spans="1:18">
      <c r="A49" s="5">
        <v>24</v>
      </c>
      <c r="C49" s="5" t="str">
        <f>IF('TRB Record'!C48="","",'TRB Record'!C48)</f>
        <v/>
      </c>
      <c r="D49" s="15"/>
      <c r="E49" s="2"/>
      <c r="F49" s="30" t="str">
        <f t="shared" si="2"/>
        <v/>
      </c>
      <c r="G49" s="37"/>
      <c r="H49" s="37"/>
      <c r="I49" s="37"/>
      <c r="J49" s="37"/>
      <c r="K49" s="37"/>
      <c r="L49" s="45"/>
      <c r="M49" s="42" t="str">
        <f t="shared" si="3"/>
        <v/>
      </c>
      <c r="N49" s="42" t="str">
        <f t="shared" si="4"/>
        <v/>
      </c>
      <c r="O49" s="42" t="str">
        <f t="shared" si="5"/>
        <v/>
      </c>
      <c r="P49" s="42" t="str">
        <f t="shared" si="6"/>
        <v/>
      </c>
      <c r="Q49" s="42" t="str">
        <f t="shared" si="7"/>
        <v/>
      </c>
      <c r="R49" s="42" t="str">
        <f t="shared" si="8"/>
        <v/>
      </c>
    </row>
    <row r="50" spans="1:18">
      <c r="A50" s="5" t="s">
        <v>30</v>
      </c>
      <c r="C50" s="5" t="str">
        <f>IF('TRB Record'!C49="","",'TRB Record'!C49)</f>
        <v/>
      </c>
      <c r="D50" s="15"/>
      <c r="E50" s="2"/>
      <c r="F50" s="30" t="str">
        <f t="shared" si="2"/>
        <v/>
      </c>
      <c r="G50" s="37"/>
      <c r="H50" s="37"/>
      <c r="I50" s="37"/>
      <c r="J50" s="37"/>
      <c r="K50" s="37"/>
      <c r="L50" s="45"/>
      <c r="M50" s="42" t="str">
        <f t="shared" si="3"/>
        <v/>
      </c>
      <c r="N50" s="42" t="str">
        <f t="shared" si="4"/>
        <v/>
      </c>
      <c r="O50" s="42" t="str">
        <f t="shared" si="5"/>
        <v/>
      </c>
      <c r="P50" s="42" t="str">
        <f t="shared" si="6"/>
        <v/>
      </c>
      <c r="Q50" s="42" t="str">
        <f t="shared" si="7"/>
        <v/>
      </c>
      <c r="R50" s="42" t="str">
        <f t="shared" si="8"/>
        <v/>
      </c>
    </row>
    <row r="51" spans="1:18">
      <c r="A51" s="5">
        <v>25</v>
      </c>
      <c r="C51" s="5" t="str">
        <f>IF('TRB Record'!C50="","",'TRB Record'!C50)</f>
        <v/>
      </c>
      <c r="D51" s="15"/>
      <c r="E51" s="2"/>
      <c r="F51" s="30" t="str">
        <f t="shared" si="2"/>
        <v/>
      </c>
      <c r="G51" s="37"/>
      <c r="H51" s="37"/>
      <c r="I51" s="37"/>
      <c r="J51" s="37"/>
      <c r="K51" s="37"/>
      <c r="L51" s="45"/>
      <c r="M51" s="42" t="str">
        <f t="shared" si="3"/>
        <v/>
      </c>
      <c r="N51" s="42" t="str">
        <f t="shared" si="4"/>
        <v/>
      </c>
      <c r="O51" s="42" t="str">
        <f t="shared" si="5"/>
        <v/>
      </c>
      <c r="P51" s="42" t="str">
        <f t="shared" si="6"/>
        <v/>
      </c>
      <c r="Q51" s="42" t="str">
        <f t="shared" si="7"/>
        <v/>
      </c>
      <c r="R51" s="42" t="str">
        <f t="shared" si="8"/>
        <v/>
      </c>
    </row>
    <row r="52" spans="1:18">
      <c r="A52" s="5" t="s">
        <v>31</v>
      </c>
      <c r="C52" s="5" t="str">
        <f>IF('TRB Record'!C51="","",'TRB Record'!C51)</f>
        <v/>
      </c>
      <c r="D52" s="15"/>
      <c r="E52" s="2"/>
      <c r="F52" s="30" t="str">
        <f t="shared" si="2"/>
        <v/>
      </c>
      <c r="G52" s="37"/>
      <c r="H52" s="37"/>
      <c r="I52" s="37"/>
      <c r="J52" s="37"/>
      <c r="K52" s="37"/>
      <c r="L52" s="45"/>
      <c r="M52" s="42" t="str">
        <f t="shared" si="3"/>
        <v/>
      </c>
      <c r="N52" s="42" t="str">
        <f t="shared" si="4"/>
        <v/>
      </c>
      <c r="O52" s="42" t="str">
        <f t="shared" si="5"/>
        <v/>
      </c>
      <c r="P52" s="42" t="str">
        <f t="shared" si="6"/>
        <v/>
      </c>
      <c r="Q52" s="42" t="str">
        <f t="shared" si="7"/>
        <v/>
      </c>
      <c r="R52" s="42" t="str">
        <f t="shared" si="8"/>
        <v/>
      </c>
    </row>
    <row r="53" spans="1:18">
      <c r="A53" s="5">
        <v>26</v>
      </c>
      <c r="C53" s="5" t="str">
        <f>IF('TRB Record'!C52="","",'TRB Record'!C52)</f>
        <v/>
      </c>
      <c r="D53" s="15"/>
      <c r="E53" s="2"/>
      <c r="F53" s="30" t="str">
        <f t="shared" si="2"/>
        <v/>
      </c>
      <c r="G53" s="37"/>
      <c r="H53" s="37"/>
      <c r="I53" s="37"/>
      <c r="J53" s="37"/>
      <c r="K53" s="37"/>
      <c r="L53" s="45"/>
      <c r="M53" s="42" t="str">
        <f t="shared" si="3"/>
        <v/>
      </c>
      <c r="N53" s="42" t="str">
        <f t="shared" si="4"/>
        <v/>
      </c>
      <c r="O53" s="42" t="str">
        <f t="shared" si="5"/>
        <v/>
      </c>
      <c r="P53" s="42" t="str">
        <f t="shared" si="6"/>
        <v/>
      </c>
      <c r="Q53" s="42" t="str">
        <f t="shared" si="7"/>
        <v/>
      </c>
      <c r="R53" s="42" t="str">
        <f t="shared" si="8"/>
        <v/>
      </c>
    </row>
    <row r="54" spans="1:18">
      <c r="A54" s="5" t="s">
        <v>32</v>
      </c>
      <c r="C54" s="5" t="str">
        <f>IF('TRB Record'!C53="","",'TRB Record'!C53)</f>
        <v/>
      </c>
      <c r="D54" s="15"/>
      <c r="E54" s="2"/>
      <c r="F54" s="30" t="str">
        <f t="shared" si="2"/>
        <v/>
      </c>
      <c r="G54" s="37"/>
      <c r="H54" s="37"/>
      <c r="I54" s="37"/>
      <c r="J54" s="37"/>
      <c r="K54" s="37"/>
      <c r="L54" s="45"/>
      <c r="M54" s="42" t="str">
        <f t="shared" si="3"/>
        <v/>
      </c>
      <c r="N54" s="42" t="str">
        <f t="shared" si="4"/>
        <v/>
      </c>
      <c r="O54" s="42" t="str">
        <f t="shared" si="5"/>
        <v/>
      </c>
      <c r="P54" s="42" t="str">
        <f t="shared" si="6"/>
        <v/>
      </c>
      <c r="Q54" s="42" t="str">
        <f t="shared" si="7"/>
        <v/>
      </c>
      <c r="R54" s="42" t="str">
        <f t="shared" si="8"/>
        <v/>
      </c>
    </row>
    <row r="55" spans="1:18">
      <c r="A55" s="5">
        <v>27</v>
      </c>
      <c r="C55" s="5" t="str">
        <f>IF('TRB Record'!C54="","",'TRB Record'!C54)</f>
        <v/>
      </c>
      <c r="D55" s="15"/>
      <c r="E55" s="2"/>
      <c r="F55" s="30" t="str">
        <f t="shared" si="2"/>
        <v/>
      </c>
      <c r="G55" s="37"/>
      <c r="H55" s="37"/>
      <c r="I55" s="37"/>
      <c r="J55" s="37"/>
      <c r="K55" s="37"/>
      <c r="L55" s="45"/>
      <c r="M55" s="42" t="str">
        <f t="shared" si="3"/>
        <v/>
      </c>
      <c r="N55" s="42" t="str">
        <f t="shared" si="4"/>
        <v/>
      </c>
      <c r="O55" s="42" t="str">
        <f t="shared" si="5"/>
        <v/>
      </c>
      <c r="P55" s="42" t="str">
        <f t="shared" si="6"/>
        <v/>
      </c>
      <c r="Q55" s="42" t="str">
        <f t="shared" si="7"/>
        <v/>
      </c>
      <c r="R55" s="42" t="str">
        <f t="shared" si="8"/>
        <v/>
      </c>
    </row>
    <row r="56" spans="1:18">
      <c r="A56" s="5" t="s">
        <v>33</v>
      </c>
      <c r="C56" s="5" t="str">
        <f>IF('TRB Record'!C55="","",'TRB Record'!C55)</f>
        <v/>
      </c>
      <c r="D56" s="15"/>
      <c r="E56" s="2"/>
      <c r="F56" s="30" t="str">
        <f t="shared" si="2"/>
        <v/>
      </c>
      <c r="G56" s="37"/>
      <c r="H56" s="37"/>
      <c r="I56" s="37"/>
      <c r="J56" s="37"/>
      <c r="K56" s="37"/>
      <c r="L56" s="45"/>
      <c r="M56" s="42" t="str">
        <f t="shared" si="3"/>
        <v/>
      </c>
      <c r="N56" s="42" t="str">
        <f t="shared" si="4"/>
        <v/>
      </c>
      <c r="O56" s="42" t="str">
        <f t="shared" si="5"/>
        <v/>
      </c>
      <c r="P56" s="42" t="str">
        <f t="shared" si="6"/>
        <v/>
      </c>
      <c r="Q56" s="42" t="str">
        <f t="shared" si="7"/>
        <v/>
      </c>
      <c r="R56" s="42" t="str">
        <f t="shared" si="8"/>
        <v/>
      </c>
    </row>
    <row r="57" spans="1:18">
      <c r="A57" s="5">
        <v>28</v>
      </c>
      <c r="C57" s="5" t="str">
        <f>IF('TRB Record'!C56="","",'TRB Record'!C56)</f>
        <v/>
      </c>
      <c r="D57" s="15"/>
      <c r="E57" s="2"/>
      <c r="F57" s="30" t="str">
        <f t="shared" si="2"/>
        <v/>
      </c>
      <c r="G57" s="37"/>
      <c r="H57" s="37"/>
      <c r="I57" s="37"/>
      <c r="J57" s="37"/>
      <c r="K57" s="37"/>
      <c r="L57" s="45"/>
      <c r="M57" s="42" t="str">
        <f t="shared" si="3"/>
        <v/>
      </c>
      <c r="N57" s="42" t="str">
        <f t="shared" si="4"/>
        <v/>
      </c>
      <c r="O57" s="42" t="str">
        <f t="shared" si="5"/>
        <v/>
      </c>
      <c r="P57" s="42" t="str">
        <f t="shared" si="6"/>
        <v/>
      </c>
      <c r="Q57" s="42" t="str">
        <f t="shared" si="7"/>
        <v/>
      </c>
      <c r="R57" s="42" t="str">
        <f t="shared" si="8"/>
        <v/>
      </c>
    </row>
    <row r="58" spans="1:18">
      <c r="A58" s="5" t="s">
        <v>34</v>
      </c>
      <c r="C58" s="5" t="str">
        <f>IF('TRB Record'!C57="","",'TRB Record'!C57)</f>
        <v/>
      </c>
      <c r="D58" s="15"/>
      <c r="E58" s="2"/>
      <c r="F58" s="30" t="str">
        <f t="shared" si="2"/>
        <v/>
      </c>
      <c r="G58" s="37"/>
      <c r="H58" s="37"/>
      <c r="I58" s="37"/>
      <c r="J58" s="37"/>
      <c r="K58" s="37"/>
      <c r="L58" s="45"/>
      <c r="M58" s="42" t="str">
        <f t="shared" si="3"/>
        <v/>
      </c>
      <c r="N58" s="42" t="str">
        <f t="shared" si="4"/>
        <v/>
      </c>
      <c r="O58" s="42" t="str">
        <f t="shared" si="5"/>
        <v/>
      </c>
      <c r="P58" s="42" t="str">
        <f t="shared" si="6"/>
        <v/>
      </c>
      <c r="Q58" s="42" t="str">
        <f t="shared" si="7"/>
        <v/>
      </c>
      <c r="R58" s="42" t="str">
        <f t="shared" si="8"/>
        <v/>
      </c>
    </row>
    <row r="59" spans="1:18">
      <c r="A59" s="5">
        <v>29</v>
      </c>
      <c r="C59" s="5" t="str">
        <f>IF('TRB Record'!C58="","",'TRB Record'!C58)</f>
        <v/>
      </c>
      <c r="D59" s="15"/>
      <c r="E59" s="2"/>
      <c r="F59" s="30" t="str">
        <f t="shared" si="2"/>
        <v/>
      </c>
      <c r="G59" s="37"/>
      <c r="H59" s="37"/>
      <c r="I59" s="37"/>
      <c r="J59" s="37"/>
      <c r="K59" s="37"/>
      <c r="L59" s="45"/>
      <c r="M59" s="42" t="str">
        <f t="shared" si="3"/>
        <v/>
      </c>
      <c r="N59" s="42" t="str">
        <f t="shared" si="4"/>
        <v/>
      </c>
      <c r="O59" s="42" t="str">
        <f t="shared" si="5"/>
        <v/>
      </c>
      <c r="P59" s="42" t="str">
        <f t="shared" si="6"/>
        <v/>
      </c>
      <c r="Q59" s="42" t="str">
        <f t="shared" si="7"/>
        <v/>
      </c>
      <c r="R59" s="42" t="str">
        <f t="shared" si="8"/>
        <v/>
      </c>
    </row>
    <row r="60" spans="1:18">
      <c r="A60" s="5" t="s">
        <v>35</v>
      </c>
      <c r="C60" s="5" t="str">
        <f>IF('TRB Record'!C59="","",'TRB Record'!C59)</f>
        <v/>
      </c>
      <c r="D60" s="15"/>
      <c r="E60" s="2"/>
      <c r="F60" s="30" t="str">
        <f t="shared" si="2"/>
        <v/>
      </c>
      <c r="G60" s="37"/>
      <c r="H60" s="37"/>
      <c r="I60" s="37"/>
      <c r="J60" s="37"/>
      <c r="K60" s="37"/>
      <c r="L60" s="45"/>
      <c r="M60" s="42" t="str">
        <f t="shared" si="3"/>
        <v/>
      </c>
      <c r="N60" s="42" t="str">
        <f t="shared" si="4"/>
        <v/>
      </c>
      <c r="O60" s="42" t="str">
        <f t="shared" si="5"/>
        <v/>
      </c>
      <c r="P60" s="42" t="str">
        <f t="shared" si="6"/>
        <v/>
      </c>
      <c r="Q60" s="42" t="str">
        <f t="shared" si="7"/>
        <v/>
      </c>
      <c r="R60" s="42" t="str">
        <f t="shared" si="8"/>
        <v/>
      </c>
    </row>
    <row r="61" spans="1:18">
      <c r="A61" s="5">
        <v>30</v>
      </c>
      <c r="C61" s="5" t="str">
        <f>IF('TRB Record'!C60="","",'TRB Record'!C60)</f>
        <v/>
      </c>
      <c r="D61" s="15"/>
      <c r="E61" s="2"/>
      <c r="F61" s="30" t="str">
        <f t="shared" si="2"/>
        <v/>
      </c>
      <c r="G61" s="37"/>
      <c r="H61" s="37"/>
      <c r="I61" s="37"/>
      <c r="J61" s="37"/>
      <c r="K61" s="37"/>
      <c r="L61" s="45"/>
      <c r="M61" s="42" t="str">
        <f t="shared" si="3"/>
        <v/>
      </c>
      <c r="N61" s="42" t="str">
        <f t="shared" si="4"/>
        <v/>
      </c>
      <c r="O61" s="42" t="str">
        <f t="shared" si="5"/>
        <v/>
      </c>
      <c r="P61" s="42" t="str">
        <f t="shared" si="6"/>
        <v/>
      </c>
      <c r="Q61" s="42" t="str">
        <f t="shared" si="7"/>
        <v/>
      </c>
      <c r="R61" s="42" t="str">
        <f t="shared" si="8"/>
        <v/>
      </c>
    </row>
    <row r="62" spans="1:18">
      <c r="A62" s="5" t="s">
        <v>36</v>
      </c>
      <c r="C62" s="5" t="str">
        <f>IF('TRB Record'!C61="","",'TRB Record'!C61)</f>
        <v/>
      </c>
      <c r="D62" s="15"/>
      <c r="E62" s="2"/>
      <c r="F62" s="30" t="str">
        <f t="shared" si="2"/>
        <v/>
      </c>
      <c r="G62" s="37"/>
      <c r="H62" s="37"/>
      <c r="I62" s="37"/>
      <c r="J62" s="37"/>
      <c r="K62" s="37"/>
      <c r="L62" s="45"/>
      <c r="M62" s="42" t="str">
        <f t="shared" si="3"/>
        <v/>
      </c>
      <c r="N62" s="42" t="str">
        <f t="shared" si="4"/>
        <v/>
      </c>
      <c r="O62" s="42" t="str">
        <f t="shared" si="5"/>
        <v/>
      </c>
      <c r="P62" s="42" t="str">
        <f t="shared" si="6"/>
        <v/>
      </c>
      <c r="Q62" s="42" t="str">
        <f t="shared" si="7"/>
        <v/>
      </c>
      <c r="R62" s="42" t="str">
        <f t="shared" si="8"/>
        <v/>
      </c>
    </row>
    <row r="63" spans="1:18">
      <c r="G63" s="37"/>
      <c r="H63" s="37"/>
      <c r="I63" s="37"/>
      <c r="J63" s="37"/>
      <c r="K63" s="37"/>
      <c r="L63" s="45"/>
    </row>
  </sheetData>
  <mergeCells count="4">
    <mergeCell ref="G1:L1"/>
    <mergeCell ref="D1:F1"/>
    <mergeCell ref="S1:T1"/>
    <mergeCell ref="U1:W1"/>
  </mergeCells>
  <phoneticPr fontId="1" type="noConversion"/>
  <printOptions gridLines="1"/>
  <pageMargins left="0.75" right="0.75" top="1" bottom="1" header="0.5" footer="0.5"/>
  <pageSetup paperSize="0" fitToHeight="5" orientation="landscape" horizontalDpi="4294967292" verticalDpi="4294967292"/>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16</vt:i4>
      </vt:variant>
      <vt:variant>
        <vt:lpstr>Charts</vt:lpstr>
      </vt:variant>
      <vt:variant>
        <vt:i4>1</vt:i4>
      </vt:variant>
      <vt:variant>
        <vt:lpstr>Named Ranges</vt:lpstr>
      </vt:variant>
      <vt:variant>
        <vt:i4>11</vt:i4>
      </vt:variant>
    </vt:vector>
  </HeadingPairs>
  <TitlesOfParts>
    <vt:vector size="28" baseType="lpstr">
      <vt:lpstr>Read me</vt:lpstr>
      <vt:lpstr>TRB Record</vt:lpstr>
      <vt:lpstr>Density</vt:lpstr>
      <vt:lpstr>pH</vt:lpstr>
      <vt:lpstr>Lignin</vt:lpstr>
      <vt:lpstr>Monomeric sugars</vt:lpstr>
      <vt:lpstr>SRSs</vt:lpstr>
      <vt:lpstr>Total sugars</vt:lpstr>
      <vt:lpstr>Organic Acids</vt:lpstr>
      <vt:lpstr>Organic Acids After Hydrolysis</vt:lpstr>
      <vt:lpstr>Data Tracking</vt:lpstr>
      <vt:lpstr>Duplicate mass closure</vt:lpstr>
      <vt:lpstr>Average whole mass closure</vt:lpstr>
      <vt:lpstr>Error Flags</vt:lpstr>
      <vt:lpstr>Comments</vt:lpstr>
      <vt:lpstr>Digestion</vt:lpstr>
      <vt:lpstr>Sugar concentration chart</vt:lpstr>
      <vt:lpstr>carblc</vt:lpstr>
      <vt:lpstr>'Duplicate mass closure'!Print_Area</vt:lpstr>
      <vt:lpstr>Lignin!Print_Area</vt:lpstr>
      <vt:lpstr>'Total sugars'!Print_Area</vt:lpstr>
      <vt:lpstr>'Average whole mass closure'!Print_Titles</vt:lpstr>
      <vt:lpstr>Comments!Print_Titles</vt:lpstr>
      <vt:lpstr>Lignin!Print_Titles</vt:lpstr>
      <vt:lpstr>'Organic Acids'!Print_Titles</vt:lpstr>
      <vt:lpstr>'Organic Acids After Hydrolysis'!Print_Titles</vt:lpstr>
      <vt:lpstr>'Total sugars'!Print_Titles</vt:lpstr>
      <vt:lpstr>'TRB Record'!Print_Titles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Process Liquors Calculation Sheet</dc:title>
  <dc:subject>This calculation workbook automatically calculates compositional analysis and mass closure based on the equations and measurement procedures in the related laboratory analytical procedure.</dc:subject>
  <dc:creator/>
  <cp:lastModifiedBy>jeffrey wolfe</cp:lastModifiedBy>
  <cp:lastPrinted>2012-08-01T21:41:59Z</cp:lastPrinted>
  <dcterms:created xsi:type="dcterms:W3CDTF">2004-05-20T17:39:50Z</dcterms:created>
  <dcterms:modified xsi:type="dcterms:W3CDTF">2012-12-19T19:37:33Z</dcterms:modified>
</cp:coreProperties>
</file>