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1"/>
  </bookViews>
  <sheets>
    <sheet name="MSpec" sheetId="1" r:id="rId1"/>
    <sheet name="Generat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duc.nguyen</author>
  </authors>
  <commentList>
    <comment ref="B14" authorId="0">
      <text>
        <r>
          <rPr>
            <b/>
            <sz val="8"/>
            <rFont val="Tahoma"/>
            <family val="0"/>
          </rPr>
          <t>duc.nguyen:</t>
        </r>
        <r>
          <rPr>
            <sz val="8"/>
            <rFont val="Tahoma"/>
            <family val="0"/>
          </rPr>
          <t xml:space="preserve">
webace doesn't need this column. But script conversion ATD -&gt; LTDD need this field. We should name this field as Circus / Model can understand. Each line in this field would respond to one module/test-case on CAST.</t>
        </r>
      </text>
    </comment>
    <comment ref="A14" authorId="0">
      <text>
        <r>
          <rPr>
            <b/>
            <sz val="8"/>
            <rFont val="Tahoma"/>
            <family val="0"/>
          </rPr>
          <t>duc.nguyen:</t>
        </r>
        <r>
          <rPr>
            <sz val="8"/>
            <rFont val="Tahoma"/>
            <family val="0"/>
          </rPr>
          <t xml:space="preserve">
we don't need this field if we suppose that user just runs webace for one of them.</t>
        </r>
      </text>
    </comment>
    <comment ref="L14" authorId="0">
      <text>
        <r>
          <rPr>
            <b/>
            <sz val="8"/>
            <rFont val="Tahoma"/>
            <family val="0"/>
          </rPr>
          <t>duc.nguyen: this field is only used when column 'Program | Unprogram' equal 'p'</t>
        </r>
        <r>
          <rPr>
            <sz val="8"/>
            <rFont val="Tahoma"/>
            <family val="0"/>
          </rPr>
          <t xml:space="preserve">
1. verilog_bin
2. verilog_hex
3. mentor
4. ikos_bin
5. ikos_hex
6. vhdl</t>
        </r>
      </text>
    </comment>
    <comment ref="AO14" authorId="0">
      <text>
        <r>
          <rPr>
            <b/>
            <sz val="8"/>
            <rFont val="Tahoma"/>
            <family val="0"/>
          </rPr>
          <t>duc.nguyen:</t>
        </r>
        <r>
          <rPr>
            <sz val="8"/>
            <rFont val="Tahoma"/>
            <family val="0"/>
          </rPr>
          <t xml:space="preserve">
1. Composer_Symbol
2. Mentor8X_Symbol
3. Synopsys_Symbol</t>
        </r>
      </text>
    </comment>
  </commentList>
</comments>
</file>

<file path=xl/sharedStrings.xml><?xml version="1.0" encoding="utf-8"?>
<sst xmlns="http://schemas.openxmlformats.org/spreadsheetml/2006/main" count="241" uniqueCount="150">
  <si>
    <t>Module Name</t>
  </si>
  <si>
    <t>Layout</t>
  </si>
  <si>
    <t>FG: MOS_SPICE_6_V1_00</t>
  </si>
  <si>
    <t>CG: MOS_SPICE_V1_00</t>
  </si>
  <si>
    <t>TYPE</t>
  </si>
  <si>
    <t>DR</t>
  </si>
  <si>
    <t>KEY</t>
  </si>
  <si>
    <t>Description</t>
  </si>
  <si>
    <t>DUT1</t>
  </si>
  <si>
    <t>_End_of_Table_</t>
  </si>
  <si>
    <t>DESCRIPTION: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</si>
  <si>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</si>
  <si>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</si>
  <si>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</si>
  <si>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</si>
  <si>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</si>
  <si>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</si>
  <si>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</si>
  <si>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</si>
  <si>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</si>
  <si>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</si>
  <si>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</si>
  <si>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</si>
  <si>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</si>
  <si>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</si>
  <si>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</si>
  <si>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</si>
  <si>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</si>
  <si>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</si>
  <si>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</si>
  <si>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</si>
  <si>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</si>
  <si>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</si>
  <si>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_End_of_Data_</t>
  </si>
  <si>
    <t>_EOF_</t>
  </si>
  <si>
    <t>PROJECT: ACE</t>
  </si>
  <si>
    <t>Tool Set</t>
  </si>
  <si>
    <t>Library Name</t>
  </si>
  <si>
    <t>Pyramid Version</t>
  </si>
  <si>
    <t>Compiler Memory</t>
  </si>
  <si>
    <t>Word Count</t>
  </si>
  <si>
    <t>Word Length</t>
  </si>
  <si>
    <t>Mux/Block Factor</t>
  </si>
  <si>
    <t>Source Library</t>
  </si>
  <si>
    <t>Data Sheet</t>
  </si>
  <si>
    <t>Floorplan LEF</t>
  </si>
  <si>
    <t>Spice Netlist</t>
  </si>
  <si>
    <t>Magma_Scanchain_Definition</t>
  </si>
  <si>
    <t>FIRE</t>
  </si>
  <si>
    <t>Blastrail</t>
  </si>
  <si>
    <t>Clp</t>
  </si>
  <si>
    <t>Ctl</t>
  </si>
  <si>
    <t>Fastscan</t>
  </si>
  <si>
    <t>Redhawk</t>
  </si>
  <si>
    <t>Tetramax</t>
  </si>
  <si>
    <t>Verilog</t>
  </si>
  <si>
    <t>Verilog_Power_Aware</t>
  </si>
  <si>
    <t>Verilog_Emulation</t>
  </si>
  <si>
    <t>Development</t>
  </si>
  <si>
    <t>Production</t>
  </si>
  <si>
    <t>Production Tools</t>
  </si>
  <si>
    <t>Development Tools</t>
  </si>
  <si>
    <t>gs70</t>
  </si>
  <si>
    <t>pyramid_5</t>
  </si>
  <si>
    <t>pyramid_4_2</t>
  </si>
  <si>
    <t>pyramid_4_1</t>
  </si>
  <si>
    <t>pyramid_4_0</t>
  </si>
  <si>
    <t>BYG_TWO_PORT</t>
  </si>
  <si>
    <t>GWG_CROM</t>
  </si>
  <si>
    <t>CONFIGURE TABLE:</t>
  </si>
  <si>
    <r>
      <t>view</t>
    </r>
    <r>
      <rPr>
        <sz val="10"/>
        <rFont val="Arial"/>
        <family val="2"/>
      </rPr>
      <t>.char</t>
    </r>
  </si>
  <si>
    <r>
      <t>x</t>
    </r>
    <r>
      <rPr>
        <sz val="10"/>
        <rFont val="Arial"/>
        <family val="2"/>
      </rPr>
      <t>.char</t>
    </r>
  </si>
  <si>
    <t>OPT</t>
  </si>
  <si>
    <t>Advance of this format:</t>
  </si>
  <si>
    <t>Model can have an overview on all configures supported in all compilers and testcase.</t>
  </si>
  <si>
    <t>We just create one "test-die" on CAST used for running webace (e.g. WEBACE)</t>
  </si>
  <si>
    <t>Version:</t>
  </si>
  <si>
    <t>Date</t>
  </si>
  <si>
    <t>Input template for webace on CAST</t>
  </si>
  <si>
    <t>Model can manage all test-cases of all libraries and compilers with ONLY ONE FILE</t>
  </si>
  <si>
    <t>Convention:</t>
  </si>
  <si>
    <t>Don't change order of these columns</t>
  </si>
  <si>
    <t>Blastrail_Model</t>
  </si>
  <si>
    <t>Clp_Model</t>
  </si>
  <si>
    <t>Ctl_Model</t>
  </si>
  <si>
    <t>Fastscan_Model</t>
  </si>
  <si>
    <t>Redhawk_Model</t>
  </si>
  <si>
    <t>Tetramax_Model</t>
  </si>
  <si>
    <t>Verilog_Model</t>
  </si>
  <si>
    <t>Verilog_Power_Aware_Model</t>
  </si>
  <si>
    <t>Verilog_Emulation_Model</t>
  </si>
  <si>
    <t>FIRE_Model</t>
  </si>
  <si>
    <r>
      <t>compiler</t>
    </r>
    <r>
      <rPr>
        <sz val="10"/>
        <rFont val="Arial"/>
        <family val="2"/>
      </rPr>
      <t>.char</t>
    </r>
  </si>
  <si>
    <t>if this field contains 'rom', we need to specify program option: p | u after it passes word count, word length and mux/block</t>
  </si>
  <si>
    <r>
      <t>tool</t>
    </r>
    <r>
      <rPr>
        <sz val="10"/>
        <rFont val="Arial"/>
        <family val="2"/>
      </rPr>
      <t>.char</t>
    </r>
  </si>
  <si>
    <t>p</t>
  </si>
  <si>
    <t>u</t>
  </si>
  <si>
    <t>Program | Unprogram</t>
  </si>
  <si>
    <t>Synopsys_Symbol</t>
  </si>
  <si>
    <t>Synopsys</t>
  </si>
  <si>
    <t>Program / Unprogram</t>
  </si>
  <si>
    <t>Synopsys Symbol Type</t>
  </si>
  <si>
    <t>Program Type</t>
  </si>
  <si>
    <t>23</t>
  </si>
  <si>
    <t>Synopsys Symbol</t>
  </si>
  <si>
    <t>24</t>
  </si>
  <si>
    <t>25</t>
  </si>
  <si>
    <t>26</t>
  </si>
  <si>
    <t>Layout_HDL</t>
  </si>
  <si>
    <t>HDL_Netlist</t>
  </si>
  <si>
    <t>TDL_PMT_Vectors</t>
  </si>
  <si>
    <t>27</t>
  </si>
  <si>
    <t>28</t>
  </si>
  <si>
    <t>29</t>
  </si>
  <si>
    <t>equal p|u only if compiler contains pattern 'rom'</t>
  </si>
  <si>
    <r>
      <t>library</t>
    </r>
    <r>
      <rPr>
        <sz val="10"/>
        <rFont val="Arial"/>
        <family val="2"/>
      </rPr>
      <t>.char</t>
    </r>
  </si>
  <si>
    <r>
      <t>program</t>
    </r>
    <r>
      <rPr>
        <sz val="10"/>
        <rFont val="Arial"/>
        <family val="2"/>
      </rPr>
      <t>.char</t>
    </r>
  </si>
  <si>
    <t>ace_testcase_1</t>
  </si>
  <si>
    <r>
      <t>program_type</t>
    </r>
    <r>
      <rPr>
        <sz val="10"/>
        <rFont val="Arial"/>
        <family val="2"/>
      </rPr>
      <t>.char</t>
    </r>
  </si>
  <si>
    <t>4/0</t>
  </si>
  <si>
    <t>ace_testcase_2</t>
  </si>
  <si>
    <t>ace_testcase_3</t>
  </si>
  <si>
    <t>ace_testcase_4</t>
  </si>
  <si>
    <t>ace_testcase_5</t>
  </si>
  <si>
    <t>ace_testcase_6</t>
  </si>
  <si>
    <t>NLM_Library</t>
  </si>
  <si>
    <t>SPM_Library</t>
  </si>
  <si>
    <t>SPM2NLM_Library</t>
  </si>
  <si>
    <t>Astrorail_Model</t>
  </si>
  <si>
    <t>IR_Drop_Module</t>
  </si>
  <si>
    <t>Mbist_Model</t>
  </si>
  <si>
    <t>Physical_Model</t>
  </si>
  <si>
    <t>Viatal95_Model</t>
  </si>
  <si>
    <t>n/a</t>
  </si>
  <si>
    <t>16/0</t>
  </si>
  <si>
    <t>All views</t>
  </si>
  <si>
    <t>VIEW</t>
  </si>
  <si>
    <t>30</t>
  </si>
  <si>
    <t>31</t>
  </si>
  <si>
    <t>32</t>
  </si>
  <si>
    <t>33</t>
  </si>
  <si>
    <t>34</t>
  </si>
  <si>
    <t>35</t>
  </si>
  <si>
    <t>36</t>
  </si>
  <si>
    <t>37</t>
  </si>
  <si>
    <t>ace_testcase_7</t>
  </si>
  <si>
    <t>ace_testcase_8</t>
  </si>
  <si>
    <t>ace_testcase_9</t>
  </si>
  <si>
    <t>Don't change order of OPT from 00 to 08</t>
  </si>
  <si>
    <t/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</si>
</sst>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1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name val="ＭＳ Ｐゴシック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22" applyFont="1" applyAlignment="1">
      <alignment horizontal="center" vertical="center" wrapText="1"/>
      <protection/>
    </xf>
    <xf numFmtId="0" fontId="4" fillId="0" borderId="0" xfId="23" applyFont="1" applyBorder="1">
      <alignment/>
      <protection/>
    </xf>
    <xf numFmtId="49" fontId="4" fillId="0" borderId="0" xfId="23" applyNumberFormat="1" applyFont="1" applyBorder="1" applyAlignment="1">
      <alignment horizontal="left" vertical="top"/>
      <protection/>
    </xf>
    <xf numFmtId="0" fontId="5" fillId="0" borderId="0" xfId="23" applyFont="1" applyBorder="1">
      <alignment/>
      <protection/>
    </xf>
    <xf numFmtId="0" fontId="0" fillId="0" borderId="0" xfId="23" applyFont="1" applyBorder="1">
      <alignment/>
      <protection/>
    </xf>
    <xf numFmtId="0" fontId="4" fillId="2" borderId="1" xfId="23" applyFont="1" applyFill="1" applyBorder="1">
      <alignment/>
      <protection/>
    </xf>
    <xf numFmtId="0" fontId="7" fillId="0" borderId="0" xfId="23" applyFont="1" applyBorder="1">
      <alignment/>
      <protection/>
    </xf>
    <xf numFmtId="0" fontId="2" fillId="3" borderId="2" xfId="25" applyFont="1" applyFill="1" applyBorder="1" applyAlignment="1">
      <alignment horizontal="center" wrapText="1"/>
      <protection/>
    </xf>
    <xf numFmtId="0" fontId="2" fillId="4" borderId="2" xfId="25" applyFont="1" applyFill="1" applyBorder="1" applyAlignment="1">
      <alignment horizontal="center" wrapText="1"/>
      <protection/>
    </xf>
    <xf numFmtId="164" fontId="2" fillId="5" borderId="2" xfId="25" applyNumberFormat="1" applyFont="1" applyFill="1" applyBorder="1" applyAlignment="1">
      <alignment horizontal="center" wrapText="1"/>
      <protection/>
    </xf>
    <xf numFmtId="49" fontId="4" fillId="2" borderId="1" xfId="23" applyNumberFormat="1" applyFont="1" applyFill="1" applyBorder="1" applyAlignment="1">
      <alignment horizontal="left" vertical="top"/>
      <protection/>
    </xf>
    <xf numFmtId="0" fontId="0" fillId="3" borderId="2" xfId="23" applyFont="1" applyFill="1" applyBorder="1">
      <alignment/>
      <protection/>
    </xf>
    <xf numFmtId="49" fontId="0" fillId="3" borderId="2" xfId="23" applyNumberFormat="1" applyFont="1" applyFill="1" applyBorder="1" applyAlignment="1">
      <alignment horizontal="left" vertical="top"/>
      <protection/>
    </xf>
    <xf numFmtId="0" fontId="4" fillId="0" borderId="0" xfId="23" applyFont="1" applyBorder="1" applyAlignment="1">
      <alignment horizontal="right"/>
      <protection/>
    </xf>
    <xf numFmtId="49" fontId="4" fillId="3" borderId="2" xfId="23" applyNumberFormat="1" applyFont="1" applyFill="1" applyBorder="1" applyAlignment="1">
      <alignment horizontal="left" vertical="top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2" xfId="23" applyNumberFormat="1" applyFont="1" applyFill="1" applyBorder="1" applyAlignment="1">
      <alignment/>
      <protection/>
    </xf>
    <xf numFmtId="0" fontId="0" fillId="6" borderId="2" xfId="23" applyFont="1" applyFill="1" applyBorder="1">
      <alignment/>
      <protection/>
    </xf>
    <xf numFmtId="0" fontId="0" fillId="0" borderId="2" xfId="0" applyBorder="1" applyAlignment="1">
      <alignment/>
    </xf>
    <xf numFmtId="0" fontId="0" fillId="6" borderId="2" xfId="0" applyFill="1" applyBorder="1" applyAlignment="1">
      <alignment/>
    </xf>
    <xf numFmtId="16" fontId="0" fillId="0" borderId="0" xfId="0" applyNumberFormat="1" applyFont="1" applyAlignment="1">
      <alignment/>
    </xf>
    <xf numFmtId="0" fontId="9" fillId="0" borderId="0" xfId="23" applyFont="1" applyBorder="1">
      <alignment/>
      <protection/>
    </xf>
    <xf numFmtId="0" fontId="6" fillId="0" borderId="0" xfId="23" applyFont="1" applyBorder="1">
      <alignment/>
      <protection/>
    </xf>
    <xf numFmtId="0" fontId="6" fillId="0" borderId="3" xfId="0" applyFont="1" applyBorder="1" applyAlignment="1">
      <alignment horizontal="center"/>
    </xf>
    <xf numFmtId="49" fontId="14" fillId="3" borderId="2" xfId="23" applyNumberFormat="1" applyFont="1" applyFill="1" applyBorder="1" applyAlignment="1">
      <alignment horizontal="left" vertical="top"/>
      <protection/>
    </xf>
    <xf numFmtId="0" fontId="6" fillId="6" borderId="2" xfId="23" applyFont="1" applyFill="1" applyBorder="1">
      <alignment/>
      <protection/>
    </xf>
    <xf numFmtId="49" fontId="0" fillId="0" borderId="2" xfId="0" applyNumberFormat="1" applyBorder="1" applyAlignment="1">
      <alignment/>
    </xf>
    <xf numFmtId="0" fontId="0" fillId="7" borderId="2" xfId="0" applyFill="1" applyBorder="1" applyAlignment="1">
      <alignment/>
    </xf>
    <xf numFmtId="0" fontId="0" fillId="3" borderId="2" xfId="23" applyFont="1" applyFill="1" applyBorder="1" applyProtection="1">
      <alignment/>
      <protection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2" fillId="5" borderId="5" xfId="25" applyNumberFormat="1" applyFont="1" applyFill="1" applyBorder="1" applyAlignment="1">
      <alignment horizontal="center" wrapText="1"/>
      <protection/>
    </xf>
    <xf numFmtId="164" fontId="2" fillId="5" borderId="4" xfId="25" applyNumberFormat="1" applyFont="1" applyFill="1" applyBorder="1" applyAlignment="1">
      <alignment horizontal="center" wrapText="1"/>
      <protection/>
    </xf>
    <xf numFmtId="164" fontId="2" fillId="5" borderId="3" xfId="25" applyNumberFormat="1" applyFont="1" applyFill="1" applyBorder="1" applyAlignment="1">
      <alignment horizont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lbc8_modules" xfId="21"/>
    <cellStyle name="Normal_lbc8_depmos_rev2" xfId="22"/>
    <cellStyle name="Normal_pmos_spice_6_1" xfId="23"/>
    <cellStyle name="Percent" xfId="24"/>
    <cellStyle name="㼿㼿㼿㼿㼿_x0000__x0000__x0000__x0000__x0000__x0000__x0000__x0000__x0000__x0000__x0000__x0000__x0000__x0000__x0000__x0000__x0000__x0000__x0000__x0000__x0000__x0000__x0000__x0000__x0000__x0000__x0000__x0000__x0000__x0000__x0000__x0000__x0000_" xfId="25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workbookViewId="0" topLeftCell="A1">
      <pane xSplit="7" ySplit="14" topLeftCell="AF15" activePane="bottomRight" state="frozen"/>
      <selection pane="topLeft" activeCell="A1" sqref="A1"/>
      <selection pane="topRight" activeCell="H1" sqref="H1"/>
      <selection pane="bottomLeft" activeCell="A15" sqref="A15"/>
      <selection pane="bottomRight" activeCell="AM20" sqref="AM20"/>
    </sheetView>
  </sheetViews>
  <sheetFormatPr defaultColWidth="9.140625" defaultRowHeight="12.75"/>
  <cols>
    <col min="1" max="1" width="12.140625" style="0" customWidth="1"/>
    <col min="3" max="3" width="10.7109375" style="0" customWidth="1"/>
    <col min="4" max="4" width="16.7109375" style="0" bestFit="1" customWidth="1"/>
    <col min="6" max="6" width="11.57421875" style="0" bestFit="1" customWidth="1"/>
    <col min="7" max="7" width="17.57421875" style="0" bestFit="1" customWidth="1"/>
    <col min="8" max="8" width="5.7109375" style="0" bestFit="1" customWidth="1"/>
    <col min="9" max="9" width="6.57421875" style="0" bestFit="1" customWidth="1"/>
    <col min="10" max="10" width="9.00390625" style="0" bestFit="1" customWidth="1"/>
    <col min="11" max="12" width="9.57421875" style="0" customWidth="1"/>
    <col min="13" max="14" width="5.28125" style="0" bestFit="1" customWidth="1"/>
    <col min="15" max="15" width="6.28125" style="0" bestFit="1" customWidth="1"/>
    <col min="16" max="16" width="5.57421875" style="0" bestFit="1" customWidth="1"/>
    <col min="17" max="17" width="6.28125" style="0" bestFit="1" customWidth="1"/>
    <col min="18" max="18" width="6.28125" style="0" customWidth="1"/>
    <col min="19" max="19" width="8.28125" style="0" customWidth="1"/>
    <col min="20" max="20" width="6.00390625" style="0" bestFit="1" customWidth="1"/>
    <col min="21" max="21" width="5.8515625" style="0" bestFit="1" customWidth="1"/>
    <col min="22" max="22" width="6.140625" style="0" bestFit="1" customWidth="1"/>
    <col min="23" max="23" width="7.28125" style="0" bestFit="1" customWidth="1"/>
    <col min="24" max="24" width="7.140625" style="0" bestFit="1" customWidth="1"/>
    <col min="25" max="25" width="4.28125" style="0" bestFit="1" customWidth="1"/>
    <col min="26" max="26" width="4.00390625" style="0" bestFit="1" customWidth="1"/>
    <col min="27" max="27" width="8.00390625" style="0" bestFit="1" customWidth="1"/>
    <col min="28" max="28" width="8.28125" style="0" customWidth="1"/>
    <col min="29" max="29" width="8.7109375" style="0" bestFit="1" customWidth="1"/>
    <col min="30" max="30" width="7.57421875" style="0" bestFit="1" customWidth="1"/>
    <col min="31" max="31" width="6.7109375" style="0" bestFit="1" customWidth="1"/>
    <col min="32" max="32" width="9.28125" style="0" bestFit="1" customWidth="1"/>
    <col min="33" max="33" width="7.7109375" style="0" bestFit="1" customWidth="1"/>
    <col min="34" max="34" width="7.421875" style="0" bestFit="1" customWidth="1"/>
    <col min="35" max="36" width="7.7109375" style="0" customWidth="1"/>
    <col min="37" max="37" width="7.00390625" style="0" bestFit="1" customWidth="1"/>
    <col min="38" max="38" width="7.421875" style="0" bestFit="1" customWidth="1"/>
    <col min="39" max="39" width="8.28125" style="0" bestFit="1" customWidth="1"/>
    <col min="40" max="40" width="8.28125" style="0" customWidth="1"/>
    <col min="41" max="41" width="9.00390625" style="0" customWidth="1"/>
  </cols>
  <sheetData>
    <row r="1" spans="1:6" ht="12.75">
      <c r="A1" s="16" t="s">
        <v>78</v>
      </c>
      <c r="F1" s="20" t="s">
        <v>63</v>
      </c>
    </row>
    <row r="2" spans="1:6" ht="12.75">
      <c r="A2" s="17" t="s">
        <v>76</v>
      </c>
      <c r="B2" s="17">
        <v>0.1</v>
      </c>
      <c r="F2" s="20" t="s">
        <v>64</v>
      </c>
    </row>
    <row r="3" spans="1:6" ht="12.75">
      <c r="A3" s="17" t="s">
        <v>77</v>
      </c>
      <c r="B3" s="22">
        <v>39759</v>
      </c>
      <c r="F3" s="20" t="s">
        <v>65</v>
      </c>
    </row>
    <row r="4" spans="1:6" ht="12.75">
      <c r="A4" s="17"/>
      <c r="B4" s="17"/>
      <c r="F4" s="20" t="s">
        <v>66</v>
      </c>
    </row>
    <row r="7" ht="12.75">
      <c r="A7" s="16" t="s">
        <v>73</v>
      </c>
    </row>
    <row r="8" ht="12.75">
      <c r="B8" t="s">
        <v>79</v>
      </c>
    </row>
    <row r="9" ht="12.75">
      <c r="B9" t="s">
        <v>74</v>
      </c>
    </row>
    <row r="10" ht="12.75">
      <c r="B10" t="s">
        <v>75</v>
      </c>
    </row>
    <row r="13" spans="4:41" ht="12.75">
      <c r="D13" s="31" t="s">
        <v>81</v>
      </c>
      <c r="E13" s="31"/>
      <c r="F13" s="31"/>
      <c r="G13" s="31"/>
      <c r="H13" s="31"/>
      <c r="I13" s="31"/>
      <c r="J13" s="32"/>
      <c r="K13" s="25"/>
      <c r="L13" s="25"/>
      <c r="M13" s="33" t="s">
        <v>136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5"/>
      <c r="AO13" s="25"/>
    </row>
    <row r="14" spans="1:41" s="1" customFormat="1" ht="45">
      <c r="A14" s="8" t="s">
        <v>43</v>
      </c>
      <c r="B14" s="8" t="s">
        <v>0</v>
      </c>
      <c r="C14" s="8" t="s">
        <v>7</v>
      </c>
      <c r="D14" s="9" t="s">
        <v>36</v>
      </c>
      <c r="E14" s="9" t="s">
        <v>37</v>
      </c>
      <c r="F14" s="9" t="s">
        <v>38</v>
      </c>
      <c r="G14" s="9" t="s">
        <v>39</v>
      </c>
      <c r="H14" s="9" t="s">
        <v>40</v>
      </c>
      <c r="I14" s="9" t="s">
        <v>41</v>
      </c>
      <c r="J14" s="9" t="s">
        <v>42</v>
      </c>
      <c r="K14" s="9" t="s">
        <v>97</v>
      </c>
      <c r="L14" s="9" t="s">
        <v>102</v>
      </c>
      <c r="M14" s="10" t="s">
        <v>125</v>
      </c>
      <c r="N14" s="10" t="s">
        <v>126</v>
      </c>
      <c r="O14" s="10" t="s">
        <v>127</v>
      </c>
      <c r="P14" s="10" t="s">
        <v>44</v>
      </c>
      <c r="Q14" s="10" t="s">
        <v>1</v>
      </c>
      <c r="R14" s="10" t="s">
        <v>108</v>
      </c>
      <c r="S14" s="10" t="s">
        <v>45</v>
      </c>
      <c r="T14" s="10" t="s">
        <v>46</v>
      </c>
      <c r="U14" s="10" t="s">
        <v>109</v>
      </c>
      <c r="V14" s="10" t="s">
        <v>110</v>
      </c>
      <c r="W14" s="10" t="s">
        <v>82</v>
      </c>
      <c r="X14" s="10" t="s">
        <v>128</v>
      </c>
      <c r="Y14" s="10" t="s">
        <v>83</v>
      </c>
      <c r="Z14" s="10" t="s">
        <v>84</v>
      </c>
      <c r="AA14" s="10" t="s">
        <v>85</v>
      </c>
      <c r="AB14" s="10" t="s">
        <v>86</v>
      </c>
      <c r="AC14" s="10" t="s">
        <v>47</v>
      </c>
      <c r="AD14" s="10" t="s">
        <v>87</v>
      </c>
      <c r="AE14" s="10" t="s">
        <v>88</v>
      </c>
      <c r="AF14" s="10" t="s">
        <v>89</v>
      </c>
      <c r="AG14" s="10" t="s">
        <v>90</v>
      </c>
      <c r="AH14" s="10" t="s">
        <v>91</v>
      </c>
      <c r="AI14" s="10" t="s">
        <v>129</v>
      </c>
      <c r="AJ14" s="10" t="s">
        <v>130</v>
      </c>
      <c r="AK14" s="10" t="s">
        <v>132</v>
      </c>
      <c r="AL14" s="10" t="s">
        <v>131</v>
      </c>
      <c r="AM14" s="10" t="s">
        <v>98</v>
      </c>
      <c r="AN14" s="10" t="s">
        <v>135</v>
      </c>
      <c r="AO14" s="9" t="s">
        <v>99</v>
      </c>
    </row>
    <row r="15" spans="1:41" ht="12.75">
      <c r="A15" s="21" t="s">
        <v>149</v>
      </c>
      <c r="B15" s="21" t="s">
        <v>123</v>
      </c>
      <c r="C15" s="21" t="s">
        <v>7</v>
      </c>
      <c r="D15" s="20" t="s">
        <v>61</v>
      </c>
      <c r="E15" s="20" t="s">
        <v>62</v>
      </c>
      <c r="F15" s="20" t="s">
        <v>65</v>
      </c>
      <c r="G15" s="20" t="s">
        <v>68</v>
      </c>
      <c r="H15" s="20">
        <v>512</v>
      </c>
      <c r="I15" s="20">
        <v>64</v>
      </c>
      <c r="J15" s="20" t="s">
        <v>134</v>
      </c>
      <c r="K15" s="20" t="s">
        <v>95</v>
      </c>
      <c r="L15" s="20">
        <v>2</v>
      </c>
      <c r="M15" s="20">
        <v>1</v>
      </c>
      <c r="N15" s="20" t="s">
        <v>149</v>
      </c>
      <c r="O15" s="20" t="s">
        <v>149</v>
      </c>
      <c r="P15" s="20">
        <v>1</v>
      </c>
      <c r="Q15" s="20">
        <v>1</v>
      </c>
      <c r="R15" s="20" t="s">
        <v>149</v>
      </c>
      <c r="S15" s="20">
        <v>1</v>
      </c>
      <c r="T15" s="20">
        <v>1</v>
      </c>
      <c r="U15" s="20" t="s">
        <v>149</v>
      </c>
      <c r="V15" s="20" t="s">
        <v>149</v>
      </c>
      <c r="W15" s="20">
        <v>1</v>
      </c>
      <c r="X15" s="20" t="s">
        <v>149</v>
      </c>
      <c r="Y15" s="20">
        <v>1</v>
      </c>
      <c r="Z15" s="20">
        <v>1</v>
      </c>
      <c r="AA15" s="20">
        <v>1</v>
      </c>
      <c r="AB15" s="20">
        <v>1</v>
      </c>
      <c r="AC15" s="20">
        <v>1</v>
      </c>
      <c r="AD15" s="20">
        <v>1</v>
      </c>
      <c r="AE15" s="20">
        <v>1</v>
      </c>
      <c r="AF15" s="20">
        <v>1</v>
      </c>
      <c r="AG15" s="20">
        <v>1</v>
      </c>
      <c r="AH15" s="20">
        <v>1</v>
      </c>
      <c r="AI15" s="20" t="s">
        <v>149</v>
      </c>
      <c r="AJ15" s="20" t="s">
        <v>149</v>
      </c>
      <c r="AK15" s="20" t="s">
        <v>149</v>
      </c>
      <c r="AL15" s="20" t="s">
        <v>149</v>
      </c>
      <c r="AM15" s="20" t="s">
        <v>149</v>
      </c>
      <c r="AN15" s="20" t="s">
        <v>149</v>
      </c>
      <c r="AO15" s="20" t="s">
        <v>149</v>
      </c>
    </row>
  </sheetData>
  <mergeCells count="2">
    <mergeCell ref="D13:J13"/>
    <mergeCell ref="M13:AN1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3">
      <selection activeCell="I32" sqref="I32"/>
    </sheetView>
  </sheetViews>
  <sheetFormatPr defaultColWidth="9.140625" defaultRowHeight="12.75"/>
  <cols>
    <col min="1" max="1" width="6.00390625" style="2" customWidth="1"/>
    <col min="2" max="2" width="3.57421875" style="3" bestFit="1" customWidth="1"/>
    <col min="3" max="3" width="9.421875" style="3" bestFit="1" customWidth="1"/>
    <col min="4" max="4" width="26.00390625" style="2" bestFit="1" customWidth="1"/>
    <col min="5" max="5" width="16.7109375" style="2" bestFit="1" customWidth="1"/>
    <col min="6" max="8" width="9.140625" style="2" customWidth="1"/>
    <col min="9" max="10" width="9.28125" style="2" customWidth="1"/>
    <col min="11" max="16384" width="9.140625" style="2" customWidth="1"/>
  </cols>
  <sheetData>
    <row r="1" ht="12.75">
      <c r="A1" s="2" t="s">
        <v>35</v>
      </c>
    </row>
    <row r="2" ht="15.75" customHeight="1">
      <c r="A2" s="23" t="s">
        <v>2</v>
      </c>
    </row>
    <row r="3" ht="15.75" customHeight="1">
      <c r="A3" s="23" t="s">
        <v>3</v>
      </c>
    </row>
    <row r="4" ht="15.75" customHeight="1">
      <c r="A4" s="4"/>
    </row>
    <row r="5" ht="12.75">
      <c r="A5" s="2" t="s">
        <v>10</v>
      </c>
    </row>
    <row r="8" ht="12.75">
      <c r="A8" s="2" t="s">
        <v>80</v>
      </c>
    </row>
    <row r="9" ht="12.75">
      <c r="A9" s="24" t="s">
        <v>148</v>
      </c>
    </row>
    <row r="11" spans="4:5" ht="12.75">
      <c r="D11" s="3"/>
      <c r="E11" s="3"/>
    </row>
    <row r="12" ht="13.5" thickBot="1">
      <c r="A12" s="2" t="s">
        <v>69</v>
      </c>
    </row>
    <row r="13" spans="1:5" ht="12.75">
      <c r="A13" s="6" t="s">
        <v>4</v>
      </c>
      <c r="B13" s="11" t="s">
        <v>5</v>
      </c>
      <c r="C13" s="11" t="s">
        <v>6</v>
      </c>
      <c r="D13" s="6" t="s">
        <v>7</v>
      </c>
      <c r="E13" s="6" t="s">
        <v>8</v>
      </c>
    </row>
    <row r="14" spans="1:5" ht="12.75">
      <c r="A14" s="30" t="s">
        <v>72</v>
      </c>
      <c r="B14" s="13" t="s">
        <v>11</v>
      </c>
      <c r="C14" s="26" t="s">
        <v>94</v>
      </c>
      <c r="D14" s="19" t="s">
        <v>36</v>
      </c>
      <c r="E14" s="18" t="str">
        <f>HLOOKUP(MSpec!D14,MSpec!A14:AM15,2,0)</f>
        <v>Development Tools</v>
      </c>
    </row>
    <row r="15" spans="1:5" ht="12.75">
      <c r="A15" s="30" t="s">
        <v>72</v>
      </c>
      <c r="B15" s="13" t="s">
        <v>12</v>
      </c>
      <c r="C15" s="26" t="s">
        <v>115</v>
      </c>
      <c r="D15" s="19" t="s">
        <v>37</v>
      </c>
      <c r="E15" s="18" t="str">
        <f>HLOOKUP(MSpec!E14,MSpec!A14:AM15,2,0)</f>
        <v>gs70</v>
      </c>
    </row>
    <row r="16" spans="1:5" ht="12.75">
      <c r="A16" s="30" t="s">
        <v>72</v>
      </c>
      <c r="B16" s="13" t="s">
        <v>13</v>
      </c>
      <c r="C16" s="15" t="s">
        <v>71</v>
      </c>
      <c r="D16" s="19" t="s">
        <v>38</v>
      </c>
      <c r="E16" s="18" t="str">
        <f>HLOOKUP(MSpec!F14,MSpec!A14:AM15,2,0)</f>
        <v>pyramid_4_1</v>
      </c>
    </row>
    <row r="17" spans="1:7" ht="12.75">
      <c r="A17" s="30" t="s">
        <v>72</v>
      </c>
      <c r="B17" s="13" t="s">
        <v>14</v>
      </c>
      <c r="C17" s="26" t="s">
        <v>92</v>
      </c>
      <c r="D17" s="19" t="s">
        <v>39</v>
      </c>
      <c r="E17" s="18" t="str">
        <f>HLOOKUP(MSpec!G14,MSpec!A14:AM15,2,0)</f>
        <v>GWG_CROM</v>
      </c>
      <c r="G17" s="5" t="s">
        <v>93</v>
      </c>
    </row>
    <row r="18" spans="1:5" ht="12.75">
      <c r="A18" s="30" t="s">
        <v>72</v>
      </c>
      <c r="B18" s="13" t="s">
        <v>15</v>
      </c>
      <c r="C18" s="15" t="s">
        <v>71</v>
      </c>
      <c r="D18" s="19" t="s">
        <v>40</v>
      </c>
      <c r="E18" s="18">
        <f>HLOOKUP(MSpec!H14,MSpec!A14:AM15,2,0)</f>
        <v>512</v>
      </c>
    </row>
    <row r="19" spans="1:5" ht="12.75">
      <c r="A19" s="30" t="s">
        <v>72</v>
      </c>
      <c r="B19" s="13" t="s">
        <v>16</v>
      </c>
      <c r="C19" s="15" t="s">
        <v>71</v>
      </c>
      <c r="D19" s="19" t="s">
        <v>41</v>
      </c>
      <c r="E19" s="18">
        <f>HLOOKUP(MSpec!I14,MSpec!A14:AM15,2,0)</f>
        <v>64</v>
      </c>
    </row>
    <row r="20" spans="1:5" ht="12.75">
      <c r="A20" s="30" t="s">
        <v>72</v>
      </c>
      <c r="B20" s="13" t="s">
        <v>17</v>
      </c>
      <c r="C20" s="15" t="s">
        <v>71</v>
      </c>
      <c r="D20" s="19" t="s">
        <v>42</v>
      </c>
      <c r="E20" s="18" t="str">
        <f>HLOOKUP(MSpec!J14,MSpec!A14:AM15,2,0)</f>
        <v>16/0</v>
      </c>
    </row>
    <row r="21" spans="1:7" ht="12.75">
      <c r="A21" s="30" t="s">
        <v>72</v>
      </c>
      <c r="B21" s="13" t="s">
        <v>18</v>
      </c>
      <c r="C21" s="26" t="s">
        <v>116</v>
      </c>
      <c r="D21" s="27" t="s">
        <v>100</v>
      </c>
      <c r="E21" s="18" t="str">
        <f>IF(OR(HLOOKUP(MSpec!K14,MSpec!A14:AO15,2,0)="p",HLOOKUP(MSpec!K14,MSpec!A14:AO15,2,0)="u"),HLOOKUP(MSpec!K14,MSpec!A14:AO15,2,0),"NA")</f>
        <v>p</v>
      </c>
      <c r="G21" s="24" t="s">
        <v>114</v>
      </c>
    </row>
    <row r="22" spans="1:7" ht="12.75">
      <c r="A22" s="12" t="s">
        <v>72</v>
      </c>
      <c r="B22" s="13" t="s">
        <v>19</v>
      </c>
      <c r="C22" s="15" t="s">
        <v>70</v>
      </c>
      <c r="D22" s="19" t="s">
        <v>125</v>
      </c>
      <c r="E22" s="18" t="str">
        <f>IF(OR(HLOOKUP(MSpec!AN14,MSpec!M14:AN15,2,0)=1,HLOOKUP(MSpec!M14,MSpec!A14:AM15,2,0)=1),HLOOKUP(MSpec!M14,MSpec!A14:AM15,1,0),"NA")</f>
        <v>NLM_Library</v>
      </c>
      <c r="G22" s="24"/>
    </row>
    <row r="23" spans="1:7" ht="12.75">
      <c r="A23" s="12" t="s">
        <v>72</v>
      </c>
      <c r="B23" s="13" t="s">
        <v>20</v>
      </c>
      <c r="C23" s="15" t="s">
        <v>70</v>
      </c>
      <c r="D23" s="19" t="s">
        <v>126</v>
      </c>
      <c r="E23" s="18" t="str">
        <f>IF(OR(HLOOKUP(MSpec!AN14,MSpec!M14:AN15,2,0)=1,HLOOKUP(MSpec!N14,MSpec!A14:AM15,2,0)=1),HLOOKUP(MSpec!N14,MSpec!A14:AM15,1,0),"NA")</f>
        <v>NA</v>
      </c>
      <c r="G23" s="24"/>
    </row>
    <row r="24" spans="1:7" ht="12.75">
      <c r="A24" s="12" t="s">
        <v>72</v>
      </c>
      <c r="B24" s="13" t="s">
        <v>21</v>
      </c>
      <c r="C24" s="15" t="s">
        <v>70</v>
      </c>
      <c r="D24" s="19" t="s">
        <v>127</v>
      </c>
      <c r="E24" s="18" t="str">
        <f>IF(OR(HLOOKUP(MSpec!AN14,MSpec!M14:AN15,2,0)=1,HLOOKUP(MSpec!O14,MSpec!A14:AM15,2,0)=1),HLOOKUP(MSpec!O14,MSpec!A14:AM15,1,0),"NA")</f>
        <v>NA</v>
      </c>
      <c r="G24" s="24"/>
    </row>
    <row r="25" spans="1:5" ht="12.75">
      <c r="A25" s="12" t="s">
        <v>72</v>
      </c>
      <c r="B25" s="13" t="s">
        <v>22</v>
      </c>
      <c r="C25" s="15" t="s">
        <v>70</v>
      </c>
      <c r="D25" s="19" t="s">
        <v>44</v>
      </c>
      <c r="E25" s="18" t="str">
        <f>IF(OR(HLOOKUP(MSpec!AN14,MSpec!M14:AN15,2,0)=1,HLOOKUP(MSpec!P14,MSpec!A14:AM15,2,0)=1),HLOOKUP(MSpec!P14,MSpec!A14:AM15,1,0),"NA")</f>
        <v>Data Sheet</v>
      </c>
    </row>
    <row r="26" spans="1:5" ht="12.75">
      <c r="A26" s="12" t="s">
        <v>72</v>
      </c>
      <c r="B26" s="13" t="s">
        <v>23</v>
      </c>
      <c r="C26" s="15" t="s">
        <v>70</v>
      </c>
      <c r="D26" s="19" t="s">
        <v>1</v>
      </c>
      <c r="E26" s="18" t="str">
        <f>IF(OR(HLOOKUP(MSpec!AN14,MSpec!M14:AN15,2,0)=1,HLOOKUP(MSpec!Q14,MSpec!A14:AM15,2,0)=1),HLOOKUP(MSpec!Q14,MSpec!A14:AM15,1,0),"NA")</f>
        <v>Layout</v>
      </c>
    </row>
    <row r="27" spans="1:5" ht="12.75">
      <c r="A27" s="12" t="s">
        <v>72</v>
      </c>
      <c r="B27" s="13" t="s">
        <v>24</v>
      </c>
      <c r="C27" s="15" t="s">
        <v>70</v>
      </c>
      <c r="D27" s="19" t="s">
        <v>108</v>
      </c>
      <c r="E27" s="18" t="str">
        <f>IF(OR(HLOOKUP(MSpec!AN14,MSpec!M14:AN15,2,0)=1,HLOOKUP(MSpec!R14,MSpec!A14:AM15,2,0)=1),HLOOKUP(MSpec!R14,MSpec!A14:AM15,1,0),"NA")</f>
        <v>NA</v>
      </c>
    </row>
    <row r="28" spans="1:5" ht="12.75">
      <c r="A28" s="12" t="s">
        <v>72</v>
      </c>
      <c r="B28" s="13" t="s">
        <v>25</v>
      </c>
      <c r="C28" s="15" t="s">
        <v>70</v>
      </c>
      <c r="D28" s="19" t="s">
        <v>45</v>
      </c>
      <c r="E28" s="18" t="str">
        <f>IF(OR(HLOOKUP(MSpec!AN14,MSpec!M14:AN15,2,0)=1,HLOOKUP(MSpec!S14,MSpec!A14:AM15,2,0)=1),HLOOKUP(MSpec!S14,MSpec!A14:AM15,1,0),"NA")</f>
        <v>Floorplan LEF</v>
      </c>
    </row>
    <row r="29" spans="1:5" ht="12.75">
      <c r="A29" s="12" t="s">
        <v>72</v>
      </c>
      <c r="B29" s="13" t="s">
        <v>26</v>
      </c>
      <c r="C29" s="15" t="s">
        <v>70</v>
      </c>
      <c r="D29" s="19" t="s">
        <v>46</v>
      </c>
      <c r="E29" s="18" t="str">
        <f>IF(OR(HLOOKUP(MSpec!AN14,MSpec!M14:AN15,2,0)=1,HLOOKUP(MSpec!T14,MSpec!A14:AM15,2,0)=1),HLOOKUP(MSpec!T14,MSpec!A14:AM15,1,0),"NA")</f>
        <v>Spice Netlist</v>
      </c>
    </row>
    <row r="30" spans="1:5" ht="12.75">
      <c r="A30" s="12" t="s">
        <v>72</v>
      </c>
      <c r="B30" s="13" t="s">
        <v>27</v>
      </c>
      <c r="C30" s="15" t="s">
        <v>70</v>
      </c>
      <c r="D30" s="19" t="s">
        <v>109</v>
      </c>
      <c r="E30" s="18" t="str">
        <f>IF(OR(HLOOKUP(MSpec!AN14,MSpec!M14:AN15,2,0)=1,HLOOKUP(MSpec!U14,MSpec!A14:AM15,2,0)=1),HLOOKUP(MSpec!U14,MSpec!A14:AM15,1,0),"NA")</f>
        <v>NA</v>
      </c>
    </row>
    <row r="31" spans="1:5" ht="12.75">
      <c r="A31" s="12" t="s">
        <v>72</v>
      </c>
      <c r="B31" s="13" t="s">
        <v>28</v>
      </c>
      <c r="C31" s="15" t="s">
        <v>70</v>
      </c>
      <c r="D31" s="19" t="s">
        <v>110</v>
      </c>
      <c r="E31" s="18" t="str">
        <f>IF(OR(HLOOKUP(MSpec!AN14,MSpec!M14:AN15,2,0)=1,HLOOKUP(MSpec!V14,MSpec!A14:AM15,2,0)=1),HLOOKUP(MSpec!V14,MSpec!A14:AM15,1,0),"NA")</f>
        <v>NA</v>
      </c>
    </row>
    <row r="32" spans="1:5" ht="12.75">
      <c r="A32" s="12" t="s">
        <v>72</v>
      </c>
      <c r="B32" s="13" t="s">
        <v>29</v>
      </c>
      <c r="C32" s="15" t="s">
        <v>70</v>
      </c>
      <c r="D32" s="19" t="s">
        <v>49</v>
      </c>
      <c r="E32" s="18" t="str">
        <f>IF(OR(HLOOKUP(MSpec!AN14,MSpec!M14:AN15,2,0)=1,HLOOKUP(MSpec!W14,MSpec!A14:AM15,2,0)=1),HLOOKUP(MSpec!W14,MSpec!A14:AM15,1,0),"NA")</f>
        <v>Blastrail_Model</v>
      </c>
    </row>
    <row r="33" spans="1:5" ht="12.75">
      <c r="A33" s="12" t="s">
        <v>72</v>
      </c>
      <c r="B33" s="13" t="s">
        <v>30</v>
      </c>
      <c r="C33" s="15" t="s">
        <v>70</v>
      </c>
      <c r="D33" s="19" t="s">
        <v>128</v>
      </c>
      <c r="E33" s="18" t="str">
        <f>IF(OR(HLOOKUP(MSpec!AN14,MSpec!M14:AN15,2,0)=1,HLOOKUP(MSpec!X14,MSpec!A14:AM15,2,0)=1),HLOOKUP(MSpec!X14,MSpec!A14:AM15,1,0),"NA")</f>
        <v>NA</v>
      </c>
    </row>
    <row r="34" spans="1:5" ht="12.75">
      <c r="A34" s="12" t="s">
        <v>72</v>
      </c>
      <c r="B34" s="13" t="s">
        <v>31</v>
      </c>
      <c r="C34" s="15" t="s">
        <v>70</v>
      </c>
      <c r="D34" s="19" t="s">
        <v>50</v>
      </c>
      <c r="E34" s="18" t="str">
        <f>IF(OR(HLOOKUP(MSpec!AN14,MSpec!M14:AN15,2,0)=1,HLOOKUP(MSpec!Y14,MSpec!A14:AM15,2,0)=1),HLOOKUP(MSpec!Y14,MSpec!A14:AM15,1,0),"NA")</f>
        <v>Clp_Model</v>
      </c>
    </row>
    <row r="35" spans="1:5" ht="12.75">
      <c r="A35" s="12" t="s">
        <v>72</v>
      </c>
      <c r="B35" s="13" t="s">
        <v>32</v>
      </c>
      <c r="C35" s="15" t="s">
        <v>70</v>
      </c>
      <c r="D35" s="19" t="s">
        <v>51</v>
      </c>
      <c r="E35" s="18" t="str">
        <f>IF(OR(HLOOKUP(MSpec!AN14,MSpec!M14:AN15,2,0)=1,HLOOKUP(MSpec!Z14,MSpec!A14:AM15,2,0)=1),HLOOKUP(MSpec!Z14,MSpec!A14:AM15,1,0),"NA")</f>
        <v>Ctl_Model</v>
      </c>
    </row>
    <row r="36" spans="1:5" ht="12.75">
      <c r="A36" s="12" t="s">
        <v>72</v>
      </c>
      <c r="B36" s="13" t="s">
        <v>103</v>
      </c>
      <c r="C36" s="15" t="s">
        <v>70</v>
      </c>
      <c r="D36" s="19" t="s">
        <v>52</v>
      </c>
      <c r="E36" s="18" t="str">
        <f>IF(OR(HLOOKUP(MSpec!AN14,MSpec!M14:AN15,2,0)=1,HLOOKUP(MSpec!AA14,MSpec!A14:AM15,2,0)=1),HLOOKUP(MSpec!AA14,MSpec!A14:AM15,1,0),"NA")</f>
        <v>Fastscan_Model</v>
      </c>
    </row>
    <row r="37" spans="1:5" ht="12.75">
      <c r="A37" s="12" t="s">
        <v>72</v>
      </c>
      <c r="B37" s="13" t="s">
        <v>105</v>
      </c>
      <c r="C37" s="15" t="s">
        <v>70</v>
      </c>
      <c r="D37" s="19" t="s">
        <v>53</v>
      </c>
      <c r="E37" s="18" t="str">
        <f>IF(OR(HLOOKUP(MSpec!AN14,MSpec!M14:AN15,2,0)=1,HLOOKUP(MSpec!AB14,MSpec!A14:AM15,2,0)=1),HLOOKUP(MSpec!AB14,MSpec!A14:AM15,1,0),"NA")</f>
        <v>Redhawk_Model</v>
      </c>
    </row>
    <row r="38" spans="1:5" ht="12.75">
      <c r="A38" s="12" t="s">
        <v>72</v>
      </c>
      <c r="B38" s="13" t="s">
        <v>106</v>
      </c>
      <c r="C38" s="15" t="s">
        <v>70</v>
      </c>
      <c r="D38" s="19" t="s">
        <v>47</v>
      </c>
      <c r="E38" s="18" t="str">
        <f>IF(OR(HLOOKUP(MSpec!AN14,MSpec!M14:AN15,2,0)=1,HLOOKUP(MSpec!AC14,MSpec!A14:AM15,2,0)=1),HLOOKUP(MSpec!AC14,MSpec!A14:AM15,1,0),"NA")</f>
        <v>Magma_Scanchain_Definition</v>
      </c>
    </row>
    <row r="39" spans="1:5" ht="12.75">
      <c r="A39" s="12" t="s">
        <v>72</v>
      </c>
      <c r="B39" s="13" t="s">
        <v>107</v>
      </c>
      <c r="C39" s="15" t="s">
        <v>70</v>
      </c>
      <c r="D39" s="19" t="s">
        <v>54</v>
      </c>
      <c r="E39" s="18" t="str">
        <f>IF(OR(HLOOKUP(MSpec!AN14,MSpec!M14:AN15,2,0)=1,HLOOKUP(MSpec!AD14,MSpec!A14:AM15,2,0)=1),HLOOKUP(MSpec!AD14,MSpec!A14:AM15,1,0),"NA")</f>
        <v>Tetramax_Model</v>
      </c>
    </row>
    <row r="40" spans="1:5" ht="12.75">
      <c r="A40" s="12" t="s">
        <v>72</v>
      </c>
      <c r="B40" s="13" t="s">
        <v>111</v>
      </c>
      <c r="C40" s="15" t="s">
        <v>70</v>
      </c>
      <c r="D40" s="19" t="s">
        <v>55</v>
      </c>
      <c r="E40" s="18" t="str">
        <f>IF(OR(HLOOKUP(MSpec!AN14,MSpec!M14:AN15,2,0)=1,HLOOKUP(MSpec!AE14,MSpec!A14:AM15,2,0)=1),HLOOKUP(MSpec!AE14,MSpec!A14:AM15,1,0),"NA")</f>
        <v>Verilog_Model</v>
      </c>
    </row>
    <row r="41" spans="1:5" ht="12.75">
      <c r="A41" s="12" t="s">
        <v>72</v>
      </c>
      <c r="B41" s="13" t="s">
        <v>112</v>
      </c>
      <c r="C41" s="15" t="s">
        <v>70</v>
      </c>
      <c r="D41" s="19" t="s">
        <v>56</v>
      </c>
      <c r="E41" s="18" t="str">
        <f>IF(OR(HLOOKUP(MSpec!AN14,MSpec!M14:AN15,2,0)=1,HLOOKUP(MSpec!AF14,MSpec!A14:AM15,2,0)=1),HLOOKUP(MSpec!AF14,MSpec!A14:AM15,1,0),"NA")</f>
        <v>Verilog_Power_Aware_Model</v>
      </c>
    </row>
    <row r="42" spans="1:5" ht="12.75">
      <c r="A42" s="12" t="s">
        <v>72</v>
      </c>
      <c r="B42" s="13" t="s">
        <v>113</v>
      </c>
      <c r="C42" s="15" t="s">
        <v>70</v>
      </c>
      <c r="D42" s="19" t="s">
        <v>57</v>
      </c>
      <c r="E42" s="18" t="str">
        <f>IF(OR(HLOOKUP(MSpec!AN14,MSpec!M14:AN15,2,0)=1,HLOOKUP(MSpec!AG14,MSpec!A14:AM15,2,0)=1),HLOOKUP(MSpec!AG14,MSpec!A14:AM15,1,0),"NA")</f>
        <v>Verilog_Emulation_Model</v>
      </c>
    </row>
    <row r="43" spans="1:5" ht="12.75">
      <c r="A43" s="12" t="s">
        <v>72</v>
      </c>
      <c r="B43" s="13" t="s">
        <v>137</v>
      </c>
      <c r="C43" s="15" t="s">
        <v>70</v>
      </c>
      <c r="D43" s="19" t="s">
        <v>48</v>
      </c>
      <c r="E43" s="18" t="str">
        <f>IF(OR(HLOOKUP(MSpec!AN14,MSpec!M14:AN15,2,0)=1,HLOOKUP(MSpec!AH14,MSpec!A14:AM15,2,0)=1),HLOOKUP(MSpec!AH14,MSpec!A14:AM15,1,0),"NA")</f>
        <v>FIRE_Model</v>
      </c>
    </row>
    <row r="44" spans="1:5" ht="12.75">
      <c r="A44" s="12" t="s">
        <v>72</v>
      </c>
      <c r="B44" s="13" t="s">
        <v>138</v>
      </c>
      <c r="C44" s="15" t="s">
        <v>70</v>
      </c>
      <c r="D44" s="19" t="s">
        <v>129</v>
      </c>
      <c r="E44" s="18" t="str">
        <f>IF(OR(HLOOKUP(MSpec!AN14,MSpec!M14:AN15,2,0)=1,HLOOKUP(MSpec!AI14,MSpec!A14:AM15,2,0)=1),HLOOKUP(MSpec!AI14,MSpec!A14:AM15,1,0),"NA")</f>
        <v>NA</v>
      </c>
    </row>
    <row r="45" spans="1:5" ht="12.75">
      <c r="A45" s="12" t="s">
        <v>72</v>
      </c>
      <c r="B45" s="13" t="s">
        <v>139</v>
      </c>
      <c r="C45" s="15" t="s">
        <v>70</v>
      </c>
      <c r="D45" s="19" t="s">
        <v>130</v>
      </c>
      <c r="E45" s="18" t="str">
        <f>IF(OR(HLOOKUP(MSpec!AN14,MSpec!M14:AN15,2,0)=1,HLOOKUP(MSpec!AJ14,MSpec!A14:AM15,2,0)=1),HLOOKUP(MSpec!AJ14,MSpec!A14:AM15,1,0),"NA")</f>
        <v>NA</v>
      </c>
    </row>
    <row r="46" spans="1:5" ht="12.75">
      <c r="A46" s="12" t="s">
        <v>72</v>
      </c>
      <c r="B46" s="13" t="s">
        <v>140</v>
      </c>
      <c r="C46" s="15" t="s">
        <v>70</v>
      </c>
      <c r="D46" s="19" t="s">
        <v>132</v>
      </c>
      <c r="E46" s="18" t="str">
        <f>IF(OR(HLOOKUP(MSpec!AN14,MSpec!M14:AN15,2,0)=1,HLOOKUP(MSpec!AK14,MSpec!A14:AM15,2,0)=1),HLOOKUP(MSpec!AK14,MSpec!A14:AM15,1,0),"NA")</f>
        <v>NA</v>
      </c>
    </row>
    <row r="47" spans="1:5" ht="12.75">
      <c r="A47" s="12" t="s">
        <v>72</v>
      </c>
      <c r="B47" s="13" t="s">
        <v>141</v>
      </c>
      <c r="C47" s="15" t="s">
        <v>70</v>
      </c>
      <c r="D47" s="19" t="s">
        <v>131</v>
      </c>
      <c r="E47" s="18" t="str">
        <f>IF(OR(HLOOKUP(MSpec!AN14,MSpec!M14:AN15,2,0)=1,HLOOKUP(MSpec!AK14,MSpec!A14:AM15,2,0)=1),HLOOKUP(MSpec!AL14,MSpec!A14:AM15,1,0),"NA")</f>
        <v>NA</v>
      </c>
    </row>
    <row r="48" spans="1:5" ht="12.75">
      <c r="A48" s="12" t="s">
        <v>72</v>
      </c>
      <c r="B48" s="13" t="s">
        <v>142</v>
      </c>
      <c r="C48" s="15" t="s">
        <v>70</v>
      </c>
      <c r="D48" s="19" t="s">
        <v>104</v>
      </c>
      <c r="E48" s="18" t="str">
        <f>IF(OR(HLOOKUP(MSpec!AN14,MSpec!M14:AN15,2,0)=1,HLOOKUP(MSpec!AM14,MSpec!A14:AM15,2,0)=1),HLOOKUP(MSpec!AM14,MSpec!A14:AM15,1,0),"NA")</f>
        <v>NA</v>
      </c>
    </row>
    <row r="49" spans="1:5" ht="12.75">
      <c r="A49" s="12" t="s">
        <v>72</v>
      </c>
      <c r="B49" s="13" t="s">
        <v>143</v>
      </c>
      <c r="C49" s="15" t="s">
        <v>71</v>
      </c>
      <c r="D49" s="19" t="s">
        <v>101</v>
      </c>
      <c r="E49" s="18" t="str">
        <f>IF(E48&lt;&gt;"NA",IF(HLOOKUP(MSpec!AO14,MSpec!A14:AO15,2,0)&lt;&gt;"",HLOOKUP(MSpec!AO14,MSpec!A14:AO15,2,0),1),"NA")</f>
        <v>NA</v>
      </c>
    </row>
    <row r="50" spans="1:5" ht="12.75">
      <c r="A50" s="12" t="s">
        <v>72</v>
      </c>
      <c r="B50" s="13" t="s">
        <v>144</v>
      </c>
      <c r="C50" s="26" t="s">
        <v>118</v>
      </c>
      <c r="D50" s="19" t="s">
        <v>102</v>
      </c>
      <c r="E50" s="18" t="str">
        <f>IF(AND(E21="p",OR(E26&lt;&gt;"NA",E27&lt;&gt;"NA",E29&lt;&gt;"NA",E30&lt;&gt;"NA",E31&lt;&gt;"NA")),IF(HLOOKUP(MSpec!L14,MSpec!A14:AO15,2,0)&lt;&gt;"",HLOOKUP(MSpec!L14,MSpec!A14:AO15,2,0),1),"NA")</f>
        <v>NA</v>
      </c>
    </row>
    <row r="51" spans="1:5" ht="12.75">
      <c r="A51" s="7" t="s">
        <v>9</v>
      </c>
      <c r="E51" s="14"/>
    </row>
    <row r="52" spans="1:5" ht="12.75">
      <c r="A52" s="7"/>
      <c r="E52" s="14"/>
    </row>
    <row r="53" spans="1:5" ht="12.75">
      <c r="A53" s="7"/>
      <c r="E53" s="14"/>
    </row>
    <row r="54" spans="1:5" ht="12.75">
      <c r="A54" s="7"/>
      <c r="E54" s="14"/>
    </row>
    <row r="55" spans="1:5" ht="12.75">
      <c r="A55" s="7"/>
      <c r="E55" s="14"/>
    </row>
    <row r="56" ht="12.75">
      <c r="A56" s="7" t="s">
        <v>33</v>
      </c>
    </row>
    <row r="57" ht="12.75">
      <c r="A57" s="7" t="s">
        <v>34</v>
      </c>
    </row>
    <row r="58" ht="12.75">
      <c r="A58" s="5"/>
    </row>
    <row r="59" ht="12.75">
      <c r="A59" s="5"/>
    </row>
  </sheetData>
  <conditionalFormatting sqref="E14:E50">
    <cfRule type="cellIs" priority="1" dxfId="0" operator="notEqual" stopIfTrue="1">
      <formula>"NA"</formula>
    </cfRule>
  </conditionalFormatting>
  <printOptions/>
  <pageMargins left="0.5" right="0.5" top="0.5" bottom="0.5" header="0.5118055555555556" footer="0.25"/>
  <pageSetup horizontalDpi="300" verticalDpi="300" orientation="portrait" scale="80" r:id="rId1"/>
  <headerFooter alignWithMargins="0">
    <oddFooter>&amp;LFile: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duc.nguyen</dc:creator>
  <cp:keywords/>
  <dc:description/>
  <cp:lastModifiedBy>duc.nguyen</cp:lastModifiedBy>
  <dcterms:created xsi:type="dcterms:W3CDTF">2008-11-07T03:20:14Z</dcterms:created>
  <dcterms:modified xsi:type="dcterms:W3CDTF">2008-11-14T15:46:22Z</dcterms:modified>
  <cp:category/>
  <cp:version/>
  <cp:contentType/>
  <cp:contentStatus/>
</cp:coreProperties>
</file>