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460" windowHeight="5445" activeTab="0"/>
  </bookViews>
  <sheets>
    <sheet name="Resource Utilization" sheetId="1" r:id="rId1"/>
    <sheet name="Functional Testing Phase" sheetId="2" r:id="rId2"/>
    <sheet name="Project Management" sheetId="3" r:id="rId3"/>
    <sheet name="Test Case Creation Phase" sheetId="4" r:id="rId4"/>
    <sheet name="Regression Testing Phase" sheetId="5" r:id="rId5"/>
    <sheet name="Final Acceptance Testing Phase" sheetId="6" r:id="rId6"/>
  </sheets>
  <definedNames>
    <definedName name="_xlnm._FilterDatabase" localSheetId="4" hidden="1">'Regression Testing Phase'!$A$5:$V$86</definedName>
    <definedName name="Z_03D5CF19_5AE7_414E_AE22_23F447008E92_.wvu.FilterData" localSheetId="4" hidden="1">'Regression Testing Phase'!$A$5:$V$86</definedName>
    <definedName name="Z_06B7653A_7469_45CC_A54D_3D36766F3224_.wvu.FilterData" localSheetId="4" hidden="1">'Regression Testing Phase'!$A$5:$V$86</definedName>
    <definedName name="Z_0ABE1CFE_2811_4166_8282_8A7B23F43651_.wvu.FilterData" localSheetId="4" hidden="1">'Regression Testing Phase'!$A$5:$V$86</definedName>
    <definedName name="Z_0D8C01F9_D772_400F_9838_244125C080D7_.wvu.FilterData" localSheetId="4" hidden="1">'Regression Testing Phase'!$A$5:$V$86</definedName>
    <definedName name="Z_10D377DC_0EC1_4A82_82A2_0AF204CD6189_.wvu.FilterData" localSheetId="4" hidden="1">'Regression Testing Phase'!$A$5:$V$86</definedName>
    <definedName name="Z_1491FAEF_A98C_46DD_B87A_26D1AB721521_.wvu.FilterData" localSheetId="4" hidden="1">'Regression Testing Phase'!$A$5:$V$86</definedName>
    <definedName name="Z_15181416_313C_4998_9460_AFB442A93B33_.wvu.FilterData" localSheetId="4" hidden="1">'Regression Testing Phase'!$A$5:$V$86</definedName>
    <definedName name="Z_16046F71_E2B9_4FF2_B1DB_759E6329A642_.wvu.FilterData" localSheetId="4" hidden="1">'Regression Testing Phase'!$A$5:$V$86</definedName>
    <definedName name="Z_182CB4E1_CD77_4028_A9F3_347E62CC3871_.wvu.FilterData" localSheetId="4" hidden="1">'Regression Testing Phase'!$A$5:$V$86</definedName>
    <definedName name="Z_21D59B1E_69EA_42F4_907B_DADFEADBDAE2_.wvu.FilterData" localSheetId="4" hidden="1">'Regression Testing Phase'!$A$5:$V$86</definedName>
    <definedName name="Z_267878FC_C11E_4CE7_80C2_13A43C0992E6_.wvu.FilterData" localSheetId="4" hidden="1">'Regression Testing Phase'!$A$5:$V$86</definedName>
    <definedName name="Z_267BD5E9_1F72_468A_8484_284101D46768_.wvu.FilterData" localSheetId="4" hidden="1">'Regression Testing Phase'!$A$5:$V$86</definedName>
    <definedName name="Z_296B3C54_B6A2_470D_8016_64E924EECC0F_.wvu.FilterData" localSheetId="4" hidden="1">'Regression Testing Phase'!$A$5:$V$86</definedName>
    <definedName name="Z_2C74D603_1403_4106_9633_EADB2B22CC90_.wvu.FilterData" localSheetId="4" hidden="1">'Regression Testing Phase'!$A$5:$V$86</definedName>
    <definedName name="Z_319A089A_A55A_4A6F_ACF9_B17BF1C419E5_.wvu.FilterData" localSheetId="4" hidden="1">'Regression Testing Phase'!$A$5:$V$86</definedName>
    <definedName name="Z_324A053E_CB61_44BB_AE72_E00BA137A0A7_.wvu.FilterData" localSheetId="4" hidden="1">'Regression Testing Phase'!$A$5:$V$86</definedName>
    <definedName name="Z_34B16B35_5B2C_480F_B991_6851AD3E261A_.wvu.FilterData" localSheetId="4" hidden="1">'Regression Testing Phase'!$A$5:$V$86</definedName>
    <definedName name="Z_369B50F4_46A6_41FB_9CAD_F6F08F037810_.wvu.FilterData" localSheetId="4" hidden="1">'Regression Testing Phase'!$A$5:$V$86</definedName>
    <definedName name="Z_380439DB_9A47_4164_A2FE_5D8D4F33D0BE_.wvu.FilterData" localSheetId="4" hidden="1">'Regression Testing Phase'!$A$5:$V$86</definedName>
    <definedName name="Z_386CA9E9_A65B_48D8_9301_CB7FE6FE45CF_.wvu.FilterData" localSheetId="4" hidden="1">'Regression Testing Phase'!$A$5:$V$86</definedName>
    <definedName name="Z_3A84F499_BC02_44F1_9108_24847DF31CF4_.wvu.FilterData" localSheetId="4" hidden="1">'Regression Testing Phase'!$A$5:$V$86</definedName>
    <definedName name="Z_3AA5F632_6F38_43A4_8868_A0B73FF2FA20_.wvu.FilterData" localSheetId="4" hidden="1">'Regression Testing Phase'!$A$5:$V$86</definedName>
    <definedName name="Z_40518573_E096_4D01_BE54_405DBBE3D538_.wvu.FilterData" localSheetId="4" hidden="1">'Regression Testing Phase'!$A$5:$V$86</definedName>
    <definedName name="Z_406B8574_0448_47A5_81C4_8A7E3DD0178C_.wvu.FilterData" localSheetId="4" hidden="1">'Regression Testing Phase'!$A$5:$V$86</definedName>
    <definedName name="Z_4590AF6A_4DB3_44FE_A7A7_6863BD373FA5_.wvu.FilterData" localSheetId="4" hidden="1">'Regression Testing Phase'!$A$5:$V$86</definedName>
    <definedName name="Z_46540FBF_8494_4166_B1AE_0470DDA35147_.wvu.FilterData" localSheetId="4" hidden="1">'Regression Testing Phase'!$A$5:$V$86</definedName>
    <definedName name="Z_472C32BD_AE2D_4F13_9281_EF47B9438936_.wvu.FilterData" localSheetId="4" hidden="1">'Regression Testing Phase'!$A$5:$V$86</definedName>
    <definedName name="Z_481C45D6_394D_43C1_BDCE_6068A9A043EE_.wvu.FilterData" localSheetId="4" hidden="1">'Regression Testing Phase'!$A$5:$V$86</definedName>
    <definedName name="Z_492855F5_EB74_4DFF_B3C9_1386E9BC6B87_.wvu.FilterData" localSheetId="4" hidden="1">'Regression Testing Phase'!$A$5:$V$86</definedName>
    <definedName name="Z_4A1EB0E9_6010_42BD_A8B5_8CDABF64AAF9_.wvu.FilterData" localSheetId="4" hidden="1">'Regression Testing Phase'!$A$5:$V$86</definedName>
    <definedName name="Z_4B9972EA_B3F6_4525_BB88_49E5B7276451_.wvu.FilterData" localSheetId="4" hidden="1">'Regression Testing Phase'!$A$5:$V$86</definedName>
    <definedName name="Z_4C7595E0_101D_42B4_B4E9_358F0373826B_.wvu.FilterData" localSheetId="4" hidden="1">'Regression Testing Phase'!$A$5:$V$86</definedName>
    <definedName name="Z_4C9BA60B_758B_4FB1_B9C5_7E8970EC4D19_.wvu.FilterData" localSheetId="4" hidden="1">'Regression Testing Phase'!$A$5:$V$86</definedName>
    <definedName name="Z_4E6A244A_1A7F_48C1_A80E_812E61953104_.wvu.FilterData" localSheetId="4" hidden="1">'Regression Testing Phase'!$A$5:$V$86</definedName>
    <definedName name="Z_50158198_B5C5_4D8A_AD58_DD611E51186C_.wvu.FilterData" localSheetId="4" hidden="1">'Regression Testing Phase'!$A$5:$V$86</definedName>
    <definedName name="Z_515D456A_5492_43E7_B453_A0A8B8C78137_.wvu.FilterData" localSheetId="4" hidden="1">'Regression Testing Phase'!$A$5:$V$86</definedName>
    <definedName name="Z_557F3735_CB29_4869_98F4_8B2526A88A9B_.wvu.FilterData" localSheetId="4" hidden="1">'Regression Testing Phase'!$A$5:$V$86</definedName>
    <definedName name="Z_6102F68F_B5E3_4324_98C1_7AC8086E6CE0_.wvu.FilterData" localSheetId="4" hidden="1">'Regression Testing Phase'!$A$5:$V$86</definedName>
    <definedName name="Z_618DA97A_3B14_41C3_81BC_B10F1F2DDB9A_.wvu.FilterData" localSheetId="4" hidden="1">'Regression Testing Phase'!$A$5:$V$86</definedName>
    <definedName name="Z_61A491D0_2F8B_4F5B_B9A3_28DF48AA3311_.wvu.FilterData" localSheetId="4" hidden="1">'Regression Testing Phase'!$A$5:$V$86</definedName>
    <definedName name="Z_61AE3796_7051_4144_9002_EC90B07DAD8D_.wvu.FilterData" localSheetId="4" hidden="1">'Regression Testing Phase'!$A$5:$V$86</definedName>
    <definedName name="Z_62174313_770D_4944_BBD7_F9895B00237D_.wvu.FilterData" localSheetId="4" hidden="1">'Regression Testing Phase'!$A$5:$V$86</definedName>
    <definedName name="Z_68980198_3772_463F_A2CD_773C7EC33897_.wvu.FilterData" localSheetId="4" hidden="1">'Regression Testing Phase'!$A$5:$V$86</definedName>
    <definedName name="Z_6BF5586A_A20D_42E2_B976_6F6C2067E241_.wvu.FilterData" localSheetId="4" hidden="1">'Regression Testing Phase'!$A$5:$V$86</definedName>
    <definedName name="Z_6C257504_726E_499B_A5C6_09A28E1E4436_.wvu.FilterData" localSheetId="4" hidden="1">'Regression Testing Phase'!$A$5:$V$86</definedName>
    <definedName name="Z_6E81494A_5C1C_4316_B714_00799E398125_.wvu.FilterData" localSheetId="4" hidden="1">'Regression Testing Phase'!$A$5:$V$86</definedName>
    <definedName name="Z_6FAA1220_5217_4246_BC2F_599A0DC6C632_.wvu.FilterData" localSheetId="4" hidden="1">'Regression Testing Phase'!$A$5:$V$86</definedName>
    <definedName name="Z_7931DE0C_DD27_452D_8853_4BC071A6A160_.wvu.FilterData" localSheetId="4" hidden="1">'Regression Testing Phase'!$A$5:$V$86</definedName>
    <definedName name="Z_7A923A9F_77D0_4BB6_A6CE_64B5480FA7F8_.wvu.FilterData" localSheetId="4" hidden="1">'Regression Testing Phase'!$A$5:$V$86</definedName>
    <definedName name="Z_7B362EB3_2931_466D_87DC_FB96D828E8C0_.wvu.FilterData" localSheetId="4" hidden="1">'Regression Testing Phase'!$A$5:$V$86</definedName>
    <definedName name="Z_7D587664_24F6_436B_8A47_F436D4AA0D34_.wvu.FilterData" localSheetId="4" hidden="1">'Regression Testing Phase'!$A$5:$V$86</definedName>
    <definedName name="Z_7EE92957_6AB5_49B5_9208_173D1273A2C8_.wvu.FilterData" localSheetId="4" hidden="1">'Regression Testing Phase'!$A$5:$V$86</definedName>
    <definedName name="Z_82CFB39D_651D_496D_B760_70B935672180_.wvu.FilterData" localSheetId="4" hidden="1">'Regression Testing Phase'!$A$5:$V$86</definedName>
    <definedName name="Z_86A048CF_1709_476A_BD4A_C6E8194067B5_.wvu.FilterData" localSheetId="4" hidden="1">'Regression Testing Phase'!$A$5:$V$86</definedName>
    <definedName name="Z_87D35D97_F9E9_4764_877C_EBF1E9F8DA93_.wvu.FilterData" localSheetId="4" hidden="1">'Regression Testing Phase'!$A$5:$V$86</definedName>
    <definedName name="Z_891AE017_C3CF_4893_B654_418C49213266_.wvu.FilterData" localSheetId="4" hidden="1">'Regression Testing Phase'!$A$5:$V$86</definedName>
    <definedName name="Z_8937044E_DCD0_480C_85DB_EEDD3293FCD1_.wvu.FilterData" localSheetId="4" hidden="1">'Regression Testing Phase'!$A$5:$V$86</definedName>
    <definedName name="Z_8BBA50D8_BCAE_4D7C_8082_3C8A2C0FE912_.wvu.FilterData" localSheetId="4" hidden="1">'Regression Testing Phase'!$A$5:$V$86</definedName>
    <definedName name="Z_8F1F7CF8_950C_4678_A2D6_0AC552F98747_.wvu.FilterData" localSheetId="4" hidden="1">'Regression Testing Phase'!$A$5:$V$86</definedName>
    <definedName name="Z_8FDAE143_6E36_403F_BC73_70CF2634704A_.wvu.FilterData" localSheetId="4" hidden="1">'Regression Testing Phase'!$A$5:$V$86</definedName>
    <definedName name="Z_968D1419_5406_4AD1_BC3E_2D710FDAF33F_.wvu.FilterData" localSheetId="4" hidden="1">'Regression Testing Phase'!$A$5:$V$86</definedName>
    <definedName name="Z_9DDC9426_E040_4ACA_9229_C03FF12002AC_.wvu.FilterData" localSheetId="4" hidden="1">'Regression Testing Phase'!$A$5:$V$86</definedName>
    <definedName name="Z_9DE41958_E1B5_4E02_BF7E_0140F8455E7D_.wvu.FilterData" localSheetId="4" hidden="1">'Regression Testing Phase'!$A$5:$V$86</definedName>
    <definedName name="Z_9F34AC68_06AC_4A15_AF90_A1939CD27261_.wvu.FilterData" localSheetId="4" hidden="1">'Regression Testing Phase'!$A$5:$V$86</definedName>
    <definedName name="Z_A0661CEB_C8E9_49D4_ABD3_6EF12E382E0C_.wvu.FilterData" localSheetId="4" hidden="1">'Regression Testing Phase'!$A$5:$V$86</definedName>
    <definedName name="Z_A09FEEA6_CCF0_4D15_BCB7_B5925CA27A83_.wvu.FilterData" localSheetId="4" hidden="1">'Regression Testing Phase'!$A$5:$V$86</definedName>
    <definedName name="Z_A1479A1D_797B_4D17_8B0D_BAB897B880D0_.wvu.FilterData" localSheetId="4" hidden="1">'Regression Testing Phase'!$A$5:$V$86</definedName>
    <definedName name="Z_A9ABC80B_83EA_4FA1_9682_CB2E9B06B13E_.wvu.FilterData" localSheetId="4" hidden="1">'Regression Testing Phase'!$A$5:$V$86</definedName>
    <definedName name="Z_ABD6C8F2_BDFB_4295_B593_C1771008FBBF_.wvu.FilterData" localSheetId="4" hidden="1">'Regression Testing Phase'!$A$5:$V$86</definedName>
    <definedName name="Z_AC666941_E85F_453C_87A2_277466B7EEB8_.wvu.FilterData" localSheetId="4" hidden="1">'Regression Testing Phase'!$A$5:$V$86</definedName>
    <definedName name="Z_AF6646B6_DB50_4359_9B0F_26B0B352FBEC_.wvu.FilterData" localSheetId="4" hidden="1">'Regression Testing Phase'!$A$5:$V$86</definedName>
    <definedName name="Z_AFF24270_A9C1_4E61_8DEE_B776AC689FE4_.wvu.FilterData" localSheetId="4" hidden="1">'Regression Testing Phase'!$A$5:$V$86</definedName>
    <definedName name="Z_B2122906_04B0_480E_B099_227A43538939_.wvu.FilterData" localSheetId="4" hidden="1">'Regression Testing Phase'!$A$5:$V$86</definedName>
    <definedName name="Z_B577CCD4_556A_43D1_83F3_F572D1210598_.wvu.FilterData" localSheetId="4" hidden="1">'Regression Testing Phase'!$A$5:$V$86</definedName>
    <definedName name="Z_B68EF994_5DD4_468D_88B3_08C903E4EB8D_.wvu.FilterData" localSheetId="4" hidden="1">'Regression Testing Phase'!$A$5:$V$86</definedName>
    <definedName name="Z_B76EB9D1_F35C_4A10_9556_6E5C6FE6CFA8_.wvu.FilterData" localSheetId="4" hidden="1">'Regression Testing Phase'!$A$5:$V$5</definedName>
    <definedName name="Z_BF2A00FB_1951_462C_BDD9_E41E1276BD49_.wvu.FilterData" localSheetId="4" hidden="1">'Regression Testing Phase'!$A$5:$V$86</definedName>
    <definedName name="Z_C10670C6_6C3B_47E3_AC12_BCFD8830689B_.wvu.FilterData" localSheetId="4" hidden="1">'Regression Testing Phase'!$A$5:$V$86</definedName>
    <definedName name="Z_C7C51F5B_55D3_4E8F_A1ED_F7F046D17F9B_.wvu.FilterData" localSheetId="4" hidden="1">'Regression Testing Phase'!$A$5:$V$86</definedName>
    <definedName name="Z_C8CF316F_836D_4891_8803_5F49A050264B_.wvu.FilterData" localSheetId="4" hidden="1">'Regression Testing Phase'!$A$5:$V$86</definedName>
    <definedName name="Z_C8E7CF74_E835_4F47_A60E_96E9375AC698_.wvu.FilterData" localSheetId="4" hidden="1">'Regression Testing Phase'!$A$5:$V$86</definedName>
    <definedName name="Z_C9614FED_9280_46EE_A7E9_E9829F9568AF_.wvu.FilterData" localSheetId="4" hidden="1">'Regression Testing Phase'!$A$5:$V$86</definedName>
    <definedName name="Z_CB080C04_D3FD_4C05_BCA9_D439070F4716_.wvu.FilterData" localSheetId="4" hidden="1">'Regression Testing Phase'!$A$5:$V$86</definedName>
    <definedName name="Z_CC974A24_C698_40D5_BD24_32F3FBCB6B57_.wvu.FilterData" localSheetId="4" hidden="1">'Regression Testing Phase'!$A$5:$V$86</definedName>
    <definedName name="Z_D256B8B8_87C8_4AB8_8F75_D7B28690D83E_.wvu.FilterData" localSheetId="4" hidden="1">'Regression Testing Phase'!$A$5:$V$86</definedName>
    <definedName name="Z_DF3A8D3A_9A93_4744_A1BC_3A9F1E167EBB_.wvu.FilterData" localSheetId="4" hidden="1">'Regression Testing Phase'!$A$5:$V$86</definedName>
    <definedName name="Z_E01D52A5_6F3C_47FE_855A_E6A8D666ADAD_.wvu.FilterData" localSheetId="4" hidden="1">'Regression Testing Phase'!$A$5:$V$86</definedName>
    <definedName name="Z_E07DEB2E_D903_4302_A8B1_0D40F5ED5033_.wvu.FilterData" localSheetId="4" hidden="1">'Regression Testing Phase'!$A$5:$V$86</definedName>
    <definedName name="Z_E39C81FA_0BF8_4FC5_8484_DD710D3652AB_.wvu.FilterData" localSheetId="4" hidden="1">'Regression Testing Phase'!$A$5:$V$86</definedName>
    <definedName name="Z_E41859BC_4B38_4876_9E39_F8D76ADB840C_.wvu.FilterData" localSheetId="4" hidden="1">'Regression Testing Phase'!$A$5:$V$86</definedName>
    <definedName name="Z_E6ACEBB3_72B0_45DE_A947_5CAFA3863650_.wvu.FilterData" localSheetId="4" hidden="1">'Regression Testing Phase'!$A$5:$V$86</definedName>
    <definedName name="Z_E6CFDE40_923F_4F14_B661_EFEE395EF95E_.wvu.FilterData" localSheetId="4" hidden="1">'Regression Testing Phase'!$A$5:$V$86</definedName>
    <definedName name="Z_EDC3BA6C_6DF8_48EE_A2C1_C83F95FCC0A0_.wvu.FilterData" localSheetId="4" hidden="1">'Regression Testing Phase'!$A$5:$V$86</definedName>
    <definedName name="Z_EE9B28B0_456F_46F9_A7AD_24E8919A4C25_.wvu.FilterData" localSheetId="4" hidden="1">'Regression Testing Phase'!$A$5:$V$86</definedName>
    <definedName name="Z_EF143552_F531_4D49_A115_898900F49040_.wvu.FilterData" localSheetId="4" hidden="1">'Regression Testing Phase'!$A$5:$V$86</definedName>
    <definedName name="Z_EF99CDB2_A17A_4842_9BE0_C7CB5D85CBE7_.wvu.FilterData" localSheetId="4" hidden="1">'Regression Testing Phase'!$A$5:$V$86</definedName>
    <definedName name="Z_F3C93A7C_1276_4A1A_93BA_1674BA501FDF_.wvu.FilterData" localSheetId="4" hidden="1">'Regression Testing Phase'!$A$5:$V$86</definedName>
    <definedName name="Z_F4AB5774_843B_4261_BFDA_D852720A59CD_.wvu.FilterData" localSheetId="4" hidden="1">'Regression Testing Phase'!$A$5:$V$86</definedName>
    <definedName name="Z_F6A8D2AA_3A4E_4D15_A785_6C07F88C7590_.wvu.FilterData" localSheetId="4" hidden="1">'Regression Testing Phase'!$A$5:$V$86</definedName>
    <definedName name="Z_FA41AD32_AE63_41C4_A0A9_4E60AB24A2A2_.wvu.FilterData" localSheetId="4" hidden="1">'Regression Testing Phase'!$A$5:$V$86</definedName>
    <definedName name="Z_FE6FD449_58A8_4311_BF58_BE76E056EF5F_.wvu.FilterData" localSheetId="4" hidden="1">'Regression Testing Phase'!$A$5:$V$86</definedName>
  </definedNames>
  <calcPr fullCalcOnLoad="1"/>
</workbook>
</file>

<file path=xl/comments3.xml><?xml version="1.0" encoding="utf-8"?>
<comments xmlns="http://schemas.openxmlformats.org/spreadsheetml/2006/main">
  <authors>
    <author>dsuma</author>
  </authors>
  <commentList>
    <comment ref="B5" authorId="0">
      <text>
        <r>
          <rPr>
            <b/>
            <sz val="8"/>
            <rFont val="Tahoma"/>
            <family val="0"/>
          </rPr>
          <t>dsuma:</t>
        </r>
        <r>
          <rPr>
            <sz val="8"/>
            <rFont val="Tahoma"/>
            <family val="0"/>
          </rPr>
          <t xml:space="preserve">
Enter the Testing Phase as mentioned.
TCC - Test Case Creation  Phase
FUN - Functional Testing Phase
REG - Regression Testing Phase
ACC- Final Acceptance Testing Phase
</t>
        </r>
      </text>
    </comment>
    <comment ref="B6" authorId="0">
      <text>
        <r>
          <rPr>
            <b/>
            <sz val="8"/>
            <rFont val="Tahoma"/>
            <family val="0"/>
          </rPr>
          <t>dsuma:</t>
        </r>
        <r>
          <rPr>
            <sz val="8"/>
            <rFont val="Tahoma"/>
            <family val="0"/>
          </rPr>
          <t xml:space="preserve">
Enter the Testing Phase as mentioned.
TCC - Test Case Creation  Phase
FUN - Functional Testing Phase
REG - Regression Testing Phase
ACC- Final Acceptance Testing Phase</t>
        </r>
      </text>
    </comment>
  </commentList>
</comments>
</file>

<file path=xl/sharedStrings.xml><?xml version="1.0" encoding="utf-8"?>
<sst xmlns="http://schemas.openxmlformats.org/spreadsheetml/2006/main" count="2663" uniqueCount="174">
  <si>
    <t>Name</t>
  </si>
  <si>
    <t>Effective Resource Availability</t>
  </si>
  <si>
    <t>TAT (Days)</t>
  </si>
  <si>
    <t>TUT (Days)</t>
  </si>
  <si>
    <t>TPT (Days)</t>
  </si>
  <si>
    <t>TH (Days)</t>
  </si>
  <si>
    <t>TL (Days)</t>
  </si>
  <si>
    <t>SU</t>
  </si>
  <si>
    <t>M</t>
  </si>
  <si>
    <t>TU</t>
  </si>
  <si>
    <t>W</t>
  </si>
  <si>
    <t>TH</t>
  </si>
  <si>
    <t>F</t>
  </si>
  <si>
    <t>SA</t>
  </si>
  <si>
    <t>Productivity</t>
  </si>
  <si>
    <t>Hours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</si>
  <si>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</si>
  <si>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</si>
  <si>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</si>
  <si>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</si>
  <si>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</si>
  <si>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</si>
  <si>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</si>
  <si>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</si>
  <si>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</si>
  <si>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</si>
  <si>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</si>
  <si>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</si>
  <si>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</si>
  <si>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</si>
  <si>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</si>
  <si>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</si>
  <si>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</si>
  <si>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</si>
  <si>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</si>
  <si>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</si>
  <si>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</si>
  <si>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</si>
  <si>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</si>
  <si>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</si>
  <si>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</si>
  <si>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</si>
  <si>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</si>
  <si>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</si>
  <si>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</si>
  <si>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</si>
  <si>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</si>
  <si>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L</t>
  </si>
  <si>
    <t>Total</t>
  </si>
  <si>
    <t xml:space="preserve">                                                             Monthly Resource Availability </t>
  </si>
  <si>
    <t>Legend</t>
  </si>
  <si>
    <t xml:space="preserve">The date the work order appears in the internal system </t>
  </si>
  <si>
    <t>TAT</t>
  </si>
  <si>
    <t>Total Available Time</t>
  </si>
  <si>
    <t>TUT</t>
  </si>
  <si>
    <t>Total Unplanned Training</t>
  </si>
  <si>
    <t>TPT</t>
  </si>
  <si>
    <t>Total Planned Training</t>
  </si>
  <si>
    <t>Total Holidays</t>
  </si>
  <si>
    <t>TL</t>
  </si>
  <si>
    <t>Total Leave</t>
  </si>
  <si>
    <t>Ashwini</t>
  </si>
  <si>
    <t>Siba</t>
  </si>
  <si>
    <t>Suraj</t>
  </si>
  <si>
    <t>Yadvendra</t>
  </si>
  <si>
    <t>T</t>
  </si>
  <si>
    <t>H</t>
  </si>
  <si>
    <t>U</t>
  </si>
  <si>
    <t>Legend &amp; Colour Codes</t>
  </si>
  <si>
    <t>Ujjwal</t>
  </si>
  <si>
    <t>Vikas</t>
  </si>
  <si>
    <t>Pradeep</t>
  </si>
  <si>
    <t>Shilpa</t>
  </si>
  <si>
    <t>Suma</t>
  </si>
  <si>
    <t>Working Day</t>
  </si>
  <si>
    <t>Unplanned Training</t>
  </si>
  <si>
    <t>Planned Training</t>
  </si>
  <si>
    <t>Holiday</t>
  </si>
  <si>
    <t>Leave</t>
  </si>
  <si>
    <t>Project Status</t>
  </si>
  <si>
    <t>Project</t>
  </si>
  <si>
    <t>Estimated Start Date</t>
  </si>
  <si>
    <t>Estimated End Date</t>
  </si>
  <si>
    <t>Assigned Date</t>
  </si>
  <si>
    <t>No. Of Resources</t>
  </si>
  <si>
    <t>Actual Start Date</t>
  </si>
  <si>
    <t>Actual End Date</t>
  </si>
  <si>
    <t>Duration in Days</t>
  </si>
  <si>
    <t>Total Actual Effort Hrs</t>
  </si>
  <si>
    <t>% Complete</t>
  </si>
  <si>
    <t>Status</t>
  </si>
  <si>
    <t>Schedule Variance</t>
  </si>
  <si>
    <t>Effort Variance</t>
  </si>
  <si>
    <t>Actual Effort Hrs</t>
  </si>
  <si>
    <t>Actual Review Hrs</t>
  </si>
  <si>
    <t>Actual Rework Hrs</t>
  </si>
  <si>
    <t>Total # TCs</t>
  </si>
  <si>
    <t># TCs Modified after Review</t>
  </si>
  <si>
    <t># TCs Created</t>
  </si>
  <si>
    <t>TCs Reviewed By</t>
  </si>
  <si>
    <t># TCs Added after Review</t>
  </si>
  <si>
    <t># TCs Passed</t>
  </si>
  <si>
    <t># TCs Failed</t>
  </si>
  <si>
    <t># TCs Researching</t>
  </si>
  <si>
    <t># TCs Blocked</t>
  </si>
  <si>
    <t xml:space="preserve">Test Case Creation </t>
  </si>
  <si>
    <t>Total Issues</t>
  </si>
  <si>
    <t>Issues  Open</t>
  </si>
  <si>
    <t>Issues Closed</t>
  </si>
  <si>
    <t># TCs Modified during Testing</t>
  </si>
  <si>
    <t># TCs Added during testing</t>
  </si>
  <si>
    <t>Total # TC Executed</t>
  </si>
  <si>
    <t>Available Hours</t>
  </si>
  <si>
    <t>Pass %</t>
  </si>
  <si>
    <t>Fail %</t>
  </si>
  <si>
    <t>Test Case Execution Phase 2</t>
  </si>
  <si>
    <t>Phase</t>
  </si>
  <si>
    <t>TCC</t>
  </si>
  <si>
    <t>Test Case Creation Phase</t>
  </si>
  <si>
    <t>FUN</t>
  </si>
  <si>
    <t>Functional Testing Phase</t>
  </si>
  <si>
    <t>REG</t>
  </si>
  <si>
    <t>Regression Testing Phase</t>
  </si>
  <si>
    <t>Total Effort Hrs</t>
  </si>
  <si>
    <t># TCs Executed</t>
  </si>
  <si>
    <t>Test Case Execution Phase 3</t>
  </si>
  <si>
    <t>Total # Issues Found</t>
  </si>
  <si>
    <t>Total # TC created</t>
  </si>
  <si>
    <t>Defect %</t>
  </si>
  <si>
    <t>Resource</t>
  </si>
  <si>
    <t>OS- 3.22.01</t>
  </si>
  <si>
    <t xml:space="preserve"> </t>
  </si>
  <si>
    <t>Issue Status</t>
  </si>
  <si>
    <t>Test Case Execution Phase 1</t>
  </si>
  <si>
    <t>PLANNING</t>
  </si>
  <si>
    <t>CURRENT STATUS</t>
  </si>
  <si>
    <t>Issues Rejected</t>
  </si>
  <si>
    <t>Defect Found Rate</t>
  </si>
  <si>
    <t>Defect Rejected Rate</t>
  </si>
  <si>
    <t>Total # Issues Closed</t>
  </si>
  <si>
    <t>Total # Issues Rejected</t>
  </si>
  <si>
    <t>Issue Fixed Ratio</t>
  </si>
  <si>
    <t>Estimated  Hrs</t>
  </si>
  <si>
    <t>Project Phase</t>
  </si>
  <si>
    <t>Utilized  Hours</t>
  </si>
  <si>
    <t>Team Productivity</t>
  </si>
  <si>
    <t>ACC</t>
  </si>
  <si>
    <t>Final Accpetance Testing Phase</t>
  </si>
  <si>
    <t>Praveena</t>
  </si>
  <si>
    <t>Manendra</t>
  </si>
  <si>
    <t>Biswajit</t>
  </si>
  <si>
    <t>OS-3.22 Intl</t>
  </si>
  <si>
    <t>Cabinet</t>
  </si>
  <si>
    <t>Admn-Acc</t>
  </si>
  <si>
    <t>Admn-Setup</t>
  </si>
  <si>
    <t>Fault Mgmt</t>
  </si>
  <si>
    <t>Com Int/HSP</t>
  </si>
  <si>
    <t>Security</t>
  </si>
  <si>
    <t>AFT</t>
  </si>
  <si>
    <t>Game Supt</t>
  </si>
  <si>
    <t>Manendar</t>
  </si>
  <si>
    <t>Cabinet S9000</t>
  </si>
  <si>
    <t>Progressive(Mikhon)</t>
  </si>
  <si>
    <t>Platform</t>
  </si>
  <si>
    <t>Perihperals(PRN)</t>
  </si>
  <si>
    <t>History</t>
  </si>
  <si>
    <t>Money &amp; Credit Handling</t>
  </si>
  <si>
    <t>Operational Features</t>
  </si>
  <si>
    <t>RCG</t>
  </si>
  <si>
    <t>Ram Clear</t>
  </si>
  <si>
    <t>Multipay Device</t>
  </si>
  <si>
    <t>Progressive(Internal)</t>
  </si>
  <si>
    <t>Peripherals(Hopper,coin etc.)</t>
  </si>
  <si>
    <t>Diagnostics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</si>
</sst>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;[Red]0"/>
    <numFmt numFmtId="166" formatCode="d\-mmm\-yyyy"/>
    <numFmt numFmtId="167" formatCode="0.0"/>
    <numFmt numFmtId="168" formatCode="[$-409]d\-mmm\-yy;@"/>
    <numFmt numFmtId="169" formatCode="[$-409]dddd\,\ mmmm\ dd\,\ yyyy"/>
  </numFmts>
  <fonts count="17">
    <font>
      <sz val="10"/>
      <name val="Arial"/>
      <family val="0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46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.5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4.25"/>
      <name val="Arial"/>
      <family val="2"/>
    </font>
    <font>
      <b/>
      <sz val="11"/>
      <name val="Arial"/>
      <family val="2"/>
    </font>
    <font>
      <sz val="10.2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2" borderId="1" xfId="0" applyFont="1" applyFill="1" applyBorder="1" applyAlignment="1">
      <alignment vertical="center"/>
    </xf>
    <xf numFmtId="9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>
      <alignment/>
    </xf>
    <xf numFmtId="49" fontId="0" fillId="3" borderId="2" xfId="0" applyNumberFormat="1" applyFill="1" applyBorder="1" applyAlignment="1">
      <alignment/>
    </xf>
    <xf numFmtId="49" fontId="0" fillId="3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vertical="center"/>
    </xf>
    <xf numFmtId="9" fontId="0" fillId="2" borderId="3" xfId="0" applyNumberFormat="1" applyFill="1" applyBorder="1" applyAlignment="1">
      <alignment horizontal="center" vertical="center"/>
    </xf>
    <xf numFmtId="9" fontId="0" fillId="2" borderId="3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65" fontId="0" fillId="2" borderId="2" xfId="0" applyNumberFormat="1" applyFont="1" applyFill="1" applyBorder="1" applyAlignment="1">
      <alignment/>
    </xf>
    <xf numFmtId="49" fontId="0" fillId="3" borderId="2" xfId="0" applyNumberFormat="1" applyFont="1" applyFill="1" applyBorder="1" applyAlignment="1">
      <alignment/>
    </xf>
    <xf numFmtId="49" fontId="0" fillId="3" borderId="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 wrapText="1"/>
    </xf>
    <xf numFmtId="164" fontId="1" fillId="3" borderId="4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/>
    </xf>
    <xf numFmtId="0" fontId="0" fillId="3" borderId="1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9" xfId="0" applyNumberFormat="1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/>
    </xf>
    <xf numFmtId="1" fontId="3" fillId="3" borderId="11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5" borderId="2" xfId="0" applyFont="1" applyFill="1" applyBorder="1" applyAlignment="1">
      <alignment horizontal="left" vertical="center"/>
    </xf>
    <xf numFmtId="0" fontId="0" fillId="6" borderId="2" xfId="0" applyFill="1" applyBorder="1" applyAlignment="1">
      <alignment horizontal="left" vertical="center"/>
    </xf>
    <xf numFmtId="0" fontId="0" fillId="7" borderId="2" xfId="0" applyFill="1" applyBorder="1" applyAlignment="1">
      <alignment horizontal="left" vertical="center"/>
    </xf>
    <xf numFmtId="0" fontId="0" fillId="8" borderId="2" xfId="0" applyFill="1" applyBorder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4" borderId="3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9" fontId="0" fillId="0" borderId="2" xfId="0" applyNumberFormat="1" applyBorder="1" applyAlignment="1">
      <alignment/>
    </xf>
    <xf numFmtId="9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3" fillId="9" borderId="3" xfId="0" applyFont="1" applyFill="1" applyBorder="1" applyAlignment="1">
      <alignment horizontal="left" vertical="center" wrapText="1"/>
    </xf>
    <xf numFmtId="0" fontId="3" fillId="9" borderId="14" xfId="0" applyFont="1" applyFill="1" applyBorder="1" applyAlignment="1">
      <alignment horizontal="left" vertical="center" wrapText="1"/>
    </xf>
    <xf numFmtId="0" fontId="3" fillId="9" borderId="15" xfId="0" applyFont="1" applyFill="1" applyBorder="1" applyAlignment="1">
      <alignment horizontal="left" vertical="center" wrapText="1"/>
    </xf>
    <xf numFmtId="0" fontId="3" fillId="10" borderId="3" xfId="0" applyFont="1" applyFill="1" applyBorder="1" applyAlignment="1">
      <alignment horizontal="left" vertical="center" wrapText="1"/>
    </xf>
    <xf numFmtId="0" fontId="3" fillId="10" borderId="14" xfId="0" applyFont="1" applyFill="1" applyBorder="1" applyAlignment="1">
      <alignment horizontal="left" vertical="center" wrapText="1"/>
    </xf>
    <xf numFmtId="0" fontId="3" fillId="10" borderId="15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49" fontId="0" fillId="4" borderId="2" xfId="0" applyNumberFormat="1" applyFill="1" applyBorder="1" applyAlignment="1" applyProtection="1">
      <alignment/>
      <protection locked="0"/>
    </xf>
    <xf numFmtId="49" fontId="0" fillId="4" borderId="2" xfId="0" applyNumberFormat="1" applyFont="1" applyFill="1" applyBorder="1" applyAlignment="1" applyProtection="1">
      <alignment/>
      <protection locked="0"/>
    </xf>
    <xf numFmtId="49" fontId="0" fillId="4" borderId="2" xfId="0" applyNumberFormat="1" applyFont="1" applyFill="1" applyBorder="1" applyAlignment="1" applyProtection="1">
      <alignment/>
      <protection locked="0"/>
    </xf>
    <xf numFmtId="49" fontId="0" fillId="4" borderId="2" xfId="0" applyNumberFormat="1" applyFont="1" applyFill="1" applyBorder="1" applyAlignment="1" applyProtection="1">
      <alignment/>
      <protection locked="0"/>
    </xf>
    <xf numFmtId="49" fontId="0" fillId="8" borderId="2" xfId="0" applyNumberFormat="1" applyFont="1" applyFill="1" applyBorder="1" applyAlignment="1" applyProtection="1">
      <alignment/>
      <protection locked="0"/>
    </xf>
    <xf numFmtId="0" fontId="0" fillId="5" borderId="2" xfId="0" applyFont="1" applyFill="1" applyBorder="1" applyAlignment="1" applyProtection="1">
      <alignment horizontal="left" vertical="center"/>
      <protection locked="0"/>
    </xf>
    <xf numFmtId="0" fontId="0" fillId="6" borderId="0" xfId="0" applyFill="1" applyBorder="1" applyAlignment="1" applyProtection="1">
      <alignment horizontal="left" vertical="center"/>
      <protection locked="0"/>
    </xf>
    <xf numFmtId="49" fontId="0" fillId="7" borderId="2" xfId="0" applyNumberFormat="1" applyFill="1" applyBorder="1" applyAlignment="1" applyProtection="1">
      <alignment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/>
      <protection locked="0"/>
    </xf>
    <xf numFmtId="168" fontId="0" fillId="0" borderId="2" xfId="0" applyNumberFormat="1" applyBorder="1" applyAlignment="1" applyProtection="1">
      <alignment/>
      <protection locked="0"/>
    </xf>
    <xf numFmtId="0" fontId="0" fillId="0" borderId="2" xfId="0" applyBorder="1" applyAlignment="1" applyProtection="1">
      <alignment/>
      <protection/>
    </xf>
    <xf numFmtId="0" fontId="9" fillId="5" borderId="2" xfId="0" applyFont="1" applyFill="1" applyBorder="1" applyAlignment="1" applyProtection="1">
      <alignment/>
      <protection/>
    </xf>
    <xf numFmtId="0" fontId="9" fillId="5" borderId="2" xfId="0" applyFont="1" applyFill="1" applyBorder="1" applyAlignment="1" applyProtection="1">
      <alignment horizontal="left" vertical="center" wrapText="1"/>
      <protection/>
    </xf>
    <xf numFmtId="168" fontId="9" fillId="5" borderId="2" xfId="0" applyNumberFormat="1" applyFont="1" applyFill="1" applyBorder="1" applyAlignment="1" applyProtection="1">
      <alignment horizontal="left" vertical="center" wrapText="1"/>
      <protection/>
    </xf>
    <xf numFmtId="0" fontId="9" fillId="5" borderId="2" xfId="0" applyFont="1" applyFill="1" applyBorder="1" applyAlignment="1" applyProtection="1">
      <alignment horizontal="right" vertical="center" wrapText="1"/>
      <protection/>
    </xf>
    <xf numFmtId="9" fontId="9" fillId="5" borderId="2" xfId="0" applyNumberFormat="1" applyFont="1" applyFill="1" applyBorder="1" applyAlignment="1" applyProtection="1">
      <alignment horizontal="right" vertical="center" wrapText="1"/>
      <protection/>
    </xf>
    <xf numFmtId="9" fontId="9" fillId="5" borderId="15" xfId="0" applyNumberFormat="1" applyFont="1" applyFill="1" applyBorder="1" applyAlignment="1" applyProtection="1">
      <alignment horizontal="right" vertical="center" wrapText="1"/>
      <protection/>
    </xf>
    <xf numFmtId="0" fontId="9" fillId="5" borderId="15" xfId="0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9" fontId="0" fillId="0" borderId="2" xfId="0" applyNumberFormat="1" applyBorder="1" applyAlignment="1" applyProtection="1">
      <alignment/>
      <protection locked="0"/>
    </xf>
    <xf numFmtId="9" fontId="0" fillId="0" borderId="13" xfId="0" applyNumberFormat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 applyProtection="1">
      <alignment horizontal="left" vertical="center" wrapText="1"/>
      <protection/>
    </xf>
    <xf numFmtId="9" fontId="0" fillId="0" borderId="2" xfId="0" applyNumberFormat="1" applyBorder="1" applyAlignment="1" applyProtection="1">
      <alignment/>
      <protection/>
    </xf>
    <xf numFmtId="9" fontId="0" fillId="0" borderId="13" xfId="0" applyNumberFormat="1" applyBorder="1" applyAlignment="1" applyProtection="1">
      <alignment/>
      <protection/>
    </xf>
    <xf numFmtId="0" fontId="9" fillId="11" borderId="2" xfId="0" applyFont="1" applyFill="1" applyBorder="1" applyAlignment="1" applyProtection="1">
      <alignment/>
      <protection/>
    </xf>
    <xf numFmtId="0" fontId="9" fillId="11" borderId="2" xfId="0" applyFont="1" applyFill="1" applyBorder="1" applyAlignment="1" applyProtection="1">
      <alignment horizontal="left" vertical="center" wrapText="1"/>
      <protection/>
    </xf>
    <xf numFmtId="168" fontId="9" fillId="11" borderId="2" xfId="0" applyNumberFormat="1" applyFont="1" applyFill="1" applyBorder="1" applyAlignment="1" applyProtection="1">
      <alignment/>
      <protection/>
    </xf>
    <xf numFmtId="9" fontId="9" fillId="11" borderId="2" xfId="0" applyNumberFormat="1" applyFont="1" applyFill="1" applyBorder="1" applyAlignment="1" applyProtection="1">
      <alignment/>
      <protection/>
    </xf>
    <xf numFmtId="0" fontId="9" fillId="11" borderId="15" xfId="0" applyFont="1" applyFill="1" applyBorder="1" applyAlignment="1" applyProtection="1">
      <alignment/>
      <protection/>
    </xf>
    <xf numFmtId="1" fontId="0" fillId="0" borderId="2" xfId="0" applyNumberFormat="1" applyBorder="1" applyAlignment="1" applyProtection="1">
      <alignment/>
      <protection locked="0"/>
    </xf>
    <xf numFmtId="1" fontId="0" fillId="0" borderId="13" xfId="0" applyNumberFormat="1" applyBorder="1" applyAlignment="1" applyProtection="1">
      <alignment/>
      <protection locked="0"/>
    </xf>
    <xf numFmtId="168" fontId="3" fillId="0" borderId="2" xfId="0" applyNumberFormat="1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/>
      <protection locked="0"/>
    </xf>
    <xf numFmtId="168" fontId="3" fillId="0" borderId="2" xfId="0" applyNumberFormat="1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10" fontId="3" fillId="0" borderId="2" xfId="0" applyNumberFormat="1" applyFont="1" applyBorder="1" applyAlignment="1" applyProtection="1">
      <alignment/>
      <protection/>
    </xf>
    <xf numFmtId="2" fontId="3" fillId="0" borderId="2" xfId="0" applyNumberFormat="1" applyFont="1" applyBorder="1" applyAlignment="1" applyProtection="1">
      <alignment/>
      <protection/>
    </xf>
    <xf numFmtId="0" fontId="3" fillId="0" borderId="2" xfId="0" applyFont="1" applyBorder="1" applyAlignment="1">
      <alignment/>
    </xf>
    <xf numFmtId="9" fontId="9" fillId="11" borderId="15" xfId="0" applyNumberFormat="1" applyFont="1" applyFill="1" applyBorder="1" applyAlignment="1" applyProtection="1">
      <alignment/>
      <protection/>
    </xf>
    <xf numFmtId="1" fontId="0" fillId="0" borderId="3" xfId="0" applyNumberFormat="1" applyBorder="1" applyAlignment="1" applyProtection="1">
      <alignment/>
      <protection locked="0"/>
    </xf>
    <xf numFmtId="0" fontId="0" fillId="0" borderId="3" xfId="0" applyBorder="1" applyAlignment="1">
      <alignment/>
    </xf>
    <xf numFmtId="9" fontId="0" fillId="0" borderId="3" xfId="0" applyNumberFormat="1" applyBorder="1" applyAlignment="1">
      <alignment/>
    </xf>
    <xf numFmtId="9" fontId="0" fillId="0" borderId="3" xfId="0" applyNumberFormat="1" applyBorder="1" applyAlignment="1" applyProtection="1">
      <alignment/>
      <protection/>
    </xf>
    <xf numFmtId="0" fontId="0" fillId="0" borderId="3" xfId="0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 locked="0"/>
    </xf>
    <xf numFmtId="0" fontId="0" fillId="0" borderId="15" xfId="0" applyBorder="1" applyAlignment="1">
      <alignment/>
    </xf>
    <xf numFmtId="9" fontId="0" fillId="0" borderId="15" xfId="0" applyNumberFormat="1" applyBorder="1" applyAlignment="1">
      <alignment/>
    </xf>
    <xf numFmtId="9" fontId="0" fillId="0" borderId="15" xfId="0" applyNumberFormat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/>
      <protection/>
    </xf>
    <xf numFmtId="1" fontId="3" fillId="0" borderId="2" xfId="0" applyNumberFormat="1" applyFont="1" applyBorder="1" applyAlignment="1" applyProtection="1">
      <alignment/>
      <protection/>
    </xf>
    <xf numFmtId="0" fontId="0" fillId="8" borderId="2" xfId="0" applyFill="1" applyBorder="1" applyAlignment="1" applyProtection="1">
      <alignment horizontal="left" vertical="center"/>
      <protection locked="0"/>
    </xf>
    <xf numFmtId="0" fontId="0" fillId="5" borderId="2" xfId="0" applyNumberFormat="1" applyFont="1" applyFill="1" applyBorder="1" applyAlignment="1" applyProtection="1">
      <alignment horizontal="left" vertical="center"/>
      <protection/>
    </xf>
    <xf numFmtId="10" fontId="9" fillId="11" borderId="2" xfId="0" applyNumberFormat="1" applyFont="1" applyFill="1" applyBorder="1" applyAlignment="1" applyProtection="1">
      <alignment/>
      <protection/>
    </xf>
    <xf numFmtId="0" fontId="9" fillId="11" borderId="2" xfId="0" applyFont="1" applyFill="1" applyBorder="1" applyAlignment="1" applyProtection="1">
      <alignment horizontal="left"/>
      <protection/>
    </xf>
    <xf numFmtId="0" fontId="0" fillId="5" borderId="2" xfId="0" applyNumberFormat="1" applyFont="1" applyFill="1" applyBorder="1" applyAlignment="1" applyProtection="1">
      <alignment horizontal="left" vertical="center"/>
      <protection locked="0"/>
    </xf>
    <xf numFmtId="0" fontId="0" fillId="5" borderId="2" xfId="0" applyNumberFormat="1" applyFont="1" applyFill="1" applyBorder="1" applyAlignment="1" applyProtection="1">
      <alignment horizontal="left" vertical="center"/>
      <protection locked="0"/>
    </xf>
    <xf numFmtId="15" fontId="0" fillId="0" borderId="2" xfId="0" applyNumberFormat="1" applyBorder="1" applyAlignment="1" applyProtection="1">
      <alignment/>
      <protection locked="0"/>
    </xf>
    <xf numFmtId="15" fontId="0" fillId="0" borderId="0" xfId="0" applyNumberFormat="1" applyAlignment="1" applyProtection="1">
      <alignment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4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3" fillId="4" borderId="3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3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justify" vertical="center"/>
    </xf>
    <xf numFmtId="0" fontId="3" fillId="10" borderId="2" xfId="0" applyFont="1" applyFill="1" applyBorder="1" applyAlignment="1">
      <alignment horizontal="left" vertical="center" wrapText="1"/>
    </xf>
    <xf numFmtId="0" fontId="3" fillId="12" borderId="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" fontId="3" fillId="0" borderId="2" xfId="0" applyNumberFormat="1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10" fontId="3" fillId="0" borderId="2" xfId="0" applyNumberFormat="1" applyFont="1" applyBorder="1" applyAlignment="1" applyProtection="1">
      <alignment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9" borderId="2" xfId="0" applyFont="1" applyFill="1" applyBorder="1" applyAlignment="1">
      <alignment horizontal="left" vertical="center" wrapText="1"/>
    </xf>
    <xf numFmtId="0" fontId="3" fillId="9" borderId="3" xfId="0" applyFont="1" applyFill="1" applyBorder="1" applyAlignment="1">
      <alignment horizontal="left" vertical="center" wrapText="1"/>
    </xf>
    <xf numFmtId="0" fontId="3" fillId="9" borderId="14" xfId="0" applyFont="1" applyFill="1" applyBorder="1" applyAlignment="1">
      <alignment horizontal="left" vertical="center" wrapText="1"/>
    </xf>
    <xf numFmtId="0" fontId="3" fillId="9" borderId="15" xfId="0" applyFont="1" applyFill="1" applyBorder="1" applyAlignment="1">
      <alignment horizontal="left" vertical="center" wrapText="1"/>
    </xf>
    <xf numFmtId="0" fontId="3" fillId="10" borderId="3" xfId="0" applyFont="1" applyFill="1" applyBorder="1" applyAlignment="1">
      <alignment horizontal="left" vertical="center" wrapText="1"/>
    </xf>
    <xf numFmtId="0" fontId="3" fillId="10" borderId="14" xfId="0" applyFont="1" applyFill="1" applyBorder="1" applyAlignment="1">
      <alignment horizontal="left" vertical="center" wrapText="1"/>
    </xf>
    <xf numFmtId="0" fontId="3" fillId="10" borderId="15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Test Execution Status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175"/>
          <c:y val="0.37675"/>
          <c:w val="0.43425"/>
          <c:h val="0.49275"/>
        </c:manualLayout>
      </c:layout>
      <c:pieChart>
        <c:varyColors val="1"/>
        <c:ser>
          <c:idx val="0"/>
          <c:order val="0"/>
          <c:tx>
            <c:strRef>
              <c:f>'Functional Testing Phase'!$I$2:$I$4</c:f>
              <c:strCache>
                <c:ptCount val="1"/>
                <c:pt idx="0">
                  <c:v># TCs Passed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('Functional Testing Phase'!$I$2:$I$4,'Functional Testing Phase'!$K$2:$K$4,'Functional Testing Phase'!$M$2:$M$4,'Functional Testing Phase'!$N$2:$N$4)</c:f>
              <c:strCache/>
            </c:strRef>
          </c:cat>
          <c:val>
            <c:numRef>
              <c:f>('Functional Testing Phase'!$I$5,'Functional Testing Phase'!$K$5,'Functional Testing Phase'!$M$5,'Functional Testing Phase'!$N$5)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'Functional Testing Phase'!$K$2:$K$4</c:f>
              <c:strCache>
                <c:ptCount val="1"/>
                <c:pt idx="0">
                  <c:v># TCs Failed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('Functional Testing Phase'!$I$2:$I$4,'Functional Testing Phase'!$K$2:$K$4,'Functional Testing Phase'!$M$2:$M$4,'Functional Testing Phase'!$N$2:$N$4)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'Functional Testing Phase'!$M$2:$M$4</c:f>
              <c:strCache>
                <c:ptCount val="1"/>
                <c:pt idx="0">
                  <c:v># TCs Blocked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('Functional Testing Phase'!$I$2:$I$4,'Functional Testing Phase'!$K$2:$K$4,'Functional Testing Phase'!$M$2:$M$4,'Functional Testing Phase'!$N$2:$N$4)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strRef>
              <c:f>'Functional Testing Phase'!$N$2:$N$4</c:f>
              <c:strCache>
                <c:ptCount val="1"/>
                <c:pt idx="0">
                  <c:v># TCs Researching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('Functional Testing Phase'!$I$2:$I$4,'Functional Testing Phase'!$K$2:$K$4,'Functional Testing Phase'!$M$2:$M$4,'Functional Testing Phase'!$N$2:$N$4)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Issue Status- Project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7"/>
          <c:y val="0.3725"/>
          <c:w val="0.43025"/>
          <c:h val="0.47875"/>
        </c:manualLayout>
      </c:layout>
      <c:pieChart>
        <c:varyColors val="1"/>
        <c:ser>
          <c:idx val="0"/>
          <c:order val="0"/>
          <c:tx>
            <c:strRef>
              <c:f>'Functional Testing Phase'!$S$2:$S$4</c:f>
              <c:strCache>
                <c:ptCount val="1"/>
                <c:pt idx="0">
                  <c:v>Issues  Open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('Functional Testing Phase'!$S$2:$S$4,'Functional Testing Phase'!$T$2:$T$4,'Functional Testing Phase'!$U$2:$U$4)</c:f>
              <c:strCache/>
            </c:strRef>
          </c:cat>
          <c:val>
            <c:numRef>
              <c:f>('Functional Testing Phase'!$S$5,'Functional Testing Phase'!$T$5,'Functional Testing Phase'!$U$5)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'Functional Testing Phase'!$T$2:$T$4</c:f>
              <c:strCache>
                <c:ptCount val="1"/>
                <c:pt idx="0">
                  <c:v>Issues Closed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('Functional Testing Phase'!$S$2:$S$4,'Functional Testing Phase'!$T$2:$T$4,'Functional Testing Phase'!$U$2:$U$4)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'Functional Testing Phase'!$U$2:$U$4</c:f>
              <c:strCache>
                <c:ptCount val="1"/>
                <c:pt idx="0">
                  <c:v>Issues Rejected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('Functional Testing Phase'!$S$2:$S$4,'Functional Testing Phase'!$T$2:$T$4,'Functional Testing Phase'!$U$2:$U$4)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('Functional Testing Phase'!$S$2:$S$4,'Functional Testing Phase'!$T$2:$T$4,'Functional Testing Phase'!$U$2:$U$4)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Effort Distribution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65"/>
          <c:y val="0.1675"/>
          <c:w val="0.68625"/>
          <c:h val="0.69525"/>
        </c:manualLayout>
      </c:layout>
      <c:pie3DChart>
        <c:varyColors val="1"/>
        <c:ser>
          <c:idx val="0"/>
          <c:order val="0"/>
          <c:tx>
            <c:strRef>
              <c:f>'Test Case Creation Phase'!$F$2:$F$4</c:f>
              <c:strCache>
                <c:ptCount val="1"/>
                <c:pt idx="0">
                  <c:v>Actual Effort Hrs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FF00FF"/>
              </a:solidFill>
            </c:spPr>
          </c:dPt>
          <c:dPt>
            <c:idx val="2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'Test Case Creation Phase'!$F$2:$H$4</c:f>
              <c:multiLvlStrCache/>
            </c:multiLvlStrRef>
          </c:cat>
          <c:val>
            <c:numRef>
              <c:f>('Test Case Creation Phase'!$F$5,'Test Case Creation Phase'!$G$5,'Test Case Creation Phase'!$H$5)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'Test Case Creation Phase'!$G$2:$G$4</c:f>
              <c:strCache>
                <c:ptCount val="1"/>
                <c:pt idx="0">
                  <c:v>Actual Review Hrs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'Test Case Creation Phase'!$F$2:$H$4</c:f>
              <c:multiLvlStrCache/>
            </c:multiLvl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'Test Case Creation Phase'!$H$2:$H$4</c:f>
              <c:strCache>
                <c:ptCount val="1"/>
                <c:pt idx="0">
                  <c:v>Actual Rework Hrs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'Test Case Creation Phase'!$F$2:$H$4</c:f>
              <c:multiLvlStrCache/>
            </c:multiLvlStrRef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61</xdr:row>
      <xdr:rowOff>142875</xdr:rowOff>
    </xdr:from>
    <xdr:to>
      <xdr:col>8</xdr:col>
      <xdr:colOff>57150</xdr:colOff>
      <xdr:row>90</xdr:row>
      <xdr:rowOff>133350</xdr:rowOff>
    </xdr:to>
    <xdr:graphicFrame>
      <xdr:nvGraphicFramePr>
        <xdr:cNvPr id="1" name="Chart 5"/>
        <xdr:cNvGraphicFramePr/>
      </xdr:nvGraphicFramePr>
      <xdr:xfrm>
        <a:off x="38100" y="10201275"/>
        <a:ext cx="54387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61</xdr:row>
      <xdr:rowOff>142875</xdr:rowOff>
    </xdr:from>
    <xdr:to>
      <xdr:col>17</xdr:col>
      <xdr:colOff>266700</xdr:colOff>
      <xdr:row>90</xdr:row>
      <xdr:rowOff>123825</xdr:rowOff>
    </xdr:to>
    <xdr:graphicFrame>
      <xdr:nvGraphicFramePr>
        <xdr:cNvPr id="2" name="Chart 6"/>
        <xdr:cNvGraphicFramePr/>
      </xdr:nvGraphicFramePr>
      <xdr:xfrm>
        <a:off x="6038850" y="10201275"/>
        <a:ext cx="5429250" cy="4676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219075</xdr:colOff>
      <xdr:row>1</xdr:row>
      <xdr:rowOff>38100</xdr:rowOff>
    </xdr:from>
    <xdr:to>
      <xdr:col>25</xdr:col>
      <xdr:colOff>466725</xdr:colOff>
      <xdr:row>60</xdr:row>
      <xdr:rowOff>104775</xdr:rowOff>
    </xdr:to>
    <xdr:graphicFrame>
      <xdr:nvGraphicFramePr>
        <xdr:cNvPr id="1" name="Chart 2"/>
        <xdr:cNvGraphicFramePr/>
      </xdr:nvGraphicFramePr>
      <xdr:xfrm>
        <a:off x="11020425" y="200025"/>
        <a:ext cx="5734050" cy="962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28"/>
  <sheetViews>
    <sheetView tabSelected="1" zoomScale="70" zoomScaleNormal="70" workbookViewId="0" topLeftCell="A1">
      <selection activeCell="D44" sqref="D44"/>
    </sheetView>
  </sheetViews>
  <sheetFormatPr defaultColWidth="9.140625" defaultRowHeight="12.75"/>
  <cols>
    <col min="1" max="1" width="25.8515625" style="0" bestFit="1" customWidth="1"/>
    <col min="2" max="2" width="9.00390625" style="0" bestFit="1" customWidth="1"/>
    <col min="3" max="3" width="6.8515625" style="0" customWidth="1"/>
    <col min="4" max="4" width="5.421875" style="0" customWidth="1"/>
    <col min="5" max="5" width="5.8515625" style="0" customWidth="1"/>
    <col min="6" max="6" width="8.7109375" style="0" bestFit="1" customWidth="1"/>
    <col min="7" max="7" width="8.00390625" style="0" bestFit="1" customWidth="1"/>
    <col min="8" max="8" width="7.8515625" style="0" bestFit="1" customWidth="1"/>
    <col min="9" max="9" width="2.8515625" style="0" bestFit="1" customWidth="1"/>
    <col min="10" max="10" width="3.28125" style="0" bestFit="1" customWidth="1"/>
    <col min="11" max="11" width="2.8515625" style="0" bestFit="1" customWidth="1"/>
    <col min="12" max="13" width="3.57421875" style="0" bestFit="1" customWidth="1"/>
    <col min="14" max="14" width="2.8515625" style="0" bestFit="1" customWidth="1"/>
    <col min="15" max="15" width="3.28125" style="0" bestFit="1" customWidth="1"/>
    <col min="16" max="16" width="3.00390625" style="0" bestFit="1" customWidth="1"/>
    <col min="17" max="17" width="3.28125" style="0" bestFit="1" customWidth="1"/>
    <col min="18" max="18" width="3.00390625" style="0" bestFit="1" customWidth="1"/>
    <col min="19" max="20" width="3.57421875" style="0" bestFit="1" customWidth="1"/>
    <col min="21" max="21" width="3.00390625" style="0" bestFit="1" customWidth="1"/>
    <col min="22" max="22" width="3.28125" style="0" bestFit="1" customWidth="1"/>
    <col min="23" max="23" width="3.00390625" style="0" bestFit="1" customWidth="1"/>
    <col min="24" max="24" width="3.28125" style="0" bestFit="1" customWidth="1"/>
    <col min="25" max="25" width="3.00390625" style="0" bestFit="1" customWidth="1"/>
    <col min="26" max="27" width="3.57421875" style="0" bestFit="1" customWidth="1"/>
    <col min="28" max="28" width="3.00390625" style="0" bestFit="1" customWidth="1"/>
    <col min="29" max="29" width="3.28125" style="0" bestFit="1" customWidth="1"/>
    <col min="30" max="30" width="3.00390625" style="0" bestFit="1" customWidth="1"/>
    <col min="31" max="31" width="3.28125" style="0" bestFit="1" customWidth="1"/>
    <col min="32" max="32" width="3.00390625" style="0" bestFit="1" customWidth="1"/>
    <col min="33" max="34" width="3.57421875" style="0" bestFit="1" customWidth="1"/>
    <col min="35" max="35" width="3.00390625" style="0" bestFit="1" customWidth="1"/>
    <col min="36" max="36" width="3.28125" style="0" bestFit="1" customWidth="1"/>
    <col min="37" max="37" width="2.8515625" style="0" bestFit="1" customWidth="1"/>
    <col min="38" max="38" width="3.28125" style="0" bestFit="1" customWidth="1"/>
    <col min="39" max="39" width="2.8515625" style="0" bestFit="1" customWidth="1"/>
    <col min="40" max="41" width="3.57421875" style="0" bestFit="1" customWidth="1"/>
  </cols>
  <sheetData>
    <row r="1" spans="1:39" ht="18">
      <c r="A1" s="15" t="s">
        <v>49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ht="12.75">
      <c r="A2" s="17" t="s">
        <v>50</v>
      </c>
      <c r="B2" s="17" t="s">
        <v>51</v>
      </c>
      <c r="C2" s="17"/>
      <c r="D2" s="17"/>
      <c r="E2" s="17"/>
      <c r="F2" s="17"/>
      <c r="G2" s="17"/>
      <c r="I2" s="18"/>
      <c r="J2" s="17"/>
      <c r="K2" s="17"/>
      <c r="L2" s="17" t="s">
        <v>68</v>
      </c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</row>
    <row r="3" spans="1:39" ht="12.75">
      <c r="A3" s="19" t="s">
        <v>52</v>
      </c>
      <c r="B3" s="20" t="s">
        <v>53</v>
      </c>
      <c r="C3" s="20"/>
      <c r="D3" s="20"/>
      <c r="E3" s="20"/>
      <c r="F3" s="20"/>
      <c r="G3" s="20"/>
      <c r="H3" s="20"/>
      <c r="J3" s="20"/>
      <c r="K3" s="20"/>
      <c r="L3" s="36" t="s">
        <v>10</v>
      </c>
      <c r="M3" s="20"/>
      <c r="N3" s="20" t="s">
        <v>74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</row>
    <row r="4" spans="1:39" ht="12.75">
      <c r="A4" s="19" t="s">
        <v>54</v>
      </c>
      <c r="B4" s="20" t="s">
        <v>55</v>
      </c>
      <c r="C4" s="20"/>
      <c r="D4" s="20"/>
      <c r="E4" s="20"/>
      <c r="F4" s="20"/>
      <c r="G4" s="20"/>
      <c r="H4" s="20"/>
      <c r="J4" s="20"/>
      <c r="K4" s="20"/>
      <c r="L4" s="40" t="s">
        <v>67</v>
      </c>
      <c r="M4" s="20"/>
      <c r="N4" s="20" t="s">
        <v>75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39" ht="12.75">
      <c r="A5" s="21" t="s">
        <v>56</v>
      </c>
      <c r="B5" s="20" t="s">
        <v>57</v>
      </c>
      <c r="C5" s="20"/>
      <c r="D5" s="20"/>
      <c r="E5" s="20"/>
      <c r="F5" s="20"/>
      <c r="G5" s="20"/>
      <c r="H5" s="20"/>
      <c r="J5" s="20"/>
      <c r="K5" s="20"/>
      <c r="L5" s="41" t="s">
        <v>65</v>
      </c>
      <c r="M5" s="20"/>
      <c r="N5" s="20" t="s">
        <v>76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39" ht="12.75">
      <c r="A6" s="19" t="s">
        <v>11</v>
      </c>
      <c r="B6" s="20" t="s">
        <v>58</v>
      </c>
      <c r="C6" s="20"/>
      <c r="D6" s="20"/>
      <c r="E6" s="20"/>
      <c r="F6" s="20"/>
      <c r="G6" s="20"/>
      <c r="H6" s="20"/>
      <c r="J6" s="20"/>
      <c r="K6" s="20"/>
      <c r="L6" s="42" t="s">
        <v>66</v>
      </c>
      <c r="M6" s="20"/>
      <c r="N6" s="20" t="s">
        <v>77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</row>
    <row r="7" spans="1:39" ht="12.75">
      <c r="A7" s="19" t="s">
        <v>59</v>
      </c>
      <c r="B7" s="20" t="s">
        <v>60</v>
      </c>
      <c r="C7" s="20"/>
      <c r="D7" s="20"/>
      <c r="E7" s="20"/>
      <c r="F7" s="20"/>
      <c r="G7" s="20"/>
      <c r="H7" s="20"/>
      <c r="J7" s="20"/>
      <c r="K7" s="20"/>
      <c r="L7" s="39" t="s">
        <v>47</v>
      </c>
      <c r="M7" s="20"/>
      <c r="N7" s="20" t="s">
        <v>78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spans="9:39" ht="12.75"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</row>
    <row r="9" spans="9:39" ht="12.75"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</row>
    <row r="11" ht="13.5" thickBot="1">
      <c r="AT11" s="38"/>
    </row>
    <row r="12" spans="1:39" ht="24" thickBot="1">
      <c r="A12" s="22">
        <v>39295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4"/>
    </row>
    <row r="13" spans="1:39" ht="33.75">
      <c r="A13" s="25" t="s">
        <v>0</v>
      </c>
      <c r="B13" s="26" t="s">
        <v>1</v>
      </c>
      <c r="C13" s="26"/>
      <c r="D13" s="26" t="s">
        <v>2</v>
      </c>
      <c r="E13" s="26" t="s">
        <v>3</v>
      </c>
      <c r="F13" s="26" t="s">
        <v>4</v>
      </c>
      <c r="G13" s="26" t="s">
        <v>5</v>
      </c>
      <c r="H13" s="26" t="s">
        <v>6</v>
      </c>
      <c r="I13" s="27" t="s">
        <v>10</v>
      </c>
      <c r="J13" s="27" t="s">
        <v>11</v>
      </c>
      <c r="K13" s="27" t="s">
        <v>12</v>
      </c>
      <c r="L13" s="27" t="s">
        <v>13</v>
      </c>
      <c r="M13" s="27" t="s">
        <v>7</v>
      </c>
      <c r="N13" s="27" t="s">
        <v>8</v>
      </c>
      <c r="O13" s="27" t="s">
        <v>9</v>
      </c>
      <c r="P13" s="27" t="s">
        <v>10</v>
      </c>
      <c r="Q13" s="27" t="s">
        <v>11</v>
      </c>
      <c r="R13" s="27" t="s">
        <v>12</v>
      </c>
      <c r="S13" s="27" t="s">
        <v>13</v>
      </c>
      <c r="T13" s="27" t="s">
        <v>7</v>
      </c>
      <c r="U13" s="27" t="s">
        <v>8</v>
      </c>
      <c r="V13" s="27" t="s">
        <v>9</v>
      </c>
      <c r="W13" s="27" t="s">
        <v>10</v>
      </c>
      <c r="X13" s="27" t="s">
        <v>11</v>
      </c>
      <c r="Y13" s="27" t="s">
        <v>12</v>
      </c>
      <c r="Z13" s="27" t="s">
        <v>13</v>
      </c>
      <c r="AA13" s="27" t="s">
        <v>7</v>
      </c>
      <c r="AB13" s="27" t="s">
        <v>8</v>
      </c>
      <c r="AC13" s="27" t="s">
        <v>9</v>
      </c>
      <c r="AD13" s="27" t="s">
        <v>10</v>
      </c>
      <c r="AE13" s="27" t="s">
        <v>11</v>
      </c>
      <c r="AF13" s="27" t="s">
        <v>12</v>
      </c>
      <c r="AG13" s="27" t="s">
        <v>13</v>
      </c>
      <c r="AH13" s="27" t="s">
        <v>7</v>
      </c>
      <c r="AI13" s="27" t="s">
        <v>8</v>
      </c>
      <c r="AJ13" s="27" t="s">
        <v>9</v>
      </c>
      <c r="AK13" s="27" t="s">
        <v>10</v>
      </c>
      <c r="AL13" s="27" t="s">
        <v>11</v>
      </c>
      <c r="AM13" s="27" t="s">
        <v>12</v>
      </c>
    </row>
    <row r="14" spans="1:39" ht="12.75">
      <c r="A14" s="28"/>
      <c r="B14" s="29" t="s">
        <v>14</v>
      </c>
      <c r="C14" s="29" t="s">
        <v>15</v>
      </c>
      <c r="D14" s="29"/>
      <c r="E14" s="29"/>
      <c r="F14" s="29"/>
      <c r="G14" s="29"/>
      <c r="H14" s="29"/>
      <c r="I14" s="29" t="s">
        <v>16</v>
      </c>
      <c r="J14" s="6" t="s">
        <v>17</v>
      </c>
      <c r="K14" s="6" t="s">
        <v>18</v>
      </c>
      <c r="L14" s="6" t="s">
        <v>19</v>
      </c>
      <c r="M14" s="6" t="s">
        <v>20</v>
      </c>
      <c r="N14" s="6" t="s">
        <v>21</v>
      </c>
      <c r="O14" s="6" t="s">
        <v>22</v>
      </c>
      <c r="P14" s="6" t="s">
        <v>23</v>
      </c>
      <c r="Q14" s="6" t="s">
        <v>24</v>
      </c>
      <c r="R14" s="6" t="s">
        <v>25</v>
      </c>
      <c r="S14" s="6" t="s">
        <v>26</v>
      </c>
      <c r="T14" s="6" t="s">
        <v>27</v>
      </c>
      <c r="U14" s="6" t="s">
        <v>28</v>
      </c>
      <c r="V14" s="6" t="s">
        <v>29</v>
      </c>
      <c r="W14" s="6" t="s">
        <v>30</v>
      </c>
      <c r="X14" s="6" t="s">
        <v>31</v>
      </c>
      <c r="Y14" s="6" t="s">
        <v>32</v>
      </c>
      <c r="Z14" s="6" t="s">
        <v>33</v>
      </c>
      <c r="AA14" s="6" t="s">
        <v>34</v>
      </c>
      <c r="AB14" s="6" t="s">
        <v>35</v>
      </c>
      <c r="AC14" s="6" t="s">
        <v>36</v>
      </c>
      <c r="AD14" s="6" t="s">
        <v>37</v>
      </c>
      <c r="AE14" s="6" t="s">
        <v>38</v>
      </c>
      <c r="AF14" s="6" t="s">
        <v>39</v>
      </c>
      <c r="AG14" s="6" t="s">
        <v>40</v>
      </c>
      <c r="AH14" s="6" t="s">
        <v>41</v>
      </c>
      <c r="AI14" s="6" t="s">
        <v>42</v>
      </c>
      <c r="AJ14" s="6" t="s">
        <v>43</v>
      </c>
      <c r="AK14" s="6" t="s">
        <v>44</v>
      </c>
      <c r="AL14" s="6" t="s">
        <v>45</v>
      </c>
      <c r="AM14" s="6" t="s">
        <v>46</v>
      </c>
    </row>
    <row r="15" spans="1:39" ht="12.75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2"/>
      <c r="AK15" s="31"/>
      <c r="AL15" s="31"/>
      <c r="AM15" s="31"/>
    </row>
    <row r="16" spans="1:39" ht="12.75">
      <c r="A16" s="1" t="s">
        <v>61</v>
      </c>
      <c r="B16" s="2">
        <v>1</v>
      </c>
      <c r="C16" s="3">
        <f aca="true" t="shared" si="0" ref="C16:C28">SUM(D16*6)*B16</f>
        <v>132</v>
      </c>
      <c r="D16" s="4">
        <f aca="true" t="shared" si="1" ref="D16:D29">COUNTIF(I16:AM16,"=W")</f>
        <v>22</v>
      </c>
      <c r="E16" s="5">
        <f aca="true" t="shared" si="2" ref="E16:E29">COUNTIF(I16:AJ16,"=U")</f>
        <v>0</v>
      </c>
      <c r="F16" s="5">
        <f aca="true" t="shared" si="3" ref="F16:F29">COUNTIF(I16:AJ16,"=T")</f>
        <v>0</v>
      </c>
      <c r="G16" s="5">
        <f aca="true" t="shared" si="4" ref="G16:G29">COUNTIF(I16:AJ16,"=H")</f>
        <v>1</v>
      </c>
      <c r="H16" s="5">
        <f aca="true" t="shared" si="5" ref="H16:H29">COUNTIF(I16:AJ16,"=L")</f>
        <v>0</v>
      </c>
      <c r="I16" s="61" t="s">
        <v>10</v>
      </c>
      <c r="J16" s="61" t="s">
        <v>10</v>
      </c>
      <c r="K16" s="61" t="s">
        <v>10</v>
      </c>
      <c r="L16" s="6"/>
      <c r="M16" s="6"/>
      <c r="N16" s="61" t="s">
        <v>10</v>
      </c>
      <c r="O16" s="62" t="s">
        <v>10</v>
      </c>
      <c r="P16" s="61" t="s">
        <v>10</v>
      </c>
      <c r="Q16" s="61" t="s">
        <v>10</v>
      </c>
      <c r="R16" s="62" t="s">
        <v>10</v>
      </c>
      <c r="S16" s="7"/>
      <c r="T16" s="6"/>
      <c r="U16" s="61" t="s">
        <v>10</v>
      </c>
      <c r="V16" s="62" t="s">
        <v>10</v>
      </c>
      <c r="W16" s="65" t="s">
        <v>66</v>
      </c>
      <c r="X16" s="62" t="s">
        <v>10</v>
      </c>
      <c r="Y16" s="62" t="s">
        <v>10</v>
      </c>
      <c r="Z16" s="6"/>
      <c r="AA16" s="6"/>
      <c r="AB16" s="62" t="s">
        <v>10</v>
      </c>
      <c r="AC16" s="62" t="s">
        <v>10</v>
      </c>
      <c r="AD16" s="62" t="s">
        <v>10</v>
      </c>
      <c r="AE16" s="62" t="s">
        <v>10</v>
      </c>
      <c r="AF16" s="62" t="s">
        <v>10</v>
      </c>
      <c r="AG16" s="7"/>
      <c r="AH16" s="6"/>
      <c r="AI16" s="62" t="s">
        <v>10</v>
      </c>
      <c r="AJ16" s="62" t="s">
        <v>10</v>
      </c>
      <c r="AK16" s="62" t="s">
        <v>10</v>
      </c>
      <c r="AL16" s="62" t="s">
        <v>10</v>
      </c>
      <c r="AM16" s="62" t="s">
        <v>10</v>
      </c>
    </row>
    <row r="17" spans="1:39" ht="12.75">
      <c r="A17" s="1" t="s">
        <v>62</v>
      </c>
      <c r="B17" s="2">
        <v>1</v>
      </c>
      <c r="C17" s="3">
        <f t="shared" si="0"/>
        <v>132</v>
      </c>
      <c r="D17" s="4">
        <f t="shared" si="1"/>
        <v>22</v>
      </c>
      <c r="E17" s="5">
        <f t="shared" si="2"/>
        <v>0</v>
      </c>
      <c r="F17" s="5">
        <f t="shared" si="3"/>
        <v>0</v>
      </c>
      <c r="G17" s="5">
        <f t="shared" si="4"/>
        <v>1</v>
      </c>
      <c r="H17" s="5">
        <f t="shared" si="5"/>
        <v>0</v>
      </c>
      <c r="I17" s="61" t="s">
        <v>10</v>
      </c>
      <c r="J17" s="61" t="s">
        <v>10</v>
      </c>
      <c r="K17" s="62" t="s">
        <v>10</v>
      </c>
      <c r="L17" s="6"/>
      <c r="M17" s="6"/>
      <c r="N17" s="61" t="s">
        <v>10</v>
      </c>
      <c r="O17" s="62" t="s">
        <v>10</v>
      </c>
      <c r="P17" s="61" t="s">
        <v>10</v>
      </c>
      <c r="Q17" s="61" t="s">
        <v>10</v>
      </c>
      <c r="R17" s="62" t="s">
        <v>10</v>
      </c>
      <c r="S17" s="6"/>
      <c r="T17" s="6"/>
      <c r="U17" s="61" t="s">
        <v>10</v>
      </c>
      <c r="V17" s="62" t="s">
        <v>10</v>
      </c>
      <c r="W17" s="65" t="s">
        <v>66</v>
      </c>
      <c r="X17" s="62" t="s">
        <v>10</v>
      </c>
      <c r="Y17" s="62" t="s">
        <v>10</v>
      </c>
      <c r="Z17" s="6"/>
      <c r="AA17" s="6"/>
      <c r="AB17" s="62" t="s">
        <v>10</v>
      </c>
      <c r="AC17" s="62" t="s">
        <v>10</v>
      </c>
      <c r="AD17" s="62" t="s">
        <v>10</v>
      </c>
      <c r="AE17" s="62" t="s">
        <v>10</v>
      </c>
      <c r="AF17" s="62" t="s">
        <v>10</v>
      </c>
      <c r="AG17" s="6"/>
      <c r="AH17" s="6"/>
      <c r="AI17" s="62" t="s">
        <v>10</v>
      </c>
      <c r="AJ17" s="62" t="s">
        <v>10</v>
      </c>
      <c r="AK17" s="62" t="s">
        <v>10</v>
      </c>
      <c r="AL17" s="62" t="s">
        <v>10</v>
      </c>
      <c r="AM17" s="62" t="s">
        <v>10</v>
      </c>
    </row>
    <row r="18" spans="1:39" ht="12.75">
      <c r="A18" s="1" t="s">
        <v>63</v>
      </c>
      <c r="B18" s="2">
        <v>1</v>
      </c>
      <c r="C18" s="3">
        <f t="shared" si="0"/>
        <v>114</v>
      </c>
      <c r="D18" s="4">
        <f t="shared" si="1"/>
        <v>19</v>
      </c>
      <c r="E18" s="5">
        <f t="shared" si="2"/>
        <v>0</v>
      </c>
      <c r="F18" s="5">
        <f t="shared" si="3"/>
        <v>0</v>
      </c>
      <c r="G18" s="5">
        <f t="shared" si="4"/>
        <v>1</v>
      </c>
      <c r="H18" s="5">
        <f t="shared" si="5"/>
        <v>3</v>
      </c>
      <c r="I18" s="61" t="s">
        <v>10</v>
      </c>
      <c r="J18" s="61" t="s">
        <v>10</v>
      </c>
      <c r="K18" s="62" t="s">
        <v>10</v>
      </c>
      <c r="L18" s="6"/>
      <c r="M18" s="6"/>
      <c r="N18" s="61" t="s">
        <v>10</v>
      </c>
      <c r="O18" s="62" t="s">
        <v>10</v>
      </c>
      <c r="P18" s="61" t="s">
        <v>10</v>
      </c>
      <c r="Q18" s="61" t="s">
        <v>10</v>
      </c>
      <c r="R18" s="62" t="s">
        <v>10</v>
      </c>
      <c r="S18" s="6"/>
      <c r="T18" s="6"/>
      <c r="U18" s="61" t="s">
        <v>10</v>
      </c>
      <c r="V18" s="62" t="s">
        <v>10</v>
      </c>
      <c r="W18" s="65" t="s">
        <v>66</v>
      </c>
      <c r="X18" s="62" t="s">
        <v>10</v>
      </c>
      <c r="Y18" s="62" t="s">
        <v>10</v>
      </c>
      <c r="Z18" s="6"/>
      <c r="AA18" s="6"/>
      <c r="AB18" s="62" t="s">
        <v>10</v>
      </c>
      <c r="AC18" s="62" t="s">
        <v>10</v>
      </c>
      <c r="AD18" s="66" t="s">
        <v>47</v>
      </c>
      <c r="AE18" s="66" t="s">
        <v>47</v>
      </c>
      <c r="AF18" s="66" t="s">
        <v>47</v>
      </c>
      <c r="AG18" s="7"/>
      <c r="AH18" s="6"/>
      <c r="AI18" s="62" t="s">
        <v>10</v>
      </c>
      <c r="AJ18" s="62" t="s">
        <v>10</v>
      </c>
      <c r="AK18" s="62" t="s">
        <v>10</v>
      </c>
      <c r="AL18" s="62" t="s">
        <v>10</v>
      </c>
      <c r="AM18" s="62" t="s">
        <v>10</v>
      </c>
    </row>
    <row r="19" spans="1:39" ht="12.75">
      <c r="A19" s="1" t="s">
        <v>64</v>
      </c>
      <c r="B19" s="2">
        <v>1</v>
      </c>
      <c r="C19" s="3">
        <f t="shared" si="0"/>
        <v>132</v>
      </c>
      <c r="D19" s="4">
        <f t="shared" si="1"/>
        <v>22</v>
      </c>
      <c r="E19" s="5">
        <f t="shared" si="2"/>
        <v>0</v>
      </c>
      <c r="F19" s="5">
        <f t="shared" si="3"/>
        <v>0</v>
      </c>
      <c r="G19" s="5">
        <f t="shared" si="4"/>
        <v>1</v>
      </c>
      <c r="H19" s="5">
        <f t="shared" si="5"/>
        <v>0</v>
      </c>
      <c r="I19" s="61" t="s">
        <v>10</v>
      </c>
      <c r="J19" s="61" t="s">
        <v>10</v>
      </c>
      <c r="K19" s="62" t="s">
        <v>10</v>
      </c>
      <c r="L19" s="6"/>
      <c r="M19" s="6"/>
      <c r="N19" s="61" t="s">
        <v>10</v>
      </c>
      <c r="O19" s="62" t="s">
        <v>10</v>
      </c>
      <c r="P19" s="61" t="s">
        <v>10</v>
      </c>
      <c r="Q19" s="61" t="s">
        <v>10</v>
      </c>
      <c r="R19" s="62" t="s">
        <v>10</v>
      </c>
      <c r="S19" s="6"/>
      <c r="T19" s="6"/>
      <c r="U19" s="61" t="s">
        <v>10</v>
      </c>
      <c r="V19" s="62" t="s">
        <v>10</v>
      </c>
      <c r="W19" s="65" t="s">
        <v>66</v>
      </c>
      <c r="X19" s="62" t="s">
        <v>10</v>
      </c>
      <c r="Y19" s="62" t="s">
        <v>10</v>
      </c>
      <c r="Z19" s="6"/>
      <c r="AA19" s="6"/>
      <c r="AB19" s="62" t="s">
        <v>10</v>
      </c>
      <c r="AC19" s="62" t="s">
        <v>10</v>
      </c>
      <c r="AD19" s="62" t="s">
        <v>10</v>
      </c>
      <c r="AE19" s="62" t="s">
        <v>10</v>
      </c>
      <c r="AF19" s="62" t="s">
        <v>10</v>
      </c>
      <c r="AG19" s="6"/>
      <c r="AH19" s="6"/>
      <c r="AI19" s="62" t="s">
        <v>10</v>
      </c>
      <c r="AJ19" s="62" t="s">
        <v>10</v>
      </c>
      <c r="AK19" s="62" t="s">
        <v>10</v>
      </c>
      <c r="AL19" s="62" t="s">
        <v>10</v>
      </c>
      <c r="AM19" s="62" t="s">
        <v>10</v>
      </c>
    </row>
    <row r="20" spans="1:39" ht="12.75">
      <c r="A20" s="1" t="s">
        <v>69</v>
      </c>
      <c r="B20" s="2">
        <v>1</v>
      </c>
      <c r="C20" s="3">
        <f t="shared" si="0"/>
        <v>102</v>
      </c>
      <c r="D20" s="4">
        <f t="shared" si="1"/>
        <v>17</v>
      </c>
      <c r="E20" s="5">
        <f t="shared" si="2"/>
        <v>0</v>
      </c>
      <c r="F20" s="5">
        <f t="shared" si="3"/>
        <v>0</v>
      </c>
      <c r="G20" s="5">
        <f t="shared" si="4"/>
        <v>1</v>
      </c>
      <c r="H20" s="5">
        <f t="shared" si="5"/>
        <v>5</v>
      </c>
      <c r="I20" s="61" t="s">
        <v>10</v>
      </c>
      <c r="J20" s="61" t="s">
        <v>10</v>
      </c>
      <c r="K20" s="62" t="s">
        <v>10</v>
      </c>
      <c r="L20" s="6"/>
      <c r="M20" s="6"/>
      <c r="N20" s="61" t="s">
        <v>10</v>
      </c>
      <c r="O20" s="62" t="s">
        <v>10</v>
      </c>
      <c r="P20" s="61" t="s">
        <v>10</v>
      </c>
      <c r="Q20" s="61" t="s">
        <v>10</v>
      </c>
      <c r="R20" s="62" t="s">
        <v>10</v>
      </c>
      <c r="S20" s="6"/>
      <c r="T20" s="6"/>
      <c r="U20" s="66" t="s">
        <v>47</v>
      </c>
      <c r="V20" s="66" t="s">
        <v>47</v>
      </c>
      <c r="W20" s="65" t="s">
        <v>66</v>
      </c>
      <c r="X20" s="66" t="s">
        <v>47</v>
      </c>
      <c r="Y20" s="66" t="s">
        <v>47</v>
      </c>
      <c r="Z20" s="6"/>
      <c r="AA20" s="6"/>
      <c r="AB20" s="66" t="s">
        <v>47</v>
      </c>
      <c r="AC20" s="62" t="s">
        <v>10</v>
      </c>
      <c r="AD20" s="62" t="s">
        <v>10</v>
      </c>
      <c r="AE20" s="62" t="s">
        <v>10</v>
      </c>
      <c r="AF20" s="62" t="s">
        <v>10</v>
      </c>
      <c r="AG20" s="6"/>
      <c r="AH20" s="6"/>
      <c r="AI20" s="62" t="s">
        <v>10</v>
      </c>
      <c r="AJ20" s="62" t="s">
        <v>10</v>
      </c>
      <c r="AK20" s="62" t="s">
        <v>10</v>
      </c>
      <c r="AL20" s="62" t="s">
        <v>10</v>
      </c>
      <c r="AM20" s="62" t="s">
        <v>10</v>
      </c>
    </row>
    <row r="21" spans="1:39" ht="12.75">
      <c r="A21" s="8" t="s">
        <v>70</v>
      </c>
      <c r="B21" s="9">
        <v>1</v>
      </c>
      <c r="C21" s="3">
        <f t="shared" si="0"/>
        <v>132</v>
      </c>
      <c r="D21" s="4">
        <f t="shared" si="1"/>
        <v>22</v>
      </c>
      <c r="E21" s="5">
        <f t="shared" si="2"/>
        <v>0</v>
      </c>
      <c r="F21" s="5">
        <f t="shared" si="3"/>
        <v>0</v>
      </c>
      <c r="G21" s="5">
        <f t="shared" si="4"/>
        <v>1</v>
      </c>
      <c r="H21" s="5">
        <f t="shared" si="5"/>
        <v>0</v>
      </c>
      <c r="I21" s="61" t="s">
        <v>10</v>
      </c>
      <c r="J21" s="61" t="s">
        <v>10</v>
      </c>
      <c r="K21" s="62" t="s">
        <v>10</v>
      </c>
      <c r="L21" s="6"/>
      <c r="M21" s="6"/>
      <c r="N21" s="63" t="s">
        <v>10</v>
      </c>
      <c r="O21" s="62" t="s">
        <v>10</v>
      </c>
      <c r="P21" s="61" t="s">
        <v>10</v>
      </c>
      <c r="Q21" s="61" t="s">
        <v>10</v>
      </c>
      <c r="R21" s="62" t="s">
        <v>10</v>
      </c>
      <c r="S21" s="7"/>
      <c r="T21" s="6"/>
      <c r="U21" s="63" t="s">
        <v>10</v>
      </c>
      <c r="V21" s="62" t="s">
        <v>10</v>
      </c>
      <c r="W21" s="65" t="s">
        <v>66</v>
      </c>
      <c r="X21" s="62" t="s">
        <v>10</v>
      </c>
      <c r="Y21" s="62" t="s">
        <v>10</v>
      </c>
      <c r="Z21" s="6"/>
      <c r="AA21" s="6"/>
      <c r="AB21" s="62" t="s">
        <v>10</v>
      </c>
      <c r="AC21" s="62" t="s">
        <v>10</v>
      </c>
      <c r="AD21" s="62" t="s">
        <v>10</v>
      </c>
      <c r="AE21" s="62" t="s">
        <v>10</v>
      </c>
      <c r="AF21" s="62" t="s">
        <v>10</v>
      </c>
      <c r="AG21" s="7"/>
      <c r="AH21" s="6"/>
      <c r="AI21" s="62" t="s">
        <v>10</v>
      </c>
      <c r="AJ21" s="62" t="s">
        <v>10</v>
      </c>
      <c r="AK21" s="62" t="s">
        <v>10</v>
      </c>
      <c r="AL21" s="62" t="s">
        <v>10</v>
      </c>
      <c r="AM21" s="62" t="s">
        <v>10</v>
      </c>
    </row>
    <row r="22" spans="1:39" ht="12.75">
      <c r="A22" s="8" t="s">
        <v>71</v>
      </c>
      <c r="B22" s="9">
        <v>1</v>
      </c>
      <c r="C22" s="3">
        <f t="shared" si="0"/>
        <v>120</v>
      </c>
      <c r="D22" s="4">
        <f t="shared" si="1"/>
        <v>20</v>
      </c>
      <c r="E22" s="5">
        <f t="shared" si="2"/>
        <v>0</v>
      </c>
      <c r="F22" s="5">
        <f t="shared" si="3"/>
        <v>0</v>
      </c>
      <c r="G22" s="5">
        <f t="shared" si="4"/>
        <v>1</v>
      </c>
      <c r="H22" s="5">
        <f t="shared" si="5"/>
        <v>2</v>
      </c>
      <c r="I22" s="61" t="s">
        <v>10</v>
      </c>
      <c r="J22" s="61" t="s">
        <v>10</v>
      </c>
      <c r="K22" s="62" t="s">
        <v>10</v>
      </c>
      <c r="L22" s="6"/>
      <c r="M22" s="6"/>
      <c r="N22" s="61" t="s">
        <v>10</v>
      </c>
      <c r="O22" s="62" t="s">
        <v>10</v>
      </c>
      <c r="P22" s="61" t="s">
        <v>10</v>
      </c>
      <c r="Q22" s="61" t="s">
        <v>10</v>
      </c>
      <c r="R22" s="62" t="s">
        <v>10</v>
      </c>
      <c r="S22" s="6"/>
      <c r="T22" s="6"/>
      <c r="U22" s="61" t="s">
        <v>10</v>
      </c>
      <c r="V22" s="62" t="s">
        <v>10</v>
      </c>
      <c r="W22" s="65" t="s">
        <v>66</v>
      </c>
      <c r="X22" s="62" t="s">
        <v>10</v>
      </c>
      <c r="Y22" s="62" t="s">
        <v>10</v>
      </c>
      <c r="Z22" s="6"/>
      <c r="AA22" s="6"/>
      <c r="AB22" s="62" t="s">
        <v>10</v>
      </c>
      <c r="AC22" s="62" t="s">
        <v>10</v>
      </c>
      <c r="AD22" s="62" t="s">
        <v>10</v>
      </c>
      <c r="AE22" s="66" t="s">
        <v>47</v>
      </c>
      <c r="AF22" s="66" t="s">
        <v>47</v>
      </c>
      <c r="AG22" s="6"/>
      <c r="AH22" s="6"/>
      <c r="AI22" s="62" t="s">
        <v>10</v>
      </c>
      <c r="AJ22" s="62" t="s">
        <v>10</v>
      </c>
      <c r="AK22" s="62" t="s">
        <v>10</v>
      </c>
      <c r="AL22" s="62" t="s">
        <v>10</v>
      </c>
      <c r="AM22" s="62" t="s">
        <v>10</v>
      </c>
    </row>
    <row r="23" spans="1:39" ht="12.75">
      <c r="A23" s="8" t="s">
        <v>72</v>
      </c>
      <c r="B23" s="9">
        <v>1</v>
      </c>
      <c r="C23" s="3">
        <f t="shared" si="0"/>
        <v>132</v>
      </c>
      <c r="D23" s="4">
        <f t="shared" si="1"/>
        <v>22</v>
      </c>
      <c r="E23" s="5">
        <f t="shared" si="2"/>
        <v>0</v>
      </c>
      <c r="F23" s="5">
        <f t="shared" si="3"/>
        <v>0</v>
      </c>
      <c r="G23" s="5">
        <f t="shared" si="4"/>
        <v>1</v>
      </c>
      <c r="H23" s="5">
        <f t="shared" si="5"/>
        <v>0</v>
      </c>
      <c r="I23" s="61" t="s">
        <v>10</v>
      </c>
      <c r="J23" s="61" t="s">
        <v>10</v>
      </c>
      <c r="K23" s="62" t="s">
        <v>10</v>
      </c>
      <c r="L23" s="6"/>
      <c r="M23" s="6"/>
      <c r="N23" s="61" t="s">
        <v>10</v>
      </c>
      <c r="O23" s="62" t="s">
        <v>10</v>
      </c>
      <c r="P23" s="61" t="s">
        <v>10</v>
      </c>
      <c r="Q23" s="61" t="s">
        <v>10</v>
      </c>
      <c r="R23" s="62" t="s">
        <v>10</v>
      </c>
      <c r="S23" s="6"/>
      <c r="T23" s="6"/>
      <c r="U23" s="61" t="s">
        <v>10</v>
      </c>
      <c r="V23" s="62" t="s">
        <v>10</v>
      </c>
      <c r="W23" s="65" t="s">
        <v>66</v>
      </c>
      <c r="X23" s="62" t="s">
        <v>10</v>
      </c>
      <c r="Y23" s="62" t="s">
        <v>10</v>
      </c>
      <c r="Z23" s="6"/>
      <c r="AA23" s="6"/>
      <c r="AB23" s="62" t="s">
        <v>10</v>
      </c>
      <c r="AC23" s="62" t="s">
        <v>10</v>
      </c>
      <c r="AD23" s="62" t="s">
        <v>10</v>
      </c>
      <c r="AE23" s="62" t="s">
        <v>10</v>
      </c>
      <c r="AF23" s="62" t="s">
        <v>10</v>
      </c>
      <c r="AG23" s="6"/>
      <c r="AH23" s="6"/>
      <c r="AI23" s="62" t="s">
        <v>10</v>
      </c>
      <c r="AJ23" s="62" t="s">
        <v>10</v>
      </c>
      <c r="AK23" s="62" t="s">
        <v>10</v>
      </c>
      <c r="AL23" s="62" t="s">
        <v>10</v>
      </c>
      <c r="AM23" s="62" t="s">
        <v>10</v>
      </c>
    </row>
    <row r="24" spans="1:39" ht="12.75">
      <c r="A24" s="8" t="s">
        <v>73</v>
      </c>
      <c r="B24" s="2">
        <v>0.1</v>
      </c>
      <c r="C24" s="3">
        <f t="shared" si="0"/>
        <v>13.200000000000001</v>
      </c>
      <c r="D24" s="4">
        <f t="shared" si="1"/>
        <v>22</v>
      </c>
      <c r="E24" s="5">
        <f t="shared" si="2"/>
        <v>0</v>
      </c>
      <c r="F24" s="5">
        <f t="shared" si="3"/>
        <v>0</v>
      </c>
      <c r="G24" s="5">
        <f t="shared" si="4"/>
        <v>1</v>
      </c>
      <c r="H24" s="5">
        <f t="shared" si="5"/>
        <v>0</v>
      </c>
      <c r="I24" s="61" t="s">
        <v>10</v>
      </c>
      <c r="J24" s="61" t="s">
        <v>10</v>
      </c>
      <c r="K24" s="62" t="s">
        <v>10</v>
      </c>
      <c r="L24" s="6"/>
      <c r="M24" s="6"/>
      <c r="N24" s="61" t="s">
        <v>10</v>
      </c>
      <c r="O24" s="62" t="s">
        <v>10</v>
      </c>
      <c r="P24" s="61" t="s">
        <v>10</v>
      </c>
      <c r="Q24" s="61" t="s">
        <v>10</v>
      </c>
      <c r="R24" s="62" t="s">
        <v>10</v>
      </c>
      <c r="S24" s="6"/>
      <c r="T24" s="6"/>
      <c r="U24" s="61" t="s">
        <v>10</v>
      </c>
      <c r="V24" s="62" t="s">
        <v>10</v>
      </c>
      <c r="W24" s="65" t="s">
        <v>66</v>
      </c>
      <c r="X24" s="62" t="s">
        <v>10</v>
      </c>
      <c r="Y24" s="62" t="s">
        <v>10</v>
      </c>
      <c r="Z24" s="6"/>
      <c r="AA24" s="6"/>
      <c r="AB24" s="62" t="s">
        <v>10</v>
      </c>
      <c r="AC24" s="62" t="s">
        <v>10</v>
      </c>
      <c r="AD24" s="62" t="s">
        <v>10</v>
      </c>
      <c r="AE24" s="62" t="s">
        <v>10</v>
      </c>
      <c r="AF24" s="62" t="s">
        <v>10</v>
      </c>
      <c r="AG24" s="6"/>
      <c r="AH24" s="6"/>
      <c r="AI24" s="62" t="s">
        <v>10</v>
      </c>
      <c r="AJ24" s="62" t="s">
        <v>10</v>
      </c>
      <c r="AK24" s="62" t="s">
        <v>10</v>
      </c>
      <c r="AL24" s="62" t="s">
        <v>10</v>
      </c>
      <c r="AM24" s="62" t="s">
        <v>10</v>
      </c>
    </row>
    <row r="25" spans="1:39" ht="12.75">
      <c r="A25" s="8"/>
      <c r="B25" s="2">
        <v>0</v>
      </c>
      <c r="C25" s="3">
        <f t="shared" si="0"/>
        <v>0</v>
      </c>
      <c r="D25" s="4">
        <f t="shared" si="1"/>
        <v>22</v>
      </c>
      <c r="E25" s="5">
        <f t="shared" si="2"/>
        <v>0</v>
      </c>
      <c r="F25" s="5">
        <f t="shared" si="3"/>
        <v>0</v>
      </c>
      <c r="G25" s="5">
        <f t="shared" si="4"/>
        <v>1</v>
      </c>
      <c r="H25" s="5">
        <f t="shared" si="5"/>
        <v>0</v>
      </c>
      <c r="I25" s="61" t="s">
        <v>10</v>
      </c>
      <c r="J25" s="61" t="s">
        <v>10</v>
      </c>
      <c r="K25" s="62" t="s">
        <v>10</v>
      </c>
      <c r="L25" s="6"/>
      <c r="M25" s="6"/>
      <c r="N25" s="61" t="s">
        <v>10</v>
      </c>
      <c r="O25" s="62" t="s">
        <v>10</v>
      </c>
      <c r="P25" s="61" t="s">
        <v>10</v>
      </c>
      <c r="Q25" s="61" t="s">
        <v>10</v>
      </c>
      <c r="R25" s="62" t="s">
        <v>10</v>
      </c>
      <c r="S25" s="6"/>
      <c r="T25" s="6"/>
      <c r="U25" s="61" t="s">
        <v>10</v>
      </c>
      <c r="V25" s="62" t="s">
        <v>10</v>
      </c>
      <c r="W25" s="65" t="s">
        <v>66</v>
      </c>
      <c r="X25" s="62" t="s">
        <v>10</v>
      </c>
      <c r="Y25" s="62" t="s">
        <v>10</v>
      </c>
      <c r="Z25" s="6"/>
      <c r="AA25" s="6"/>
      <c r="AB25" s="62" t="s">
        <v>10</v>
      </c>
      <c r="AC25" s="62" t="s">
        <v>10</v>
      </c>
      <c r="AD25" s="62" t="s">
        <v>10</v>
      </c>
      <c r="AE25" s="62" t="s">
        <v>10</v>
      </c>
      <c r="AF25" s="62" t="s">
        <v>10</v>
      </c>
      <c r="AG25" s="6"/>
      <c r="AH25" s="6"/>
      <c r="AI25" s="62" t="s">
        <v>10</v>
      </c>
      <c r="AJ25" s="62" t="s">
        <v>10</v>
      </c>
      <c r="AK25" s="62" t="s">
        <v>10</v>
      </c>
      <c r="AL25" s="62" t="s">
        <v>10</v>
      </c>
      <c r="AM25" s="62" t="s">
        <v>10</v>
      </c>
    </row>
    <row r="26" spans="1:39" ht="12.75">
      <c r="A26" s="8"/>
      <c r="B26" s="9">
        <v>0</v>
      </c>
      <c r="C26" s="3">
        <f t="shared" si="0"/>
        <v>0</v>
      </c>
      <c r="D26" s="4">
        <f t="shared" si="1"/>
        <v>22</v>
      </c>
      <c r="E26" s="5">
        <f t="shared" si="2"/>
        <v>0</v>
      </c>
      <c r="F26" s="5">
        <f t="shared" si="3"/>
        <v>0</v>
      </c>
      <c r="G26" s="5">
        <f t="shared" si="4"/>
        <v>1</v>
      </c>
      <c r="H26" s="5">
        <f t="shared" si="5"/>
        <v>0</v>
      </c>
      <c r="I26" s="61" t="s">
        <v>10</v>
      </c>
      <c r="J26" s="61" t="s">
        <v>10</v>
      </c>
      <c r="K26" s="62" t="s">
        <v>10</v>
      </c>
      <c r="L26" s="6"/>
      <c r="M26" s="6"/>
      <c r="N26" s="61" t="s">
        <v>10</v>
      </c>
      <c r="O26" s="62" t="s">
        <v>10</v>
      </c>
      <c r="P26" s="61" t="s">
        <v>10</v>
      </c>
      <c r="Q26" s="61" t="s">
        <v>10</v>
      </c>
      <c r="R26" s="62" t="s">
        <v>10</v>
      </c>
      <c r="S26" s="6"/>
      <c r="T26" s="6"/>
      <c r="U26" s="61" t="s">
        <v>10</v>
      </c>
      <c r="V26" s="62" t="s">
        <v>10</v>
      </c>
      <c r="W26" s="65" t="s">
        <v>66</v>
      </c>
      <c r="X26" s="62" t="s">
        <v>10</v>
      </c>
      <c r="Y26" s="62" t="s">
        <v>10</v>
      </c>
      <c r="Z26" s="6"/>
      <c r="AA26" s="6"/>
      <c r="AB26" s="62" t="s">
        <v>10</v>
      </c>
      <c r="AC26" s="62" t="s">
        <v>10</v>
      </c>
      <c r="AD26" s="62" t="s">
        <v>10</v>
      </c>
      <c r="AE26" s="62" t="s">
        <v>10</v>
      </c>
      <c r="AF26" s="62" t="s">
        <v>10</v>
      </c>
      <c r="AG26" s="6"/>
      <c r="AH26" s="6"/>
      <c r="AI26" s="62" t="s">
        <v>10</v>
      </c>
      <c r="AJ26" s="62" t="s">
        <v>10</v>
      </c>
      <c r="AK26" s="62" t="s">
        <v>10</v>
      </c>
      <c r="AL26" s="62" t="s">
        <v>10</v>
      </c>
      <c r="AM26" s="62" t="s">
        <v>10</v>
      </c>
    </row>
    <row r="27" spans="1:39" ht="12.75">
      <c r="A27" s="8"/>
      <c r="B27" s="10">
        <v>0</v>
      </c>
      <c r="C27" s="11">
        <f t="shared" si="0"/>
        <v>0</v>
      </c>
      <c r="D27" s="4">
        <f t="shared" si="1"/>
        <v>22</v>
      </c>
      <c r="E27" s="12">
        <f t="shared" si="2"/>
        <v>0</v>
      </c>
      <c r="F27" s="12">
        <f t="shared" si="3"/>
        <v>0</v>
      </c>
      <c r="G27" s="12">
        <f t="shared" si="4"/>
        <v>1</v>
      </c>
      <c r="H27" s="12">
        <f t="shared" si="5"/>
        <v>0</v>
      </c>
      <c r="I27" s="61" t="s">
        <v>10</v>
      </c>
      <c r="J27" s="61" t="s">
        <v>10</v>
      </c>
      <c r="K27" s="61" t="s">
        <v>10</v>
      </c>
      <c r="L27" s="13"/>
      <c r="M27" s="13"/>
      <c r="N27" s="61" t="s">
        <v>10</v>
      </c>
      <c r="O27" s="61" t="s">
        <v>10</v>
      </c>
      <c r="P27" s="61" t="s">
        <v>10</v>
      </c>
      <c r="Q27" s="61" t="s">
        <v>10</v>
      </c>
      <c r="R27" s="61" t="s">
        <v>10</v>
      </c>
      <c r="S27" s="13"/>
      <c r="T27" s="13"/>
      <c r="U27" s="61" t="s">
        <v>10</v>
      </c>
      <c r="V27" s="61" t="s">
        <v>10</v>
      </c>
      <c r="W27" s="65" t="s">
        <v>66</v>
      </c>
      <c r="X27" s="62" t="s">
        <v>10</v>
      </c>
      <c r="Y27" s="62" t="s">
        <v>10</v>
      </c>
      <c r="Z27" s="13"/>
      <c r="AA27" s="13"/>
      <c r="AB27" s="62" t="s">
        <v>10</v>
      </c>
      <c r="AC27" s="62" t="s">
        <v>10</v>
      </c>
      <c r="AD27" s="62" t="s">
        <v>10</v>
      </c>
      <c r="AE27" s="62" t="s">
        <v>10</v>
      </c>
      <c r="AF27" s="62" t="s">
        <v>10</v>
      </c>
      <c r="AG27" s="13"/>
      <c r="AH27" s="13"/>
      <c r="AI27" s="62" t="s">
        <v>10</v>
      </c>
      <c r="AJ27" s="62" t="s">
        <v>10</v>
      </c>
      <c r="AK27" s="62" t="s">
        <v>10</v>
      </c>
      <c r="AL27" s="62" t="s">
        <v>10</v>
      </c>
      <c r="AM27" s="62" t="s">
        <v>10</v>
      </c>
    </row>
    <row r="28" spans="1:39" ht="12.75">
      <c r="A28" s="8"/>
      <c r="B28" s="10">
        <v>0</v>
      </c>
      <c r="C28" s="11">
        <f t="shared" si="0"/>
        <v>0</v>
      </c>
      <c r="D28" s="4">
        <f t="shared" si="1"/>
        <v>21</v>
      </c>
      <c r="E28" s="12">
        <f t="shared" si="2"/>
        <v>1</v>
      </c>
      <c r="F28" s="12">
        <f t="shared" si="3"/>
        <v>0</v>
      </c>
      <c r="G28" s="12">
        <f t="shared" si="4"/>
        <v>1</v>
      </c>
      <c r="H28" s="12">
        <f t="shared" si="5"/>
        <v>0</v>
      </c>
      <c r="I28" s="64" t="s">
        <v>10</v>
      </c>
      <c r="J28" s="64" t="s">
        <v>10</v>
      </c>
      <c r="K28" s="64" t="s">
        <v>10</v>
      </c>
      <c r="L28" s="13"/>
      <c r="M28" s="13"/>
      <c r="N28" s="64" t="s">
        <v>10</v>
      </c>
      <c r="O28" s="64" t="s">
        <v>10</v>
      </c>
      <c r="P28" s="64" t="s">
        <v>10</v>
      </c>
      <c r="Q28" s="64" t="s">
        <v>10</v>
      </c>
      <c r="R28" s="64" t="s">
        <v>10</v>
      </c>
      <c r="S28" s="13"/>
      <c r="T28" s="13"/>
      <c r="U28" s="61" t="s">
        <v>10</v>
      </c>
      <c r="V28" s="64" t="s">
        <v>10</v>
      </c>
      <c r="W28" s="65" t="s">
        <v>66</v>
      </c>
      <c r="X28" s="62" t="s">
        <v>10</v>
      </c>
      <c r="Y28" s="67" t="s">
        <v>67</v>
      </c>
      <c r="Z28" s="13"/>
      <c r="AA28" s="13"/>
      <c r="AB28" s="62" t="s">
        <v>10</v>
      </c>
      <c r="AC28" s="62" t="s">
        <v>10</v>
      </c>
      <c r="AD28" s="62" t="s">
        <v>10</v>
      </c>
      <c r="AE28" s="62" t="s">
        <v>10</v>
      </c>
      <c r="AF28" s="62" t="s">
        <v>10</v>
      </c>
      <c r="AG28" s="13"/>
      <c r="AH28" s="13"/>
      <c r="AI28" s="62" t="s">
        <v>10</v>
      </c>
      <c r="AJ28" s="62" t="s">
        <v>10</v>
      </c>
      <c r="AK28" s="62" t="s">
        <v>10</v>
      </c>
      <c r="AL28" s="62" t="s">
        <v>10</v>
      </c>
      <c r="AM28" s="62" t="s">
        <v>10</v>
      </c>
    </row>
    <row r="29" spans="1:39" ht="13.5" thickBot="1">
      <c r="A29" s="8"/>
      <c r="B29" s="10">
        <v>0</v>
      </c>
      <c r="C29" s="11">
        <f>SUM(D29*6)*B29</f>
        <v>0</v>
      </c>
      <c r="D29" s="4">
        <f t="shared" si="1"/>
        <v>21</v>
      </c>
      <c r="E29" s="12">
        <f t="shared" si="2"/>
        <v>0</v>
      </c>
      <c r="F29" s="12">
        <f t="shared" si="3"/>
        <v>1</v>
      </c>
      <c r="G29" s="12">
        <f t="shared" si="4"/>
        <v>1</v>
      </c>
      <c r="H29" s="12">
        <f t="shared" si="5"/>
        <v>0</v>
      </c>
      <c r="I29" s="64" t="s">
        <v>10</v>
      </c>
      <c r="J29" s="64" t="s">
        <v>10</v>
      </c>
      <c r="K29" s="64" t="s">
        <v>10</v>
      </c>
      <c r="L29" s="13"/>
      <c r="M29" s="13"/>
      <c r="N29" s="64" t="s">
        <v>10</v>
      </c>
      <c r="O29" s="64" t="s">
        <v>10</v>
      </c>
      <c r="P29" s="64" t="s">
        <v>10</v>
      </c>
      <c r="Q29" s="61" t="s">
        <v>10</v>
      </c>
      <c r="R29" s="61" t="s">
        <v>10</v>
      </c>
      <c r="S29" s="13"/>
      <c r="T29" s="13"/>
      <c r="U29" s="64" t="s">
        <v>10</v>
      </c>
      <c r="V29" s="64" t="s">
        <v>10</v>
      </c>
      <c r="W29" s="65" t="s">
        <v>66</v>
      </c>
      <c r="X29" s="68" t="s">
        <v>65</v>
      </c>
      <c r="Y29" s="62" t="s">
        <v>10</v>
      </c>
      <c r="Z29" s="13"/>
      <c r="AA29" s="13"/>
      <c r="AB29" s="62" t="s">
        <v>10</v>
      </c>
      <c r="AC29" s="62" t="s">
        <v>10</v>
      </c>
      <c r="AD29" s="62" t="s">
        <v>10</v>
      </c>
      <c r="AE29" s="62" t="s">
        <v>10</v>
      </c>
      <c r="AF29" s="62" t="s">
        <v>10</v>
      </c>
      <c r="AG29" s="13"/>
      <c r="AH29" s="13"/>
      <c r="AI29" s="62" t="s">
        <v>10</v>
      </c>
      <c r="AJ29" s="62" t="s">
        <v>10</v>
      </c>
      <c r="AK29" s="62" t="s">
        <v>10</v>
      </c>
      <c r="AL29" s="62" t="s">
        <v>10</v>
      </c>
      <c r="AM29" s="62" t="s">
        <v>10</v>
      </c>
    </row>
    <row r="30" spans="1:39" ht="13.5" thickBot="1">
      <c r="A30" s="33" t="s">
        <v>48</v>
      </c>
      <c r="B30" s="34"/>
      <c r="C30" s="35">
        <f>SUM(C16:C29)</f>
        <v>1009.2</v>
      </c>
      <c r="D30" s="35">
        <f>SUM(D16:D29)</f>
        <v>296</v>
      </c>
      <c r="E30" s="35">
        <f>SUM(E16:E28)</f>
        <v>1</v>
      </c>
      <c r="F30" s="35">
        <f>SUM(F16:F28)</f>
        <v>0</v>
      </c>
      <c r="G30" s="35">
        <f>SUM(G16:G28)</f>
        <v>13</v>
      </c>
      <c r="H30" s="35">
        <f>SUM(H16:H29)</f>
        <v>10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</row>
    <row r="31" ht="13.5" thickBot="1"/>
    <row r="32" spans="1:38" ht="24" thickBot="1">
      <c r="A32" s="22">
        <v>39326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4"/>
    </row>
    <row r="33" spans="1:38" ht="33.75">
      <c r="A33" s="25"/>
      <c r="B33" s="26" t="s">
        <v>1</v>
      </c>
      <c r="C33" s="26"/>
      <c r="D33" s="26" t="s">
        <v>2</v>
      </c>
      <c r="E33" s="26" t="s">
        <v>3</v>
      </c>
      <c r="F33" s="26" t="s">
        <v>4</v>
      </c>
      <c r="G33" s="26" t="s">
        <v>5</v>
      </c>
      <c r="H33" s="26" t="s">
        <v>6</v>
      </c>
      <c r="I33" s="27" t="s">
        <v>13</v>
      </c>
      <c r="J33" s="27" t="s">
        <v>7</v>
      </c>
      <c r="K33" s="27" t="s">
        <v>8</v>
      </c>
      <c r="L33" s="27" t="s">
        <v>9</v>
      </c>
      <c r="M33" s="27" t="s">
        <v>10</v>
      </c>
      <c r="N33" s="27" t="s">
        <v>11</v>
      </c>
      <c r="O33" s="27" t="s">
        <v>12</v>
      </c>
      <c r="P33" s="27" t="s">
        <v>13</v>
      </c>
      <c r="Q33" s="27" t="s">
        <v>7</v>
      </c>
      <c r="R33" s="27" t="s">
        <v>8</v>
      </c>
      <c r="S33" s="27" t="s">
        <v>9</v>
      </c>
      <c r="T33" s="27" t="s">
        <v>10</v>
      </c>
      <c r="U33" s="27" t="s">
        <v>11</v>
      </c>
      <c r="V33" s="27" t="s">
        <v>12</v>
      </c>
      <c r="W33" s="27" t="s">
        <v>13</v>
      </c>
      <c r="X33" s="27" t="s">
        <v>7</v>
      </c>
      <c r="Y33" s="27" t="s">
        <v>8</v>
      </c>
      <c r="Z33" s="27" t="s">
        <v>9</v>
      </c>
      <c r="AA33" s="27" t="s">
        <v>10</v>
      </c>
      <c r="AB33" s="27" t="s">
        <v>11</v>
      </c>
      <c r="AC33" s="27" t="s">
        <v>12</v>
      </c>
      <c r="AD33" s="27" t="s">
        <v>13</v>
      </c>
      <c r="AE33" s="27" t="s">
        <v>7</v>
      </c>
      <c r="AF33" s="27" t="s">
        <v>8</v>
      </c>
      <c r="AG33" s="27" t="s">
        <v>9</v>
      </c>
      <c r="AH33" s="27" t="s">
        <v>10</v>
      </c>
      <c r="AI33" s="27" t="s">
        <v>11</v>
      </c>
      <c r="AJ33" s="27" t="s">
        <v>12</v>
      </c>
      <c r="AK33" s="27" t="s">
        <v>13</v>
      </c>
      <c r="AL33" s="27" t="s">
        <v>7</v>
      </c>
    </row>
    <row r="34" spans="1:38" ht="12.75">
      <c r="A34" s="28"/>
      <c r="B34" s="29" t="s">
        <v>14</v>
      </c>
      <c r="C34" s="29" t="s">
        <v>15</v>
      </c>
      <c r="D34" s="29"/>
      <c r="E34" s="29"/>
      <c r="F34" s="29"/>
      <c r="G34" s="29"/>
      <c r="H34" s="29"/>
      <c r="I34" s="6" t="s">
        <v>16</v>
      </c>
      <c r="J34" s="6" t="s">
        <v>17</v>
      </c>
      <c r="K34" s="6" t="s">
        <v>18</v>
      </c>
      <c r="L34" s="6" t="s">
        <v>19</v>
      </c>
      <c r="M34" s="6" t="s">
        <v>20</v>
      </c>
      <c r="N34" s="6" t="s">
        <v>21</v>
      </c>
      <c r="O34" s="6" t="s">
        <v>22</v>
      </c>
      <c r="P34" s="6" t="s">
        <v>23</v>
      </c>
      <c r="Q34" s="6" t="s">
        <v>24</v>
      </c>
      <c r="R34" s="6" t="s">
        <v>25</v>
      </c>
      <c r="S34" s="6" t="s">
        <v>26</v>
      </c>
      <c r="T34" s="6" t="s">
        <v>27</v>
      </c>
      <c r="U34" s="6" t="s">
        <v>28</v>
      </c>
      <c r="V34" s="6" t="s">
        <v>29</v>
      </c>
      <c r="W34" s="6" t="s">
        <v>30</v>
      </c>
      <c r="X34" s="6" t="s">
        <v>31</v>
      </c>
      <c r="Y34" s="6" t="s">
        <v>32</v>
      </c>
      <c r="Z34" s="6" t="s">
        <v>33</v>
      </c>
      <c r="AA34" s="6" t="s">
        <v>34</v>
      </c>
      <c r="AB34" s="6" t="s">
        <v>35</v>
      </c>
      <c r="AC34" s="6" t="s">
        <v>36</v>
      </c>
      <c r="AD34" s="6" t="s">
        <v>37</v>
      </c>
      <c r="AE34" s="6" t="s">
        <v>38</v>
      </c>
      <c r="AF34" s="6" t="s">
        <v>39</v>
      </c>
      <c r="AG34" s="6" t="s">
        <v>40</v>
      </c>
      <c r="AH34" s="6" t="s">
        <v>41</v>
      </c>
      <c r="AI34" s="6" t="s">
        <v>42</v>
      </c>
      <c r="AJ34" s="6" t="s">
        <v>43</v>
      </c>
      <c r="AK34" s="6" t="s">
        <v>44</v>
      </c>
      <c r="AL34" s="6" t="s">
        <v>45</v>
      </c>
    </row>
    <row r="35" spans="1:38" ht="12.75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2"/>
      <c r="AH35" s="31"/>
      <c r="AI35" s="31"/>
      <c r="AJ35" s="31"/>
      <c r="AK35" s="31"/>
      <c r="AL35" s="31"/>
    </row>
    <row r="36" spans="1:38" ht="12.75">
      <c r="A36" s="1" t="s">
        <v>61</v>
      </c>
      <c r="B36" s="2">
        <v>1</v>
      </c>
      <c r="C36" s="3">
        <f aca="true" t="shared" si="6" ref="C36:C48">SUM(D36*6)*B36</f>
        <v>120</v>
      </c>
      <c r="D36" s="4">
        <f aca="true" t="shared" si="7" ref="D36:D49">COUNTIF(I36:AJ36,"=W")</f>
        <v>20</v>
      </c>
      <c r="E36" s="5">
        <f aca="true" t="shared" si="8" ref="E36:E49">COUNTIF(I36:AG36,"=U")</f>
        <v>0</v>
      </c>
      <c r="F36" s="5">
        <f aca="true" t="shared" si="9" ref="F36:F49">COUNTIF(I36:AG36,"=T")</f>
        <v>0</v>
      </c>
      <c r="G36" s="5">
        <f aca="true" t="shared" si="10" ref="G36:G49">COUNTIF(I36:AG36,"=H")</f>
        <v>0</v>
      </c>
      <c r="H36" s="5">
        <f aca="true" t="shared" si="11" ref="H36:H49">COUNTIF(I36:AG36,"=L")</f>
        <v>0</v>
      </c>
      <c r="I36" s="6"/>
      <c r="J36" s="6"/>
      <c r="K36" s="61" t="s">
        <v>10</v>
      </c>
      <c r="L36" s="61" t="s">
        <v>10</v>
      </c>
      <c r="M36" s="61" t="s">
        <v>10</v>
      </c>
      <c r="N36" s="61" t="s">
        <v>10</v>
      </c>
      <c r="O36" s="61" t="s">
        <v>10</v>
      </c>
      <c r="P36" s="7"/>
      <c r="Q36" s="6"/>
      <c r="R36" s="61" t="s">
        <v>10</v>
      </c>
      <c r="S36" s="61" t="s">
        <v>10</v>
      </c>
      <c r="T36" s="61" t="s">
        <v>10</v>
      </c>
      <c r="U36" s="61" t="s">
        <v>10</v>
      </c>
      <c r="V36" s="61" t="s">
        <v>10</v>
      </c>
      <c r="W36" s="6"/>
      <c r="X36" s="6"/>
      <c r="Y36" s="69" t="s">
        <v>10</v>
      </c>
      <c r="Z36" s="69" t="s">
        <v>10</v>
      </c>
      <c r="AA36" s="69" t="s">
        <v>10</v>
      </c>
      <c r="AB36" s="69" t="s">
        <v>10</v>
      </c>
      <c r="AC36" s="69" t="s">
        <v>10</v>
      </c>
      <c r="AD36" s="7"/>
      <c r="AE36" s="6"/>
      <c r="AF36" s="61" t="s">
        <v>10</v>
      </c>
      <c r="AG36" s="69" t="s">
        <v>10</v>
      </c>
      <c r="AH36" s="69" t="s">
        <v>10</v>
      </c>
      <c r="AI36" s="61" t="s">
        <v>10</v>
      </c>
      <c r="AJ36" s="61" t="s">
        <v>10</v>
      </c>
      <c r="AK36" s="7"/>
      <c r="AL36" s="6"/>
    </row>
    <row r="37" spans="1:38" ht="12.75">
      <c r="A37" s="1" t="s">
        <v>62</v>
      </c>
      <c r="B37" s="2">
        <v>1</v>
      </c>
      <c r="C37" s="3">
        <f t="shared" si="6"/>
        <v>120</v>
      </c>
      <c r="D37" s="4">
        <f t="shared" si="7"/>
        <v>20</v>
      </c>
      <c r="E37" s="5">
        <f t="shared" si="8"/>
        <v>0</v>
      </c>
      <c r="F37" s="5">
        <f t="shared" si="9"/>
        <v>0</v>
      </c>
      <c r="G37" s="5">
        <f t="shared" si="10"/>
        <v>0</v>
      </c>
      <c r="H37" s="5">
        <f t="shared" si="11"/>
        <v>0</v>
      </c>
      <c r="I37" s="6"/>
      <c r="J37" s="6"/>
      <c r="K37" s="61" t="s">
        <v>10</v>
      </c>
      <c r="L37" s="61" t="s">
        <v>10</v>
      </c>
      <c r="M37" s="61" t="s">
        <v>10</v>
      </c>
      <c r="N37" s="61" t="s">
        <v>10</v>
      </c>
      <c r="O37" s="61" t="s">
        <v>10</v>
      </c>
      <c r="P37" s="6"/>
      <c r="Q37" s="6"/>
      <c r="R37" s="61" t="s">
        <v>10</v>
      </c>
      <c r="S37" s="61" t="s">
        <v>10</v>
      </c>
      <c r="T37" s="61" t="s">
        <v>10</v>
      </c>
      <c r="U37" s="61" t="s">
        <v>10</v>
      </c>
      <c r="V37" s="61" t="s">
        <v>10</v>
      </c>
      <c r="W37" s="6"/>
      <c r="X37" s="6"/>
      <c r="Y37" s="69" t="s">
        <v>10</v>
      </c>
      <c r="Z37" s="69" t="s">
        <v>10</v>
      </c>
      <c r="AA37" s="69" t="s">
        <v>10</v>
      </c>
      <c r="AB37" s="69" t="s">
        <v>10</v>
      </c>
      <c r="AC37" s="69" t="s">
        <v>10</v>
      </c>
      <c r="AD37" s="6"/>
      <c r="AE37" s="6"/>
      <c r="AF37" s="61" t="s">
        <v>10</v>
      </c>
      <c r="AG37" s="69" t="s">
        <v>10</v>
      </c>
      <c r="AH37" s="69" t="s">
        <v>10</v>
      </c>
      <c r="AI37" s="61" t="s">
        <v>10</v>
      </c>
      <c r="AJ37" s="61" t="s">
        <v>10</v>
      </c>
      <c r="AK37" s="6"/>
      <c r="AL37" s="6"/>
    </row>
    <row r="38" spans="1:38" ht="12.75">
      <c r="A38" s="1" t="s">
        <v>63</v>
      </c>
      <c r="B38" s="2">
        <v>1</v>
      </c>
      <c r="C38" s="3">
        <f t="shared" si="6"/>
        <v>120</v>
      </c>
      <c r="D38" s="4">
        <f t="shared" si="7"/>
        <v>20</v>
      </c>
      <c r="E38" s="5">
        <f t="shared" si="8"/>
        <v>0</v>
      </c>
      <c r="F38" s="5">
        <f t="shared" si="9"/>
        <v>0</v>
      </c>
      <c r="G38" s="5">
        <f t="shared" si="10"/>
        <v>0</v>
      </c>
      <c r="H38" s="5">
        <f t="shared" si="11"/>
        <v>0</v>
      </c>
      <c r="I38" s="6"/>
      <c r="J38" s="6"/>
      <c r="K38" s="61" t="s">
        <v>10</v>
      </c>
      <c r="L38" s="61" t="s">
        <v>10</v>
      </c>
      <c r="M38" s="61" t="s">
        <v>10</v>
      </c>
      <c r="N38" s="61" t="s">
        <v>10</v>
      </c>
      <c r="O38" s="61" t="s">
        <v>10</v>
      </c>
      <c r="P38" s="6"/>
      <c r="Q38" s="6"/>
      <c r="R38" s="61" t="s">
        <v>10</v>
      </c>
      <c r="S38" s="61" t="s">
        <v>10</v>
      </c>
      <c r="T38" s="61" t="s">
        <v>10</v>
      </c>
      <c r="U38" s="61" t="s">
        <v>10</v>
      </c>
      <c r="V38" s="61" t="s">
        <v>10</v>
      </c>
      <c r="W38" s="6"/>
      <c r="X38" s="6"/>
      <c r="Y38" s="69" t="s">
        <v>10</v>
      </c>
      <c r="Z38" s="69" t="s">
        <v>10</v>
      </c>
      <c r="AA38" s="69" t="s">
        <v>10</v>
      </c>
      <c r="AB38" s="69" t="s">
        <v>10</v>
      </c>
      <c r="AC38" s="69" t="s">
        <v>10</v>
      </c>
      <c r="AD38" s="7"/>
      <c r="AE38" s="6"/>
      <c r="AF38" s="61" t="s">
        <v>10</v>
      </c>
      <c r="AG38" s="69" t="s">
        <v>10</v>
      </c>
      <c r="AH38" s="69" t="s">
        <v>10</v>
      </c>
      <c r="AI38" s="61" t="s">
        <v>10</v>
      </c>
      <c r="AJ38" s="62" t="s">
        <v>10</v>
      </c>
      <c r="AK38" s="6"/>
      <c r="AL38" s="6"/>
    </row>
    <row r="39" spans="1:38" ht="12.75">
      <c r="A39" s="1" t="s">
        <v>64</v>
      </c>
      <c r="B39" s="2">
        <v>1</v>
      </c>
      <c r="C39" s="3">
        <f t="shared" si="6"/>
        <v>120</v>
      </c>
      <c r="D39" s="4">
        <f t="shared" si="7"/>
        <v>20</v>
      </c>
      <c r="E39" s="5">
        <f t="shared" si="8"/>
        <v>0</v>
      </c>
      <c r="F39" s="5">
        <f t="shared" si="9"/>
        <v>0</v>
      </c>
      <c r="G39" s="5">
        <f t="shared" si="10"/>
        <v>0</v>
      </c>
      <c r="H39" s="5">
        <f t="shared" si="11"/>
        <v>0</v>
      </c>
      <c r="I39" s="6"/>
      <c r="J39" s="6"/>
      <c r="K39" s="61" t="s">
        <v>10</v>
      </c>
      <c r="L39" s="61" t="s">
        <v>10</v>
      </c>
      <c r="M39" s="61" t="s">
        <v>10</v>
      </c>
      <c r="N39" s="61" t="s">
        <v>10</v>
      </c>
      <c r="O39" s="61" t="s">
        <v>10</v>
      </c>
      <c r="P39" s="6"/>
      <c r="Q39" s="6"/>
      <c r="R39" s="61" t="s">
        <v>10</v>
      </c>
      <c r="S39" s="61" t="s">
        <v>10</v>
      </c>
      <c r="T39" s="61" t="s">
        <v>10</v>
      </c>
      <c r="U39" s="61" t="s">
        <v>10</v>
      </c>
      <c r="V39" s="61" t="s">
        <v>10</v>
      </c>
      <c r="W39" s="6"/>
      <c r="X39" s="6"/>
      <c r="Y39" s="69" t="s">
        <v>10</v>
      </c>
      <c r="Z39" s="69" t="s">
        <v>10</v>
      </c>
      <c r="AA39" s="69" t="s">
        <v>10</v>
      </c>
      <c r="AB39" s="69" t="s">
        <v>10</v>
      </c>
      <c r="AC39" s="69" t="s">
        <v>10</v>
      </c>
      <c r="AD39" s="6"/>
      <c r="AE39" s="6"/>
      <c r="AF39" s="63" t="s">
        <v>10</v>
      </c>
      <c r="AG39" s="69" t="s">
        <v>10</v>
      </c>
      <c r="AH39" s="69" t="s">
        <v>10</v>
      </c>
      <c r="AI39" s="61" t="s">
        <v>10</v>
      </c>
      <c r="AJ39" s="62" t="s">
        <v>10</v>
      </c>
      <c r="AK39" s="6"/>
      <c r="AL39" s="6"/>
    </row>
    <row r="40" spans="1:38" ht="12.75">
      <c r="A40" s="1" t="s">
        <v>69</v>
      </c>
      <c r="B40" s="2">
        <v>1</v>
      </c>
      <c r="C40" s="3">
        <f t="shared" si="6"/>
        <v>120</v>
      </c>
      <c r="D40" s="4">
        <f t="shared" si="7"/>
        <v>20</v>
      </c>
      <c r="E40" s="5">
        <f t="shared" si="8"/>
        <v>0</v>
      </c>
      <c r="F40" s="5">
        <f t="shared" si="9"/>
        <v>0</v>
      </c>
      <c r="G40" s="5">
        <f t="shared" si="10"/>
        <v>0</v>
      </c>
      <c r="H40" s="5">
        <f t="shared" si="11"/>
        <v>0</v>
      </c>
      <c r="I40" s="6"/>
      <c r="J40" s="6"/>
      <c r="K40" s="61" t="s">
        <v>10</v>
      </c>
      <c r="L40" s="61" t="s">
        <v>10</v>
      </c>
      <c r="M40" s="61" t="s">
        <v>10</v>
      </c>
      <c r="N40" s="61" t="s">
        <v>10</v>
      </c>
      <c r="O40" s="61" t="s">
        <v>10</v>
      </c>
      <c r="P40" s="6"/>
      <c r="Q40" s="6"/>
      <c r="R40" s="61" t="s">
        <v>10</v>
      </c>
      <c r="S40" s="61" t="s">
        <v>10</v>
      </c>
      <c r="T40" s="61" t="s">
        <v>10</v>
      </c>
      <c r="U40" s="61" t="s">
        <v>10</v>
      </c>
      <c r="V40" s="61" t="s">
        <v>10</v>
      </c>
      <c r="W40" s="6"/>
      <c r="X40" s="6"/>
      <c r="Y40" s="69" t="s">
        <v>10</v>
      </c>
      <c r="Z40" s="69" t="s">
        <v>10</v>
      </c>
      <c r="AA40" s="69" t="s">
        <v>10</v>
      </c>
      <c r="AB40" s="69" t="s">
        <v>10</v>
      </c>
      <c r="AC40" s="69" t="s">
        <v>10</v>
      </c>
      <c r="AD40" s="6"/>
      <c r="AE40" s="6"/>
      <c r="AF40" s="61" t="s">
        <v>10</v>
      </c>
      <c r="AG40" s="69" t="s">
        <v>10</v>
      </c>
      <c r="AH40" s="69" t="s">
        <v>10</v>
      </c>
      <c r="AI40" s="61" t="s">
        <v>10</v>
      </c>
      <c r="AJ40" s="62" t="s">
        <v>10</v>
      </c>
      <c r="AK40" s="6"/>
      <c r="AL40" s="6"/>
    </row>
    <row r="41" spans="1:38" ht="12.75">
      <c r="A41" s="8" t="s">
        <v>70</v>
      </c>
      <c r="B41" s="9">
        <v>1</v>
      </c>
      <c r="C41" s="3">
        <f t="shared" si="6"/>
        <v>120</v>
      </c>
      <c r="D41" s="4">
        <f t="shared" si="7"/>
        <v>20</v>
      </c>
      <c r="E41" s="5">
        <f t="shared" si="8"/>
        <v>0</v>
      </c>
      <c r="F41" s="5">
        <f t="shared" si="9"/>
        <v>0</v>
      </c>
      <c r="G41" s="5">
        <f t="shared" si="10"/>
        <v>0</v>
      </c>
      <c r="H41" s="5">
        <f t="shared" si="11"/>
        <v>0</v>
      </c>
      <c r="I41" s="6"/>
      <c r="J41" s="6"/>
      <c r="K41" s="61" t="s">
        <v>10</v>
      </c>
      <c r="L41" s="61" t="s">
        <v>10</v>
      </c>
      <c r="M41" s="61" t="s">
        <v>10</v>
      </c>
      <c r="N41" s="61" t="s">
        <v>10</v>
      </c>
      <c r="O41" s="61" t="s">
        <v>10</v>
      </c>
      <c r="P41" s="7"/>
      <c r="Q41" s="6"/>
      <c r="R41" s="61" t="s">
        <v>10</v>
      </c>
      <c r="S41" s="61" t="s">
        <v>10</v>
      </c>
      <c r="T41" s="61" t="s">
        <v>10</v>
      </c>
      <c r="U41" s="61" t="s">
        <v>10</v>
      </c>
      <c r="V41" s="61" t="s">
        <v>10</v>
      </c>
      <c r="W41" s="6"/>
      <c r="X41" s="6"/>
      <c r="Y41" s="69" t="s">
        <v>10</v>
      </c>
      <c r="Z41" s="69" t="s">
        <v>10</v>
      </c>
      <c r="AA41" s="69" t="s">
        <v>10</v>
      </c>
      <c r="AB41" s="69" t="s">
        <v>10</v>
      </c>
      <c r="AC41" s="69" t="s">
        <v>10</v>
      </c>
      <c r="AD41" s="7"/>
      <c r="AE41" s="6"/>
      <c r="AF41" s="61" t="s">
        <v>10</v>
      </c>
      <c r="AG41" s="69" t="s">
        <v>10</v>
      </c>
      <c r="AH41" s="69" t="s">
        <v>10</v>
      </c>
      <c r="AI41" s="61" t="s">
        <v>10</v>
      </c>
      <c r="AJ41" s="62" t="s">
        <v>10</v>
      </c>
      <c r="AK41" s="7"/>
      <c r="AL41" s="6"/>
    </row>
    <row r="42" spans="1:38" ht="12.75">
      <c r="A42" s="8" t="s">
        <v>71</v>
      </c>
      <c r="B42" s="9">
        <v>1</v>
      </c>
      <c r="C42" s="3">
        <f t="shared" si="6"/>
        <v>120</v>
      </c>
      <c r="D42" s="4">
        <f t="shared" si="7"/>
        <v>20</v>
      </c>
      <c r="E42" s="5">
        <f t="shared" si="8"/>
        <v>0</v>
      </c>
      <c r="F42" s="5">
        <f t="shared" si="9"/>
        <v>0</v>
      </c>
      <c r="G42" s="5">
        <f t="shared" si="10"/>
        <v>0</v>
      </c>
      <c r="H42" s="5">
        <f t="shared" si="11"/>
        <v>0</v>
      </c>
      <c r="I42" s="6"/>
      <c r="J42" s="6"/>
      <c r="K42" s="61" t="s">
        <v>10</v>
      </c>
      <c r="L42" s="61" t="s">
        <v>10</v>
      </c>
      <c r="M42" s="61" t="s">
        <v>10</v>
      </c>
      <c r="N42" s="61" t="s">
        <v>10</v>
      </c>
      <c r="O42" s="61" t="s">
        <v>10</v>
      </c>
      <c r="P42" s="6"/>
      <c r="Q42" s="6"/>
      <c r="R42" s="61" t="s">
        <v>10</v>
      </c>
      <c r="S42" s="61" t="s">
        <v>10</v>
      </c>
      <c r="T42" s="61" t="s">
        <v>10</v>
      </c>
      <c r="U42" s="61" t="s">
        <v>10</v>
      </c>
      <c r="V42" s="61" t="s">
        <v>10</v>
      </c>
      <c r="W42" s="6"/>
      <c r="X42" s="6"/>
      <c r="Y42" s="69" t="s">
        <v>10</v>
      </c>
      <c r="Z42" s="69" t="s">
        <v>10</v>
      </c>
      <c r="AA42" s="69" t="s">
        <v>10</v>
      </c>
      <c r="AB42" s="69" t="s">
        <v>10</v>
      </c>
      <c r="AC42" s="69" t="s">
        <v>10</v>
      </c>
      <c r="AD42" s="6"/>
      <c r="AE42" s="6"/>
      <c r="AF42" s="61" t="s">
        <v>10</v>
      </c>
      <c r="AG42" s="69" t="s">
        <v>10</v>
      </c>
      <c r="AH42" s="69" t="s">
        <v>10</v>
      </c>
      <c r="AI42" s="61" t="s">
        <v>10</v>
      </c>
      <c r="AJ42" s="62" t="s">
        <v>10</v>
      </c>
      <c r="AK42" s="6"/>
      <c r="AL42" s="6"/>
    </row>
    <row r="43" spans="1:38" ht="12.75">
      <c r="A43" s="8" t="s">
        <v>72</v>
      </c>
      <c r="B43" s="9">
        <v>1</v>
      </c>
      <c r="C43" s="3">
        <f t="shared" si="6"/>
        <v>120</v>
      </c>
      <c r="D43" s="4">
        <f t="shared" si="7"/>
        <v>20</v>
      </c>
      <c r="E43" s="5">
        <f t="shared" si="8"/>
        <v>0</v>
      </c>
      <c r="F43" s="5">
        <f t="shared" si="9"/>
        <v>0</v>
      </c>
      <c r="G43" s="5">
        <f t="shared" si="10"/>
        <v>0</v>
      </c>
      <c r="H43" s="5">
        <f t="shared" si="11"/>
        <v>0</v>
      </c>
      <c r="I43" s="6"/>
      <c r="J43" s="6"/>
      <c r="K43" s="61" t="s">
        <v>10</v>
      </c>
      <c r="L43" s="61" t="s">
        <v>10</v>
      </c>
      <c r="M43" s="61" t="s">
        <v>10</v>
      </c>
      <c r="N43" s="61" t="s">
        <v>10</v>
      </c>
      <c r="O43" s="61" t="s">
        <v>10</v>
      </c>
      <c r="P43" s="6"/>
      <c r="Q43" s="6"/>
      <c r="R43" s="61" t="s">
        <v>10</v>
      </c>
      <c r="S43" s="61" t="s">
        <v>10</v>
      </c>
      <c r="T43" s="61" t="s">
        <v>10</v>
      </c>
      <c r="U43" s="61" t="s">
        <v>10</v>
      </c>
      <c r="V43" s="61" t="s">
        <v>10</v>
      </c>
      <c r="W43" s="6"/>
      <c r="X43" s="6"/>
      <c r="Y43" s="69" t="s">
        <v>10</v>
      </c>
      <c r="Z43" s="69" t="s">
        <v>10</v>
      </c>
      <c r="AA43" s="69" t="s">
        <v>10</v>
      </c>
      <c r="AB43" s="69" t="s">
        <v>10</v>
      </c>
      <c r="AC43" s="69" t="s">
        <v>10</v>
      </c>
      <c r="AD43" s="6"/>
      <c r="AE43" s="6"/>
      <c r="AF43" s="61" t="s">
        <v>10</v>
      </c>
      <c r="AG43" s="69" t="s">
        <v>10</v>
      </c>
      <c r="AH43" s="69" t="s">
        <v>10</v>
      </c>
      <c r="AI43" s="61" t="s">
        <v>10</v>
      </c>
      <c r="AJ43" s="62" t="s">
        <v>10</v>
      </c>
      <c r="AK43" s="6"/>
      <c r="AL43" s="6"/>
    </row>
    <row r="44" spans="1:38" ht="12.75">
      <c r="A44" s="8" t="s">
        <v>73</v>
      </c>
      <c r="B44" s="2">
        <v>1</v>
      </c>
      <c r="C44" s="3">
        <f t="shared" si="6"/>
        <v>120</v>
      </c>
      <c r="D44" s="4">
        <f t="shared" si="7"/>
        <v>20</v>
      </c>
      <c r="E44" s="5">
        <f t="shared" si="8"/>
        <v>0</v>
      </c>
      <c r="F44" s="5">
        <f t="shared" si="9"/>
        <v>0</v>
      </c>
      <c r="G44" s="5">
        <f t="shared" si="10"/>
        <v>0</v>
      </c>
      <c r="H44" s="5">
        <f t="shared" si="11"/>
        <v>0</v>
      </c>
      <c r="I44" s="6"/>
      <c r="J44" s="6"/>
      <c r="K44" s="61" t="s">
        <v>10</v>
      </c>
      <c r="L44" s="61" t="s">
        <v>10</v>
      </c>
      <c r="M44" s="61" t="s">
        <v>10</v>
      </c>
      <c r="N44" s="61" t="s">
        <v>10</v>
      </c>
      <c r="O44" s="61" t="s">
        <v>10</v>
      </c>
      <c r="P44" s="6"/>
      <c r="Q44" s="6"/>
      <c r="R44" s="61" t="s">
        <v>10</v>
      </c>
      <c r="S44" s="61" t="s">
        <v>10</v>
      </c>
      <c r="T44" s="61" t="s">
        <v>10</v>
      </c>
      <c r="U44" s="61" t="s">
        <v>10</v>
      </c>
      <c r="V44" s="61" t="s">
        <v>10</v>
      </c>
      <c r="W44" s="6"/>
      <c r="X44" s="6"/>
      <c r="Y44" s="69" t="s">
        <v>10</v>
      </c>
      <c r="Z44" s="69" t="s">
        <v>10</v>
      </c>
      <c r="AA44" s="69" t="s">
        <v>10</v>
      </c>
      <c r="AB44" s="69" t="s">
        <v>10</v>
      </c>
      <c r="AC44" s="69" t="s">
        <v>10</v>
      </c>
      <c r="AD44" s="6"/>
      <c r="AE44" s="6"/>
      <c r="AF44" s="61" t="s">
        <v>10</v>
      </c>
      <c r="AG44" s="69" t="s">
        <v>10</v>
      </c>
      <c r="AH44" s="69" t="s">
        <v>10</v>
      </c>
      <c r="AI44" s="61" t="s">
        <v>10</v>
      </c>
      <c r="AJ44" s="62" t="s">
        <v>10</v>
      </c>
      <c r="AK44" s="6"/>
      <c r="AL44" s="6"/>
    </row>
    <row r="45" spans="1:38" ht="12.75">
      <c r="A45" s="8"/>
      <c r="B45" s="2">
        <v>1</v>
      </c>
      <c r="C45" s="3">
        <f t="shared" si="6"/>
        <v>120</v>
      </c>
      <c r="D45" s="4">
        <f t="shared" si="7"/>
        <v>20</v>
      </c>
      <c r="E45" s="5">
        <f t="shared" si="8"/>
        <v>0</v>
      </c>
      <c r="F45" s="5">
        <f t="shared" si="9"/>
        <v>0</v>
      </c>
      <c r="G45" s="5">
        <f t="shared" si="10"/>
        <v>0</v>
      </c>
      <c r="H45" s="5">
        <f t="shared" si="11"/>
        <v>0</v>
      </c>
      <c r="I45" s="6"/>
      <c r="J45" s="6"/>
      <c r="K45" s="61" t="s">
        <v>10</v>
      </c>
      <c r="L45" s="61" t="s">
        <v>10</v>
      </c>
      <c r="M45" s="61" t="s">
        <v>10</v>
      </c>
      <c r="N45" s="61" t="s">
        <v>10</v>
      </c>
      <c r="O45" s="61" t="s">
        <v>10</v>
      </c>
      <c r="P45" s="6"/>
      <c r="Q45" s="6"/>
      <c r="R45" s="61" t="s">
        <v>10</v>
      </c>
      <c r="S45" s="61" t="s">
        <v>10</v>
      </c>
      <c r="T45" s="61" t="s">
        <v>10</v>
      </c>
      <c r="U45" s="61" t="s">
        <v>10</v>
      </c>
      <c r="V45" s="61" t="s">
        <v>10</v>
      </c>
      <c r="W45" s="6"/>
      <c r="X45" s="6"/>
      <c r="Y45" s="69" t="s">
        <v>10</v>
      </c>
      <c r="Z45" s="69" t="s">
        <v>10</v>
      </c>
      <c r="AA45" s="69" t="s">
        <v>10</v>
      </c>
      <c r="AB45" s="69" t="s">
        <v>10</v>
      </c>
      <c r="AC45" s="69" t="s">
        <v>10</v>
      </c>
      <c r="AD45" s="6"/>
      <c r="AE45" s="6"/>
      <c r="AF45" s="61" t="s">
        <v>10</v>
      </c>
      <c r="AG45" s="63" t="s">
        <v>10</v>
      </c>
      <c r="AH45" s="61" t="s">
        <v>10</v>
      </c>
      <c r="AI45" s="61" t="s">
        <v>10</v>
      </c>
      <c r="AJ45" s="62" t="s">
        <v>10</v>
      </c>
      <c r="AK45" s="6"/>
      <c r="AL45" s="6"/>
    </row>
    <row r="46" spans="1:38" ht="12.75">
      <c r="A46" s="8"/>
      <c r="B46" s="9">
        <v>1</v>
      </c>
      <c r="C46" s="3">
        <f t="shared" si="6"/>
        <v>120</v>
      </c>
      <c r="D46" s="4">
        <f t="shared" si="7"/>
        <v>20</v>
      </c>
      <c r="E46" s="5">
        <f t="shared" si="8"/>
        <v>0</v>
      </c>
      <c r="F46" s="5">
        <f t="shared" si="9"/>
        <v>0</v>
      </c>
      <c r="G46" s="5">
        <f t="shared" si="10"/>
        <v>0</v>
      </c>
      <c r="H46" s="5">
        <f t="shared" si="11"/>
        <v>0</v>
      </c>
      <c r="I46" s="6"/>
      <c r="J46" s="6"/>
      <c r="K46" s="61" t="s">
        <v>10</v>
      </c>
      <c r="L46" s="61" t="s">
        <v>10</v>
      </c>
      <c r="M46" s="61" t="s">
        <v>10</v>
      </c>
      <c r="N46" s="61" t="s">
        <v>10</v>
      </c>
      <c r="O46" s="61" t="s">
        <v>10</v>
      </c>
      <c r="P46" s="6"/>
      <c r="Q46" s="6"/>
      <c r="R46" s="61" t="s">
        <v>10</v>
      </c>
      <c r="S46" s="61" t="s">
        <v>10</v>
      </c>
      <c r="T46" s="61" t="s">
        <v>10</v>
      </c>
      <c r="U46" s="61" t="s">
        <v>10</v>
      </c>
      <c r="V46" s="61" t="s">
        <v>10</v>
      </c>
      <c r="W46" s="6"/>
      <c r="X46" s="6"/>
      <c r="Y46" s="69" t="s">
        <v>10</v>
      </c>
      <c r="Z46" s="69" t="s">
        <v>10</v>
      </c>
      <c r="AA46" s="69" t="s">
        <v>10</v>
      </c>
      <c r="AB46" s="69" t="s">
        <v>10</v>
      </c>
      <c r="AC46" s="69" t="s">
        <v>10</v>
      </c>
      <c r="AD46" s="6"/>
      <c r="AE46" s="6"/>
      <c r="AF46" s="61" t="s">
        <v>10</v>
      </c>
      <c r="AG46" s="63" t="s">
        <v>10</v>
      </c>
      <c r="AH46" s="61" t="s">
        <v>10</v>
      </c>
      <c r="AI46" s="61" t="s">
        <v>10</v>
      </c>
      <c r="AJ46" s="62" t="s">
        <v>10</v>
      </c>
      <c r="AK46" s="6"/>
      <c r="AL46" s="6"/>
    </row>
    <row r="47" spans="1:38" ht="12.75">
      <c r="A47" s="8"/>
      <c r="B47" s="10">
        <v>1</v>
      </c>
      <c r="C47" s="11">
        <f t="shared" si="6"/>
        <v>120</v>
      </c>
      <c r="D47" s="4">
        <f t="shared" si="7"/>
        <v>20</v>
      </c>
      <c r="E47" s="12">
        <f t="shared" si="8"/>
        <v>0</v>
      </c>
      <c r="F47" s="12">
        <f t="shared" si="9"/>
        <v>0</v>
      </c>
      <c r="G47" s="12">
        <f t="shared" si="10"/>
        <v>0</v>
      </c>
      <c r="H47" s="12">
        <f t="shared" si="11"/>
        <v>0</v>
      </c>
      <c r="I47" s="13"/>
      <c r="J47" s="13"/>
      <c r="K47" s="61" t="s">
        <v>10</v>
      </c>
      <c r="L47" s="61" t="s">
        <v>10</v>
      </c>
      <c r="M47" s="61" t="s">
        <v>10</v>
      </c>
      <c r="N47" s="61" t="s">
        <v>10</v>
      </c>
      <c r="O47" s="61" t="s">
        <v>10</v>
      </c>
      <c r="P47" s="13"/>
      <c r="Q47" s="13"/>
      <c r="R47" s="61" t="s">
        <v>10</v>
      </c>
      <c r="S47" s="61" t="s">
        <v>10</v>
      </c>
      <c r="T47" s="61" t="s">
        <v>10</v>
      </c>
      <c r="U47" s="61" t="s">
        <v>10</v>
      </c>
      <c r="V47" s="61" t="s">
        <v>10</v>
      </c>
      <c r="W47" s="13"/>
      <c r="X47" s="13"/>
      <c r="Y47" s="69" t="s">
        <v>10</v>
      </c>
      <c r="Z47" s="69" t="s">
        <v>10</v>
      </c>
      <c r="AA47" s="69" t="s">
        <v>10</v>
      </c>
      <c r="AB47" s="69" t="s">
        <v>10</v>
      </c>
      <c r="AC47" s="69" t="s">
        <v>10</v>
      </c>
      <c r="AD47" s="13"/>
      <c r="AE47" s="13"/>
      <c r="AF47" s="61" t="s">
        <v>10</v>
      </c>
      <c r="AG47" s="61" t="s">
        <v>10</v>
      </c>
      <c r="AH47" s="61" t="s">
        <v>10</v>
      </c>
      <c r="AI47" s="61" t="s">
        <v>10</v>
      </c>
      <c r="AJ47" s="61" t="s">
        <v>10</v>
      </c>
      <c r="AK47" s="13"/>
      <c r="AL47" s="13"/>
    </row>
    <row r="48" spans="1:38" ht="12.75">
      <c r="A48" s="8"/>
      <c r="B48" s="10">
        <v>1</v>
      </c>
      <c r="C48" s="11">
        <f t="shared" si="6"/>
        <v>120</v>
      </c>
      <c r="D48" s="4">
        <f t="shared" si="7"/>
        <v>20</v>
      </c>
      <c r="E48" s="12">
        <f t="shared" si="8"/>
        <v>0</v>
      </c>
      <c r="F48" s="12">
        <f t="shared" si="9"/>
        <v>0</v>
      </c>
      <c r="G48" s="12">
        <f t="shared" si="10"/>
        <v>0</v>
      </c>
      <c r="H48" s="12">
        <f t="shared" si="11"/>
        <v>0</v>
      </c>
      <c r="I48" s="13"/>
      <c r="J48" s="13"/>
      <c r="K48" s="61" t="s">
        <v>10</v>
      </c>
      <c r="L48" s="61" t="s">
        <v>10</v>
      </c>
      <c r="M48" s="61" t="s">
        <v>10</v>
      </c>
      <c r="N48" s="61" t="s">
        <v>10</v>
      </c>
      <c r="O48" s="61" t="s">
        <v>10</v>
      </c>
      <c r="P48" s="13"/>
      <c r="Q48" s="13"/>
      <c r="R48" s="61" t="s">
        <v>10</v>
      </c>
      <c r="S48" s="61" t="s">
        <v>10</v>
      </c>
      <c r="T48" s="61" t="s">
        <v>10</v>
      </c>
      <c r="U48" s="61" t="s">
        <v>10</v>
      </c>
      <c r="V48" s="61" t="s">
        <v>10</v>
      </c>
      <c r="W48" s="13"/>
      <c r="X48" s="13"/>
      <c r="Y48" s="69" t="s">
        <v>10</v>
      </c>
      <c r="Z48" s="69" t="s">
        <v>10</v>
      </c>
      <c r="AA48" s="69" t="s">
        <v>10</v>
      </c>
      <c r="AB48" s="69" t="s">
        <v>10</v>
      </c>
      <c r="AC48" s="69" t="s">
        <v>10</v>
      </c>
      <c r="AD48" s="13"/>
      <c r="AE48" s="13"/>
      <c r="AF48" s="64" t="s">
        <v>10</v>
      </c>
      <c r="AG48" s="64" t="s">
        <v>10</v>
      </c>
      <c r="AH48" s="64" t="s">
        <v>10</v>
      </c>
      <c r="AI48" s="64" t="s">
        <v>10</v>
      </c>
      <c r="AJ48" s="64" t="s">
        <v>10</v>
      </c>
      <c r="AK48" s="13"/>
      <c r="AL48" s="13"/>
    </row>
    <row r="49" spans="1:38" ht="13.5" thickBot="1">
      <c r="A49" s="8"/>
      <c r="B49" s="10">
        <v>1</v>
      </c>
      <c r="C49" s="11">
        <f>SUM(D49*6)*B49</f>
        <v>120</v>
      </c>
      <c r="D49" s="4">
        <f t="shared" si="7"/>
        <v>20</v>
      </c>
      <c r="E49" s="12">
        <f t="shared" si="8"/>
        <v>0</v>
      </c>
      <c r="F49" s="12">
        <f t="shared" si="9"/>
        <v>0</v>
      </c>
      <c r="G49" s="12">
        <f t="shared" si="10"/>
        <v>0</v>
      </c>
      <c r="H49" s="12">
        <f t="shared" si="11"/>
        <v>0</v>
      </c>
      <c r="I49" s="13"/>
      <c r="J49" s="13"/>
      <c r="K49" s="61" t="s">
        <v>10</v>
      </c>
      <c r="L49" s="61" t="s">
        <v>10</v>
      </c>
      <c r="M49" s="61" t="s">
        <v>10</v>
      </c>
      <c r="N49" s="61" t="s">
        <v>10</v>
      </c>
      <c r="O49" s="61" t="s">
        <v>10</v>
      </c>
      <c r="P49" s="13"/>
      <c r="Q49" s="13"/>
      <c r="R49" s="61" t="s">
        <v>10</v>
      </c>
      <c r="S49" s="61" t="s">
        <v>10</v>
      </c>
      <c r="T49" s="61" t="s">
        <v>10</v>
      </c>
      <c r="U49" s="61" t="s">
        <v>10</v>
      </c>
      <c r="V49" s="61" t="s">
        <v>10</v>
      </c>
      <c r="W49" s="13"/>
      <c r="X49" s="13"/>
      <c r="Y49" s="69" t="s">
        <v>10</v>
      </c>
      <c r="Z49" s="69" t="s">
        <v>10</v>
      </c>
      <c r="AA49" s="69" t="s">
        <v>10</v>
      </c>
      <c r="AB49" s="69" t="s">
        <v>10</v>
      </c>
      <c r="AC49" s="69" t="s">
        <v>10</v>
      </c>
      <c r="AD49" s="13"/>
      <c r="AE49" s="13"/>
      <c r="AF49" s="64" t="s">
        <v>10</v>
      </c>
      <c r="AG49" s="64" t="s">
        <v>10</v>
      </c>
      <c r="AH49" s="64" t="s">
        <v>10</v>
      </c>
      <c r="AI49" s="64" t="s">
        <v>10</v>
      </c>
      <c r="AJ49" s="64" t="s">
        <v>10</v>
      </c>
      <c r="AK49" s="13"/>
      <c r="AL49" s="13"/>
    </row>
    <row r="50" spans="1:38" ht="13.5" thickBot="1">
      <c r="A50" s="33" t="s">
        <v>48</v>
      </c>
      <c r="B50" s="34"/>
      <c r="C50" s="35">
        <f>SUM(C36:C49)</f>
        <v>1680</v>
      </c>
      <c r="D50" s="35">
        <f>SUM(D36:D49)</f>
        <v>280</v>
      </c>
      <c r="E50" s="35">
        <f>SUM(E36:E48)</f>
        <v>0</v>
      </c>
      <c r="F50" s="35">
        <f>SUM(F36:F48)</f>
        <v>0</v>
      </c>
      <c r="G50" s="35">
        <f>SUM(G36:G48)</f>
        <v>0</v>
      </c>
      <c r="H50" s="35">
        <f>SUM(H36:H49)</f>
        <v>0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ht="13.5" thickBot="1"/>
    <row r="52" spans="1:39" ht="24" thickBot="1">
      <c r="A52" s="22">
        <v>39356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4"/>
    </row>
    <row r="53" spans="1:39" ht="33.75">
      <c r="A53" s="25" t="s">
        <v>0</v>
      </c>
      <c r="B53" s="26" t="s">
        <v>1</v>
      </c>
      <c r="C53" s="26"/>
      <c r="D53" s="26" t="s">
        <v>2</v>
      </c>
      <c r="E53" s="26" t="s">
        <v>3</v>
      </c>
      <c r="F53" s="26" t="s">
        <v>4</v>
      </c>
      <c r="G53" s="26" t="s">
        <v>5</v>
      </c>
      <c r="H53" s="26" t="s">
        <v>6</v>
      </c>
      <c r="I53" s="27" t="s">
        <v>8</v>
      </c>
      <c r="J53" s="27" t="s">
        <v>9</v>
      </c>
      <c r="K53" s="27" t="s">
        <v>10</v>
      </c>
      <c r="L53" s="27" t="s">
        <v>11</v>
      </c>
      <c r="M53" s="27" t="s">
        <v>12</v>
      </c>
      <c r="N53" s="27" t="s">
        <v>13</v>
      </c>
      <c r="O53" s="27" t="s">
        <v>7</v>
      </c>
      <c r="P53" s="27" t="s">
        <v>8</v>
      </c>
      <c r="Q53" s="27" t="s">
        <v>9</v>
      </c>
      <c r="R53" s="27" t="s">
        <v>10</v>
      </c>
      <c r="S53" s="27" t="s">
        <v>11</v>
      </c>
      <c r="T53" s="27" t="s">
        <v>12</v>
      </c>
      <c r="U53" s="27" t="s">
        <v>13</v>
      </c>
      <c r="V53" s="27" t="s">
        <v>7</v>
      </c>
      <c r="W53" s="27" t="s">
        <v>8</v>
      </c>
      <c r="X53" s="27" t="s">
        <v>9</v>
      </c>
      <c r="Y53" s="27" t="s">
        <v>10</v>
      </c>
      <c r="Z53" s="27" t="s">
        <v>11</v>
      </c>
      <c r="AA53" s="27" t="s">
        <v>12</v>
      </c>
      <c r="AB53" s="27" t="s">
        <v>13</v>
      </c>
      <c r="AC53" s="27" t="s">
        <v>7</v>
      </c>
      <c r="AD53" s="27" t="s">
        <v>8</v>
      </c>
      <c r="AE53" s="27" t="s">
        <v>9</v>
      </c>
      <c r="AF53" s="27" t="s">
        <v>10</v>
      </c>
      <c r="AG53" s="27" t="s">
        <v>11</v>
      </c>
      <c r="AH53" s="27" t="s">
        <v>12</v>
      </c>
      <c r="AI53" s="27" t="s">
        <v>13</v>
      </c>
      <c r="AJ53" s="27" t="s">
        <v>7</v>
      </c>
      <c r="AK53" s="27" t="s">
        <v>8</v>
      </c>
      <c r="AL53" s="27" t="s">
        <v>9</v>
      </c>
      <c r="AM53" s="27" t="s">
        <v>10</v>
      </c>
    </row>
    <row r="54" spans="1:39" ht="12.75">
      <c r="A54" s="28"/>
      <c r="B54" s="29" t="s">
        <v>14</v>
      </c>
      <c r="C54" s="29" t="s">
        <v>15</v>
      </c>
      <c r="D54" s="29"/>
      <c r="E54" s="29"/>
      <c r="F54" s="29"/>
      <c r="G54" s="29"/>
      <c r="H54" s="29"/>
      <c r="I54" s="6" t="s">
        <v>16</v>
      </c>
      <c r="J54" s="6" t="s">
        <v>17</v>
      </c>
      <c r="K54" s="6" t="s">
        <v>18</v>
      </c>
      <c r="L54" s="6" t="s">
        <v>19</v>
      </c>
      <c r="M54" s="6" t="s">
        <v>20</v>
      </c>
      <c r="N54" s="6" t="s">
        <v>21</v>
      </c>
      <c r="O54" s="6" t="s">
        <v>22</v>
      </c>
      <c r="P54" s="6" t="s">
        <v>23</v>
      </c>
      <c r="Q54" s="6" t="s">
        <v>24</v>
      </c>
      <c r="R54" s="6" t="s">
        <v>25</v>
      </c>
      <c r="S54" s="6" t="s">
        <v>26</v>
      </c>
      <c r="T54" s="6" t="s">
        <v>27</v>
      </c>
      <c r="U54" s="6" t="s">
        <v>28</v>
      </c>
      <c r="V54" s="6" t="s">
        <v>29</v>
      </c>
      <c r="W54" s="6" t="s">
        <v>30</v>
      </c>
      <c r="X54" s="6" t="s">
        <v>31</v>
      </c>
      <c r="Y54" s="6" t="s">
        <v>32</v>
      </c>
      <c r="Z54" s="6" t="s">
        <v>33</v>
      </c>
      <c r="AA54" s="6" t="s">
        <v>34</v>
      </c>
      <c r="AB54" s="6" t="s">
        <v>35</v>
      </c>
      <c r="AC54" s="6" t="s">
        <v>36</v>
      </c>
      <c r="AD54" s="6" t="s">
        <v>37</v>
      </c>
      <c r="AE54" s="6" t="s">
        <v>38</v>
      </c>
      <c r="AF54" s="6" t="s">
        <v>39</v>
      </c>
      <c r="AG54" s="6" t="s">
        <v>40</v>
      </c>
      <c r="AH54" s="6" t="s">
        <v>41</v>
      </c>
      <c r="AI54" s="6" t="s">
        <v>42</v>
      </c>
      <c r="AJ54" s="6" t="s">
        <v>43</v>
      </c>
      <c r="AK54" s="6" t="s">
        <v>44</v>
      </c>
      <c r="AL54" s="6" t="s">
        <v>45</v>
      </c>
      <c r="AM54" s="6" t="s">
        <v>46</v>
      </c>
    </row>
    <row r="55" spans="1:39" ht="12.75">
      <c r="A55" s="30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2"/>
      <c r="AF55" s="31"/>
      <c r="AG55" s="31"/>
      <c r="AH55" s="31"/>
      <c r="AI55" s="31"/>
      <c r="AJ55" s="31"/>
      <c r="AK55" s="31"/>
      <c r="AL55" s="31"/>
      <c r="AM55" s="31"/>
    </row>
    <row r="56" spans="1:39" ht="12.75">
      <c r="A56" s="1" t="s">
        <v>61</v>
      </c>
      <c r="B56" s="2">
        <v>1</v>
      </c>
      <c r="C56" s="3">
        <f aca="true" t="shared" si="12" ref="C56:C68">SUM(D56*6)*B56</f>
        <v>120</v>
      </c>
      <c r="D56" s="4">
        <f aca="true" t="shared" si="13" ref="D56:D69">COUNTIF(I56:AH56,"=W")</f>
        <v>20</v>
      </c>
      <c r="E56" s="5">
        <f aca="true" t="shared" si="14" ref="E56:E69">COUNTIF(I56:AE56,"=U")</f>
        <v>0</v>
      </c>
      <c r="F56" s="5">
        <f aca="true" t="shared" si="15" ref="F56:F69">COUNTIF(I56:AE56,"=T")</f>
        <v>0</v>
      </c>
      <c r="G56" s="5">
        <f aca="true" t="shared" si="16" ref="G56:G69">COUNTIF(I56:AE56,"=H")</f>
        <v>0</v>
      </c>
      <c r="H56" s="5">
        <f aca="true" t="shared" si="17" ref="H56:H69">COUNTIF(I56:AE56,"=L")</f>
        <v>0</v>
      </c>
      <c r="I56" s="61" t="s">
        <v>10</v>
      </c>
      <c r="J56" s="62" t="s">
        <v>10</v>
      </c>
      <c r="K56" s="61" t="s">
        <v>10</v>
      </c>
      <c r="L56" s="61" t="s">
        <v>10</v>
      </c>
      <c r="M56" s="62" t="s">
        <v>10</v>
      </c>
      <c r="N56" s="7"/>
      <c r="O56" s="6"/>
      <c r="P56" s="61" t="s">
        <v>10</v>
      </c>
      <c r="Q56" s="62" t="s">
        <v>10</v>
      </c>
      <c r="R56" s="61" t="s">
        <v>10</v>
      </c>
      <c r="S56" s="61" t="s">
        <v>10</v>
      </c>
      <c r="T56" s="62" t="s">
        <v>10</v>
      </c>
      <c r="U56" s="6"/>
      <c r="V56" s="6"/>
      <c r="W56" s="61" t="s">
        <v>10</v>
      </c>
      <c r="X56" s="62" t="s">
        <v>10</v>
      </c>
      <c r="Y56" s="61" t="s">
        <v>10</v>
      </c>
      <c r="Z56" s="61" t="s">
        <v>10</v>
      </c>
      <c r="AA56" s="63" t="s">
        <v>10</v>
      </c>
      <c r="AB56" s="7"/>
      <c r="AC56" s="6"/>
      <c r="AD56" s="61" t="s">
        <v>10</v>
      </c>
      <c r="AE56" s="63" t="s">
        <v>10</v>
      </c>
      <c r="AF56" s="61" t="s">
        <v>10</v>
      </c>
      <c r="AG56" s="61" t="s">
        <v>10</v>
      </c>
      <c r="AH56" s="61" t="s">
        <v>10</v>
      </c>
      <c r="AI56" s="7"/>
      <c r="AJ56" s="6"/>
      <c r="AK56" s="61" t="s">
        <v>10</v>
      </c>
      <c r="AL56" s="62" t="s">
        <v>10</v>
      </c>
      <c r="AM56" s="61" t="s">
        <v>10</v>
      </c>
    </row>
    <row r="57" spans="1:39" ht="12.75">
      <c r="A57" s="1" t="s">
        <v>62</v>
      </c>
      <c r="B57" s="2">
        <v>1</v>
      </c>
      <c r="C57" s="3">
        <f t="shared" si="12"/>
        <v>108</v>
      </c>
      <c r="D57" s="4">
        <f t="shared" si="13"/>
        <v>18</v>
      </c>
      <c r="E57" s="5">
        <f t="shared" si="14"/>
        <v>0</v>
      </c>
      <c r="F57" s="5">
        <f t="shared" si="15"/>
        <v>0</v>
      </c>
      <c r="G57" s="5">
        <f t="shared" si="16"/>
        <v>0</v>
      </c>
      <c r="H57" s="5">
        <f t="shared" si="17"/>
        <v>2</v>
      </c>
      <c r="I57" s="61" t="s">
        <v>10</v>
      </c>
      <c r="J57" s="62" t="s">
        <v>10</v>
      </c>
      <c r="K57" s="61" t="s">
        <v>10</v>
      </c>
      <c r="L57" s="61" t="s">
        <v>10</v>
      </c>
      <c r="M57" s="62" t="s">
        <v>10</v>
      </c>
      <c r="N57" s="6"/>
      <c r="O57" s="6"/>
      <c r="P57" s="61" t="s">
        <v>10</v>
      </c>
      <c r="Q57" s="62" t="s">
        <v>10</v>
      </c>
      <c r="R57" s="61" t="s">
        <v>10</v>
      </c>
      <c r="S57" s="61" t="s">
        <v>10</v>
      </c>
      <c r="T57" s="62" t="s">
        <v>10</v>
      </c>
      <c r="U57" s="6"/>
      <c r="V57" s="6"/>
      <c r="W57" s="61" t="s">
        <v>10</v>
      </c>
      <c r="X57" s="62" t="s">
        <v>10</v>
      </c>
      <c r="Y57" s="61" t="s">
        <v>10</v>
      </c>
      <c r="Z57" s="66" t="s">
        <v>47</v>
      </c>
      <c r="AA57" s="66" t="s">
        <v>47</v>
      </c>
      <c r="AB57" s="6"/>
      <c r="AC57" s="6"/>
      <c r="AD57" s="61" t="s">
        <v>10</v>
      </c>
      <c r="AE57" s="63" t="s">
        <v>10</v>
      </c>
      <c r="AF57" s="61" t="s">
        <v>10</v>
      </c>
      <c r="AG57" s="61" t="s">
        <v>10</v>
      </c>
      <c r="AH57" s="61" t="s">
        <v>10</v>
      </c>
      <c r="AI57" s="6"/>
      <c r="AJ57" s="6"/>
      <c r="AK57" s="61" t="s">
        <v>10</v>
      </c>
      <c r="AL57" s="62" t="s">
        <v>10</v>
      </c>
      <c r="AM57" s="61" t="s">
        <v>10</v>
      </c>
    </row>
    <row r="58" spans="1:39" ht="12.75">
      <c r="A58" s="1" t="s">
        <v>63</v>
      </c>
      <c r="B58" s="2">
        <v>1</v>
      </c>
      <c r="C58" s="3">
        <f t="shared" si="12"/>
        <v>120</v>
      </c>
      <c r="D58" s="4">
        <f t="shared" si="13"/>
        <v>20</v>
      </c>
      <c r="E58" s="5">
        <f t="shared" si="14"/>
        <v>0</v>
      </c>
      <c r="F58" s="5">
        <f t="shared" si="15"/>
        <v>0</v>
      </c>
      <c r="G58" s="5">
        <f t="shared" si="16"/>
        <v>0</v>
      </c>
      <c r="H58" s="5">
        <f t="shared" si="17"/>
        <v>0</v>
      </c>
      <c r="I58" s="61" t="s">
        <v>10</v>
      </c>
      <c r="J58" s="62" t="s">
        <v>10</v>
      </c>
      <c r="K58" s="61" t="s">
        <v>10</v>
      </c>
      <c r="L58" s="61" t="s">
        <v>10</v>
      </c>
      <c r="M58" s="62" t="s">
        <v>10</v>
      </c>
      <c r="N58" s="6"/>
      <c r="O58" s="6"/>
      <c r="P58" s="61" t="s">
        <v>10</v>
      </c>
      <c r="Q58" s="62" t="s">
        <v>10</v>
      </c>
      <c r="R58" s="61" t="s">
        <v>10</v>
      </c>
      <c r="S58" s="61" t="s">
        <v>10</v>
      </c>
      <c r="T58" s="62" t="s">
        <v>10</v>
      </c>
      <c r="U58" s="6"/>
      <c r="V58" s="6"/>
      <c r="W58" s="61" t="s">
        <v>10</v>
      </c>
      <c r="X58" s="62" t="s">
        <v>10</v>
      </c>
      <c r="Y58" s="61" t="s">
        <v>10</v>
      </c>
      <c r="Z58" s="61" t="s">
        <v>10</v>
      </c>
      <c r="AA58" s="63" t="s">
        <v>10</v>
      </c>
      <c r="AB58" s="7"/>
      <c r="AC58" s="6"/>
      <c r="AD58" s="61" t="s">
        <v>10</v>
      </c>
      <c r="AE58" s="63" t="s">
        <v>10</v>
      </c>
      <c r="AF58" s="61" t="s">
        <v>10</v>
      </c>
      <c r="AG58" s="61" t="s">
        <v>10</v>
      </c>
      <c r="AH58" s="62" t="s">
        <v>10</v>
      </c>
      <c r="AI58" s="6"/>
      <c r="AJ58" s="6"/>
      <c r="AK58" s="61" t="s">
        <v>10</v>
      </c>
      <c r="AL58" s="62" t="s">
        <v>10</v>
      </c>
      <c r="AM58" s="61" t="s">
        <v>10</v>
      </c>
    </row>
    <row r="59" spans="1:39" ht="12.75">
      <c r="A59" s="1" t="s">
        <v>64</v>
      </c>
      <c r="B59" s="2">
        <v>1</v>
      </c>
      <c r="C59" s="3">
        <f t="shared" si="12"/>
        <v>120</v>
      </c>
      <c r="D59" s="4">
        <f t="shared" si="13"/>
        <v>20</v>
      </c>
      <c r="E59" s="5">
        <f t="shared" si="14"/>
        <v>0</v>
      </c>
      <c r="F59" s="5">
        <f t="shared" si="15"/>
        <v>0</v>
      </c>
      <c r="G59" s="5">
        <f t="shared" si="16"/>
        <v>0</v>
      </c>
      <c r="H59" s="5">
        <f t="shared" si="17"/>
        <v>0</v>
      </c>
      <c r="I59" s="61" t="s">
        <v>10</v>
      </c>
      <c r="J59" s="62" t="s">
        <v>10</v>
      </c>
      <c r="K59" s="61" t="s">
        <v>10</v>
      </c>
      <c r="L59" s="61" t="s">
        <v>10</v>
      </c>
      <c r="M59" s="62" t="s">
        <v>10</v>
      </c>
      <c r="N59" s="6"/>
      <c r="O59" s="6"/>
      <c r="P59" s="61" t="s">
        <v>10</v>
      </c>
      <c r="Q59" s="62" t="s">
        <v>10</v>
      </c>
      <c r="R59" s="61" t="s">
        <v>10</v>
      </c>
      <c r="S59" s="61" t="s">
        <v>10</v>
      </c>
      <c r="T59" s="62" t="s">
        <v>10</v>
      </c>
      <c r="U59" s="6"/>
      <c r="V59" s="6"/>
      <c r="W59" s="61" t="s">
        <v>10</v>
      </c>
      <c r="X59" s="62" t="s">
        <v>10</v>
      </c>
      <c r="Y59" s="61" t="s">
        <v>10</v>
      </c>
      <c r="Z59" s="63" t="s">
        <v>10</v>
      </c>
      <c r="AA59" s="63" t="s">
        <v>10</v>
      </c>
      <c r="AB59" s="6"/>
      <c r="AC59" s="6"/>
      <c r="AD59" s="63" t="s">
        <v>10</v>
      </c>
      <c r="AE59" s="63" t="s">
        <v>10</v>
      </c>
      <c r="AF59" s="61" t="s">
        <v>10</v>
      </c>
      <c r="AG59" s="61" t="s">
        <v>10</v>
      </c>
      <c r="AH59" s="62" t="s">
        <v>10</v>
      </c>
      <c r="AI59" s="6"/>
      <c r="AJ59" s="6"/>
      <c r="AK59" s="61" t="s">
        <v>10</v>
      </c>
      <c r="AL59" s="62" t="s">
        <v>10</v>
      </c>
      <c r="AM59" s="61" t="s">
        <v>10</v>
      </c>
    </row>
    <row r="60" spans="1:39" ht="12.75">
      <c r="A60" s="1" t="s">
        <v>69</v>
      </c>
      <c r="B60" s="2">
        <v>1</v>
      </c>
      <c r="C60" s="3">
        <f t="shared" si="12"/>
        <v>90</v>
      </c>
      <c r="D60" s="4">
        <f t="shared" si="13"/>
        <v>15</v>
      </c>
      <c r="E60" s="5">
        <f t="shared" si="14"/>
        <v>0</v>
      </c>
      <c r="F60" s="5">
        <f t="shared" si="15"/>
        <v>0</v>
      </c>
      <c r="G60" s="5">
        <f t="shared" si="16"/>
        <v>0</v>
      </c>
      <c r="H60" s="5">
        <f t="shared" si="17"/>
        <v>2</v>
      </c>
      <c r="I60" s="61" t="s">
        <v>10</v>
      </c>
      <c r="J60" s="62" t="s">
        <v>10</v>
      </c>
      <c r="K60" s="61" t="s">
        <v>10</v>
      </c>
      <c r="L60" s="61" t="s">
        <v>10</v>
      </c>
      <c r="M60" s="62" t="s">
        <v>10</v>
      </c>
      <c r="N60" s="6"/>
      <c r="O60" s="6"/>
      <c r="P60" s="61" t="s">
        <v>10</v>
      </c>
      <c r="Q60" s="62" t="s">
        <v>10</v>
      </c>
      <c r="R60" s="61" t="s">
        <v>10</v>
      </c>
      <c r="S60" s="61" t="s">
        <v>10</v>
      </c>
      <c r="T60" s="62" t="s">
        <v>10</v>
      </c>
      <c r="U60" s="6"/>
      <c r="V60" s="6"/>
      <c r="W60" s="61" t="s">
        <v>10</v>
      </c>
      <c r="X60" s="62" t="s">
        <v>10</v>
      </c>
      <c r="Y60" s="61" t="s">
        <v>10</v>
      </c>
      <c r="Z60" s="61" t="s">
        <v>10</v>
      </c>
      <c r="AA60" s="66" t="s">
        <v>47</v>
      </c>
      <c r="AB60" s="6"/>
      <c r="AC60" s="6"/>
      <c r="AD60" s="66" t="s">
        <v>47</v>
      </c>
      <c r="AE60" s="63" t="s">
        <v>10</v>
      </c>
      <c r="AF60" s="66" t="s">
        <v>47</v>
      </c>
      <c r="AG60" s="66" t="s">
        <v>47</v>
      </c>
      <c r="AH60" s="66" t="s">
        <v>47</v>
      </c>
      <c r="AI60" s="6"/>
      <c r="AJ60" s="6"/>
      <c r="AK60" s="66" t="s">
        <v>47</v>
      </c>
      <c r="AL60" s="66" t="s">
        <v>47</v>
      </c>
      <c r="AM60" s="66" t="s">
        <v>47</v>
      </c>
    </row>
    <row r="61" spans="1:39" ht="12.75">
      <c r="A61" s="8" t="s">
        <v>148</v>
      </c>
      <c r="B61" s="9">
        <v>0.5</v>
      </c>
      <c r="C61" s="3">
        <f t="shared" si="12"/>
        <v>60</v>
      </c>
      <c r="D61" s="4">
        <f t="shared" si="13"/>
        <v>20</v>
      </c>
      <c r="E61" s="5">
        <f t="shared" si="14"/>
        <v>0</v>
      </c>
      <c r="F61" s="5">
        <f t="shared" si="15"/>
        <v>0</v>
      </c>
      <c r="G61" s="5">
        <f t="shared" si="16"/>
        <v>0</v>
      </c>
      <c r="H61" s="5">
        <f t="shared" si="17"/>
        <v>0</v>
      </c>
      <c r="I61" s="63" t="s">
        <v>10</v>
      </c>
      <c r="J61" s="62" t="s">
        <v>10</v>
      </c>
      <c r="K61" s="61" t="s">
        <v>10</v>
      </c>
      <c r="L61" s="61" t="s">
        <v>10</v>
      </c>
      <c r="M61" s="62" t="s">
        <v>10</v>
      </c>
      <c r="N61" s="7"/>
      <c r="O61" s="6"/>
      <c r="P61" s="63" t="s">
        <v>10</v>
      </c>
      <c r="Q61" s="62" t="s">
        <v>10</v>
      </c>
      <c r="R61" s="61" t="s">
        <v>10</v>
      </c>
      <c r="S61" s="61" t="s">
        <v>10</v>
      </c>
      <c r="T61" s="62" t="s">
        <v>10</v>
      </c>
      <c r="U61" s="6"/>
      <c r="V61" s="6"/>
      <c r="W61" s="63" t="s">
        <v>10</v>
      </c>
      <c r="X61" s="62" t="s">
        <v>10</v>
      </c>
      <c r="Y61" s="61" t="s">
        <v>10</v>
      </c>
      <c r="Z61" s="63" t="s">
        <v>10</v>
      </c>
      <c r="AA61" s="63" t="s">
        <v>10</v>
      </c>
      <c r="AB61" s="7"/>
      <c r="AC61" s="6"/>
      <c r="AD61" s="61" t="s">
        <v>10</v>
      </c>
      <c r="AE61" s="63" t="s">
        <v>10</v>
      </c>
      <c r="AF61" s="61" t="s">
        <v>10</v>
      </c>
      <c r="AG61" s="61" t="s">
        <v>10</v>
      </c>
      <c r="AH61" s="62" t="s">
        <v>10</v>
      </c>
      <c r="AI61" s="7"/>
      <c r="AJ61" s="6"/>
      <c r="AK61" s="63" t="s">
        <v>10</v>
      </c>
      <c r="AL61" s="62" t="s">
        <v>10</v>
      </c>
      <c r="AM61" s="61" t="s">
        <v>10</v>
      </c>
    </row>
    <row r="62" spans="1:39" ht="12.75">
      <c r="A62" s="8" t="s">
        <v>71</v>
      </c>
      <c r="B62" s="9">
        <v>1</v>
      </c>
      <c r="C62" s="3">
        <f t="shared" si="12"/>
        <v>120</v>
      </c>
      <c r="D62" s="4">
        <f t="shared" si="13"/>
        <v>20</v>
      </c>
      <c r="E62" s="5">
        <f t="shared" si="14"/>
        <v>0</v>
      </c>
      <c r="F62" s="5">
        <f t="shared" si="15"/>
        <v>0</v>
      </c>
      <c r="G62" s="5">
        <f t="shared" si="16"/>
        <v>0</v>
      </c>
      <c r="H62" s="5">
        <f t="shared" si="17"/>
        <v>0</v>
      </c>
      <c r="I62" s="61" t="s">
        <v>10</v>
      </c>
      <c r="J62" s="62" t="s">
        <v>10</v>
      </c>
      <c r="K62" s="61" t="s">
        <v>10</v>
      </c>
      <c r="L62" s="61" t="s">
        <v>10</v>
      </c>
      <c r="M62" s="62" t="s">
        <v>10</v>
      </c>
      <c r="N62" s="6"/>
      <c r="O62" s="6"/>
      <c r="P62" s="61" t="s">
        <v>10</v>
      </c>
      <c r="Q62" s="62" t="s">
        <v>10</v>
      </c>
      <c r="R62" s="61" t="s">
        <v>10</v>
      </c>
      <c r="S62" s="61" t="s">
        <v>10</v>
      </c>
      <c r="T62" s="62" t="s">
        <v>10</v>
      </c>
      <c r="U62" s="6"/>
      <c r="V62" s="6"/>
      <c r="W62" s="61" t="s">
        <v>10</v>
      </c>
      <c r="X62" s="62" t="s">
        <v>10</v>
      </c>
      <c r="Y62" s="61" t="s">
        <v>10</v>
      </c>
      <c r="Z62" s="63" t="s">
        <v>10</v>
      </c>
      <c r="AA62" s="63" t="s">
        <v>10</v>
      </c>
      <c r="AB62" s="6"/>
      <c r="AC62" s="6"/>
      <c r="AD62" s="61" t="s">
        <v>10</v>
      </c>
      <c r="AE62" s="63" t="s">
        <v>10</v>
      </c>
      <c r="AF62" s="61" t="s">
        <v>10</v>
      </c>
      <c r="AG62" s="61" t="s">
        <v>10</v>
      </c>
      <c r="AH62" s="62" t="s">
        <v>10</v>
      </c>
      <c r="AI62" s="6"/>
      <c r="AJ62" s="6"/>
      <c r="AK62" s="61" t="s">
        <v>10</v>
      </c>
      <c r="AL62" s="62" t="s">
        <v>10</v>
      </c>
      <c r="AM62" s="61" t="s">
        <v>10</v>
      </c>
    </row>
    <row r="63" spans="1:39" ht="12.75">
      <c r="A63" s="8" t="s">
        <v>72</v>
      </c>
      <c r="B63" s="9">
        <v>1</v>
      </c>
      <c r="C63" s="3">
        <f t="shared" si="12"/>
        <v>120</v>
      </c>
      <c r="D63" s="4">
        <f t="shared" si="13"/>
        <v>20</v>
      </c>
      <c r="E63" s="5">
        <f t="shared" si="14"/>
        <v>0</v>
      </c>
      <c r="F63" s="5">
        <f t="shared" si="15"/>
        <v>0</v>
      </c>
      <c r="G63" s="5">
        <f t="shared" si="16"/>
        <v>0</v>
      </c>
      <c r="H63" s="5">
        <f t="shared" si="17"/>
        <v>0</v>
      </c>
      <c r="I63" s="61" t="s">
        <v>10</v>
      </c>
      <c r="J63" s="62" t="s">
        <v>10</v>
      </c>
      <c r="K63" s="61" t="s">
        <v>10</v>
      </c>
      <c r="L63" s="61" t="s">
        <v>10</v>
      </c>
      <c r="M63" s="62" t="s">
        <v>10</v>
      </c>
      <c r="N63" s="6"/>
      <c r="O63" s="6"/>
      <c r="P63" s="61" t="s">
        <v>10</v>
      </c>
      <c r="Q63" s="62" t="s">
        <v>10</v>
      </c>
      <c r="R63" s="61" t="s">
        <v>10</v>
      </c>
      <c r="S63" s="61" t="s">
        <v>10</v>
      </c>
      <c r="T63" s="62" t="s">
        <v>10</v>
      </c>
      <c r="U63" s="6"/>
      <c r="V63" s="6"/>
      <c r="W63" s="61" t="s">
        <v>10</v>
      </c>
      <c r="X63" s="62" t="s">
        <v>10</v>
      </c>
      <c r="Y63" s="61" t="s">
        <v>10</v>
      </c>
      <c r="Z63" s="61" t="s">
        <v>10</v>
      </c>
      <c r="AA63" s="62" t="s">
        <v>10</v>
      </c>
      <c r="AB63" s="6"/>
      <c r="AC63" s="6"/>
      <c r="AD63" s="61" t="s">
        <v>10</v>
      </c>
      <c r="AE63" s="63" t="s">
        <v>10</v>
      </c>
      <c r="AF63" s="61" t="s">
        <v>10</v>
      </c>
      <c r="AG63" s="61" t="s">
        <v>10</v>
      </c>
      <c r="AH63" s="62" t="s">
        <v>10</v>
      </c>
      <c r="AI63" s="6"/>
      <c r="AJ63" s="6"/>
      <c r="AK63" s="61" t="s">
        <v>10</v>
      </c>
      <c r="AL63" s="62" t="s">
        <v>10</v>
      </c>
      <c r="AM63" s="61" t="s">
        <v>10</v>
      </c>
    </row>
    <row r="64" spans="1:39" ht="12.75">
      <c r="A64" s="8" t="s">
        <v>73</v>
      </c>
      <c r="B64" s="2">
        <v>0</v>
      </c>
      <c r="C64" s="3">
        <f t="shared" si="12"/>
        <v>0</v>
      </c>
      <c r="D64" s="4">
        <f t="shared" si="13"/>
        <v>18</v>
      </c>
      <c r="E64" s="5">
        <f t="shared" si="14"/>
        <v>0</v>
      </c>
      <c r="F64" s="5">
        <f t="shared" si="15"/>
        <v>0</v>
      </c>
      <c r="G64" s="5">
        <f t="shared" si="16"/>
        <v>0</v>
      </c>
      <c r="H64" s="5">
        <f t="shared" si="17"/>
        <v>2</v>
      </c>
      <c r="I64" s="61" t="s">
        <v>10</v>
      </c>
      <c r="J64" s="62" t="s">
        <v>10</v>
      </c>
      <c r="K64" s="61" t="s">
        <v>10</v>
      </c>
      <c r="L64" s="61" t="s">
        <v>10</v>
      </c>
      <c r="M64" s="62" t="s">
        <v>10</v>
      </c>
      <c r="N64" s="6"/>
      <c r="O64" s="6"/>
      <c r="P64" s="61" t="s">
        <v>10</v>
      </c>
      <c r="Q64" s="66" t="s">
        <v>47</v>
      </c>
      <c r="R64" s="66" t="s">
        <v>47</v>
      </c>
      <c r="S64" s="61" t="s">
        <v>10</v>
      </c>
      <c r="T64" s="62" t="s">
        <v>10</v>
      </c>
      <c r="U64" s="6"/>
      <c r="V64" s="6"/>
      <c r="W64" s="61" t="s">
        <v>10</v>
      </c>
      <c r="X64" s="62" t="s">
        <v>10</v>
      </c>
      <c r="Y64" s="61" t="s">
        <v>10</v>
      </c>
      <c r="Z64" s="61" t="s">
        <v>10</v>
      </c>
      <c r="AA64" s="62" t="s">
        <v>10</v>
      </c>
      <c r="AB64" s="6"/>
      <c r="AC64" s="6"/>
      <c r="AD64" s="61" t="s">
        <v>10</v>
      </c>
      <c r="AE64" s="63" t="s">
        <v>10</v>
      </c>
      <c r="AF64" s="61" t="s">
        <v>10</v>
      </c>
      <c r="AG64" s="61" t="s">
        <v>10</v>
      </c>
      <c r="AH64" s="62" t="s">
        <v>10</v>
      </c>
      <c r="AI64" s="6"/>
      <c r="AJ64" s="6"/>
      <c r="AK64" s="61" t="s">
        <v>10</v>
      </c>
      <c r="AL64" s="62" t="s">
        <v>10</v>
      </c>
      <c r="AM64" s="61" t="s">
        <v>10</v>
      </c>
    </row>
    <row r="65" spans="1:39" ht="12.75">
      <c r="A65" s="8" t="s">
        <v>150</v>
      </c>
      <c r="B65" s="2">
        <v>0.5</v>
      </c>
      <c r="C65" s="3">
        <f t="shared" si="12"/>
        <v>60</v>
      </c>
      <c r="D65" s="4">
        <f t="shared" si="13"/>
        <v>20</v>
      </c>
      <c r="E65" s="5">
        <f t="shared" si="14"/>
        <v>0</v>
      </c>
      <c r="F65" s="5">
        <f t="shared" si="15"/>
        <v>0</v>
      </c>
      <c r="G65" s="5">
        <f t="shared" si="16"/>
        <v>0</v>
      </c>
      <c r="H65" s="5">
        <f t="shared" si="17"/>
        <v>0</v>
      </c>
      <c r="I65" s="61" t="s">
        <v>10</v>
      </c>
      <c r="J65" s="62" t="s">
        <v>10</v>
      </c>
      <c r="K65" s="61" t="s">
        <v>10</v>
      </c>
      <c r="L65" s="61" t="s">
        <v>10</v>
      </c>
      <c r="M65" s="62" t="s">
        <v>10</v>
      </c>
      <c r="N65" s="6"/>
      <c r="O65" s="6"/>
      <c r="P65" s="61" t="s">
        <v>10</v>
      </c>
      <c r="Q65" s="62" t="s">
        <v>10</v>
      </c>
      <c r="R65" s="61" t="s">
        <v>10</v>
      </c>
      <c r="S65" s="61" t="s">
        <v>10</v>
      </c>
      <c r="T65" s="62" t="s">
        <v>10</v>
      </c>
      <c r="U65" s="6"/>
      <c r="V65" s="6"/>
      <c r="W65" s="61" t="s">
        <v>10</v>
      </c>
      <c r="X65" s="62" t="s">
        <v>10</v>
      </c>
      <c r="Y65" s="61" t="s">
        <v>10</v>
      </c>
      <c r="Z65" s="61" t="s">
        <v>10</v>
      </c>
      <c r="AA65" s="62" t="s">
        <v>10</v>
      </c>
      <c r="AB65" s="6"/>
      <c r="AC65" s="6"/>
      <c r="AD65" s="61" t="s">
        <v>10</v>
      </c>
      <c r="AE65" s="63" t="s">
        <v>10</v>
      </c>
      <c r="AF65" s="61" t="s">
        <v>10</v>
      </c>
      <c r="AG65" s="61" t="s">
        <v>10</v>
      </c>
      <c r="AH65" s="62" t="s">
        <v>10</v>
      </c>
      <c r="AI65" s="6"/>
      <c r="AJ65" s="6"/>
      <c r="AK65" s="61" t="s">
        <v>10</v>
      </c>
      <c r="AL65" s="62" t="s">
        <v>10</v>
      </c>
      <c r="AM65" s="61" t="s">
        <v>10</v>
      </c>
    </row>
    <row r="66" spans="1:39" ht="12.75">
      <c r="A66" s="8" t="s">
        <v>160</v>
      </c>
      <c r="B66" s="9">
        <v>0.5</v>
      </c>
      <c r="C66" s="3">
        <f t="shared" si="12"/>
        <v>60</v>
      </c>
      <c r="D66" s="4">
        <f t="shared" si="13"/>
        <v>20</v>
      </c>
      <c r="E66" s="5">
        <f t="shared" si="14"/>
        <v>0</v>
      </c>
      <c r="F66" s="5">
        <f t="shared" si="15"/>
        <v>0</v>
      </c>
      <c r="G66" s="5">
        <f t="shared" si="16"/>
        <v>0</v>
      </c>
      <c r="H66" s="5">
        <f t="shared" si="17"/>
        <v>0</v>
      </c>
      <c r="I66" s="61" t="s">
        <v>10</v>
      </c>
      <c r="J66" s="62" t="s">
        <v>10</v>
      </c>
      <c r="K66" s="61" t="s">
        <v>10</v>
      </c>
      <c r="L66" s="61" t="s">
        <v>10</v>
      </c>
      <c r="M66" s="62" t="s">
        <v>10</v>
      </c>
      <c r="N66" s="6"/>
      <c r="O66" s="6"/>
      <c r="P66" s="61" t="s">
        <v>10</v>
      </c>
      <c r="Q66" s="62" t="s">
        <v>10</v>
      </c>
      <c r="R66" s="61" t="s">
        <v>10</v>
      </c>
      <c r="S66" s="61" t="s">
        <v>10</v>
      </c>
      <c r="T66" s="62" t="s">
        <v>10</v>
      </c>
      <c r="U66" s="6"/>
      <c r="V66" s="6"/>
      <c r="W66" s="61" t="s">
        <v>10</v>
      </c>
      <c r="X66" s="62" t="s">
        <v>10</v>
      </c>
      <c r="Y66" s="61" t="s">
        <v>10</v>
      </c>
      <c r="Z66" s="61" t="s">
        <v>10</v>
      </c>
      <c r="AA66" s="62" t="s">
        <v>10</v>
      </c>
      <c r="AB66" s="6"/>
      <c r="AC66" s="6"/>
      <c r="AD66" s="61" t="s">
        <v>10</v>
      </c>
      <c r="AE66" s="63" t="s">
        <v>10</v>
      </c>
      <c r="AF66" s="61" t="s">
        <v>10</v>
      </c>
      <c r="AG66" s="61" t="s">
        <v>10</v>
      </c>
      <c r="AH66" s="62" t="s">
        <v>10</v>
      </c>
      <c r="AI66" s="6"/>
      <c r="AJ66" s="6"/>
      <c r="AK66" s="61" t="s">
        <v>10</v>
      </c>
      <c r="AL66" s="62" t="s">
        <v>10</v>
      </c>
      <c r="AM66" s="61" t="s">
        <v>10</v>
      </c>
    </row>
    <row r="67" spans="1:39" ht="12.75">
      <c r="A67" s="8"/>
      <c r="B67" s="10">
        <v>0</v>
      </c>
      <c r="C67" s="11">
        <f t="shared" si="12"/>
        <v>0</v>
      </c>
      <c r="D67" s="4">
        <f t="shared" si="13"/>
        <v>20</v>
      </c>
      <c r="E67" s="12">
        <f t="shared" si="14"/>
        <v>0</v>
      </c>
      <c r="F67" s="12">
        <f t="shared" si="15"/>
        <v>0</v>
      </c>
      <c r="G67" s="12">
        <f t="shared" si="16"/>
        <v>0</v>
      </c>
      <c r="H67" s="12">
        <f t="shared" si="17"/>
        <v>0</v>
      </c>
      <c r="I67" s="61" t="s">
        <v>10</v>
      </c>
      <c r="J67" s="61" t="s">
        <v>10</v>
      </c>
      <c r="K67" s="61" t="s">
        <v>10</v>
      </c>
      <c r="L67" s="61" t="s">
        <v>10</v>
      </c>
      <c r="M67" s="61" t="s">
        <v>10</v>
      </c>
      <c r="N67" s="13"/>
      <c r="O67" s="13"/>
      <c r="P67" s="61" t="s">
        <v>10</v>
      </c>
      <c r="Q67" s="61" t="s">
        <v>10</v>
      </c>
      <c r="R67" s="61" t="s">
        <v>10</v>
      </c>
      <c r="S67" s="61" t="s">
        <v>10</v>
      </c>
      <c r="T67" s="61" t="s">
        <v>10</v>
      </c>
      <c r="U67" s="13"/>
      <c r="V67" s="13"/>
      <c r="W67" s="61" t="s">
        <v>10</v>
      </c>
      <c r="X67" s="61" t="s">
        <v>10</v>
      </c>
      <c r="Y67" s="61" t="s">
        <v>10</v>
      </c>
      <c r="Z67" s="61" t="s">
        <v>10</v>
      </c>
      <c r="AA67" s="61" t="s">
        <v>10</v>
      </c>
      <c r="AB67" s="13"/>
      <c r="AC67" s="13"/>
      <c r="AD67" s="61" t="s">
        <v>10</v>
      </c>
      <c r="AE67" s="61" t="s">
        <v>10</v>
      </c>
      <c r="AF67" s="61" t="s">
        <v>10</v>
      </c>
      <c r="AG67" s="61" t="s">
        <v>10</v>
      </c>
      <c r="AH67" s="61" t="s">
        <v>10</v>
      </c>
      <c r="AI67" s="13"/>
      <c r="AJ67" s="13"/>
      <c r="AK67" s="61" t="s">
        <v>10</v>
      </c>
      <c r="AL67" s="61" t="s">
        <v>10</v>
      </c>
      <c r="AM67" s="61" t="s">
        <v>10</v>
      </c>
    </row>
    <row r="68" spans="1:39" ht="12.75">
      <c r="A68" s="8"/>
      <c r="B68" s="10">
        <v>0</v>
      </c>
      <c r="C68" s="11">
        <f t="shared" si="12"/>
        <v>0</v>
      </c>
      <c r="D68" s="4">
        <f t="shared" si="13"/>
        <v>20</v>
      </c>
      <c r="E68" s="12">
        <f t="shared" si="14"/>
        <v>0</v>
      </c>
      <c r="F68" s="12">
        <f t="shared" si="15"/>
        <v>0</v>
      </c>
      <c r="G68" s="12">
        <f t="shared" si="16"/>
        <v>0</v>
      </c>
      <c r="H68" s="12">
        <f t="shared" si="17"/>
        <v>0</v>
      </c>
      <c r="I68" s="64" t="s">
        <v>10</v>
      </c>
      <c r="J68" s="64" t="s">
        <v>10</v>
      </c>
      <c r="K68" s="64" t="s">
        <v>10</v>
      </c>
      <c r="L68" s="64" t="s">
        <v>10</v>
      </c>
      <c r="M68" s="64" t="s">
        <v>10</v>
      </c>
      <c r="N68" s="13"/>
      <c r="O68" s="13"/>
      <c r="P68" s="61" t="s">
        <v>10</v>
      </c>
      <c r="Q68" s="64" t="s">
        <v>10</v>
      </c>
      <c r="R68" s="64" t="s">
        <v>10</v>
      </c>
      <c r="S68" s="64" t="s">
        <v>10</v>
      </c>
      <c r="T68" s="64" t="s">
        <v>10</v>
      </c>
      <c r="U68" s="13"/>
      <c r="V68" s="13"/>
      <c r="W68" s="64" t="s">
        <v>10</v>
      </c>
      <c r="X68" s="64" t="s">
        <v>10</v>
      </c>
      <c r="Y68" s="64" t="s">
        <v>10</v>
      </c>
      <c r="Z68" s="64" t="s">
        <v>10</v>
      </c>
      <c r="AA68" s="64" t="s">
        <v>10</v>
      </c>
      <c r="AB68" s="13"/>
      <c r="AC68" s="13"/>
      <c r="AD68" s="64" t="s">
        <v>10</v>
      </c>
      <c r="AE68" s="64" t="s">
        <v>10</v>
      </c>
      <c r="AF68" s="64" t="s">
        <v>10</v>
      </c>
      <c r="AG68" s="64" t="s">
        <v>10</v>
      </c>
      <c r="AH68" s="64" t="s">
        <v>10</v>
      </c>
      <c r="AI68" s="13"/>
      <c r="AJ68" s="13"/>
      <c r="AK68" s="64" t="s">
        <v>10</v>
      </c>
      <c r="AL68" s="64" t="s">
        <v>10</v>
      </c>
      <c r="AM68" s="64" t="s">
        <v>10</v>
      </c>
    </row>
    <row r="69" spans="1:39" ht="13.5" thickBot="1">
      <c r="A69" s="8"/>
      <c r="B69" s="10">
        <v>0</v>
      </c>
      <c r="C69" s="11">
        <f>SUM(D69*6)*B69</f>
        <v>0</v>
      </c>
      <c r="D69" s="4">
        <f t="shared" si="13"/>
        <v>20</v>
      </c>
      <c r="E69" s="12">
        <f t="shared" si="14"/>
        <v>0</v>
      </c>
      <c r="F69" s="12">
        <f t="shared" si="15"/>
        <v>0</v>
      </c>
      <c r="G69" s="12">
        <f t="shared" si="16"/>
        <v>0</v>
      </c>
      <c r="H69" s="12">
        <f t="shared" si="17"/>
        <v>0</v>
      </c>
      <c r="I69" s="64" t="s">
        <v>10</v>
      </c>
      <c r="J69" s="64" t="s">
        <v>10</v>
      </c>
      <c r="K69" s="64" t="s">
        <v>10</v>
      </c>
      <c r="L69" s="61" t="s">
        <v>10</v>
      </c>
      <c r="M69" s="61" t="s">
        <v>10</v>
      </c>
      <c r="N69" s="13"/>
      <c r="O69" s="13"/>
      <c r="P69" s="64" t="s">
        <v>10</v>
      </c>
      <c r="Q69" s="64" t="s">
        <v>10</v>
      </c>
      <c r="R69" s="64" t="s">
        <v>10</v>
      </c>
      <c r="S69" s="64" t="s">
        <v>10</v>
      </c>
      <c r="T69" s="64" t="s">
        <v>10</v>
      </c>
      <c r="U69" s="13"/>
      <c r="V69" s="13"/>
      <c r="W69" s="64" t="s">
        <v>10</v>
      </c>
      <c r="X69" s="64" t="s">
        <v>10</v>
      </c>
      <c r="Y69" s="64" t="s">
        <v>10</v>
      </c>
      <c r="Z69" s="64" t="s">
        <v>10</v>
      </c>
      <c r="AA69" s="64" t="s">
        <v>10</v>
      </c>
      <c r="AB69" s="13"/>
      <c r="AC69" s="13"/>
      <c r="AD69" s="64" t="s">
        <v>10</v>
      </c>
      <c r="AE69" s="64" t="s">
        <v>10</v>
      </c>
      <c r="AF69" s="64" t="s">
        <v>10</v>
      </c>
      <c r="AG69" s="64" t="s">
        <v>10</v>
      </c>
      <c r="AH69" s="64" t="s">
        <v>10</v>
      </c>
      <c r="AI69" s="13"/>
      <c r="AJ69" s="13"/>
      <c r="AK69" s="64" t="s">
        <v>10</v>
      </c>
      <c r="AL69" s="64" t="s">
        <v>10</v>
      </c>
      <c r="AM69" s="64" t="s">
        <v>10</v>
      </c>
    </row>
    <row r="70" spans="1:39" ht="13.5" thickBot="1">
      <c r="A70" s="33" t="s">
        <v>48</v>
      </c>
      <c r="B70" s="34"/>
      <c r="C70" s="35">
        <f>SUM(C56:C69)</f>
        <v>978</v>
      </c>
      <c r="D70" s="35">
        <f>SUM(D56:D69)</f>
        <v>271</v>
      </c>
      <c r="E70" s="35">
        <f>SUM(E56:E68)</f>
        <v>0</v>
      </c>
      <c r="F70" s="35">
        <f>SUM(F56:F68)</f>
        <v>0</v>
      </c>
      <c r="G70" s="35">
        <f>SUM(G56:G68)</f>
        <v>0</v>
      </c>
      <c r="H70" s="35">
        <f>SUM(H56:H69)</f>
        <v>6</v>
      </c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</row>
    <row r="71" ht="13.5" thickBot="1"/>
    <row r="72" spans="1:38" ht="24" thickBot="1">
      <c r="A72" s="22">
        <v>39387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4"/>
    </row>
    <row r="73" spans="1:38" ht="33.75">
      <c r="A73" s="25" t="s">
        <v>0</v>
      </c>
      <c r="B73" s="26" t="s">
        <v>1</v>
      </c>
      <c r="C73" s="26"/>
      <c r="D73" s="26" t="s">
        <v>2</v>
      </c>
      <c r="E73" s="26" t="s">
        <v>3</v>
      </c>
      <c r="F73" s="26" t="s">
        <v>4</v>
      </c>
      <c r="G73" s="26" t="s">
        <v>5</v>
      </c>
      <c r="H73" s="26" t="s">
        <v>6</v>
      </c>
      <c r="I73" s="27" t="s">
        <v>11</v>
      </c>
      <c r="J73" s="27" t="s">
        <v>12</v>
      </c>
      <c r="K73" s="27" t="s">
        <v>13</v>
      </c>
      <c r="L73" s="27" t="s">
        <v>7</v>
      </c>
      <c r="M73" s="27" t="s">
        <v>8</v>
      </c>
      <c r="N73" s="27" t="s">
        <v>9</v>
      </c>
      <c r="O73" s="27" t="s">
        <v>10</v>
      </c>
      <c r="P73" s="27" t="s">
        <v>11</v>
      </c>
      <c r="Q73" s="27" t="s">
        <v>12</v>
      </c>
      <c r="R73" s="27" t="s">
        <v>13</v>
      </c>
      <c r="S73" s="27" t="s">
        <v>7</v>
      </c>
      <c r="T73" s="27" t="s">
        <v>8</v>
      </c>
      <c r="U73" s="27" t="s">
        <v>9</v>
      </c>
      <c r="V73" s="27" t="s">
        <v>10</v>
      </c>
      <c r="W73" s="27" t="s">
        <v>11</v>
      </c>
      <c r="X73" s="27" t="s">
        <v>12</v>
      </c>
      <c r="Y73" s="27" t="s">
        <v>13</v>
      </c>
      <c r="Z73" s="27" t="s">
        <v>7</v>
      </c>
      <c r="AA73" s="27" t="s">
        <v>8</v>
      </c>
      <c r="AB73" s="27" t="s">
        <v>9</v>
      </c>
      <c r="AC73" s="27" t="s">
        <v>10</v>
      </c>
      <c r="AD73" s="27" t="s">
        <v>11</v>
      </c>
      <c r="AE73" s="27" t="s">
        <v>12</v>
      </c>
      <c r="AF73" s="27" t="s">
        <v>13</v>
      </c>
      <c r="AG73" s="27" t="s">
        <v>7</v>
      </c>
      <c r="AH73" s="27" t="s">
        <v>8</v>
      </c>
      <c r="AI73" s="27" t="s">
        <v>9</v>
      </c>
      <c r="AJ73" s="27" t="s">
        <v>10</v>
      </c>
      <c r="AK73" s="27" t="s">
        <v>11</v>
      </c>
      <c r="AL73" s="27" t="s">
        <v>12</v>
      </c>
    </row>
    <row r="74" spans="1:38" ht="12.75">
      <c r="A74" s="28"/>
      <c r="B74" s="29" t="s">
        <v>14</v>
      </c>
      <c r="C74" s="29" t="s">
        <v>15</v>
      </c>
      <c r="D74" s="29"/>
      <c r="E74" s="29"/>
      <c r="F74" s="29"/>
      <c r="G74" s="29"/>
      <c r="H74" s="29"/>
      <c r="I74" s="6" t="s">
        <v>16</v>
      </c>
      <c r="J74" s="6" t="s">
        <v>17</v>
      </c>
      <c r="K74" s="6" t="s">
        <v>18</v>
      </c>
      <c r="L74" s="6" t="s">
        <v>19</v>
      </c>
      <c r="M74" s="6" t="s">
        <v>20</v>
      </c>
      <c r="N74" s="6" t="s">
        <v>21</v>
      </c>
      <c r="O74" s="6" t="s">
        <v>22</v>
      </c>
      <c r="P74" s="6" t="s">
        <v>23</v>
      </c>
      <c r="Q74" s="6" t="s">
        <v>24</v>
      </c>
      <c r="R74" s="6" t="s">
        <v>25</v>
      </c>
      <c r="S74" s="6" t="s">
        <v>26</v>
      </c>
      <c r="T74" s="6" t="s">
        <v>27</v>
      </c>
      <c r="U74" s="6" t="s">
        <v>28</v>
      </c>
      <c r="V74" s="6" t="s">
        <v>29</v>
      </c>
      <c r="W74" s="6" t="s">
        <v>30</v>
      </c>
      <c r="X74" s="6" t="s">
        <v>31</v>
      </c>
      <c r="Y74" s="6" t="s">
        <v>32</v>
      </c>
      <c r="Z74" s="6" t="s">
        <v>33</v>
      </c>
      <c r="AA74" s="6" t="s">
        <v>34</v>
      </c>
      <c r="AB74" s="6" t="s">
        <v>35</v>
      </c>
      <c r="AC74" s="6" t="s">
        <v>36</v>
      </c>
      <c r="AD74" s="6" t="s">
        <v>37</v>
      </c>
      <c r="AE74" s="6" t="s">
        <v>38</v>
      </c>
      <c r="AF74" s="6" t="s">
        <v>39</v>
      </c>
      <c r="AG74" s="6" t="s">
        <v>40</v>
      </c>
      <c r="AH74" s="6" t="s">
        <v>41</v>
      </c>
      <c r="AI74" s="6" t="s">
        <v>42</v>
      </c>
      <c r="AJ74" s="6" t="s">
        <v>43</v>
      </c>
      <c r="AK74" s="6" t="s">
        <v>44</v>
      </c>
      <c r="AL74" s="6" t="s">
        <v>45</v>
      </c>
    </row>
    <row r="75" spans="1:38" ht="12.75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2"/>
      <c r="AJ75" s="31"/>
      <c r="AK75" s="31"/>
      <c r="AL75" s="31"/>
    </row>
    <row r="76" spans="1:38" ht="12.75">
      <c r="A76" s="1" t="s">
        <v>61</v>
      </c>
      <c r="B76" s="2">
        <v>1</v>
      </c>
      <c r="C76" s="3">
        <f aca="true" t="shared" si="18" ref="C76:C87">SUM(D76*6)*B76</f>
        <v>114</v>
      </c>
      <c r="D76" s="4">
        <f aca="true" t="shared" si="19" ref="D76:D88">COUNTIF(I76:AL76,"=W")</f>
        <v>19</v>
      </c>
      <c r="E76" s="5">
        <f aca="true" t="shared" si="20" ref="E76:E88">COUNTIF(I76:AI76,"=U")</f>
        <v>0</v>
      </c>
      <c r="F76" s="5">
        <f aca="true" t="shared" si="21" ref="F76:F88">COUNTIF(I76:AI76,"=T")</f>
        <v>0</v>
      </c>
      <c r="G76" s="5">
        <f aca="true" t="shared" si="22" ref="G76:G88">COUNTIF(I76:AI76,"=H")</f>
        <v>3</v>
      </c>
      <c r="H76" s="5">
        <f aca="true" t="shared" si="23" ref="H76:H88">COUNTIF(I76:AI76,"=L")</f>
        <v>1</v>
      </c>
      <c r="I76" s="118" t="s">
        <v>66</v>
      </c>
      <c r="J76" s="66" t="s">
        <v>47</v>
      </c>
      <c r="K76" s="6"/>
      <c r="L76" s="6"/>
      <c r="M76" s="61" t="s">
        <v>10</v>
      </c>
      <c r="N76" s="62" t="s">
        <v>10</v>
      </c>
      <c r="O76" s="61" t="s">
        <v>10</v>
      </c>
      <c r="P76" s="118" t="s">
        <v>66</v>
      </c>
      <c r="Q76" s="118" t="s">
        <v>66</v>
      </c>
      <c r="R76" s="7"/>
      <c r="S76" s="6"/>
      <c r="T76" s="61" t="s">
        <v>10</v>
      </c>
      <c r="U76" s="62" t="s">
        <v>10</v>
      </c>
      <c r="V76" s="62" t="s">
        <v>10</v>
      </c>
      <c r="W76" s="62" t="s">
        <v>10</v>
      </c>
      <c r="X76" s="62" t="s">
        <v>10</v>
      </c>
      <c r="Y76" s="62" t="s">
        <v>10</v>
      </c>
      <c r="Z76" s="6"/>
      <c r="AA76" s="61" t="s">
        <v>10</v>
      </c>
      <c r="AB76" s="62" t="s">
        <v>10</v>
      </c>
      <c r="AC76" s="62" t="s">
        <v>10</v>
      </c>
      <c r="AD76" s="62" t="s">
        <v>10</v>
      </c>
      <c r="AE76" s="62" t="s">
        <v>10</v>
      </c>
      <c r="AF76" s="7"/>
      <c r="AG76" s="6"/>
      <c r="AH76" s="61" t="s">
        <v>10</v>
      </c>
      <c r="AI76" s="63" t="s">
        <v>10</v>
      </c>
      <c r="AJ76" s="61" t="s">
        <v>10</v>
      </c>
      <c r="AK76" s="61" t="s">
        <v>10</v>
      </c>
      <c r="AL76" s="61" t="s">
        <v>10</v>
      </c>
    </row>
    <row r="77" spans="1:38" ht="12.75">
      <c r="A77" s="1" t="s">
        <v>62</v>
      </c>
      <c r="B77" s="2">
        <v>1</v>
      </c>
      <c r="C77" s="3">
        <f t="shared" si="18"/>
        <v>78</v>
      </c>
      <c r="D77" s="4">
        <f t="shared" si="19"/>
        <v>13</v>
      </c>
      <c r="E77" s="5">
        <f t="shared" si="20"/>
        <v>0</v>
      </c>
      <c r="F77" s="5">
        <f t="shared" si="21"/>
        <v>0</v>
      </c>
      <c r="G77" s="5">
        <f t="shared" si="22"/>
        <v>3</v>
      </c>
      <c r="H77" s="5">
        <f t="shared" si="23"/>
        <v>7</v>
      </c>
      <c r="I77" s="118" t="s">
        <v>66</v>
      </c>
      <c r="J77" s="62" t="s">
        <v>10</v>
      </c>
      <c r="K77" s="6"/>
      <c r="L77" s="6"/>
      <c r="M77" s="61" t="s">
        <v>10</v>
      </c>
      <c r="N77" s="62" t="s">
        <v>10</v>
      </c>
      <c r="O77" s="61" t="s">
        <v>10</v>
      </c>
      <c r="P77" s="118" t="s">
        <v>66</v>
      </c>
      <c r="Q77" s="118" t="s">
        <v>66</v>
      </c>
      <c r="R77" s="6"/>
      <c r="S77" s="6"/>
      <c r="T77" s="61" t="s">
        <v>10</v>
      </c>
      <c r="U77" s="62" t="s">
        <v>10</v>
      </c>
      <c r="V77" s="62" t="s">
        <v>10</v>
      </c>
      <c r="W77" s="62" t="s">
        <v>10</v>
      </c>
      <c r="X77" s="62" t="s">
        <v>10</v>
      </c>
      <c r="Y77" s="122" t="s">
        <v>47</v>
      </c>
      <c r="Z77" s="6"/>
      <c r="AA77" s="122" t="s">
        <v>47</v>
      </c>
      <c r="AB77" s="123" t="s">
        <v>47</v>
      </c>
      <c r="AC77" s="123" t="s">
        <v>47</v>
      </c>
      <c r="AD77" s="123" t="s">
        <v>47</v>
      </c>
      <c r="AE77" s="123" t="s">
        <v>47</v>
      </c>
      <c r="AF77" s="6"/>
      <c r="AG77" s="6"/>
      <c r="AH77" s="122" t="s">
        <v>47</v>
      </c>
      <c r="AI77" s="63" t="s">
        <v>10</v>
      </c>
      <c r="AJ77" s="61" t="s">
        <v>10</v>
      </c>
      <c r="AK77" s="61" t="s">
        <v>10</v>
      </c>
      <c r="AL77" s="61" t="s">
        <v>10</v>
      </c>
    </row>
    <row r="78" spans="1:38" ht="12.75">
      <c r="A78" s="1" t="s">
        <v>63</v>
      </c>
      <c r="B78" s="2">
        <v>0</v>
      </c>
      <c r="C78" s="3">
        <f t="shared" si="18"/>
        <v>0</v>
      </c>
      <c r="D78" s="4">
        <f t="shared" si="19"/>
        <v>19</v>
      </c>
      <c r="E78" s="5">
        <f t="shared" si="20"/>
        <v>0</v>
      </c>
      <c r="F78" s="5">
        <f t="shared" si="21"/>
        <v>0</v>
      </c>
      <c r="G78" s="5">
        <f t="shared" si="22"/>
        <v>3</v>
      </c>
      <c r="H78" s="5">
        <f t="shared" si="23"/>
        <v>1</v>
      </c>
      <c r="I78" s="118" t="s">
        <v>66</v>
      </c>
      <c r="J78" s="62" t="s">
        <v>10</v>
      </c>
      <c r="K78" s="6"/>
      <c r="L78" s="6"/>
      <c r="M78" s="61" t="s">
        <v>10</v>
      </c>
      <c r="N78" s="62" t="s">
        <v>10</v>
      </c>
      <c r="O78" s="61" t="s">
        <v>10</v>
      </c>
      <c r="P78" s="118" t="s">
        <v>66</v>
      </c>
      <c r="Q78" s="118" t="s">
        <v>66</v>
      </c>
      <c r="R78" s="6"/>
      <c r="S78" s="6"/>
      <c r="T78" s="61" t="s">
        <v>10</v>
      </c>
      <c r="U78" s="62" t="s">
        <v>10</v>
      </c>
      <c r="V78" s="62" t="s">
        <v>10</v>
      </c>
      <c r="W78" s="62" t="s">
        <v>10</v>
      </c>
      <c r="X78" s="62" t="s">
        <v>10</v>
      </c>
      <c r="Y78" s="62" t="s">
        <v>10</v>
      </c>
      <c r="Z78" s="6"/>
      <c r="AA78" s="61" t="s">
        <v>10</v>
      </c>
      <c r="AB78" s="62" t="s">
        <v>10</v>
      </c>
      <c r="AC78" s="62" t="s">
        <v>10</v>
      </c>
      <c r="AD78" s="62" t="s">
        <v>10</v>
      </c>
      <c r="AE78" s="62" t="s">
        <v>10</v>
      </c>
      <c r="AF78" s="7"/>
      <c r="AG78" s="6"/>
      <c r="AH78" s="122" t="s">
        <v>47</v>
      </c>
      <c r="AI78" s="63" t="s">
        <v>10</v>
      </c>
      <c r="AJ78" s="61" t="s">
        <v>10</v>
      </c>
      <c r="AK78" s="61" t="s">
        <v>10</v>
      </c>
      <c r="AL78" s="62" t="s">
        <v>10</v>
      </c>
    </row>
    <row r="79" spans="1:44" ht="12.75">
      <c r="A79" s="1" t="s">
        <v>64</v>
      </c>
      <c r="B79" s="2">
        <v>1</v>
      </c>
      <c r="C79" s="3">
        <f t="shared" si="18"/>
        <v>66</v>
      </c>
      <c r="D79" s="4">
        <f t="shared" si="19"/>
        <v>11</v>
      </c>
      <c r="E79" s="5">
        <f t="shared" si="20"/>
        <v>0</v>
      </c>
      <c r="F79" s="5">
        <f t="shared" si="21"/>
        <v>0</v>
      </c>
      <c r="G79" s="5">
        <f t="shared" si="22"/>
        <v>3</v>
      </c>
      <c r="H79" s="5">
        <f t="shared" si="23"/>
        <v>9</v>
      </c>
      <c r="I79" s="118" t="s">
        <v>66</v>
      </c>
      <c r="J79" s="62" t="s">
        <v>10</v>
      </c>
      <c r="K79" s="6"/>
      <c r="L79" s="6"/>
      <c r="M79" s="66" t="s">
        <v>47</v>
      </c>
      <c r="N79" s="66" t="s">
        <v>47</v>
      </c>
      <c r="O79" s="66" t="s">
        <v>47</v>
      </c>
      <c r="P79" s="118" t="s">
        <v>66</v>
      </c>
      <c r="Q79" s="118" t="s">
        <v>66</v>
      </c>
      <c r="R79" s="6"/>
      <c r="S79" s="6"/>
      <c r="T79" s="66" t="s">
        <v>47</v>
      </c>
      <c r="U79" s="66" t="s">
        <v>47</v>
      </c>
      <c r="V79" s="66" t="s">
        <v>47</v>
      </c>
      <c r="W79" s="66" t="s">
        <v>47</v>
      </c>
      <c r="X79" s="66" t="s">
        <v>47</v>
      </c>
      <c r="Y79" s="66" t="s">
        <v>47</v>
      </c>
      <c r="Z79" s="6"/>
      <c r="AA79" s="61" t="s">
        <v>10</v>
      </c>
      <c r="AB79" s="62" t="s">
        <v>10</v>
      </c>
      <c r="AC79" s="62" t="s">
        <v>10</v>
      </c>
      <c r="AD79" s="62" t="s">
        <v>10</v>
      </c>
      <c r="AE79" s="62" t="s">
        <v>10</v>
      </c>
      <c r="AF79" s="6"/>
      <c r="AG79" s="6"/>
      <c r="AH79" s="63" t="s">
        <v>10</v>
      </c>
      <c r="AI79" s="63" t="s">
        <v>10</v>
      </c>
      <c r="AJ79" s="61" t="s">
        <v>10</v>
      </c>
      <c r="AK79" s="61" t="s">
        <v>10</v>
      </c>
      <c r="AL79" s="62" t="s">
        <v>10</v>
      </c>
      <c r="AR79" s="37"/>
    </row>
    <row r="80" spans="1:38" ht="12.75">
      <c r="A80" s="1" t="s">
        <v>69</v>
      </c>
      <c r="B80" s="2">
        <v>0.8</v>
      </c>
      <c r="C80" s="3">
        <f t="shared" si="18"/>
        <v>81.60000000000001</v>
      </c>
      <c r="D80" s="4">
        <f t="shared" si="19"/>
        <v>17</v>
      </c>
      <c r="E80" s="5">
        <f t="shared" si="20"/>
        <v>0</v>
      </c>
      <c r="F80" s="5">
        <f t="shared" si="21"/>
        <v>0</v>
      </c>
      <c r="G80" s="5">
        <f t="shared" si="22"/>
        <v>3</v>
      </c>
      <c r="H80" s="5">
        <f t="shared" si="23"/>
        <v>3</v>
      </c>
      <c r="I80" s="118" t="s">
        <v>66</v>
      </c>
      <c r="J80" s="66" t="s">
        <v>47</v>
      </c>
      <c r="K80" s="6"/>
      <c r="L80" s="6"/>
      <c r="M80" s="61" t="s">
        <v>10</v>
      </c>
      <c r="N80" s="66" t="s">
        <v>47</v>
      </c>
      <c r="O80" s="61" t="s">
        <v>10</v>
      </c>
      <c r="P80" s="118" t="s">
        <v>66</v>
      </c>
      <c r="Q80" s="118" t="s">
        <v>66</v>
      </c>
      <c r="R80" s="6"/>
      <c r="S80" s="6"/>
      <c r="T80" s="66" t="s">
        <v>47</v>
      </c>
      <c r="U80" s="62" t="s">
        <v>10</v>
      </c>
      <c r="V80" s="62" t="s">
        <v>10</v>
      </c>
      <c r="W80" s="62" t="s">
        <v>10</v>
      </c>
      <c r="X80" s="62" t="s">
        <v>10</v>
      </c>
      <c r="Y80" s="62" t="s">
        <v>10</v>
      </c>
      <c r="Z80" s="6"/>
      <c r="AA80" s="61" t="s">
        <v>10</v>
      </c>
      <c r="AB80" s="62" t="s">
        <v>10</v>
      </c>
      <c r="AC80" s="62" t="s">
        <v>10</v>
      </c>
      <c r="AD80" s="62" t="s">
        <v>10</v>
      </c>
      <c r="AE80" s="62" t="s">
        <v>10</v>
      </c>
      <c r="AF80" s="6"/>
      <c r="AG80" s="6"/>
      <c r="AH80" s="61" t="s">
        <v>10</v>
      </c>
      <c r="AI80" s="63" t="s">
        <v>10</v>
      </c>
      <c r="AJ80" s="61" t="s">
        <v>10</v>
      </c>
      <c r="AK80" s="61" t="s">
        <v>10</v>
      </c>
      <c r="AL80" s="62" t="s">
        <v>10</v>
      </c>
    </row>
    <row r="81" spans="1:38" ht="12.75">
      <c r="A81" s="8" t="s">
        <v>71</v>
      </c>
      <c r="B81" s="9">
        <v>1</v>
      </c>
      <c r="C81" s="3">
        <f t="shared" si="18"/>
        <v>114</v>
      </c>
      <c r="D81" s="4">
        <f t="shared" si="19"/>
        <v>19</v>
      </c>
      <c r="E81" s="5">
        <f t="shared" si="20"/>
        <v>0</v>
      </c>
      <c r="F81" s="5">
        <f t="shared" si="21"/>
        <v>0</v>
      </c>
      <c r="G81" s="5">
        <f t="shared" si="22"/>
        <v>3</v>
      </c>
      <c r="H81" s="5">
        <f t="shared" si="23"/>
        <v>1</v>
      </c>
      <c r="I81" s="118" t="s">
        <v>66</v>
      </c>
      <c r="J81" s="62" t="s">
        <v>10</v>
      </c>
      <c r="K81" s="6"/>
      <c r="L81" s="6"/>
      <c r="M81" s="61" t="s">
        <v>10</v>
      </c>
      <c r="N81" s="62" t="s">
        <v>10</v>
      </c>
      <c r="O81" s="61" t="s">
        <v>10</v>
      </c>
      <c r="P81" s="118" t="s">
        <v>66</v>
      </c>
      <c r="Q81" s="118" t="s">
        <v>66</v>
      </c>
      <c r="R81" s="6"/>
      <c r="S81" s="6"/>
      <c r="T81" s="119" t="s">
        <v>47</v>
      </c>
      <c r="U81" s="62" t="s">
        <v>10</v>
      </c>
      <c r="V81" s="62" t="s">
        <v>10</v>
      </c>
      <c r="W81" s="62" t="s">
        <v>10</v>
      </c>
      <c r="X81" s="62" t="s">
        <v>10</v>
      </c>
      <c r="Y81" s="62" t="s">
        <v>10</v>
      </c>
      <c r="Z81" s="6"/>
      <c r="AA81" s="61" t="s">
        <v>10</v>
      </c>
      <c r="AB81" s="62" t="s">
        <v>10</v>
      </c>
      <c r="AC81" s="62" t="s">
        <v>10</v>
      </c>
      <c r="AD81" s="62" t="s">
        <v>10</v>
      </c>
      <c r="AE81" s="62" t="s">
        <v>10</v>
      </c>
      <c r="AF81" s="6"/>
      <c r="AG81" s="6"/>
      <c r="AH81" s="61" t="s">
        <v>10</v>
      </c>
      <c r="AI81" s="63" t="s">
        <v>10</v>
      </c>
      <c r="AJ81" s="61" t="s">
        <v>10</v>
      </c>
      <c r="AK81" s="61" t="s">
        <v>10</v>
      </c>
      <c r="AL81" s="62" t="s">
        <v>10</v>
      </c>
    </row>
    <row r="82" spans="1:38" ht="12.75">
      <c r="A82" s="8" t="s">
        <v>72</v>
      </c>
      <c r="B82" s="9">
        <v>1</v>
      </c>
      <c r="C82" s="3">
        <f t="shared" si="18"/>
        <v>108</v>
      </c>
      <c r="D82" s="4">
        <f t="shared" si="19"/>
        <v>18</v>
      </c>
      <c r="E82" s="5">
        <f t="shared" si="20"/>
        <v>0</v>
      </c>
      <c r="F82" s="5">
        <f t="shared" si="21"/>
        <v>0</v>
      </c>
      <c r="G82" s="5">
        <f t="shared" si="22"/>
        <v>3</v>
      </c>
      <c r="H82" s="5">
        <f t="shared" si="23"/>
        <v>2</v>
      </c>
      <c r="I82" s="118" t="s">
        <v>66</v>
      </c>
      <c r="J82" s="62" t="s">
        <v>10</v>
      </c>
      <c r="K82" s="6"/>
      <c r="L82" s="6"/>
      <c r="M82" s="61" t="s">
        <v>10</v>
      </c>
      <c r="N82" s="62" t="s">
        <v>10</v>
      </c>
      <c r="O82" s="61" t="s">
        <v>10</v>
      </c>
      <c r="P82" s="118" t="s">
        <v>66</v>
      </c>
      <c r="Q82" s="118" t="s">
        <v>66</v>
      </c>
      <c r="R82" s="6"/>
      <c r="S82" s="6"/>
      <c r="T82" s="61" t="s">
        <v>10</v>
      </c>
      <c r="U82" s="62" t="s">
        <v>10</v>
      </c>
      <c r="V82" s="62" t="s">
        <v>10</v>
      </c>
      <c r="W82" s="66" t="s">
        <v>47</v>
      </c>
      <c r="X82" s="62" t="s">
        <v>10</v>
      </c>
      <c r="Y82" s="62" t="s">
        <v>10</v>
      </c>
      <c r="Z82" s="6"/>
      <c r="AA82" s="61" t="s">
        <v>10</v>
      </c>
      <c r="AB82" s="62" t="s">
        <v>10</v>
      </c>
      <c r="AC82" s="62" t="s">
        <v>10</v>
      </c>
      <c r="AD82" s="62" t="s">
        <v>10</v>
      </c>
      <c r="AE82" s="39" t="s">
        <v>47</v>
      </c>
      <c r="AF82" s="6"/>
      <c r="AG82" s="6"/>
      <c r="AH82" s="61" t="s">
        <v>10</v>
      </c>
      <c r="AI82" s="63" t="s">
        <v>10</v>
      </c>
      <c r="AJ82" s="61" t="s">
        <v>10</v>
      </c>
      <c r="AK82" s="61" t="s">
        <v>10</v>
      </c>
      <c r="AL82" s="62" t="s">
        <v>10</v>
      </c>
    </row>
    <row r="83" spans="1:38" ht="12.75">
      <c r="A83" s="8" t="s">
        <v>73</v>
      </c>
      <c r="B83" s="2">
        <v>0</v>
      </c>
      <c r="C83" s="3">
        <f t="shared" si="18"/>
        <v>0</v>
      </c>
      <c r="D83" s="4">
        <f t="shared" si="19"/>
        <v>16</v>
      </c>
      <c r="E83" s="5">
        <f t="shared" si="20"/>
        <v>0</v>
      </c>
      <c r="F83" s="5">
        <f t="shared" si="21"/>
        <v>0</v>
      </c>
      <c r="G83" s="5">
        <f t="shared" si="22"/>
        <v>3</v>
      </c>
      <c r="H83" s="5">
        <f t="shared" si="23"/>
        <v>4</v>
      </c>
      <c r="I83" s="118" t="s">
        <v>66</v>
      </c>
      <c r="J83" s="62" t="s">
        <v>10</v>
      </c>
      <c r="K83" s="6"/>
      <c r="L83" s="6"/>
      <c r="M83" s="61" t="s">
        <v>10</v>
      </c>
      <c r="N83" s="62" t="s">
        <v>10</v>
      </c>
      <c r="O83" s="61" t="s">
        <v>10</v>
      </c>
      <c r="P83" s="118" t="s">
        <v>66</v>
      </c>
      <c r="Q83" s="118" t="s">
        <v>66</v>
      </c>
      <c r="R83" s="6"/>
      <c r="S83" s="6"/>
      <c r="T83" s="61" t="s">
        <v>10</v>
      </c>
      <c r="U83" s="62" t="s">
        <v>10</v>
      </c>
      <c r="V83" s="66" t="s">
        <v>47</v>
      </c>
      <c r="W83" s="62" t="s">
        <v>10</v>
      </c>
      <c r="X83" s="62" t="s">
        <v>10</v>
      </c>
      <c r="Y83" s="62" t="s">
        <v>10</v>
      </c>
      <c r="Z83" s="6"/>
      <c r="AA83" s="61" t="s">
        <v>10</v>
      </c>
      <c r="AB83" s="123" t="s">
        <v>47</v>
      </c>
      <c r="AC83" s="123" t="s">
        <v>47</v>
      </c>
      <c r="AD83" s="62" t="s">
        <v>10</v>
      </c>
      <c r="AE83" s="62" t="s">
        <v>10</v>
      </c>
      <c r="AF83" s="6"/>
      <c r="AG83" s="6"/>
      <c r="AH83" s="61" t="s">
        <v>10</v>
      </c>
      <c r="AI83" s="39" t="s">
        <v>47</v>
      </c>
      <c r="AJ83" s="61" t="s">
        <v>10</v>
      </c>
      <c r="AK83" s="61" t="s">
        <v>10</v>
      </c>
      <c r="AL83" s="62" t="s">
        <v>10</v>
      </c>
    </row>
    <row r="84" spans="1:38" ht="12.75">
      <c r="A84" s="8" t="s">
        <v>148</v>
      </c>
      <c r="B84" s="2">
        <v>0.5</v>
      </c>
      <c r="C84" s="3">
        <f t="shared" si="18"/>
        <v>42</v>
      </c>
      <c r="D84" s="4">
        <f t="shared" si="19"/>
        <v>14</v>
      </c>
      <c r="E84" s="5">
        <f t="shared" si="20"/>
        <v>0</v>
      </c>
      <c r="F84" s="5">
        <f t="shared" si="21"/>
        <v>0</v>
      </c>
      <c r="G84" s="5">
        <f t="shared" si="22"/>
        <v>3</v>
      </c>
      <c r="H84" s="5">
        <f t="shared" si="23"/>
        <v>6</v>
      </c>
      <c r="I84" s="118" t="s">
        <v>66</v>
      </c>
      <c r="J84" s="62" t="s">
        <v>10</v>
      </c>
      <c r="K84" s="6"/>
      <c r="L84" s="6"/>
      <c r="M84" s="61" t="s">
        <v>10</v>
      </c>
      <c r="N84" s="62" t="s">
        <v>10</v>
      </c>
      <c r="O84" s="66" t="s">
        <v>47</v>
      </c>
      <c r="P84" s="118" t="s">
        <v>66</v>
      </c>
      <c r="Q84" s="118" t="s">
        <v>66</v>
      </c>
      <c r="R84" s="6"/>
      <c r="S84" s="6"/>
      <c r="T84" s="66" t="s">
        <v>47</v>
      </c>
      <c r="U84" s="66" t="s">
        <v>47</v>
      </c>
      <c r="V84" s="66" t="s">
        <v>47</v>
      </c>
      <c r="W84" s="66" t="s">
        <v>47</v>
      </c>
      <c r="X84" s="66" t="s">
        <v>47</v>
      </c>
      <c r="Y84" s="62" t="s">
        <v>10</v>
      </c>
      <c r="Z84" s="6"/>
      <c r="AA84" s="61" t="s">
        <v>10</v>
      </c>
      <c r="AB84" s="62" t="s">
        <v>10</v>
      </c>
      <c r="AC84" s="62" t="s">
        <v>10</v>
      </c>
      <c r="AD84" s="62" t="s">
        <v>10</v>
      </c>
      <c r="AE84" s="62" t="s">
        <v>10</v>
      </c>
      <c r="AF84" s="6"/>
      <c r="AG84" s="6"/>
      <c r="AH84" s="61" t="s">
        <v>10</v>
      </c>
      <c r="AI84" s="63" t="s">
        <v>10</v>
      </c>
      <c r="AJ84" s="61" t="s">
        <v>10</v>
      </c>
      <c r="AK84" s="61" t="s">
        <v>10</v>
      </c>
      <c r="AL84" s="62" t="s">
        <v>10</v>
      </c>
    </row>
    <row r="85" spans="1:38" ht="12.75">
      <c r="A85" s="8" t="s">
        <v>149</v>
      </c>
      <c r="B85" s="9">
        <v>0.5</v>
      </c>
      <c r="C85" s="3">
        <f t="shared" si="18"/>
        <v>51</v>
      </c>
      <c r="D85" s="4">
        <f t="shared" si="19"/>
        <v>17</v>
      </c>
      <c r="E85" s="5">
        <f t="shared" si="20"/>
        <v>0</v>
      </c>
      <c r="F85" s="5">
        <f t="shared" si="21"/>
        <v>3</v>
      </c>
      <c r="G85" s="5">
        <f t="shared" si="22"/>
        <v>3</v>
      </c>
      <c r="H85" s="5">
        <f t="shared" si="23"/>
        <v>0</v>
      </c>
      <c r="I85" s="118" t="s">
        <v>66</v>
      </c>
      <c r="J85" s="62" t="s">
        <v>10</v>
      </c>
      <c r="K85" s="6"/>
      <c r="L85" s="6"/>
      <c r="M85" s="61" t="s">
        <v>10</v>
      </c>
      <c r="N85" s="62" t="s">
        <v>10</v>
      </c>
      <c r="O85" s="61" t="s">
        <v>10</v>
      </c>
      <c r="P85" s="118" t="s">
        <v>66</v>
      </c>
      <c r="Q85" s="118" t="s">
        <v>66</v>
      </c>
      <c r="R85" s="6"/>
      <c r="S85" s="6"/>
      <c r="T85" s="61" t="s">
        <v>10</v>
      </c>
      <c r="U85" s="62" t="s">
        <v>10</v>
      </c>
      <c r="V85" s="62" t="s">
        <v>10</v>
      </c>
      <c r="W85" s="41" t="s">
        <v>65</v>
      </c>
      <c r="X85" s="41" t="s">
        <v>65</v>
      </c>
      <c r="Y85" s="41" t="s">
        <v>65</v>
      </c>
      <c r="Z85" s="6"/>
      <c r="AA85" s="61" t="s">
        <v>10</v>
      </c>
      <c r="AB85" s="62" t="s">
        <v>10</v>
      </c>
      <c r="AC85" s="62" t="s">
        <v>10</v>
      </c>
      <c r="AD85" s="62" t="s">
        <v>10</v>
      </c>
      <c r="AE85" s="62" t="s">
        <v>10</v>
      </c>
      <c r="AF85" s="6"/>
      <c r="AG85" s="6"/>
      <c r="AH85" s="61" t="s">
        <v>10</v>
      </c>
      <c r="AI85" s="63" t="s">
        <v>10</v>
      </c>
      <c r="AJ85" s="61" t="s">
        <v>10</v>
      </c>
      <c r="AK85" s="61" t="s">
        <v>10</v>
      </c>
      <c r="AL85" s="62" t="s">
        <v>10</v>
      </c>
    </row>
    <row r="86" spans="1:38" ht="12.75">
      <c r="A86" s="8" t="s">
        <v>150</v>
      </c>
      <c r="B86" s="10">
        <v>0.5</v>
      </c>
      <c r="C86" s="11">
        <f t="shared" si="18"/>
        <v>57</v>
      </c>
      <c r="D86" s="4">
        <f t="shared" si="19"/>
        <v>19</v>
      </c>
      <c r="E86" s="12">
        <f t="shared" si="20"/>
        <v>0</v>
      </c>
      <c r="F86" s="12">
        <f t="shared" si="21"/>
        <v>0</v>
      </c>
      <c r="G86" s="12">
        <f t="shared" si="22"/>
        <v>3</v>
      </c>
      <c r="H86" s="12">
        <f t="shared" si="23"/>
        <v>0</v>
      </c>
      <c r="I86" s="118" t="s">
        <v>66</v>
      </c>
      <c r="J86" s="61" t="s">
        <v>10</v>
      </c>
      <c r="K86" s="13"/>
      <c r="L86" s="13"/>
      <c r="M86" s="61" t="s">
        <v>10</v>
      </c>
      <c r="N86" s="61" t="s">
        <v>10</v>
      </c>
      <c r="O86" s="61" t="s">
        <v>10</v>
      </c>
      <c r="P86" s="118" t="s">
        <v>66</v>
      </c>
      <c r="Q86" s="118" t="s">
        <v>66</v>
      </c>
      <c r="R86" s="13"/>
      <c r="S86" s="13"/>
      <c r="T86" s="61" t="s">
        <v>10</v>
      </c>
      <c r="U86" s="61" t="s">
        <v>10</v>
      </c>
      <c r="V86" s="61" t="s">
        <v>10</v>
      </c>
      <c r="W86" s="64" t="s">
        <v>10</v>
      </c>
      <c r="X86" s="64" t="s">
        <v>10</v>
      </c>
      <c r="Y86" s="62" t="s">
        <v>10</v>
      </c>
      <c r="Z86" s="13"/>
      <c r="AA86" s="61" t="s">
        <v>10</v>
      </c>
      <c r="AB86" s="61" t="s">
        <v>10</v>
      </c>
      <c r="AC86" s="61" t="s">
        <v>10</v>
      </c>
      <c r="AD86" s="61" t="s">
        <v>10</v>
      </c>
      <c r="AE86" s="61" t="s">
        <v>10</v>
      </c>
      <c r="AF86" s="13"/>
      <c r="AG86" s="13"/>
      <c r="AH86" s="61" t="s">
        <v>10</v>
      </c>
      <c r="AI86" s="61" t="s">
        <v>10</v>
      </c>
      <c r="AJ86" s="61" t="s">
        <v>10</v>
      </c>
      <c r="AK86" s="61" t="s">
        <v>10</v>
      </c>
      <c r="AL86" s="39" t="s">
        <v>47</v>
      </c>
    </row>
    <row r="87" spans="1:38" ht="12.75">
      <c r="A87" s="8"/>
      <c r="B87" s="10">
        <v>0</v>
      </c>
      <c r="C87" s="11">
        <f t="shared" si="18"/>
        <v>0</v>
      </c>
      <c r="D87" s="4">
        <f t="shared" si="19"/>
        <v>20</v>
      </c>
      <c r="E87" s="12">
        <f t="shared" si="20"/>
        <v>0</v>
      </c>
      <c r="F87" s="12">
        <f t="shared" si="21"/>
        <v>0</v>
      </c>
      <c r="G87" s="12">
        <f t="shared" si="22"/>
        <v>3</v>
      </c>
      <c r="H87" s="12">
        <f t="shared" si="23"/>
        <v>0</v>
      </c>
      <c r="I87" s="118" t="s">
        <v>66</v>
      </c>
      <c r="J87" s="64" t="s">
        <v>10</v>
      </c>
      <c r="K87" s="13"/>
      <c r="L87" s="13"/>
      <c r="M87" s="64" t="s">
        <v>10</v>
      </c>
      <c r="N87" s="64" t="s">
        <v>10</v>
      </c>
      <c r="O87" s="64" t="s">
        <v>10</v>
      </c>
      <c r="P87" s="118" t="s">
        <v>66</v>
      </c>
      <c r="Q87" s="118" t="s">
        <v>66</v>
      </c>
      <c r="R87" s="13"/>
      <c r="S87" s="13"/>
      <c r="T87" s="61" t="s">
        <v>10</v>
      </c>
      <c r="U87" s="64" t="s">
        <v>10</v>
      </c>
      <c r="V87" s="64" t="s">
        <v>10</v>
      </c>
      <c r="W87" s="64" t="s">
        <v>10</v>
      </c>
      <c r="X87" s="64" t="s">
        <v>10</v>
      </c>
      <c r="Y87" s="62" t="s">
        <v>10</v>
      </c>
      <c r="Z87" s="13"/>
      <c r="AA87" s="64" t="s">
        <v>10</v>
      </c>
      <c r="AB87" s="64" t="s">
        <v>10</v>
      </c>
      <c r="AC87" s="64" t="s">
        <v>10</v>
      </c>
      <c r="AD87" s="64" t="s">
        <v>10</v>
      </c>
      <c r="AE87" s="64" t="s">
        <v>10</v>
      </c>
      <c r="AF87" s="13"/>
      <c r="AG87" s="13"/>
      <c r="AH87" s="64" t="s">
        <v>10</v>
      </c>
      <c r="AI87" s="64" t="s">
        <v>10</v>
      </c>
      <c r="AJ87" s="64" t="s">
        <v>10</v>
      </c>
      <c r="AK87" s="64" t="s">
        <v>10</v>
      </c>
      <c r="AL87" s="64" t="s">
        <v>10</v>
      </c>
    </row>
    <row r="88" spans="1:38" ht="13.5" thickBot="1">
      <c r="A88" s="8"/>
      <c r="B88" s="10">
        <v>0</v>
      </c>
      <c r="C88" s="11">
        <f>SUM(D88*6)*B88</f>
        <v>0</v>
      </c>
      <c r="D88" s="4">
        <f t="shared" si="19"/>
        <v>20</v>
      </c>
      <c r="E88" s="12">
        <f t="shared" si="20"/>
        <v>0</v>
      </c>
      <c r="F88" s="12">
        <f t="shared" si="21"/>
        <v>0</v>
      </c>
      <c r="G88" s="12">
        <f t="shared" si="22"/>
        <v>3</v>
      </c>
      <c r="H88" s="12">
        <f t="shared" si="23"/>
        <v>0</v>
      </c>
      <c r="I88" s="118" t="s">
        <v>66</v>
      </c>
      <c r="J88" s="64" t="s">
        <v>10</v>
      </c>
      <c r="K88" s="13"/>
      <c r="L88" s="13"/>
      <c r="M88" s="64" t="s">
        <v>10</v>
      </c>
      <c r="N88" s="64" t="s">
        <v>10</v>
      </c>
      <c r="O88" s="64" t="s">
        <v>10</v>
      </c>
      <c r="P88" s="118" t="s">
        <v>66</v>
      </c>
      <c r="Q88" s="118" t="s">
        <v>66</v>
      </c>
      <c r="R88" s="13"/>
      <c r="S88" s="13"/>
      <c r="T88" s="64" t="s">
        <v>10</v>
      </c>
      <c r="U88" s="64" t="s">
        <v>10</v>
      </c>
      <c r="V88" s="64" t="s">
        <v>10</v>
      </c>
      <c r="W88" s="64" t="s">
        <v>10</v>
      </c>
      <c r="X88" s="64" t="s">
        <v>10</v>
      </c>
      <c r="Y88" s="62" t="s">
        <v>10</v>
      </c>
      <c r="Z88" s="13"/>
      <c r="AA88" s="64" t="s">
        <v>10</v>
      </c>
      <c r="AB88" s="64" t="s">
        <v>10</v>
      </c>
      <c r="AC88" s="64" t="s">
        <v>10</v>
      </c>
      <c r="AD88" s="64" t="s">
        <v>10</v>
      </c>
      <c r="AE88" s="64" t="s">
        <v>10</v>
      </c>
      <c r="AF88" s="13"/>
      <c r="AG88" s="13"/>
      <c r="AH88" s="64" t="s">
        <v>10</v>
      </c>
      <c r="AI88" s="64" t="s">
        <v>10</v>
      </c>
      <c r="AJ88" s="64" t="s">
        <v>10</v>
      </c>
      <c r="AK88" s="64" t="s">
        <v>10</v>
      </c>
      <c r="AL88" s="64" t="s">
        <v>10</v>
      </c>
    </row>
    <row r="89" spans="1:38" ht="13.5" thickBot="1">
      <c r="A89" s="33" t="s">
        <v>48</v>
      </c>
      <c r="B89" s="34"/>
      <c r="C89" s="35">
        <f>SUM(C76:C88)</f>
        <v>711.6</v>
      </c>
      <c r="D89" s="35">
        <f>SUM(D76:D88)</f>
        <v>222</v>
      </c>
      <c r="E89" s="35">
        <f>SUM(E76:E87)</f>
        <v>0</v>
      </c>
      <c r="F89" s="35">
        <f>SUM(F76:F87)</f>
        <v>3</v>
      </c>
      <c r="G89" s="35">
        <f>SUM(G76:G87)</f>
        <v>36</v>
      </c>
      <c r="H89" s="35">
        <f>SUM(H76:H88)</f>
        <v>34</v>
      </c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</row>
    <row r="90" ht="13.5" thickBot="1"/>
    <row r="91" spans="1:39" ht="24" thickBot="1">
      <c r="A91" s="22">
        <v>39417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4"/>
    </row>
    <row r="92" spans="1:39" ht="33.75">
      <c r="A92" s="25" t="s">
        <v>0</v>
      </c>
      <c r="B92" s="26" t="s">
        <v>1</v>
      </c>
      <c r="C92" s="26"/>
      <c r="D92" s="26" t="s">
        <v>2</v>
      </c>
      <c r="E92" s="26" t="s">
        <v>3</v>
      </c>
      <c r="F92" s="26" t="s">
        <v>4</v>
      </c>
      <c r="G92" s="26" t="s">
        <v>5</v>
      </c>
      <c r="H92" s="26" t="s">
        <v>6</v>
      </c>
      <c r="I92" s="27" t="s">
        <v>13</v>
      </c>
      <c r="J92" s="27" t="s">
        <v>7</v>
      </c>
      <c r="K92" s="27" t="s">
        <v>8</v>
      </c>
      <c r="L92" s="27" t="s">
        <v>9</v>
      </c>
      <c r="M92" s="27" t="s">
        <v>10</v>
      </c>
      <c r="N92" s="27" t="s">
        <v>11</v>
      </c>
      <c r="O92" s="27" t="s">
        <v>12</v>
      </c>
      <c r="P92" s="27" t="s">
        <v>13</v>
      </c>
      <c r="Q92" s="27" t="s">
        <v>7</v>
      </c>
      <c r="R92" s="27" t="s">
        <v>8</v>
      </c>
      <c r="S92" s="27" t="s">
        <v>9</v>
      </c>
      <c r="T92" s="27" t="s">
        <v>10</v>
      </c>
      <c r="U92" s="27" t="s">
        <v>11</v>
      </c>
      <c r="V92" s="27" t="s">
        <v>12</v>
      </c>
      <c r="W92" s="27" t="s">
        <v>13</v>
      </c>
      <c r="X92" s="27" t="s">
        <v>7</v>
      </c>
      <c r="Y92" s="27" t="s">
        <v>8</v>
      </c>
      <c r="Z92" s="27" t="s">
        <v>9</v>
      </c>
      <c r="AA92" s="27" t="s">
        <v>10</v>
      </c>
      <c r="AB92" s="27" t="s">
        <v>11</v>
      </c>
      <c r="AC92" s="27" t="s">
        <v>12</v>
      </c>
      <c r="AD92" s="27" t="s">
        <v>13</v>
      </c>
      <c r="AE92" s="27" t="s">
        <v>7</v>
      </c>
      <c r="AF92" s="27" t="s">
        <v>8</v>
      </c>
      <c r="AG92" s="27" t="s">
        <v>9</v>
      </c>
      <c r="AH92" s="27" t="s">
        <v>10</v>
      </c>
      <c r="AI92" s="27" t="s">
        <v>11</v>
      </c>
      <c r="AJ92" s="27" t="s">
        <v>12</v>
      </c>
      <c r="AK92" s="27" t="s">
        <v>13</v>
      </c>
      <c r="AL92" s="27" t="s">
        <v>7</v>
      </c>
      <c r="AM92" s="27" t="s">
        <v>8</v>
      </c>
    </row>
    <row r="93" spans="1:39" ht="12.75">
      <c r="A93" s="28"/>
      <c r="B93" s="29" t="s">
        <v>14</v>
      </c>
      <c r="C93" s="29" t="s">
        <v>15</v>
      </c>
      <c r="D93" s="29"/>
      <c r="E93" s="29"/>
      <c r="F93" s="29"/>
      <c r="G93" s="29"/>
      <c r="H93" s="29"/>
      <c r="I93" s="6" t="s">
        <v>16</v>
      </c>
      <c r="J93" s="6" t="s">
        <v>17</v>
      </c>
      <c r="K93" s="6" t="s">
        <v>18</v>
      </c>
      <c r="L93" s="6" t="s">
        <v>19</v>
      </c>
      <c r="M93" s="6" t="s">
        <v>20</v>
      </c>
      <c r="N93" s="6" t="s">
        <v>21</v>
      </c>
      <c r="O93" s="6" t="s">
        <v>22</v>
      </c>
      <c r="P93" s="6" t="s">
        <v>23</v>
      </c>
      <c r="Q93" s="6" t="s">
        <v>24</v>
      </c>
      <c r="R93" s="6" t="s">
        <v>25</v>
      </c>
      <c r="S93" s="6" t="s">
        <v>26</v>
      </c>
      <c r="T93" s="6" t="s">
        <v>27</v>
      </c>
      <c r="U93" s="6" t="s">
        <v>28</v>
      </c>
      <c r="V93" s="6" t="s">
        <v>29</v>
      </c>
      <c r="W93" s="6" t="s">
        <v>30</v>
      </c>
      <c r="X93" s="6" t="s">
        <v>31</v>
      </c>
      <c r="Y93" s="6" t="s">
        <v>32</v>
      </c>
      <c r="Z93" s="6" t="s">
        <v>33</v>
      </c>
      <c r="AA93" s="6" t="s">
        <v>34</v>
      </c>
      <c r="AB93" s="6" t="s">
        <v>35</v>
      </c>
      <c r="AC93" s="6" t="s">
        <v>36</v>
      </c>
      <c r="AD93" s="6" t="s">
        <v>37</v>
      </c>
      <c r="AE93" s="6" t="s">
        <v>38</v>
      </c>
      <c r="AF93" s="6" t="s">
        <v>39</v>
      </c>
      <c r="AG93" s="6" t="s">
        <v>40</v>
      </c>
      <c r="AH93" s="6" t="s">
        <v>41</v>
      </c>
      <c r="AI93" s="6" t="s">
        <v>42</v>
      </c>
      <c r="AJ93" s="6" t="s">
        <v>43</v>
      </c>
      <c r="AK93" s="6" t="s">
        <v>44</v>
      </c>
      <c r="AL93" s="6" t="s">
        <v>45</v>
      </c>
      <c r="AM93" s="6" t="s">
        <v>46</v>
      </c>
    </row>
    <row r="94" spans="1:39" ht="12.75">
      <c r="A94" s="30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2"/>
      <c r="AH94" s="31"/>
      <c r="AI94" s="31"/>
      <c r="AJ94" s="31"/>
      <c r="AK94" s="31"/>
      <c r="AL94" s="31"/>
      <c r="AM94" s="31"/>
    </row>
    <row r="95" spans="1:39" ht="12.75">
      <c r="A95" s="1" t="s">
        <v>61</v>
      </c>
      <c r="B95" s="2">
        <v>1</v>
      </c>
      <c r="C95" s="3">
        <f aca="true" t="shared" si="24" ref="C95:C106">SUM(D95*6)*B95</f>
        <v>96</v>
      </c>
      <c r="D95" s="4">
        <f aca="true" t="shared" si="25" ref="D95:D107">COUNTIF(I95:AJ95,"=W")</f>
        <v>16</v>
      </c>
      <c r="E95" s="5">
        <f aca="true" t="shared" si="26" ref="E95:E107">COUNTIF(I95:AG95,"=U")</f>
        <v>0</v>
      </c>
      <c r="F95" s="5">
        <f aca="true" t="shared" si="27" ref="F95:F107">COUNTIF(I95:AG95,"=T")</f>
        <v>0</v>
      </c>
      <c r="G95" s="5">
        <f aca="true" t="shared" si="28" ref="G95:G107">COUNTIF(I95:AG95,"=H")</f>
        <v>1</v>
      </c>
      <c r="H95" s="5">
        <f aca="true" t="shared" si="29" ref="H95:H107">COUNTIF(I95:AG95,"=L")</f>
        <v>3</v>
      </c>
      <c r="I95" s="6"/>
      <c r="J95" s="6"/>
      <c r="K95" s="61" t="s">
        <v>10</v>
      </c>
      <c r="L95" s="62" t="s">
        <v>10</v>
      </c>
      <c r="M95" s="61" t="s">
        <v>10</v>
      </c>
      <c r="N95" s="61" t="s">
        <v>10</v>
      </c>
      <c r="O95" s="62" t="s">
        <v>10</v>
      </c>
      <c r="P95" s="7"/>
      <c r="Q95" s="6"/>
      <c r="R95" s="61" t="s">
        <v>10</v>
      </c>
      <c r="S95" s="62" t="s">
        <v>10</v>
      </c>
      <c r="T95" s="119" t="s">
        <v>47</v>
      </c>
      <c r="U95" s="119" t="s">
        <v>47</v>
      </c>
      <c r="V95" s="119" t="s">
        <v>47</v>
      </c>
      <c r="W95" s="6"/>
      <c r="X95" s="6"/>
      <c r="Y95" s="61" t="s">
        <v>10</v>
      </c>
      <c r="Z95" s="62" t="s">
        <v>10</v>
      </c>
      <c r="AA95" s="61" t="s">
        <v>10</v>
      </c>
      <c r="AB95" s="61" t="s">
        <v>10</v>
      </c>
      <c r="AC95" s="63" t="s">
        <v>10</v>
      </c>
      <c r="AD95" s="7"/>
      <c r="AE95" s="6"/>
      <c r="AF95" s="61" t="s">
        <v>10</v>
      </c>
      <c r="AG95" s="118" t="s">
        <v>66</v>
      </c>
      <c r="AH95" s="61" t="s">
        <v>10</v>
      </c>
      <c r="AI95" s="61" t="s">
        <v>10</v>
      </c>
      <c r="AJ95" s="61" t="s">
        <v>10</v>
      </c>
      <c r="AK95" s="7"/>
      <c r="AL95" s="6"/>
      <c r="AM95" s="61" t="s">
        <v>10</v>
      </c>
    </row>
    <row r="96" spans="1:39" ht="12.75">
      <c r="A96" s="1" t="s">
        <v>62</v>
      </c>
      <c r="B96" s="2">
        <v>1</v>
      </c>
      <c r="C96" s="3">
        <f t="shared" si="24"/>
        <v>114</v>
      </c>
      <c r="D96" s="4">
        <f t="shared" si="25"/>
        <v>19</v>
      </c>
      <c r="E96" s="5">
        <f t="shared" si="26"/>
        <v>0</v>
      </c>
      <c r="F96" s="5">
        <f t="shared" si="27"/>
        <v>0</v>
      </c>
      <c r="G96" s="5">
        <f t="shared" si="28"/>
        <v>1</v>
      </c>
      <c r="H96" s="5">
        <f t="shared" si="29"/>
        <v>0</v>
      </c>
      <c r="I96" s="6"/>
      <c r="J96" s="6"/>
      <c r="K96" s="61" t="s">
        <v>10</v>
      </c>
      <c r="L96" s="62" t="s">
        <v>10</v>
      </c>
      <c r="M96" s="61" t="s">
        <v>10</v>
      </c>
      <c r="N96" s="61" t="s">
        <v>10</v>
      </c>
      <c r="O96" s="62" t="s">
        <v>10</v>
      </c>
      <c r="P96" s="6"/>
      <c r="Q96" s="6"/>
      <c r="R96" s="61" t="s">
        <v>10</v>
      </c>
      <c r="S96" s="62" t="s">
        <v>10</v>
      </c>
      <c r="T96" s="61" t="s">
        <v>10</v>
      </c>
      <c r="U96" s="61" t="s">
        <v>10</v>
      </c>
      <c r="V96" s="62" t="s">
        <v>10</v>
      </c>
      <c r="W96" s="6"/>
      <c r="X96" s="6"/>
      <c r="Y96" s="61" t="s">
        <v>10</v>
      </c>
      <c r="Z96" s="62" t="s">
        <v>10</v>
      </c>
      <c r="AA96" s="61" t="s">
        <v>10</v>
      </c>
      <c r="AB96" s="61" t="s">
        <v>10</v>
      </c>
      <c r="AC96" s="63" t="s">
        <v>10</v>
      </c>
      <c r="AD96" s="6"/>
      <c r="AE96" s="6"/>
      <c r="AF96" s="61" t="s">
        <v>10</v>
      </c>
      <c r="AG96" s="118" t="s">
        <v>66</v>
      </c>
      <c r="AH96" s="61" t="s">
        <v>10</v>
      </c>
      <c r="AI96" s="61" t="s">
        <v>10</v>
      </c>
      <c r="AJ96" s="61" t="s">
        <v>10</v>
      </c>
      <c r="AK96" s="6"/>
      <c r="AL96" s="6"/>
      <c r="AM96" s="61" t="s">
        <v>10</v>
      </c>
    </row>
    <row r="97" spans="1:39" ht="12.75">
      <c r="A97" s="1" t="s">
        <v>63</v>
      </c>
      <c r="B97" s="2">
        <v>1</v>
      </c>
      <c r="C97" s="3">
        <f t="shared" si="24"/>
        <v>102</v>
      </c>
      <c r="D97" s="4">
        <f t="shared" si="25"/>
        <v>17</v>
      </c>
      <c r="E97" s="5">
        <f t="shared" si="26"/>
        <v>0</v>
      </c>
      <c r="F97" s="5">
        <f t="shared" si="27"/>
        <v>0</v>
      </c>
      <c r="G97" s="5">
        <f t="shared" si="28"/>
        <v>1</v>
      </c>
      <c r="H97" s="5">
        <f t="shared" si="29"/>
        <v>1</v>
      </c>
      <c r="I97" s="6"/>
      <c r="J97" s="6"/>
      <c r="K97" s="61" t="s">
        <v>10</v>
      </c>
      <c r="L97" s="62" t="s">
        <v>10</v>
      </c>
      <c r="M97" s="61" t="s">
        <v>10</v>
      </c>
      <c r="N97" s="61" t="s">
        <v>10</v>
      </c>
      <c r="O97" s="62" t="s">
        <v>10</v>
      </c>
      <c r="P97" s="6"/>
      <c r="Q97" s="6"/>
      <c r="R97" s="61" t="s">
        <v>10</v>
      </c>
      <c r="S97" s="62" t="s">
        <v>10</v>
      </c>
      <c r="T97" s="61" t="s">
        <v>10</v>
      </c>
      <c r="U97" s="119" t="s">
        <v>47</v>
      </c>
      <c r="V97" s="62" t="s">
        <v>10</v>
      </c>
      <c r="W97" s="6"/>
      <c r="X97" s="6"/>
      <c r="Y97" s="61" t="s">
        <v>10</v>
      </c>
      <c r="Z97" s="62" t="s">
        <v>10</v>
      </c>
      <c r="AA97" s="61" t="s">
        <v>10</v>
      </c>
      <c r="AB97" s="61" t="s">
        <v>10</v>
      </c>
      <c r="AC97" s="63" t="s">
        <v>10</v>
      </c>
      <c r="AD97" s="7"/>
      <c r="AE97" s="6"/>
      <c r="AF97" s="61" t="s">
        <v>10</v>
      </c>
      <c r="AG97" s="118" t="s">
        <v>66</v>
      </c>
      <c r="AH97" s="61" t="s">
        <v>10</v>
      </c>
      <c r="AI97" s="61" t="s">
        <v>10</v>
      </c>
      <c r="AJ97" s="123" t="s">
        <v>47</v>
      </c>
      <c r="AK97" s="6"/>
      <c r="AL97" s="6"/>
      <c r="AM97" s="122" t="s">
        <v>47</v>
      </c>
    </row>
    <row r="98" spans="1:39" ht="12.75">
      <c r="A98" s="1" t="s">
        <v>64</v>
      </c>
      <c r="B98" s="2">
        <v>1</v>
      </c>
      <c r="C98" s="3">
        <f t="shared" si="24"/>
        <v>114</v>
      </c>
      <c r="D98" s="4">
        <f t="shared" si="25"/>
        <v>19</v>
      </c>
      <c r="E98" s="5">
        <f t="shared" si="26"/>
        <v>0</v>
      </c>
      <c r="F98" s="5">
        <f t="shared" si="27"/>
        <v>0</v>
      </c>
      <c r="G98" s="5">
        <f t="shared" si="28"/>
        <v>1</v>
      </c>
      <c r="H98" s="5">
        <f t="shared" si="29"/>
        <v>0</v>
      </c>
      <c r="I98" s="6"/>
      <c r="J98" s="6"/>
      <c r="K98" s="61" t="s">
        <v>10</v>
      </c>
      <c r="L98" s="62" t="s">
        <v>10</v>
      </c>
      <c r="M98" s="61" t="s">
        <v>10</v>
      </c>
      <c r="N98" s="61" t="s">
        <v>10</v>
      </c>
      <c r="O98" s="62" t="s">
        <v>10</v>
      </c>
      <c r="P98" s="6"/>
      <c r="Q98" s="6"/>
      <c r="R98" s="61" t="s">
        <v>10</v>
      </c>
      <c r="S98" s="62" t="s">
        <v>10</v>
      </c>
      <c r="T98" s="61" t="s">
        <v>10</v>
      </c>
      <c r="U98" s="61" t="s">
        <v>10</v>
      </c>
      <c r="V98" s="62" t="s">
        <v>10</v>
      </c>
      <c r="W98" s="6"/>
      <c r="X98" s="6"/>
      <c r="Y98" s="61" t="s">
        <v>10</v>
      </c>
      <c r="Z98" s="62" t="s">
        <v>10</v>
      </c>
      <c r="AA98" s="61" t="s">
        <v>10</v>
      </c>
      <c r="AB98" s="63" t="s">
        <v>10</v>
      </c>
      <c r="AC98" s="63" t="s">
        <v>10</v>
      </c>
      <c r="AD98" s="6"/>
      <c r="AE98" s="6"/>
      <c r="AF98" s="63" t="s">
        <v>10</v>
      </c>
      <c r="AG98" s="118" t="s">
        <v>66</v>
      </c>
      <c r="AH98" s="61" t="s">
        <v>10</v>
      </c>
      <c r="AI98" s="61" t="s">
        <v>10</v>
      </c>
      <c r="AJ98" s="62" t="s">
        <v>10</v>
      </c>
      <c r="AK98" s="6"/>
      <c r="AL98" s="6"/>
      <c r="AM98" s="63" t="s">
        <v>10</v>
      </c>
    </row>
    <row r="99" spans="1:39" ht="12.75">
      <c r="A99" s="1" t="s">
        <v>69</v>
      </c>
      <c r="B99" s="2">
        <v>1</v>
      </c>
      <c r="C99" s="3">
        <f t="shared" si="24"/>
        <v>114</v>
      </c>
      <c r="D99" s="4">
        <f t="shared" si="25"/>
        <v>19</v>
      </c>
      <c r="E99" s="5">
        <f t="shared" si="26"/>
        <v>0</v>
      </c>
      <c r="F99" s="5">
        <f t="shared" si="27"/>
        <v>0</v>
      </c>
      <c r="G99" s="5">
        <f t="shared" si="28"/>
        <v>1</v>
      </c>
      <c r="H99" s="5">
        <f t="shared" si="29"/>
        <v>0</v>
      </c>
      <c r="I99" s="6"/>
      <c r="J99" s="6"/>
      <c r="K99" s="61" t="s">
        <v>10</v>
      </c>
      <c r="L99" s="62" t="s">
        <v>10</v>
      </c>
      <c r="M99" s="61" t="s">
        <v>10</v>
      </c>
      <c r="N99" s="61" t="s">
        <v>10</v>
      </c>
      <c r="O99" s="62" t="s">
        <v>10</v>
      </c>
      <c r="P99" s="6"/>
      <c r="Q99" s="6"/>
      <c r="R99" s="61" t="s">
        <v>10</v>
      </c>
      <c r="S99" s="62" t="s">
        <v>10</v>
      </c>
      <c r="T99" s="61" t="s">
        <v>10</v>
      </c>
      <c r="U99" s="61" t="s">
        <v>10</v>
      </c>
      <c r="V99" s="62" t="s">
        <v>10</v>
      </c>
      <c r="W99" s="6"/>
      <c r="X99" s="6"/>
      <c r="Y99" s="61" t="s">
        <v>10</v>
      </c>
      <c r="Z99" s="62" t="s">
        <v>10</v>
      </c>
      <c r="AA99" s="61" t="s">
        <v>10</v>
      </c>
      <c r="AB99" s="61" t="s">
        <v>10</v>
      </c>
      <c r="AC99" s="63" t="s">
        <v>10</v>
      </c>
      <c r="AD99" s="6"/>
      <c r="AE99" s="6"/>
      <c r="AF99" s="61" t="s">
        <v>10</v>
      </c>
      <c r="AG99" s="118" t="s">
        <v>66</v>
      </c>
      <c r="AH99" s="61" t="s">
        <v>10</v>
      </c>
      <c r="AI99" s="61" t="s">
        <v>10</v>
      </c>
      <c r="AJ99" s="62" t="s">
        <v>10</v>
      </c>
      <c r="AK99" s="6"/>
      <c r="AL99" s="6"/>
      <c r="AM99" s="61" t="s">
        <v>10</v>
      </c>
    </row>
    <row r="100" spans="1:39" ht="12.75">
      <c r="A100" s="8" t="s">
        <v>71</v>
      </c>
      <c r="B100" s="9">
        <v>1</v>
      </c>
      <c r="C100" s="3">
        <f t="shared" si="24"/>
        <v>90</v>
      </c>
      <c r="D100" s="4">
        <f t="shared" si="25"/>
        <v>15</v>
      </c>
      <c r="E100" s="5">
        <f t="shared" si="26"/>
        <v>0</v>
      </c>
      <c r="F100" s="5">
        <f t="shared" si="27"/>
        <v>0</v>
      </c>
      <c r="G100" s="5">
        <f t="shared" si="28"/>
        <v>1</v>
      </c>
      <c r="H100" s="5">
        <f t="shared" si="29"/>
        <v>4</v>
      </c>
      <c r="I100" s="6"/>
      <c r="J100" s="6"/>
      <c r="K100" s="61" t="s">
        <v>10</v>
      </c>
      <c r="L100" s="62" t="s">
        <v>10</v>
      </c>
      <c r="M100" s="61" t="s">
        <v>10</v>
      </c>
      <c r="N100" s="61" t="s">
        <v>10</v>
      </c>
      <c r="O100" s="62" t="s">
        <v>10</v>
      </c>
      <c r="P100" s="6"/>
      <c r="Q100" s="6"/>
      <c r="R100" s="61" t="s">
        <v>10</v>
      </c>
      <c r="S100" s="62" t="s">
        <v>10</v>
      </c>
      <c r="T100" s="61" t="s">
        <v>10</v>
      </c>
      <c r="U100" s="61" t="s">
        <v>10</v>
      </c>
      <c r="V100" s="62" t="s">
        <v>10</v>
      </c>
      <c r="W100" s="6"/>
      <c r="X100" s="6"/>
      <c r="Y100" s="61" t="s">
        <v>10</v>
      </c>
      <c r="Z100" s="62" t="s">
        <v>10</v>
      </c>
      <c r="AA100" s="119" t="s">
        <v>47</v>
      </c>
      <c r="AB100" s="119" t="s">
        <v>47</v>
      </c>
      <c r="AC100" s="119" t="s">
        <v>47</v>
      </c>
      <c r="AD100" s="6"/>
      <c r="AE100" s="6"/>
      <c r="AF100" s="119" t="s">
        <v>47</v>
      </c>
      <c r="AG100" s="118" t="s">
        <v>66</v>
      </c>
      <c r="AH100" s="61" t="s">
        <v>10</v>
      </c>
      <c r="AI100" s="61" t="s">
        <v>10</v>
      </c>
      <c r="AJ100" s="62" t="s">
        <v>10</v>
      </c>
      <c r="AK100" s="6"/>
      <c r="AL100" s="6"/>
      <c r="AM100" s="61" t="s">
        <v>10</v>
      </c>
    </row>
    <row r="101" spans="1:39" ht="12.75">
      <c r="A101" s="8" t="s">
        <v>72</v>
      </c>
      <c r="B101" s="9">
        <v>1</v>
      </c>
      <c r="C101" s="3">
        <f t="shared" si="24"/>
        <v>96</v>
      </c>
      <c r="D101" s="4">
        <f t="shared" si="25"/>
        <v>16</v>
      </c>
      <c r="E101" s="5">
        <f t="shared" si="26"/>
        <v>0</v>
      </c>
      <c r="F101" s="5">
        <f t="shared" si="27"/>
        <v>0</v>
      </c>
      <c r="G101" s="5">
        <f t="shared" si="28"/>
        <v>1</v>
      </c>
      <c r="H101" s="5">
        <f t="shared" si="29"/>
        <v>3</v>
      </c>
      <c r="I101" s="6"/>
      <c r="J101" s="6"/>
      <c r="K101" s="39" t="s">
        <v>47</v>
      </c>
      <c r="L101" s="39" t="s">
        <v>47</v>
      </c>
      <c r="M101" s="119" t="s">
        <v>47</v>
      </c>
      <c r="N101" s="61" t="s">
        <v>10</v>
      </c>
      <c r="O101" s="62" t="s">
        <v>10</v>
      </c>
      <c r="P101" s="6"/>
      <c r="Q101" s="6"/>
      <c r="R101" s="61" t="s">
        <v>10</v>
      </c>
      <c r="S101" s="62" t="s">
        <v>10</v>
      </c>
      <c r="T101" s="61" t="s">
        <v>10</v>
      </c>
      <c r="U101" s="61" t="s">
        <v>10</v>
      </c>
      <c r="V101" s="62" t="s">
        <v>10</v>
      </c>
      <c r="W101" s="6"/>
      <c r="X101" s="6"/>
      <c r="Y101" s="61" t="s">
        <v>10</v>
      </c>
      <c r="Z101" s="62" t="s">
        <v>10</v>
      </c>
      <c r="AA101" s="61" t="s">
        <v>10</v>
      </c>
      <c r="AB101" s="61" t="s">
        <v>10</v>
      </c>
      <c r="AC101" s="62" t="s">
        <v>10</v>
      </c>
      <c r="AD101" s="6"/>
      <c r="AE101" s="6"/>
      <c r="AF101" s="61" t="s">
        <v>10</v>
      </c>
      <c r="AG101" s="118" t="s">
        <v>66</v>
      </c>
      <c r="AH101" s="61" t="s">
        <v>10</v>
      </c>
      <c r="AI101" s="61" t="s">
        <v>10</v>
      </c>
      <c r="AJ101" s="62" t="s">
        <v>10</v>
      </c>
      <c r="AK101" s="6"/>
      <c r="AL101" s="6"/>
      <c r="AM101" s="61" t="s">
        <v>10</v>
      </c>
    </row>
    <row r="102" spans="1:39" ht="12.75">
      <c r="A102" s="8" t="s">
        <v>73</v>
      </c>
      <c r="B102" s="2">
        <v>0</v>
      </c>
      <c r="C102" s="3">
        <f t="shared" si="24"/>
        <v>0</v>
      </c>
      <c r="D102" s="4">
        <f t="shared" si="25"/>
        <v>16</v>
      </c>
      <c r="E102" s="5">
        <f t="shared" si="26"/>
        <v>0</v>
      </c>
      <c r="F102" s="5">
        <f t="shared" si="27"/>
        <v>0</v>
      </c>
      <c r="G102" s="5">
        <f t="shared" si="28"/>
        <v>1</v>
      </c>
      <c r="H102" s="5">
        <f t="shared" si="29"/>
        <v>3</v>
      </c>
      <c r="I102" s="6"/>
      <c r="J102" s="6"/>
      <c r="K102" s="61" t="s">
        <v>10</v>
      </c>
      <c r="L102" s="62" t="s">
        <v>10</v>
      </c>
      <c r="M102" s="61" t="s">
        <v>10</v>
      </c>
      <c r="N102" s="61" t="s">
        <v>10</v>
      </c>
      <c r="O102" s="39" t="s">
        <v>47</v>
      </c>
      <c r="P102" s="6"/>
      <c r="Q102" s="6"/>
      <c r="R102" s="122" t="s">
        <v>47</v>
      </c>
      <c r="S102" s="62" t="s">
        <v>10</v>
      </c>
      <c r="T102" s="61" t="s">
        <v>10</v>
      </c>
      <c r="U102" s="61" t="s">
        <v>10</v>
      </c>
      <c r="V102" s="62" t="s">
        <v>10</v>
      </c>
      <c r="W102" s="6"/>
      <c r="X102" s="6"/>
      <c r="Y102" s="61" t="s">
        <v>10</v>
      </c>
      <c r="Z102" s="62" t="s">
        <v>10</v>
      </c>
      <c r="AA102" s="61" t="s">
        <v>10</v>
      </c>
      <c r="AB102" s="61" t="s">
        <v>10</v>
      </c>
      <c r="AC102" s="62" t="s">
        <v>10</v>
      </c>
      <c r="AD102" s="6"/>
      <c r="AE102" s="6"/>
      <c r="AF102" s="119" t="s">
        <v>47</v>
      </c>
      <c r="AG102" s="118" t="s">
        <v>66</v>
      </c>
      <c r="AH102" s="61" t="s">
        <v>10</v>
      </c>
      <c r="AI102" s="61" t="s">
        <v>10</v>
      </c>
      <c r="AJ102" s="62" t="s">
        <v>10</v>
      </c>
      <c r="AK102" s="6"/>
      <c r="AL102" s="6"/>
      <c r="AM102" s="61" t="s">
        <v>10</v>
      </c>
    </row>
    <row r="103" spans="1:39" ht="12.75">
      <c r="A103" s="8" t="s">
        <v>148</v>
      </c>
      <c r="B103" s="2">
        <v>1</v>
      </c>
      <c r="C103" s="3">
        <f t="shared" si="24"/>
        <v>108</v>
      </c>
      <c r="D103" s="4">
        <f t="shared" si="25"/>
        <v>18</v>
      </c>
      <c r="E103" s="5">
        <f t="shared" si="26"/>
        <v>0</v>
      </c>
      <c r="F103" s="5">
        <f t="shared" si="27"/>
        <v>0</v>
      </c>
      <c r="G103" s="5">
        <f t="shared" si="28"/>
        <v>1</v>
      </c>
      <c r="H103" s="5">
        <f t="shared" si="29"/>
        <v>1</v>
      </c>
      <c r="I103" s="6"/>
      <c r="J103" s="6"/>
      <c r="K103" s="61" t="s">
        <v>10</v>
      </c>
      <c r="L103" s="62" t="s">
        <v>10</v>
      </c>
      <c r="M103" s="61" t="s">
        <v>10</v>
      </c>
      <c r="N103" s="61" t="s">
        <v>10</v>
      </c>
      <c r="O103" s="62" t="s">
        <v>10</v>
      </c>
      <c r="P103" s="6"/>
      <c r="Q103" s="6"/>
      <c r="R103" s="66" t="s">
        <v>47</v>
      </c>
      <c r="S103" s="62" t="s">
        <v>10</v>
      </c>
      <c r="T103" s="61" t="s">
        <v>10</v>
      </c>
      <c r="U103" s="61" t="s">
        <v>10</v>
      </c>
      <c r="V103" s="62" t="s">
        <v>10</v>
      </c>
      <c r="W103" s="6"/>
      <c r="X103" s="6"/>
      <c r="Y103" s="61" t="s">
        <v>10</v>
      </c>
      <c r="Z103" s="62" t="s">
        <v>10</v>
      </c>
      <c r="AA103" s="61" t="s">
        <v>10</v>
      </c>
      <c r="AB103" s="61" t="s">
        <v>10</v>
      </c>
      <c r="AC103" s="62" t="s">
        <v>10</v>
      </c>
      <c r="AD103" s="6"/>
      <c r="AE103" s="6"/>
      <c r="AF103" s="61" t="s">
        <v>10</v>
      </c>
      <c r="AG103" s="118" t="s">
        <v>66</v>
      </c>
      <c r="AH103" s="61" t="s">
        <v>10</v>
      </c>
      <c r="AI103" s="61" t="s">
        <v>10</v>
      </c>
      <c r="AJ103" s="62" t="s">
        <v>10</v>
      </c>
      <c r="AK103" s="6"/>
      <c r="AL103" s="6"/>
      <c r="AM103" s="61" t="s">
        <v>10</v>
      </c>
    </row>
    <row r="104" spans="1:39" ht="12.75">
      <c r="A104" s="8" t="s">
        <v>149</v>
      </c>
      <c r="B104" s="9">
        <v>1</v>
      </c>
      <c r="C104" s="3">
        <f t="shared" si="24"/>
        <v>108</v>
      </c>
      <c r="D104" s="4">
        <f t="shared" si="25"/>
        <v>18</v>
      </c>
      <c r="E104" s="5">
        <f t="shared" si="26"/>
        <v>0</v>
      </c>
      <c r="F104" s="5">
        <f t="shared" si="27"/>
        <v>0</v>
      </c>
      <c r="G104" s="5">
        <f t="shared" si="28"/>
        <v>1</v>
      </c>
      <c r="H104" s="5">
        <f t="shared" si="29"/>
        <v>1</v>
      </c>
      <c r="I104" s="6"/>
      <c r="J104" s="6"/>
      <c r="K104" s="61" t="s">
        <v>10</v>
      </c>
      <c r="L104" s="62" t="s">
        <v>10</v>
      </c>
      <c r="M104" s="61" t="s">
        <v>10</v>
      </c>
      <c r="N104" s="61" t="s">
        <v>10</v>
      </c>
      <c r="O104" s="62" t="s">
        <v>10</v>
      </c>
      <c r="P104" s="6"/>
      <c r="Q104" s="6"/>
      <c r="R104" s="61" t="s">
        <v>10</v>
      </c>
      <c r="S104" s="62" t="s">
        <v>10</v>
      </c>
      <c r="T104" s="61" t="s">
        <v>10</v>
      </c>
      <c r="U104" s="61" t="s">
        <v>10</v>
      </c>
      <c r="V104" s="62" t="s">
        <v>10</v>
      </c>
      <c r="W104" s="6"/>
      <c r="X104" s="6"/>
      <c r="Y104" s="61" t="s">
        <v>10</v>
      </c>
      <c r="Z104" s="123" t="s">
        <v>47</v>
      </c>
      <c r="AA104" s="61" t="s">
        <v>10</v>
      </c>
      <c r="AB104" s="61" t="s">
        <v>10</v>
      </c>
      <c r="AC104" s="62" t="s">
        <v>10</v>
      </c>
      <c r="AD104" s="6"/>
      <c r="AE104" s="6"/>
      <c r="AF104" s="61" t="s">
        <v>10</v>
      </c>
      <c r="AG104" s="118" t="s">
        <v>66</v>
      </c>
      <c r="AH104" s="61" t="s">
        <v>10</v>
      </c>
      <c r="AI104" s="61" t="s">
        <v>10</v>
      </c>
      <c r="AJ104" s="62" t="s">
        <v>10</v>
      </c>
      <c r="AK104" s="6"/>
      <c r="AL104" s="6"/>
      <c r="AM104" s="61" t="s">
        <v>10</v>
      </c>
    </row>
    <row r="105" spans="1:39" ht="12.75">
      <c r="A105" s="8" t="s">
        <v>150</v>
      </c>
      <c r="B105" s="10">
        <v>1</v>
      </c>
      <c r="C105" s="11">
        <f t="shared" si="24"/>
        <v>0</v>
      </c>
      <c r="D105" s="4">
        <f t="shared" si="25"/>
        <v>0</v>
      </c>
      <c r="E105" s="12">
        <f t="shared" si="26"/>
        <v>0</v>
      </c>
      <c r="F105" s="12">
        <f t="shared" si="27"/>
        <v>0</v>
      </c>
      <c r="G105" s="12">
        <f t="shared" si="28"/>
        <v>1</v>
      </c>
      <c r="H105" s="12">
        <f t="shared" si="29"/>
        <v>16</v>
      </c>
      <c r="I105" s="13"/>
      <c r="J105" s="13"/>
      <c r="K105" s="122" t="s">
        <v>47</v>
      </c>
      <c r="L105" s="122" t="s">
        <v>47</v>
      </c>
      <c r="M105" s="122" t="s">
        <v>47</v>
      </c>
      <c r="N105" s="122" t="s">
        <v>47</v>
      </c>
      <c r="O105" s="122" t="s">
        <v>47</v>
      </c>
      <c r="P105" s="13"/>
      <c r="Q105" s="13"/>
      <c r="R105" s="122" t="s">
        <v>47</v>
      </c>
      <c r="S105" s="122" t="s">
        <v>47</v>
      </c>
      <c r="T105" s="122" t="s">
        <v>47</v>
      </c>
      <c r="U105" s="122" t="s">
        <v>47</v>
      </c>
      <c r="V105" s="122" t="s">
        <v>47</v>
      </c>
      <c r="W105" s="13"/>
      <c r="X105" s="13"/>
      <c r="Y105" s="122" t="s">
        <v>47</v>
      </c>
      <c r="Z105" s="122" t="s">
        <v>47</v>
      </c>
      <c r="AA105" s="122" t="s">
        <v>47</v>
      </c>
      <c r="AB105" s="122" t="s">
        <v>47</v>
      </c>
      <c r="AC105" s="122" t="s">
        <v>47</v>
      </c>
      <c r="AD105" s="13"/>
      <c r="AE105" s="13"/>
      <c r="AF105" s="122" t="s">
        <v>47</v>
      </c>
      <c r="AG105" s="118" t="s">
        <v>66</v>
      </c>
      <c r="AH105" s="122" t="s">
        <v>47</v>
      </c>
      <c r="AI105" s="122" t="s">
        <v>47</v>
      </c>
      <c r="AJ105" s="122" t="s">
        <v>47</v>
      </c>
      <c r="AK105" s="13"/>
      <c r="AL105" s="13"/>
      <c r="AM105" s="61" t="s">
        <v>10</v>
      </c>
    </row>
    <row r="106" spans="1:39" ht="12.75">
      <c r="A106" s="8"/>
      <c r="B106" s="10">
        <v>0</v>
      </c>
      <c r="C106" s="11">
        <f t="shared" si="24"/>
        <v>0</v>
      </c>
      <c r="D106" s="4">
        <f t="shared" si="25"/>
        <v>19</v>
      </c>
      <c r="E106" s="12">
        <f t="shared" si="26"/>
        <v>0</v>
      </c>
      <c r="F106" s="12">
        <f t="shared" si="27"/>
        <v>0</v>
      </c>
      <c r="G106" s="12">
        <f t="shared" si="28"/>
        <v>1</v>
      </c>
      <c r="H106" s="12">
        <f t="shared" si="29"/>
        <v>0</v>
      </c>
      <c r="I106" s="13"/>
      <c r="J106" s="13"/>
      <c r="K106" s="64" t="s">
        <v>10</v>
      </c>
      <c r="L106" s="64" t="s">
        <v>10</v>
      </c>
      <c r="M106" s="64" t="s">
        <v>10</v>
      </c>
      <c r="N106" s="64" t="s">
        <v>10</v>
      </c>
      <c r="O106" s="64" t="s">
        <v>10</v>
      </c>
      <c r="P106" s="13"/>
      <c r="Q106" s="13"/>
      <c r="R106" s="64" t="s">
        <v>10</v>
      </c>
      <c r="S106" s="64" t="s">
        <v>10</v>
      </c>
      <c r="T106" s="64" t="s">
        <v>10</v>
      </c>
      <c r="U106" s="64" t="s">
        <v>10</v>
      </c>
      <c r="V106" s="64" t="s">
        <v>10</v>
      </c>
      <c r="W106" s="13"/>
      <c r="X106" s="13"/>
      <c r="Y106" s="64" t="s">
        <v>10</v>
      </c>
      <c r="Z106" s="64" t="s">
        <v>10</v>
      </c>
      <c r="AA106" s="64" t="s">
        <v>10</v>
      </c>
      <c r="AB106" s="64" t="s">
        <v>10</v>
      </c>
      <c r="AC106" s="64" t="s">
        <v>10</v>
      </c>
      <c r="AD106" s="13"/>
      <c r="AE106" s="13"/>
      <c r="AF106" s="64" t="s">
        <v>10</v>
      </c>
      <c r="AG106" s="118" t="s">
        <v>66</v>
      </c>
      <c r="AH106" s="64" t="s">
        <v>10</v>
      </c>
      <c r="AI106" s="64" t="s">
        <v>10</v>
      </c>
      <c r="AJ106" s="64" t="s">
        <v>10</v>
      </c>
      <c r="AK106" s="13"/>
      <c r="AL106" s="13"/>
      <c r="AM106" s="64" t="s">
        <v>10</v>
      </c>
    </row>
    <row r="107" spans="1:39" ht="13.5" thickBot="1">
      <c r="A107" s="8"/>
      <c r="B107" s="10">
        <v>0</v>
      </c>
      <c r="C107" s="11">
        <f>SUM(D107*6)*B107</f>
        <v>0</v>
      </c>
      <c r="D107" s="4">
        <f t="shared" si="25"/>
        <v>19</v>
      </c>
      <c r="E107" s="12">
        <f t="shared" si="26"/>
        <v>0</v>
      </c>
      <c r="F107" s="12">
        <f t="shared" si="27"/>
        <v>0</v>
      </c>
      <c r="G107" s="12">
        <f t="shared" si="28"/>
        <v>1</v>
      </c>
      <c r="H107" s="12">
        <f t="shared" si="29"/>
        <v>0</v>
      </c>
      <c r="I107" s="13"/>
      <c r="J107" s="13"/>
      <c r="K107" s="64" t="s">
        <v>10</v>
      </c>
      <c r="L107" s="64" t="s">
        <v>10</v>
      </c>
      <c r="M107" s="64" t="s">
        <v>10</v>
      </c>
      <c r="N107" s="61" t="s">
        <v>10</v>
      </c>
      <c r="O107" s="61" t="s">
        <v>10</v>
      </c>
      <c r="P107" s="13"/>
      <c r="Q107" s="13"/>
      <c r="R107" s="64" t="s">
        <v>10</v>
      </c>
      <c r="S107" s="64" t="s">
        <v>10</v>
      </c>
      <c r="T107" s="64" t="s">
        <v>10</v>
      </c>
      <c r="U107" s="64" t="s">
        <v>10</v>
      </c>
      <c r="V107" s="64" t="s">
        <v>10</v>
      </c>
      <c r="W107" s="13"/>
      <c r="X107" s="13"/>
      <c r="Y107" s="64" t="s">
        <v>10</v>
      </c>
      <c r="Z107" s="64" t="s">
        <v>10</v>
      </c>
      <c r="AA107" s="64" t="s">
        <v>10</v>
      </c>
      <c r="AB107" s="64" t="s">
        <v>10</v>
      </c>
      <c r="AC107" s="64" t="s">
        <v>10</v>
      </c>
      <c r="AD107" s="13"/>
      <c r="AE107" s="13"/>
      <c r="AF107" s="64" t="s">
        <v>10</v>
      </c>
      <c r="AG107" s="118" t="s">
        <v>66</v>
      </c>
      <c r="AH107" s="64" t="s">
        <v>10</v>
      </c>
      <c r="AI107" s="64" t="s">
        <v>10</v>
      </c>
      <c r="AJ107" s="64" t="s">
        <v>10</v>
      </c>
      <c r="AK107" s="13"/>
      <c r="AL107" s="13"/>
      <c r="AM107" s="64" t="s">
        <v>10</v>
      </c>
    </row>
    <row r="108" spans="1:39" ht="13.5" thickBot="1">
      <c r="A108" s="33" t="s">
        <v>48</v>
      </c>
      <c r="B108" s="34"/>
      <c r="C108" s="35">
        <f>SUM(C95:C107)</f>
        <v>942</v>
      </c>
      <c r="D108" s="35">
        <f>SUM(D95:D107)</f>
        <v>211</v>
      </c>
      <c r="E108" s="35">
        <f>SUM(E95:E106)</f>
        <v>0</v>
      </c>
      <c r="F108" s="35">
        <f>SUM(F95:F106)</f>
        <v>0</v>
      </c>
      <c r="G108" s="35">
        <f>SUM(G95:G106)</f>
        <v>12</v>
      </c>
      <c r="H108" s="35">
        <f>SUM(H95:H107)</f>
        <v>32</v>
      </c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</row>
    <row r="109" ht="13.5" thickBot="1"/>
    <row r="110" spans="1:39" ht="24" thickBot="1">
      <c r="A110" s="22">
        <v>39448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4"/>
    </row>
    <row r="111" spans="1:39" ht="33.75">
      <c r="A111" s="25" t="s">
        <v>0</v>
      </c>
      <c r="B111" s="26" t="s">
        <v>1</v>
      </c>
      <c r="C111" s="26"/>
      <c r="D111" s="26" t="s">
        <v>2</v>
      </c>
      <c r="E111" s="26" t="s">
        <v>3</v>
      </c>
      <c r="F111" s="26" t="s">
        <v>4</v>
      </c>
      <c r="G111" s="26" t="s">
        <v>5</v>
      </c>
      <c r="H111" s="26" t="s">
        <v>6</v>
      </c>
      <c r="I111" s="27" t="s">
        <v>9</v>
      </c>
      <c r="J111" s="27" t="s">
        <v>10</v>
      </c>
      <c r="K111" s="27" t="s">
        <v>11</v>
      </c>
      <c r="L111" s="27" t="s">
        <v>12</v>
      </c>
      <c r="M111" s="27" t="s">
        <v>13</v>
      </c>
      <c r="N111" s="27" t="s">
        <v>7</v>
      </c>
      <c r="O111" s="27" t="s">
        <v>8</v>
      </c>
      <c r="P111" s="27" t="s">
        <v>9</v>
      </c>
      <c r="Q111" s="27" t="s">
        <v>10</v>
      </c>
      <c r="R111" s="27" t="s">
        <v>11</v>
      </c>
      <c r="S111" s="27" t="s">
        <v>12</v>
      </c>
      <c r="T111" s="27" t="s">
        <v>13</v>
      </c>
      <c r="U111" s="27" t="s">
        <v>7</v>
      </c>
      <c r="V111" s="27" t="s">
        <v>8</v>
      </c>
      <c r="W111" s="27" t="s">
        <v>9</v>
      </c>
      <c r="X111" s="27" t="s">
        <v>10</v>
      </c>
      <c r="Y111" s="27" t="s">
        <v>11</v>
      </c>
      <c r="Z111" s="27" t="s">
        <v>12</v>
      </c>
      <c r="AA111" s="27" t="s">
        <v>13</v>
      </c>
      <c r="AB111" s="27" t="s">
        <v>7</v>
      </c>
      <c r="AC111" s="27" t="s">
        <v>8</v>
      </c>
      <c r="AD111" s="27" t="s">
        <v>9</v>
      </c>
      <c r="AE111" s="27" t="s">
        <v>10</v>
      </c>
      <c r="AF111" s="27" t="s">
        <v>11</v>
      </c>
      <c r="AG111" s="27" t="s">
        <v>12</v>
      </c>
      <c r="AH111" s="27" t="s">
        <v>13</v>
      </c>
      <c r="AI111" s="27" t="s">
        <v>7</v>
      </c>
      <c r="AJ111" s="27" t="s">
        <v>8</v>
      </c>
      <c r="AK111" s="27" t="s">
        <v>9</v>
      </c>
      <c r="AL111" s="27" t="s">
        <v>10</v>
      </c>
      <c r="AM111" s="27" t="s">
        <v>11</v>
      </c>
    </row>
    <row r="112" spans="1:39" ht="12.75">
      <c r="A112" s="28"/>
      <c r="B112" s="29" t="s">
        <v>14</v>
      </c>
      <c r="C112" s="29" t="s">
        <v>15</v>
      </c>
      <c r="D112" s="29"/>
      <c r="E112" s="29"/>
      <c r="F112" s="29"/>
      <c r="G112" s="29"/>
      <c r="H112" s="29"/>
      <c r="I112" s="6" t="s">
        <v>16</v>
      </c>
      <c r="J112" s="6" t="s">
        <v>17</v>
      </c>
      <c r="K112" s="6" t="s">
        <v>18</v>
      </c>
      <c r="L112" s="6" t="s">
        <v>19</v>
      </c>
      <c r="M112" s="6" t="s">
        <v>20</v>
      </c>
      <c r="N112" s="6" t="s">
        <v>21</v>
      </c>
      <c r="O112" s="6" t="s">
        <v>22</v>
      </c>
      <c r="P112" s="6" t="s">
        <v>23</v>
      </c>
      <c r="Q112" s="6" t="s">
        <v>24</v>
      </c>
      <c r="R112" s="6" t="s">
        <v>25</v>
      </c>
      <c r="S112" s="6" t="s">
        <v>26</v>
      </c>
      <c r="T112" s="6" t="s">
        <v>27</v>
      </c>
      <c r="U112" s="6" t="s">
        <v>28</v>
      </c>
      <c r="V112" s="6" t="s">
        <v>29</v>
      </c>
      <c r="W112" s="6" t="s">
        <v>30</v>
      </c>
      <c r="X112" s="6" t="s">
        <v>31</v>
      </c>
      <c r="Y112" s="6" t="s">
        <v>32</v>
      </c>
      <c r="Z112" s="6" t="s">
        <v>33</v>
      </c>
      <c r="AA112" s="6" t="s">
        <v>34</v>
      </c>
      <c r="AB112" s="6" t="s">
        <v>35</v>
      </c>
      <c r="AC112" s="6" t="s">
        <v>36</v>
      </c>
      <c r="AD112" s="6" t="s">
        <v>37</v>
      </c>
      <c r="AE112" s="6" t="s">
        <v>38</v>
      </c>
      <c r="AF112" s="6" t="s">
        <v>39</v>
      </c>
      <c r="AG112" s="6" t="s">
        <v>40</v>
      </c>
      <c r="AH112" s="6" t="s">
        <v>41</v>
      </c>
      <c r="AI112" s="6" t="s">
        <v>42</v>
      </c>
      <c r="AJ112" s="6" t="s">
        <v>43</v>
      </c>
      <c r="AK112" s="6" t="s">
        <v>44</v>
      </c>
      <c r="AL112" s="6" t="s">
        <v>45</v>
      </c>
      <c r="AM112" s="6" t="s">
        <v>46</v>
      </c>
    </row>
    <row r="113" spans="1:39" ht="12.75">
      <c r="A113" s="30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2"/>
      <c r="AE113" s="31"/>
      <c r="AF113" s="31"/>
      <c r="AG113" s="31"/>
      <c r="AH113" s="31"/>
      <c r="AI113" s="31"/>
      <c r="AJ113" s="31"/>
      <c r="AK113" s="31"/>
      <c r="AL113" s="31"/>
      <c r="AM113" s="31"/>
    </row>
    <row r="114" spans="1:39" ht="12.75">
      <c r="A114" s="1" t="s">
        <v>61</v>
      </c>
      <c r="B114" s="2">
        <v>1</v>
      </c>
      <c r="C114" s="3">
        <f aca="true" t="shared" si="30" ref="C114:C126">SUM(D114*6)*B114</f>
        <v>114</v>
      </c>
      <c r="D114" s="4">
        <f aca="true" t="shared" si="31" ref="D114:D127">COUNTIF(I114:AG114,"=W")</f>
        <v>19</v>
      </c>
      <c r="E114" s="5">
        <f aca="true" t="shared" si="32" ref="E114:E127">COUNTIF(I114:AD114,"=U")</f>
        <v>0</v>
      </c>
      <c r="F114" s="5">
        <f aca="true" t="shared" si="33" ref="F114:F127">COUNTIF(I114:AD114,"=T")</f>
        <v>0</v>
      </c>
      <c r="G114" s="5">
        <f aca="true" t="shared" si="34" ref="G114:G127">COUNTIF(I114:AD114,"=H")</f>
        <v>0</v>
      </c>
      <c r="H114" s="5">
        <f aca="true" t="shared" si="35" ref="H114:H127">COUNTIF(I114:AD114,"=L")</f>
        <v>0</v>
      </c>
      <c r="I114" s="62" t="s">
        <v>10</v>
      </c>
      <c r="J114" s="61" t="s">
        <v>10</v>
      </c>
      <c r="K114" s="61" t="s">
        <v>10</v>
      </c>
      <c r="L114" s="62" t="s">
        <v>10</v>
      </c>
      <c r="M114" s="7"/>
      <c r="N114" s="6"/>
      <c r="O114" s="61" t="s">
        <v>10</v>
      </c>
      <c r="P114" s="62" t="s">
        <v>10</v>
      </c>
      <c r="Q114" s="61" t="s">
        <v>10</v>
      </c>
      <c r="R114" s="61" t="s">
        <v>10</v>
      </c>
      <c r="S114" s="62" t="s">
        <v>10</v>
      </c>
      <c r="T114" s="6"/>
      <c r="U114" s="6"/>
      <c r="V114" s="61" t="s">
        <v>10</v>
      </c>
      <c r="W114" s="62" t="s">
        <v>10</v>
      </c>
      <c r="X114" s="61" t="s">
        <v>10</v>
      </c>
      <c r="Y114" s="61" t="s">
        <v>10</v>
      </c>
      <c r="Z114" s="63" t="s">
        <v>10</v>
      </c>
      <c r="AA114" s="7"/>
      <c r="AB114" s="6"/>
      <c r="AC114" s="61" t="s">
        <v>10</v>
      </c>
      <c r="AD114" s="63" t="s">
        <v>10</v>
      </c>
      <c r="AE114" s="61" t="s">
        <v>10</v>
      </c>
      <c r="AF114" s="61" t="s">
        <v>10</v>
      </c>
      <c r="AG114" s="61" t="s">
        <v>10</v>
      </c>
      <c r="AH114" s="7"/>
      <c r="AI114" s="6"/>
      <c r="AJ114" s="61" t="s">
        <v>10</v>
      </c>
      <c r="AK114" s="62" t="s">
        <v>10</v>
      </c>
      <c r="AL114" s="61" t="s">
        <v>10</v>
      </c>
      <c r="AM114" s="61" t="s">
        <v>10</v>
      </c>
    </row>
    <row r="115" spans="1:39" ht="12.75">
      <c r="A115" s="1" t="s">
        <v>62</v>
      </c>
      <c r="B115" s="2">
        <v>1</v>
      </c>
      <c r="C115" s="3">
        <f t="shared" si="30"/>
        <v>114</v>
      </c>
      <c r="D115" s="4">
        <f t="shared" si="31"/>
        <v>19</v>
      </c>
      <c r="E115" s="5">
        <f t="shared" si="32"/>
        <v>0</v>
      </c>
      <c r="F115" s="5">
        <f t="shared" si="33"/>
        <v>0</v>
      </c>
      <c r="G115" s="5">
        <f t="shared" si="34"/>
        <v>0</v>
      </c>
      <c r="H115" s="5">
        <f t="shared" si="35"/>
        <v>0</v>
      </c>
      <c r="I115" s="62" t="s">
        <v>10</v>
      </c>
      <c r="J115" s="61" t="s">
        <v>10</v>
      </c>
      <c r="K115" s="61" t="s">
        <v>10</v>
      </c>
      <c r="L115" s="62" t="s">
        <v>10</v>
      </c>
      <c r="M115" s="6"/>
      <c r="N115" s="6"/>
      <c r="O115" s="61" t="s">
        <v>10</v>
      </c>
      <c r="P115" s="62" t="s">
        <v>10</v>
      </c>
      <c r="Q115" s="61" t="s">
        <v>10</v>
      </c>
      <c r="R115" s="61" t="s">
        <v>10</v>
      </c>
      <c r="S115" s="62" t="s">
        <v>10</v>
      </c>
      <c r="T115" s="6"/>
      <c r="U115" s="6"/>
      <c r="V115" s="61" t="s">
        <v>10</v>
      </c>
      <c r="W115" s="62" t="s">
        <v>10</v>
      </c>
      <c r="X115" s="61" t="s">
        <v>10</v>
      </c>
      <c r="Y115" s="61" t="s">
        <v>10</v>
      </c>
      <c r="Z115" s="63" t="s">
        <v>10</v>
      </c>
      <c r="AA115" s="6"/>
      <c r="AB115" s="6"/>
      <c r="AC115" s="61" t="s">
        <v>10</v>
      </c>
      <c r="AD115" s="63" t="s">
        <v>10</v>
      </c>
      <c r="AE115" s="61" t="s">
        <v>10</v>
      </c>
      <c r="AF115" s="61" t="s">
        <v>10</v>
      </c>
      <c r="AG115" s="61" t="s">
        <v>10</v>
      </c>
      <c r="AH115" s="6"/>
      <c r="AI115" s="6"/>
      <c r="AJ115" s="61" t="s">
        <v>10</v>
      </c>
      <c r="AK115" s="62" t="s">
        <v>10</v>
      </c>
      <c r="AL115" s="61" t="s">
        <v>10</v>
      </c>
      <c r="AM115" s="61" t="s">
        <v>10</v>
      </c>
    </row>
    <row r="116" spans="1:39" ht="12.75">
      <c r="A116" s="1" t="s">
        <v>63</v>
      </c>
      <c r="B116" s="2">
        <v>1</v>
      </c>
      <c r="C116" s="3">
        <f t="shared" si="30"/>
        <v>114</v>
      </c>
      <c r="D116" s="4">
        <f t="shared" si="31"/>
        <v>19</v>
      </c>
      <c r="E116" s="5">
        <f t="shared" si="32"/>
        <v>0</v>
      </c>
      <c r="F116" s="5">
        <f t="shared" si="33"/>
        <v>0</v>
      </c>
      <c r="G116" s="5">
        <f t="shared" si="34"/>
        <v>0</v>
      </c>
      <c r="H116" s="5">
        <f t="shared" si="35"/>
        <v>0</v>
      </c>
      <c r="I116" s="62" t="s">
        <v>10</v>
      </c>
      <c r="J116" s="61" t="s">
        <v>10</v>
      </c>
      <c r="K116" s="61" t="s">
        <v>10</v>
      </c>
      <c r="L116" s="62" t="s">
        <v>10</v>
      </c>
      <c r="M116" s="6"/>
      <c r="N116" s="6"/>
      <c r="O116" s="61" t="s">
        <v>10</v>
      </c>
      <c r="P116" s="62" t="s">
        <v>10</v>
      </c>
      <c r="Q116" s="61" t="s">
        <v>10</v>
      </c>
      <c r="R116" s="61" t="s">
        <v>10</v>
      </c>
      <c r="S116" s="62" t="s">
        <v>10</v>
      </c>
      <c r="T116" s="6"/>
      <c r="U116" s="6"/>
      <c r="V116" s="61" t="s">
        <v>10</v>
      </c>
      <c r="W116" s="62" t="s">
        <v>10</v>
      </c>
      <c r="X116" s="61" t="s">
        <v>10</v>
      </c>
      <c r="Y116" s="61" t="s">
        <v>10</v>
      </c>
      <c r="Z116" s="63" t="s">
        <v>10</v>
      </c>
      <c r="AA116" s="7"/>
      <c r="AB116" s="6"/>
      <c r="AC116" s="61" t="s">
        <v>10</v>
      </c>
      <c r="AD116" s="63" t="s">
        <v>10</v>
      </c>
      <c r="AE116" s="61" t="s">
        <v>10</v>
      </c>
      <c r="AF116" s="61" t="s">
        <v>10</v>
      </c>
      <c r="AG116" s="62" t="s">
        <v>10</v>
      </c>
      <c r="AH116" s="6"/>
      <c r="AI116" s="6"/>
      <c r="AJ116" s="61" t="s">
        <v>10</v>
      </c>
      <c r="AK116" s="62" t="s">
        <v>10</v>
      </c>
      <c r="AL116" s="61" t="s">
        <v>10</v>
      </c>
      <c r="AM116" s="61" t="s">
        <v>10</v>
      </c>
    </row>
    <row r="117" spans="1:39" ht="12.75">
      <c r="A117" s="1" t="s">
        <v>64</v>
      </c>
      <c r="B117" s="2">
        <v>1</v>
      </c>
      <c r="C117" s="3">
        <f t="shared" si="30"/>
        <v>114</v>
      </c>
      <c r="D117" s="4">
        <f t="shared" si="31"/>
        <v>19</v>
      </c>
      <c r="E117" s="5">
        <f t="shared" si="32"/>
        <v>0</v>
      </c>
      <c r="F117" s="5">
        <f t="shared" si="33"/>
        <v>0</v>
      </c>
      <c r="G117" s="5">
        <f t="shared" si="34"/>
        <v>0</v>
      </c>
      <c r="H117" s="5">
        <f t="shared" si="35"/>
        <v>0</v>
      </c>
      <c r="I117" s="62" t="s">
        <v>10</v>
      </c>
      <c r="J117" s="61" t="s">
        <v>10</v>
      </c>
      <c r="K117" s="61" t="s">
        <v>10</v>
      </c>
      <c r="L117" s="62" t="s">
        <v>10</v>
      </c>
      <c r="M117" s="6"/>
      <c r="N117" s="6"/>
      <c r="O117" s="61" t="s">
        <v>10</v>
      </c>
      <c r="P117" s="62" t="s">
        <v>10</v>
      </c>
      <c r="Q117" s="61" t="s">
        <v>10</v>
      </c>
      <c r="R117" s="61" t="s">
        <v>10</v>
      </c>
      <c r="S117" s="62" t="s">
        <v>10</v>
      </c>
      <c r="T117" s="6"/>
      <c r="U117" s="6"/>
      <c r="V117" s="61" t="s">
        <v>10</v>
      </c>
      <c r="W117" s="62" t="s">
        <v>10</v>
      </c>
      <c r="X117" s="61" t="s">
        <v>10</v>
      </c>
      <c r="Y117" s="63" t="s">
        <v>10</v>
      </c>
      <c r="Z117" s="63" t="s">
        <v>10</v>
      </c>
      <c r="AA117" s="6"/>
      <c r="AB117" s="6"/>
      <c r="AC117" s="63" t="s">
        <v>10</v>
      </c>
      <c r="AD117" s="63" t="s">
        <v>10</v>
      </c>
      <c r="AE117" s="61" t="s">
        <v>10</v>
      </c>
      <c r="AF117" s="61" t="s">
        <v>10</v>
      </c>
      <c r="AG117" s="62" t="s">
        <v>10</v>
      </c>
      <c r="AH117" s="6"/>
      <c r="AI117" s="6"/>
      <c r="AJ117" s="61" t="s">
        <v>10</v>
      </c>
      <c r="AK117" s="62" t="s">
        <v>10</v>
      </c>
      <c r="AL117" s="61" t="s">
        <v>10</v>
      </c>
      <c r="AM117" s="61" t="s">
        <v>10</v>
      </c>
    </row>
    <row r="118" spans="1:39" ht="12.75">
      <c r="A118" s="1" t="s">
        <v>69</v>
      </c>
      <c r="B118" s="2">
        <v>1</v>
      </c>
      <c r="C118" s="3">
        <f t="shared" si="30"/>
        <v>114</v>
      </c>
      <c r="D118" s="4">
        <f t="shared" si="31"/>
        <v>19</v>
      </c>
      <c r="E118" s="5">
        <f t="shared" si="32"/>
        <v>0</v>
      </c>
      <c r="F118" s="5">
        <f t="shared" si="33"/>
        <v>0</v>
      </c>
      <c r="G118" s="5">
        <f t="shared" si="34"/>
        <v>0</v>
      </c>
      <c r="H118" s="5">
        <f t="shared" si="35"/>
        <v>0</v>
      </c>
      <c r="I118" s="62" t="s">
        <v>10</v>
      </c>
      <c r="J118" s="61" t="s">
        <v>10</v>
      </c>
      <c r="K118" s="61" t="s">
        <v>10</v>
      </c>
      <c r="L118" s="62" t="s">
        <v>10</v>
      </c>
      <c r="M118" s="6"/>
      <c r="N118" s="6"/>
      <c r="O118" s="61" t="s">
        <v>10</v>
      </c>
      <c r="P118" s="62" t="s">
        <v>10</v>
      </c>
      <c r="Q118" s="61" t="s">
        <v>10</v>
      </c>
      <c r="R118" s="61" t="s">
        <v>10</v>
      </c>
      <c r="S118" s="62" t="s">
        <v>10</v>
      </c>
      <c r="T118" s="6"/>
      <c r="U118" s="6"/>
      <c r="V118" s="61" t="s">
        <v>10</v>
      </c>
      <c r="W118" s="62" t="s">
        <v>10</v>
      </c>
      <c r="X118" s="61" t="s">
        <v>10</v>
      </c>
      <c r="Y118" s="61" t="s">
        <v>10</v>
      </c>
      <c r="Z118" s="63" t="s">
        <v>10</v>
      </c>
      <c r="AA118" s="6"/>
      <c r="AB118" s="6"/>
      <c r="AC118" s="61" t="s">
        <v>10</v>
      </c>
      <c r="AD118" s="63" t="s">
        <v>10</v>
      </c>
      <c r="AE118" s="61" t="s">
        <v>10</v>
      </c>
      <c r="AF118" s="61" t="s">
        <v>10</v>
      </c>
      <c r="AG118" s="62" t="s">
        <v>10</v>
      </c>
      <c r="AH118" s="6"/>
      <c r="AI118" s="6"/>
      <c r="AJ118" s="61" t="s">
        <v>10</v>
      </c>
      <c r="AK118" s="62" t="s">
        <v>10</v>
      </c>
      <c r="AL118" s="61" t="s">
        <v>10</v>
      </c>
      <c r="AM118" s="61" t="s">
        <v>10</v>
      </c>
    </row>
    <row r="119" spans="1:39" ht="12.75">
      <c r="A119" s="8" t="s">
        <v>70</v>
      </c>
      <c r="B119" s="9">
        <v>1</v>
      </c>
      <c r="C119" s="3">
        <f t="shared" si="30"/>
        <v>114</v>
      </c>
      <c r="D119" s="4">
        <f t="shared" si="31"/>
        <v>19</v>
      </c>
      <c r="E119" s="5">
        <f t="shared" si="32"/>
        <v>0</v>
      </c>
      <c r="F119" s="5">
        <f t="shared" si="33"/>
        <v>0</v>
      </c>
      <c r="G119" s="5">
        <f t="shared" si="34"/>
        <v>0</v>
      </c>
      <c r="H119" s="5">
        <f t="shared" si="35"/>
        <v>0</v>
      </c>
      <c r="I119" s="62" t="s">
        <v>10</v>
      </c>
      <c r="J119" s="61" t="s">
        <v>10</v>
      </c>
      <c r="K119" s="61" t="s">
        <v>10</v>
      </c>
      <c r="L119" s="62" t="s">
        <v>10</v>
      </c>
      <c r="M119" s="7"/>
      <c r="N119" s="6"/>
      <c r="O119" s="63" t="s">
        <v>10</v>
      </c>
      <c r="P119" s="62" t="s">
        <v>10</v>
      </c>
      <c r="Q119" s="61" t="s">
        <v>10</v>
      </c>
      <c r="R119" s="61" t="s">
        <v>10</v>
      </c>
      <c r="S119" s="62" t="s">
        <v>10</v>
      </c>
      <c r="T119" s="6"/>
      <c r="U119" s="6"/>
      <c r="V119" s="63" t="s">
        <v>10</v>
      </c>
      <c r="W119" s="62" t="s">
        <v>10</v>
      </c>
      <c r="X119" s="61" t="s">
        <v>10</v>
      </c>
      <c r="Y119" s="63" t="s">
        <v>10</v>
      </c>
      <c r="Z119" s="63" t="s">
        <v>10</v>
      </c>
      <c r="AA119" s="7"/>
      <c r="AB119" s="6"/>
      <c r="AC119" s="61" t="s">
        <v>10</v>
      </c>
      <c r="AD119" s="63" t="s">
        <v>10</v>
      </c>
      <c r="AE119" s="61" t="s">
        <v>10</v>
      </c>
      <c r="AF119" s="61" t="s">
        <v>10</v>
      </c>
      <c r="AG119" s="62" t="s">
        <v>10</v>
      </c>
      <c r="AH119" s="7"/>
      <c r="AI119" s="6"/>
      <c r="AJ119" s="63" t="s">
        <v>10</v>
      </c>
      <c r="AK119" s="62" t="s">
        <v>10</v>
      </c>
      <c r="AL119" s="61" t="s">
        <v>10</v>
      </c>
      <c r="AM119" s="61" t="s">
        <v>10</v>
      </c>
    </row>
    <row r="120" spans="1:39" ht="12.75">
      <c r="A120" s="8" t="s">
        <v>71</v>
      </c>
      <c r="B120" s="9">
        <v>1</v>
      </c>
      <c r="C120" s="3">
        <f t="shared" si="30"/>
        <v>114</v>
      </c>
      <c r="D120" s="4">
        <f t="shared" si="31"/>
        <v>19</v>
      </c>
      <c r="E120" s="5">
        <f t="shared" si="32"/>
        <v>0</v>
      </c>
      <c r="F120" s="5">
        <f t="shared" si="33"/>
        <v>0</v>
      </c>
      <c r="G120" s="5">
        <f t="shared" si="34"/>
        <v>0</v>
      </c>
      <c r="H120" s="5">
        <f t="shared" si="35"/>
        <v>0</v>
      </c>
      <c r="I120" s="62" t="s">
        <v>10</v>
      </c>
      <c r="J120" s="61" t="s">
        <v>10</v>
      </c>
      <c r="K120" s="61" t="s">
        <v>10</v>
      </c>
      <c r="L120" s="62" t="s">
        <v>10</v>
      </c>
      <c r="M120" s="6"/>
      <c r="N120" s="6"/>
      <c r="O120" s="61" t="s">
        <v>10</v>
      </c>
      <c r="P120" s="62" t="s">
        <v>10</v>
      </c>
      <c r="Q120" s="61" t="s">
        <v>10</v>
      </c>
      <c r="R120" s="61" t="s">
        <v>10</v>
      </c>
      <c r="S120" s="62" t="s">
        <v>10</v>
      </c>
      <c r="T120" s="6"/>
      <c r="U120" s="6"/>
      <c r="V120" s="61" t="s">
        <v>10</v>
      </c>
      <c r="W120" s="62" t="s">
        <v>10</v>
      </c>
      <c r="X120" s="61" t="s">
        <v>10</v>
      </c>
      <c r="Y120" s="63" t="s">
        <v>10</v>
      </c>
      <c r="Z120" s="63" t="s">
        <v>10</v>
      </c>
      <c r="AA120" s="6"/>
      <c r="AB120" s="6"/>
      <c r="AC120" s="61" t="s">
        <v>10</v>
      </c>
      <c r="AD120" s="63" t="s">
        <v>10</v>
      </c>
      <c r="AE120" s="61" t="s">
        <v>10</v>
      </c>
      <c r="AF120" s="61" t="s">
        <v>10</v>
      </c>
      <c r="AG120" s="62" t="s">
        <v>10</v>
      </c>
      <c r="AH120" s="6"/>
      <c r="AI120" s="6"/>
      <c r="AJ120" s="61" t="s">
        <v>10</v>
      </c>
      <c r="AK120" s="62" t="s">
        <v>10</v>
      </c>
      <c r="AL120" s="61" t="s">
        <v>10</v>
      </c>
      <c r="AM120" s="61" t="s">
        <v>10</v>
      </c>
    </row>
    <row r="121" spans="1:39" ht="12.75">
      <c r="A121" s="8" t="s">
        <v>72</v>
      </c>
      <c r="B121" s="9">
        <v>1</v>
      </c>
      <c r="C121" s="3">
        <f t="shared" si="30"/>
        <v>114</v>
      </c>
      <c r="D121" s="4">
        <f t="shared" si="31"/>
        <v>19</v>
      </c>
      <c r="E121" s="5">
        <f t="shared" si="32"/>
        <v>0</v>
      </c>
      <c r="F121" s="5">
        <f t="shared" si="33"/>
        <v>0</v>
      </c>
      <c r="G121" s="5">
        <f t="shared" si="34"/>
        <v>0</v>
      </c>
      <c r="H121" s="5">
        <f t="shared" si="35"/>
        <v>0</v>
      </c>
      <c r="I121" s="62" t="s">
        <v>10</v>
      </c>
      <c r="J121" s="61" t="s">
        <v>10</v>
      </c>
      <c r="K121" s="61" t="s">
        <v>10</v>
      </c>
      <c r="L121" s="62" t="s">
        <v>10</v>
      </c>
      <c r="M121" s="6"/>
      <c r="N121" s="6"/>
      <c r="O121" s="61" t="s">
        <v>10</v>
      </c>
      <c r="P121" s="62" t="s">
        <v>10</v>
      </c>
      <c r="Q121" s="61" t="s">
        <v>10</v>
      </c>
      <c r="R121" s="61" t="s">
        <v>10</v>
      </c>
      <c r="S121" s="62" t="s">
        <v>10</v>
      </c>
      <c r="T121" s="6"/>
      <c r="U121" s="6"/>
      <c r="V121" s="61" t="s">
        <v>10</v>
      </c>
      <c r="W121" s="62" t="s">
        <v>10</v>
      </c>
      <c r="X121" s="61" t="s">
        <v>10</v>
      </c>
      <c r="Y121" s="61" t="s">
        <v>10</v>
      </c>
      <c r="Z121" s="62" t="s">
        <v>10</v>
      </c>
      <c r="AA121" s="6"/>
      <c r="AB121" s="6"/>
      <c r="AC121" s="61" t="s">
        <v>10</v>
      </c>
      <c r="AD121" s="63" t="s">
        <v>10</v>
      </c>
      <c r="AE121" s="61" t="s">
        <v>10</v>
      </c>
      <c r="AF121" s="61" t="s">
        <v>10</v>
      </c>
      <c r="AG121" s="62" t="s">
        <v>10</v>
      </c>
      <c r="AH121" s="6"/>
      <c r="AI121" s="6"/>
      <c r="AJ121" s="61" t="s">
        <v>10</v>
      </c>
      <c r="AK121" s="62" t="s">
        <v>10</v>
      </c>
      <c r="AL121" s="61" t="s">
        <v>10</v>
      </c>
      <c r="AM121" s="61" t="s">
        <v>10</v>
      </c>
    </row>
    <row r="122" spans="1:39" ht="12.75">
      <c r="A122" s="8" t="s">
        <v>73</v>
      </c>
      <c r="B122" s="2">
        <v>0</v>
      </c>
      <c r="C122" s="3">
        <f t="shared" si="30"/>
        <v>0</v>
      </c>
      <c r="D122" s="4">
        <f t="shared" si="31"/>
        <v>19</v>
      </c>
      <c r="E122" s="5">
        <f t="shared" si="32"/>
        <v>0</v>
      </c>
      <c r="F122" s="5">
        <f t="shared" si="33"/>
        <v>0</v>
      </c>
      <c r="G122" s="5">
        <f t="shared" si="34"/>
        <v>0</v>
      </c>
      <c r="H122" s="5">
        <f t="shared" si="35"/>
        <v>0</v>
      </c>
      <c r="I122" s="62" t="s">
        <v>10</v>
      </c>
      <c r="J122" s="61" t="s">
        <v>10</v>
      </c>
      <c r="K122" s="61" t="s">
        <v>10</v>
      </c>
      <c r="L122" s="62" t="s">
        <v>10</v>
      </c>
      <c r="M122" s="6"/>
      <c r="N122" s="6"/>
      <c r="O122" s="61" t="s">
        <v>10</v>
      </c>
      <c r="P122" s="62" t="s">
        <v>10</v>
      </c>
      <c r="Q122" s="61" t="s">
        <v>10</v>
      </c>
      <c r="R122" s="61" t="s">
        <v>10</v>
      </c>
      <c r="S122" s="62" t="s">
        <v>10</v>
      </c>
      <c r="T122" s="6"/>
      <c r="U122" s="6"/>
      <c r="V122" s="61" t="s">
        <v>10</v>
      </c>
      <c r="W122" s="62" t="s">
        <v>10</v>
      </c>
      <c r="X122" s="61" t="s">
        <v>10</v>
      </c>
      <c r="Y122" s="61" t="s">
        <v>10</v>
      </c>
      <c r="Z122" s="62" t="s">
        <v>10</v>
      </c>
      <c r="AA122" s="6"/>
      <c r="AB122" s="6"/>
      <c r="AC122" s="61" t="s">
        <v>10</v>
      </c>
      <c r="AD122" s="63" t="s">
        <v>10</v>
      </c>
      <c r="AE122" s="61" t="s">
        <v>10</v>
      </c>
      <c r="AF122" s="61" t="s">
        <v>10</v>
      </c>
      <c r="AG122" s="62" t="s">
        <v>10</v>
      </c>
      <c r="AH122" s="6"/>
      <c r="AI122" s="6"/>
      <c r="AJ122" s="61" t="s">
        <v>10</v>
      </c>
      <c r="AK122" s="62" t="s">
        <v>10</v>
      </c>
      <c r="AL122" s="61" t="s">
        <v>10</v>
      </c>
      <c r="AM122" s="61" t="s">
        <v>10</v>
      </c>
    </row>
    <row r="123" spans="1:39" ht="12.75">
      <c r="A123" s="8" t="s">
        <v>148</v>
      </c>
      <c r="B123" s="2">
        <v>1</v>
      </c>
      <c r="C123" s="3">
        <f t="shared" si="30"/>
        <v>114</v>
      </c>
      <c r="D123" s="4">
        <f t="shared" si="31"/>
        <v>19</v>
      </c>
      <c r="E123" s="5">
        <f t="shared" si="32"/>
        <v>0</v>
      </c>
      <c r="F123" s="5">
        <f t="shared" si="33"/>
        <v>0</v>
      </c>
      <c r="G123" s="5">
        <f t="shared" si="34"/>
        <v>0</v>
      </c>
      <c r="H123" s="5">
        <f t="shared" si="35"/>
        <v>0</v>
      </c>
      <c r="I123" s="62" t="s">
        <v>10</v>
      </c>
      <c r="J123" s="61" t="s">
        <v>10</v>
      </c>
      <c r="K123" s="61" t="s">
        <v>10</v>
      </c>
      <c r="L123" s="62" t="s">
        <v>10</v>
      </c>
      <c r="M123" s="6"/>
      <c r="N123" s="6"/>
      <c r="O123" s="61" t="s">
        <v>10</v>
      </c>
      <c r="P123" s="62" t="s">
        <v>10</v>
      </c>
      <c r="Q123" s="61" t="s">
        <v>10</v>
      </c>
      <c r="R123" s="61" t="s">
        <v>10</v>
      </c>
      <c r="S123" s="62" t="s">
        <v>10</v>
      </c>
      <c r="T123" s="6"/>
      <c r="U123" s="6"/>
      <c r="V123" s="61" t="s">
        <v>10</v>
      </c>
      <c r="W123" s="62" t="s">
        <v>10</v>
      </c>
      <c r="X123" s="61" t="s">
        <v>10</v>
      </c>
      <c r="Y123" s="61" t="s">
        <v>10</v>
      </c>
      <c r="Z123" s="62" t="s">
        <v>10</v>
      </c>
      <c r="AA123" s="6"/>
      <c r="AB123" s="6"/>
      <c r="AC123" s="61" t="s">
        <v>10</v>
      </c>
      <c r="AD123" s="63" t="s">
        <v>10</v>
      </c>
      <c r="AE123" s="61" t="s">
        <v>10</v>
      </c>
      <c r="AF123" s="61" t="s">
        <v>10</v>
      </c>
      <c r="AG123" s="62" t="s">
        <v>10</v>
      </c>
      <c r="AH123" s="6"/>
      <c r="AI123" s="6"/>
      <c r="AJ123" s="61" t="s">
        <v>10</v>
      </c>
      <c r="AK123" s="62" t="s">
        <v>10</v>
      </c>
      <c r="AL123" s="61" t="s">
        <v>10</v>
      </c>
      <c r="AM123" s="61" t="s">
        <v>10</v>
      </c>
    </row>
    <row r="124" spans="1:39" ht="12.75">
      <c r="A124" s="8" t="s">
        <v>149</v>
      </c>
      <c r="B124" s="9">
        <v>1</v>
      </c>
      <c r="C124" s="3">
        <f t="shared" si="30"/>
        <v>114</v>
      </c>
      <c r="D124" s="4">
        <f t="shared" si="31"/>
        <v>19</v>
      </c>
      <c r="E124" s="5">
        <f t="shared" si="32"/>
        <v>0</v>
      </c>
      <c r="F124" s="5">
        <f t="shared" si="33"/>
        <v>0</v>
      </c>
      <c r="G124" s="5">
        <f t="shared" si="34"/>
        <v>0</v>
      </c>
      <c r="H124" s="5">
        <f t="shared" si="35"/>
        <v>0</v>
      </c>
      <c r="I124" s="62" t="s">
        <v>10</v>
      </c>
      <c r="J124" s="61" t="s">
        <v>10</v>
      </c>
      <c r="K124" s="61" t="s">
        <v>10</v>
      </c>
      <c r="L124" s="62" t="s">
        <v>10</v>
      </c>
      <c r="M124" s="6"/>
      <c r="N124" s="6"/>
      <c r="O124" s="61" t="s">
        <v>10</v>
      </c>
      <c r="P124" s="62" t="s">
        <v>10</v>
      </c>
      <c r="Q124" s="61" t="s">
        <v>10</v>
      </c>
      <c r="R124" s="61" t="s">
        <v>10</v>
      </c>
      <c r="S124" s="62" t="s">
        <v>10</v>
      </c>
      <c r="T124" s="6"/>
      <c r="U124" s="6"/>
      <c r="V124" s="61" t="s">
        <v>10</v>
      </c>
      <c r="W124" s="62" t="s">
        <v>10</v>
      </c>
      <c r="X124" s="61" t="s">
        <v>10</v>
      </c>
      <c r="Y124" s="61" t="s">
        <v>10</v>
      </c>
      <c r="Z124" s="62" t="s">
        <v>10</v>
      </c>
      <c r="AA124" s="6"/>
      <c r="AB124" s="6"/>
      <c r="AC124" s="61" t="s">
        <v>10</v>
      </c>
      <c r="AD124" s="63" t="s">
        <v>10</v>
      </c>
      <c r="AE124" s="61" t="s">
        <v>10</v>
      </c>
      <c r="AF124" s="61" t="s">
        <v>10</v>
      </c>
      <c r="AG124" s="62" t="s">
        <v>10</v>
      </c>
      <c r="AH124" s="6"/>
      <c r="AI124" s="6"/>
      <c r="AJ124" s="61" t="s">
        <v>10</v>
      </c>
      <c r="AK124" s="62" t="s">
        <v>10</v>
      </c>
      <c r="AL124" s="61" t="s">
        <v>10</v>
      </c>
      <c r="AM124" s="61" t="s">
        <v>10</v>
      </c>
    </row>
    <row r="125" spans="1:39" ht="12.75">
      <c r="A125" s="8" t="s">
        <v>150</v>
      </c>
      <c r="B125" s="10">
        <v>1</v>
      </c>
      <c r="C125" s="11">
        <f t="shared" si="30"/>
        <v>114</v>
      </c>
      <c r="D125" s="4">
        <f t="shared" si="31"/>
        <v>19</v>
      </c>
      <c r="E125" s="12">
        <f t="shared" si="32"/>
        <v>0</v>
      </c>
      <c r="F125" s="12">
        <f t="shared" si="33"/>
        <v>0</v>
      </c>
      <c r="G125" s="12">
        <f t="shared" si="34"/>
        <v>0</v>
      </c>
      <c r="H125" s="12">
        <f t="shared" si="35"/>
        <v>0</v>
      </c>
      <c r="I125" s="61" t="s">
        <v>10</v>
      </c>
      <c r="J125" s="61" t="s">
        <v>10</v>
      </c>
      <c r="K125" s="61" t="s">
        <v>10</v>
      </c>
      <c r="L125" s="61" t="s">
        <v>10</v>
      </c>
      <c r="M125" s="13"/>
      <c r="N125" s="13"/>
      <c r="O125" s="61" t="s">
        <v>10</v>
      </c>
      <c r="P125" s="61" t="s">
        <v>10</v>
      </c>
      <c r="Q125" s="61" t="s">
        <v>10</v>
      </c>
      <c r="R125" s="61" t="s">
        <v>10</v>
      </c>
      <c r="S125" s="61" t="s">
        <v>10</v>
      </c>
      <c r="T125" s="13"/>
      <c r="U125" s="13"/>
      <c r="V125" s="61" t="s">
        <v>10</v>
      </c>
      <c r="W125" s="61" t="s">
        <v>10</v>
      </c>
      <c r="X125" s="61" t="s">
        <v>10</v>
      </c>
      <c r="Y125" s="61" t="s">
        <v>10</v>
      </c>
      <c r="Z125" s="61" t="s">
        <v>10</v>
      </c>
      <c r="AA125" s="13"/>
      <c r="AB125" s="13"/>
      <c r="AC125" s="61" t="s">
        <v>10</v>
      </c>
      <c r="AD125" s="61" t="s">
        <v>10</v>
      </c>
      <c r="AE125" s="61" t="s">
        <v>10</v>
      </c>
      <c r="AF125" s="61" t="s">
        <v>10</v>
      </c>
      <c r="AG125" s="61" t="s">
        <v>10</v>
      </c>
      <c r="AH125" s="13"/>
      <c r="AI125" s="13"/>
      <c r="AJ125" s="61" t="s">
        <v>10</v>
      </c>
      <c r="AK125" s="61" t="s">
        <v>10</v>
      </c>
      <c r="AL125" s="61" t="s">
        <v>10</v>
      </c>
      <c r="AM125" s="61" t="s">
        <v>10</v>
      </c>
    </row>
    <row r="126" spans="1:39" ht="12.75">
      <c r="A126" s="8"/>
      <c r="B126" s="10">
        <v>0</v>
      </c>
      <c r="C126" s="11">
        <f t="shared" si="30"/>
        <v>0</v>
      </c>
      <c r="D126" s="4">
        <f t="shared" si="31"/>
        <v>19</v>
      </c>
      <c r="E126" s="12">
        <f t="shared" si="32"/>
        <v>0</v>
      </c>
      <c r="F126" s="12">
        <f t="shared" si="33"/>
        <v>0</v>
      </c>
      <c r="G126" s="12">
        <f t="shared" si="34"/>
        <v>0</v>
      </c>
      <c r="H126" s="12">
        <f t="shared" si="35"/>
        <v>0</v>
      </c>
      <c r="I126" s="64" t="s">
        <v>10</v>
      </c>
      <c r="J126" s="64" t="s">
        <v>10</v>
      </c>
      <c r="K126" s="64" t="s">
        <v>10</v>
      </c>
      <c r="L126" s="64" t="s">
        <v>10</v>
      </c>
      <c r="M126" s="13"/>
      <c r="N126" s="13"/>
      <c r="O126" s="61" t="s">
        <v>10</v>
      </c>
      <c r="P126" s="64" t="s">
        <v>10</v>
      </c>
      <c r="Q126" s="64" t="s">
        <v>10</v>
      </c>
      <c r="R126" s="64" t="s">
        <v>10</v>
      </c>
      <c r="S126" s="64" t="s">
        <v>10</v>
      </c>
      <c r="T126" s="13"/>
      <c r="U126" s="13"/>
      <c r="V126" s="64" t="s">
        <v>10</v>
      </c>
      <c r="W126" s="64" t="s">
        <v>10</v>
      </c>
      <c r="X126" s="64" t="s">
        <v>10</v>
      </c>
      <c r="Y126" s="64" t="s">
        <v>10</v>
      </c>
      <c r="Z126" s="64" t="s">
        <v>10</v>
      </c>
      <c r="AA126" s="13"/>
      <c r="AB126" s="13"/>
      <c r="AC126" s="64" t="s">
        <v>10</v>
      </c>
      <c r="AD126" s="64" t="s">
        <v>10</v>
      </c>
      <c r="AE126" s="64" t="s">
        <v>10</v>
      </c>
      <c r="AF126" s="64" t="s">
        <v>10</v>
      </c>
      <c r="AG126" s="64" t="s">
        <v>10</v>
      </c>
      <c r="AH126" s="13"/>
      <c r="AI126" s="13"/>
      <c r="AJ126" s="64" t="s">
        <v>10</v>
      </c>
      <c r="AK126" s="64" t="s">
        <v>10</v>
      </c>
      <c r="AL126" s="64" t="s">
        <v>10</v>
      </c>
      <c r="AM126" s="64" t="s">
        <v>10</v>
      </c>
    </row>
    <row r="127" spans="1:39" ht="13.5" thickBot="1">
      <c r="A127" s="8"/>
      <c r="B127" s="10">
        <v>0</v>
      </c>
      <c r="C127" s="11">
        <f>SUM(D127*6)*B127</f>
        <v>0</v>
      </c>
      <c r="D127" s="4">
        <f t="shared" si="31"/>
        <v>19</v>
      </c>
      <c r="E127" s="12">
        <f t="shared" si="32"/>
        <v>0</v>
      </c>
      <c r="F127" s="12">
        <f t="shared" si="33"/>
        <v>0</v>
      </c>
      <c r="G127" s="12">
        <f t="shared" si="34"/>
        <v>0</v>
      </c>
      <c r="H127" s="12">
        <f t="shared" si="35"/>
        <v>0</v>
      </c>
      <c r="I127" s="64" t="s">
        <v>10</v>
      </c>
      <c r="J127" s="64" t="s">
        <v>10</v>
      </c>
      <c r="K127" s="61" t="s">
        <v>10</v>
      </c>
      <c r="L127" s="61" t="s">
        <v>10</v>
      </c>
      <c r="M127" s="13"/>
      <c r="N127" s="13"/>
      <c r="O127" s="64" t="s">
        <v>10</v>
      </c>
      <c r="P127" s="64" t="s">
        <v>10</v>
      </c>
      <c r="Q127" s="64" t="s">
        <v>10</v>
      </c>
      <c r="R127" s="64" t="s">
        <v>10</v>
      </c>
      <c r="S127" s="64" t="s">
        <v>10</v>
      </c>
      <c r="T127" s="13"/>
      <c r="U127" s="13"/>
      <c r="V127" s="64" t="s">
        <v>10</v>
      </c>
      <c r="W127" s="64" t="s">
        <v>10</v>
      </c>
      <c r="X127" s="64" t="s">
        <v>10</v>
      </c>
      <c r="Y127" s="64" t="s">
        <v>10</v>
      </c>
      <c r="Z127" s="64" t="s">
        <v>10</v>
      </c>
      <c r="AA127" s="13"/>
      <c r="AB127" s="13"/>
      <c r="AC127" s="64" t="s">
        <v>10</v>
      </c>
      <c r="AD127" s="64" t="s">
        <v>10</v>
      </c>
      <c r="AE127" s="64" t="s">
        <v>10</v>
      </c>
      <c r="AF127" s="64" t="s">
        <v>10</v>
      </c>
      <c r="AG127" s="64" t="s">
        <v>10</v>
      </c>
      <c r="AH127" s="13"/>
      <c r="AI127" s="13"/>
      <c r="AJ127" s="64" t="s">
        <v>10</v>
      </c>
      <c r="AK127" s="64" t="s">
        <v>10</v>
      </c>
      <c r="AL127" s="64" t="s">
        <v>10</v>
      </c>
      <c r="AM127" s="64" t="s">
        <v>10</v>
      </c>
    </row>
    <row r="128" spans="1:39" ht="13.5" thickBot="1">
      <c r="A128" s="33" t="s">
        <v>48</v>
      </c>
      <c r="B128" s="34"/>
      <c r="C128" s="35">
        <f>SUM(C114:C127)</f>
        <v>1254</v>
      </c>
      <c r="D128" s="35">
        <f>SUM(D114:D127)</f>
        <v>266</v>
      </c>
      <c r="E128" s="35">
        <f>SUM(E114:E126)</f>
        <v>0</v>
      </c>
      <c r="F128" s="35">
        <f>SUM(F114:F126)</f>
        <v>0</v>
      </c>
      <c r="G128" s="35">
        <f>SUM(G114:G126)</f>
        <v>0</v>
      </c>
      <c r="H128" s="35">
        <f>SUM(H114:H127)</f>
        <v>0</v>
      </c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</row>
  </sheetData>
  <sheetProtection selectLockedCells="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1"/>
  <sheetViews>
    <sheetView zoomScale="80" zoomScaleNormal="80" workbookViewId="0" topLeftCell="A1">
      <selection activeCell="E19" sqref="E19"/>
    </sheetView>
  </sheetViews>
  <sheetFormatPr defaultColWidth="9.140625" defaultRowHeight="12.75"/>
  <cols>
    <col min="1" max="1" width="11.421875" style="0" customWidth="1"/>
    <col min="2" max="2" width="11.57421875" style="0" customWidth="1"/>
    <col min="3" max="3" width="10.8515625" style="0" customWidth="1"/>
    <col min="4" max="4" width="10.140625" style="0" customWidth="1"/>
    <col min="5" max="5" width="7.28125" style="0" customWidth="1"/>
    <col min="7" max="7" width="10.00390625" style="0" customWidth="1"/>
    <col min="8" max="8" width="10.8515625" style="0" customWidth="1"/>
    <col min="11" max="11" width="7.00390625" style="0" customWidth="1"/>
    <col min="13" max="13" width="9.00390625" style="0" customWidth="1"/>
    <col min="14" max="14" width="13.140625" style="0" customWidth="1"/>
    <col min="15" max="15" width="9.421875" style="0" customWidth="1"/>
    <col min="16" max="16" width="8.421875" style="0" customWidth="1"/>
    <col min="17" max="17" width="12.28125" style="0" bestFit="1" customWidth="1"/>
    <col min="18" max="19" width="7.8515625" style="0" customWidth="1"/>
    <col min="20" max="20" width="8.28125" style="0" customWidth="1"/>
    <col min="21" max="21" width="9.421875" style="0" customWidth="1"/>
    <col min="22" max="22" width="12.00390625" style="0" bestFit="1" customWidth="1"/>
    <col min="23" max="16384" width="9.140625" style="43" customWidth="1"/>
  </cols>
  <sheetData>
    <row r="1" spans="1:22" ht="12.75">
      <c r="A1" s="43"/>
      <c r="B1" s="43"/>
      <c r="C1" s="129" t="s">
        <v>133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60"/>
      <c r="V1" s="43"/>
    </row>
    <row r="2" spans="1:22" ht="12.75" customHeight="1">
      <c r="A2" s="128" t="s">
        <v>80</v>
      </c>
      <c r="B2" s="128" t="s">
        <v>129</v>
      </c>
      <c r="C2" s="128" t="s">
        <v>85</v>
      </c>
      <c r="D2" s="128" t="s">
        <v>86</v>
      </c>
      <c r="E2" s="128" t="s">
        <v>93</v>
      </c>
      <c r="F2" s="130" t="s">
        <v>96</v>
      </c>
      <c r="G2" s="130" t="s">
        <v>124</v>
      </c>
      <c r="H2" s="48"/>
      <c r="I2" s="130" t="s">
        <v>101</v>
      </c>
      <c r="J2" s="130" t="s">
        <v>113</v>
      </c>
      <c r="K2" s="128" t="s">
        <v>102</v>
      </c>
      <c r="L2" s="128" t="s">
        <v>114</v>
      </c>
      <c r="M2" s="128" t="s">
        <v>104</v>
      </c>
      <c r="N2" s="128" t="s">
        <v>103</v>
      </c>
      <c r="O2" s="128" t="s">
        <v>109</v>
      </c>
      <c r="P2" s="128" t="s">
        <v>110</v>
      </c>
      <c r="Q2" s="128" t="s">
        <v>90</v>
      </c>
      <c r="R2" s="128" t="s">
        <v>106</v>
      </c>
      <c r="S2" s="128" t="s">
        <v>107</v>
      </c>
      <c r="T2" s="128" t="s">
        <v>108</v>
      </c>
      <c r="U2" s="128" t="s">
        <v>136</v>
      </c>
      <c r="V2" s="128" t="s">
        <v>132</v>
      </c>
    </row>
    <row r="3" spans="1:22" ht="25.5">
      <c r="A3" s="128"/>
      <c r="B3" s="128"/>
      <c r="C3" s="128"/>
      <c r="D3" s="128"/>
      <c r="E3" s="128"/>
      <c r="F3" s="131"/>
      <c r="G3" s="131"/>
      <c r="H3" s="49" t="s">
        <v>89</v>
      </c>
      <c r="I3" s="131"/>
      <c r="J3" s="131"/>
      <c r="K3" s="128"/>
      <c r="L3" s="128" t="s">
        <v>114</v>
      </c>
      <c r="M3" s="128"/>
      <c r="N3" s="128"/>
      <c r="O3" s="128"/>
      <c r="P3" s="128"/>
      <c r="Q3" s="128"/>
      <c r="R3" s="128"/>
      <c r="S3" s="128"/>
      <c r="T3" s="128"/>
      <c r="U3" s="128"/>
      <c r="V3" s="128"/>
    </row>
    <row r="4" spans="1:22" ht="12.75">
      <c r="A4" s="128"/>
      <c r="B4" s="128"/>
      <c r="C4" s="128"/>
      <c r="D4" s="128"/>
      <c r="E4" s="128"/>
      <c r="F4" s="132"/>
      <c r="G4" s="132"/>
      <c r="H4" s="50"/>
      <c r="I4" s="132"/>
      <c r="J4" s="132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</row>
    <row r="5" spans="1:22" ht="12.75">
      <c r="A5" s="89" t="str">
        <f>'Project Management'!A5</f>
        <v>OS-3.22 Intl</v>
      </c>
      <c r="B5" s="90">
        <f>COUNTA(B6:B30)</f>
        <v>0</v>
      </c>
      <c r="C5" s="91">
        <f>MIN(C6:C30)</f>
        <v>0</v>
      </c>
      <c r="D5" s="91">
        <f>MAX(D6:D30)</f>
        <v>0</v>
      </c>
      <c r="E5" s="89">
        <f>SUM(E6:E30)</f>
        <v>1</v>
      </c>
      <c r="F5" s="89">
        <f>SUM(F6:F30)</f>
        <v>0</v>
      </c>
      <c r="G5" s="89">
        <f>SUM(G6:G30)</f>
        <v>0</v>
      </c>
      <c r="H5" s="92" t="e">
        <f>SUM(H6:H30)/$B5</f>
        <v>#DIV/0!</v>
      </c>
      <c r="I5" s="89">
        <f>SUM(I6:I30)</f>
        <v>0</v>
      </c>
      <c r="J5" s="92" t="e">
        <f>SUM(J6:J30)/$B5</f>
        <v>#DIV/0!</v>
      </c>
      <c r="K5" s="89">
        <f>SUM(K6:K30)</f>
        <v>4</v>
      </c>
      <c r="L5" s="92" t="e">
        <f>SUM(L6:L30)/$B5</f>
        <v>#DIV/0!</v>
      </c>
      <c r="M5" s="89">
        <f>SUM(M6:M30)</f>
        <v>0</v>
      </c>
      <c r="N5" s="89">
        <f>SUM(N6:N30)</f>
        <v>0</v>
      </c>
      <c r="O5" s="89">
        <f>SUM(O6:O30)</f>
        <v>0</v>
      </c>
      <c r="P5" s="89">
        <f>SUM(P6:P30)</f>
        <v>0</v>
      </c>
      <c r="Q5" s="90" t="e">
        <f>IF(N(H5)=0,"",IF(100*VALUE(H5)&lt;100,"Inprogress",IF(100*VALUE(J5)&lt;100,"Inprogress","Complete")))</f>
        <v>#DIV/0!</v>
      </c>
      <c r="R5" s="89">
        <f>SUM(R6:R30)</f>
        <v>0</v>
      </c>
      <c r="S5" s="89">
        <f>SUM(S6:S30)</f>
        <v>0</v>
      </c>
      <c r="T5" s="89">
        <f>SUM(T6:T30)</f>
        <v>0</v>
      </c>
      <c r="U5" s="89">
        <f>SUM(U6:U30)</f>
        <v>0</v>
      </c>
      <c r="V5" s="90">
        <f aca="true" t="shared" si="0" ref="V5:V10">IF(S5&gt;0,"Open",IF(N(R5)=0,"","All Closed"))</f>
      </c>
    </row>
    <row r="6" spans="1:22" ht="12.75">
      <c r="A6" s="70"/>
      <c r="B6" s="70"/>
      <c r="C6" s="71"/>
      <c r="D6" s="71"/>
      <c r="E6" s="94">
        <v>0</v>
      </c>
      <c r="F6" s="94">
        <v>0</v>
      </c>
      <c r="G6" s="45">
        <f>IF(F6=0,0,I6+K6+M6+N6)</f>
        <v>0</v>
      </c>
      <c r="H6" s="51">
        <f>IF(G6=0,0,IF(F6=0,0,(G6/F6)))</f>
        <v>0</v>
      </c>
      <c r="I6" s="94">
        <v>0</v>
      </c>
      <c r="J6" s="87">
        <f>IF(I6=0,0,IF(F6=0,0,(I6/F6)))</f>
        <v>0</v>
      </c>
      <c r="K6" s="94">
        <v>0</v>
      </c>
      <c r="L6" s="87">
        <f>IF(K6=0,0,IF(F6=0,0,(K6/F6)))</f>
        <v>0</v>
      </c>
      <c r="M6" s="70">
        <v>0</v>
      </c>
      <c r="N6" s="70">
        <v>0</v>
      </c>
      <c r="O6" s="70">
        <v>0</v>
      </c>
      <c r="P6" s="70">
        <v>0</v>
      </c>
      <c r="Q6" s="85">
        <f>IF(N(H6)=0,"",IF(100*VALUE(H6)&lt;100,"Inprogress",IF(100*VALUE(J6)&lt;100,"Inprogress","Complete")))</f>
      </c>
      <c r="R6" s="72">
        <f>S6+T6+U6</f>
        <v>0</v>
      </c>
      <c r="S6" s="70">
        <v>0</v>
      </c>
      <c r="T6" s="70">
        <v>0</v>
      </c>
      <c r="U6" s="70">
        <v>0</v>
      </c>
      <c r="V6" s="85">
        <f t="shared" si="0"/>
      </c>
    </row>
    <row r="7" spans="1:22" ht="12.75">
      <c r="A7" s="70"/>
      <c r="B7" s="70"/>
      <c r="C7" s="71"/>
      <c r="D7" s="71"/>
      <c r="E7" s="94">
        <v>0</v>
      </c>
      <c r="F7" s="94">
        <v>0</v>
      </c>
      <c r="G7" s="45">
        <f aca="true" t="shared" si="1" ref="G7:G30">IF(F7=0,0,I7+K7+M7+N7)</f>
        <v>0</v>
      </c>
      <c r="H7" s="51">
        <f aca="true" t="shared" si="2" ref="H7:H30">IF(G7=0,0,IF(F7=0,0,(G7/F7)))</f>
        <v>0</v>
      </c>
      <c r="I7" s="94">
        <v>0</v>
      </c>
      <c r="J7" s="87">
        <f aca="true" t="shared" si="3" ref="J7:J30">IF(I7=0,0,IF(F7=0,0,(I7/F7)))</f>
        <v>0</v>
      </c>
      <c r="K7" s="94">
        <v>0</v>
      </c>
      <c r="L7" s="87">
        <f aca="true" t="shared" si="4" ref="L7:L30">IF(K7=0,0,IF(F7=0,0,(K7/F7)))</f>
        <v>0</v>
      </c>
      <c r="M7" s="70">
        <v>0</v>
      </c>
      <c r="N7" s="70">
        <v>0</v>
      </c>
      <c r="O7" s="70">
        <v>0</v>
      </c>
      <c r="P7" s="70">
        <v>0</v>
      </c>
      <c r="Q7" s="85">
        <f aca="true" t="shared" si="5" ref="Q7:Q30">IF(N(H7)=0,"",IF(100*VALUE(H7)&lt;100,"Inprogress",IF(100*VALUE(J7)&lt;100,"Inprogress","Complete")))</f>
      </c>
      <c r="R7" s="72">
        <f aca="true" t="shared" si="6" ref="R7:R30">S7+T7+U7</f>
        <v>0</v>
      </c>
      <c r="S7" s="94">
        <v>0</v>
      </c>
      <c r="T7" s="70">
        <v>0</v>
      </c>
      <c r="U7" s="70">
        <v>0</v>
      </c>
      <c r="V7" s="85">
        <f t="shared" si="0"/>
      </c>
    </row>
    <row r="8" spans="1:22" ht="12.75">
      <c r="A8" s="70"/>
      <c r="B8" s="70"/>
      <c r="C8" s="71"/>
      <c r="D8" s="71"/>
      <c r="E8" s="94">
        <v>0</v>
      </c>
      <c r="F8" s="94">
        <v>0</v>
      </c>
      <c r="G8" s="45">
        <f t="shared" si="1"/>
        <v>0</v>
      </c>
      <c r="H8" s="51">
        <f t="shared" si="2"/>
        <v>0</v>
      </c>
      <c r="I8" s="94">
        <v>0</v>
      </c>
      <c r="J8" s="87">
        <f t="shared" si="3"/>
        <v>0</v>
      </c>
      <c r="K8" s="94">
        <v>0</v>
      </c>
      <c r="L8" s="87">
        <f t="shared" si="4"/>
        <v>0</v>
      </c>
      <c r="M8" s="70">
        <v>0</v>
      </c>
      <c r="N8" s="70">
        <v>0</v>
      </c>
      <c r="O8" s="70">
        <v>0</v>
      </c>
      <c r="P8" s="70">
        <v>0</v>
      </c>
      <c r="Q8" s="85">
        <f t="shared" si="5"/>
      </c>
      <c r="R8" s="72">
        <f t="shared" si="6"/>
        <v>0</v>
      </c>
      <c r="S8" s="94">
        <v>0</v>
      </c>
      <c r="T8" s="94">
        <v>0</v>
      </c>
      <c r="U8" s="94">
        <v>0</v>
      </c>
      <c r="V8" s="85">
        <f t="shared" si="0"/>
      </c>
    </row>
    <row r="9" spans="1:22" ht="12.75">
      <c r="A9" s="70"/>
      <c r="B9" s="70"/>
      <c r="C9" s="71"/>
      <c r="D9" s="71"/>
      <c r="E9" s="94">
        <v>0</v>
      </c>
      <c r="F9" s="94">
        <v>0</v>
      </c>
      <c r="G9" s="45">
        <f t="shared" si="1"/>
        <v>0</v>
      </c>
      <c r="H9" s="51">
        <f t="shared" si="2"/>
        <v>0</v>
      </c>
      <c r="I9" s="94">
        <v>0</v>
      </c>
      <c r="J9" s="87">
        <f t="shared" si="3"/>
        <v>0</v>
      </c>
      <c r="K9" s="94">
        <v>0</v>
      </c>
      <c r="L9" s="87">
        <f t="shared" si="4"/>
        <v>0</v>
      </c>
      <c r="M9" s="70">
        <v>0</v>
      </c>
      <c r="N9" s="70">
        <v>0</v>
      </c>
      <c r="O9" s="70">
        <v>0</v>
      </c>
      <c r="P9" s="70">
        <v>0</v>
      </c>
      <c r="Q9" s="85">
        <f t="shared" si="5"/>
      </c>
      <c r="R9" s="72">
        <f t="shared" si="6"/>
        <v>0</v>
      </c>
      <c r="S9" s="94">
        <v>0</v>
      </c>
      <c r="T9" s="94">
        <v>0</v>
      </c>
      <c r="U9" s="94">
        <v>0</v>
      </c>
      <c r="V9" s="85">
        <f t="shared" si="0"/>
      </c>
    </row>
    <row r="10" spans="1:22" ht="12.75">
      <c r="A10" s="70"/>
      <c r="B10" s="70"/>
      <c r="C10" s="71"/>
      <c r="D10" s="71"/>
      <c r="E10" s="94">
        <v>0</v>
      </c>
      <c r="F10" s="94">
        <v>0</v>
      </c>
      <c r="G10" s="45">
        <f t="shared" si="1"/>
        <v>0</v>
      </c>
      <c r="H10" s="51">
        <f t="shared" si="2"/>
        <v>0</v>
      </c>
      <c r="I10" s="94">
        <v>0</v>
      </c>
      <c r="J10" s="87">
        <f t="shared" si="3"/>
        <v>0</v>
      </c>
      <c r="K10" s="94">
        <v>0</v>
      </c>
      <c r="L10" s="87">
        <f t="shared" si="4"/>
        <v>0</v>
      </c>
      <c r="M10" s="70">
        <v>0</v>
      </c>
      <c r="N10" s="70">
        <v>0</v>
      </c>
      <c r="O10" s="70">
        <v>0</v>
      </c>
      <c r="P10" s="70">
        <v>0</v>
      </c>
      <c r="Q10" s="85">
        <f t="shared" si="5"/>
      </c>
      <c r="R10" s="72">
        <f t="shared" si="6"/>
        <v>0</v>
      </c>
      <c r="S10" s="94">
        <v>0</v>
      </c>
      <c r="T10" s="94">
        <v>0</v>
      </c>
      <c r="U10" s="94">
        <v>0</v>
      </c>
      <c r="V10" s="85">
        <f t="shared" si="0"/>
      </c>
    </row>
    <row r="11" spans="1:22" ht="12.75">
      <c r="A11" s="70"/>
      <c r="B11" s="70"/>
      <c r="C11" s="71"/>
      <c r="D11" s="71"/>
      <c r="E11" s="94">
        <v>0</v>
      </c>
      <c r="F11" s="94">
        <v>0</v>
      </c>
      <c r="G11" s="45">
        <f t="shared" si="1"/>
        <v>0</v>
      </c>
      <c r="H11" s="51">
        <f t="shared" si="2"/>
        <v>0</v>
      </c>
      <c r="I11" s="94">
        <v>0</v>
      </c>
      <c r="J11" s="87">
        <f t="shared" si="3"/>
        <v>0</v>
      </c>
      <c r="K11" s="94">
        <v>0</v>
      </c>
      <c r="L11" s="87">
        <f t="shared" si="4"/>
        <v>0</v>
      </c>
      <c r="M11" s="70">
        <v>0</v>
      </c>
      <c r="N11" s="70">
        <v>0</v>
      </c>
      <c r="O11" s="70">
        <v>0</v>
      </c>
      <c r="P11" s="70">
        <v>0</v>
      </c>
      <c r="Q11" s="85">
        <f t="shared" si="5"/>
      </c>
      <c r="R11" s="72">
        <f t="shared" si="6"/>
        <v>0</v>
      </c>
      <c r="S11" s="94">
        <v>0</v>
      </c>
      <c r="T11" s="94">
        <v>0</v>
      </c>
      <c r="U11" s="94">
        <v>0</v>
      </c>
      <c r="V11" s="85">
        <f aca="true" t="shared" si="7" ref="V11:V33">IF(S11&gt;0,"Open",IF(N(R11)=0,"","All Closed"))</f>
      </c>
    </row>
    <row r="12" spans="1:22" ht="12.75">
      <c r="A12" s="70"/>
      <c r="B12" s="70"/>
      <c r="C12" s="71"/>
      <c r="D12" s="71"/>
      <c r="E12" s="94">
        <v>0</v>
      </c>
      <c r="F12" s="94">
        <v>0</v>
      </c>
      <c r="G12" s="45">
        <f t="shared" si="1"/>
        <v>0</v>
      </c>
      <c r="H12" s="51">
        <f t="shared" si="2"/>
        <v>0</v>
      </c>
      <c r="I12" s="94">
        <v>0</v>
      </c>
      <c r="J12" s="87">
        <f t="shared" si="3"/>
        <v>0</v>
      </c>
      <c r="K12" s="94">
        <v>0</v>
      </c>
      <c r="L12" s="87">
        <f t="shared" si="4"/>
        <v>0</v>
      </c>
      <c r="M12" s="70">
        <v>0</v>
      </c>
      <c r="N12" s="70">
        <v>0</v>
      </c>
      <c r="O12" s="70">
        <v>0</v>
      </c>
      <c r="P12" s="70">
        <v>0</v>
      </c>
      <c r="Q12" s="85">
        <f t="shared" si="5"/>
      </c>
      <c r="R12" s="72">
        <f t="shared" si="6"/>
        <v>0</v>
      </c>
      <c r="S12" s="94">
        <v>0</v>
      </c>
      <c r="T12" s="94">
        <v>0</v>
      </c>
      <c r="U12" s="94">
        <v>0</v>
      </c>
      <c r="V12" s="85">
        <f t="shared" si="7"/>
      </c>
    </row>
    <row r="13" spans="1:22" ht="12.75">
      <c r="A13" s="70"/>
      <c r="B13" s="70"/>
      <c r="C13" s="71"/>
      <c r="D13" s="71"/>
      <c r="E13" s="94">
        <v>0</v>
      </c>
      <c r="F13" s="94">
        <v>0</v>
      </c>
      <c r="G13" s="45">
        <f t="shared" si="1"/>
        <v>0</v>
      </c>
      <c r="H13" s="51">
        <f t="shared" si="2"/>
        <v>0</v>
      </c>
      <c r="I13" s="94">
        <v>0</v>
      </c>
      <c r="J13" s="87">
        <f t="shared" si="3"/>
        <v>0</v>
      </c>
      <c r="K13" s="94">
        <v>0</v>
      </c>
      <c r="L13" s="87">
        <f t="shared" si="4"/>
        <v>0</v>
      </c>
      <c r="M13" s="70">
        <v>0</v>
      </c>
      <c r="N13" s="70">
        <v>0</v>
      </c>
      <c r="O13" s="70">
        <v>0</v>
      </c>
      <c r="P13" s="70">
        <v>0</v>
      </c>
      <c r="Q13" s="85">
        <f t="shared" si="5"/>
      </c>
      <c r="R13" s="72">
        <f t="shared" si="6"/>
        <v>0</v>
      </c>
      <c r="S13" s="94">
        <v>0</v>
      </c>
      <c r="T13" s="94">
        <v>0</v>
      </c>
      <c r="U13" s="94">
        <v>0</v>
      </c>
      <c r="V13" s="85">
        <f t="shared" si="7"/>
      </c>
    </row>
    <row r="14" spans="1:22" ht="12.75">
      <c r="A14" s="70"/>
      <c r="B14" s="70"/>
      <c r="C14" s="71"/>
      <c r="D14" s="71"/>
      <c r="E14" s="94">
        <v>0</v>
      </c>
      <c r="F14" s="94">
        <v>0</v>
      </c>
      <c r="G14" s="45">
        <f t="shared" si="1"/>
        <v>0</v>
      </c>
      <c r="H14" s="51">
        <f t="shared" si="2"/>
        <v>0</v>
      </c>
      <c r="I14" s="94">
        <v>0</v>
      </c>
      <c r="J14" s="87">
        <f t="shared" si="3"/>
        <v>0</v>
      </c>
      <c r="K14" s="94">
        <v>3</v>
      </c>
      <c r="L14" s="87">
        <f t="shared" si="4"/>
        <v>0</v>
      </c>
      <c r="M14" s="70">
        <v>0</v>
      </c>
      <c r="N14" s="70">
        <v>0</v>
      </c>
      <c r="O14" s="70">
        <v>0</v>
      </c>
      <c r="P14" s="70">
        <v>0</v>
      </c>
      <c r="Q14" s="85">
        <f t="shared" si="5"/>
      </c>
      <c r="R14" s="72">
        <f t="shared" si="6"/>
        <v>0</v>
      </c>
      <c r="S14" s="94">
        <v>0</v>
      </c>
      <c r="T14" s="94">
        <v>0</v>
      </c>
      <c r="U14" s="94">
        <v>0</v>
      </c>
      <c r="V14" s="85">
        <f t="shared" si="7"/>
      </c>
    </row>
    <row r="15" spans="1:22" ht="12.75">
      <c r="A15" s="70"/>
      <c r="B15" s="70"/>
      <c r="C15" s="71"/>
      <c r="D15" s="70"/>
      <c r="E15" s="94">
        <v>0</v>
      </c>
      <c r="F15" s="94">
        <v>0</v>
      </c>
      <c r="G15" s="45">
        <f t="shared" si="1"/>
        <v>0</v>
      </c>
      <c r="H15" s="51">
        <f t="shared" si="2"/>
        <v>0</v>
      </c>
      <c r="I15" s="94">
        <v>0</v>
      </c>
      <c r="J15" s="87">
        <f t="shared" si="3"/>
        <v>0</v>
      </c>
      <c r="K15" s="94">
        <v>0</v>
      </c>
      <c r="L15" s="87">
        <f t="shared" si="4"/>
        <v>0</v>
      </c>
      <c r="M15" s="70">
        <v>0</v>
      </c>
      <c r="N15" s="70">
        <v>0</v>
      </c>
      <c r="O15" s="70">
        <v>0</v>
      </c>
      <c r="P15" s="70">
        <v>0</v>
      </c>
      <c r="Q15" s="85">
        <f t="shared" si="5"/>
      </c>
      <c r="R15" s="72">
        <f t="shared" si="6"/>
        <v>0</v>
      </c>
      <c r="S15" s="94">
        <v>0</v>
      </c>
      <c r="T15" s="94">
        <v>0</v>
      </c>
      <c r="U15" s="94">
        <v>0</v>
      </c>
      <c r="V15" s="85">
        <f t="shared" si="7"/>
      </c>
    </row>
    <row r="16" spans="1:22" ht="12.75">
      <c r="A16" s="70"/>
      <c r="B16" s="80"/>
      <c r="C16" s="71"/>
      <c r="D16" s="80"/>
      <c r="E16" s="104">
        <v>0</v>
      </c>
      <c r="F16" s="104">
        <v>0</v>
      </c>
      <c r="G16" s="105">
        <f t="shared" si="1"/>
        <v>0</v>
      </c>
      <c r="H16" s="106">
        <f t="shared" si="2"/>
        <v>0</v>
      </c>
      <c r="I16" s="104">
        <v>0</v>
      </c>
      <c r="J16" s="107">
        <f t="shared" si="3"/>
        <v>0</v>
      </c>
      <c r="K16" s="104">
        <v>0</v>
      </c>
      <c r="L16" s="107">
        <f t="shared" si="4"/>
        <v>0</v>
      </c>
      <c r="M16" s="80">
        <v>0</v>
      </c>
      <c r="N16" s="80">
        <v>0</v>
      </c>
      <c r="O16" s="80">
        <v>0</v>
      </c>
      <c r="P16" s="80">
        <v>0</v>
      </c>
      <c r="Q16" s="108">
        <f t="shared" si="5"/>
      </c>
      <c r="R16" s="109">
        <f t="shared" si="6"/>
        <v>0</v>
      </c>
      <c r="S16" s="104">
        <v>0</v>
      </c>
      <c r="T16" s="104">
        <v>0</v>
      </c>
      <c r="U16" s="104">
        <v>0</v>
      </c>
      <c r="V16" s="108">
        <f t="shared" si="7"/>
      </c>
    </row>
    <row r="17" spans="3:22" s="70" customFormat="1" ht="12.75">
      <c r="C17" s="71"/>
      <c r="E17" s="94">
        <v>0</v>
      </c>
      <c r="F17" s="94">
        <v>0</v>
      </c>
      <c r="G17" s="45">
        <f t="shared" si="1"/>
        <v>0</v>
      </c>
      <c r="H17" s="51">
        <f t="shared" si="2"/>
        <v>0</v>
      </c>
      <c r="I17" s="94">
        <v>0</v>
      </c>
      <c r="J17" s="87">
        <f t="shared" si="3"/>
        <v>0</v>
      </c>
      <c r="K17" s="94">
        <v>1</v>
      </c>
      <c r="L17" s="87">
        <f t="shared" si="4"/>
        <v>0</v>
      </c>
      <c r="M17" s="70">
        <v>0</v>
      </c>
      <c r="N17" s="70">
        <v>0</v>
      </c>
      <c r="O17" s="70">
        <v>0</v>
      </c>
      <c r="P17" s="70">
        <v>0</v>
      </c>
      <c r="Q17" s="85">
        <f t="shared" si="5"/>
      </c>
      <c r="R17" s="72">
        <f t="shared" si="6"/>
        <v>0</v>
      </c>
      <c r="S17" s="94">
        <v>0</v>
      </c>
      <c r="T17" s="94">
        <v>0</v>
      </c>
      <c r="U17" s="94">
        <v>0</v>
      </c>
      <c r="V17" s="85">
        <f t="shared" si="7"/>
      </c>
    </row>
    <row r="18" spans="1:22" ht="12.75">
      <c r="A18" s="70"/>
      <c r="B18" s="70"/>
      <c r="C18" s="70"/>
      <c r="D18" s="70"/>
      <c r="E18" s="94">
        <v>0</v>
      </c>
      <c r="F18" s="94">
        <v>0</v>
      </c>
      <c r="G18" s="45">
        <f t="shared" si="1"/>
        <v>0</v>
      </c>
      <c r="H18" s="51">
        <f t="shared" si="2"/>
        <v>0</v>
      </c>
      <c r="I18" s="94">
        <v>0</v>
      </c>
      <c r="J18" s="87">
        <f t="shared" si="3"/>
        <v>0</v>
      </c>
      <c r="K18" s="94">
        <v>0</v>
      </c>
      <c r="L18" s="87">
        <f t="shared" si="4"/>
        <v>0</v>
      </c>
      <c r="M18" s="70">
        <v>0</v>
      </c>
      <c r="N18" s="70">
        <v>0</v>
      </c>
      <c r="O18" s="70">
        <v>0</v>
      </c>
      <c r="P18" s="70">
        <v>0</v>
      </c>
      <c r="Q18" s="85">
        <f t="shared" si="5"/>
      </c>
      <c r="R18" s="72">
        <f t="shared" si="6"/>
        <v>0</v>
      </c>
      <c r="S18" s="94">
        <v>0</v>
      </c>
      <c r="T18" s="94">
        <v>0</v>
      </c>
      <c r="U18" s="94">
        <v>0</v>
      </c>
      <c r="V18" s="85">
        <f t="shared" si="7"/>
      </c>
    </row>
    <row r="19" spans="1:22" ht="12.75">
      <c r="A19" s="70"/>
      <c r="B19" s="70"/>
      <c r="C19" s="70"/>
      <c r="D19" s="70"/>
      <c r="E19" s="94">
        <v>1</v>
      </c>
      <c r="F19" s="94">
        <v>0</v>
      </c>
      <c r="G19" s="45">
        <f t="shared" si="1"/>
        <v>0</v>
      </c>
      <c r="H19" s="51">
        <f t="shared" si="2"/>
        <v>0</v>
      </c>
      <c r="I19" s="94">
        <v>0</v>
      </c>
      <c r="J19" s="87">
        <f t="shared" si="3"/>
        <v>0</v>
      </c>
      <c r="K19" s="94">
        <v>0</v>
      </c>
      <c r="L19" s="87">
        <f t="shared" si="4"/>
        <v>0</v>
      </c>
      <c r="M19" s="70">
        <v>0</v>
      </c>
      <c r="N19" s="70">
        <v>0</v>
      </c>
      <c r="O19" s="70">
        <v>0</v>
      </c>
      <c r="P19" s="70">
        <v>0</v>
      </c>
      <c r="Q19" s="85">
        <f t="shared" si="5"/>
      </c>
      <c r="R19" s="72">
        <f t="shared" si="6"/>
        <v>0</v>
      </c>
      <c r="S19" s="94">
        <v>0</v>
      </c>
      <c r="T19" s="94">
        <v>0</v>
      </c>
      <c r="U19" s="94">
        <v>0</v>
      </c>
      <c r="V19" s="85">
        <f t="shared" si="7"/>
      </c>
    </row>
    <row r="20" spans="1:22" ht="12.75">
      <c r="A20" s="110"/>
      <c r="B20" s="110"/>
      <c r="C20" s="110"/>
      <c r="D20" s="110"/>
      <c r="E20" s="111">
        <v>0</v>
      </c>
      <c r="F20" s="111">
        <v>0</v>
      </c>
      <c r="G20" s="112">
        <f aca="true" t="shared" si="8" ref="G20:G25">IF(F20=0,0,I20+K20+M20+N20)</f>
        <v>0</v>
      </c>
      <c r="H20" s="113">
        <f aca="true" t="shared" si="9" ref="H20:H25">IF(G20=0,0,IF(F20=0,0,(G20/F20)))</f>
        <v>0</v>
      </c>
      <c r="I20" s="111">
        <v>0</v>
      </c>
      <c r="J20" s="114">
        <f aca="true" t="shared" si="10" ref="J20:J25">IF(I20=0,0,IF(F20=0,0,(I20/F20)))</f>
        <v>0</v>
      </c>
      <c r="K20" s="111">
        <v>0</v>
      </c>
      <c r="L20" s="114">
        <f aca="true" t="shared" si="11" ref="L20:L25">IF(K20=0,0,IF(F20=0,0,(K20/F20)))</f>
        <v>0</v>
      </c>
      <c r="M20" s="110">
        <v>0</v>
      </c>
      <c r="N20" s="110">
        <v>0</v>
      </c>
      <c r="O20" s="110">
        <v>0</v>
      </c>
      <c r="P20" s="110">
        <v>0</v>
      </c>
      <c r="Q20" s="115">
        <f aca="true" t="shared" si="12" ref="Q20:Q25">IF(N(H20)=0,"",IF(100*VALUE(H20)&lt;100,"Inprogress",IF(100*VALUE(J20)&lt;100,"Inprogress","Complete")))</f>
      </c>
      <c r="R20" s="116">
        <f aca="true" t="shared" si="13" ref="R20:R25">S20+T20+U20</f>
        <v>0</v>
      </c>
      <c r="S20" s="111">
        <v>0</v>
      </c>
      <c r="T20" s="111">
        <v>0</v>
      </c>
      <c r="U20" s="111">
        <v>0</v>
      </c>
      <c r="V20" s="115">
        <f aca="true" t="shared" si="14" ref="V20:V25">IF(S20&gt;0,"Open",IF(N(R20)=0,"","All Closed"))</f>
      </c>
    </row>
    <row r="21" spans="1:22" ht="12.75">
      <c r="A21" s="70"/>
      <c r="B21" s="70"/>
      <c r="C21" s="70"/>
      <c r="D21" s="70"/>
      <c r="E21" s="94">
        <v>0</v>
      </c>
      <c r="F21" s="94">
        <v>0</v>
      </c>
      <c r="G21" s="45">
        <f t="shared" si="8"/>
        <v>0</v>
      </c>
      <c r="H21" s="51">
        <f t="shared" si="9"/>
        <v>0</v>
      </c>
      <c r="I21" s="94">
        <v>0</v>
      </c>
      <c r="J21" s="87">
        <f t="shared" si="10"/>
        <v>0</v>
      </c>
      <c r="K21" s="94">
        <v>0</v>
      </c>
      <c r="L21" s="87">
        <f t="shared" si="11"/>
        <v>0</v>
      </c>
      <c r="M21" s="70">
        <v>0</v>
      </c>
      <c r="N21" s="70">
        <v>0</v>
      </c>
      <c r="O21" s="70">
        <v>0</v>
      </c>
      <c r="P21" s="70">
        <v>0</v>
      </c>
      <c r="Q21" s="85">
        <f t="shared" si="12"/>
      </c>
      <c r="R21" s="72">
        <f t="shared" si="13"/>
        <v>0</v>
      </c>
      <c r="S21" s="94">
        <v>0</v>
      </c>
      <c r="T21" s="94">
        <v>0</v>
      </c>
      <c r="U21" s="94">
        <v>0</v>
      </c>
      <c r="V21" s="85">
        <f t="shared" si="14"/>
      </c>
    </row>
    <row r="22" spans="1:22" ht="12.75">
      <c r="A22" s="70"/>
      <c r="B22" s="70"/>
      <c r="C22" s="70"/>
      <c r="D22" s="70"/>
      <c r="E22" s="94">
        <v>0</v>
      </c>
      <c r="F22" s="94">
        <v>0</v>
      </c>
      <c r="G22" s="45">
        <f t="shared" si="8"/>
        <v>0</v>
      </c>
      <c r="H22" s="51">
        <f t="shared" si="9"/>
        <v>0</v>
      </c>
      <c r="I22" s="94">
        <v>0</v>
      </c>
      <c r="J22" s="87">
        <f t="shared" si="10"/>
        <v>0</v>
      </c>
      <c r="K22" s="94">
        <v>0</v>
      </c>
      <c r="L22" s="87">
        <f t="shared" si="11"/>
        <v>0</v>
      </c>
      <c r="M22" s="70">
        <v>0</v>
      </c>
      <c r="N22" s="70">
        <v>0</v>
      </c>
      <c r="O22" s="70">
        <v>0</v>
      </c>
      <c r="P22" s="70">
        <v>0</v>
      </c>
      <c r="Q22" s="85">
        <f t="shared" si="12"/>
      </c>
      <c r="R22" s="72">
        <f t="shared" si="13"/>
        <v>0</v>
      </c>
      <c r="S22" s="94">
        <v>0</v>
      </c>
      <c r="T22" s="94">
        <v>0</v>
      </c>
      <c r="U22" s="94">
        <v>0</v>
      </c>
      <c r="V22" s="85">
        <f t="shared" si="14"/>
      </c>
    </row>
    <row r="23" spans="1:22" ht="12.75">
      <c r="A23" s="70"/>
      <c r="B23" s="70"/>
      <c r="C23" s="70"/>
      <c r="D23" s="70"/>
      <c r="E23" s="94">
        <v>0</v>
      </c>
      <c r="F23" s="94">
        <v>0</v>
      </c>
      <c r="G23" s="45">
        <f t="shared" si="8"/>
        <v>0</v>
      </c>
      <c r="H23" s="51">
        <f t="shared" si="9"/>
        <v>0</v>
      </c>
      <c r="I23" s="94">
        <v>0</v>
      </c>
      <c r="J23" s="87">
        <f t="shared" si="10"/>
        <v>0</v>
      </c>
      <c r="K23" s="94">
        <v>0</v>
      </c>
      <c r="L23" s="87">
        <f t="shared" si="11"/>
        <v>0</v>
      </c>
      <c r="M23" s="70">
        <v>0</v>
      </c>
      <c r="N23" s="70">
        <v>0</v>
      </c>
      <c r="O23" s="70">
        <v>0</v>
      </c>
      <c r="P23" s="70">
        <v>0</v>
      </c>
      <c r="Q23" s="85">
        <f t="shared" si="12"/>
      </c>
      <c r="R23" s="72">
        <f t="shared" si="13"/>
        <v>0</v>
      </c>
      <c r="S23" s="94">
        <v>0</v>
      </c>
      <c r="T23" s="94">
        <v>0</v>
      </c>
      <c r="U23" s="94">
        <v>0</v>
      </c>
      <c r="V23" s="85">
        <f t="shared" si="14"/>
      </c>
    </row>
    <row r="24" spans="1:22" ht="12.75">
      <c r="A24" s="80"/>
      <c r="B24" s="80"/>
      <c r="C24" s="80"/>
      <c r="D24" s="80"/>
      <c r="E24" s="104">
        <v>0</v>
      </c>
      <c r="F24" s="104">
        <v>0</v>
      </c>
      <c r="G24" s="105">
        <f t="shared" si="8"/>
        <v>0</v>
      </c>
      <c r="H24" s="106">
        <f t="shared" si="9"/>
        <v>0</v>
      </c>
      <c r="I24" s="104">
        <v>0</v>
      </c>
      <c r="J24" s="107">
        <f t="shared" si="10"/>
        <v>0</v>
      </c>
      <c r="K24" s="104">
        <v>0</v>
      </c>
      <c r="L24" s="107">
        <f t="shared" si="11"/>
        <v>0</v>
      </c>
      <c r="M24" s="80">
        <v>0</v>
      </c>
      <c r="N24" s="80">
        <v>0</v>
      </c>
      <c r="O24" s="80">
        <v>0</v>
      </c>
      <c r="P24" s="80">
        <v>0</v>
      </c>
      <c r="Q24" s="108">
        <f t="shared" si="12"/>
      </c>
      <c r="R24" s="109">
        <f t="shared" si="13"/>
        <v>0</v>
      </c>
      <c r="S24" s="104">
        <v>0</v>
      </c>
      <c r="T24" s="104">
        <v>0</v>
      </c>
      <c r="U24" s="104">
        <v>0</v>
      </c>
      <c r="V24" s="108">
        <f t="shared" si="14"/>
      </c>
    </row>
    <row r="25" spans="5:22" s="70" customFormat="1" ht="12.75">
      <c r="E25" s="94">
        <v>0</v>
      </c>
      <c r="F25" s="94">
        <v>0</v>
      </c>
      <c r="G25" s="45">
        <f t="shared" si="8"/>
        <v>0</v>
      </c>
      <c r="H25" s="51">
        <f t="shared" si="9"/>
        <v>0</v>
      </c>
      <c r="I25" s="94">
        <v>0</v>
      </c>
      <c r="J25" s="87">
        <f t="shared" si="10"/>
        <v>0</v>
      </c>
      <c r="K25" s="94">
        <v>0</v>
      </c>
      <c r="L25" s="87">
        <f t="shared" si="11"/>
        <v>0</v>
      </c>
      <c r="M25" s="70">
        <v>0</v>
      </c>
      <c r="N25" s="70">
        <v>0</v>
      </c>
      <c r="O25" s="70">
        <v>0</v>
      </c>
      <c r="P25" s="70">
        <v>0</v>
      </c>
      <c r="Q25" s="85">
        <f t="shared" si="12"/>
      </c>
      <c r="R25" s="72">
        <f t="shared" si="13"/>
        <v>0</v>
      </c>
      <c r="S25" s="94">
        <v>0</v>
      </c>
      <c r="T25" s="94">
        <v>0</v>
      </c>
      <c r="U25" s="94">
        <v>0</v>
      </c>
      <c r="V25" s="85">
        <f t="shared" si="14"/>
      </c>
    </row>
    <row r="26" spans="1:22" ht="12.75">
      <c r="A26" s="110"/>
      <c r="B26" s="110"/>
      <c r="C26" s="110"/>
      <c r="D26" s="110"/>
      <c r="E26" s="111">
        <v>0</v>
      </c>
      <c r="F26" s="111">
        <v>0</v>
      </c>
      <c r="G26" s="112">
        <f t="shared" si="1"/>
        <v>0</v>
      </c>
      <c r="H26" s="113">
        <f t="shared" si="2"/>
        <v>0</v>
      </c>
      <c r="I26" s="111">
        <v>0</v>
      </c>
      <c r="J26" s="114">
        <f t="shared" si="3"/>
        <v>0</v>
      </c>
      <c r="K26" s="111">
        <v>0</v>
      </c>
      <c r="L26" s="114">
        <f t="shared" si="4"/>
        <v>0</v>
      </c>
      <c r="M26" s="110">
        <v>0</v>
      </c>
      <c r="N26" s="110">
        <v>0</v>
      </c>
      <c r="O26" s="110">
        <v>0</v>
      </c>
      <c r="P26" s="110">
        <v>0</v>
      </c>
      <c r="Q26" s="115">
        <f t="shared" si="5"/>
      </c>
      <c r="R26" s="116">
        <f t="shared" si="6"/>
        <v>0</v>
      </c>
      <c r="S26" s="111">
        <v>0</v>
      </c>
      <c r="T26" s="111">
        <v>0</v>
      </c>
      <c r="U26" s="111">
        <v>0</v>
      </c>
      <c r="V26" s="115">
        <f t="shared" si="7"/>
      </c>
    </row>
    <row r="27" spans="1:22" ht="12.75">
      <c r="A27" s="70"/>
      <c r="B27" s="70"/>
      <c r="C27" s="70"/>
      <c r="D27" s="70"/>
      <c r="E27" s="94">
        <v>0</v>
      </c>
      <c r="F27" s="94">
        <v>0</v>
      </c>
      <c r="G27" s="45">
        <f t="shared" si="1"/>
        <v>0</v>
      </c>
      <c r="H27" s="51">
        <f t="shared" si="2"/>
        <v>0</v>
      </c>
      <c r="I27" s="94">
        <v>0</v>
      </c>
      <c r="J27" s="87">
        <f t="shared" si="3"/>
        <v>0</v>
      </c>
      <c r="K27" s="94">
        <v>0</v>
      </c>
      <c r="L27" s="87">
        <f t="shared" si="4"/>
        <v>0</v>
      </c>
      <c r="M27" s="70">
        <v>0</v>
      </c>
      <c r="N27" s="70">
        <v>0</v>
      </c>
      <c r="O27" s="70">
        <v>0</v>
      </c>
      <c r="P27" s="70">
        <v>0</v>
      </c>
      <c r="Q27" s="85">
        <f t="shared" si="5"/>
      </c>
      <c r="R27" s="72">
        <f t="shared" si="6"/>
        <v>0</v>
      </c>
      <c r="S27" s="94">
        <v>0</v>
      </c>
      <c r="T27" s="94">
        <v>0</v>
      </c>
      <c r="U27" s="94">
        <v>0</v>
      </c>
      <c r="V27" s="85">
        <f t="shared" si="7"/>
      </c>
    </row>
    <row r="28" spans="1:22" ht="12.75">
      <c r="A28" s="70"/>
      <c r="B28" s="70"/>
      <c r="C28" s="70"/>
      <c r="D28" s="70"/>
      <c r="E28" s="94">
        <v>0</v>
      </c>
      <c r="F28" s="94">
        <v>0</v>
      </c>
      <c r="G28" s="45">
        <f t="shared" si="1"/>
        <v>0</v>
      </c>
      <c r="H28" s="51">
        <f t="shared" si="2"/>
        <v>0</v>
      </c>
      <c r="I28" s="94">
        <v>0</v>
      </c>
      <c r="J28" s="87">
        <f t="shared" si="3"/>
        <v>0</v>
      </c>
      <c r="K28" s="94">
        <v>0</v>
      </c>
      <c r="L28" s="87">
        <f t="shared" si="4"/>
        <v>0</v>
      </c>
      <c r="M28" s="70">
        <v>0</v>
      </c>
      <c r="N28" s="70">
        <v>0</v>
      </c>
      <c r="O28" s="70">
        <v>0</v>
      </c>
      <c r="P28" s="70">
        <v>0</v>
      </c>
      <c r="Q28" s="85">
        <f t="shared" si="5"/>
      </c>
      <c r="R28" s="72">
        <f t="shared" si="6"/>
        <v>0</v>
      </c>
      <c r="S28" s="94">
        <v>0</v>
      </c>
      <c r="T28" s="94">
        <v>0</v>
      </c>
      <c r="U28" s="94">
        <v>0</v>
      </c>
      <c r="V28" s="85">
        <f t="shared" si="7"/>
      </c>
    </row>
    <row r="29" spans="1:22" ht="12.75">
      <c r="A29" s="70"/>
      <c r="B29" s="70"/>
      <c r="C29" s="70"/>
      <c r="D29" s="70"/>
      <c r="E29" s="94">
        <v>0</v>
      </c>
      <c r="F29" s="94">
        <v>0</v>
      </c>
      <c r="G29" s="45">
        <f t="shared" si="1"/>
        <v>0</v>
      </c>
      <c r="H29" s="51">
        <f t="shared" si="2"/>
        <v>0</v>
      </c>
      <c r="I29" s="94">
        <v>0</v>
      </c>
      <c r="J29" s="87">
        <f t="shared" si="3"/>
        <v>0</v>
      </c>
      <c r="K29" s="94">
        <v>0</v>
      </c>
      <c r="L29" s="87">
        <f t="shared" si="4"/>
        <v>0</v>
      </c>
      <c r="M29" s="70">
        <v>0</v>
      </c>
      <c r="N29" s="70">
        <v>0</v>
      </c>
      <c r="O29" s="70">
        <v>0</v>
      </c>
      <c r="P29" s="70">
        <v>0</v>
      </c>
      <c r="Q29" s="85">
        <f t="shared" si="5"/>
      </c>
      <c r="R29" s="72">
        <f t="shared" si="6"/>
        <v>0</v>
      </c>
      <c r="S29" s="94">
        <v>0</v>
      </c>
      <c r="T29" s="94">
        <v>0</v>
      </c>
      <c r="U29" s="94">
        <v>0</v>
      </c>
      <c r="V29" s="85">
        <f t="shared" si="7"/>
      </c>
    </row>
    <row r="30" spans="1:22" ht="13.5" thickBot="1">
      <c r="A30" s="81"/>
      <c r="B30" s="81"/>
      <c r="C30" s="81"/>
      <c r="D30" s="81"/>
      <c r="E30" s="95">
        <v>0</v>
      </c>
      <c r="F30" s="95">
        <v>0</v>
      </c>
      <c r="G30" s="47">
        <f t="shared" si="1"/>
        <v>0</v>
      </c>
      <c r="H30" s="52">
        <f t="shared" si="2"/>
        <v>0</v>
      </c>
      <c r="I30" s="95">
        <v>0</v>
      </c>
      <c r="J30" s="88">
        <f t="shared" si="3"/>
        <v>0</v>
      </c>
      <c r="K30" s="95">
        <v>0</v>
      </c>
      <c r="L30" s="88">
        <f t="shared" si="4"/>
        <v>0</v>
      </c>
      <c r="M30" s="81">
        <v>0</v>
      </c>
      <c r="N30" s="81">
        <v>0</v>
      </c>
      <c r="O30" s="81">
        <v>0</v>
      </c>
      <c r="P30" s="81">
        <v>0</v>
      </c>
      <c r="Q30" s="86">
        <f t="shared" si="5"/>
      </c>
      <c r="R30" s="82">
        <f t="shared" si="6"/>
        <v>0</v>
      </c>
      <c r="S30" s="95">
        <v>0</v>
      </c>
      <c r="T30" s="95">
        <v>0</v>
      </c>
      <c r="U30" s="95">
        <v>0</v>
      </c>
      <c r="V30" s="86">
        <f t="shared" si="7"/>
      </c>
    </row>
    <row r="31" spans="1:22" ht="12.75">
      <c r="A31" s="89" t="str">
        <f>A32</f>
        <v> </v>
      </c>
      <c r="B31" s="90">
        <f>COUNTA(B32:B61)</f>
        <v>2</v>
      </c>
      <c r="C31" s="91">
        <f>MIN(C32:C61)</f>
        <v>0</v>
      </c>
      <c r="D31" s="91">
        <f>MAX(D32:D61)</f>
        <v>0</v>
      </c>
      <c r="E31" s="89">
        <f>SUM(E32:E61)</f>
        <v>0</v>
      </c>
      <c r="F31" s="89">
        <f>SUM(F32:F61)</f>
        <v>0</v>
      </c>
      <c r="G31" s="93">
        <f>SUM(G32:G61)</f>
        <v>0</v>
      </c>
      <c r="H31" s="103">
        <f>SUM(H32:H61)/$B31</f>
        <v>0</v>
      </c>
      <c r="I31" s="89">
        <f>SUM(I32:I61)</f>
        <v>0</v>
      </c>
      <c r="J31" s="103">
        <f>SUM(J32:J61)/$B31</f>
        <v>0</v>
      </c>
      <c r="K31" s="89">
        <f>SUM(K32:K61)</f>
        <v>0</v>
      </c>
      <c r="L31" s="103">
        <f>SUM(L32:L61)/$B31</f>
        <v>0</v>
      </c>
      <c r="M31" s="89">
        <f>SUM(M32:M61)</f>
        <v>0</v>
      </c>
      <c r="N31" s="89">
        <f>SUM(N32:N61)</f>
        <v>0</v>
      </c>
      <c r="O31" s="89">
        <f>SUM(O32:O61)</f>
        <v>0</v>
      </c>
      <c r="P31" s="89">
        <f>SUM(P32:P61)</f>
        <v>0</v>
      </c>
      <c r="Q31" s="90">
        <f>IF(N(H31)=0,"",IF(100*VALUE(H31)&lt;100,"Inprogress",IF(100*VALUE(J31)&lt;100,"Inprogress","Complete")))</f>
      </c>
      <c r="R31" s="93">
        <f>SUM(R32:R61)</f>
        <v>0</v>
      </c>
      <c r="S31" s="89">
        <f>SUM(S32:S61)</f>
        <v>0</v>
      </c>
      <c r="T31" s="89">
        <f>SUM(T32:T61)</f>
        <v>0</v>
      </c>
      <c r="U31" s="89">
        <f>SUM(U32:U61)</f>
        <v>0</v>
      </c>
      <c r="V31" s="90">
        <f t="shared" si="7"/>
      </c>
    </row>
    <row r="32" spans="1:22" ht="12.75">
      <c r="A32" s="70" t="s">
        <v>131</v>
      </c>
      <c r="B32" s="70" t="s">
        <v>131</v>
      </c>
      <c r="C32" s="71" t="s">
        <v>131</v>
      </c>
      <c r="D32" s="71" t="s">
        <v>131</v>
      </c>
      <c r="E32" s="70">
        <v>0</v>
      </c>
      <c r="F32" s="70">
        <v>0</v>
      </c>
      <c r="G32" s="45">
        <f>IF(F32=0,0,I32+K32+M32+N32)</f>
        <v>0</v>
      </c>
      <c r="H32" s="51">
        <f>IF(G32=0,0,IF(F32=0,0,(G32/F32)))</f>
        <v>0</v>
      </c>
      <c r="I32" s="70">
        <v>0</v>
      </c>
      <c r="J32" s="87">
        <f>IF(I32=0,0,IF(F32=0,0,(I32/F32)))</f>
        <v>0</v>
      </c>
      <c r="K32" s="70">
        <v>0</v>
      </c>
      <c r="L32" s="87">
        <f>IF(K32=0,0,IF(F32=0,0,(K32/F32)))</f>
        <v>0</v>
      </c>
      <c r="M32" s="70">
        <v>0</v>
      </c>
      <c r="N32" s="70">
        <v>0</v>
      </c>
      <c r="O32" s="70">
        <v>0</v>
      </c>
      <c r="P32" s="70">
        <v>0</v>
      </c>
      <c r="Q32" s="85">
        <f>IF(N(H32)=0,"",IF(100*VALUE(H32)&lt;100,"Inprogress",IF(100*VALUE(J32)&lt;100,"Inprogress","Complete")))</f>
      </c>
      <c r="R32" s="72">
        <f>S32+T32</f>
        <v>0</v>
      </c>
      <c r="S32" s="70">
        <v>0</v>
      </c>
      <c r="T32" s="70">
        <v>0</v>
      </c>
      <c r="U32" s="70">
        <v>0</v>
      </c>
      <c r="V32" s="85">
        <f t="shared" si="7"/>
      </c>
    </row>
    <row r="33" spans="1:22" ht="12.75">
      <c r="A33" s="70"/>
      <c r="B33" s="70" t="s">
        <v>131</v>
      </c>
      <c r="C33" s="71" t="s">
        <v>131</v>
      </c>
      <c r="D33" s="71" t="s">
        <v>131</v>
      </c>
      <c r="E33" s="70">
        <v>0</v>
      </c>
      <c r="F33" s="70">
        <v>0</v>
      </c>
      <c r="G33" s="45">
        <f>IF(F33=0,0,I33+K33+M33+N33)</f>
        <v>0</v>
      </c>
      <c r="H33" s="51">
        <f>IF(G33=0,0,IF(F33=0,0,(G33/F33)))</f>
        <v>0</v>
      </c>
      <c r="I33" s="70">
        <v>0</v>
      </c>
      <c r="J33" s="87">
        <f>IF(I33=0,0,IF(F33=0,0,(I33/F33)))</f>
        <v>0</v>
      </c>
      <c r="K33" s="70">
        <v>0</v>
      </c>
      <c r="L33" s="87">
        <f>IF(K33=0,0,IF(F33=0,0,(K33/F33)))</f>
        <v>0</v>
      </c>
      <c r="M33" s="70">
        <v>0</v>
      </c>
      <c r="N33" s="70">
        <v>0</v>
      </c>
      <c r="O33" s="70">
        <v>0</v>
      </c>
      <c r="P33" s="70">
        <v>0</v>
      </c>
      <c r="Q33" s="85">
        <f>IF(N(H33)=0,"",IF(100*VALUE(H33)&lt;100,"Inprogress",IF(100*VALUE(J33)&lt;100,"Inprogress","Complete")))</f>
      </c>
      <c r="R33" s="72">
        <f>S33+T33</f>
        <v>0</v>
      </c>
      <c r="S33" s="94">
        <v>0</v>
      </c>
      <c r="T33" s="70">
        <v>0</v>
      </c>
      <c r="U33" s="70">
        <v>0</v>
      </c>
      <c r="V33" s="85">
        <f t="shared" si="7"/>
      </c>
    </row>
    <row r="34" spans="1:22" ht="12.75">
      <c r="A34" s="70"/>
      <c r="B34" s="70"/>
      <c r="C34" s="71"/>
      <c r="D34" s="71"/>
      <c r="E34" s="70">
        <v>0</v>
      </c>
      <c r="F34" s="70">
        <v>0</v>
      </c>
      <c r="G34" s="45">
        <f>IF(F34=0,0,I34+K34+M34+N34)</f>
        <v>0</v>
      </c>
      <c r="H34" s="51">
        <f>IF(G34=0,0,IF(F34=0,0,(G34/F34)))</f>
        <v>0</v>
      </c>
      <c r="I34" s="70">
        <v>0</v>
      </c>
      <c r="J34" s="87">
        <f>IF(I34=0,0,IF(F34=0,0,(I34/F34)))</f>
        <v>0</v>
      </c>
      <c r="K34" s="70">
        <v>0</v>
      </c>
      <c r="L34" s="87">
        <f>IF(K34=0,0,IF(F34=0,0,(K34/F34)))</f>
        <v>0</v>
      </c>
      <c r="M34" s="70">
        <v>0</v>
      </c>
      <c r="N34" s="70">
        <v>0</v>
      </c>
      <c r="O34" s="70">
        <v>0</v>
      </c>
      <c r="P34" s="70">
        <v>0</v>
      </c>
      <c r="Q34" s="85">
        <f>IF(N(H34)=0,"",IF(100*VALUE(H34)&lt;100,"Inprogress",IF(100*VALUE(J34)&lt;100,"Inprogress","Complete")))</f>
      </c>
      <c r="R34" s="72">
        <f>S34+T34</f>
        <v>0</v>
      </c>
      <c r="S34" s="94">
        <v>0</v>
      </c>
      <c r="T34" s="94">
        <v>0</v>
      </c>
      <c r="U34" s="94">
        <v>0</v>
      </c>
      <c r="V34" s="85">
        <f>IF(S34&gt;0,"Open",IF(N(R34)=0,"","All Closed"))</f>
      </c>
    </row>
    <row r="35" spans="1:22" ht="12.75">
      <c r="A35" s="70"/>
      <c r="B35" s="70"/>
      <c r="C35" s="71"/>
      <c r="D35" s="71"/>
      <c r="E35" s="70">
        <v>0</v>
      </c>
      <c r="F35" s="70">
        <v>0</v>
      </c>
      <c r="G35" s="45">
        <f aca="true" t="shared" si="15" ref="G35:G50">IF(F35=0,0,I35+K35+M35+N35)</f>
        <v>0</v>
      </c>
      <c r="H35" s="51">
        <f aca="true" t="shared" si="16" ref="H35:H50">IF(G35=0,0,IF(F35=0,0,(G35/F35)))</f>
        <v>0</v>
      </c>
      <c r="I35" s="70">
        <v>0</v>
      </c>
      <c r="J35" s="87">
        <f aca="true" t="shared" si="17" ref="J35:J50">IF(I35=0,0,IF(F35=0,0,(I35/F35)))</f>
        <v>0</v>
      </c>
      <c r="K35" s="70">
        <v>0</v>
      </c>
      <c r="L35" s="87">
        <f aca="true" t="shared" si="18" ref="L35:L50">IF(K35=0,0,IF(F35=0,0,(K35/F35)))</f>
        <v>0</v>
      </c>
      <c r="M35" s="70">
        <v>0</v>
      </c>
      <c r="N35" s="70">
        <v>0</v>
      </c>
      <c r="O35" s="70">
        <v>0</v>
      </c>
      <c r="P35" s="70">
        <v>0</v>
      </c>
      <c r="Q35" s="85">
        <f aca="true" t="shared" si="19" ref="Q35:Q50">IF(N(H35)=0,"",IF(100*VALUE(H35)&lt;100,"Inprogress",IF(100*VALUE(J35)&lt;100,"Inprogress","Complete")))</f>
      </c>
      <c r="R35" s="72">
        <f aca="true" t="shared" si="20" ref="R35:R50">S35+T35</f>
        <v>0</v>
      </c>
      <c r="S35" s="94">
        <v>0</v>
      </c>
      <c r="T35" s="94">
        <v>0</v>
      </c>
      <c r="U35" s="94">
        <v>0</v>
      </c>
      <c r="V35" s="85">
        <f aca="true" t="shared" si="21" ref="V35:V50">IF(S35&gt;0,"Open",IF(N(R35)=0,"","All Closed"))</f>
      </c>
    </row>
    <row r="36" spans="1:22" ht="12.75">
      <c r="A36" s="70"/>
      <c r="B36" s="70"/>
      <c r="C36" s="71"/>
      <c r="D36" s="71"/>
      <c r="E36" s="70">
        <v>0</v>
      </c>
      <c r="F36" s="70">
        <v>0</v>
      </c>
      <c r="G36" s="45">
        <f t="shared" si="15"/>
        <v>0</v>
      </c>
      <c r="H36" s="51">
        <f t="shared" si="16"/>
        <v>0</v>
      </c>
      <c r="I36" s="70">
        <v>0</v>
      </c>
      <c r="J36" s="87">
        <f t="shared" si="17"/>
        <v>0</v>
      </c>
      <c r="K36" s="70">
        <v>0</v>
      </c>
      <c r="L36" s="87">
        <f t="shared" si="18"/>
        <v>0</v>
      </c>
      <c r="M36" s="70">
        <v>0</v>
      </c>
      <c r="N36" s="70">
        <v>0</v>
      </c>
      <c r="O36" s="70">
        <v>0</v>
      </c>
      <c r="P36" s="70">
        <v>0</v>
      </c>
      <c r="Q36" s="85">
        <f t="shared" si="19"/>
      </c>
      <c r="R36" s="72">
        <f t="shared" si="20"/>
        <v>0</v>
      </c>
      <c r="S36" s="94">
        <v>0</v>
      </c>
      <c r="T36" s="94">
        <v>0</v>
      </c>
      <c r="U36" s="94">
        <v>0</v>
      </c>
      <c r="V36" s="85">
        <f t="shared" si="21"/>
      </c>
    </row>
    <row r="37" spans="1:22" ht="12.75">
      <c r="A37" s="70"/>
      <c r="B37" s="70"/>
      <c r="C37" s="71"/>
      <c r="D37" s="71"/>
      <c r="E37" s="70">
        <v>0</v>
      </c>
      <c r="F37" s="70">
        <v>0</v>
      </c>
      <c r="G37" s="45">
        <f t="shared" si="15"/>
        <v>0</v>
      </c>
      <c r="H37" s="51">
        <f t="shared" si="16"/>
        <v>0</v>
      </c>
      <c r="I37" s="70">
        <v>0</v>
      </c>
      <c r="J37" s="87">
        <f t="shared" si="17"/>
        <v>0</v>
      </c>
      <c r="K37" s="70">
        <v>0</v>
      </c>
      <c r="L37" s="87">
        <f t="shared" si="18"/>
        <v>0</v>
      </c>
      <c r="M37" s="70">
        <v>0</v>
      </c>
      <c r="N37" s="70">
        <v>0</v>
      </c>
      <c r="O37" s="70">
        <v>0</v>
      </c>
      <c r="P37" s="70">
        <v>0</v>
      </c>
      <c r="Q37" s="85">
        <f t="shared" si="19"/>
      </c>
      <c r="R37" s="72">
        <f t="shared" si="20"/>
        <v>0</v>
      </c>
      <c r="S37" s="94">
        <v>0</v>
      </c>
      <c r="T37" s="94">
        <v>0</v>
      </c>
      <c r="U37" s="94">
        <v>0</v>
      </c>
      <c r="V37" s="85">
        <f t="shared" si="21"/>
      </c>
    </row>
    <row r="38" spans="1:22" ht="12.75">
      <c r="A38" s="70"/>
      <c r="B38" s="70"/>
      <c r="C38" s="71"/>
      <c r="D38" s="71"/>
      <c r="E38" s="70">
        <v>0</v>
      </c>
      <c r="F38" s="70">
        <v>0</v>
      </c>
      <c r="G38" s="45">
        <f t="shared" si="15"/>
        <v>0</v>
      </c>
      <c r="H38" s="51">
        <f t="shared" si="16"/>
        <v>0</v>
      </c>
      <c r="I38" s="70">
        <v>0</v>
      </c>
      <c r="J38" s="87">
        <f t="shared" si="17"/>
        <v>0</v>
      </c>
      <c r="K38" s="70">
        <v>0</v>
      </c>
      <c r="L38" s="87">
        <f t="shared" si="18"/>
        <v>0</v>
      </c>
      <c r="M38" s="70">
        <v>0</v>
      </c>
      <c r="N38" s="70">
        <v>0</v>
      </c>
      <c r="O38" s="70">
        <v>0</v>
      </c>
      <c r="P38" s="70">
        <v>0</v>
      </c>
      <c r="Q38" s="85">
        <f t="shared" si="19"/>
      </c>
      <c r="R38" s="72">
        <f t="shared" si="20"/>
        <v>0</v>
      </c>
      <c r="S38" s="94">
        <v>0</v>
      </c>
      <c r="T38" s="94">
        <v>0</v>
      </c>
      <c r="U38" s="94">
        <v>0</v>
      </c>
      <c r="V38" s="85">
        <f t="shared" si="21"/>
      </c>
    </row>
    <row r="39" spans="1:22" ht="12.75">
      <c r="A39" s="70"/>
      <c r="B39" s="70"/>
      <c r="C39" s="71"/>
      <c r="D39" s="71"/>
      <c r="E39" s="70">
        <v>0</v>
      </c>
      <c r="F39" s="70">
        <v>0</v>
      </c>
      <c r="G39" s="45">
        <f t="shared" si="15"/>
        <v>0</v>
      </c>
      <c r="H39" s="51">
        <f t="shared" si="16"/>
        <v>0</v>
      </c>
      <c r="I39" s="70">
        <v>0</v>
      </c>
      <c r="J39" s="87">
        <f t="shared" si="17"/>
        <v>0</v>
      </c>
      <c r="K39" s="70">
        <v>0</v>
      </c>
      <c r="L39" s="87">
        <f t="shared" si="18"/>
        <v>0</v>
      </c>
      <c r="M39" s="70">
        <v>0</v>
      </c>
      <c r="N39" s="70">
        <v>0</v>
      </c>
      <c r="O39" s="70">
        <v>0</v>
      </c>
      <c r="P39" s="70">
        <v>0</v>
      </c>
      <c r="Q39" s="85">
        <f t="shared" si="19"/>
      </c>
      <c r="R39" s="72">
        <f t="shared" si="20"/>
        <v>0</v>
      </c>
      <c r="S39" s="94">
        <v>0</v>
      </c>
      <c r="T39" s="94">
        <v>0</v>
      </c>
      <c r="U39" s="94">
        <v>0</v>
      </c>
      <c r="V39" s="85">
        <f>IF(S39&gt;0,"Open",IF(N(R39)=0,"","All Closed"))</f>
      </c>
    </row>
    <row r="40" spans="1:22" ht="12.75">
      <c r="A40" s="70"/>
      <c r="B40" s="70"/>
      <c r="C40" s="71"/>
      <c r="D40" s="71"/>
      <c r="E40" s="70">
        <v>0</v>
      </c>
      <c r="F40" s="70">
        <v>0</v>
      </c>
      <c r="G40" s="45">
        <f t="shared" si="15"/>
        <v>0</v>
      </c>
      <c r="H40" s="51">
        <f t="shared" si="16"/>
        <v>0</v>
      </c>
      <c r="I40" s="70">
        <v>0</v>
      </c>
      <c r="J40" s="87">
        <f t="shared" si="17"/>
        <v>0</v>
      </c>
      <c r="K40" s="70">
        <v>0</v>
      </c>
      <c r="L40" s="87">
        <f t="shared" si="18"/>
        <v>0</v>
      </c>
      <c r="M40" s="70">
        <v>0</v>
      </c>
      <c r="N40" s="70">
        <v>0</v>
      </c>
      <c r="O40" s="70">
        <v>0</v>
      </c>
      <c r="P40" s="70">
        <v>0</v>
      </c>
      <c r="Q40" s="85">
        <f t="shared" si="19"/>
      </c>
      <c r="R40" s="72">
        <f t="shared" si="20"/>
        <v>0</v>
      </c>
      <c r="S40" s="94">
        <v>0</v>
      </c>
      <c r="T40" s="94">
        <v>0</v>
      </c>
      <c r="U40" s="94">
        <v>0</v>
      </c>
      <c r="V40" s="85">
        <f aca="true" t="shared" si="22" ref="V40:V46">IF(S40&gt;0,"Open",IF(N(R40)=0,"","All Closed"))</f>
      </c>
    </row>
    <row r="41" spans="1:22" ht="12.75">
      <c r="A41" s="70"/>
      <c r="B41" s="70"/>
      <c r="C41" s="71"/>
      <c r="D41" s="71"/>
      <c r="E41" s="70">
        <v>0</v>
      </c>
      <c r="F41" s="70">
        <v>0</v>
      </c>
      <c r="G41" s="45">
        <f t="shared" si="15"/>
        <v>0</v>
      </c>
      <c r="H41" s="51">
        <f t="shared" si="16"/>
        <v>0</v>
      </c>
      <c r="I41" s="70">
        <v>0</v>
      </c>
      <c r="J41" s="87">
        <f t="shared" si="17"/>
        <v>0</v>
      </c>
      <c r="K41" s="70">
        <v>0</v>
      </c>
      <c r="L41" s="87">
        <f t="shared" si="18"/>
        <v>0</v>
      </c>
      <c r="M41" s="70">
        <v>0</v>
      </c>
      <c r="N41" s="70">
        <v>0</v>
      </c>
      <c r="O41" s="70">
        <v>0</v>
      </c>
      <c r="P41" s="70">
        <v>0</v>
      </c>
      <c r="Q41" s="85">
        <f t="shared" si="19"/>
      </c>
      <c r="R41" s="72">
        <f t="shared" si="20"/>
        <v>0</v>
      </c>
      <c r="S41" s="94">
        <v>0</v>
      </c>
      <c r="T41" s="94">
        <v>0</v>
      </c>
      <c r="U41" s="94">
        <v>0</v>
      </c>
      <c r="V41" s="85">
        <f t="shared" si="22"/>
      </c>
    </row>
    <row r="42" spans="1:22" ht="12.75">
      <c r="A42" s="70"/>
      <c r="B42" s="70"/>
      <c r="C42" s="71"/>
      <c r="D42" s="71"/>
      <c r="E42" s="70">
        <v>0</v>
      </c>
      <c r="F42" s="70">
        <v>0</v>
      </c>
      <c r="G42" s="45">
        <f t="shared" si="15"/>
        <v>0</v>
      </c>
      <c r="H42" s="51">
        <f t="shared" si="16"/>
        <v>0</v>
      </c>
      <c r="I42" s="70">
        <v>0</v>
      </c>
      <c r="J42" s="87">
        <f t="shared" si="17"/>
        <v>0</v>
      </c>
      <c r="K42" s="70">
        <v>0</v>
      </c>
      <c r="L42" s="87">
        <f t="shared" si="18"/>
        <v>0</v>
      </c>
      <c r="M42" s="70">
        <v>0</v>
      </c>
      <c r="N42" s="70">
        <v>0</v>
      </c>
      <c r="O42" s="70">
        <v>0</v>
      </c>
      <c r="P42" s="70">
        <v>0</v>
      </c>
      <c r="Q42" s="85">
        <f t="shared" si="19"/>
      </c>
      <c r="R42" s="72">
        <f t="shared" si="20"/>
        <v>0</v>
      </c>
      <c r="S42" s="94">
        <v>0</v>
      </c>
      <c r="T42" s="94">
        <v>0</v>
      </c>
      <c r="U42" s="94">
        <v>0</v>
      </c>
      <c r="V42" s="85">
        <f t="shared" si="22"/>
      </c>
    </row>
    <row r="43" spans="1:22" ht="12.75">
      <c r="A43" s="70"/>
      <c r="B43" s="70"/>
      <c r="C43" s="71"/>
      <c r="D43" s="71"/>
      <c r="E43" s="70">
        <v>0</v>
      </c>
      <c r="F43" s="70">
        <v>0</v>
      </c>
      <c r="G43" s="45">
        <f t="shared" si="15"/>
        <v>0</v>
      </c>
      <c r="H43" s="51">
        <f t="shared" si="16"/>
        <v>0</v>
      </c>
      <c r="I43" s="70">
        <v>0</v>
      </c>
      <c r="J43" s="87">
        <f t="shared" si="17"/>
        <v>0</v>
      </c>
      <c r="K43" s="70">
        <v>0</v>
      </c>
      <c r="L43" s="87">
        <f t="shared" si="18"/>
        <v>0</v>
      </c>
      <c r="M43" s="70">
        <v>0</v>
      </c>
      <c r="N43" s="70">
        <v>0</v>
      </c>
      <c r="O43" s="70">
        <v>0</v>
      </c>
      <c r="P43" s="70">
        <v>0</v>
      </c>
      <c r="Q43" s="85">
        <f t="shared" si="19"/>
      </c>
      <c r="R43" s="72">
        <f t="shared" si="20"/>
        <v>0</v>
      </c>
      <c r="S43" s="94">
        <v>0</v>
      </c>
      <c r="T43" s="94">
        <v>0</v>
      </c>
      <c r="U43" s="94">
        <v>0</v>
      </c>
      <c r="V43" s="85">
        <f t="shared" si="22"/>
      </c>
    </row>
    <row r="44" spans="1:22" ht="12.75">
      <c r="A44" s="70"/>
      <c r="B44" s="70"/>
      <c r="C44" s="70"/>
      <c r="D44" s="70"/>
      <c r="E44" s="70">
        <v>0</v>
      </c>
      <c r="F44" s="70">
        <v>0</v>
      </c>
      <c r="G44" s="45">
        <f t="shared" si="15"/>
        <v>0</v>
      </c>
      <c r="H44" s="51">
        <f t="shared" si="16"/>
        <v>0</v>
      </c>
      <c r="I44" s="70">
        <v>0</v>
      </c>
      <c r="J44" s="87">
        <f t="shared" si="17"/>
        <v>0</v>
      </c>
      <c r="K44" s="70">
        <v>0</v>
      </c>
      <c r="L44" s="87">
        <f t="shared" si="18"/>
        <v>0</v>
      </c>
      <c r="M44" s="70">
        <v>0</v>
      </c>
      <c r="N44" s="70">
        <v>0</v>
      </c>
      <c r="O44" s="70">
        <v>0</v>
      </c>
      <c r="P44" s="70">
        <v>0</v>
      </c>
      <c r="Q44" s="85">
        <f t="shared" si="19"/>
      </c>
      <c r="R44" s="72">
        <f t="shared" si="20"/>
        <v>0</v>
      </c>
      <c r="S44" s="94">
        <v>0</v>
      </c>
      <c r="T44" s="94">
        <v>0</v>
      </c>
      <c r="U44" s="94">
        <v>0</v>
      </c>
      <c r="V44" s="85">
        <f t="shared" si="22"/>
      </c>
    </row>
    <row r="45" spans="1:22" ht="12.75">
      <c r="A45" s="70"/>
      <c r="B45" s="70"/>
      <c r="C45" s="70"/>
      <c r="D45" s="70"/>
      <c r="E45" s="70">
        <v>0</v>
      </c>
      <c r="F45" s="70">
        <v>0</v>
      </c>
      <c r="G45" s="45">
        <f t="shared" si="15"/>
        <v>0</v>
      </c>
      <c r="H45" s="51">
        <f t="shared" si="16"/>
        <v>0</v>
      </c>
      <c r="I45" s="70">
        <v>0</v>
      </c>
      <c r="J45" s="87">
        <f t="shared" si="17"/>
        <v>0</v>
      </c>
      <c r="K45" s="70">
        <v>0</v>
      </c>
      <c r="L45" s="87">
        <f t="shared" si="18"/>
        <v>0</v>
      </c>
      <c r="M45" s="70">
        <v>0</v>
      </c>
      <c r="N45" s="70">
        <v>0</v>
      </c>
      <c r="O45" s="70">
        <v>0</v>
      </c>
      <c r="P45" s="70">
        <v>0</v>
      </c>
      <c r="Q45" s="85">
        <f t="shared" si="19"/>
      </c>
      <c r="R45" s="72">
        <f t="shared" si="20"/>
        <v>0</v>
      </c>
      <c r="S45" s="94">
        <v>0</v>
      </c>
      <c r="T45" s="94">
        <v>0</v>
      </c>
      <c r="U45" s="94">
        <v>0</v>
      </c>
      <c r="V45" s="85">
        <f t="shared" si="22"/>
      </c>
    </row>
    <row r="46" spans="1:22" ht="12.75">
      <c r="A46" s="70"/>
      <c r="B46" s="70"/>
      <c r="C46" s="70"/>
      <c r="D46" s="70"/>
      <c r="E46" s="70">
        <v>0</v>
      </c>
      <c r="F46" s="70">
        <v>0</v>
      </c>
      <c r="G46" s="45">
        <f t="shared" si="15"/>
        <v>0</v>
      </c>
      <c r="H46" s="51">
        <f t="shared" si="16"/>
        <v>0</v>
      </c>
      <c r="I46" s="70">
        <v>0</v>
      </c>
      <c r="J46" s="87">
        <f t="shared" si="17"/>
        <v>0</v>
      </c>
      <c r="K46" s="70">
        <v>0</v>
      </c>
      <c r="L46" s="87">
        <f t="shared" si="18"/>
        <v>0</v>
      </c>
      <c r="M46" s="70">
        <v>0</v>
      </c>
      <c r="N46" s="70">
        <v>0</v>
      </c>
      <c r="O46" s="70">
        <v>0</v>
      </c>
      <c r="P46" s="70">
        <v>0</v>
      </c>
      <c r="Q46" s="85">
        <f t="shared" si="19"/>
      </c>
      <c r="R46" s="72">
        <f t="shared" si="20"/>
        <v>0</v>
      </c>
      <c r="S46" s="94">
        <v>0</v>
      </c>
      <c r="T46" s="94">
        <v>0</v>
      </c>
      <c r="U46" s="94">
        <v>0</v>
      </c>
      <c r="V46" s="85">
        <f t="shared" si="22"/>
      </c>
    </row>
    <row r="47" spans="1:22" ht="12.75">
      <c r="A47" s="70"/>
      <c r="B47" s="70"/>
      <c r="C47" s="70"/>
      <c r="D47" s="70"/>
      <c r="E47" s="70">
        <v>0</v>
      </c>
      <c r="F47" s="70">
        <v>0</v>
      </c>
      <c r="G47" s="45">
        <f t="shared" si="15"/>
        <v>0</v>
      </c>
      <c r="H47" s="51">
        <f t="shared" si="16"/>
        <v>0</v>
      </c>
      <c r="I47" s="70">
        <v>0</v>
      </c>
      <c r="J47" s="87">
        <f t="shared" si="17"/>
        <v>0</v>
      </c>
      <c r="K47" s="70">
        <v>0</v>
      </c>
      <c r="L47" s="87">
        <f t="shared" si="18"/>
        <v>0</v>
      </c>
      <c r="M47" s="70">
        <v>0</v>
      </c>
      <c r="N47" s="70">
        <v>0</v>
      </c>
      <c r="O47" s="70">
        <v>0</v>
      </c>
      <c r="P47" s="70">
        <v>0</v>
      </c>
      <c r="Q47" s="85">
        <f t="shared" si="19"/>
      </c>
      <c r="R47" s="72">
        <f t="shared" si="20"/>
        <v>0</v>
      </c>
      <c r="S47" s="94">
        <v>0</v>
      </c>
      <c r="T47" s="94">
        <v>0</v>
      </c>
      <c r="U47" s="94">
        <v>0</v>
      </c>
      <c r="V47" s="85">
        <f t="shared" si="21"/>
      </c>
    </row>
    <row r="48" spans="1:22" ht="12.75">
      <c r="A48" s="70"/>
      <c r="B48" s="70"/>
      <c r="C48" s="70"/>
      <c r="D48" s="70"/>
      <c r="E48" s="70">
        <v>0</v>
      </c>
      <c r="F48" s="70">
        <v>0</v>
      </c>
      <c r="G48" s="45">
        <f t="shared" si="15"/>
        <v>0</v>
      </c>
      <c r="H48" s="51">
        <f t="shared" si="16"/>
        <v>0</v>
      </c>
      <c r="I48" s="70">
        <v>0</v>
      </c>
      <c r="J48" s="87">
        <f t="shared" si="17"/>
        <v>0</v>
      </c>
      <c r="K48" s="70">
        <v>0</v>
      </c>
      <c r="L48" s="87">
        <f t="shared" si="18"/>
        <v>0</v>
      </c>
      <c r="M48" s="70">
        <v>0</v>
      </c>
      <c r="N48" s="70">
        <v>0</v>
      </c>
      <c r="O48" s="70">
        <v>0</v>
      </c>
      <c r="P48" s="70">
        <v>0</v>
      </c>
      <c r="Q48" s="85">
        <f t="shared" si="19"/>
      </c>
      <c r="R48" s="72">
        <f t="shared" si="20"/>
        <v>0</v>
      </c>
      <c r="S48" s="94">
        <v>0</v>
      </c>
      <c r="T48" s="94">
        <v>0</v>
      </c>
      <c r="U48" s="94">
        <v>0</v>
      </c>
      <c r="V48" s="85">
        <f t="shared" si="21"/>
      </c>
    </row>
    <row r="49" spans="1:22" ht="12.75">
      <c r="A49" s="70"/>
      <c r="B49" s="70"/>
      <c r="C49" s="70"/>
      <c r="D49" s="70"/>
      <c r="E49" s="70">
        <v>0</v>
      </c>
      <c r="F49" s="70">
        <v>0</v>
      </c>
      <c r="G49" s="45">
        <f t="shared" si="15"/>
        <v>0</v>
      </c>
      <c r="H49" s="51">
        <f t="shared" si="16"/>
        <v>0</v>
      </c>
      <c r="I49" s="70">
        <v>0</v>
      </c>
      <c r="J49" s="87">
        <f t="shared" si="17"/>
        <v>0</v>
      </c>
      <c r="K49" s="70">
        <v>0</v>
      </c>
      <c r="L49" s="87">
        <f t="shared" si="18"/>
        <v>0</v>
      </c>
      <c r="M49" s="70">
        <v>0</v>
      </c>
      <c r="N49" s="70">
        <v>0</v>
      </c>
      <c r="O49" s="70">
        <v>0</v>
      </c>
      <c r="P49" s="70">
        <v>0</v>
      </c>
      <c r="Q49" s="85">
        <f t="shared" si="19"/>
      </c>
      <c r="R49" s="72">
        <f t="shared" si="20"/>
        <v>0</v>
      </c>
      <c r="S49" s="94">
        <v>0</v>
      </c>
      <c r="T49" s="94">
        <v>0</v>
      </c>
      <c r="U49" s="94">
        <v>0</v>
      </c>
      <c r="V49" s="85">
        <f t="shared" si="21"/>
      </c>
    </row>
    <row r="50" spans="1:22" ht="12.75">
      <c r="A50" s="70"/>
      <c r="B50" s="70"/>
      <c r="C50" s="70"/>
      <c r="D50" s="70"/>
      <c r="E50" s="70">
        <v>0</v>
      </c>
      <c r="F50" s="70">
        <v>0</v>
      </c>
      <c r="G50" s="45">
        <f t="shared" si="15"/>
        <v>0</v>
      </c>
      <c r="H50" s="51">
        <f t="shared" si="16"/>
        <v>0</v>
      </c>
      <c r="I50" s="70">
        <v>0</v>
      </c>
      <c r="J50" s="87">
        <f t="shared" si="17"/>
        <v>0</v>
      </c>
      <c r="K50" s="70">
        <v>0</v>
      </c>
      <c r="L50" s="87">
        <f t="shared" si="18"/>
        <v>0</v>
      </c>
      <c r="M50" s="70">
        <v>0</v>
      </c>
      <c r="N50" s="70">
        <v>0</v>
      </c>
      <c r="O50" s="70">
        <v>0</v>
      </c>
      <c r="P50" s="70">
        <v>0</v>
      </c>
      <c r="Q50" s="85">
        <f t="shared" si="19"/>
      </c>
      <c r="R50" s="72">
        <f t="shared" si="20"/>
        <v>0</v>
      </c>
      <c r="S50" s="94">
        <v>0</v>
      </c>
      <c r="T50" s="94">
        <v>0</v>
      </c>
      <c r="U50" s="94">
        <v>0</v>
      </c>
      <c r="V50" s="85">
        <f t="shared" si="21"/>
      </c>
    </row>
    <row r="51" spans="1:22" ht="12.75">
      <c r="A51" s="70"/>
      <c r="B51" s="70"/>
      <c r="C51" s="71"/>
      <c r="D51" s="71"/>
      <c r="E51" s="70">
        <v>0</v>
      </c>
      <c r="F51" s="70">
        <v>0</v>
      </c>
      <c r="G51" s="45">
        <f aca="true" t="shared" si="23" ref="G51:G61">IF(F51=0,0,I51+K51+M51+N51)</f>
        <v>0</v>
      </c>
      <c r="H51" s="51">
        <f aca="true" t="shared" si="24" ref="H51:H61">IF(G51=0,0,IF(F51=0,0,(G51/F51)))</f>
        <v>0</v>
      </c>
      <c r="I51" s="70">
        <v>0</v>
      </c>
      <c r="J51" s="87">
        <f aca="true" t="shared" si="25" ref="J51:J61">IF(I51=0,0,IF(F51=0,0,(I51/F51)))</f>
        <v>0</v>
      </c>
      <c r="K51" s="70">
        <v>0</v>
      </c>
      <c r="L51" s="87">
        <f aca="true" t="shared" si="26" ref="L51:L61">IF(K51=0,0,IF(F51=0,0,(K51/F51)))</f>
        <v>0</v>
      </c>
      <c r="M51" s="70">
        <v>0</v>
      </c>
      <c r="N51" s="70">
        <v>0</v>
      </c>
      <c r="O51" s="70">
        <v>0</v>
      </c>
      <c r="P51" s="70">
        <v>0</v>
      </c>
      <c r="Q51" s="85">
        <f aca="true" t="shared" si="27" ref="Q51:Q61">IF(N(H51)=0,"",IF(100*VALUE(H51)&lt;100,"Inprogress",IF(100*VALUE(J51)&lt;100,"Inprogress","Complete")))</f>
      </c>
      <c r="R51" s="72">
        <f aca="true" t="shared" si="28" ref="R51:R61">S51+T51</f>
        <v>0</v>
      </c>
      <c r="S51" s="94">
        <v>0</v>
      </c>
      <c r="T51" s="94">
        <v>0</v>
      </c>
      <c r="U51" s="94">
        <v>0</v>
      </c>
      <c r="V51" s="85">
        <f>IF(S51&gt;0,"Open",IF(N(R51)=0,"","All Closed"))</f>
      </c>
    </row>
    <row r="52" spans="1:22" ht="12.75">
      <c r="A52" s="70"/>
      <c r="B52" s="70"/>
      <c r="C52" s="71"/>
      <c r="D52" s="71"/>
      <c r="E52" s="70">
        <v>0</v>
      </c>
      <c r="F52" s="70">
        <v>0</v>
      </c>
      <c r="G52" s="45">
        <f t="shared" si="23"/>
        <v>0</v>
      </c>
      <c r="H52" s="51">
        <f t="shared" si="24"/>
        <v>0</v>
      </c>
      <c r="I52" s="70">
        <v>0</v>
      </c>
      <c r="J52" s="87">
        <f t="shared" si="25"/>
        <v>0</v>
      </c>
      <c r="K52" s="70">
        <v>0</v>
      </c>
      <c r="L52" s="87">
        <f t="shared" si="26"/>
        <v>0</v>
      </c>
      <c r="M52" s="70">
        <v>0</v>
      </c>
      <c r="N52" s="70">
        <v>0</v>
      </c>
      <c r="O52" s="70">
        <v>0</v>
      </c>
      <c r="P52" s="70">
        <v>0</v>
      </c>
      <c r="Q52" s="85">
        <f t="shared" si="27"/>
      </c>
      <c r="R52" s="72">
        <f t="shared" si="28"/>
        <v>0</v>
      </c>
      <c r="S52" s="94">
        <v>0</v>
      </c>
      <c r="T52" s="94">
        <v>0</v>
      </c>
      <c r="U52" s="94">
        <v>0</v>
      </c>
      <c r="V52" s="85">
        <f>IF(S52&gt;0,"Open",IF(N(R52)=0,"","All Closed"))</f>
      </c>
    </row>
    <row r="53" spans="1:22" ht="12.75">
      <c r="A53" s="70"/>
      <c r="B53" s="70"/>
      <c r="C53" s="71"/>
      <c r="D53" s="71"/>
      <c r="E53" s="70">
        <v>0</v>
      </c>
      <c r="F53" s="70">
        <v>0</v>
      </c>
      <c r="G53" s="45">
        <f t="shared" si="23"/>
        <v>0</v>
      </c>
      <c r="H53" s="51">
        <f t="shared" si="24"/>
        <v>0</v>
      </c>
      <c r="I53" s="70">
        <v>0</v>
      </c>
      <c r="J53" s="87">
        <f t="shared" si="25"/>
        <v>0</v>
      </c>
      <c r="K53" s="70">
        <v>0</v>
      </c>
      <c r="L53" s="87">
        <f t="shared" si="26"/>
        <v>0</v>
      </c>
      <c r="M53" s="70">
        <v>0</v>
      </c>
      <c r="N53" s="70">
        <v>0</v>
      </c>
      <c r="O53" s="70">
        <v>0</v>
      </c>
      <c r="P53" s="70">
        <v>0</v>
      </c>
      <c r="Q53" s="85">
        <f t="shared" si="27"/>
      </c>
      <c r="R53" s="72">
        <f t="shared" si="28"/>
        <v>0</v>
      </c>
      <c r="S53" s="94">
        <v>0</v>
      </c>
      <c r="T53" s="94">
        <v>0</v>
      </c>
      <c r="U53" s="94">
        <v>0</v>
      </c>
      <c r="V53" s="85">
        <f aca="true" t="shared" si="29" ref="V53:V61">IF(S53&gt;0,"Open",IF(N(R53)=0,"","All Closed"))</f>
      </c>
    </row>
    <row r="54" spans="1:22" ht="12.75">
      <c r="A54" s="70"/>
      <c r="B54" s="70"/>
      <c r="C54" s="71"/>
      <c r="D54" s="71"/>
      <c r="E54" s="70">
        <v>0</v>
      </c>
      <c r="F54" s="70">
        <v>0</v>
      </c>
      <c r="G54" s="45">
        <f t="shared" si="23"/>
        <v>0</v>
      </c>
      <c r="H54" s="51">
        <f t="shared" si="24"/>
        <v>0</v>
      </c>
      <c r="I54" s="70">
        <v>0</v>
      </c>
      <c r="J54" s="87">
        <f t="shared" si="25"/>
        <v>0</v>
      </c>
      <c r="K54" s="70">
        <v>0</v>
      </c>
      <c r="L54" s="87">
        <f t="shared" si="26"/>
        <v>0</v>
      </c>
      <c r="M54" s="70">
        <v>0</v>
      </c>
      <c r="N54" s="70">
        <v>0</v>
      </c>
      <c r="O54" s="70">
        <v>0</v>
      </c>
      <c r="P54" s="70">
        <v>0</v>
      </c>
      <c r="Q54" s="85">
        <f t="shared" si="27"/>
      </c>
      <c r="R54" s="72">
        <f t="shared" si="28"/>
        <v>0</v>
      </c>
      <c r="S54" s="94">
        <v>0</v>
      </c>
      <c r="T54" s="94">
        <v>0</v>
      </c>
      <c r="U54" s="94">
        <v>0</v>
      </c>
      <c r="V54" s="85">
        <f t="shared" si="29"/>
      </c>
    </row>
    <row r="55" spans="1:22" ht="12.75">
      <c r="A55" s="70"/>
      <c r="B55" s="70"/>
      <c r="C55" s="71"/>
      <c r="D55" s="71"/>
      <c r="E55" s="70">
        <v>0</v>
      </c>
      <c r="F55" s="70">
        <v>0</v>
      </c>
      <c r="G55" s="45">
        <f t="shared" si="23"/>
        <v>0</v>
      </c>
      <c r="H55" s="51">
        <f t="shared" si="24"/>
        <v>0</v>
      </c>
      <c r="I55" s="70">
        <v>0</v>
      </c>
      <c r="J55" s="87">
        <f t="shared" si="25"/>
        <v>0</v>
      </c>
      <c r="K55" s="70">
        <v>0</v>
      </c>
      <c r="L55" s="87">
        <f t="shared" si="26"/>
        <v>0</v>
      </c>
      <c r="M55" s="70">
        <v>0</v>
      </c>
      <c r="N55" s="70">
        <v>0</v>
      </c>
      <c r="O55" s="70">
        <v>0</v>
      </c>
      <c r="P55" s="70">
        <v>0</v>
      </c>
      <c r="Q55" s="85">
        <f t="shared" si="27"/>
      </c>
      <c r="R55" s="72">
        <f t="shared" si="28"/>
        <v>0</v>
      </c>
      <c r="S55" s="94">
        <v>0</v>
      </c>
      <c r="T55" s="94">
        <v>0</v>
      </c>
      <c r="U55" s="94">
        <v>0</v>
      </c>
      <c r="V55" s="85">
        <f t="shared" si="29"/>
      </c>
    </row>
    <row r="56" spans="1:22" ht="12.75">
      <c r="A56" s="70"/>
      <c r="B56" s="70"/>
      <c r="C56" s="71"/>
      <c r="D56" s="71"/>
      <c r="E56" s="70">
        <v>0</v>
      </c>
      <c r="F56" s="70">
        <v>0</v>
      </c>
      <c r="G56" s="45">
        <f t="shared" si="23"/>
        <v>0</v>
      </c>
      <c r="H56" s="51">
        <f t="shared" si="24"/>
        <v>0</v>
      </c>
      <c r="I56" s="70">
        <v>0</v>
      </c>
      <c r="J56" s="87">
        <f t="shared" si="25"/>
        <v>0</v>
      </c>
      <c r="K56" s="70">
        <v>0</v>
      </c>
      <c r="L56" s="87">
        <f t="shared" si="26"/>
        <v>0</v>
      </c>
      <c r="M56" s="70">
        <v>0</v>
      </c>
      <c r="N56" s="70">
        <v>0</v>
      </c>
      <c r="O56" s="70">
        <v>0</v>
      </c>
      <c r="P56" s="70">
        <v>0</v>
      </c>
      <c r="Q56" s="85">
        <f t="shared" si="27"/>
      </c>
      <c r="R56" s="72">
        <f t="shared" si="28"/>
        <v>0</v>
      </c>
      <c r="S56" s="94">
        <v>0</v>
      </c>
      <c r="T56" s="94">
        <v>0</v>
      </c>
      <c r="U56" s="94">
        <v>0</v>
      </c>
      <c r="V56" s="85">
        <f t="shared" si="29"/>
      </c>
    </row>
    <row r="57" spans="1:22" ht="12.75">
      <c r="A57" s="70"/>
      <c r="B57" s="70"/>
      <c r="C57" s="70"/>
      <c r="D57" s="70"/>
      <c r="E57" s="70">
        <v>0</v>
      </c>
      <c r="F57" s="70">
        <v>0</v>
      </c>
      <c r="G57" s="45">
        <f t="shared" si="23"/>
        <v>0</v>
      </c>
      <c r="H57" s="51">
        <f t="shared" si="24"/>
        <v>0</v>
      </c>
      <c r="I57" s="70">
        <v>0</v>
      </c>
      <c r="J57" s="87">
        <f t="shared" si="25"/>
        <v>0</v>
      </c>
      <c r="K57" s="70">
        <v>0</v>
      </c>
      <c r="L57" s="87">
        <f t="shared" si="26"/>
        <v>0</v>
      </c>
      <c r="M57" s="70">
        <v>0</v>
      </c>
      <c r="N57" s="70">
        <v>0</v>
      </c>
      <c r="O57" s="70">
        <v>0</v>
      </c>
      <c r="P57" s="70">
        <v>0</v>
      </c>
      <c r="Q57" s="85">
        <f t="shared" si="27"/>
      </c>
      <c r="R57" s="72">
        <f t="shared" si="28"/>
        <v>0</v>
      </c>
      <c r="S57" s="94">
        <v>0</v>
      </c>
      <c r="T57" s="94">
        <v>0</v>
      </c>
      <c r="U57" s="94">
        <v>0</v>
      </c>
      <c r="V57" s="85">
        <f t="shared" si="29"/>
      </c>
    </row>
    <row r="58" spans="1:22" ht="12.75">
      <c r="A58" s="70"/>
      <c r="B58" s="70"/>
      <c r="C58" s="70"/>
      <c r="D58" s="70"/>
      <c r="E58" s="70">
        <v>0</v>
      </c>
      <c r="F58" s="70">
        <v>0</v>
      </c>
      <c r="G58" s="45">
        <f t="shared" si="23"/>
        <v>0</v>
      </c>
      <c r="H58" s="51">
        <f t="shared" si="24"/>
        <v>0</v>
      </c>
      <c r="I58" s="70">
        <v>0</v>
      </c>
      <c r="J58" s="87">
        <f t="shared" si="25"/>
        <v>0</v>
      </c>
      <c r="K58" s="70">
        <v>0</v>
      </c>
      <c r="L58" s="87">
        <f t="shared" si="26"/>
        <v>0</v>
      </c>
      <c r="M58" s="70">
        <v>0</v>
      </c>
      <c r="N58" s="70">
        <v>0</v>
      </c>
      <c r="O58" s="70">
        <v>0</v>
      </c>
      <c r="P58" s="70">
        <v>0</v>
      </c>
      <c r="Q58" s="85">
        <f t="shared" si="27"/>
      </c>
      <c r="R58" s="72">
        <f t="shared" si="28"/>
        <v>0</v>
      </c>
      <c r="S58" s="94">
        <v>0</v>
      </c>
      <c r="T58" s="94">
        <v>0</v>
      </c>
      <c r="U58" s="94">
        <v>0</v>
      </c>
      <c r="V58" s="85">
        <f t="shared" si="29"/>
      </c>
    </row>
    <row r="59" spans="1:22" ht="12.75">
      <c r="A59" s="70"/>
      <c r="B59" s="70"/>
      <c r="C59" s="70"/>
      <c r="D59" s="70"/>
      <c r="E59" s="70">
        <v>0</v>
      </c>
      <c r="F59" s="70">
        <v>0</v>
      </c>
      <c r="G59" s="45">
        <f t="shared" si="23"/>
        <v>0</v>
      </c>
      <c r="H59" s="51">
        <f t="shared" si="24"/>
        <v>0</v>
      </c>
      <c r="I59" s="70">
        <v>0</v>
      </c>
      <c r="J59" s="87">
        <f t="shared" si="25"/>
        <v>0</v>
      </c>
      <c r="K59" s="70">
        <v>0</v>
      </c>
      <c r="L59" s="87">
        <f t="shared" si="26"/>
        <v>0</v>
      </c>
      <c r="M59" s="70">
        <v>0</v>
      </c>
      <c r="N59" s="70">
        <v>0</v>
      </c>
      <c r="O59" s="70">
        <v>0</v>
      </c>
      <c r="P59" s="70">
        <v>0</v>
      </c>
      <c r="Q59" s="85">
        <f t="shared" si="27"/>
      </c>
      <c r="R59" s="72">
        <f t="shared" si="28"/>
        <v>0</v>
      </c>
      <c r="S59" s="94">
        <v>0</v>
      </c>
      <c r="T59" s="94">
        <v>0</v>
      </c>
      <c r="U59" s="94">
        <v>0</v>
      </c>
      <c r="V59" s="85">
        <f t="shared" si="29"/>
      </c>
    </row>
    <row r="60" spans="1:22" ht="12.75">
      <c r="A60" s="70"/>
      <c r="B60" s="70"/>
      <c r="C60" s="70"/>
      <c r="D60" s="70"/>
      <c r="E60" s="70">
        <v>0</v>
      </c>
      <c r="F60" s="70">
        <v>0</v>
      </c>
      <c r="G60" s="45">
        <f t="shared" si="23"/>
        <v>0</v>
      </c>
      <c r="H60" s="51">
        <f t="shared" si="24"/>
        <v>0</v>
      </c>
      <c r="I60" s="70">
        <v>0</v>
      </c>
      <c r="J60" s="87">
        <f t="shared" si="25"/>
        <v>0</v>
      </c>
      <c r="K60" s="70">
        <v>0</v>
      </c>
      <c r="L60" s="87">
        <f t="shared" si="26"/>
        <v>0</v>
      </c>
      <c r="M60" s="70">
        <v>0</v>
      </c>
      <c r="N60" s="70">
        <v>0</v>
      </c>
      <c r="O60" s="70">
        <v>0</v>
      </c>
      <c r="P60" s="70">
        <v>0</v>
      </c>
      <c r="Q60" s="85">
        <f t="shared" si="27"/>
      </c>
      <c r="R60" s="72">
        <f t="shared" si="28"/>
        <v>0</v>
      </c>
      <c r="S60" s="94">
        <v>0</v>
      </c>
      <c r="T60" s="94">
        <v>0</v>
      </c>
      <c r="U60" s="94">
        <v>0</v>
      </c>
      <c r="V60" s="85">
        <f t="shared" si="29"/>
      </c>
    </row>
    <row r="61" spans="1:22" ht="13.5" thickBot="1">
      <c r="A61" s="81"/>
      <c r="B61" s="81"/>
      <c r="C61" s="81"/>
      <c r="D61" s="81"/>
      <c r="E61" s="81">
        <v>0</v>
      </c>
      <c r="F61" s="81">
        <v>0</v>
      </c>
      <c r="G61" s="47">
        <f t="shared" si="23"/>
        <v>0</v>
      </c>
      <c r="H61" s="52">
        <f t="shared" si="24"/>
        <v>0</v>
      </c>
      <c r="I61" s="81">
        <v>0</v>
      </c>
      <c r="J61" s="88">
        <f t="shared" si="25"/>
        <v>0</v>
      </c>
      <c r="K61" s="81">
        <v>0</v>
      </c>
      <c r="L61" s="88">
        <f t="shared" si="26"/>
        <v>0</v>
      </c>
      <c r="M61" s="81">
        <v>0</v>
      </c>
      <c r="N61" s="81">
        <v>0</v>
      </c>
      <c r="O61" s="81">
        <v>0</v>
      </c>
      <c r="P61" s="81">
        <v>0</v>
      </c>
      <c r="Q61" s="86">
        <f t="shared" si="27"/>
      </c>
      <c r="R61" s="82">
        <f t="shared" si="28"/>
        <v>0</v>
      </c>
      <c r="S61" s="95">
        <v>0</v>
      </c>
      <c r="T61" s="95">
        <v>0</v>
      </c>
      <c r="U61" s="95">
        <v>0</v>
      </c>
      <c r="V61" s="86">
        <f t="shared" si="29"/>
      </c>
    </row>
  </sheetData>
  <sheetProtection password="D5CC" sheet="1" objects="1" scenarios="1" selectLockedCells="1"/>
  <mergeCells count="22">
    <mergeCell ref="U2:U4"/>
    <mergeCell ref="P2:P4"/>
    <mergeCell ref="M2:M4"/>
    <mergeCell ref="N2:N4"/>
    <mergeCell ref="T2:T4"/>
    <mergeCell ref="F2:F4"/>
    <mergeCell ref="Q2:Q4"/>
    <mergeCell ref="R2:R4"/>
    <mergeCell ref="S2:S4"/>
    <mergeCell ref="J2:J4"/>
    <mergeCell ref="L2:L4"/>
    <mergeCell ref="O2:O4"/>
    <mergeCell ref="B2:B4"/>
    <mergeCell ref="A2:A4"/>
    <mergeCell ref="V2:V4"/>
    <mergeCell ref="C1:T1"/>
    <mergeCell ref="C2:C4"/>
    <mergeCell ref="D2:D4"/>
    <mergeCell ref="E2:E4"/>
    <mergeCell ref="G2:G4"/>
    <mergeCell ref="I2:I4"/>
    <mergeCell ref="K2:K4"/>
  </mergeCells>
  <printOptions/>
  <pageMargins left="0.2" right="0.2" top="1" bottom="1" header="0.5" footer="0.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zoomScale="80" zoomScaleNormal="80" workbookViewId="0" topLeftCell="A1">
      <selection activeCell="C6" sqref="C6"/>
    </sheetView>
  </sheetViews>
  <sheetFormatPr defaultColWidth="9.140625" defaultRowHeight="12.75"/>
  <cols>
    <col min="1" max="1" width="13.28125" style="0" customWidth="1"/>
    <col min="3" max="3" width="11.421875" style="0" customWidth="1"/>
    <col min="4" max="4" width="11.7109375" style="0" customWidth="1"/>
    <col min="5" max="5" width="12.7109375" style="0" customWidth="1"/>
    <col min="6" max="6" width="11.140625" style="0" customWidth="1"/>
    <col min="7" max="7" width="11.28125" style="0" customWidth="1"/>
    <col min="8" max="8" width="12.28125" style="0" customWidth="1"/>
    <col min="9" max="9" width="11.421875" style="0" customWidth="1"/>
    <col min="10" max="10" width="10.7109375" style="0" customWidth="1"/>
    <col min="11" max="11" width="10.00390625" style="0" customWidth="1"/>
    <col min="12" max="12" width="12.8515625" style="0" customWidth="1"/>
    <col min="13" max="13" width="13.421875" style="0" customWidth="1"/>
    <col min="14" max="14" width="11.00390625" style="0" customWidth="1"/>
    <col min="15" max="15" width="10.00390625" style="0" customWidth="1"/>
    <col min="16" max="16" width="10.28125" style="0" customWidth="1"/>
    <col min="17" max="17" width="9.28125" style="0" bestFit="1" customWidth="1"/>
    <col min="18" max="18" width="10.57421875" style="0" customWidth="1"/>
    <col min="19" max="19" width="9.28125" style="0" bestFit="1" customWidth="1"/>
    <col min="21" max="21" width="10.28125" style="0" customWidth="1"/>
    <col min="22" max="22" width="9.28125" style="0" customWidth="1"/>
    <col min="23" max="24" width="9.8515625" style="0" customWidth="1"/>
    <col min="25" max="26" width="10.7109375" style="0" customWidth="1"/>
  </cols>
  <sheetData>
    <row r="1" spans="1:16" ht="12.75" customHeight="1">
      <c r="A1" s="144" t="s">
        <v>80</v>
      </c>
      <c r="B1" s="134" t="s">
        <v>143</v>
      </c>
      <c r="C1" s="133" t="s">
        <v>79</v>
      </c>
      <c r="D1" s="145" t="s">
        <v>134</v>
      </c>
      <c r="E1" s="126"/>
      <c r="F1" s="127"/>
      <c r="G1" s="127"/>
      <c r="H1" s="127"/>
      <c r="I1" s="129" t="s">
        <v>135</v>
      </c>
      <c r="J1" s="129"/>
      <c r="K1" s="129"/>
      <c r="L1" s="129"/>
      <c r="M1" s="129"/>
      <c r="N1" s="129"/>
      <c r="O1" s="137"/>
      <c r="P1" s="137"/>
    </row>
    <row r="2" spans="1:16" ht="12.75" customHeight="1">
      <c r="A2" s="144"/>
      <c r="B2" s="135"/>
      <c r="C2" s="133"/>
      <c r="D2" s="142" t="s">
        <v>81</v>
      </c>
      <c r="E2" s="142" t="s">
        <v>82</v>
      </c>
      <c r="F2" s="142" t="s">
        <v>142</v>
      </c>
      <c r="G2" s="142" t="s">
        <v>83</v>
      </c>
      <c r="H2" s="143" t="s">
        <v>84</v>
      </c>
      <c r="I2" s="138" t="s">
        <v>85</v>
      </c>
      <c r="J2" s="138" t="s">
        <v>86</v>
      </c>
      <c r="K2" s="138" t="s">
        <v>87</v>
      </c>
      <c r="L2" s="138" t="s">
        <v>88</v>
      </c>
      <c r="M2" s="139" t="s">
        <v>89</v>
      </c>
      <c r="N2" s="139" t="s">
        <v>90</v>
      </c>
      <c r="O2" s="138" t="s">
        <v>91</v>
      </c>
      <c r="P2" s="138" t="s">
        <v>92</v>
      </c>
    </row>
    <row r="3" spans="1:18" ht="24.75" customHeight="1">
      <c r="A3" s="144"/>
      <c r="B3" s="135"/>
      <c r="C3" s="133"/>
      <c r="D3" s="142"/>
      <c r="E3" s="142"/>
      <c r="F3" s="142"/>
      <c r="G3" s="142"/>
      <c r="H3" s="143"/>
      <c r="I3" s="138"/>
      <c r="J3" s="138"/>
      <c r="K3" s="138"/>
      <c r="L3" s="138"/>
      <c r="M3" s="140"/>
      <c r="N3" s="140"/>
      <c r="O3" s="138"/>
      <c r="P3" s="138"/>
      <c r="R3" s="44" t="s">
        <v>116</v>
      </c>
    </row>
    <row r="4" spans="1:19" ht="12.75">
      <c r="A4" s="144"/>
      <c r="B4" s="136"/>
      <c r="C4" s="133"/>
      <c r="D4" s="142"/>
      <c r="E4" s="142"/>
      <c r="F4" s="142"/>
      <c r="G4" s="142"/>
      <c r="H4" s="143"/>
      <c r="I4" s="138"/>
      <c r="J4" s="138"/>
      <c r="K4" s="138"/>
      <c r="L4" s="138"/>
      <c r="M4" s="141"/>
      <c r="N4" s="141"/>
      <c r="O4" s="138"/>
      <c r="P4" s="138"/>
      <c r="R4" t="s">
        <v>117</v>
      </c>
      <c r="S4" t="s">
        <v>118</v>
      </c>
    </row>
    <row r="5" spans="1:19" ht="12.75">
      <c r="A5" s="97" t="s">
        <v>151</v>
      </c>
      <c r="B5" s="97" t="s">
        <v>121</v>
      </c>
      <c r="C5" s="102" t="str">
        <f>N5</f>
        <v>Inprogress</v>
      </c>
      <c r="D5" s="96">
        <v>39385</v>
      </c>
      <c r="E5" s="96">
        <v>39423</v>
      </c>
      <c r="F5" s="97">
        <v>1356</v>
      </c>
      <c r="G5" s="96">
        <v>39385</v>
      </c>
      <c r="H5" s="97">
        <v>10</v>
      </c>
      <c r="I5" s="98">
        <f>IF($B5="TCC",'Test Case Creation Phase'!C5,IF('Project Management'!$B5="FUN",'Functional Testing Phase'!C5,IF('Project Management'!$B5="REG",'Regression Testing Phase'!C5,'Final Acceptance Testing Phase'!C5)))</f>
        <v>39385</v>
      </c>
      <c r="J5" s="98">
        <f>IF($B5="TCC",'Test Case Creation Phase'!D5,IF('Project Management'!$B5="FUN",'Functional Testing Phase'!D5,IF('Project Management'!$B5="REG",'Regression Testing Phase'!D5,'Final Acceptance Testing Phase'!D5)))</f>
        <v>39434</v>
      </c>
      <c r="K5" s="99">
        <f>IF(OR(I5="",J5=""),"",DAYS360(I5,J5))</f>
        <v>48</v>
      </c>
      <c r="L5" s="99">
        <f>SUM('Test Case Creation Phase'!E5,'Functional Testing Phase'!E5,'Regression Testing Phase'!E5,'Final Acceptance Testing Phase'!E5)</f>
        <v>905</v>
      </c>
      <c r="M5" s="100">
        <f>IF(B5="TCC",'Test Case Creation Phase'!N5,(IF(B5="FUN",'Functional Testing Phase'!H5,(IF(B5="REG",'Regression Testing Phase'!H5,'Final Acceptance Testing Phase'!H5)))))</f>
        <v>0.9615257048092869</v>
      </c>
      <c r="N5" s="99" t="str">
        <f>IF(B5="TCC",'Test Case Creation Phase'!O5,(IF(B5="FUN",'Functional Testing Phase'!Q5,(IF(B5="REG",'Regression Testing Phase'!Q5,'Final Acceptance Testing Phase'!Q5)))))</f>
        <v>Inprogress</v>
      </c>
      <c r="O5" s="101">
        <f>IF(I5="","NA",IF(J5="","NA",IF((DAYS360(E5,D5)=0),"0",((J5-I5)-(E5-D5))/(E5-D5)*100)))</f>
        <v>28.947368421052634</v>
      </c>
      <c r="P5" s="101">
        <f>IF(OR(L5="",F5=""),"NA",SUM(F5-L5)/F5)</f>
        <v>0.3325958702064897</v>
      </c>
      <c r="R5" t="s">
        <v>119</v>
      </c>
      <c r="S5" t="s">
        <v>120</v>
      </c>
    </row>
    <row r="6" spans="1:19" ht="12.75">
      <c r="A6" s="97" t="s">
        <v>131</v>
      </c>
      <c r="B6" s="97" t="s">
        <v>131</v>
      </c>
      <c r="C6" s="102">
        <f>N6</f>
      </c>
      <c r="D6" s="96" t="s">
        <v>131</v>
      </c>
      <c r="E6" s="96" t="s">
        <v>131</v>
      </c>
      <c r="F6" s="97" t="s">
        <v>131</v>
      </c>
      <c r="G6" s="96" t="s">
        <v>131</v>
      </c>
      <c r="H6" s="97" t="s">
        <v>131</v>
      </c>
      <c r="I6" s="98">
        <f>IF('Test Case Creation Phase'!C31="",'Functional Testing Phase'!C31,'Test Case Creation Phase'!C31)</f>
        <v>0</v>
      </c>
      <c r="J6" s="98">
        <f>IF($B6="TCC",'Test Case Creation Phase'!D31,IF('Project Management'!$B6="FUN",'Functional Testing Phase'!D31,IF('Project Management'!$B6="REG",'Regression Testing Phase'!D61,'Final Acceptance Testing Phase'!D31)))</f>
        <v>0</v>
      </c>
      <c r="K6" s="99">
        <f>IF(OR(I6="",J6=""),"",DAYS360(I6,J6))</f>
        <v>0</v>
      </c>
      <c r="L6" s="99">
        <f>SUM('Test Case Creation Phase'!E31,'Functional Testing Phase'!E31,'Regression Testing Phase'!E61,'Final Acceptance Testing Phase'!E31)</f>
        <v>0</v>
      </c>
      <c r="M6" s="100">
        <f>IF(B6="TCC",'Test Case Creation Phase'!N31,(IF(B6="FUN",'Functional Testing Phase'!H31,(IF(B6="REG",'Regression Testing Phase'!H61,'Final Acceptance Testing Phase'!H31)))))</f>
        <v>0</v>
      </c>
      <c r="N6" s="99">
        <f>IF(B6="TCC",'Test Case Creation Phase'!O31,(IF(B6="FUN",'Functional Testing Phase'!Q31,(IF(B6="REG",'Regression Testing Phase'!Q61,'Final Acceptance Testing Phase'!Q31)))))</f>
      </c>
      <c r="O6" s="101" t="e">
        <f>IF(I6="","NA",IF(J6="","NA",IF((DAYS360(E6,D6)=0),"0",((J6-I6)-(E6-D6))/(E6-D6)*100)))</f>
        <v>#VALUE!</v>
      </c>
      <c r="P6" s="101" t="e">
        <f>IF(OR(L6="",F6=""),"NA",SUM(F6-L6)/F6)</f>
        <v>#VALUE!</v>
      </c>
      <c r="R6" t="s">
        <v>121</v>
      </c>
      <c r="S6" t="s">
        <v>122</v>
      </c>
    </row>
    <row r="7" spans="4:19" ht="12.75"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R7" t="s">
        <v>146</v>
      </c>
      <c r="S7" t="s">
        <v>147</v>
      </c>
    </row>
    <row r="10" spans="1:12" ht="12.75">
      <c r="A10" s="144" t="s">
        <v>80</v>
      </c>
      <c r="B10" s="133" t="s">
        <v>127</v>
      </c>
      <c r="C10" s="133" t="s">
        <v>111</v>
      </c>
      <c r="D10" s="133" t="s">
        <v>126</v>
      </c>
      <c r="E10" s="134" t="s">
        <v>139</v>
      </c>
      <c r="F10" s="134" t="s">
        <v>140</v>
      </c>
      <c r="G10" s="134" t="s">
        <v>137</v>
      </c>
      <c r="H10" s="134" t="s">
        <v>138</v>
      </c>
      <c r="I10" s="134" t="s">
        <v>141</v>
      </c>
      <c r="J10" s="133" t="s">
        <v>112</v>
      </c>
      <c r="K10" s="133" t="s">
        <v>144</v>
      </c>
      <c r="L10" s="133" t="s">
        <v>145</v>
      </c>
    </row>
    <row r="11" spans="1:12" ht="12.75">
      <c r="A11" s="144"/>
      <c r="B11" s="133"/>
      <c r="C11" s="133"/>
      <c r="D11" s="133"/>
      <c r="E11" s="149"/>
      <c r="F11" s="149"/>
      <c r="G11" s="135"/>
      <c r="H11" s="135"/>
      <c r="I11" s="135"/>
      <c r="J11" s="133"/>
      <c r="K11" s="133"/>
      <c r="L11" s="133"/>
    </row>
    <row r="12" spans="1:12" ht="12.75">
      <c r="A12" s="144"/>
      <c r="B12" s="133"/>
      <c r="C12" s="133"/>
      <c r="D12" s="133"/>
      <c r="E12" s="149"/>
      <c r="F12" s="149"/>
      <c r="G12" s="135"/>
      <c r="H12" s="135"/>
      <c r="I12" s="135"/>
      <c r="J12" s="133"/>
      <c r="K12" s="133"/>
      <c r="L12" s="133"/>
    </row>
    <row r="13" spans="1:12" ht="12.75">
      <c r="A13" s="144"/>
      <c r="B13" s="133"/>
      <c r="C13" s="133"/>
      <c r="D13" s="133"/>
      <c r="E13" s="150"/>
      <c r="F13" s="150"/>
      <c r="G13" s="136"/>
      <c r="H13" s="136"/>
      <c r="I13" s="136"/>
      <c r="J13" s="133"/>
      <c r="K13" s="133"/>
      <c r="L13" s="133"/>
    </row>
    <row r="14" spans="1:12" ht="12.75">
      <c r="A14" s="97" t="s">
        <v>151</v>
      </c>
      <c r="B14" s="99">
        <f>'Test Case Creation Phase'!$I$5+'Functional Testing Phase'!$P$5+'Regression Testing Phase'!$P$5+'Final Acceptance Testing Phase'!$P$5</f>
        <v>138</v>
      </c>
      <c r="C14" s="99">
        <f>IF($B$5="TCC",0,SUM('Functional Testing Phase'!$G$5,'Regression Testing Phase'!$G$5,'Final Acceptance Testing Phase'!$G$5))</f>
        <v>2899</v>
      </c>
      <c r="D14" s="99">
        <f>IF($B$5="TCC",0,SUM('Functional Testing Phase'!$R$5,'Regression Testing Phase'!$R$5,'Final Acceptance Testing Phase'!$R$5))</f>
        <v>90</v>
      </c>
      <c r="E14" s="99">
        <f>('Functional Testing Phase'!$T$5+'Regression Testing Phase'!$T$5+'Final Acceptance Testing Phase'!$T$5)</f>
        <v>31</v>
      </c>
      <c r="F14" s="99">
        <f>('Functional Testing Phase'!$U$5+'Regression Testing Phase'!$U$5+'Final Acceptance Testing Phase'!$U$5)</f>
        <v>16</v>
      </c>
      <c r="G14" s="101">
        <f>IF(C14=0,0,(D14/C14))</f>
        <v>0.031045187995860642</v>
      </c>
      <c r="H14" s="101">
        <f>IF(E14=0,0,(F14/E14))</f>
        <v>0.5161290322580645</v>
      </c>
      <c r="I14" s="101">
        <f>IF(D14=0,0,(E14/D14))</f>
        <v>0.34444444444444444</v>
      </c>
      <c r="J14" s="146">
        <v>1208</v>
      </c>
      <c r="K14" s="146">
        <f>L5+L6</f>
        <v>905</v>
      </c>
      <c r="L14" s="148">
        <f>K14/J14</f>
        <v>0.7491721854304636</v>
      </c>
    </row>
    <row r="15" spans="1:12" ht="12.75">
      <c r="A15" s="97" t="s">
        <v>131</v>
      </c>
      <c r="B15" s="99">
        <f>'Test Case Creation Phase'!$I$31+'Functional Testing Phase'!$P$31+'Regression Testing Phase'!$P$72+'Final Acceptance Testing Phase'!$P$42</f>
        <v>0</v>
      </c>
      <c r="C15" s="99">
        <f>IF($B$6="TCC",0,SUM('Functional Testing Phase'!$G$31,'Regression Testing Phase'!$G$72,'Final Acceptance Testing Phase'!$G$42))</f>
        <v>0</v>
      </c>
      <c r="D15" s="99">
        <f>IF($B$6="TCC",0,SUM('Functional Testing Phase'!$R$31,'Regression Testing Phase'!$R$72,'Final Acceptance Testing Phase'!$R$42))</f>
        <v>0</v>
      </c>
      <c r="E15" s="117">
        <f>('Functional Testing Phase'!$T$31+'Regression Testing Phase'!$T$72+'Final Acceptance Testing Phase'!$T$42)</f>
        <v>0</v>
      </c>
      <c r="F15" s="117">
        <f>('Functional Testing Phase'!$U$31+'Regression Testing Phase'!$U$72+'Final Acceptance Testing Phase'!$U$42)</f>
        <v>0</v>
      </c>
      <c r="G15" s="101">
        <f>IF(C15=0,0,(D15/C15))</f>
        <v>0</v>
      </c>
      <c r="H15" s="101">
        <f>IF(E15=0,0,(F15/E15))</f>
        <v>0</v>
      </c>
      <c r="I15" s="101">
        <f>IF(D15=0,0,(E15/D15))</f>
        <v>0</v>
      </c>
      <c r="J15" s="147"/>
      <c r="K15" s="147"/>
      <c r="L15" s="148"/>
    </row>
    <row r="16" spans="2:11" ht="12.75">
      <c r="B16" s="44"/>
      <c r="C16" s="44"/>
      <c r="D16" s="44"/>
      <c r="E16" s="44"/>
      <c r="F16" s="44"/>
      <c r="G16" s="44"/>
      <c r="H16" s="44"/>
      <c r="I16" s="44"/>
      <c r="J16" s="44"/>
      <c r="K16" s="44"/>
    </row>
  </sheetData>
  <sheetProtection selectLockedCells="1"/>
  <mergeCells count="33">
    <mergeCell ref="K10:K13"/>
    <mergeCell ref="K14:K15"/>
    <mergeCell ref="A10:A13"/>
    <mergeCell ref="L10:L13"/>
    <mergeCell ref="L14:L15"/>
    <mergeCell ref="E10:E13"/>
    <mergeCell ref="F10:F13"/>
    <mergeCell ref="J14:J15"/>
    <mergeCell ref="B10:B13"/>
    <mergeCell ref="C10:C13"/>
    <mergeCell ref="G2:G4"/>
    <mergeCell ref="H2:H4"/>
    <mergeCell ref="G10:G13"/>
    <mergeCell ref="A1:A4"/>
    <mergeCell ref="C1:C4"/>
    <mergeCell ref="D2:D4"/>
    <mergeCell ref="D1:H1"/>
    <mergeCell ref="B1:B4"/>
    <mergeCell ref="E2:E4"/>
    <mergeCell ref="F2:F4"/>
    <mergeCell ref="I1:P1"/>
    <mergeCell ref="P2:P4"/>
    <mergeCell ref="J2:J4"/>
    <mergeCell ref="K2:K4"/>
    <mergeCell ref="N2:N4"/>
    <mergeCell ref="O2:O4"/>
    <mergeCell ref="L2:L4"/>
    <mergeCell ref="M2:M4"/>
    <mergeCell ref="I2:I4"/>
    <mergeCell ref="D10:D13"/>
    <mergeCell ref="J10:J13"/>
    <mergeCell ref="H10:H13"/>
    <mergeCell ref="I10:I13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zoomScale="80" zoomScaleNormal="80" workbookViewId="0" topLeftCell="A1">
      <selection activeCell="J26" sqref="J26"/>
    </sheetView>
  </sheetViews>
  <sheetFormatPr defaultColWidth="9.140625" defaultRowHeight="12.75"/>
  <cols>
    <col min="1" max="1" width="10.57421875" style="0" bestFit="1" customWidth="1"/>
    <col min="2" max="2" width="10.7109375" style="0" bestFit="1" customWidth="1"/>
    <col min="4" max="4" width="10.00390625" style="0" bestFit="1" customWidth="1"/>
    <col min="11" max="11" width="12.00390625" style="0" customWidth="1"/>
    <col min="12" max="12" width="10.7109375" style="0" customWidth="1"/>
    <col min="13" max="14" width="11.140625" style="0" customWidth="1"/>
    <col min="15" max="15" width="12.57421875" style="0" customWidth="1"/>
  </cols>
  <sheetData>
    <row r="1" spans="2:15" ht="12.75">
      <c r="B1" s="46"/>
      <c r="C1" s="129" t="s">
        <v>105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6" ht="12.75">
      <c r="A2" s="151" t="s">
        <v>80</v>
      </c>
      <c r="B2" s="151" t="s">
        <v>129</v>
      </c>
      <c r="C2" s="151" t="s">
        <v>85</v>
      </c>
      <c r="D2" s="151" t="s">
        <v>86</v>
      </c>
      <c r="E2" s="151" t="s">
        <v>123</v>
      </c>
      <c r="F2" s="151" t="s">
        <v>93</v>
      </c>
      <c r="G2" s="151" t="s">
        <v>94</v>
      </c>
      <c r="H2" s="151" t="s">
        <v>95</v>
      </c>
      <c r="I2" s="151" t="s">
        <v>96</v>
      </c>
      <c r="J2" s="151" t="s">
        <v>98</v>
      </c>
      <c r="K2" s="151" t="s">
        <v>99</v>
      </c>
      <c r="L2" s="151" t="s">
        <v>97</v>
      </c>
      <c r="M2" s="151" t="s">
        <v>100</v>
      </c>
      <c r="N2" s="151" t="s">
        <v>89</v>
      </c>
      <c r="O2" s="151" t="s">
        <v>90</v>
      </c>
      <c r="P2" s="151" t="s">
        <v>128</v>
      </c>
    </row>
    <row r="3" spans="1:16" ht="12.7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spans="1:16" ht="12.7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</row>
    <row r="5" spans="1:16" ht="12.75">
      <c r="A5" s="73" t="str">
        <f>A6</f>
        <v> </v>
      </c>
      <c r="B5" s="74">
        <f>COUNTA(B6:B30)</f>
        <v>2</v>
      </c>
      <c r="C5" s="75">
        <f>MIN(C6:C30)</f>
        <v>0</v>
      </c>
      <c r="D5" s="75">
        <f>MAX(D6:D30)</f>
        <v>0</v>
      </c>
      <c r="E5" s="76">
        <f aca="true" t="shared" si="0" ref="E5:J5">SUM(E6:E30)</f>
        <v>0</v>
      </c>
      <c r="F5" s="76">
        <f t="shared" si="0"/>
        <v>0</v>
      </c>
      <c r="G5" s="76">
        <f t="shared" si="0"/>
        <v>0</v>
      </c>
      <c r="H5" s="76">
        <f t="shared" si="0"/>
        <v>0</v>
      </c>
      <c r="I5" s="76">
        <f t="shared" si="0"/>
        <v>0</v>
      </c>
      <c r="J5" s="76">
        <f t="shared" si="0"/>
        <v>0</v>
      </c>
      <c r="K5" s="76"/>
      <c r="L5" s="76">
        <f>SUM(L6:L30)</f>
        <v>0</v>
      </c>
      <c r="M5" s="76">
        <f>SUM(M6:M30)</f>
        <v>0</v>
      </c>
      <c r="N5" s="77">
        <f>SUM(N6:N30)/B5</f>
        <v>0</v>
      </c>
      <c r="O5" s="74">
        <f aca="true" t="shared" si="1" ref="O5:O30">IF(N(N5)=0,"",IF(100*VALUE(N5)=100,"Complete","Inprogress"))</f>
      </c>
      <c r="P5" s="77">
        <f>SUM(P6:P30)/B5</f>
        <v>0</v>
      </c>
    </row>
    <row r="6" spans="1:16" ht="12.75">
      <c r="A6" s="70" t="s">
        <v>131</v>
      </c>
      <c r="B6" s="70" t="s">
        <v>131</v>
      </c>
      <c r="C6" s="71" t="s">
        <v>131</v>
      </c>
      <c r="D6" s="71" t="s">
        <v>131</v>
      </c>
      <c r="E6" s="72">
        <f>F6+G6+H6</f>
        <v>0</v>
      </c>
      <c r="F6" s="70">
        <v>0</v>
      </c>
      <c r="G6" s="70">
        <v>0</v>
      </c>
      <c r="H6" s="70">
        <v>0</v>
      </c>
      <c r="I6" s="72">
        <f>J6+M6</f>
        <v>0</v>
      </c>
      <c r="J6" s="70">
        <v>0</v>
      </c>
      <c r="K6" s="70" t="s">
        <v>131</v>
      </c>
      <c r="L6" s="70">
        <v>0</v>
      </c>
      <c r="M6" s="70">
        <v>0</v>
      </c>
      <c r="N6" s="83" t="s">
        <v>131</v>
      </c>
      <c r="O6" s="85">
        <f t="shared" si="1"/>
      </c>
      <c r="P6" s="87">
        <f>IF(I6=0,"",(L6+M6)/I6)</f>
      </c>
    </row>
    <row r="7" spans="1:16" ht="12.75">
      <c r="A7" s="70"/>
      <c r="B7" s="70" t="s">
        <v>131</v>
      </c>
      <c r="C7" s="71" t="s">
        <v>131</v>
      </c>
      <c r="D7" s="71" t="s">
        <v>131</v>
      </c>
      <c r="E7" s="72">
        <f>F7+G7+H7</f>
        <v>0</v>
      </c>
      <c r="F7" s="70">
        <v>0</v>
      </c>
      <c r="G7" s="70">
        <v>0</v>
      </c>
      <c r="H7" s="70">
        <v>0</v>
      </c>
      <c r="I7" s="72">
        <f>J7+M7</f>
        <v>0</v>
      </c>
      <c r="J7" s="70">
        <v>0</v>
      </c>
      <c r="K7" s="70" t="s">
        <v>131</v>
      </c>
      <c r="L7" s="70">
        <v>0</v>
      </c>
      <c r="M7" s="70">
        <v>0</v>
      </c>
      <c r="N7" s="83" t="s">
        <v>131</v>
      </c>
      <c r="O7" s="85">
        <f t="shared" si="1"/>
      </c>
      <c r="P7" s="87">
        <f aca="true" t="shared" si="2" ref="P7:P30">IF(I7=0,"",(L7+M7)/I7)</f>
      </c>
    </row>
    <row r="8" spans="1:16" ht="12.75">
      <c r="A8" s="70"/>
      <c r="B8" s="70"/>
      <c r="C8" s="70"/>
      <c r="D8" s="70"/>
      <c r="E8" s="72">
        <f aca="true" t="shared" si="3" ref="E8:E30">F8+G8+H8</f>
        <v>0</v>
      </c>
      <c r="F8" s="70"/>
      <c r="G8" s="70"/>
      <c r="H8" s="70"/>
      <c r="I8" s="72">
        <f aca="true" t="shared" si="4" ref="I8:I30">J8+M8</f>
        <v>0</v>
      </c>
      <c r="J8" s="70">
        <v>0</v>
      </c>
      <c r="K8" s="70"/>
      <c r="L8" s="70">
        <v>0</v>
      </c>
      <c r="M8" s="70">
        <v>0</v>
      </c>
      <c r="N8" s="83" t="s">
        <v>131</v>
      </c>
      <c r="O8" s="85">
        <f t="shared" si="1"/>
      </c>
      <c r="P8" s="87">
        <f t="shared" si="2"/>
      </c>
    </row>
    <row r="9" spans="1:16" ht="12.75">
      <c r="A9" s="70"/>
      <c r="B9" s="70"/>
      <c r="C9" s="70"/>
      <c r="D9" s="70"/>
      <c r="E9" s="72">
        <f t="shared" si="3"/>
        <v>0</v>
      </c>
      <c r="F9" s="70"/>
      <c r="G9" s="70"/>
      <c r="H9" s="70"/>
      <c r="I9" s="72">
        <f t="shared" si="4"/>
        <v>0</v>
      </c>
      <c r="J9" s="70">
        <v>0</v>
      </c>
      <c r="K9" s="70"/>
      <c r="L9" s="70">
        <v>0</v>
      </c>
      <c r="M9" s="70">
        <v>0</v>
      </c>
      <c r="N9" s="83" t="s">
        <v>131</v>
      </c>
      <c r="O9" s="85">
        <f t="shared" si="1"/>
      </c>
      <c r="P9" s="87">
        <f t="shared" si="2"/>
      </c>
    </row>
    <row r="10" spans="1:16" ht="12.75">
      <c r="A10" s="70"/>
      <c r="B10" s="70"/>
      <c r="C10" s="70"/>
      <c r="D10" s="70"/>
      <c r="E10" s="72">
        <f t="shared" si="3"/>
        <v>0</v>
      </c>
      <c r="F10" s="70"/>
      <c r="G10" s="70"/>
      <c r="H10" s="70"/>
      <c r="I10" s="72">
        <f t="shared" si="4"/>
        <v>0</v>
      </c>
      <c r="J10" s="70">
        <v>0</v>
      </c>
      <c r="K10" s="70"/>
      <c r="L10" s="70">
        <v>0</v>
      </c>
      <c r="M10" s="70">
        <v>0</v>
      </c>
      <c r="N10" s="83" t="s">
        <v>131</v>
      </c>
      <c r="O10" s="85">
        <f t="shared" si="1"/>
      </c>
      <c r="P10" s="87">
        <f t="shared" si="2"/>
      </c>
    </row>
    <row r="11" spans="1:16" ht="12.75">
      <c r="A11" s="70"/>
      <c r="B11" s="70"/>
      <c r="C11" s="70"/>
      <c r="D11" s="70"/>
      <c r="E11" s="72">
        <f t="shared" si="3"/>
        <v>0</v>
      </c>
      <c r="F11" s="70"/>
      <c r="G11" s="70"/>
      <c r="H11" s="70"/>
      <c r="I11" s="72">
        <f t="shared" si="4"/>
        <v>0</v>
      </c>
      <c r="J11" s="70">
        <v>0</v>
      </c>
      <c r="K11" s="70"/>
      <c r="L11" s="70">
        <v>0</v>
      </c>
      <c r="M11" s="70">
        <v>0</v>
      </c>
      <c r="N11" s="83" t="s">
        <v>131</v>
      </c>
      <c r="O11" s="85">
        <f t="shared" si="1"/>
      </c>
      <c r="P11" s="87">
        <f t="shared" si="2"/>
      </c>
    </row>
    <row r="12" spans="1:16" ht="12.75">
      <c r="A12" s="70"/>
      <c r="B12" s="70"/>
      <c r="C12" s="70"/>
      <c r="D12" s="70"/>
      <c r="E12" s="72">
        <f t="shared" si="3"/>
        <v>0</v>
      </c>
      <c r="F12" s="70"/>
      <c r="G12" s="70"/>
      <c r="H12" s="70"/>
      <c r="I12" s="72">
        <f t="shared" si="4"/>
        <v>0</v>
      </c>
      <c r="J12" s="70">
        <v>0</v>
      </c>
      <c r="K12" s="70"/>
      <c r="L12" s="70">
        <v>0</v>
      </c>
      <c r="M12" s="70">
        <v>0</v>
      </c>
      <c r="N12" s="83" t="s">
        <v>131</v>
      </c>
      <c r="O12" s="85">
        <f t="shared" si="1"/>
      </c>
      <c r="P12" s="87">
        <f t="shared" si="2"/>
      </c>
    </row>
    <row r="13" spans="1:16" ht="12.75">
      <c r="A13" s="70"/>
      <c r="B13" s="70"/>
      <c r="C13" s="70"/>
      <c r="D13" s="70"/>
      <c r="E13" s="72">
        <f t="shared" si="3"/>
        <v>0</v>
      </c>
      <c r="F13" s="70"/>
      <c r="G13" s="70"/>
      <c r="H13" s="70"/>
      <c r="I13" s="72">
        <f t="shared" si="4"/>
        <v>0</v>
      </c>
      <c r="J13" s="70">
        <v>0</v>
      </c>
      <c r="K13" s="70"/>
      <c r="L13" s="70">
        <v>0</v>
      </c>
      <c r="M13" s="70">
        <v>0</v>
      </c>
      <c r="N13" s="83" t="s">
        <v>131</v>
      </c>
      <c r="O13" s="85">
        <f t="shared" si="1"/>
      </c>
      <c r="P13" s="87">
        <f t="shared" si="2"/>
      </c>
    </row>
    <row r="14" spans="1:16" ht="12.75">
      <c r="A14" s="70"/>
      <c r="B14" s="70"/>
      <c r="C14" s="70"/>
      <c r="D14" s="70"/>
      <c r="E14" s="72">
        <f t="shared" si="3"/>
        <v>0</v>
      </c>
      <c r="F14" s="70"/>
      <c r="G14" s="70"/>
      <c r="H14" s="70"/>
      <c r="I14" s="72">
        <f t="shared" si="4"/>
        <v>0</v>
      </c>
      <c r="J14" s="70">
        <v>0</v>
      </c>
      <c r="K14" s="70"/>
      <c r="L14" s="70">
        <v>0</v>
      </c>
      <c r="M14" s="70">
        <v>0</v>
      </c>
      <c r="N14" s="83" t="s">
        <v>131</v>
      </c>
      <c r="O14" s="85">
        <f t="shared" si="1"/>
      </c>
      <c r="P14" s="87">
        <f t="shared" si="2"/>
      </c>
    </row>
    <row r="15" spans="1:16" ht="12.75">
      <c r="A15" s="70"/>
      <c r="B15" s="70"/>
      <c r="C15" s="70"/>
      <c r="D15" s="70"/>
      <c r="E15" s="72">
        <f>F15+G15+H15</f>
        <v>0</v>
      </c>
      <c r="F15" s="70"/>
      <c r="G15" s="70"/>
      <c r="H15" s="70"/>
      <c r="I15" s="72">
        <f>J15+M15</f>
        <v>0</v>
      </c>
      <c r="J15" s="70">
        <v>0</v>
      </c>
      <c r="K15" s="70"/>
      <c r="L15" s="70">
        <v>0</v>
      </c>
      <c r="M15" s="70">
        <v>0</v>
      </c>
      <c r="N15" s="83" t="s">
        <v>131</v>
      </c>
      <c r="O15" s="85">
        <f t="shared" si="1"/>
      </c>
      <c r="P15" s="87">
        <f>IF(I15=0,"",(L15+M15)/I15)</f>
      </c>
    </row>
    <row r="16" spans="1:16" ht="12.75">
      <c r="A16" s="70"/>
      <c r="B16" s="70"/>
      <c r="C16" s="70"/>
      <c r="D16" s="70"/>
      <c r="E16" s="72">
        <f>F16+G16+H16</f>
        <v>0</v>
      </c>
      <c r="F16" s="70"/>
      <c r="G16" s="70"/>
      <c r="H16" s="70"/>
      <c r="I16" s="72">
        <f>J16+M16</f>
        <v>0</v>
      </c>
      <c r="J16" s="70">
        <v>0</v>
      </c>
      <c r="K16" s="70"/>
      <c r="L16" s="70">
        <v>0</v>
      </c>
      <c r="M16" s="70">
        <v>0</v>
      </c>
      <c r="N16" s="83" t="s">
        <v>131</v>
      </c>
      <c r="O16" s="85">
        <f t="shared" si="1"/>
      </c>
      <c r="P16" s="87">
        <f>IF(I16=0,"",(L16+M16)/I16)</f>
      </c>
    </row>
    <row r="17" spans="1:16" ht="12.75">
      <c r="A17" s="70"/>
      <c r="B17" s="70"/>
      <c r="C17" s="70"/>
      <c r="D17" s="70"/>
      <c r="E17" s="72">
        <f>F17+G17+H17</f>
        <v>0</v>
      </c>
      <c r="F17" s="70"/>
      <c r="G17" s="70"/>
      <c r="H17" s="70"/>
      <c r="I17" s="72">
        <f>J17+M17</f>
        <v>0</v>
      </c>
      <c r="J17" s="70">
        <v>0</v>
      </c>
      <c r="K17" s="70"/>
      <c r="L17" s="70">
        <v>0</v>
      </c>
      <c r="M17" s="70">
        <v>0</v>
      </c>
      <c r="N17" s="83" t="s">
        <v>131</v>
      </c>
      <c r="O17" s="85">
        <f t="shared" si="1"/>
      </c>
      <c r="P17" s="87">
        <f>IF(I17=0,"",(L17+M17)/I17)</f>
      </c>
    </row>
    <row r="18" spans="1:16" ht="12.75">
      <c r="A18" s="70"/>
      <c r="B18" s="70"/>
      <c r="C18" s="70"/>
      <c r="D18" s="70"/>
      <c r="E18" s="72">
        <f>F18+G18+H18</f>
        <v>0</v>
      </c>
      <c r="F18" s="70"/>
      <c r="G18" s="70"/>
      <c r="H18" s="70"/>
      <c r="I18" s="72">
        <f>J18+M18</f>
        <v>0</v>
      </c>
      <c r="J18" s="70">
        <v>0</v>
      </c>
      <c r="K18" s="70"/>
      <c r="L18" s="70">
        <v>0</v>
      </c>
      <c r="M18" s="70">
        <v>0</v>
      </c>
      <c r="N18" s="83" t="s">
        <v>131</v>
      </c>
      <c r="O18" s="85">
        <f t="shared" si="1"/>
      </c>
      <c r="P18" s="87">
        <f>IF(I18=0,"",(L18+M18)/I18)</f>
      </c>
    </row>
    <row r="19" spans="1:16" ht="12.75">
      <c r="A19" s="70"/>
      <c r="B19" s="70"/>
      <c r="C19" s="70"/>
      <c r="D19" s="70"/>
      <c r="E19" s="72">
        <f>F19+G19+H19</f>
        <v>0</v>
      </c>
      <c r="F19" s="70"/>
      <c r="G19" s="70"/>
      <c r="H19" s="70"/>
      <c r="I19" s="72">
        <f>J19+M19</f>
        <v>0</v>
      </c>
      <c r="J19" s="70">
        <v>0</v>
      </c>
      <c r="K19" s="70"/>
      <c r="L19" s="70">
        <v>0</v>
      </c>
      <c r="M19" s="70">
        <v>0</v>
      </c>
      <c r="N19" s="83" t="s">
        <v>131</v>
      </c>
      <c r="O19" s="85">
        <f t="shared" si="1"/>
      </c>
      <c r="P19" s="87">
        <f>IF(I19=0,"",(L19+M19)/I19)</f>
      </c>
    </row>
    <row r="20" spans="1:16" ht="12.75">
      <c r="A20" s="70"/>
      <c r="B20" s="70"/>
      <c r="C20" s="70"/>
      <c r="D20" s="70"/>
      <c r="E20" s="72">
        <f t="shared" si="3"/>
        <v>0</v>
      </c>
      <c r="F20" s="70"/>
      <c r="G20" s="70"/>
      <c r="H20" s="70"/>
      <c r="I20" s="72">
        <f t="shared" si="4"/>
        <v>0</v>
      </c>
      <c r="J20" s="70">
        <v>0</v>
      </c>
      <c r="K20" s="70"/>
      <c r="L20" s="70">
        <v>0</v>
      </c>
      <c r="M20" s="70">
        <v>0</v>
      </c>
      <c r="N20" s="83" t="s">
        <v>131</v>
      </c>
      <c r="O20" s="85">
        <f t="shared" si="1"/>
      </c>
      <c r="P20" s="87">
        <f t="shared" si="2"/>
      </c>
    </row>
    <row r="21" spans="1:16" ht="12.75">
      <c r="A21" s="70"/>
      <c r="B21" s="70"/>
      <c r="C21" s="70"/>
      <c r="D21" s="70"/>
      <c r="E21" s="72">
        <f t="shared" si="3"/>
        <v>0</v>
      </c>
      <c r="F21" s="70"/>
      <c r="G21" s="70"/>
      <c r="H21" s="70"/>
      <c r="I21" s="72">
        <f t="shared" si="4"/>
        <v>0</v>
      </c>
      <c r="J21" s="70">
        <v>0</v>
      </c>
      <c r="K21" s="70"/>
      <c r="L21" s="70">
        <v>0</v>
      </c>
      <c r="M21" s="70">
        <v>0</v>
      </c>
      <c r="N21" s="83" t="s">
        <v>131</v>
      </c>
      <c r="O21" s="85">
        <f t="shared" si="1"/>
      </c>
      <c r="P21" s="87">
        <f t="shared" si="2"/>
      </c>
    </row>
    <row r="22" spans="1:16" ht="12.75">
      <c r="A22" s="80"/>
      <c r="B22" s="80"/>
      <c r="C22" s="80"/>
      <c r="D22" s="80"/>
      <c r="E22" s="72">
        <f t="shared" si="3"/>
        <v>0</v>
      </c>
      <c r="F22" s="80"/>
      <c r="G22" s="80"/>
      <c r="H22" s="80"/>
      <c r="I22" s="72">
        <f t="shared" si="4"/>
        <v>0</v>
      </c>
      <c r="J22" s="70">
        <v>0</v>
      </c>
      <c r="K22" s="80"/>
      <c r="L22" s="70">
        <v>0</v>
      </c>
      <c r="M22" s="70">
        <v>0</v>
      </c>
      <c r="N22" s="83" t="s">
        <v>131</v>
      </c>
      <c r="O22" s="85">
        <f t="shared" si="1"/>
      </c>
      <c r="P22" s="87">
        <f t="shared" si="2"/>
      </c>
    </row>
    <row r="23" spans="1:16" ht="12.75">
      <c r="A23" s="70"/>
      <c r="B23" s="70"/>
      <c r="C23" s="70"/>
      <c r="D23" s="70"/>
      <c r="E23" s="72">
        <f aca="true" t="shared" si="5" ref="E23:E28">F23+G23+H23</f>
        <v>0</v>
      </c>
      <c r="F23" s="70"/>
      <c r="G23" s="70"/>
      <c r="H23" s="70"/>
      <c r="I23" s="72">
        <f aca="true" t="shared" si="6" ref="I23:I28">J23+M23</f>
        <v>0</v>
      </c>
      <c r="J23" s="70">
        <v>0</v>
      </c>
      <c r="K23" s="70"/>
      <c r="L23" s="70">
        <v>0</v>
      </c>
      <c r="M23" s="70">
        <v>0</v>
      </c>
      <c r="N23" s="83" t="s">
        <v>131</v>
      </c>
      <c r="O23" s="85">
        <f t="shared" si="1"/>
      </c>
      <c r="P23" s="87">
        <f aca="true" t="shared" si="7" ref="P23:P28">IF(I23=0,"",(L23+M23)/I23)</f>
      </c>
    </row>
    <row r="24" spans="1:16" ht="12.75">
      <c r="A24" s="70"/>
      <c r="B24" s="70"/>
      <c r="C24" s="70"/>
      <c r="D24" s="70"/>
      <c r="E24" s="72">
        <f t="shared" si="5"/>
        <v>0</v>
      </c>
      <c r="F24" s="70"/>
      <c r="G24" s="70"/>
      <c r="H24" s="70"/>
      <c r="I24" s="72">
        <f t="shared" si="6"/>
        <v>0</v>
      </c>
      <c r="J24" s="70">
        <v>0</v>
      </c>
      <c r="K24" s="70"/>
      <c r="L24" s="70">
        <v>0</v>
      </c>
      <c r="M24" s="70">
        <v>0</v>
      </c>
      <c r="N24" s="83" t="s">
        <v>131</v>
      </c>
      <c r="O24" s="85">
        <f t="shared" si="1"/>
      </c>
      <c r="P24" s="87">
        <f t="shared" si="7"/>
      </c>
    </row>
    <row r="25" spans="1:16" ht="12.75">
      <c r="A25" s="70"/>
      <c r="B25" s="70"/>
      <c r="C25" s="70"/>
      <c r="D25" s="70"/>
      <c r="E25" s="72">
        <f t="shared" si="5"/>
        <v>0</v>
      </c>
      <c r="F25" s="70"/>
      <c r="G25" s="70"/>
      <c r="H25" s="70"/>
      <c r="I25" s="72">
        <f t="shared" si="6"/>
        <v>0</v>
      </c>
      <c r="J25" s="70">
        <v>0</v>
      </c>
      <c r="K25" s="70"/>
      <c r="L25" s="70">
        <v>0</v>
      </c>
      <c r="M25" s="70">
        <v>0</v>
      </c>
      <c r="N25" s="83" t="s">
        <v>131</v>
      </c>
      <c r="O25" s="85">
        <f t="shared" si="1"/>
      </c>
      <c r="P25" s="87">
        <f t="shared" si="7"/>
      </c>
    </row>
    <row r="26" spans="1:16" ht="12.75">
      <c r="A26" s="70"/>
      <c r="B26" s="70"/>
      <c r="C26" s="70"/>
      <c r="D26" s="70"/>
      <c r="E26" s="72">
        <f t="shared" si="5"/>
        <v>0</v>
      </c>
      <c r="F26" s="70"/>
      <c r="G26" s="70"/>
      <c r="H26" s="70"/>
      <c r="I26" s="72">
        <f t="shared" si="6"/>
        <v>0</v>
      </c>
      <c r="J26" s="70">
        <v>0</v>
      </c>
      <c r="K26" s="70"/>
      <c r="L26" s="70">
        <v>0</v>
      </c>
      <c r="M26" s="70">
        <v>0</v>
      </c>
      <c r="N26" s="83" t="s">
        <v>131</v>
      </c>
      <c r="O26" s="85">
        <f t="shared" si="1"/>
      </c>
      <c r="P26" s="87">
        <f t="shared" si="7"/>
      </c>
    </row>
    <row r="27" spans="1:16" ht="12.75">
      <c r="A27" s="70"/>
      <c r="B27" s="70"/>
      <c r="C27" s="70"/>
      <c r="D27" s="70"/>
      <c r="E27" s="72">
        <f t="shared" si="5"/>
        <v>0</v>
      </c>
      <c r="F27" s="70"/>
      <c r="G27" s="70"/>
      <c r="H27" s="70"/>
      <c r="I27" s="72">
        <f t="shared" si="6"/>
        <v>0</v>
      </c>
      <c r="J27" s="70">
        <v>0</v>
      </c>
      <c r="K27" s="70"/>
      <c r="L27" s="70">
        <v>0</v>
      </c>
      <c r="M27" s="70">
        <v>0</v>
      </c>
      <c r="N27" s="83" t="s">
        <v>131</v>
      </c>
      <c r="O27" s="85">
        <f t="shared" si="1"/>
      </c>
      <c r="P27" s="87">
        <f t="shared" si="7"/>
      </c>
    </row>
    <row r="28" spans="1:16" ht="12.75">
      <c r="A28" s="70"/>
      <c r="B28" s="70"/>
      <c r="C28" s="70"/>
      <c r="D28" s="70"/>
      <c r="E28" s="72">
        <f t="shared" si="5"/>
        <v>0</v>
      </c>
      <c r="F28" s="70"/>
      <c r="G28" s="70"/>
      <c r="H28" s="70"/>
      <c r="I28" s="72">
        <f t="shared" si="6"/>
        <v>0</v>
      </c>
      <c r="J28" s="70">
        <v>0</v>
      </c>
      <c r="K28" s="70"/>
      <c r="L28" s="70">
        <v>0</v>
      </c>
      <c r="M28" s="70">
        <v>0</v>
      </c>
      <c r="N28" s="83" t="s">
        <v>131</v>
      </c>
      <c r="O28" s="85">
        <f t="shared" si="1"/>
      </c>
      <c r="P28" s="87">
        <f t="shared" si="7"/>
      </c>
    </row>
    <row r="29" spans="1:16" ht="12.75">
      <c r="A29" s="80"/>
      <c r="B29" s="80"/>
      <c r="C29" s="80"/>
      <c r="D29" s="80"/>
      <c r="E29" s="72">
        <f t="shared" si="3"/>
        <v>0</v>
      </c>
      <c r="F29" s="80"/>
      <c r="G29" s="80"/>
      <c r="H29" s="80"/>
      <c r="I29" s="72">
        <f t="shared" si="4"/>
        <v>0</v>
      </c>
      <c r="J29" s="70">
        <v>0</v>
      </c>
      <c r="K29" s="80"/>
      <c r="L29" s="70">
        <v>0</v>
      </c>
      <c r="M29" s="70">
        <v>0</v>
      </c>
      <c r="N29" s="83" t="s">
        <v>131</v>
      </c>
      <c r="O29" s="85">
        <f t="shared" si="1"/>
      </c>
      <c r="P29" s="87">
        <f t="shared" si="2"/>
      </c>
    </row>
    <row r="30" spans="1:16" ht="13.5" thickBot="1">
      <c r="A30" s="81"/>
      <c r="B30" s="81"/>
      <c r="C30" s="81"/>
      <c r="D30" s="81"/>
      <c r="E30" s="82">
        <f t="shared" si="3"/>
        <v>0</v>
      </c>
      <c r="F30" s="81"/>
      <c r="G30" s="81"/>
      <c r="H30" s="81"/>
      <c r="I30" s="82">
        <f t="shared" si="4"/>
        <v>0</v>
      </c>
      <c r="J30" s="70">
        <v>0</v>
      </c>
      <c r="K30" s="81"/>
      <c r="L30" s="70">
        <v>0</v>
      </c>
      <c r="M30" s="70">
        <v>0</v>
      </c>
      <c r="N30" s="84" t="s">
        <v>131</v>
      </c>
      <c r="O30" s="86">
        <f t="shared" si="1"/>
      </c>
      <c r="P30" s="88">
        <f t="shared" si="2"/>
      </c>
    </row>
    <row r="31" spans="1:16" ht="12.75">
      <c r="A31" s="73" t="str">
        <f>A32</f>
        <v> </v>
      </c>
      <c r="B31" s="74">
        <f>COUNTA(B32:B62)</f>
        <v>2</v>
      </c>
      <c r="C31" s="75">
        <f>MIN(C32:C62)</f>
        <v>0</v>
      </c>
      <c r="D31" s="75">
        <f>MAX(D32:D62)</f>
        <v>0</v>
      </c>
      <c r="E31" s="76">
        <f aca="true" t="shared" si="8" ref="E31:J31">SUM(E32:E62)</f>
        <v>0</v>
      </c>
      <c r="F31" s="76">
        <f t="shared" si="8"/>
        <v>0</v>
      </c>
      <c r="G31" s="76">
        <f t="shared" si="8"/>
        <v>0</v>
      </c>
      <c r="H31" s="76">
        <f t="shared" si="8"/>
        <v>0</v>
      </c>
      <c r="I31" s="76">
        <f t="shared" si="8"/>
        <v>0</v>
      </c>
      <c r="J31" s="76">
        <f t="shared" si="8"/>
        <v>0</v>
      </c>
      <c r="K31" s="76"/>
      <c r="L31" s="76">
        <f>SUM(L32:L62)</f>
        <v>0</v>
      </c>
      <c r="M31" s="76">
        <f>SUM(M32:M62)</f>
        <v>0</v>
      </c>
      <c r="N31" s="78">
        <f>SUM(N32:N62)/B31</f>
        <v>0</v>
      </c>
      <c r="O31" s="79">
        <f>IF(N(N31)=0,"",IF(100*VALUE(N31)=100,"Complete","Inprogress"))</f>
      </c>
      <c r="P31" s="78">
        <f>SUM(P32:P62)/B31</f>
        <v>0</v>
      </c>
    </row>
    <row r="32" spans="1:16" ht="12.75">
      <c r="A32" s="70" t="s">
        <v>131</v>
      </c>
      <c r="B32" s="70" t="s">
        <v>131</v>
      </c>
      <c r="C32" s="71" t="s">
        <v>131</v>
      </c>
      <c r="D32" s="71" t="s">
        <v>131</v>
      </c>
      <c r="E32" s="72">
        <f>F32+G32+H32</f>
        <v>0</v>
      </c>
      <c r="F32" s="70">
        <v>0</v>
      </c>
      <c r="G32" s="70">
        <v>0</v>
      </c>
      <c r="H32" s="70">
        <v>0</v>
      </c>
      <c r="I32" s="72">
        <f>J32+M32</f>
        <v>0</v>
      </c>
      <c r="J32" s="70">
        <v>0</v>
      </c>
      <c r="K32" s="70" t="s">
        <v>131</v>
      </c>
      <c r="L32" s="70">
        <v>0</v>
      </c>
      <c r="M32" s="70">
        <v>0</v>
      </c>
      <c r="N32" s="83" t="s">
        <v>131</v>
      </c>
      <c r="O32" s="85">
        <f>IF(N(N32)=0,"",IF(100*VALUE(N32)=100,"Complete","Inprogress"))</f>
      </c>
      <c r="P32" s="87">
        <f>IF(I32=0,"",(L32+M32)/I32)</f>
      </c>
    </row>
    <row r="33" spans="1:16" ht="12.75">
      <c r="A33" s="70"/>
      <c r="B33" s="70" t="s">
        <v>131</v>
      </c>
      <c r="C33" s="71" t="s">
        <v>131</v>
      </c>
      <c r="D33" s="71" t="s">
        <v>131</v>
      </c>
      <c r="E33" s="72">
        <f>F33+G33+H33</f>
        <v>0</v>
      </c>
      <c r="F33" s="70">
        <v>0</v>
      </c>
      <c r="G33" s="70">
        <v>0</v>
      </c>
      <c r="H33" s="70">
        <v>0</v>
      </c>
      <c r="I33" s="72">
        <f>J33+M33</f>
        <v>0</v>
      </c>
      <c r="J33" s="70">
        <v>0</v>
      </c>
      <c r="K33" s="70" t="s">
        <v>131</v>
      </c>
      <c r="L33" s="70">
        <v>0</v>
      </c>
      <c r="M33" s="70">
        <v>0</v>
      </c>
      <c r="N33" s="83" t="s">
        <v>131</v>
      </c>
      <c r="O33" s="85">
        <f>IF(N(N33)=0,"",IF(100*VALUE(N33)=100,"Complete","Inprogress"))</f>
      </c>
      <c r="P33" s="87">
        <f aca="true" t="shared" si="9" ref="P33:P62">IF(I33=0,"",(L33+M33)/I33)</f>
      </c>
    </row>
    <row r="34" spans="1:16" ht="12.75">
      <c r="A34" s="70"/>
      <c r="B34" s="70"/>
      <c r="C34" s="70"/>
      <c r="D34" s="70"/>
      <c r="E34" s="72">
        <f aca="true" t="shared" si="10" ref="E34:E62">F34+G34+H34</f>
        <v>0</v>
      </c>
      <c r="F34" s="70"/>
      <c r="G34" s="70"/>
      <c r="H34" s="70"/>
      <c r="I34" s="72">
        <f aca="true" t="shared" si="11" ref="I34:I62">J34+M34</f>
        <v>0</v>
      </c>
      <c r="J34" s="70">
        <v>0</v>
      </c>
      <c r="K34" s="70"/>
      <c r="L34" s="70">
        <v>0</v>
      </c>
      <c r="M34" s="70">
        <v>0</v>
      </c>
      <c r="N34" s="83" t="s">
        <v>131</v>
      </c>
      <c r="O34" s="85">
        <f>IF(N(N34)=0,"",IF(100*VALUE(N34)=100,"Complete","Inprogress"))</f>
      </c>
      <c r="P34" s="87">
        <f t="shared" si="9"/>
      </c>
    </row>
    <row r="35" spans="1:16" ht="12.75">
      <c r="A35" s="70"/>
      <c r="B35" s="70"/>
      <c r="C35" s="70"/>
      <c r="D35" s="70"/>
      <c r="E35" s="72">
        <f t="shared" si="10"/>
        <v>0</v>
      </c>
      <c r="F35" s="70"/>
      <c r="G35" s="70"/>
      <c r="H35" s="70"/>
      <c r="I35" s="72">
        <f t="shared" si="11"/>
        <v>0</v>
      </c>
      <c r="J35" s="70"/>
      <c r="K35" s="70"/>
      <c r="L35" s="70"/>
      <c r="M35" s="70"/>
      <c r="N35" s="83" t="s">
        <v>131</v>
      </c>
      <c r="O35" s="85">
        <f aca="true" t="shared" si="12" ref="O35:O62">IF(N(N35)=0,"",IF(100*VALUE(N35)=100,"Complete","Inprogress"))</f>
      </c>
      <c r="P35" s="87">
        <f t="shared" si="9"/>
      </c>
    </row>
    <row r="36" spans="1:16" ht="12.75">
      <c r="A36" s="70"/>
      <c r="B36" s="70"/>
      <c r="C36" s="70"/>
      <c r="D36" s="70"/>
      <c r="E36" s="72">
        <f t="shared" si="10"/>
        <v>0</v>
      </c>
      <c r="F36" s="70"/>
      <c r="G36" s="70"/>
      <c r="H36" s="70"/>
      <c r="I36" s="72">
        <f t="shared" si="11"/>
        <v>0</v>
      </c>
      <c r="J36" s="70"/>
      <c r="K36" s="70"/>
      <c r="L36" s="70"/>
      <c r="M36" s="70"/>
      <c r="N36" s="83" t="s">
        <v>131</v>
      </c>
      <c r="O36" s="85">
        <f t="shared" si="12"/>
      </c>
      <c r="P36" s="87">
        <f t="shared" si="9"/>
      </c>
    </row>
    <row r="37" spans="1:16" ht="12.75">
      <c r="A37" s="70"/>
      <c r="B37" s="70"/>
      <c r="C37" s="70"/>
      <c r="D37" s="70"/>
      <c r="E37" s="72">
        <f t="shared" si="10"/>
        <v>0</v>
      </c>
      <c r="F37" s="70"/>
      <c r="G37" s="70"/>
      <c r="H37" s="70"/>
      <c r="I37" s="72">
        <f t="shared" si="11"/>
        <v>0</v>
      </c>
      <c r="J37" s="70"/>
      <c r="K37" s="70"/>
      <c r="L37" s="70"/>
      <c r="M37" s="70"/>
      <c r="N37" s="83" t="s">
        <v>131</v>
      </c>
      <c r="O37" s="85">
        <f t="shared" si="12"/>
      </c>
      <c r="P37" s="87">
        <f t="shared" si="9"/>
      </c>
    </row>
    <row r="38" spans="1:16" ht="12.75">
      <c r="A38" s="70"/>
      <c r="B38" s="70"/>
      <c r="C38" s="70"/>
      <c r="D38" s="70"/>
      <c r="E38" s="72">
        <f t="shared" si="10"/>
        <v>0</v>
      </c>
      <c r="F38" s="70"/>
      <c r="G38" s="70"/>
      <c r="H38" s="70"/>
      <c r="I38" s="72">
        <f t="shared" si="11"/>
        <v>0</v>
      </c>
      <c r="J38" s="70"/>
      <c r="K38" s="70"/>
      <c r="L38" s="70"/>
      <c r="M38" s="70"/>
      <c r="N38" s="83" t="s">
        <v>131</v>
      </c>
      <c r="O38" s="85">
        <f t="shared" si="12"/>
      </c>
      <c r="P38" s="87">
        <f t="shared" si="9"/>
      </c>
    </row>
    <row r="39" spans="1:16" ht="12.75">
      <c r="A39" s="70"/>
      <c r="B39" s="70"/>
      <c r="C39" s="70"/>
      <c r="D39" s="70"/>
      <c r="E39" s="72">
        <f t="shared" si="10"/>
        <v>0</v>
      </c>
      <c r="F39" s="70"/>
      <c r="G39" s="70"/>
      <c r="H39" s="70"/>
      <c r="I39" s="72">
        <f t="shared" si="11"/>
        <v>0</v>
      </c>
      <c r="J39" s="70"/>
      <c r="K39" s="70"/>
      <c r="L39" s="70"/>
      <c r="M39" s="70"/>
      <c r="N39" s="83" t="s">
        <v>131</v>
      </c>
      <c r="O39" s="85">
        <f t="shared" si="12"/>
      </c>
      <c r="P39" s="87">
        <f t="shared" si="9"/>
      </c>
    </row>
    <row r="40" spans="1:16" ht="12.75">
      <c r="A40" s="70"/>
      <c r="B40" s="70"/>
      <c r="C40" s="70"/>
      <c r="D40" s="70"/>
      <c r="E40" s="72">
        <f t="shared" si="10"/>
        <v>0</v>
      </c>
      <c r="F40" s="70"/>
      <c r="G40" s="70"/>
      <c r="H40" s="70"/>
      <c r="I40" s="72">
        <f t="shared" si="11"/>
        <v>0</v>
      </c>
      <c r="J40" s="70"/>
      <c r="K40" s="70"/>
      <c r="L40" s="70"/>
      <c r="M40" s="70"/>
      <c r="N40" s="83" t="s">
        <v>131</v>
      </c>
      <c r="O40" s="85">
        <f t="shared" si="12"/>
      </c>
      <c r="P40" s="87">
        <f t="shared" si="9"/>
      </c>
    </row>
    <row r="41" spans="1:16" ht="12.75">
      <c r="A41" s="70"/>
      <c r="B41" s="70"/>
      <c r="C41" s="70"/>
      <c r="D41" s="70"/>
      <c r="E41" s="72">
        <f t="shared" si="10"/>
        <v>0</v>
      </c>
      <c r="F41" s="70"/>
      <c r="G41" s="70"/>
      <c r="H41" s="70"/>
      <c r="I41" s="72">
        <f t="shared" si="11"/>
        <v>0</v>
      </c>
      <c r="J41" s="70"/>
      <c r="K41" s="70"/>
      <c r="L41" s="70"/>
      <c r="M41" s="70"/>
      <c r="N41" s="83" t="s">
        <v>131</v>
      </c>
      <c r="O41" s="85">
        <f t="shared" si="12"/>
      </c>
      <c r="P41" s="87">
        <f t="shared" si="9"/>
      </c>
    </row>
    <row r="42" spans="1:16" ht="12.75">
      <c r="A42" s="70"/>
      <c r="B42" s="70"/>
      <c r="C42" s="70"/>
      <c r="D42" s="70"/>
      <c r="E42" s="72">
        <f t="shared" si="10"/>
        <v>0</v>
      </c>
      <c r="F42" s="70"/>
      <c r="G42" s="70"/>
      <c r="H42" s="70"/>
      <c r="I42" s="72">
        <f t="shared" si="11"/>
        <v>0</v>
      </c>
      <c r="J42" s="70"/>
      <c r="K42" s="70"/>
      <c r="L42" s="70"/>
      <c r="M42" s="70"/>
      <c r="N42" s="83" t="s">
        <v>131</v>
      </c>
      <c r="O42" s="85">
        <f t="shared" si="12"/>
      </c>
      <c r="P42" s="87">
        <f t="shared" si="9"/>
      </c>
    </row>
    <row r="43" spans="1:16" ht="12.75">
      <c r="A43" s="70"/>
      <c r="B43" s="70"/>
      <c r="C43" s="70"/>
      <c r="D43" s="70"/>
      <c r="E43" s="72">
        <f t="shared" si="10"/>
        <v>0</v>
      </c>
      <c r="F43" s="70"/>
      <c r="G43" s="70"/>
      <c r="H43" s="70"/>
      <c r="I43" s="72">
        <f t="shared" si="11"/>
        <v>0</v>
      </c>
      <c r="J43" s="70"/>
      <c r="K43" s="70"/>
      <c r="L43" s="70"/>
      <c r="M43" s="70"/>
      <c r="N43" s="83" t="s">
        <v>131</v>
      </c>
      <c r="O43" s="85">
        <f t="shared" si="12"/>
      </c>
      <c r="P43" s="87">
        <f t="shared" si="9"/>
      </c>
    </row>
    <row r="44" spans="1:16" ht="12.75">
      <c r="A44" s="70"/>
      <c r="B44" s="70"/>
      <c r="C44" s="70"/>
      <c r="D44" s="70"/>
      <c r="E44" s="72">
        <f t="shared" si="10"/>
        <v>0</v>
      </c>
      <c r="F44" s="70"/>
      <c r="G44" s="70"/>
      <c r="H44" s="70"/>
      <c r="I44" s="72">
        <f t="shared" si="11"/>
        <v>0</v>
      </c>
      <c r="J44" s="70"/>
      <c r="K44" s="70"/>
      <c r="L44" s="70"/>
      <c r="M44" s="70"/>
      <c r="N44" s="83" t="s">
        <v>131</v>
      </c>
      <c r="O44" s="85">
        <f t="shared" si="12"/>
      </c>
      <c r="P44" s="87">
        <f t="shared" si="9"/>
      </c>
    </row>
    <row r="45" spans="1:16" ht="12.75">
      <c r="A45" s="70"/>
      <c r="B45" s="70"/>
      <c r="C45" s="70"/>
      <c r="D45" s="70"/>
      <c r="E45" s="72">
        <f t="shared" si="10"/>
        <v>0</v>
      </c>
      <c r="F45" s="70"/>
      <c r="G45" s="70"/>
      <c r="H45" s="70"/>
      <c r="I45" s="72">
        <f t="shared" si="11"/>
        <v>0</v>
      </c>
      <c r="J45" s="70"/>
      <c r="K45" s="70"/>
      <c r="L45" s="70"/>
      <c r="M45" s="70"/>
      <c r="N45" s="83" t="s">
        <v>131</v>
      </c>
      <c r="O45" s="85">
        <f t="shared" si="12"/>
      </c>
      <c r="P45" s="87">
        <f t="shared" si="9"/>
      </c>
    </row>
    <row r="46" spans="1:16" ht="12.75">
      <c r="A46" s="70"/>
      <c r="B46" s="70"/>
      <c r="C46" s="70"/>
      <c r="D46" s="70"/>
      <c r="E46" s="72">
        <f t="shared" si="10"/>
        <v>0</v>
      </c>
      <c r="F46" s="70"/>
      <c r="G46" s="70"/>
      <c r="H46" s="70"/>
      <c r="I46" s="72">
        <f t="shared" si="11"/>
        <v>0</v>
      </c>
      <c r="J46" s="70"/>
      <c r="K46" s="70"/>
      <c r="L46" s="70"/>
      <c r="M46" s="70"/>
      <c r="N46" s="83" t="s">
        <v>131</v>
      </c>
      <c r="O46" s="85">
        <f t="shared" si="12"/>
      </c>
      <c r="P46" s="87">
        <f t="shared" si="9"/>
      </c>
    </row>
    <row r="47" spans="1:16" ht="12.75">
      <c r="A47" s="70"/>
      <c r="B47" s="70"/>
      <c r="C47" s="70"/>
      <c r="D47" s="70"/>
      <c r="E47" s="72">
        <f t="shared" si="10"/>
        <v>0</v>
      </c>
      <c r="F47" s="70"/>
      <c r="G47" s="70"/>
      <c r="H47" s="70"/>
      <c r="I47" s="72">
        <f t="shared" si="11"/>
        <v>0</v>
      </c>
      <c r="J47" s="70"/>
      <c r="K47" s="70"/>
      <c r="L47" s="70"/>
      <c r="M47" s="70"/>
      <c r="N47" s="83" t="s">
        <v>131</v>
      </c>
      <c r="O47" s="85">
        <f t="shared" si="12"/>
      </c>
      <c r="P47" s="87">
        <f t="shared" si="9"/>
      </c>
    </row>
    <row r="48" spans="1:16" ht="12.75">
      <c r="A48" s="70"/>
      <c r="B48" s="70"/>
      <c r="C48" s="70"/>
      <c r="D48" s="70"/>
      <c r="E48" s="72">
        <f t="shared" si="10"/>
        <v>0</v>
      </c>
      <c r="F48" s="70"/>
      <c r="G48" s="70"/>
      <c r="H48" s="70"/>
      <c r="I48" s="72">
        <f t="shared" si="11"/>
        <v>0</v>
      </c>
      <c r="J48" s="70"/>
      <c r="K48" s="70"/>
      <c r="L48" s="70"/>
      <c r="M48" s="70"/>
      <c r="N48" s="83" t="s">
        <v>131</v>
      </c>
      <c r="O48" s="85">
        <f t="shared" si="12"/>
      </c>
      <c r="P48" s="87">
        <f t="shared" si="9"/>
      </c>
    </row>
    <row r="49" spans="1:16" ht="12.75">
      <c r="A49" s="70"/>
      <c r="B49" s="70"/>
      <c r="C49" s="70"/>
      <c r="D49" s="70"/>
      <c r="E49" s="72">
        <f>F49+G49+H49</f>
        <v>0</v>
      </c>
      <c r="F49" s="70"/>
      <c r="G49" s="70"/>
      <c r="H49" s="70"/>
      <c r="I49" s="72">
        <f>J49+M49</f>
        <v>0</v>
      </c>
      <c r="J49" s="70"/>
      <c r="K49" s="70"/>
      <c r="L49" s="70"/>
      <c r="M49" s="70"/>
      <c r="N49" s="83" t="s">
        <v>131</v>
      </c>
      <c r="O49" s="85">
        <f t="shared" si="12"/>
      </c>
      <c r="P49" s="87">
        <f>IF(I49=0,"",(L49+M49)/I49)</f>
      </c>
    </row>
    <row r="50" spans="1:16" ht="12.75">
      <c r="A50" s="80"/>
      <c r="B50" s="80"/>
      <c r="C50" s="80"/>
      <c r="D50" s="80"/>
      <c r="E50" s="72">
        <f>F50+G50+H50</f>
        <v>0</v>
      </c>
      <c r="F50" s="80"/>
      <c r="G50" s="80"/>
      <c r="H50" s="80"/>
      <c r="I50" s="72">
        <f>J50+M50</f>
        <v>0</v>
      </c>
      <c r="J50" s="80"/>
      <c r="K50" s="80"/>
      <c r="L50" s="80"/>
      <c r="M50" s="80"/>
      <c r="N50" s="83" t="s">
        <v>131</v>
      </c>
      <c r="O50" s="85">
        <f t="shared" si="12"/>
      </c>
      <c r="P50" s="87">
        <f>IF(I50=0,"",(L50+M50)/I50)</f>
      </c>
    </row>
    <row r="51" spans="1:16" ht="12.75">
      <c r="A51" s="70"/>
      <c r="B51" s="70"/>
      <c r="C51" s="70"/>
      <c r="D51" s="70"/>
      <c r="E51" s="72">
        <f aca="true" t="shared" si="13" ref="E51:E58">F51+G51+H51</f>
        <v>0</v>
      </c>
      <c r="F51" s="70"/>
      <c r="G51" s="70"/>
      <c r="H51" s="70"/>
      <c r="I51" s="72">
        <f aca="true" t="shared" si="14" ref="I51:I58">J51+M51</f>
        <v>0</v>
      </c>
      <c r="J51" s="70"/>
      <c r="K51" s="70"/>
      <c r="L51" s="70"/>
      <c r="M51" s="70"/>
      <c r="N51" s="83" t="s">
        <v>131</v>
      </c>
      <c r="O51" s="85">
        <f>IF(N(N51)=0,"",IF(100*VALUE(N51)=100,"Complete","Inprogress"))</f>
      </c>
      <c r="P51" s="87">
        <f aca="true" t="shared" si="15" ref="P51:P58">IF(I51=0,"",(L51+M51)/I51)</f>
      </c>
    </row>
    <row r="52" spans="1:16" ht="12.75">
      <c r="A52" s="70"/>
      <c r="B52" s="70"/>
      <c r="C52" s="70"/>
      <c r="D52" s="70"/>
      <c r="E52" s="72">
        <f t="shared" si="13"/>
        <v>0</v>
      </c>
      <c r="F52" s="70"/>
      <c r="G52" s="70"/>
      <c r="H52" s="70"/>
      <c r="I52" s="72">
        <f t="shared" si="14"/>
        <v>0</v>
      </c>
      <c r="J52" s="70"/>
      <c r="K52" s="70"/>
      <c r="L52" s="70"/>
      <c r="M52" s="70"/>
      <c r="N52" s="83" t="s">
        <v>131</v>
      </c>
      <c r="O52" s="85">
        <f t="shared" si="12"/>
      </c>
      <c r="P52" s="87">
        <f t="shared" si="15"/>
      </c>
    </row>
    <row r="53" spans="1:16" ht="12.75">
      <c r="A53" s="70"/>
      <c r="B53" s="70"/>
      <c r="C53" s="70"/>
      <c r="D53" s="70"/>
      <c r="E53" s="72">
        <f t="shared" si="13"/>
        <v>0</v>
      </c>
      <c r="F53" s="70"/>
      <c r="G53" s="70"/>
      <c r="H53" s="70"/>
      <c r="I53" s="72">
        <f t="shared" si="14"/>
        <v>0</v>
      </c>
      <c r="J53" s="70"/>
      <c r="K53" s="70"/>
      <c r="L53" s="70"/>
      <c r="M53" s="70"/>
      <c r="N53" s="83" t="s">
        <v>131</v>
      </c>
      <c r="O53" s="85">
        <f t="shared" si="12"/>
      </c>
      <c r="P53" s="87">
        <f t="shared" si="15"/>
      </c>
    </row>
    <row r="54" spans="1:16" ht="12.75">
      <c r="A54" s="70"/>
      <c r="B54" s="70"/>
      <c r="C54" s="70"/>
      <c r="D54" s="70"/>
      <c r="E54" s="72">
        <f t="shared" si="13"/>
        <v>0</v>
      </c>
      <c r="F54" s="70"/>
      <c r="G54" s="70"/>
      <c r="H54" s="70"/>
      <c r="I54" s="72">
        <f t="shared" si="14"/>
        <v>0</v>
      </c>
      <c r="J54" s="70"/>
      <c r="K54" s="70"/>
      <c r="L54" s="70"/>
      <c r="M54" s="70"/>
      <c r="N54" s="83" t="s">
        <v>131</v>
      </c>
      <c r="O54" s="85">
        <f t="shared" si="12"/>
      </c>
      <c r="P54" s="87">
        <f t="shared" si="15"/>
      </c>
    </row>
    <row r="55" spans="1:16" ht="12.75">
      <c r="A55" s="70"/>
      <c r="B55" s="70"/>
      <c r="C55" s="70"/>
      <c r="D55" s="70"/>
      <c r="E55" s="72">
        <f t="shared" si="13"/>
        <v>0</v>
      </c>
      <c r="F55" s="70"/>
      <c r="G55" s="70"/>
      <c r="H55" s="70"/>
      <c r="I55" s="72">
        <f t="shared" si="14"/>
        <v>0</v>
      </c>
      <c r="J55" s="70"/>
      <c r="K55" s="70"/>
      <c r="L55" s="70"/>
      <c r="M55" s="70"/>
      <c r="N55" s="83" t="s">
        <v>131</v>
      </c>
      <c r="O55" s="85">
        <f t="shared" si="12"/>
      </c>
      <c r="P55" s="87">
        <f t="shared" si="15"/>
      </c>
    </row>
    <row r="56" spans="1:16" ht="12.75">
      <c r="A56" s="70"/>
      <c r="B56" s="70"/>
      <c r="C56" s="70"/>
      <c r="D56" s="70"/>
      <c r="E56" s="72">
        <f t="shared" si="13"/>
        <v>0</v>
      </c>
      <c r="F56" s="70"/>
      <c r="G56" s="70"/>
      <c r="H56" s="70"/>
      <c r="I56" s="72">
        <f t="shared" si="14"/>
        <v>0</v>
      </c>
      <c r="J56" s="70"/>
      <c r="K56" s="70"/>
      <c r="L56" s="70"/>
      <c r="M56" s="70"/>
      <c r="N56" s="83" t="s">
        <v>131</v>
      </c>
      <c r="O56" s="85">
        <f t="shared" si="12"/>
      </c>
      <c r="P56" s="87">
        <f t="shared" si="15"/>
      </c>
    </row>
    <row r="57" spans="1:16" ht="12.75">
      <c r="A57" s="70"/>
      <c r="B57" s="70"/>
      <c r="C57" s="70"/>
      <c r="D57" s="70"/>
      <c r="E57" s="72">
        <f t="shared" si="13"/>
        <v>0</v>
      </c>
      <c r="F57" s="70"/>
      <c r="G57" s="70"/>
      <c r="H57" s="70"/>
      <c r="I57" s="72">
        <f t="shared" si="14"/>
        <v>0</v>
      </c>
      <c r="J57" s="70"/>
      <c r="K57" s="70"/>
      <c r="L57" s="70"/>
      <c r="M57" s="70"/>
      <c r="N57" s="83" t="s">
        <v>131</v>
      </c>
      <c r="O57" s="85">
        <f t="shared" si="12"/>
      </c>
      <c r="P57" s="87">
        <f t="shared" si="15"/>
      </c>
    </row>
    <row r="58" spans="1:16" ht="12.75">
      <c r="A58" s="70"/>
      <c r="B58" s="70"/>
      <c r="C58" s="70"/>
      <c r="D58" s="70"/>
      <c r="E58" s="72">
        <f t="shared" si="13"/>
        <v>0</v>
      </c>
      <c r="F58" s="70"/>
      <c r="G58" s="70"/>
      <c r="H58" s="70"/>
      <c r="I58" s="72">
        <f t="shared" si="14"/>
        <v>0</v>
      </c>
      <c r="J58" s="70"/>
      <c r="K58" s="70"/>
      <c r="L58" s="70"/>
      <c r="M58" s="70"/>
      <c r="N58" s="83" t="s">
        <v>131</v>
      </c>
      <c r="O58" s="85">
        <f t="shared" si="12"/>
      </c>
      <c r="P58" s="87">
        <f t="shared" si="15"/>
      </c>
    </row>
    <row r="59" spans="1:16" ht="12.75">
      <c r="A59" s="70"/>
      <c r="B59" s="70"/>
      <c r="C59" s="70"/>
      <c r="D59" s="70"/>
      <c r="E59" s="72">
        <f t="shared" si="10"/>
        <v>0</v>
      </c>
      <c r="F59" s="70"/>
      <c r="G59" s="70"/>
      <c r="H59" s="70"/>
      <c r="I59" s="72">
        <f t="shared" si="11"/>
        <v>0</v>
      </c>
      <c r="J59" s="70"/>
      <c r="K59" s="70"/>
      <c r="L59" s="70"/>
      <c r="M59" s="70"/>
      <c r="N59" s="83" t="s">
        <v>131</v>
      </c>
      <c r="O59" s="85">
        <f t="shared" si="12"/>
      </c>
      <c r="P59" s="87">
        <f t="shared" si="9"/>
      </c>
    </row>
    <row r="60" spans="1:16" ht="12.75">
      <c r="A60" s="80"/>
      <c r="B60" s="80"/>
      <c r="C60" s="80"/>
      <c r="D60" s="80"/>
      <c r="E60" s="72">
        <f t="shared" si="10"/>
        <v>0</v>
      </c>
      <c r="F60" s="80"/>
      <c r="G60" s="80"/>
      <c r="H60" s="80"/>
      <c r="I60" s="72">
        <f t="shared" si="11"/>
        <v>0</v>
      </c>
      <c r="J60" s="80"/>
      <c r="K60" s="80"/>
      <c r="L60" s="80"/>
      <c r="M60" s="80"/>
      <c r="N60" s="83" t="s">
        <v>131</v>
      </c>
      <c r="O60" s="85">
        <f t="shared" si="12"/>
      </c>
      <c r="P60" s="87">
        <f t="shared" si="9"/>
      </c>
    </row>
    <row r="61" spans="1:16" ht="12.75">
      <c r="A61" s="80"/>
      <c r="B61" s="80"/>
      <c r="C61" s="80"/>
      <c r="D61" s="80"/>
      <c r="E61" s="72">
        <f t="shared" si="10"/>
        <v>0</v>
      </c>
      <c r="F61" s="80"/>
      <c r="G61" s="80"/>
      <c r="H61" s="80"/>
      <c r="I61" s="72">
        <f t="shared" si="11"/>
        <v>0</v>
      </c>
      <c r="J61" s="80"/>
      <c r="K61" s="80"/>
      <c r="L61" s="80"/>
      <c r="M61" s="80"/>
      <c r="N61" s="83" t="s">
        <v>131</v>
      </c>
      <c r="O61" s="85">
        <f t="shared" si="12"/>
      </c>
      <c r="P61" s="87">
        <f t="shared" si="9"/>
      </c>
    </row>
    <row r="62" spans="1:16" ht="13.5" thickBot="1">
      <c r="A62" s="81"/>
      <c r="B62" s="81"/>
      <c r="C62" s="81"/>
      <c r="D62" s="81"/>
      <c r="E62" s="82">
        <f t="shared" si="10"/>
        <v>0</v>
      </c>
      <c r="F62" s="81"/>
      <c r="G62" s="81"/>
      <c r="H62" s="81"/>
      <c r="I62" s="82">
        <f t="shared" si="11"/>
        <v>0</v>
      </c>
      <c r="J62" s="81"/>
      <c r="K62" s="81"/>
      <c r="L62" s="81"/>
      <c r="M62" s="81"/>
      <c r="N62" s="84" t="s">
        <v>131</v>
      </c>
      <c r="O62" s="86">
        <f t="shared" si="12"/>
      </c>
      <c r="P62" s="88">
        <f t="shared" si="9"/>
      </c>
    </row>
    <row r="66" ht="12.75">
      <c r="O66" s="53"/>
    </row>
  </sheetData>
  <sheetProtection password="D5CC" sheet="1" objects="1" scenarios="1" selectLockedCells="1"/>
  <mergeCells count="17">
    <mergeCell ref="A2:A4"/>
    <mergeCell ref="B2:B4"/>
    <mergeCell ref="C1:O1"/>
    <mergeCell ref="C2:C4"/>
    <mergeCell ref="D2:D4"/>
    <mergeCell ref="F2:F4"/>
    <mergeCell ref="G2:G4"/>
    <mergeCell ref="H2:H4"/>
    <mergeCell ref="O2:O4"/>
    <mergeCell ref="K2:K4"/>
    <mergeCell ref="E2:E4"/>
    <mergeCell ref="N2:N4"/>
    <mergeCell ref="P2:P4"/>
    <mergeCell ref="I2:I4"/>
    <mergeCell ref="J2:J4"/>
    <mergeCell ref="L2:L4"/>
    <mergeCell ref="M2:M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86"/>
  <sheetViews>
    <sheetView zoomScale="80" zoomScaleNormal="80" workbookViewId="0" topLeftCell="A1">
      <pane ySplit="5" topLeftCell="BM12" activePane="bottomLeft" state="frozen"/>
      <selection pane="topLeft" activeCell="A1" sqref="A1"/>
      <selection pane="bottomLeft" activeCell="C18" sqref="C18"/>
    </sheetView>
  </sheetViews>
  <sheetFormatPr defaultColWidth="9.140625" defaultRowHeight="12.75"/>
  <cols>
    <col min="1" max="1" width="20.140625" style="0" customWidth="1"/>
    <col min="2" max="2" width="11.57421875" style="0" customWidth="1"/>
    <col min="3" max="3" width="10.8515625" style="0" customWidth="1"/>
    <col min="4" max="4" width="10.140625" style="0" customWidth="1"/>
    <col min="5" max="5" width="7.28125" style="0" customWidth="1"/>
    <col min="7" max="7" width="10.140625" style="0" customWidth="1"/>
    <col min="8" max="8" width="10.8515625" style="0" customWidth="1"/>
    <col min="11" max="11" width="7.00390625" style="0" customWidth="1"/>
    <col min="13" max="13" width="9.00390625" style="0" customWidth="1"/>
    <col min="14" max="14" width="13.140625" style="0" customWidth="1"/>
    <col min="15" max="15" width="9.421875" style="0" customWidth="1"/>
    <col min="16" max="16" width="8.421875" style="0" customWidth="1"/>
    <col min="17" max="17" width="12.28125" style="0" bestFit="1" customWidth="1"/>
    <col min="18" max="19" width="7.8515625" style="0" customWidth="1"/>
    <col min="20" max="20" width="8.28125" style="0" customWidth="1"/>
    <col min="21" max="21" width="9.421875" style="0" customWidth="1"/>
    <col min="22" max="22" width="12.00390625" style="0" bestFit="1" customWidth="1"/>
    <col min="23" max="16384" width="9.140625" style="43" customWidth="1"/>
  </cols>
  <sheetData>
    <row r="1" spans="1:22" ht="12.75">
      <c r="A1" s="43"/>
      <c r="B1" s="43"/>
      <c r="C1" s="129" t="s">
        <v>115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60"/>
      <c r="V1" s="43"/>
    </row>
    <row r="2" spans="1:22" ht="12.75" customHeight="1">
      <c r="A2" s="152" t="s">
        <v>80</v>
      </c>
      <c r="B2" s="152" t="s">
        <v>129</v>
      </c>
      <c r="C2" s="152" t="s">
        <v>85</v>
      </c>
      <c r="D2" s="152" t="s">
        <v>86</v>
      </c>
      <c r="E2" s="152" t="s">
        <v>93</v>
      </c>
      <c r="F2" s="153" t="s">
        <v>96</v>
      </c>
      <c r="G2" s="153" t="s">
        <v>124</v>
      </c>
      <c r="H2" s="54"/>
      <c r="I2" s="153" t="s">
        <v>101</v>
      </c>
      <c r="J2" s="153" t="s">
        <v>113</v>
      </c>
      <c r="K2" s="152" t="s">
        <v>102</v>
      </c>
      <c r="L2" s="152" t="s">
        <v>114</v>
      </c>
      <c r="M2" s="152" t="s">
        <v>104</v>
      </c>
      <c r="N2" s="152" t="s">
        <v>103</v>
      </c>
      <c r="O2" s="152" t="s">
        <v>109</v>
      </c>
      <c r="P2" s="152" t="s">
        <v>110</v>
      </c>
      <c r="Q2" s="152" t="s">
        <v>90</v>
      </c>
      <c r="R2" s="152" t="s">
        <v>106</v>
      </c>
      <c r="S2" s="152" t="s">
        <v>107</v>
      </c>
      <c r="T2" s="152" t="s">
        <v>108</v>
      </c>
      <c r="U2" s="152" t="s">
        <v>136</v>
      </c>
      <c r="V2" s="152" t="s">
        <v>132</v>
      </c>
    </row>
    <row r="3" spans="1:22" ht="25.5">
      <c r="A3" s="152"/>
      <c r="B3" s="152"/>
      <c r="C3" s="152"/>
      <c r="D3" s="152"/>
      <c r="E3" s="152"/>
      <c r="F3" s="154"/>
      <c r="G3" s="154"/>
      <c r="H3" s="55" t="s">
        <v>89</v>
      </c>
      <c r="I3" s="154"/>
      <c r="J3" s="154"/>
      <c r="K3" s="152"/>
      <c r="L3" s="152" t="s">
        <v>114</v>
      </c>
      <c r="M3" s="152"/>
      <c r="N3" s="152"/>
      <c r="O3" s="152"/>
      <c r="P3" s="152"/>
      <c r="Q3" s="152"/>
      <c r="R3" s="152"/>
      <c r="S3" s="152"/>
      <c r="T3" s="152"/>
      <c r="U3" s="152"/>
      <c r="V3" s="152"/>
    </row>
    <row r="4" spans="1:22" ht="12.75">
      <c r="A4" s="152"/>
      <c r="B4" s="152"/>
      <c r="C4" s="152"/>
      <c r="D4" s="152"/>
      <c r="E4" s="152"/>
      <c r="F4" s="155"/>
      <c r="G4" s="155"/>
      <c r="H4" s="56"/>
      <c r="I4" s="155"/>
      <c r="J4" s="155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</row>
    <row r="5" spans="1:22" ht="12.75">
      <c r="A5" s="89" t="str">
        <f>'Project Management'!A5</f>
        <v>OS-3.22 Intl</v>
      </c>
      <c r="B5" s="90">
        <f>COUNTA(B6:B60)</f>
        <v>45</v>
      </c>
      <c r="C5" s="91">
        <f>MIN(C6:C60)</f>
        <v>39385</v>
      </c>
      <c r="D5" s="91">
        <f>MAX(D6:D60)</f>
        <v>39434</v>
      </c>
      <c r="E5" s="121">
        <f>SUM(E6:E60)</f>
        <v>904</v>
      </c>
      <c r="F5" s="121">
        <f>SUM(F6:F60)</f>
        <v>3015</v>
      </c>
      <c r="G5" s="121">
        <f>SUM(G6:G60)</f>
        <v>2899</v>
      </c>
      <c r="H5" s="120">
        <f aca="true" t="shared" si="0" ref="H5:H18">IF(G5=0,0,IF(F5=0,0,(G5/F5)))</f>
        <v>0.9615257048092869</v>
      </c>
      <c r="I5" s="121">
        <f>SUM(I6:I60)</f>
        <v>2846</v>
      </c>
      <c r="J5" s="92">
        <f>SUM(J6:J60)/$B5</f>
        <v>0.8623138562570098</v>
      </c>
      <c r="K5" s="121">
        <f>SUM(K6:K60)</f>
        <v>53</v>
      </c>
      <c r="L5" s="92">
        <f>SUM(L6:L60)/$B5</f>
        <v>0.08474972517481467</v>
      </c>
      <c r="M5" s="121">
        <f>SUM(M6:M60)</f>
        <v>113</v>
      </c>
      <c r="N5" s="121">
        <f>SUM(N6:N60)</f>
        <v>0</v>
      </c>
      <c r="O5" s="121">
        <f>SUM(O6:O60)</f>
        <v>100</v>
      </c>
      <c r="P5" s="121">
        <f>SUM(P6:P60)</f>
        <v>138</v>
      </c>
      <c r="Q5" s="90" t="str">
        <f aca="true" t="shared" si="1" ref="Q5:Q18">IF(N(H5)=0,"",IF(100*VALUE(H5)&lt;100,"Inprogress",IF(100*VALUE(J5)&lt;100,"Inprogress","Complete")))</f>
        <v>Inprogress</v>
      </c>
      <c r="R5" s="121">
        <f>SUM(R6:R60)</f>
        <v>90</v>
      </c>
      <c r="S5" s="121">
        <f>SUM(S6:S60)</f>
        <v>43</v>
      </c>
      <c r="T5" s="121">
        <f>SUM(T6:T60)</f>
        <v>31</v>
      </c>
      <c r="U5" s="89">
        <f>SUM(U6:U60)</f>
        <v>16</v>
      </c>
      <c r="V5" s="90" t="str">
        <f aca="true" t="shared" si="2" ref="V5:V10">IF(S5&gt;0,"Open",IF(N(R5)=0,"","All Closed"))</f>
        <v>Open</v>
      </c>
    </row>
    <row r="6" spans="1:22" ht="12.75">
      <c r="A6" s="70" t="s">
        <v>152</v>
      </c>
      <c r="B6" s="70" t="s">
        <v>61</v>
      </c>
      <c r="C6" s="71">
        <v>39385</v>
      </c>
      <c r="D6" s="71">
        <v>39392</v>
      </c>
      <c r="E6" s="94">
        <v>14</v>
      </c>
      <c r="F6" s="94">
        <v>107</v>
      </c>
      <c r="G6" s="45">
        <f>IF(F6=0,0,I6+K6)</f>
        <v>105</v>
      </c>
      <c r="H6" s="51">
        <f t="shared" si="0"/>
        <v>0.9813084112149533</v>
      </c>
      <c r="I6" s="94">
        <v>104</v>
      </c>
      <c r="J6" s="87">
        <f aca="true" t="shared" si="3" ref="J6:J18">IF(I6=0,0,IF(F6=0,0,(I6/F6)))</f>
        <v>0.9719626168224299</v>
      </c>
      <c r="K6" s="94">
        <v>1</v>
      </c>
      <c r="L6" s="87">
        <f aca="true" t="shared" si="4" ref="L6:L18">IF(K6=0,0,IF(F6=0,0,(K6/F6)))</f>
        <v>0.009345794392523364</v>
      </c>
      <c r="M6" s="70">
        <v>2</v>
      </c>
      <c r="N6" s="70">
        <v>0</v>
      </c>
      <c r="O6" s="70">
        <v>0</v>
      </c>
      <c r="P6" s="70">
        <v>15</v>
      </c>
      <c r="Q6" s="85" t="str">
        <f t="shared" si="1"/>
        <v>Inprogress</v>
      </c>
      <c r="R6" s="72">
        <f aca="true" t="shared" si="5" ref="R6:R18">S6+T6+U6</f>
        <v>4</v>
      </c>
      <c r="S6" s="70">
        <v>1</v>
      </c>
      <c r="T6" s="70">
        <v>0</v>
      </c>
      <c r="U6" s="70">
        <v>3</v>
      </c>
      <c r="V6" s="85" t="str">
        <f t="shared" si="2"/>
        <v>Open</v>
      </c>
    </row>
    <row r="7" spans="1:22" ht="12.75">
      <c r="A7" s="70" t="s">
        <v>153</v>
      </c>
      <c r="B7" s="70" t="s">
        <v>64</v>
      </c>
      <c r="C7" s="71">
        <v>39385</v>
      </c>
      <c r="D7" s="71">
        <v>39388</v>
      </c>
      <c r="E7" s="94">
        <v>16</v>
      </c>
      <c r="F7" s="94">
        <v>57</v>
      </c>
      <c r="G7" s="45">
        <f aca="true" t="shared" si="6" ref="G7:G86">IF(F7=0,0,I7+K7)</f>
        <v>57</v>
      </c>
      <c r="H7" s="51">
        <f t="shared" si="0"/>
        <v>1</v>
      </c>
      <c r="I7" s="94">
        <v>57</v>
      </c>
      <c r="J7" s="87">
        <f t="shared" si="3"/>
        <v>1</v>
      </c>
      <c r="K7" s="94">
        <v>0</v>
      </c>
      <c r="L7" s="87">
        <f t="shared" si="4"/>
        <v>0</v>
      </c>
      <c r="M7" s="70">
        <v>0</v>
      </c>
      <c r="N7" s="70">
        <v>0</v>
      </c>
      <c r="O7" s="70">
        <v>3</v>
      </c>
      <c r="P7" s="70">
        <v>0</v>
      </c>
      <c r="Q7" s="85" t="str">
        <f t="shared" si="1"/>
        <v>Complete</v>
      </c>
      <c r="R7" s="72">
        <f t="shared" si="5"/>
        <v>1</v>
      </c>
      <c r="S7" s="94">
        <v>0</v>
      </c>
      <c r="T7" s="70">
        <v>1</v>
      </c>
      <c r="U7" s="70">
        <v>0</v>
      </c>
      <c r="V7" s="85" t="str">
        <f t="shared" si="2"/>
        <v>All Closed</v>
      </c>
    </row>
    <row r="8" spans="1:22" ht="12.75">
      <c r="A8" s="70" t="s">
        <v>153</v>
      </c>
      <c r="B8" s="70" t="s">
        <v>150</v>
      </c>
      <c r="C8" s="71">
        <v>39386</v>
      </c>
      <c r="D8" s="71"/>
      <c r="E8" s="94">
        <v>23</v>
      </c>
      <c r="F8" s="94">
        <v>96</v>
      </c>
      <c r="G8" s="45">
        <f t="shared" si="6"/>
        <v>86</v>
      </c>
      <c r="H8" s="51">
        <f t="shared" si="0"/>
        <v>0.8958333333333334</v>
      </c>
      <c r="I8" s="94">
        <v>86</v>
      </c>
      <c r="J8" s="87">
        <f t="shared" si="3"/>
        <v>0.8958333333333334</v>
      </c>
      <c r="K8" s="94">
        <v>0</v>
      </c>
      <c r="L8" s="87">
        <f t="shared" si="4"/>
        <v>0</v>
      </c>
      <c r="M8" s="70">
        <v>10</v>
      </c>
      <c r="N8" s="70">
        <v>0</v>
      </c>
      <c r="O8" s="70">
        <v>0</v>
      </c>
      <c r="P8" s="70">
        <v>0</v>
      </c>
      <c r="Q8" s="85" t="str">
        <f t="shared" si="1"/>
        <v>Inprogress</v>
      </c>
      <c r="R8" s="72">
        <f t="shared" si="5"/>
        <v>1</v>
      </c>
      <c r="S8" s="94">
        <v>0</v>
      </c>
      <c r="T8" s="94">
        <v>1</v>
      </c>
      <c r="U8" s="94">
        <v>0</v>
      </c>
      <c r="V8" s="85" t="str">
        <f t="shared" si="2"/>
        <v>All Closed</v>
      </c>
    </row>
    <row r="9" spans="1:22" ht="12.75">
      <c r="A9" s="70" t="s">
        <v>154</v>
      </c>
      <c r="B9" s="70" t="s">
        <v>63</v>
      </c>
      <c r="C9" s="71">
        <v>39385</v>
      </c>
      <c r="D9" s="71">
        <v>39428</v>
      </c>
      <c r="E9" s="94">
        <v>47</v>
      </c>
      <c r="F9" s="94">
        <v>233</v>
      </c>
      <c r="G9" s="45">
        <f t="shared" si="6"/>
        <v>232</v>
      </c>
      <c r="H9" s="51">
        <f t="shared" si="0"/>
        <v>0.9957081545064378</v>
      </c>
      <c r="I9" s="94">
        <v>220</v>
      </c>
      <c r="J9" s="87">
        <f t="shared" si="3"/>
        <v>0.944206008583691</v>
      </c>
      <c r="K9" s="94">
        <v>12</v>
      </c>
      <c r="L9" s="87">
        <f t="shared" si="4"/>
        <v>0.05150214592274678</v>
      </c>
      <c r="M9" s="70">
        <v>1</v>
      </c>
      <c r="N9" s="70">
        <v>0</v>
      </c>
      <c r="O9" s="70">
        <v>6</v>
      </c>
      <c r="P9" s="70">
        <v>0</v>
      </c>
      <c r="Q9" s="85" t="str">
        <f t="shared" si="1"/>
        <v>Inprogress</v>
      </c>
      <c r="R9" s="72">
        <f t="shared" si="5"/>
        <v>19</v>
      </c>
      <c r="S9" s="94">
        <v>5</v>
      </c>
      <c r="T9" s="94">
        <v>14</v>
      </c>
      <c r="U9" s="94">
        <v>0</v>
      </c>
      <c r="V9" s="85" t="str">
        <f t="shared" si="2"/>
        <v>Open</v>
      </c>
    </row>
    <row r="10" spans="1:22" ht="12.75">
      <c r="A10" s="70" t="s">
        <v>155</v>
      </c>
      <c r="B10" s="70" t="s">
        <v>72</v>
      </c>
      <c r="C10" s="71">
        <v>39385</v>
      </c>
      <c r="D10" s="71">
        <v>39415</v>
      </c>
      <c r="E10" s="94">
        <v>97</v>
      </c>
      <c r="F10" s="94">
        <v>344</v>
      </c>
      <c r="G10" s="45">
        <f t="shared" si="6"/>
        <v>344</v>
      </c>
      <c r="H10" s="51">
        <f t="shared" si="0"/>
        <v>1</v>
      </c>
      <c r="I10" s="94">
        <v>344</v>
      </c>
      <c r="J10" s="87">
        <f t="shared" si="3"/>
        <v>1</v>
      </c>
      <c r="K10" s="94">
        <v>0</v>
      </c>
      <c r="L10" s="87">
        <f t="shared" si="4"/>
        <v>0</v>
      </c>
      <c r="M10" s="70">
        <v>0</v>
      </c>
      <c r="N10" s="70">
        <v>0</v>
      </c>
      <c r="O10" s="70">
        <v>15</v>
      </c>
      <c r="P10" s="70">
        <v>0</v>
      </c>
      <c r="Q10" s="85" t="str">
        <f t="shared" si="1"/>
        <v>Complete</v>
      </c>
      <c r="R10" s="72">
        <f t="shared" si="5"/>
        <v>2</v>
      </c>
      <c r="S10" s="94">
        <v>0</v>
      </c>
      <c r="T10" s="94">
        <v>0</v>
      </c>
      <c r="U10" s="94">
        <v>2</v>
      </c>
      <c r="V10" s="85" t="str">
        <f t="shared" si="2"/>
        <v>All Closed</v>
      </c>
    </row>
    <row r="11" spans="1:22" ht="12.75">
      <c r="A11" s="70" t="s">
        <v>155</v>
      </c>
      <c r="B11" s="70" t="s">
        <v>148</v>
      </c>
      <c r="C11" s="71">
        <v>39386</v>
      </c>
      <c r="D11" s="71">
        <v>39391</v>
      </c>
      <c r="E11" s="94">
        <v>25</v>
      </c>
      <c r="F11" s="94">
        <v>54</v>
      </c>
      <c r="G11" s="45">
        <f t="shared" si="6"/>
        <v>54</v>
      </c>
      <c r="H11" s="51">
        <f t="shared" si="0"/>
        <v>1</v>
      </c>
      <c r="I11" s="94">
        <v>54</v>
      </c>
      <c r="J11" s="87">
        <f t="shared" si="3"/>
        <v>1</v>
      </c>
      <c r="K11" s="94">
        <v>0</v>
      </c>
      <c r="L11" s="87">
        <f t="shared" si="4"/>
        <v>0</v>
      </c>
      <c r="M11" s="70">
        <v>0</v>
      </c>
      <c r="N11" s="70">
        <v>0</v>
      </c>
      <c r="O11" s="70">
        <v>0</v>
      </c>
      <c r="P11" s="70">
        <v>54</v>
      </c>
      <c r="Q11" s="85" t="str">
        <f t="shared" si="1"/>
        <v>Complete</v>
      </c>
      <c r="R11" s="72">
        <f t="shared" si="5"/>
        <v>0</v>
      </c>
      <c r="S11" s="94">
        <v>0</v>
      </c>
      <c r="T11" s="94">
        <v>0</v>
      </c>
      <c r="U11" s="94">
        <v>0</v>
      </c>
      <c r="V11" s="85">
        <f aca="true" t="shared" si="7" ref="V11:V20">IF(S11&gt;0,"Open",IF(N(R11)=0,"","All Closed"))</f>
      </c>
    </row>
    <row r="12" spans="1:22" ht="12.75">
      <c r="A12" s="70" t="s">
        <v>156</v>
      </c>
      <c r="B12" s="70" t="s">
        <v>62</v>
      </c>
      <c r="C12" s="71">
        <v>39385</v>
      </c>
      <c r="D12" s="71"/>
      <c r="E12" s="94">
        <v>32</v>
      </c>
      <c r="F12" s="94">
        <v>65</v>
      </c>
      <c r="G12" s="45">
        <f t="shared" si="6"/>
        <v>65</v>
      </c>
      <c r="H12" s="51">
        <f t="shared" si="0"/>
        <v>1</v>
      </c>
      <c r="I12" s="94">
        <v>65</v>
      </c>
      <c r="J12" s="87">
        <f t="shared" si="3"/>
        <v>1</v>
      </c>
      <c r="K12" s="94">
        <v>0</v>
      </c>
      <c r="L12" s="87">
        <f t="shared" si="4"/>
        <v>0</v>
      </c>
      <c r="M12" s="70">
        <v>0</v>
      </c>
      <c r="N12" s="70">
        <v>0</v>
      </c>
      <c r="O12" s="70">
        <v>32</v>
      </c>
      <c r="P12" s="70">
        <v>0</v>
      </c>
      <c r="Q12" s="85" t="str">
        <f t="shared" si="1"/>
        <v>Complete</v>
      </c>
      <c r="R12" s="72">
        <f t="shared" si="5"/>
        <v>4</v>
      </c>
      <c r="S12" s="94">
        <v>4</v>
      </c>
      <c r="T12" s="94">
        <v>0</v>
      </c>
      <c r="U12" s="94">
        <v>0</v>
      </c>
      <c r="V12" s="85" t="str">
        <f t="shared" si="7"/>
        <v>Open</v>
      </c>
    </row>
    <row r="13" spans="1:22" ht="12.75">
      <c r="A13" s="70" t="s">
        <v>157</v>
      </c>
      <c r="B13" s="70" t="s">
        <v>63</v>
      </c>
      <c r="C13" s="71">
        <v>39385</v>
      </c>
      <c r="D13" s="71">
        <v>39391</v>
      </c>
      <c r="E13" s="94">
        <v>4</v>
      </c>
      <c r="F13" s="94">
        <v>8</v>
      </c>
      <c r="G13" s="45">
        <f t="shared" si="6"/>
        <v>8</v>
      </c>
      <c r="H13" s="51">
        <f t="shared" si="0"/>
        <v>1</v>
      </c>
      <c r="I13" s="94">
        <v>8</v>
      </c>
      <c r="J13" s="87">
        <f t="shared" si="3"/>
        <v>1</v>
      </c>
      <c r="K13" s="94">
        <v>0</v>
      </c>
      <c r="L13" s="87">
        <f t="shared" si="4"/>
        <v>0</v>
      </c>
      <c r="M13" s="70">
        <v>0</v>
      </c>
      <c r="N13" s="70">
        <v>0</v>
      </c>
      <c r="O13" s="70">
        <v>6</v>
      </c>
      <c r="P13" s="70">
        <v>3</v>
      </c>
      <c r="Q13" s="85" t="str">
        <f t="shared" si="1"/>
        <v>Complete</v>
      </c>
      <c r="R13" s="72">
        <f t="shared" si="5"/>
        <v>0</v>
      </c>
      <c r="S13" s="94">
        <v>0</v>
      </c>
      <c r="T13" s="94">
        <v>0</v>
      </c>
      <c r="U13" s="94">
        <v>0</v>
      </c>
      <c r="V13" s="85">
        <f t="shared" si="7"/>
      </c>
    </row>
    <row r="14" spans="1:22" ht="12.75">
      <c r="A14" s="70" t="s">
        <v>158</v>
      </c>
      <c r="B14" s="70" t="s">
        <v>71</v>
      </c>
      <c r="C14" s="71">
        <v>39385</v>
      </c>
      <c r="D14" s="71">
        <v>39401</v>
      </c>
      <c r="E14" s="94">
        <v>39</v>
      </c>
      <c r="F14" s="94">
        <v>120</v>
      </c>
      <c r="G14" s="45">
        <f t="shared" si="6"/>
        <v>106</v>
      </c>
      <c r="H14" s="51">
        <f t="shared" si="0"/>
        <v>0.8833333333333333</v>
      </c>
      <c r="I14" s="94">
        <v>102</v>
      </c>
      <c r="J14" s="87">
        <f t="shared" si="3"/>
        <v>0.85</v>
      </c>
      <c r="K14" s="94">
        <v>4</v>
      </c>
      <c r="L14" s="87">
        <f t="shared" si="4"/>
        <v>0.03333333333333333</v>
      </c>
      <c r="M14" s="70">
        <v>14</v>
      </c>
      <c r="N14" s="70">
        <v>0</v>
      </c>
      <c r="O14" s="70">
        <v>0</v>
      </c>
      <c r="P14" s="70">
        <v>0</v>
      </c>
      <c r="Q14" s="85" t="str">
        <f t="shared" si="1"/>
        <v>Inprogress</v>
      </c>
      <c r="R14" s="72">
        <f t="shared" si="5"/>
        <v>14</v>
      </c>
      <c r="S14" s="94">
        <v>6</v>
      </c>
      <c r="T14" s="94">
        <v>2</v>
      </c>
      <c r="U14" s="94">
        <v>6</v>
      </c>
      <c r="V14" s="85" t="str">
        <f t="shared" si="7"/>
        <v>Open</v>
      </c>
    </row>
    <row r="15" spans="1:22" ht="12.75">
      <c r="A15" s="70" t="s">
        <v>159</v>
      </c>
      <c r="B15" s="70" t="s">
        <v>61</v>
      </c>
      <c r="C15" s="71">
        <v>39385</v>
      </c>
      <c r="D15" s="124">
        <v>39414</v>
      </c>
      <c r="E15" s="94">
        <v>28</v>
      </c>
      <c r="F15" s="94">
        <v>140</v>
      </c>
      <c r="G15" s="45">
        <f t="shared" si="6"/>
        <v>140</v>
      </c>
      <c r="H15" s="51">
        <f t="shared" si="0"/>
        <v>1</v>
      </c>
      <c r="I15" s="94">
        <v>140</v>
      </c>
      <c r="J15" s="87">
        <f t="shared" si="3"/>
        <v>1</v>
      </c>
      <c r="K15" s="94">
        <v>0</v>
      </c>
      <c r="L15" s="87">
        <f t="shared" si="4"/>
        <v>0</v>
      </c>
      <c r="M15" s="70">
        <v>0</v>
      </c>
      <c r="N15" s="70">
        <v>0</v>
      </c>
      <c r="O15" s="70">
        <v>0</v>
      </c>
      <c r="P15" s="70">
        <v>0</v>
      </c>
      <c r="Q15" s="85" t="str">
        <f t="shared" si="1"/>
        <v>Complete</v>
      </c>
      <c r="R15" s="72">
        <f t="shared" si="5"/>
        <v>0</v>
      </c>
      <c r="S15" s="94">
        <v>0</v>
      </c>
      <c r="T15" s="94">
        <v>0</v>
      </c>
      <c r="U15" s="94">
        <v>0</v>
      </c>
      <c r="V15" s="85">
        <f t="shared" si="7"/>
      </c>
    </row>
    <row r="16" spans="1:22" ht="12.75">
      <c r="A16" s="70" t="s">
        <v>155</v>
      </c>
      <c r="B16" s="80" t="s">
        <v>71</v>
      </c>
      <c r="C16" s="71">
        <v>39385</v>
      </c>
      <c r="D16" s="71">
        <v>39434</v>
      </c>
      <c r="E16" s="94">
        <v>11</v>
      </c>
      <c r="F16" s="94">
        <v>101</v>
      </c>
      <c r="G16" s="45">
        <f t="shared" si="6"/>
        <v>101</v>
      </c>
      <c r="H16" s="51">
        <f t="shared" si="0"/>
        <v>1</v>
      </c>
      <c r="I16" s="94">
        <v>101</v>
      </c>
      <c r="J16" s="87">
        <f t="shared" si="3"/>
        <v>1</v>
      </c>
      <c r="K16" s="94">
        <v>0</v>
      </c>
      <c r="L16" s="87">
        <f t="shared" si="4"/>
        <v>0</v>
      </c>
      <c r="M16" s="70">
        <v>0</v>
      </c>
      <c r="N16" s="70">
        <v>0</v>
      </c>
      <c r="O16" s="70">
        <v>0</v>
      </c>
      <c r="P16" s="70">
        <v>0</v>
      </c>
      <c r="Q16" s="85" t="str">
        <f t="shared" si="1"/>
        <v>Complete</v>
      </c>
      <c r="R16" s="72">
        <f t="shared" si="5"/>
        <v>0</v>
      </c>
      <c r="S16" s="94">
        <v>0</v>
      </c>
      <c r="T16" s="94">
        <v>0</v>
      </c>
      <c r="U16" s="94">
        <v>0</v>
      </c>
      <c r="V16" s="85">
        <f t="shared" si="7"/>
      </c>
    </row>
    <row r="17" spans="1:22" ht="12.75">
      <c r="A17" s="70" t="s">
        <v>156</v>
      </c>
      <c r="B17" s="70" t="s">
        <v>160</v>
      </c>
      <c r="C17" s="71">
        <v>39385</v>
      </c>
      <c r="D17" s="124">
        <v>39423</v>
      </c>
      <c r="E17" s="94">
        <v>46</v>
      </c>
      <c r="F17" s="94">
        <v>85</v>
      </c>
      <c r="G17" s="45">
        <f t="shared" si="6"/>
        <v>84</v>
      </c>
      <c r="H17" s="51">
        <f t="shared" si="0"/>
        <v>0.9882352941176471</v>
      </c>
      <c r="I17" s="94">
        <v>78</v>
      </c>
      <c r="J17" s="87">
        <f t="shared" si="3"/>
        <v>0.9176470588235294</v>
      </c>
      <c r="K17" s="94">
        <v>6</v>
      </c>
      <c r="L17" s="87">
        <f t="shared" si="4"/>
        <v>0.07058823529411765</v>
      </c>
      <c r="M17" s="70">
        <v>1</v>
      </c>
      <c r="N17" s="70">
        <v>0</v>
      </c>
      <c r="O17" s="70">
        <v>20</v>
      </c>
      <c r="P17" s="70">
        <v>0</v>
      </c>
      <c r="Q17" s="85" t="str">
        <f t="shared" si="1"/>
        <v>Inprogress</v>
      </c>
      <c r="R17" s="72">
        <f t="shared" si="5"/>
        <v>6</v>
      </c>
      <c r="S17" s="94">
        <v>4</v>
      </c>
      <c r="T17" s="94">
        <v>2</v>
      </c>
      <c r="U17" s="94">
        <v>0</v>
      </c>
      <c r="V17" s="85" t="str">
        <f t="shared" si="7"/>
        <v>Open</v>
      </c>
    </row>
    <row r="18" spans="1:22" ht="12.75">
      <c r="A18" s="70" t="s">
        <v>153</v>
      </c>
      <c r="B18" s="70" t="s">
        <v>69</v>
      </c>
      <c r="C18" s="71">
        <v>39385</v>
      </c>
      <c r="D18" s="71">
        <v>39428</v>
      </c>
      <c r="E18" s="94">
        <v>40</v>
      </c>
      <c r="F18" s="94">
        <v>106</v>
      </c>
      <c r="G18" s="45">
        <f t="shared" si="6"/>
        <v>106</v>
      </c>
      <c r="H18" s="51">
        <f t="shared" si="0"/>
        <v>1</v>
      </c>
      <c r="I18" s="94">
        <v>102</v>
      </c>
      <c r="J18" s="87">
        <f t="shared" si="3"/>
        <v>0.9622641509433962</v>
      </c>
      <c r="K18" s="94">
        <v>4</v>
      </c>
      <c r="L18" s="87">
        <f t="shared" si="4"/>
        <v>0.03773584905660377</v>
      </c>
      <c r="M18" s="70">
        <v>0</v>
      </c>
      <c r="N18" s="70">
        <v>0</v>
      </c>
      <c r="O18" s="70">
        <v>0</v>
      </c>
      <c r="P18" s="70">
        <v>0</v>
      </c>
      <c r="Q18" s="85" t="str">
        <f t="shared" si="1"/>
        <v>Inprogress</v>
      </c>
      <c r="R18" s="72">
        <f t="shared" si="5"/>
        <v>0</v>
      </c>
      <c r="S18" s="94">
        <v>0</v>
      </c>
      <c r="T18" s="94">
        <v>0</v>
      </c>
      <c r="U18" s="94">
        <v>0</v>
      </c>
      <c r="V18" s="85">
        <f t="shared" si="7"/>
      </c>
    </row>
    <row r="19" spans="1:22" ht="12.75">
      <c r="A19" s="70" t="s">
        <v>155</v>
      </c>
      <c r="B19" s="70" t="s">
        <v>160</v>
      </c>
      <c r="C19" s="71">
        <v>39386</v>
      </c>
      <c r="D19" s="71">
        <v>39392</v>
      </c>
      <c r="E19" s="94">
        <v>17</v>
      </c>
      <c r="F19" s="94">
        <v>50</v>
      </c>
      <c r="G19" s="45">
        <f t="shared" si="6"/>
        <v>50</v>
      </c>
      <c r="H19" s="51">
        <f>IF(G19=0,0,IF(F19=0,0,(G19/F19)))</f>
        <v>1</v>
      </c>
      <c r="I19" s="94">
        <v>50</v>
      </c>
      <c r="J19" s="87">
        <f>IF(I19=0,0,IF(F19=0,0,(I19/F19)))</f>
        <v>1</v>
      </c>
      <c r="K19" s="94">
        <v>0</v>
      </c>
      <c r="L19" s="87">
        <f>IF(K19=0,0,IF(F19=0,0,(K19/F19)))</f>
        <v>0</v>
      </c>
      <c r="M19" s="70">
        <v>0</v>
      </c>
      <c r="N19" s="70">
        <v>0</v>
      </c>
      <c r="O19" s="70">
        <v>2</v>
      </c>
      <c r="P19" s="70">
        <v>0</v>
      </c>
      <c r="Q19" s="85" t="str">
        <f>IF(N(H19)=0,"",IF(100*VALUE(H19)&lt;100,"Inprogress",IF(100*VALUE(J19)&lt;100,"Inprogress","Complete")))</f>
        <v>Complete</v>
      </c>
      <c r="R19" s="72">
        <f>S19+T19+U19</f>
        <v>0</v>
      </c>
      <c r="S19" s="94">
        <v>0</v>
      </c>
      <c r="T19" s="94">
        <v>0</v>
      </c>
      <c r="U19" s="94">
        <v>0</v>
      </c>
      <c r="V19" s="85">
        <f t="shared" si="7"/>
      </c>
    </row>
    <row r="20" spans="1:22" ht="12.75">
      <c r="A20" s="70" t="s">
        <v>152</v>
      </c>
      <c r="B20" s="70" t="s">
        <v>64</v>
      </c>
      <c r="C20" s="71">
        <v>39388</v>
      </c>
      <c r="D20" s="71">
        <v>39392</v>
      </c>
      <c r="E20" s="94">
        <v>5</v>
      </c>
      <c r="F20" s="94">
        <v>5</v>
      </c>
      <c r="G20" s="45">
        <f t="shared" si="6"/>
        <v>5</v>
      </c>
      <c r="H20" s="51">
        <f>IF(G20=0,0,IF(F20=0,0,(G20/F20)))</f>
        <v>1</v>
      </c>
      <c r="I20" s="94">
        <v>5</v>
      </c>
      <c r="J20" s="87">
        <f>IF(I20=0,0,IF(F20=0,0,(I20/F20)))</f>
        <v>1</v>
      </c>
      <c r="K20" s="94">
        <v>0</v>
      </c>
      <c r="L20" s="87">
        <f>IF(K20=0,0,IF(F20=0,0,(K20/F20)))</f>
        <v>0</v>
      </c>
      <c r="M20" s="70">
        <v>0</v>
      </c>
      <c r="N20" s="70">
        <v>0</v>
      </c>
      <c r="O20" s="70">
        <v>0</v>
      </c>
      <c r="P20" s="70">
        <v>0</v>
      </c>
      <c r="Q20" s="85" t="str">
        <f>IF(N(H20)=0,"",IF(100*VALUE(H20)&lt;100,"Inprogress",IF(100*VALUE(J20)&lt;100,"Inprogress","Complete")))</f>
        <v>Complete</v>
      </c>
      <c r="R20" s="72">
        <f>S20+T20+U20</f>
        <v>0</v>
      </c>
      <c r="S20" s="94">
        <v>0</v>
      </c>
      <c r="T20" s="94">
        <v>0</v>
      </c>
      <c r="U20" s="94">
        <v>0</v>
      </c>
      <c r="V20" s="85">
        <f t="shared" si="7"/>
      </c>
    </row>
    <row r="21" spans="1:22" ht="12.75">
      <c r="A21" s="70" t="s">
        <v>161</v>
      </c>
      <c r="B21" s="70" t="s">
        <v>61</v>
      </c>
      <c r="C21" s="71">
        <v>39391</v>
      </c>
      <c r="D21" s="71">
        <v>39399</v>
      </c>
      <c r="E21" s="94">
        <v>11</v>
      </c>
      <c r="F21" s="94">
        <v>59</v>
      </c>
      <c r="G21" s="45">
        <f aca="true" t="shared" si="8" ref="G21:G30">IF(F21=0,0,I21+K21)</f>
        <v>57</v>
      </c>
      <c r="H21" s="51">
        <f aca="true" t="shared" si="9" ref="H21:H30">IF(G21=0,0,IF(F21=0,0,(G21/F21)))</f>
        <v>0.9661016949152542</v>
      </c>
      <c r="I21" s="94">
        <v>56</v>
      </c>
      <c r="J21" s="87">
        <f aca="true" t="shared" si="10" ref="J21:J30">IF(I21=0,0,IF(F21=0,0,(I21/F21)))</f>
        <v>0.9491525423728814</v>
      </c>
      <c r="K21" s="94">
        <v>1</v>
      </c>
      <c r="L21" s="87">
        <f aca="true" t="shared" si="11" ref="L21:L30">IF(K21=0,0,IF(F21=0,0,(K21/F21)))</f>
        <v>0.01694915254237288</v>
      </c>
      <c r="M21" s="70">
        <v>2</v>
      </c>
      <c r="N21" s="70">
        <v>0</v>
      </c>
      <c r="O21" s="70">
        <v>0</v>
      </c>
      <c r="P21" s="70">
        <v>0</v>
      </c>
      <c r="Q21" s="85" t="str">
        <f aca="true" t="shared" si="12" ref="Q21:Q30">IF(N(H21)=0,"",IF(100*VALUE(H21)&lt;100,"Inprogress",IF(100*VALUE(J21)&lt;100,"Inprogress","Complete")))</f>
        <v>Inprogress</v>
      </c>
      <c r="R21" s="72">
        <f aca="true" t="shared" si="13" ref="R21:R30">S21+T21+U21</f>
        <v>4</v>
      </c>
      <c r="S21" s="94">
        <v>1</v>
      </c>
      <c r="T21" s="94">
        <v>0</v>
      </c>
      <c r="U21" s="94">
        <v>3</v>
      </c>
      <c r="V21" s="85" t="str">
        <f aca="true" t="shared" si="14" ref="V21:V30">IF(S21&gt;0,"Open",IF(N(R21)=0,"","All Closed"))</f>
        <v>Open</v>
      </c>
    </row>
    <row r="22" spans="1:22" ht="12.75">
      <c r="A22" s="70" t="s">
        <v>162</v>
      </c>
      <c r="B22" s="70" t="s">
        <v>61</v>
      </c>
      <c r="C22" s="71"/>
      <c r="D22" s="71"/>
      <c r="E22" s="94">
        <v>0</v>
      </c>
      <c r="F22" s="94">
        <v>0</v>
      </c>
      <c r="G22" s="45">
        <f t="shared" si="8"/>
        <v>0</v>
      </c>
      <c r="H22" s="51">
        <f t="shared" si="9"/>
        <v>0</v>
      </c>
      <c r="I22" s="94">
        <v>0</v>
      </c>
      <c r="J22" s="87">
        <f t="shared" si="10"/>
        <v>0</v>
      </c>
      <c r="K22" s="94">
        <v>0</v>
      </c>
      <c r="L22" s="87">
        <f t="shared" si="11"/>
        <v>0</v>
      </c>
      <c r="M22" s="70">
        <v>0</v>
      </c>
      <c r="N22" s="70">
        <v>0</v>
      </c>
      <c r="O22" s="70">
        <v>0</v>
      </c>
      <c r="P22" s="70">
        <v>0</v>
      </c>
      <c r="Q22" s="85">
        <f t="shared" si="12"/>
      </c>
      <c r="R22" s="72">
        <f t="shared" si="13"/>
        <v>0</v>
      </c>
      <c r="S22" s="94">
        <v>0</v>
      </c>
      <c r="T22" s="94">
        <v>0</v>
      </c>
      <c r="U22" s="94">
        <v>0</v>
      </c>
      <c r="V22" s="85">
        <f t="shared" si="14"/>
      </c>
    </row>
    <row r="23" spans="1:22" ht="12.75">
      <c r="A23" s="70" t="s">
        <v>163</v>
      </c>
      <c r="B23" s="70" t="s">
        <v>62</v>
      </c>
      <c r="C23" s="71">
        <v>39398</v>
      </c>
      <c r="D23" s="71">
        <v>39400</v>
      </c>
      <c r="E23" s="94">
        <v>16</v>
      </c>
      <c r="F23" s="94">
        <v>11</v>
      </c>
      <c r="G23" s="45">
        <f t="shared" si="8"/>
        <v>11</v>
      </c>
      <c r="H23" s="51">
        <f t="shared" si="9"/>
        <v>1</v>
      </c>
      <c r="I23" s="94">
        <v>11</v>
      </c>
      <c r="J23" s="87">
        <f t="shared" si="10"/>
        <v>1</v>
      </c>
      <c r="K23" s="94">
        <v>0</v>
      </c>
      <c r="L23" s="87">
        <f t="shared" si="11"/>
        <v>0</v>
      </c>
      <c r="M23" s="70">
        <v>0</v>
      </c>
      <c r="N23" s="70">
        <v>0</v>
      </c>
      <c r="O23" s="70">
        <v>0</v>
      </c>
      <c r="P23" s="70">
        <v>0</v>
      </c>
      <c r="Q23" s="85" t="str">
        <f t="shared" si="12"/>
        <v>Complete</v>
      </c>
      <c r="R23" s="72">
        <f t="shared" si="13"/>
        <v>1</v>
      </c>
      <c r="S23" s="94">
        <v>1</v>
      </c>
      <c r="T23" s="94">
        <v>0</v>
      </c>
      <c r="U23" s="94">
        <v>0</v>
      </c>
      <c r="V23" s="85" t="str">
        <f t="shared" si="14"/>
        <v>Open</v>
      </c>
    </row>
    <row r="24" spans="1:22" ht="12.75">
      <c r="A24" s="70" t="s">
        <v>164</v>
      </c>
      <c r="B24" s="70" t="s">
        <v>72</v>
      </c>
      <c r="C24" s="71">
        <v>39385</v>
      </c>
      <c r="D24" s="124">
        <v>39416</v>
      </c>
      <c r="E24" s="94">
        <v>20</v>
      </c>
      <c r="F24" s="94">
        <v>41</v>
      </c>
      <c r="G24" s="45">
        <f t="shared" si="8"/>
        <v>39</v>
      </c>
      <c r="H24" s="51">
        <f t="shared" si="9"/>
        <v>0.9512195121951219</v>
      </c>
      <c r="I24" s="94">
        <v>39</v>
      </c>
      <c r="J24" s="87">
        <f t="shared" si="10"/>
        <v>0.9512195121951219</v>
      </c>
      <c r="K24" s="94">
        <v>0</v>
      </c>
      <c r="L24" s="87">
        <f t="shared" si="11"/>
        <v>0</v>
      </c>
      <c r="M24" s="70">
        <v>2</v>
      </c>
      <c r="N24" s="70">
        <v>0</v>
      </c>
      <c r="O24" s="70">
        <v>0</v>
      </c>
      <c r="P24" s="70">
        <v>0</v>
      </c>
      <c r="Q24" s="85" t="str">
        <f t="shared" si="12"/>
        <v>Inprogress</v>
      </c>
      <c r="R24" s="72">
        <f t="shared" si="13"/>
        <v>0</v>
      </c>
      <c r="S24" s="94">
        <v>0</v>
      </c>
      <c r="T24" s="94">
        <v>0</v>
      </c>
      <c r="U24" s="94">
        <v>0</v>
      </c>
      <c r="V24" s="85">
        <f t="shared" si="14"/>
      </c>
    </row>
    <row r="25" spans="1:22" ht="12.75">
      <c r="A25" s="70" t="s">
        <v>165</v>
      </c>
      <c r="B25" s="70" t="s">
        <v>63</v>
      </c>
      <c r="C25" s="71">
        <v>39401</v>
      </c>
      <c r="D25" s="71">
        <v>39426</v>
      </c>
      <c r="E25" s="94">
        <v>36</v>
      </c>
      <c r="F25" s="94">
        <v>121</v>
      </c>
      <c r="G25" s="45">
        <f t="shared" si="8"/>
        <v>91</v>
      </c>
      <c r="H25" s="51">
        <f t="shared" si="9"/>
        <v>0.7520661157024794</v>
      </c>
      <c r="I25" s="94">
        <v>87</v>
      </c>
      <c r="J25" s="87">
        <f t="shared" si="10"/>
        <v>0.71900826446281</v>
      </c>
      <c r="K25" s="94">
        <v>4</v>
      </c>
      <c r="L25" s="87">
        <f t="shared" si="11"/>
        <v>0.03305785123966942</v>
      </c>
      <c r="M25" s="70">
        <v>30</v>
      </c>
      <c r="N25" s="70">
        <v>0</v>
      </c>
      <c r="O25" s="70">
        <v>2</v>
      </c>
      <c r="P25" s="70">
        <v>37</v>
      </c>
      <c r="Q25" s="85" t="str">
        <f t="shared" si="12"/>
        <v>Inprogress</v>
      </c>
      <c r="R25" s="72">
        <f t="shared" si="13"/>
        <v>8</v>
      </c>
      <c r="S25" s="94">
        <v>0</v>
      </c>
      <c r="T25" s="94">
        <v>8</v>
      </c>
      <c r="U25" s="94">
        <v>0</v>
      </c>
      <c r="V25" s="85" t="str">
        <f t="shared" si="14"/>
        <v>All Closed</v>
      </c>
    </row>
    <row r="26" spans="1:22" ht="12.75">
      <c r="A26" s="70" t="s">
        <v>166</v>
      </c>
      <c r="B26" s="70" t="s">
        <v>69</v>
      </c>
      <c r="C26" s="71">
        <v>39401</v>
      </c>
      <c r="D26" s="71">
        <v>39414</v>
      </c>
      <c r="E26" s="94">
        <v>21</v>
      </c>
      <c r="F26" s="94">
        <v>57</v>
      </c>
      <c r="G26" s="45">
        <f t="shared" si="8"/>
        <v>57</v>
      </c>
      <c r="H26" s="51">
        <f t="shared" si="9"/>
        <v>1</v>
      </c>
      <c r="I26" s="94">
        <v>57</v>
      </c>
      <c r="J26" s="87">
        <f t="shared" si="10"/>
        <v>1</v>
      </c>
      <c r="K26" s="94">
        <v>0</v>
      </c>
      <c r="L26" s="87">
        <f t="shared" si="11"/>
        <v>0</v>
      </c>
      <c r="M26" s="70">
        <v>0</v>
      </c>
      <c r="N26" s="70">
        <v>0</v>
      </c>
      <c r="O26" s="70">
        <v>0</v>
      </c>
      <c r="P26" s="70">
        <v>0</v>
      </c>
      <c r="Q26" s="85" t="str">
        <f t="shared" si="12"/>
        <v>Complete</v>
      </c>
      <c r="R26" s="72">
        <f t="shared" si="13"/>
        <v>0</v>
      </c>
      <c r="S26" s="94">
        <v>0</v>
      </c>
      <c r="T26" s="94">
        <v>0</v>
      </c>
      <c r="U26" s="94">
        <v>0</v>
      </c>
      <c r="V26" s="85">
        <f t="shared" si="14"/>
      </c>
    </row>
    <row r="27" spans="1:22" ht="12.75">
      <c r="A27" s="70" t="s">
        <v>167</v>
      </c>
      <c r="B27" s="70" t="s">
        <v>148</v>
      </c>
      <c r="C27" s="71">
        <v>39405</v>
      </c>
      <c r="D27" s="124">
        <v>39416</v>
      </c>
      <c r="E27" s="94">
        <v>8</v>
      </c>
      <c r="F27" s="94">
        <v>18</v>
      </c>
      <c r="G27" s="45">
        <f t="shared" si="8"/>
        <v>18</v>
      </c>
      <c r="H27" s="51">
        <f t="shared" si="9"/>
        <v>1</v>
      </c>
      <c r="I27" s="94">
        <v>17</v>
      </c>
      <c r="J27" s="87">
        <f t="shared" si="10"/>
        <v>0.9444444444444444</v>
      </c>
      <c r="K27" s="94">
        <v>1</v>
      </c>
      <c r="L27" s="87">
        <f t="shared" si="11"/>
        <v>0.05555555555555555</v>
      </c>
      <c r="M27" s="70">
        <v>0</v>
      </c>
      <c r="N27" s="70">
        <v>0</v>
      </c>
      <c r="O27" s="70">
        <v>0</v>
      </c>
      <c r="P27" s="70">
        <v>0</v>
      </c>
      <c r="Q27" s="85" t="str">
        <f t="shared" si="12"/>
        <v>Inprogress</v>
      </c>
      <c r="R27" s="72">
        <f t="shared" si="13"/>
        <v>0</v>
      </c>
      <c r="S27" s="94">
        <v>0</v>
      </c>
      <c r="T27" s="94">
        <v>0</v>
      </c>
      <c r="U27" s="94">
        <v>0</v>
      </c>
      <c r="V27" s="85">
        <f t="shared" si="14"/>
      </c>
    </row>
    <row r="28" spans="1:22" ht="12.75">
      <c r="A28" s="70" t="s">
        <v>168</v>
      </c>
      <c r="B28" s="70" t="s">
        <v>71</v>
      </c>
      <c r="C28" s="71">
        <v>39401</v>
      </c>
      <c r="D28" s="71">
        <v>39415</v>
      </c>
      <c r="E28" s="94">
        <v>25</v>
      </c>
      <c r="F28" s="94">
        <v>74</v>
      </c>
      <c r="G28" s="45">
        <f t="shared" si="8"/>
        <v>70</v>
      </c>
      <c r="H28" s="51">
        <f t="shared" si="9"/>
        <v>0.9459459459459459</v>
      </c>
      <c r="I28" s="94">
        <v>69</v>
      </c>
      <c r="J28" s="87">
        <f t="shared" si="10"/>
        <v>0.9324324324324325</v>
      </c>
      <c r="K28" s="94">
        <v>1</v>
      </c>
      <c r="L28" s="87">
        <f t="shared" si="11"/>
        <v>0.013513513513513514</v>
      </c>
      <c r="M28" s="70">
        <v>4</v>
      </c>
      <c r="N28" s="70">
        <v>0</v>
      </c>
      <c r="O28" s="70">
        <v>0</v>
      </c>
      <c r="P28" s="70">
        <v>0</v>
      </c>
      <c r="Q28" s="85" t="str">
        <f t="shared" si="12"/>
        <v>Inprogress</v>
      </c>
      <c r="R28" s="72">
        <f t="shared" si="13"/>
        <v>2</v>
      </c>
      <c r="S28" s="94">
        <v>2</v>
      </c>
      <c r="T28" s="94">
        <v>0</v>
      </c>
      <c r="U28" s="94">
        <v>0</v>
      </c>
      <c r="V28" s="85" t="str">
        <f t="shared" si="14"/>
        <v>Open</v>
      </c>
    </row>
    <row r="29" spans="1:22" ht="12.75">
      <c r="A29" s="70" t="s">
        <v>169</v>
      </c>
      <c r="B29" s="70" t="s">
        <v>160</v>
      </c>
      <c r="C29" s="71">
        <v>39399</v>
      </c>
      <c r="D29" s="71">
        <v>39399</v>
      </c>
      <c r="E29" s="94">
        <v>2</v>
      </c>
      <c r="F29" s="94">
        <v>10</v>
      </c>
      <c r="G29" s="45">
        <f t="shared" si="8"/>
        <v>10</v>
      </c>
      <c r="H29" s="51">
        <f t="shared" si="9"/>
        <v>1</v>
      </c>
      <c r="I29" s="94">
        <v>10</v>
      </c>
      <c r="J29" s="87">
        <f t="shared" si="10"/>
        <v>1</v>
      </c>
      <c r="K29" s="94">
        <v>0</v>
      </c>
      <c r="L29" s="87">
        <f t="shared" si="11"/>
        <v>0</v>
      </c>
      <c r="M29" s="70">
        <v>0</v>
      </c>
      <c r="N29" s="70">
        <v>0</v>
      </c>
      <c r="O29" s="70">
        <v>10</v>
      </c>
      <c r="P29" s="70">
        <v>0</v>
      </c>
      <c r="Q29" s="85" t="str">
        <f t="shared" si="12"/>
        <v>Complete</v>
      </c>
      <c r="R29" s="72">
        <f t="shared" si="13"/>
        <v>0</v>
      </c>
      <c r="S29" s="94">
        <v>0</v>
      </c>
      <c r="T29" s="94">
        <v>0</v>
      </c>
      <c r="U29" s="94">
        <v>0</v>
      </c>
      <c r="V29" s="85">
        <f t="shared" si="14"/>
      </c>
    </row>
    <row r="30" spans="1:22" ht="12.75">
      <c r="A30" s="70" t="s">
        <v>170</v>
      </c>
      <c r="B30" s="70" t="s">
        <v>69</v>
      </c>
      <c r="C30" s="124">
        <v>39409</v>
      </c>
      <c r="D30" s="71">
        <v>39416</v>
      </c>
      <c r="E30" s="94">
        <v>10</v>
      </c>
      <c r="F30" s="94">
        <v>26</v>
      </c>
      <c r="G30" s="45">
        <f t="shared" si="8"/>
        <v>26</v>
      </c>
      <c r="H30" s="51">
        <f t="shared" si="9"/>
        <v>1</v>
      </c>
      <c r="I30" s="94">
        <v>26</v>
      </c>
      <c r="J30" s="87">
        <f t="shared" si="10"/>
        <v>1</v>
      </c>
      <c r="K30" s="94">
        <v>0</v>
      </c>
      <c r="L30" s="87">
        <f t="shared" si="11"/>
        <v>0</v>
      </c>
      <c r="M30" s="70">
        <v>0</v>
      </c>
      <c r="N30" s="70">
        <v>0</v>
      </c>
      <c r="O30" s="70">
        <v>0</v>
      </c>
      <c r="P30" s="70">
        <v>0</v>
      </c>
      <c r="Q30" s="85" t="str">
        <f t="shared" si="12"/>
        <v>Complete</v>
      </c>
      <c r="R30" s="72">
        <f t="shared" si="13"/>
        <v>0</v>
      </c>
      <c r="S30" s="94">
        <v>0</v>
      </c>
      <c r="T30" s="94">
        <v>0</v>
      </c>
      <c r="U30" s="94">
        <v>0</v>
      </c>
      <c r="V30" s="85">
        <f t="shared" si="14"/>
      </c>
    </row>
    <row r="31" spans="1:22" ht="12.75">
      <c r="A31" s="70" t="s">
        <v>171</v>
      </c>
      <c r="B31" s="70" t="s">
        <v>150</v>
      </c>
      <c r="C31" s="124">
        <v>39412</v>
      </c>
      <c r="D31" s="71">
        <v>39415</v>
      </c>
      <c r="E31" s="94">
        <v>8</v>
      </c>
      <c r="F31" s="94">
        <v>8</v>
      </c>
      <c r="G31" s="45">
        <f>IF(F31=0,0,I31+K31)</f>
        <v>7</v>
      </c>
      <c r="H31" s="51">
        <f>IF(G31=0,0,IF(F31=0,0,(G31/F31)))</f>
        <v>0.875</v>
      </c>
      <c r="I31" s="94">
        <v>6</v>
      </c>
      <c r="J31" s="87">
        <f>IF(I31=0,0,IF(F31=0,0,(I31/F31)))</f>
        <v>0.75</v>
      </c>
      <c r="K31" s="94">
        <v>1</v>
      </c>
      <c r="L31" s="87">
        <f>IF(K31=0,0,IF(F31=0,0,(K31/F31)))</f>
        <v>0.125</v>
      </c>
      <c r="M31" s="70">
        <v>0</v>
      </c>
      <c r="N31" s="70">
        <v>0</v>
      </c>
      <c r="O31" s="70">
        <v>0</v>
      </c>
      <c r="P31" s="70">
        <v>0</v>
      </c>
      <c r="Q31" s="85" t="str">
        <f>IF(N(H31)=0,"",IF(100*VALUE(H31)&lt;100,"Inprogress",IF(100*VALUE(J31)&lt;100,"Inprogress","Complete")))</f>
        <v>Inprogress</v>
      </c>
      <c r="R31" s="72">
        <f>S31+T31+U31</f>
        <v>2</v>
      </c>
      <c r="S31" s="94">
        <v>2</v>
      </c>
      <c r="T31" s="94">
        <v>0</v>
      </c>
      <c r="U31" s="94">
        <v>0</v>
      </c>
      <c r="V31" s="85" t="str">
        <f>IF(S31&gt;0,"Open",IF(N(R31)=0,"","All Closed"))</f>
        <v>Open</v>
      </c>
    </row>
    <row r="32" spans="1:22" ht="12.75">
      <c r="A32" s="70" t="s">
        <v>172</v>
      </c>
      <c r="B32" s="70" t="s">
        <v>61</v>
      </c>
      <c r="C32" s="71">
        <v>39401</v>
      </c>
      <c r="D32" s="125">
        <v>39423</v>
      </c>
      <c r="E32" s="94">
        <v>24</v>
      </c>
      <c r="F32" s="94">
        <v>67</v>
      </c>
      <c r="G32" s="45">
        <f>IF(F32=0,0,I32+K32)</f>
        <v>67</v>
      </c>
      <c r="H32" s="51">
        <f>IF(G32=0,0,IF(F32=0,0,(G32/F32)))</f>
        <v>1</v>
      </c>
      <c r="I32" s="94">
        <v>67</v>
      </c>
      <c r="J32" s="87">
        <f>IF(I32=0,0,IF(F32=0,0,(I32/F32)))</f>
        <v>1</v>
      </c>
      <c r="K32" s="94">
        <v>0</v>
      </c>
      <c r="L32" s="87">
        <f>IF(K32=0,0,IF(F32=0,0,(K32/F32)))</f>
        <v>0</v>
      </c>
      <c r="M32" s="70">
        <v>0</v>
      </c>
      <c r="N32" s="70">
        <v>0</v>
      </c>
      <c r="O32" s="70">
        <v>0</v>
      </c>
      <c r="P32" s="70">
        <v>0</v>
      </c>
      <c r="Q32" s="85" t="str">
        <f>IF(N(H32)=0,"",IF(100*VALUE(H32)&lt;100,"Inprogress",IF(100*VALUE(J32)&lt;100,"Inprogress","Complete")))</f>
        <v>Complete</v>
      </c>
      <c r="R32" s="72">
        <f>S32+T32+U32</f>
        <v>0</v>
      </c>
      <c r="S32" s="94">
        <v>0</v>
      </c>
      <c r="T32" s="94">
        <v>0</v>
      </c>
      <c r="U32" s="94">
        <v>0</v>
      </c>
      <c r="V32" s="85">
        <f>IF(S32&gt;0,"Open",IF(N(R32)=0,"","All Closed"))</f>
      </c>
    </row>
    <row r="33" spans="1:22" ht="12.75">
      <c r="A33" s="70" t="s">
        <v>173</v>
      </c>
      <c r="B33" s="70" t="s">
        <v>63</v>
      </c>
      <c r="C33" s="124">
        <v>39408</v>
      </c>
      <c r="D33" s="71">
        <v>39423</v>
      </c>
      <c r="E33" s="94">
        <v>19</v>
      </c>
      <c r="F33" s="94">
        <v>96</v>
      </c>
      <c r="G33" s="45">
        <f>IF(F33=0,0,I33+K33)</f>
        <v>96</v>
      </c>
      <c r="H33" s="51">
        <f>IF(G33=0,0,IF(F33=0,0,(G33/F33)))</f>
        <v>1</v>
      </c>
      <c r="I33" s="94">
        <v>96</v>
      </c>
      <c r="J33" s="87">
        <f>IF(I33=0,0,IF(F33=0,0,(I33/F33)))</f>
        <v>1</v>
      </c>
      <c r="K33" s="94">
        <v>0</v>
      </c>
      <c r="L33" s="87">
        <f>IF(K33=0,0,IF(F33=0,0,(K33/F33)))</f>
        <v>0</v>
      </c>
      <c r="M33" s="70">
        <v>0</v>
      </c>
      <c r="N33" s="70">
        <v>0</v>
      </c>
      <c r="O33" s="70">
        <v>0</v>
      </c>
      <c r="P33" s="70">
        <v>0</v>
      </c>
      <c r="Q33" s="85" t="str">
        <f>IF(N(H33)=0,"",IF(100*VALUE(H33)&lt;100,"Inprogress",IF(100*VALUE(J33)&lt;100,"Inprogress","Complete")))</f>
        <v>Complete</v>
      </c>
      <c r="R33" s="72">
        <f>S33+T33+U33</f>
        <v>0</v>
      </c>
      <c r="S33" s="94">
        <v>0</v>
      </c>
      <c r="T33" s="94">
        <v>0</v>
      </c>
      <c r="U33" s="94">
        <v>0</v>
      </c>
      <c r="V33" s="85">
        <f>IF(S33&gt;0,"Open",IF(N(R33)=0,"","All Closed"))</f>
      </c>
    </row>
    <row r="34" spans="1:22" ht="12.75">
      <c r="A34" s="70" t="s">
        <v>155</v>
      </c>
      <c r="B34" s="70" t="s">
        <v>61</v>
      </c>
      <c r="C34" s="71">
        <v>39391</v>
      </c>
      <c r="D34" s="125">
        <v>39422</v>
      </c>
      <c r="E34" s="94">
        <v>19</v>
      </c>
      <c r="F34" s="94">
        <v>40</v>
      </c>
      <c r="G34" s="45">
        <f>IF(F34=0,0,I34+K34)</f>
        <v>40</v>
      </c>
      <c r="H34" s="51">
        <f>IF(G34=0,0,IF(F34=0,0,(G34/F34)))</f>
        <v>1</v>
      </c>
      <c r="I34" s="94">
        <v>40</v>
      </c>
      <c r="J34" s="87">
        <f>IF(I34=0,0,IF(F34=0,0,(I34/F34)))</f>
        <v>1</v>
      </c>
      <c r="K34" s="94">
        <v>0</v>
      </c>
      <c r="L34" s="87">
        <f>IF(K34=0,0,IF(F34=0,0,(K34/F34)))</f>
        <v>0</v>
      </c>
      <c r="M34" s="70">
        <v>0</v>
      </c>
      <c r="N34" s="70">
        <v>0</v>
      </c>
      <c r="O34" s="70">
        <v>0</v>
      </c>
      <c r="P34" s="70">
        <v>0</v>
      </c>
      <c r="Q34" s="85" t="str">
        <f>IF(N(H34)=0,"",IF(100*VALUE(H34)&lt;100,"Inprogress",IF(100*VALUE(J34)&lt;100,"Inprogress","Complete")))</f>
        <v>Complete</v>
      </c>
      <c r="R34" s="72">
        <f>S34+T34+U34</f>
        <v>0</v>
      </c>
      <c r="S34" s="94">
        <v>0</v>
      </c>
      <c r="T34" s="94">
        <v>0</v>
      </c>
      <c r="U34" s="94">
        <v>0</v>
      </c>
      <c r="V34" s="85">
        <f>IF(S34&gt;0,"Open",IF(N(R34)=0,"","All Closed"))</f>
      </c>
    </row>
    <row r="35" spans="1:22" ht="12.75">
      <c r="A35" s="70" t="s">
        <v>161</v>
      </c>
      <c r="B35" s="70" t="s">
        <v>148</v>
      </c>
      <c r="C35" s="71">
        <v>39391</v>
      </c>
      <c r="D35" s="71">
        <v>39399</v>
      </c>
      <c r="E35" s="94">
        <v>8</v>
      </c>
      <c r="F35" s="94">
        <v>53</v>
      </c>
      <c r="G35" s="45">
        <f aca="true" t="shared" si="15" ref="G35:G41">IF(F35=0,0,I35+K35)</f>
        <v>53</v>
      </c>
      <c r="H35" s="51">
        <f aca="true" t="shared" si="16" ref="H35:H41">IF(G35=0,0,IF(F35=0,0,(G35/F35)))</f>
        <v>1</v>
      </c>
      <c r="I35" s="94">
        <v>53</v>
      </c>
      <c r="J35" s="87">
        <f aca="true" t="shared" si="17" ref="J35:J41">IF(I35=0,0,IF(F35=0,0,(I35/F35)))</f>
        <v>1</v>
      </c>
      <c r="K35" s="94">
        <v>0</v>
      </c>
      <c r="L35" s="87">
        <f aca="true" t="shared" si="18" ref="L35:L41">IF(K35=0,0,IF(F35=0,0,(K35/F35)))</f>
        <v>0</v>
      </c>
      <c r="M35" s="70">
        <v>0</v>
      </c>
      <c r="N35" s="70">
        <v>0</v>
      </c>
      <c r="O35" s="70">
        <v>0</v>
      </c>
      <c r="P35" s="70">
        <v>0</v>
      </c>
      <c r="Q35" s="85" t="str">
        <f aca="true" t="shared" si="19" ref="Q35:Q41">IF(N(H35)=0,"",IF(100*VALUE(H35)&lt;100,"Inprogress",IF(100*VALUE(J35)&lt;100,"Inprogress","Complete")))</f>
        <v>Complete</v>
      </c>
      <c r="R35" s="72">
        <f aca="true" t="shared" si="20" ref="R35:R41">S35+T35+U35</f>
        <v>0</v>
      </c>
      <c r="S35" s="94">
        <v>0</v>
      </c>
      <c r="T35" s="94">
        <v>0</v>
      </c>
      <c r="U35" s="94">
        <v>0</v>
      </c>
      <c r="V35" s="85">
        <f aca="true" t="shared" si="21" ref="V35:V41">IF(S35&gt;0,"Open",IF(N(R35)=0,"","All Closed"))</f>
      </c>
    </row>
    <row r="36" spans="1:22" ht="12.75">
      <c r="A36" s="70" t="s">
        <v>154</v>
      </c>
      <c r="B36" s="70" t="s">
        <v>150</v>
      </c>
      <c r="C36" s="71">
        <v>39398</v>
      </c>
      <c r="D36" s="71"/>
      <c r="E36" s="94">
        <v>10</v>
      </c>
      <c r="F36" s="94">
        <v>11</v>
      </c>
      <c r="G36" s="45">
        <f t="shared" si="15"/>
        <v>11</v>
      </c>
      <c r="H36" s="51">
        <f t="shared" si="16"/>
        <v>1</v>
      </c>
      <c r="I36" s="94">
        <v>11</v>
      </c>
      <c r="J36" s="87">
        <f t="shared" si="17"/>
        <v>1</v>
      </c>
      <c r="K36" s="94">
        <v>0</v>
      </c>
      <c r="L36" s="87">
        <f t="shared" si="18"/>
        <v>0</v>
      </c>
      <c r="M36" s="70">
        <v>0</v>
      </c>
      <c r="N36" s="70">
        <v>0</v>
      </c>
      <c r="O36" s="70">
        <v>0</v>
      </c>
      <c r="P36" s="70">
        <v>0</v>
      </c>
      <c r="Q36" s="85" t="str">
        <f t="shared" si="19"/>
        <v>Complete</v>
      </c>
      <c r="R36" s="72">
        <f t="shared" si="20"/>
        <v>0</v>
      </c>
      <c r="S36" s="94">
        <v>0</v>
      </c>
      <c r="T36" s="94">
        <v>0</v>
      </c>
      <c r="U36" s="94">
        <v>0</v>
      </c>
      <c r="V36" s="85">
        <f t="shared" si="21"/>
      </c>
    </row>
    <row r="37" spans="1:22" ht="12.75">
      <c r="A37" s="70" t="s">
        <v>154</v>
      </c>
      <c r="B37" s="70" t="s">
        <v>72</v>
      </c>
      <c r="C37" s="71">
        <v>39385</v>
      </c>
      <c r="D37" s="71">
        <v>39385</v>
      </c>
      <c r="E37" s="94">
        <v>1</v>
      </c>
      <c r="F37" s="94">
        <v>1</v>
      </c>
      <c r="G37" s="45">
        <f t="shared" si="15"/>
        <v>1</v>
      </c>
      <c r="H37" s="51">
        <f t="shared" si="16"/>
        <v>1</v>
      </c>
      <c r="I37" s="94">
        <v>0</v>
      </c>
      <c r="J37" s="87">
        <f t="shared" si="17"/>
        <v>0</v>
      </c>
      <c r="K37" s="94">
        <v>1</v>
      </c>
      <c r="L37" s="87">
        <f t="shared" si="18"/>
        <v>1</v>
      </c>
      <c r="M37" s="70">
        <v>0</v>
      </c>
      <c r="N37" s="70">
        <v>0</v>
      </c>
      <c r="O37" s="70">
        <v>0</v>
      </c>
      <c r="P37" s="70">
        <v>1</v>
      </c>
      <c r="Q37" s="85" t="str">
        <f t="shared" si="19"/>
        <v>Inprogress</v>
      </c>
      <c r="R37" s="72">
        <f t="shared" si="20"/>
        <v>1</v>
      </c>
      <c r="S37" s="94">
        <v>1</v>
      </c>
      <c r="T37" s="94">
        <v>0</v>
      </c>
      <c r="U37" s="94">
        <v>0</v>
      </c>
      <c r="V37" s="85" t="str">
        <f t="shared" si="21"/>
        <v>Open</v>
      </c>
    </row>
    <row r="38" spans="1:22" ht="12.75">
      <c r="A38" s="70" t="s">
        <v>165</v>
      </c>
      <c r="B38" s="70" t="s">
        <v>72</v>
      </c>
      <c r="C38" s="71">
        <v>39385</v>
      </c>
      <c r="D38" s="71">
        <v>39385</v>
      </c>
      <c r="E38" s="94">
        <v>1</v>
      </c>
      <c r="F38" s="94">
        <v>1</v>
      </c>
      <c r="G38" s="45">
        <f t="shared" si="15"/>
        <v>1</v>
      </c>
      <c r="H38" s="51">
        <f t="shared" si="16"/>
        <v>1</v>
      </c>
      <c r="I38" s="94">
        <v>0</v>
      </c>
      <c r="J38" s="87">
        <f t="shared" si="17"/>
        <v>0</v>
      </c>
      <c r="K38" s="94">
        <v>1</v>
      </c>
      <c r="L38" s="87">
        <f t="shared" si="18"/>
        <v>1</v>
      </c>
      <c r="M38" s="70">
        <v>0</v>
      </c>
      <c r="N38" s="70">
        <v>0</v>
      </c>
      <c r="O38" s="70">
        <v>0</v>
      </c>
      <c r="P38" s="70">
        <v>1</v>
      </c>
      <c r="Q38" s="85" t="str">
        <f t="shared" si="19"/>
        <v>Inprogress</v>
      </c>
      <c r="R38" s="72">
        <f t="shared" si="20"/>
        <v>1</v>
      </c>
      <c r="S38" s="94">
        <v>1</v>
      </c>
      <c r="T38" s="94">
        <v>0</v>
      </c>
      <c r="U38" s="94">
        <v>0</v>
      </c>
      <c r="V38" s="85" t="str">
        <f t="shared" si="21"/>
        <v>Open</v>
      </c>
    </row>
    <row r="39" spans="1:22" ht="12.75">
      <c r="A39" s="70" t="s">
        <v>165</v>
      </c>
      <c r="B39" s="70" t="s">
        <v>150</v>
      </c>
      <c r="C39" s="71">
        <v>39401</v>
      </c>
      <c r="D39" s="71"/>
      <c r="E39" s="94">
        <v>20</v>
      </c>
      <c r="F39" s="94">
        <v>38</v>
      </c>
      <c r="G39" s="45">
        <f t="shared" si="15"/>
        <v>35</v>
      </c>
      <c r="H39" s="51">
        <f t="shared" si="16"/>
        <v>0.9210526315789473</v>
      </c>
      <c r="I39" s="94">
        <v>34</v>
      </c>
      <c r="J39" s="87">
        <f t="shared" si="17"/>
        <v>0.8947368421052632</v>
      </c>
      <c r="K39" s="94">
        <v>1</v>
      </c>
      <c r="L39" s="87">
        <f t="shared" si="18"/>
        <v>0.02631578947368421</v>
      </c>
      <c r="M39" s="70">
        <v>3</v>
      </c>
      <c r="N39" s="70">
        <v>0</v>
      </c>
      <c r="O39" s="70">
        <v>0</v>
      </c>
      <c r="P39" s="70">
        <v>20</v>
      </c>
      <c r="Q39" s="85" t="str">
        <f t="shared" si="19"/>
        <v>Inprogress</v>
      </c>
      <c r="R39" s="72">
        <f t="shared" si="20"/>
        <v>2</v>
      </c>
      <c r="S39" s="94">
        <v>2</v>
      </c>
      <c r="T39" s="94">
        <v>0</v>
      </c>
      <c r="U39" s="94">
        <v>0</v>
      </c>
      <c r="V39" s="85" t="str">
        <f t="shared" si="21"/>
        <v>Open</v>
      </c>
    </row>
    <row r="40" spans="1:22" ht="12.75">
      <c r="A40" s="70" t="s">
        <v>164</v>
      </c>
      <c r="B40" s="70" t="s">
        <v>61</v>
      </c>
      <c r="C40" s="71">
        <v>39401</v>
      </c>
      <c r="D40" s="125">
        <v>39419</v>
      </c>
      <c r="E40" s="94">
        <v>33</v>
      </c>
      <c r="F40" s="94">
        <v>91</v>
      </c>
      <c r="G40" s="45">
        <f t="shared" si="15"/>
        <v>91</v>
      </c>
      <c r="H40" s="51">
        <f t="shared" si="16"/>
        <v>1</v>
      </c>
      <c r="I40" s="94">
        <v>90</v>
      </c>
      <c r="J40" s="87">
        <f t="shared" si="17"/>
        <v>0.989010989010989</v>
      </c>
      <c r="K40" s="94">
        <v>1</v>
      </c>
      <c r="L40" s="87">
        <f t="shared" si="18"/>
        <v>0.01098901098901099</v>
      </c>
      <c r="M40" s="70">
        <v>0</v>
      </c>
      <c r="N40" s="70">
        <v>0</v>
      </c>
      <c r="O40" s="70">
        <v>0</v>
      </c>
      <c r="P40" s="70">
        <v>0</v>
      </c>
      <c r="Q40" s="85" t="str">
        <f t="shared" si="19"/>
        <v>Inprogress</v>
      </c>
      <c r="R40" s="72">
        <f t="shared" si="20"/>
        <v>3</v>
      </c>
      <c r="S40" s="94">
        <v>1</v>
      </c>
      <c r="T40" s="94">
        <v>0</v>
      </c>
      <c r="U40" s="94">
        <v>2</v>
      </c>
      <c r="V40" s="85" t="str">
        <f t="shared" si="21"/>
        <v>Open</v>
      </c>
    </row>
    <row r="41" spans="1:22" ht="12.75">
      <c r="A41" s="70" t="s">
        <v>153</v>
      </c>
      <c r="B41" s="70" t="s">
        <v>72</v>
      </c>
      <c r="C41" s="71">
        <v>39403</v>
      </c>
      <c r="D41" s="124">
        <v>39416</v>
      </c>
      <c r="E41" s="94">
        <v>24</v>
      </c>
      <c r="F41" s="94">
        <v>100</v>
      </c>
      <c r="G41" s="45">
        <f t="shared" si="15"/>
        <v>100</v>
      </c>
      <c r="H41" s="51">
        <f t="shared" si="16"/>
        <v>1</v>
      </c>
      <c r="I41" s="94">
        <v>96</v>
      </c>
      <c r="J41" s="87">
        <f t="shared" si="17"/>
        <v>0.96</v>
      </c>
      <c r="K41" s="94">
        <v>4</v>
      </c>
      <c r="L41" s="87">
        <f t="shared" si="18"/>
        <v>0.04</v>
      </c>
      <c r="M41" s="70">
        <v>0</v>
      </c>
      <c r="N41" s="70">
        <v>0</v>
      </c>
      <c r="O41" s="70">
        <v>0</v>
      </c>
      <c r="P41" s="70">
        <v>7</v>
      </c>
      <c r="Q41" s="85" t="str">
        <f t="shared" si="19"/>
        <v>Inprogress</v>
      </c>
      <c r="R41" s="72">
        <f t="shared" si="20"/>
        <v>4</v>
      </c>
      <c r="S41" s="94">
        <v>4</v>
      </c>
      <c r="T41" s="94">
        <v>0</v>
      </c>
      <c r="U41" s="94">
        <v>0</v>
      </c>
      <c r="V41" s="85" t="str">
        <f t="shared" si="21"/>
        <v>Open</v>
      </c>
    </row>
    <row r="42" spans="1:22" ht="12.75">
      <c r="A42" s="70" t="s">
        <v>164</v>
      </c>
      <c r="B42" s="70" t="s">
        <v>64</v>
      </c>
      <c r="C42" s="124">
        <v>39405</v>
      </c>
      <c r="D42" s="71">
        <v>39412</v>
      </c>
      <c r="E42" s="94">
        <v>13</v>
      </c>
      <c r="F42" s="94">
        <v>35</v>
      </c>
      <c r="G42" s="45">
        <f aca="true" t="shared" si="22" ref="G42:G48">IF(F42=0,0,I42+K42)</f>
        <v>28</v>
      </c>
      <c r="H42" s="51">
        <f aca="true" t="shared" si="23" ref="H42:H48">IF(G42=0,0,IF(F42=0,0,(G42/F42)))</f>
        <v>0.8</v>
      </c>
      <c r="I42" s="94">
        <v>27</v>
      </c>
      <c r="J42" s="87">
        <f aca="true" t="shared" si="24" ref="J42:J48">IF(I42=0,0,IF(F42=0,0,(I42/F42)))</f>
        <v>0.7714285714285715</v>
      </c>
      <c r="K42" s="94">
        <v>1</v>
      </c>
      <c r="L42" s="87">
        <f aca="true" t="shared" si="25" ref="L42:L48">IF(K42=0,0,IF(F42=0,0,(K42/F42)))</f>
        <v>0.02857142857142857</v>
      </c>
      <c r="M42" s="70">
        <v>7</v>
      </c>
      <c r="N42" s="70">
        <v>0</v>
      </c>
      <c r="O42" s="70">
        <v>2</v>
      </c>
      <c r="P42" s="70">
        <v>0</v>
      </c>
      <c r="Q42" s="85" t="str">
        <f aca="true" t="shared" si="26" ref="Q42:Q48">IF(N(H42)=0,"",IF(100*VALUE(H42)&lt;100,"Inprogress",IF(100*VALUE(J42)&lt;100,"Inprogress","Complete")))</f>
        <v>Inprogress</v>
      </c>
      <c r="R42" s="72">
        <f aca="true" t="shared" si="27" ref="R42:R48">S42+T42+U42</f>
        <v>2</v>
      </c>
      <c r="S42" s="94">
        <v>1</v>
      </c>
      <c r="T42" s="94">
        <v>1</v>
      </c>
      <c r="U42" s="94">
        <v>0</v>
      </c>
      <c r="V42" s="85" t="str">
        <f aca="true" t="shared" si="28" ref="V42:V48">IF(S42&gt;0,"Open",IF(N(R42)=0,"","All Closed"))</f>
        <v>Open</v>
      </c>
    </row>
    <row r="43" spans="1:22" ht="12.75">
      <c r="A43" s="70" t="s">
        <v>168</v>
      </c>
      <c r="B43" s="70" t="s">
        <v>150</v>
      </c>
      <c r="C43" s="71">
        <v>39401</v>
      </c>
      <c r="D43" s="71">
        <v>39416</v>
      </c>
      <c r="E43" s="94">
        <v>20</v>
      </c>
      <c r="F43" s="94">
        <v>64</v>
      </c>
      <c r="G43" s="45">
        <f t="shared" si="22"/>
        <v>64</v>
      </c>
      <c r="H43" s="51">
        <f t="shared" si="23"/>
        <v>1</v>
      </c>
      <c r="I43" s="94">
        <v>64</v>
      </c>
      <c r="J43" s="87">
        <f t="shared" si="24"/>
        <v>1</v>
      </c>
      <c r="K43" s="94">
        <v>0</v>
      </c>
      <c r="L43" s="87">
        <f t="shared" si="25"/>
        <v>0</v>
      </c>
      <c r="M43" s="70">
        <v>0</v>
      </c>
      <c r="N43" s="70">
        <v>0</v>
      </c>
      <c r="O43" s="70">
        <v>0</v>
      </c>
      <c r="P43" s="70">
        <v>0</v>
      </c>
      <c r="Q43" s="85" t="str">
        <f t="shared" si="26"/>
        <v>Complete</v>
      </c>
      <c r="R43" s="72">
        <f t="shared" si="27"/>
        <v>0</v>
      </c>
      <c r="S43" s="94">
        <v>0</v>
      </c>
      <c r="T43" s="94">
        <v>0</v>
      </c>
      <c r="U43" s="94">
        <v>0</v>
      </c>
      <c r="V43" s="85">
        <f t="shared" si="28"/>
      </c>
    </row>
    <row r="44" spans="1:22" ht="12.75">
      <c r="A44" s="70" t="s">
        <v>164</v>
      </c>
      <c r="B44" s="70" t="s">
        <v>160</v>
      </c>
      <c r="C44" s="124">
        <v>39406</v>
      </c>
      <c r="D44" s="125">
        <v>39419</v>
      </c>
      <c r="E44" s="94">
        <v>31</v>
      </c>
      <c r="F44" s="94">
        <v>94</v>
      </c>
      <c r="G44" s="45">
        <f t="shared" si="22"/>
        <v>92</v>
      </c>
      <c r="H44" s="51">
        <f t="shared" si="23"/>
        <v>0.9787234042553191</v>
      </c>
      <c r="I44" s="94">
        <v>89</v>
      </c>
      <c r="J44" s="87">
        <f t="shared" si="24"/>
        <v>0.9468085106382979</v>
      </c>
      <c r="K44" s="94">
        <v>3</v>
      </c>
      <c r="L44" s="87">
        <f t="shared" si="25"/>
        <v>0.031914893617021274</v>
      </c>
      <c r="M44" s="70">
        <v>2</v>
      </c>
      <c r="N44" s="70">
        <v>0</v>
      </c>
      <c r="O44" s="70">
        <v>0</v>
      </c>
      <c r="P44" s="70">
        <v>0</v>
      </c>
      <c r="Q44" s="85" t="str">
        <f t="shared" si="26"/>
        <v>Inprogress</v>
      </c>
      <c r="R44" s="72">
        <f t="shared" si="27"/>
        <v>3</v>
      </c>
      <c r="S44" s="94">
        <v>1</v>
      </c>
      <c r="T44" s="94">
        <v>2</v>
      </c>
      <c r="U44" s="94">
        <v>0</v>
      </c>
      <c r="V44" s="85" t="str">
        <f t="shared" si="28"/>
        <v>Open</v>
      </c>
    </row>
    <row r="45" spans="1:22" ht="12.75">
      <c r="A45" s="70" t="s">
        <v>167</v>
      </c>
      <c r="B45" s="70" t="s">
        <v>61</v>
      </c>
      <c r="C45" s="124">
        <v>39409</v>
      </c>
      <c r="D45" s="124">
        <v>39416</v>
      </c>
      <c r="E45" s="94">
        <v>2</v>
      </c>
      <c r="F45" s="94">
        <v>1</v>
      </c>
      <c r="G45" s="45">
        <f t="shared" si="22"/>
        <v>1</v>
      </c>
      <c r="H45" s="51">
        <f t="shared" si="23"/>
        <v>1</v>
      </c>
      <c r="I45" s="94">
        <v>1</v>
      </c>
      <c r="J45" s="87">
        <f t="shared" si="24"/>
        <v>1</v>
      </c>
      <c r="K45" s="94">
        <v>0</v>
      </c>
      <c r="L45" s="87">
        <f t="shared" si="25"/>
        <v>0</v>
      </c>
      <c r="M45" s="70">
        <v>0</v>
      </c>
      <c r="N45" s="70">
        <v>0</v>
      </c>
      <c r="O45" s="70">
        <v>2</v>
      </c>
      <c r="P45" s="70">
        <v>0</v>
      </c>
      <c r="Q45" s="85" t="str">
        <f t="shared" si="26"/>
        <v>Complete</v>
      </c>
      <c r="R45" s="72">
        <f t="shared" si="27"/>
        <v>0</v>
      </c>
      <c r="S45" s="94">
        <v>0</v>
      </c>
      <c r="T45" s="94">
        <v>0</v>
      </c>
      <c r="U45" s="94">
        <v>0</v>
      </c>
      <c r="V45" s="85">
        <f t="shared" si="28"/>
      </c>
    </row>
    <row r="46" spans="1:22" ht="12.75">
      <c r="A46" s="70" t="s">
        <v>172</v>
      </c>
      <c r="B46" s="70" t="s">
        <v>64</v>
      </c>
      <c r="C46" s="124">
        <v>39408</v>
      </c>
      <c r="D46" s="124">
        <v>39416</v>
      </c>
      <c r="E46" s="94">
        <v>33</v>
      </c>
      <c r="F46" s="94">
        <v>140</v>
      </c>
      <c r="G46" s="45">
        <f t="shared" si="22"/>
        <v>105</v>
      </c>
      <c r="H46" s="51">
        <f t="shared" si="23"/>
        <v>0.75</v>
      </c>
      <c r="I46" s="94">
        <v>104</v>
      </c>
      <c r="J46" s="87">
        <f t="shared" si="24"/>
        <v>0.7428571428571429</v>
      </c>
      <c r="K46" s="94">
        <v>1</v>
      </c>
      <c r="L46" s="87">
        <f t="shared" si="25"/>
        <v>0.007142857142857143</v>
      </c>
      <c r="M46" s="70">
        <v>35</v>
      </c>
      <c r="N46" s="43">
        <v>0</v>
      </c>
      <c r="O46" s="70">
        <v>0</v>
      </c>
      <c r="P46" s="70">
        <v>0</v>
      </c>
      <c r="Q46" s="85" t="str">
        <f t="shared" si="26"/>
        <v>Inprogress</v>
      </c>
      <c r="R46" s="72">
        <f t="shared" si="27"/>
        <v>1</v>
      </c>
      <c r="S46" s="94">
        <v>1</v>
      </c>
      <c r="T46" s="94">
        <v>0</v>
      </c>
      <c r="U46" s="94">
        <v>0</v>
      </c>
      <c r="V46" s="85" t="str">
        <f t="shared" si="28"/>
        <v>Open</v>
      </c>
    </row>
    <row r="47" spans="1:22" ht="12.75">
      <c r="A47" s="70" t="s">
        <v>171</v>
      </c>
      <c r="B47" s="70" t="s">
        <v>62</v>
      </c>
      <c r="C47" s="124">
        <v>39414</v>
      </c>
      <c r="D47" s="70"/>
      <c r="E47" s="94">
        <v>16</v>
      </c>
      <c r="F47" s="94">
        <v>30</v>
      </c>
      <c r="G47" s="45">
        <f t="shared" si="22"/>
        <v>28</v>
      </c>
      <c r="H47" s="51">
        <f t="shared" si="23"/>
        <v>0.9333333333333333</v>
      </c>
      <c r="I47" s="94">
        <v>28</v>
      </c>
      <c r="J47" s="87">
        <f t="shared" si="24"/>
        <v>0.9333333333333333</v>
      </c>
      <c r="K47" s="94">
        <v>0</v>
      </c>
      <c r="L47" s="87">
        <f t="shared" si="25"/>
        <v>0</v>
      </c>
      <c r="M47" s="70">
        <v>0</v>
      </c>
      <c r="N47" s="70">
        <v>0</v>
      </c>
      <c r="O47" s="70">
        <v>0</v>
      </c>
      <c r="P47" s="70">
        <v>0</v>
      </c>
      <c r="Q47" s="85" t="str">
        <f t="shared" si="26"/>
        <v>Inprogress</v>
      </c>
      <c r="R47" s="72">
        <f t="shared" si="27"/>
        <v>0</v>
      </c>
      <c r="S47" s="94">
        <v>0</v>
      </c>
      <c r="T47" s="94">
        <v>0</v>
      </c>
      <c r="U47" s="94">
        <v>0</v>
      </c>
      <c r="V47" s="85">
        <f t="shared" si="28"/>
      </c>
    </row>
    <row r="48" spans="1:22" ht="12.75">
      <c r="A48" s="70" t="s">
        <v>173</v>
      </c>
      <c r="B48" s="70" t="s">
        <v>148</v>
      </c>
      <c r="C48" s="124">
        <v>39408</v>
      </c>
      <c r="D48" s="124">
        <v>39423</v>
      </c>
      <c r="E48" s="94">
        <v>25</v>
      </c>
      <c r="F48" s="94">
        <v>138</v>
      </c>
      <c r="G48" s="45">
        <f t="shared" si="22"/>
        <v>138</v>
      </c>
      <c r="H48" s="51">
        <f t="shared" si="23"/>
        <v>1</v>
      </c>
      <c r="I48" s="94">
        <v>138</v>
      </c>
      <c r="J48" s="87">
        <f t="shared" si="24"/>
        <v>1</v>
      </c>
      <c r="K48" s="94">
        <v>0</v>
      </c>
      <c r="L48" s="87">
        <f t="shared" si="25"/>
        <v>0</v>
      </c>
      <c r="M48" s="70">
        <v>0</v>
      </c>
      <c r="N48" s="70">
        <v>0</v>
      </c>
      <c r="O48" s="70">
        <v>0</v>
      </c>
      <c r="P48" s="70">
        <v>0</v>
      </c>
      <c r="Q48" s="85" t="str">
        <f t="shared" si="26"/>
        <v>Complete</v>
      </c>
      <c r="R48" s="72">
        <f t="shared" si="27"/>
        <v>0</v>
      </c>
      <c r="S48" s="94">
        <v>0</v>
      </c>
      <c r="T48" s="94">
        <v>0</v>
      </c>
      <c r="U48" s="94">
        <v>0</v>
      </c>
      <c r="V48" s="85">
        <f t="shared" si="28"/>
      </c>
    </row>
    <row r="49" spans="1:22" ht="12.75">
      <c r="A49" s="70" t="s">
        <v>159</v>
      </c>
      <c r="B49" s="70" t="s">
        <v>72</v>
      </c>
      <c r="C49" s="71">
        <v>39385</v>
      </c>
      <c r="D49" s="124">
        <v>39414</v>
      </c>
      <c r="E49" s="94">
        <v>1</v>
      </c>
      <c r="F49" s="94">
        <v>1</v>
      </c>
      <c r="G49" s="45">
        <f aca="true" t="shared" si="29" ref="G49:G58">IF(F49=0,0,I49+K49)</f>
        <v>1</v>
      </c>
      <c r="H49" s="51">
        <f aca="true" t="shared" si="30" ref="H49:H58">IF(G49=0,0,IF(F49=0,0,(G49/F49)))</f>
        <v>1</v>
      </c>
      <c r="I49" s="94">
        <v>0</v>
      </c>
      <c r="J49" s="87">
        <f aca="true" t="shared" si="31" ref="J49:J58">IF(I49=0,0,IF(F49=0,0,(I49/F49)))</f>
        <v>0</v>
      </c>
      <c r="K49" s="94">
        <v>1</v>
      </c>
      <c r="L49" s="87">
        <f aca="true" t="shared" si="32" ref="L49:L58">IF(K49=0,0,IF(F49=0,0,(K49/F49)))</f>
        <v>1</v>
      </c>
      <c r="M49" s="70">
        <v>0</v>
      </c>
      <c r="N49" s="70">
        <v>0</v>
      </c>
      <c r="O49" s="70">
        <v>0</v>
      </c>
      <c r="P49" s="70">
        <v>0</v>
      </c>
      <c r="Q49" s="85" t="str">
        <f aca="true" t="shared" si="33" ref="Q49:Q58">IF(N(H49)=0,"",IF(100*VALUE(H49)&lt;100,"Inprogress",IF(100*VALUE(J49)&lt;100,"Inprogress","Complete")))</f>
        <v>Inprogress</v>
      </c>
      <c r="R49" s="72">
        <f aca="true" t="shared" si="34" ref="R49:R58">S49+T49+U49</f>
        <v>1</v>
      </c>
      <c r="S49" s="94">
        <v>1</v>
      </c>
      <c r="T49" s="94">
        <v>0</v>
      </c>
      <c r="U49" s="94">
        <v>0</v>
      </c>
      <c r="V49" s="85" t="str">
        <f aca="true" t="shared" si="35" ref="V49:V58">IF(S49&gt;0,"Open",IF(N(R49)=0,"","All Closed"))</f>
        <v>Open</v>
      </c>
    </row>
    <row r="50" spans="1:22" ht="12.75">
      <c r="A50" s="70" t="s">
        <v>153</v>
      </c>
      <c r="B50" s="70" t="s">
        <v>160</v>
      </c>
      <c r="C50" s="124">
        <v>39415</v>
      </c>
      <c r="D50" s="124">
        <v>39423</v>
      </c>
      <c r="E50" s="94">
        <v>3</v>
      </c>
      <c r="F50" s="94">
        <v>18</v>
      </c>
      <c r="G50" s="45">
        <f t="shared" si="29"/>
        <v>18</v>
      </c>
      <c r="H50" s="51">
        <f t="shared" si="30"/>
        <v>1</v>
      </c>
      <c r="I50" s="94">
        <v>14</v>
      </c>
      <c r="J50" s="87">
        <f t="shared" si="31"/>
        <v>0.7777777777777778</v>
      </c>
      <c r="K50" s="94">
        <v>4</v>
      </c>
      <c r="L50" s="87">
        <f t="shared" si="32"/>
        <v>0.2222222222222222</v>
      </c>
      <c r="M50" s="70">
        <v>0</v>
      </c>
      <c r="N50" s="70">
        <v>0</v>
      </c>
      <c r="O50" s="70">
        <v>0</v>
      </c>
      <c r="P50" s="70">
        <v>0</v>
      </c>
      <c r="Q50" s="85" t="str">
        <f t="shared" si="33"/>
        <v>Inprogress</v>
      </c>
      <c r="R50" s="72">
        <f t="shared" si="34"/>
        <v>4</v>
      </c>
      <c r="S50" s="94">
        <v>4</v>
      </c>
      <c r="T50" s="94">
        <v>0</v>
      </c>
      <c r="U50" s="94">
        <v>0</v>
      </c>
      <c r="V50" s="85" t="str">
        <f t="shared" si="35"/>
        <v>Open</v>
      </c>
    </row>
    <row r="51" spans="1:22" ht="12.75">
      <c r="A51" s="70"/>
      <c r="B51" s="70"/>
      <c r="C51" s="70"/>
      <c r="D51" s="70"/>
      <c r="E51" s="94">
        <v>0</v>
      </c>
      <c r="F51" s="94">
        <v>0</v>
      </c>
      <c r="G51" s="45">
        <f t="shared" si="29"/>
        <v>0</v>
      </c>
      <c r="H51" s="51">
        <f t="shared" si="30"/>
        <v>0</v>
      </c>
      <c r="I51" s="94">
        <v>0</v>
      </c>
      <c r="J51" s="87">
        <f t="shared" si="31"/>
        <v>0</v>
      </c>
      <c r="K51" s="94">
        <v>0</v>
      </c>
      <c r="L51" s="87">
        <f t="shared" si="32"/>
        <v>0</v>
      </c>
      <c r="M51" s="70">
        <v>0</v>
      </c>
      <c r="N51" s="70">
        <v>0</v>
      </c>
      <c r="O51" s="70">
        <v>0</v>
      </c>
      <c r="P51" s="70">
        <v>0</v>
      </c>
      <c r="Q51" s="85">
        <f t="shared" si="33"/>
      </c>
      <c r="R51" s="72">
        <f t="shared" si="34"/>
        <v>0</v>
      </c>
      <c r="S51" s="94">
        <v>0</v>
      </c>
      <c r="T51" s="94">
        <v>0</v>
      </c>
      <c r="U51" s="94">
        <v>0</v>
      </c>
      <c r="V51" s="85">
        <f t="shared" si="35"/>
      </c>
    </row>
    <row r="52" spans="1:22" ht="12.75">
      <c r="A52" s="70"/>
      <c r="B52" s="70"/>
      <c r="C52" s="70"/>
      <c r="D52" s="70"/>
      <c r="E52" s="94">
        <v>0</v>
      </c>
      <c r="F52" s="94">
        <v>0</v>
      </c>
      <c r="G52" s="45">
        <f t="shared" si="29"/>
        <v>0</v>
      </c>
      <c r="H52" s="51">
        <f t="shared" si="30"/>
        <v>0</v>
      </c>
      <c r="I52" s="94">
        <v>0</v>
      </c>
      <c r="J52" s="87">
        <f t="shared" si="31"/>
        <v>0</v>
      </c>
      <c r="K52" s="94">
        <v>0</v>
      </c>
      <c r="L52" s="87">
        <f t="shared" si="32"/>
        <v>0</v>
      </c>
      <c r="M52" s="70">
        <v>0</v>
      </c>
      <c r="N52" s="70">
        <v>0</v>
      </c>
      <c r="O52" s="70">
        <v>0</v>
      </c>
      <c r="P52" s="70">
        <v>0</v>
      </c>
      <c r="Q52" s="85">
        <f t="shared" si="33"/>
      </c>
      <c r="R52" s="72">
        <f t="shared" si="34"/>
        <v>0</v>
      </c>
      <c r="S52" s="94">
        <v>0</v>
      </c>
      <c r="T52" s="94">
        <v>0</v>
      </c>
      <c r="U52" s="94">
        <v>0</v>
      </c>
      <c r="V52" s="85">
        <f t="shared" si="35"/>
      </c>
    </row>
    <row r="53" spans="1:22" ht="12.75">
      <c r="A53" s="70"/>
      <c r="B53" s="70"/>
      <c r="C53" s="70"/>
      <c r="D53" s="70"/>
      <c r="E53" s="94">
        <v>0</v>
      </c>
      <c r="F53" s="94">
        <v>0</v>
      </c>
      <c r="G53" s="45">
        <f t="shared" si="29"/>
        <v>0</v>
      </c>
      <c r="H53" s="51">
        <f t="shared" si="30"/>
        <v>0</v>
      </c>
      <c r="I53" s="94">
        <v>0</v>
      </c>
      <c r="J53" s="87">
        <f t="shared" si="31"/>
        <v>0</v>
      </c>
      <c r="K53" s="94">
        <v>0</v>
      </c>
      <c r="L53" s="87">
        <f t="shared" si="32"/>
        <v>0</v>
      </c>
      <c r="M53" s="70">
        <v>0</v>
      </c>
      <c r="N53" s="70">
        <v>0</v>
      </c>
      <c r="O53" s="70">
        <v>0</v>
      </c>
      <c r="P53" s="70">
        <v>0</v>
      </c>
      <c r="Q53" s="85">
        <f t="shared" si="33"/>
      </c>
      <c r="R53" s="72">
        <f t="shared" si="34"/>
        <v>0</v>
      </c>
      <c r="S53" s="94">
        <v>0</v>
      </c>
      <c r="T53" s="94">
        <v>0</v>
      </c>
      <c r="U53" s="94">
        <v>0</v>
      </c>
      <c r="V53" s="85">
        <f t="shared" si="35"/>
      </c>
    </row>
    <row r="54" spans="1:22" ht="12.75">
      <c r="A54" s="70"/>
      <c r="B54" s="70"/>
      <c r="C54" s="70"/>
      <c r="D54" s="70"/>
      <c r="E54" s="94">
        <v>0</v>
      </c>
      <c r="F54" s="94">
        <v>0</v>
      </c>
      <c r="G54" s="45">
        <f t="shared" si="29"/>
        <v>0</v>
      </c>
      <c r="H54" s="51">
        <f t="shared" si="30"/>
        <v>0</v>
      </c>
      <c r="I54" s="94">
        <v>0</v>
      </c>
      <c r="J54" s="87">
        <f t="shared" si="31"/>
        <v>0</v>
      </c>
      <c r="K54" s="94">
        <v>0</v>
      </c>
      <c r="L54" s="87">
        <f t="shared" si="32"/>
        <v>0</v>
      </c>
      <c r="M54" s="70">
        <v>0</v>
      </c>
      <c r="N54" s="70">
        <v>0</v>
      </c>
      <c r="O54" s="70">
        <v>0</v>
      </c>
      <c r="P54" s="70">
        <v>0</v>
      </c>
      <c r="Q54" s="85">
        <f t="shared" si="33"/>
      </c>
      <c r="R54" s="72">
        <f t="shared" si="34"/>
        <v>0</v>
      </c>
      <c r="S54" s="94">
        <v>0</v>
      </c>
      <c r="T54" s="94">
        <v>0</v>
      </c>
      <c r="U54" s="94">
        <v>0</v>
      </c>
      <c r="V54" s="85">
        <f t="shared" si="35"/>
      </c>
    </row>
    <row r="55" spans="1:22" ht="12.75">
      <c r="A55" s="70"/>
      <c r="B55" s="70"/>
      <c r="C55" s="70"/>
      <c r="D55" s="70"/>
      <c r="E55" s="94">
        <v>0</v>
      </c>
      <c r="F55" s="94">
        <v>0</v>
      </c>
      <c r="G55" s="45">
        <f t="shared" si="29"/>
        <v>0</v>
      </c>
      <c r="H55" s="51">
        <f t="shared" si="30"/>
        <v>0</v>
      </c>
      <c r="I55" s="94">
        <v>0</v>
      </c>
      <c r="J55" s="87">
        <f t="shared" si="31"/>
        <v>0</v>
      </c>
      <c r="K55" s="94">
        <v>0</v>
      </c>
      <c r="L55" s="87">
        <f t="shared" si="32"/>
        <v>0</v>
      </c>
      <c r="M55" s="70">
        <v>0</v>
      </c>
      <c r="N55" s="70">
        <v>0</v>
      </c>
      <c r="O55" s="70">
        <v>0</v>
      </c>
      <c r="P55" s="70">
        <v>0</v>
      </c>
      <c r="Q55" s="85">
        <f t="shared" si="33"/>
      </c>
      <c r="R55" s="72">
        <f t="shared" si="34"/>
        <v>0</v>
      </c>
      <c r="S55" s="94">
        <v>0</v>
      </c>
      <c r="T55" s="94">
        <v>0</v>
      </c>
      <c r="U55" s="94">
        <v>0</v>
      </c>
      <c r="V55" s="85">
        <f t="shared" si="35"/>
      </c>
    </row>
    <row r="56" spans="1:22" ht="12.75">
      <c r="A56" s="70"/>
      <c r="B56" s="70"/>
      <c r="C56" s="70"/>
      <c r="D56" s="70"/>
      <c r="E56" s="94">
        <v>0</v>
      </c>
      <c r="F56" s="94">
        <v>0</v>
      </c>
      <c r="G56" s="45">
        <f t="shared" si="29"/>
        <v>0</v>
      </c>
      <c r="H56" s="51">
        <f t="shared" si="30"/>
        <v>0</v>
      </c>
      <c r="I56" s="94">
        <v>0</v>
      </c>
      <c r="J56" s="87">
        <f t="shared" si="31"/>
        <v>0</v>
      </c>
      <c r="K56" s="94">
        <v>0</v>
      </c>
      <c r="L56" s="87">
        <f t="shared" si="32"/>
        <v>0</v>
      </c>
      <c r="M56" s="70">
        <v>0</v>
      </c>
      <c r="N56" s="70">
        <v>0</v>
      </c>
      <c r="O56" s="70">
        <v>0</v>
      </c>
      <c r="P56" s="70">
        <v>0</v>
      </c>
      <c r="Q56" s="85">
        <f t="shared" si="33"/>
      </c>
      <c r="R56" s="72">
        <f t="shared" si="34"/>
        <v>0</v>
      </c>
      <c r="S56" s="94">
        <v>0</v>
      </c>
      <c r="T56" s="94">
        <v>0</v>
      </c>
      <c r="U56" s="94">
        <v>0</v>
      </c>
      <c r="V56" s="85">
        <f t="shared" si="35"/>
      </c>
    </row>
    <row r="57" spans="1:22" ht="12.75">
      <c r="A57" s="70"/>
      <c r="B57" s="70"/>
      <c r="C57" s="70"/>
      <c r="D57" s="70"/>
      <c r="E57" s="94">
        <v>0</v>
      </c>
      <c r="F57" s="94">
        <v>0</v>
      </c>
      <c r="G57" s="45">
        <f t="shared" si="29"/>
        <v>0</v>
      </c>
      <c r="H57" s="51">
        <f t="shared" si="30"/>
        <v>0</v>
      </c>
      <c r="I57" s="94">
        <v>0</v>
      </c>
      <c r="J57" s="87">
        <f t="shared" si="31"/>
        <v>0</v>
      </c>
      <c r="K57" s="94">
        <v>0</v>
      </c>
      <c r="L57" s="87">
        <f t="shared" si="32"/>
        <v>0</v>
      </c>
      <c r="M57" s="70">
        <v>0</v>
      </c>
      <c r="N57" s="70">
        <v>0</v>
      </c>
      <c r="O57" s="70">
        <v>0</v>
      </c>
      <c r="P57" s="70">
        <v>0</v>
      </c>
      <c r="Q57" s="85">
        <f t="shared" si="33"/>
      </c>
      <c r="R57" s="72">
        <f t="shared" si="34"/>
        <v>0</v>
      </c>
      <c r="S57" s="94">
        <v>0</v>
      </c>
      <c r="T57" s="94">
        <v>0</v>
      </c>
      <c r="U57" s="94">
        <v>0</v>
      </c>
      <c r="V57" s="85">
        <f t="shared" si="35"/>
      </c>
    </row>
    <row r="58" spans="1:22" ht="12.75">
      <c r="A58" s="70"/>
      <c r="B58" s="70"/>
      <c r="C58" s="70"/>
      <c r="D58" s="70"/>
      <c r="E58" s="94">
        <v>0</v>
      </c>
      <c r="F58" s="94">
        <v>0</v>
      </c>
      <c r="G58" s="45">
        <f t="shared" si="29"/>
        <v>0</v>
      </c>
      <c r="H58" s="51">
        <f t="shared" si="30"/>
        <v>0</v>
      </c>
      <c r="I58" s="94">
        <v>0</v>
      </c>
      <c r="J58" s="87">
        <f t="shared" si="31"/>
        <v>0</v>
      </c>
      <c r="K58" s="94">
        <v>0</v>
      </c>
      <c r="L58" s="87">
        <f t="shared" si="32"/>
        <v>0</v>
      </c>
      <c r="M58" s="70">
        <v>0</v>
      </c>
      <c r="N58" s="70">
        <v>0</v>
      </c>
      <c r="O58" s="70">
        <v>0</v>
      </c>
      <c r="P58" s="70">
        <v>0</v>
      </c>
      <c r="Q58" s="85">
        <f t="shared" si="33"/>
      </c>
      <c r="R58" s="72">
        <f t="shared" si="34"/>
        <v>0</v>
      </c>
      <c r="S58" s="94">
        <v>0</v>
      </c>
      <c r="T58" s="94">
        <v>0</v>
      </c>
      <c r="U58" s="94">
        <v>0</v>
      </c>
      <c r="V58" s="85">
        <f t="shared" si="35"/>
      </c>
    </row>
    <row r="59" spans="1:22" ht="12.75">
      <c r="A59" s="70"/>
      <c r="B59" s="70"/>
      <c r="C59" s="70"/>
      <c r="D59" s="70"/>
      <c r="E59" s="94">
        <v>0</v>
      </c>
      <c r="F59" s="94">
        <v>0</v>
      </c>
      <c r="G59" s="45">
        <f>IF(F59=0,0,I59+K59)</f>
        <v>0</v>
      </c>
      <c r="H59" s="51">
        <f>IF(G59=0,0,IF(F59=0,0,(G59/F59)))</f>
        <v>0</v>
      </c>
      <c r="I59" s="94">
        <v>0</v>
      </c>
      <c r="J59" s="87">
        <f>IF(I59=0,0,IF(F59=0,0,(I59/F59)))</f>
        <v>0</v>
      </c>
      <c r="K59" s="94">
        <v>0</v>
      </c>
      <c r="L59" s="87">
        <f>IF(K59=0,0,IF(F59=0,0,(K59/F59)))</f>
        <v>0</v>
      </c>
      <c r="M59" s="70">
        <v>0</v>
      </c>
      <c r="N59" s="70">
        <v>0</v>
      </c>
      <c r="O59" s="70">
        <v>0</v>
      </c>
      <c r="P59" s="70">
        <v>0</v>
      </c>
      <c r="Q59" s="85">
        <f>IF(N(H59)=0,"",IF(100*VALUE(H59)&lt;100,"Inprogress",IF(100*VALUE(J59)&lt;100,"Inprogress","Complete")))</f>
      </c>
      <c r="R59" s="72">
        <f>S59+T59+U59</f>
        <v>0</v>
      </c>
      <c r="S59" s="94">
        <v>0</v>
      </c>
      <c r="T59" s="94">
        <v>0</v>
      </c>
      <c r="U59" s="94">
        <v>0</v>
      </c>
      <c r="V59" s="85">
        <f>IF(S59&gt;0,"Open",IF(N(R59)=0,"","All Closed"))</f>
      </c>
    </row>
    <row r="60" spans="1:22" ht="13.5" thickBot="1">
      <c r="A60" s="81"/>
      <c r="B60" s="81"/>
      <c r="C60" s="81"/>
      <c r="D60" s="81"/>
      <c r="E60" s="95">
        <v>0</v>
      </c>
      <c r="F60" s="95">
        <v>0</v>
      </c>
      <c r="G60" s="45">
        <f t="shared" si="6"/>
        <v>0</v>
      </c>
      <c r="H60" s="52">
        <f>IF(G60=0,0,IF(F60=0,0,(G60/F60)))</f>
        <v>0</v>
      </c>
      <c r="I60" s="95">
        <v>0</v>
      </c>
      <c r="J60" s="88">
        <f>IF(I60=0,0,IF(F60=0,0,(I60/F60)))</f>
        <v>0</v>
      </c>
      <c r="K60" s="95">
        <v>0</v>
      </c>
      <c r="L60" s="88">
        <f>IF(K60=0,0,IF(F60=0,0,(K60/F60)))</f>
        <v>0</v>
      </c>
      <c r="M60" s="81">
        <v>0</v>
      </c>
      <c r="N60" s="81">
        <v>0</v>
      </c>
      <c r="O60" s="81">
        <v>0</v>
      </c>
      <c r="P60" s="81">
        <v>0</v>
      </c>
      <c r="Q60" s="86">
        <f>IF(N(H60)=0,"",IF(100*VALUE(H60)&lt;100,"Inprogress",IF(100*VALUE(J60)&lt;100,"Inprogress","Complete")))</f>
      </c>
      <c r="R60" s="82">
        <f>S60+T60+U60</f>
        <v>0</v>
      </c>
      <c r="S60" s="95">
        <v>0</v>
      </c>
      <c r="T60" s="95">
        <v>0</v>
      </c>
      <c r="U60" s="95">
        <v>0</v>
      </c>
      <c r="V60" s="86">
        <f>IF(S60&gt;0,"Open",IF(N(R60)=0,"","All Closed"))</f>
      </c>
    </row>
    <row r="61" spans="1:22" ht="12.75">
      <c r="A61" s="89" t="str">
        <f>A62</f>
        <v>OS- 3.22.01</v>
      </c>
      <c r="B61" s="90">
        <f>COUNTA(B62:B86)</f>
        <v>2</v>
      </c>
      <c r="C61" s="91">
        <f>MIN(C62:C86)</f>
        <v>0</v>
      </c>
      <c r="D61" s="91">
        <f>MAX(D62:D86)</f>
        <v>0</v>
      </c>
      <c r="E61" s="89">
        <f>SUM(E62:E86)</f>
        <v>0</v>
      </c>
      <c r="F61" s="89">
        <f>SUM(F62:F86)</f>
        <v>0</v>
      </c>
      <c r="G61" s="93">
        <f>SUM(G62:G86)</f>
        <v>0</v>
      </c>
      <c r="H61" s="120">
        <f>IF(G61=0,0,IF(F61=0,0,(G61/F61)))</f>
        <v>0</v>
      </c>
      <c r="I61" s="89">
        <f>SUM(I62:I86)</f>
        <v>0</v>
      </c>
      <c r="J61" s="103">
        <f>SUM(J62:J86)/$B61</f>
        <v>0</v>
      </c>
      <c r="K61" s="89">
        <f>SUM(K62:K86)</f>
        <v>0</v>
      </c>
      <c r="L61" s="103">
        <f>SUM(L62:L86)/$B61</f>
        <v>0</v>
      </c>
      <c r="M61" s="89">
        <f>SUM(M62:M86)</f>
        <v>0</v>
      </c>
      <c r="N61" s="89">
        <f>SUM(N62:N86)</f>
        <v>0</v>
      </c>
      <c r="O61" s="89">
        <f>SUM(O62:O86)</f>
        <v>0</v>
      </c>
      <c r="P61" s="89">
        <f>SUM(P62:P86)</f>
        <v>0</v>
      </c>
      <c r="Q61" s="90">
        <f>IF(N(H61)=0,"",IF(100*VALUE(H61)&lt;100,"Inprogress",IF(100*VALUE(J61)&lt;100,"Inprogress","Complete")))</f>
      </c>
      <c r="R61" s="93">
        <f>SUM(R62:R86)</f>
        <v>0</v>
      </c>
      <c r="S61" s="89">
        <f>SUM(S62:S86)</f>
        <v>0</v>
      </c>
      <c r="T61" s="89">
        <f>SUM(T62:T86)</f>
        <v>0</v>
      </c>
      <c r="U61" s="89">
        <f>SUM(U62:U86)</f>
        <v>0</v>
      </c>
      <c r="V61" s="90">
        <f>IF(S61&gt;0,"Open",IF(N(R61)=0,"","All Closed"))</f>
      </c>
    </row>
    <row r="62" spans="1:22" ht="12.75">
      <c r="A62" s="70" t="s">
        <v>130</v>
      </c>
      <c r="B62" s="70" t="s">
        <v>61</v>
      </c>
      <c r="C62" s="71" t="s">
        <v>131</v>
      </c>
      <c r="D62" s="71" t="s">
        <v>131</v>
      </c>
      <c r="E62" s="70">
        <v>0</v>
      </c>
      <c r="F62" s="70">
        <v>0</v>
      </c>
      <c r="G62" s="45">
        <f t="shared" si="6"/>
        <v>0</v>
      </c>
      <c r="H62" s="51">
        <f>IF(G62=0,0,IF(F62=0,0,(G62/F62)))</f>
        <v>0</v>
      </c>
      <c r="I62" s="70">
        <v>0</v>
      </c>
      <c r="J62" s="87">
        <f>IF(I62=0,0,IF(F62=0,0,(I62/F62)))</f>
        <v>0</v>
      </c>
      <c r="K62" s="70">
        <v>0</v>
      </c>
      <c r="L62" s="87">
        <f>IF(K62=0,0,IF(F62=0,0,(K62/F62)))</f>
        <v>0</v>
      </c>
      <c r="M62" s="70">
        <v>0</v>
      </c>
      <c r="N62" s="70">
        <v>0</v>
      </c>
      <c r="O62" s="70">
        <v>0</v>
      </c>
      <c r="P62" s="70">
        <v>0</v>
      </c>
      <c r="Q62" s="85">
        <f>IF(N(H62)=0,"",IF(100*VALUE(H62)&lt;100,"Inprogress",IF(100*VALUE(J62)&lt;100,"Inprogress","Complete")))</f>
      </c>
      <c r="R62" s="72">
        <f>S62+T62</f>
        <v>0</v>
      </c>
      <c r="S62" s="70">
        <v>0</v>
      </c>
      <c r="T62" s="70">
        <v>0</v>
      </c>
      <c r="U62" s="70">
        <v>0</v>
      </c>
      <c r="V62" s="85">
        <f>IF(S62&gt;0,"Open",IF(N(R62)=0,"","All Closed"))</f>
      </c>
    </row>
    <row r="63" spans="1:22" ht="12.75">
      <c r="A63" s="70"/>
      <c r="B63" s="70" t="s">
        <v>64</v>
      </c>
      <c r="C63" s="71" t="s">
        <v>131</v>
      </c>
      <c r="D63" s="71" t="s">
        <v>131</v>
      </c>
      <c r="E63" s="70">
        <v>0</v>
      </c>
      <c r="F63" s="70">
        <v>0</v>
      </c>
      <c r="G63" s="45">
        <f t="shared" si="6"/>
        <v>0</v>
      </c>
      <c r="H63" s="51">
        <f aca="true" t="shared" si="36" ref="H63:H86">IF(G63=0,0,IF(F63=0,0,(G63/F63)))</f>
        <v>0</v>
      </c>
      <c r="I63" s="70">
        <v>0</v>
      </c>
      <c r="J63" s="87">
        <f aca="true" t="shared" si="37" ref="J63:J86">IF(I63=0,0,IF(F63=0,0,(I63/F63)))</f>
        <v>0</v>
      </c>
      <c r="K63" s="70">
        <v>0</v>
      </c>
      <c r="L63" s="87">
        <f aca="true" t="shared" si="38" ref="L63:L86">IF(K63=0,0,IF(F63=0,0,(K63/F63)))</f>
        <v>0</v>
      </c>
      <c r="M63" s="70">
        <v>0</v>
      </c>
      <c r="N63" s="70">
        <v>0</v>
      </c>
      <c r="O63" s="70">
        <v>0</v>
      </c>
      <c r="P63" s="70">
        <v>0</v>
      </c>
      <c r="Q63" s="85">
        <f aca="true" t="shared" si="39" ref="Q63:Q86">IF(N(H63)=0,"",IF(100*VALUE(H63)&lt;100,"Inprogress",IF(100*VALUE(J63)&lt;100,"Inprogress","Complete")))</f>
      </c>
      <c r="R63" s="72">
        <f>S63+T63</f>
        <v>0</v>
      </c>
      <c r="S63" s="94">
        <v>0</v>
      </c>
      <c r="T63" s="70">
        <v>0</v>
      </c>
      <c r="U63" s="70">
        <v>0</v>
      </c>
      <c r="V63" s="85">
        <f>IF(S63&gt;0,"Open",IF(N(R63)=0,"","All Closed"))</f>
      </c>
    </row>
    <row r="64" spans="1:22" ht="12.75">
      <c r="A64" s="70"/>
      <c r="B64" s="70"/>
      <c r="C64" s="71"/>
      <c r="D64" s="71"/>
      <c r="E64" s="70">
        <v>0</v>
      </c>
      <c r="F64" s="70">
        <v>0</v>
      </c>
      <c r="G64" s="45">
        <f t="shared" si="6"/>
        <v>0</v>
      </c>
      <c r="H64" s="51">
        <f t="shared" si="36"/>
        <v>0</v>
      </c>
      <c r="I64" s="70">
        <v>0</v>
      </c>
      <c r="J64" s="87">
        <f t="shared" si="37"/>
        <v>0</v>
      </c>
      <c r="K64" s="70">
        <v>0</v>
      </c>
      <c r="L64" s="87">
        <f t="shared" si="38"/>
        <v>0</v>
      </c>
      <c r="M64" s="70">
        <v>0</v>
      </c>
      <c r="N64" s="70">
        <v>0</v>
      </c>
      <c r="O64" s="70">
        <v>0</v>
      </c>
      <c r="P64" s="70">
        <v>0</v>
      </c>
      <c r="Q64" s="85">
        <f t="shared" si="39"/>
      </c>
      <c r="R64" s="72">
        <f aca="true" t="shared" si="40" ref="R64:R86">S64+T64</f>
        <v>0</v>
      </c>
      <c r="S64" s="94">
        <v>0</v>
      </c>
      <c r="T64" s="94">
        <v>0</v>
      </c>
      <c r="U64" s="94">
        <v>0</v>
      </c>
      <c r="V64" s="85">
        <f aca="true" t="shared" si="41" ref="V64:V77">IF(S64&gt;0,"Open",IF(N(R64)=0,"","All Closed"))</f>
      </c>
    </row>
    <row r="65" spans="1:22" ht="12.75">
      <c r="A65" s="70"/>
      <c r="B65" s="70"/>
      <c r="C65" s="71"/>
      <c r="D65" s="71"/>
      <c r="E65" s="70">
        <v>0</v>
      </c>
      <c r="F65" s="70">
        <v>0</v>
      </c>
      <c r="G65" s="45">
        <f t="shared" si="6"/>
        <v>0</v>
      </c>
      <c r="H65" s="51">
        <f t="shared" si="36"/>
        <v>0</v>
      </c>
      <c r="I65" s="70">
        <v>0</v>
      </c>
      <c r="J65" s="87">
        <f t="shared" si="37"/>
        <v>0</v>
      </c>
      <c r="K65" s="70">
        <v>0</v>
      </c>
      <c r="L65" s="87">
        <f t="shared" si="38"/>
        <v>0</v>
      </c>
      <c r="M65" s="70">
        <v>0</v>
      </c>
      <c r="N65" s="70">
        <v>0</v>
      </c>
      <c r="O65" s="70">
        <v>0</v>
      </c>
      <c r="P65" s="70">
        <v>0</v>
      </c>
      <c r="Q65" s="85">
        <f t="shared" si="39"/>
      </c>
      <c r="R65" s="72">
        <f t="shared" si="40"/>
        <v>0</v>
      </c>
      <c r="S65" s="94">
        <v>0</v>
      </c>
      <c r="T65" s="94">
        <v>0</v>
      </c>
      <c r="U65" s="94">
        <v>0</v>
      </c>
      <c r="V65" s="85">
        <f t="shared" si="41"/>
      </c>
    </row>
    <row r="66" spans="1:22" ht="12.75">
      <c r="A66" s="70"/>
      <c r="B66" s="70"/>
      <c r="C66" s="71"/>
      <c r="D66" s="71"/>
      <c r="E66" s="70">
        <v>0</v>
      </c>
      <c r="F66" s="70">
        <v>0</v>
      </c>
      <c r="G66" s="45">
        <f t="shared" si="6"/>
        <v>0</v>
      </c>
      <c r="H66" s="51">
        <f t="shared" si="36"/>
        <v>0</v>
      </c>
      <c r="I66" s="70">
        <v>0</v>
      </c>
      <c r="J66" s="87">
        <f t="shared" si="37"/>
        <v>0</v>
      </c>
      <c r="K66" s="70">
        <v>0</v>
      </c>
      <c r="L66" s="87">
        <f t="shared" si="38"/>
        <v>0</v>
      </c>
      <c r="M66" s="70">
        <v>0</v>
      </c>
      <c r="N66" s="70">
        <v>0</v>
      </c>
      <c r="O66" s="70">
        <v>0</v>
      </c>
      <c r="P66" s="70">
        <v>0</v>
      </c>
      <c r="Q66" s="85">
        <f t="shared" si="39"/>
      </c>
      <c r="R66" s="72">
        <f t="shared" si="40"/>
        <v>0</v>
      </c>
      <c r="S66" s="94">
        <v>0</v>
      </c>
      <c r="T66" s="94">
        <v>0</v>
      </c>
      <c r="U66" s="94">
        <v>0</v>
      </c>
      <c r="V66" s="85">
        <f t="shared" si="41"/>
      </c>
    </row>
    <row r="67" spans="1:22" ht="12.75">
      <c r="A67" s="70"/>
      <c r="B67" s="70"/>
      <c r="C67" s="71"/>
      <c r="D67" s="71"/>
      <c r="E67" s="70">
        <v>0</v>
      </c>
      <c r="F67" s="70">
        <v>0</v>
      </c>
      <c r="G67" s="45">
        <f t="shared" si="6"/>
        <v>0</v>
      </c>
      <c r="H67" s="51">
        <f t="shared" si="36"/>
        <v>0</v>
      </c>
      <c r="I67" s="70">
        <v>0</v>
      </c>
      <c r="J67" s="87">
        <f t="shared" si="37"/>
        <v>0</v>
      </c>
      <c r="K67" s="70">
        <v>0</v>
      </c>
      <c r="L67" s="87">
        <f t="shared" si="38"/>
        <v>0</v>
      </c>
      <c r="M67" s="70">
        <v>0</v>
      </c>
      <c r="N67" s="70">
        <v>0</v>
      </c>
      <c r="O67" s="70">
        <v>0</v>
      </c>
      <c r="P67" s="70">
        <v>0</v>
      </c>
      <c r="Q67" s="85">
        <f t="shared" si="39"/>
      </c>
      <c r="R67" s="72">
        <f t="shared" si="40"/>
        <v>0</v>
      </c>
      <c r="S67" s="94">
        <v>0</v>
      </c>
      <c r="T67" s="94">
        <v>0</v>
      </c>
      <c r="U67" s="94">
        <v>0</v>
      </c>
      <c r="V67" s="85">
        <f t="shared" si="41"/>
      </c>
    </row>
    <row r="68" spans="1:22" ht="12.75">
      <c r="A68" s="70"/>
      <c r="B68" s="70"/>
      <c r="C68" s="71"/>
      <c r="D68" s="71"/>
      <c r="E68" s="70">
        <v>0</v>
      </c>
      <c r="F68" s="70">
        <v>0</v>
      </c>
      <c r="G68" s="45">
        <f t="shared" si="6"/>
        <v>0</v>
      </c>
      <c r="H68" s="51">
        <f t="shared" si="36"/>
        <v>0</v>
      </c>
      <c r="I68" s="70">
        <v>0</v>
      </c>
      <c r="J68" s="87">
        <f t="shared" si="37"/>
        <v>0</v>
      </c>
      <c r="K68" s="70">
        <v>0</v>
      </c>
      <c r="L68" s="87">
        <f t="shared" si="38"/>
        <v>0</v>
      </c>
      <c r="M68" s="70">
        <v>0</v>
      </c>
      <c r="N68" s="70">
        <v>0</v>
      </c>
      <c r="O68" s="70">
        <v>0</v>
      </c>
      <c r="P68" s="70">
        <v>0</v>
      </c>
      <c r="Q68" s="85">
        <f t="shared" si="39"/>
      </c>
      <c r="R68" s="72">
        <f t="shared" si="40"/>
        <v>0</v>
      </c>
      <c r="S68" s="94">
        <v>0</v>
      </c>
      <c r="T68" s="94">
        <v>0</v>
      </c>
      <c r="U68" s="94">
        <v>0</v>
      </c>
      <c r="V68" s="85">
        <f t="shared" si="41"/>
      </c>
    </row>
    <row r="69" spans="1:22" ht="12.75">
      <c r="A69" s="70"/>
      <c r="B69" s="70"/>
      <c r="C69" s="71"/>
      <c r="D69" s="71"/>
      <c r="E69" s="70">
        <v>0</v>
      </c>
      <c r="F69" s="70">
        <v>0</v>
      </c>
      <c r="G69" s="45">
        <f t="shared" si="6"/>
        <v>0</v>
      </c>
      <c r="H69" s="51">
        <f t="shared" si="36"/>
        <v>0</v>
      </c>
      <c r="I69" s="70">
        <v>0</v>
      </c>
      <c r="J69" s="87">
        <f t="shared" si="37"/>
        <v>0</v>
      </c>
      <c r="K69" s="70">
        <v>0</v>
      </c>
      <c r="L69" s="87">
        <f t="shared" si="38"/>
        <v>0</v>
      </c>
      <c r="M69" s="70">
        <v>0</v>
      </c>
      <c r="N69" s="70">
        <v>0</v>
      </c>
      <c r="O69" s="70">
        <v>0</v>
      </c>
      <c r="P69" s="70">
        <v>0</v>
      </c>
      <c r="Q69" s="85">
        <f t="shared" si="39"/>
      </c>
      <c r="R69" s="72">
        <f t="shared" si="40"/>
        <v>0</v>
      </c>
      <c r="S69" s="94">
        <v>0</v>
      </c>
      <c r="T69" s="94">
        <v>0</v>
      </c>
      <c r="U69" s="94">
        <v>0</v>
      </c>
      <c r="V69" s="85">
        <f t="shared" si="41"/>
      </c>
    </row>
    <row r="70" spans="1:22" ht="12.75">
      <c r="A70" s="70"/>
      <c r="B70" s="70"/>
      <c r="C70" s="71"/>
      <c r="D70" s="71"/>
      <c r="E70" s="70">
        <v>0</v>
      </c>
      <c r="F70" s="70">
        <v>0</v>
      </c>
      <c r="G70" s="45">
        <f t="shared" si="6"/>
        <v>0</v>
      </c>
      <c r="H70" s="51">
        <f t="shared" si="36"/>
        <v>0</v>
      </c>
      <c r="I70" s="70">
        <v>0</v>
      </c>
      <c r="J70" s="87">
        <f t="shared" si="37"/>
        <v>0</v>
      </c>
      <c r="K70" s="70">
        <v>0</v>
      </c>
      <c r="L70" s="87">
        <f t="shared" si="38"/>
        <v>0</v>
      </c>
      <c r="M70" s="70">
        <v>0</v>
      </c>
      <c r="N70" s="70">
        <v>0</v>
      </c>
      <c r="O70" s="70">
        <v>0</v>
      </c>
      <c r="P70" s="70">
        <v>0</v>
      </c>
      <c r="Q70" s="85">
        <f t="shared" si="39"/>
      </c>
      <c r="R70" s="72">
        <f t="shared" si="40"/>
        <v>0</v>
      </c>
      <c r="S70" s="94">
        <v>0</v>
      </c>
      <c r="T70" s="94">
        <v>0</v>
      </c>
      <c r="U70" s="94">
        <v>0</v>
      </c>
      <c r="V70" s="85">
        <f t="shared" si="41"/>
      </c>
    </row>
    <row r="71" spans="1:22" ht="12.75">
      <c r="A71" s="70"/>
      <c r="B71" s="70"/>
      <c r="C71" s="70"/>
      <c r="D71" s="70"/>
      <c r="E71" s="70">
        <v>0</v>
      </c>
      <c r="F71" s="70">
        <v>0</v>
      </c>
      <c r="G71" s="45">
        <f t="shared" si="6"/>
        <v>0</v>
      </c>
      <c r="H71" s="51">
        <f t="shared" si="36"/>
        <v>0</v>
      </c>
      <c r="I71" s="70">
        <v>0</v>
      </c>
      <c r="J71" s="87">
        <f t="shared" si="37"/>
        <v>0</v>
      </c>
      <c r="K71" s="70">
        <v>0</v>
      </c>
      <c r="L71" s="87">
        <f t="shared" si="38"/>
        <v>0</v>
      </c>
      <c r="M71" s="70">
        <v>0</v>
      </c>
      <c r="N71" s="70">
        <v>0</v>
      </c>
      <c r="O71" s="70">
        <v>0</v>
      </c>
      <c r="P71" s="70">
        <v>0</v>
      </c>
      <c r="Q71" s="85">
        <f t="shared" si="39"/>
      </c>
      <c r="R71" s="72">
        <f t="shared" si="40"/>
        <v>0</v>
      </c>
      <c r="S71" s="94">
        <v>0</v>
      </c>
      <c r="T71" s="94">
        <v>0</v>
      </c>
      <c r="U71" s="94">
        <v>0</v>
      </c>
      <c r="V71" s="85">
        <f t="shared" si="41"/>
      </c>
    </row>
    <row r="72" spans="1:22" ht="12.75">
      <c r="A72" s="70"/>
      <c r="B72" s="70"/>
      <c r="C72" s="70"/>
      <c r="D72" s="70"/>
      <c r="E72" s="70">
        <v>0</v>
      </c>
      <c r="F72" s="70">
        <v>0</v>
      </c>
      <c r="G72" s="45">
        <f t="shared" si="6"/>
        <v>0</v>
      </c>
      <c r="H72" s="51">
        <f t="shared" si="36"/>
        <v>0</v>
      </c>
      <c r="I72" s="70">
        <v>0</v>
      </c>
      <c r="J72" s="87">
        <f t="shared" si="37"/>
        <v>0</v>
      </c>
      <c r="K72" s="70">
        <v>0</v>
      </c>
      <c r="L72" s="87">
        <f t="shared" si="38"/>
        <v>0</v>
      </c>
      <c r="M72" s="70">
        <v>0</v>
      </c>
      <c r="N72" s="70">
        <v>0</v>
      </c>
      <c r="O72" s="70">
        <v>0</v>
      </c>
      <c r="P72" s="70">
        <v>0</v>
      </c>
      <c r="Q72" s="85">
        <f t="shared" si="39"/>
      </c>
      <c r="R72" s="72">
        <f t="shared" si="40"/>
        <v>0</v>
      </c>
      <c r="S72" s="94">
        <v>0</v>
      </c>
      <c r="T72" s="94">
        <v>0</v>
      </c>
      <c r="U72" s="94">
        <v>0</v>
      </c>
      <c r="V72" s="85">
        <f t="shared" si="41"/>
      </c>
    </row>
    <row r="73" spans="1:22" ht="12.75">
      <c r="A73" s="70"/>
      <c r="B73" s="70"/>
      <c r="C73" s="70"/>
      <c r="D73" s="70"/>
      <c r="E73" s="70">
        <v>0</v>
      </c>
      <c r="F73" s="70">
        <v>0</v>
      </c>
      <c r="G73" s="45">
        <f t="shared" si="6"/>
        <v>0</v>
      </c>
      <c r="H73" s="51">
        <f t="shared" si="36"/>
        <v>0</v>
      </c>
      <c r="I73" s="70">
        <v>0</v>
      </c>
      <c r="J73" s="87">
        <f t="shared" si="37"/>
        <v>0</v>
      </c>
      <c r="K73" s="70">
        <v>0</v>
      </c>
      <c r="L73" s="87">
        <f t="shared" si="38"/>
        <v>0</v>
      </c>
      <c r="M73" s="70">
        <v>0</v>
      </c>
      <c r="N73" s="70">
        <v>0</v>
      </c>
      <c r="O73" s="70">
        <v>0</v>
      </c>
      <c r="P73" s="70">
        <v>0</v>
      </c>
      <c r="Q73" s="85">
        <f t="shared" si="39"/>
      </c>
      <c r="R73" s="72">
        <f t="shared" si="40"/>
        <v>0</v>
      </c>
      <c r="S73" s="94">
        <v>0</v>
      </c>
      <c r="T73" s="94">
        <v>0</v>
      </c>
      <c r="U73" s="94">
        <v>0</v>
      </c>
      <c r="V73" s="85">
        <f t="shared" si="41"/>
      </c>
    </row>
    <row r="74" spans="1:22" ht="12.75">
      <c r="A74" s="70"/>
      <c r="B74" s="70"/>
      <c r="C74" s="70"/>
      <c r="D74" s="70"/>
      <c r="E74" s="70">
        <v>0</v>
      </c>
      <c r="F74" s="70">
        <v>0</v>
      </c>
      <c r="G74" s="45">
        <f t="shared" si="6"/>
        <v>0</v>
      </c>
      <c r="H74" s="51">
        <f t="shared" si="36"/>
        <v>0</v>
      </c>
      <c r="I74" s="70">
        <v>0</v>
      </c>
      <c r="J74" s="87">
        <f t="shared" si="37"/>
        <v>0</v>
      </c>
      <c r="K74" s="70">
        <v>0</v>
      </c>
      <c r="L74" s="87">
        <f t="shared" si="38"/>
        <v>0</v>
      </c>
      <c r="M74" s="70">
        <v>0</v>
      </c>
      <c r="N74" s="70">
        <v>0</v>
      </c>
      <c r="O74" s="70">
        <v>0</v>
      </c>
      <c r="P74" s="70">
        <v>0</v>
      </c>
      <c r="Q74" s="85">
        <f t="shared" si="39"/>
      </c>
      <c r="R74" s="72">
        <f t="shared" si="40"/>
        <v>0</v>
      </c>
      <c r="S74" s="94">
        <v>0</v>
      </c>
      <c r="T74" s="94">
        <v>0</v>
      </c>
      <c r="U74" s="94">
        <v>0</v>
      </c>
      <c r="V74" s="85">
        <f t="shared" si="41"/>
      </c>
    </row>
    <row r="75" spans="1:22" ht="12.75">
      <c r="A75" s="70"/>
      <c r="B75" s="70"/>
      <c r="C75" s="71"/>
      <c r="D75" s="71"/>
      <c r="E75" s="70">
        <v>0</v>
      </c>
      <c r="F75" s="70">
        <v>0</v>
      </c>
      <c r="G75" s="45">
        <f t="shared" si="6"/>
        <v>0</v>
      </c>
      <c r="H75" s="51">
        <f aca="true" t="shared" si="42" ref="H75:H85">IF(G75=0,0,IF(F75=0,0,(G75/F75)))</f>
        <v>0</v>
      </c>
      <c r="I75" s="70">
        <v>0</v>
      </c>
      <c r="J75" s="87">
        <f aca="true" t="shared" si="43" ref="J75:J85">IF(I75=0,0,IF(F75=0,0,(I75/F75)))</f>
        <v>0</v>
      </c>
      <c r="K75" s="70">
        <v>0</v>
      </c>
      <c r="L75" s="87">
        <f aca="true" t="shared" si="44" ref="L75:L85">IF(K75=0,0,IF(F75=0,0,(K75/F75)))</f>
        <v>0</v>
      </c>
      <c r="M75" s="70">
        <v>0</v>
      </c>
      <c r="N75" s="70">
        <v>0</v>
      </c>
      <c r="O75" s="70">
        <v>0</v>
      </c>
      <c r="P75" s="70">
        <v>0</v>
      </c>
      <c r="Q75" s="85">
        <f aca="true" t="shared" si="45" ref="Q75:Q85">IF(N(H75)=0,"",IF(100*VALUE(H75)&lt;100,"Inprogress",IF(100*VALUE(J75)&lt;100,"Inprogress","Complete")))</f>
      </c>
      <c r="R75" s="72">
        <f aca="true" t="shared" si="46" ref="R75:R85">S75+T75</f>
        <v>0</v>
      </c>
      <c r="S75" s="94">
        <v>0</v>
      </c>
      <c r="T75" s="94">
        <v>0</v>
      </c>
      <c r="U75" s="94">
        <v>0</v>
      </c>
      <c r="V75" s="85">
        <f t="shared" si="41"/>
      </c>
    </row>
    <row r="76" spans="1:22" ht="12.75">
      <c r="A76" s="70"/>
      <c r="B76" s="70"/>
      <c r="C76" s="71"/>
      <c r="D76" s="71"/>
      <c r="E76" s="70">
        <v>0</v>
      </c>
      <c r="F76" s="70">
        <v>0</v>
      </c>
      <c r="G76" s="45">
        <f t="shared" si="6"/>
        <v>0</v>
      </c>
      <c r="H76" s="51">
        <f t="shared" si="42"/>
        <v>0</v>
      </c>
      <c r="I76" s="70">
        <v>0</v>
      </c>
      <c r="J76" s="87">
        <f t="shared" si="43"/>
        <v>0</v>
      </c>
      <c r="K76" s="70">
        <v>0</v>
      </c>
      <c r="L76" s="87">
        <f t="shared" si="44"/>
        <v>0</v>
      </c>
      <c r="M76" s="70">
        <v>0</v>
      </c>
      <c r="N76" s="70">
        <v>0</v>
      </c>
      <c r="O76" s="70">
        <v>0</v>
      </c>
      <c r="P76" s="70">
        <v>0</v>
      </c>
      <c r="Q76" s="85">
        <f t="shared" si="45"/>
      </c>
      <c r="R76" s="72">
        <f t="shared" si="46"/>
        <v>0</v>
      </c>
      <c r="S76" s="94">
        <v>0</v>
      </c>
      <c r="T76" s="94">
        <v>0</v>
      </c>
      <c r="U76" s="94">
        <v>0</v>
      </c>
      <c r="V76" s="85">
        <f t="shared" si="41"/>
      </c>
    </row>
    <row r="77" spans="1:22" ht="12.75">
      <c r="A77" s="70"/>
      <c r="B77" s="70"/>
      <c r="C77" s="71"/>
      <c r="D77" s="71"/>
      <c r="E77" s="70">
        <v>0</v>
      </c>
      <c r="F77" s="70">
        <v>0</v>
      </c>
      <c r="G77" s="45">
        <f t="shared" si="6"/>
        <v>0</v>
      </c>
      <c r="H77" s="51">
        <f t="shared" si="42"/>
        <v>0</v>
      </c>
      <c r="I77" s="70">
        <v>0</v>
      </c>
      <c r="J77" s="87">
        <f t="shared" si="43"/>
        <v>0</v>
      </c>
      <c r="K77" s="70">
        <v>0</v>
      </c>
      <c r="L77" s="87">
        <f t="shared" si="44"/>
        <v>0</v>
      </c>
      <c r="M77" s="70">
        <v>0</v>
      </c>
      <c r="N77" s="70">
        <v>0</v>
      </c>
      <c r="O77" s="70">
        <v>0</v>
      </c>
      <c r="P77" s="70">
        <v>0</v>
      </c>
      <c r="Q77" s="85">
        <f t="shared" si="45"/>
      </c>
      <c r="R77" s="72">
        <f t="shared" si="46"/>
        <v>0</v>
      </c>
      <c r="S77" s="94">
        <v>0</v>
      </c>
      <c r="T77" s="94">
        <v>0</v>
      </c>
      <c r="U77" s="94">
        <v>0</v>
      </c>
      <c r="V77" s="85">
        <f t="shared" si="41"/>
      </c>
    </row>
    <row r="78" spans="1:22" ht="12.75">
      <c r="A78" s="70"/>
      <c r="B78" s="70"/>
      <c r="C78" s="71"/>
      <c r="D78" s="71"/>
      <c r="E78" s="70">
        <v>0</v>
      </c>
      <c r="F78" s="70">
        <v>0</v>
      </c>
      <c r="G78" s="45">
        <f t="shared" si="6"/>
        <v>0</v>
      </c>
      <c r="H78" s="51">
        <f t="shared" si="42"/>
        <v>0</v>
      </c>
      <c r="I78" s="70">
        <v>0</v>
      </c>
      <c r="J78" s="87">
        <f t="shared" si="43"/>
        <v>0</v>
      </c>
      <c r="K78" s="70">
        <v>0</v>
      </c>
      <c r="L78" s="87">
        <f t="shared" si="44"/>
        <v>0</v>
      </c>
      <c r="M78" s="70">
        <v>0</v>
      </c>
      <c r="N78" s="70">
        <v>0</v>
      </c>
      <c r="O78" s="70">
        <v>0</v>
      </c>
      <c r="P78" s="70">
        <v>0</v>
      </c>
      <c r="Q78" s="85">
        <f t="shared" si="45"/>
      </c>
      <c r="R78" s="72">
        <f t="shared" si="46"/>
        <v>0</v>
      </c>
      <c r="S78" s="94">
        <v>0</v>
      </c>
      <c r="T78" s="94">
        <v>0</v>
      </c>
      <c r="U78" s="94">
        <v>0</v>
      </c>
      <c r="V78" s="85">
        <f aca="true" t="shared" si="47" ref="V78:V85">IF(S78&gt;0,"Open",IF(N(R78)=0,"","All Closed"))</f>
      </c>
    </row>
    <row r="79" spans="1:22" ht="12.75">
      <c r="A79" s="70"/>
      <c r="B79" s="70"/>
      <c r="C79" s="71"/>
      <c r="D79" s="71"/>
      <c r="E79" s="70">
        <v>0</v>
      </c>
      <c r="F79" s="70">
        <v>0</v>
      </c>
      <c r="G79" s="45">
        <f t="shared" si="6"/>
        <v>0</v>
      </c>
      <c r="H79" s="51">
        <f t="shared" si="42"/>
        <v>0</v>
      </c>
      <c r="I79" s="70">
        <v>0</v>
      </c>
      <c r="J79" s="87">
        <f t="shared" si="43"/>
        <v>0</v>
      </c>
      <c r="K79" s="70">
        <v>0</v>
      </c>
      <c r="L79" s="87">
        <f t="shared" si="44"/>
        <v>0</v>
      </c>
      <c r="M79" s="70">
        <v>0</v>
      </c>
      <c r="N79" s="70">
        <v>0</v>
      </c>
      <c r="O79" s="70">
        <v>0</v>
      </c>
      <c r="P79" s="70">
        <v>0</v>
      </c>
      <c r="Q79" s="85">
        <f t="shared" si="45"/>
      </c>
      <c r="R79" s="72">
        <f t="shared" si="46"/>
        <v>0</v>
      </c>
      <c r="S79" s="94">
        <v>0</v>
      </c>
      <c r="T79" s="94">
        <v>0</v>
      </c>
      <c r="U79" s="94">
        <v>0</v>
      </c>
      <c r="V79" s="85">
        <f t="shared" si="47"/>
      </c>
    </row>
    <row r="80" spans="1:22" ht="12.75">
      <c r="A80" s="70"/>
      <c r="B80" s="70"/>
      <c r="C80" s="71"/>
      <c r="D80" s="71"/>
      <c r="E80" s="70">
        <v>0</v>
      </c>
      <c r="F80" s="70">
        <v>0</v>
      </c>
      <c r="G80" s="45">
        <f t="shared" si="6"/>
        <v>0</v>
      </c>
      <c r="H80" s="51">
        <f t="shared" si="42"/>
        <v>0</v>
      </c>
      <c r="I80" s="70">
        <v>0</v>
      </c>
      <c r="J80" s="87">
        <f t="shared" si="43"/>
        <v>0</v>
      </c>
      <c r="K80" s="70">
        <v>0</v>
      </c>
      <c r="L80" s="87">
        <f t="shared" si="44"/>
        <v>0</v>
      </c>
      <c r="M80" s="70">
        <v>0</v>
      </c>
      <c r="N80" s="70">
        <v>0</v>
      </c>
      <c r="O80" s="70">
        <v>0</v>
      </c>
      <c r="P80" s="70">
        <v>0</v>
      </c>
      <c r="Q80" s="85">
        <f t="shared" si="45"/>
      </c>
      <c r="R80" s="72">
        <f t="shared" si="46"/>
        <v>0</v>
      </c>
      <c r="S80" s="94">
        <v>0</v>
      </c>
      <c r="T80" s="94">
        <v>0</v>
      </c>
      <c r="U80" s="94">
        <v>0</v>
      </c>
      <c r="V80" s="85">
        <f t="shared" si="47"/>
      </c>
    </row>
    <row r="81" spans="1:22" ht="12.75">
      <c r="A81" s="70"/>
      <c r="B81" s="70"/>
      <c r="C81" s="71"/>
      <c r="D81" s="71"/>
      <c r="E81" s="70">
        <v>0</v>
      </c>
      <c r="F81" s="70">
        <v>0</v>
      </c>
      <c r="G81" s="45">
        <f t="shared" si="6"/>
        <v>0</v>
      </c>
      <c r="H81" s="51">
        <f t="shared" si="42"/>
        <v>0</v>
      </c>
      <c r="I81" s="70">
        <v>0</v>
      </c>
      <c r="J81" s="87">
        <f t="shared" si="43"/>
        <v>0</v>
      </c>
      <c r="K81" s="70">
        <v>0</v>
      </c>
      <c r="L81" s="87">
        <f t="shared" si="44"/>
        <v>0</v>
      </c>
      <c r="M81" s="70">
        <v>0</v>
      </c>
      <c r="N81" s="70">
        <v>0</v>
      </c>
      <c r="O81" s="70">
        <v>0</v>
      </c>
      <c r="P81" s="70">
        <v>0</v>
      </c>
      <c r="Q81" s="85">
        <f t="shared" si="45"/>
      </c>
      <c r="R81" s="72">
        <f t="shared" si="46"/>
        <v>0</v>
      </c>
      <c r="S81" s="94">
        <v>0</v>
      </c>
      <c r="T81" s="94">
        <v>0</v>
      </c>
      <c r="U81" s="94">
        <v>0</v>
      </c>
      <c r="V81" s="85">
        <f t="shared" si="47"/>
      </c>
    </row>
    <row r="82" spans="1:22" ht="12.75">
      <c r="A82" s="70"/>
      <c r="B82" s="70"/>
      <c r="C82" s="70"/>
      <c r="D82" s="70"/>
      <c r="E82" s="70">
        <v>0</v>
      </c>
      <c r="F82" s="70">
        <v>0</v>
      </c>
      <c r="G82" s="45">
        <f t="shared" si="6"/>
        <v>0</v>
      </c>
      <c r="H82" s="51">
        <f t="shared" si="42"/>
        <v>0</v>
      </c>
      <c r="I82" s="70">
        <v>0</v>
      </c>
      <c r="J82" s="87">
        <f t="shared" si="43"/>
        <v>0</v>
      </c>
      <c r="K82" s="70">
        <v>0</v>
      </c>
      <c r="L82" s="87">
        <f t="shared" si="44"/>
        <v>0</v>
      </c>
      <c r="M82" s="70">
        <v>0</v>
      </c>
      <c r="N82" s="70">
        <v>0</v>
      </c>
      <c r="O82" s="70">
        <v>0</v>
      </c>
      <c r="P82" s="70">
        <v>0</v>
      </c>
      <c r="Q82" s="85">
        <f t="shared" si="45"/>
      </c>
      <c r="R82" s="72">
        <f t="shared" si="46"/>
        <v>0</v>
      </c>
      <c r="S82" s="94">
        <v>0</v>
      </c>
      <c r="T82" s="94">
        <v>0</v>
      </c>
      <c r="U82" s="94">
        <v>0</v>
      </c>
      <c r="V82" s="85">
        <f t="shared" si="47"/>
      </c>
    </row>
    <row r="83" spans="1:22" ht="12.75">
      <c r="A83" s="70"/>
      <c r="B83" s="70"/>
      <c r="C83" s="70"/>
      <c r="D83" s="70"/>
      <c r="E83" s="70">
        <v>0</v>
      </c>
      <c r="F83" s="70">
        <v>0</v>
      </c>
      <c r="G83" s="45">
        <f t="shared" si="6"/>
        <v>0</v>
      </c>
      <c r="H83" s="51">
        <f t="shared" si="42"/>
        <v>0</v>
      </c>
      <c r="I83" s="70">
        <v>0</v>
      </c>
      <c r="J83" s="87">
        <f t="shared" si="43"/>
        <v>0</v>
      </c>
      <c r="K83" s="70">
        <v>0</v>
      </c>
      <c r="L83" s="87">
        <f t="shared" si="44"/>
        <v>0</v>
      </c>
      <c r="M83" s="70">
        <v>0</v>
      </c>
      <c r="N83" s="70">
        <v>0</v>
      </c>
      <c r="O83" s="70">
        <v>0</v>
      </c>
      <c r="P83" s="70">
        <v>0</v>
      </c>
      <c r="Q83" s="85">
        <f t="shared" si="45"/>
      </c>
      <c r="R83" s="72">
        <f t="shared" si="46"/>
        <v>0</v>
      </c>
      <c r="S83" s="94">
        <v>0</v>
      </c>
      <c r="T83" s="94">
        <v>0</v>
      </c>
      <c r="U83" s="94">
        <v>0</v>
      </c>
      <c r="V83" s="85">
        <f t="shared" si="47"/>
      </c>
    </row>
    <row r="84" spans="1:22" ht="12.75">
      <c r="A84" s="70"/>
      <c r="B84" s="70"/>
      <c r="C84" s="70"/>
      <c r="D84" s="70"/>
      <c r="E84" s="70">
        <v>0</v>
      </c>
      <c r="F84" s="70">
        <v>0</v>
      </c>
      <c r="G84" s="45">
        <f t="shared" si="6"/>
        <v>0</v>
      </c>
      <c r="H84" s="51">
        <f t="shared" si="42"/>
        <v>0</v>
      </c>
      <c r="I84" s="70">
        <v>0</v>
      </c>
      <c r="J84" s="87">
        <f t="shared" si="43"/>
        <v>0</v>
      </c>
      <c r="K84" s="70">
        <v>0</v>
      </c>
      <c r="L84" s="87">
        <f t="shared" si="44"/>
        <v>0</v>
      </c>
      <c r="M84" s="70">
        <v>0</v>
      </c>
      <c r="N84" s="70">
        <v>0</v>
      </c>
      <c r="O84" s="70">
        <v>0</v>
      </c>
      <c r="P84" s="70">
        <v>0</v>
      </c>
      <c r="Q84" s="85">
        <f t="shared" si="45"/>
      </c>
      <c r="R84" s="72">
        <f t="shared" si="46"/>
        <v>0</v>
      </c>
      <c r="S84" s="94">
        <v>0</v>
      </c>
      <c r="T84" s="94">
        <v>0</v>
      </c>
      <c r="U84" s="94">
        <v>0</v>
      </c>
      <c r="V84" s="85">
        <f t="shared" si="47"/>
      </c>
    </row>
    <row r="85" spans="1:22" ht="12.75">
      <c r="A85" s="70"/>
      <c r="B85" s="70"/>
      <c r="C85" s="70"/>
      <c r="D85" s="70"/>
      <c r="E85" s="70">
        <v>0</v>
      </c>
      <c r="F85" s="70">
        <v>0</v>
      </c>
      <c r="G85" s="45">
        <f t="shared" si="6"/>
        <v>0</v>
      </c>
      <c r="H85" s="51">
        <f t="shared" si="42"/>
        <v>0</v>
      </c>
      <c r="I85" s="70">
        <v>0</v>
      </c>
      <c r="J85" s="87">
        <f t="shared" si="43"/>
        <v>0</v>
      </c>
      <c r="K85" s="70">
        <v>0</v>
      </c>
      <c r="L85" s="87">
        <f t="shared" si="44"/>
        <v>0</v>
      </c>
      <c r="M85" s="70">
        <v>0</v>
      </c>
      <c r="N85" s="70">
        <v>0</v>
      </c>
      <c r="O85" s="70">
        <v>0</v>
      </c>
      <c r="P85" s="70">
        <v>0</v>
      </c>
      <c r="Q85" s="85">
        <f t="shared" si="45"/>
      </c>
      <c r="R85" s="72">
        <f t="shared" si="46"/>
        <v>0</v>
      </c>
      <c r="S85" s="94">
        <v>0</v>
      </c>
      <c r="T85" s="94">
        <v>0</v>
      </c>
      <c r="U85" s="94">
        <v>0</v>
      </c>
      <c r="V85" s="85">
        <f t="shared" si="47"/>
      </c>
    </row>
    <row r="86" spans="1:22" ht="13.5" thickBot="1">
      <c r="A86" s="81"/>
      <c r="B86" s="81"/>
      <c r="C86" s="81"/>
      <c r="D86" s="81"/>
      <c r="E86" s="81">
        <v>0</v>
      </c>
      <c r="F86" s="81">
        <v>0</v>
      </c>
      <c r="G86" s="47">
        <f t="shared" si="6"/>
        <v>0</v>
      </c>
      <c r="H86" s="52">
        <f t="shared" si="36"/>
        <v>0</v>
      </c>
      <c r="I86" s="81">
        <v>0</v>
      </c>
      <c r="J86" s="88">
        <f t="shared" si="37"/>
        <v>0</v>
      </c>
      <c r="K86" s="81">
        <v>0</v>
      </c>
      <c r="L86" s="88">
        <f t="shared" si="38"/>
        <v>0</v>
      </c>
      <c r="M86" s="81">
        <v>0</v>
      </c>
      <c r="N86" s="81">
        <v>0</v>
      </c>
      <c r="O86" s="81">
        <v>0</v>
      </c>
      <c r="P86" s="81">
        <v>0</v>
      </c>
      <c r="Q86" s="86">
        <f t="shared" si="39"/>
      </c>
      <c r="R86" s="82">
        <f t="shared" si="40"/>
        <v>0</v>
      </c>
      <c r="S86" s="95">
        <v>0</v>
      </c>
      <c r="T86" s="95">
        <v>0</v>
      </c>
      <c r="U86" s="95">
        <v>0</v>
      </c>
      <c r="V86" s="86">
        <f>IF(S86&gt;0,"Open",IF(N(R86)=0,"","All Closed"))</f>
      </c>
    </row>
  </sheetData>
  <sheetProtection password="D5CC" sheet="1" objects="1" scenarios="1" selectLockedCells="1" autoFilter="0"/>
  <autoFilter ref="A5:V86"/>
  <mergeCells count="22">
    <mergeCell ref="V2:V4"/>
    <mergeCell ref="C1:T1"/>
    <mergeCell ref="S2:S4"/>
    <mergeCell ref="T2:T4"/>
    <mergeCell ref="U2:U4"/>
    <mergeCell ref="E2:E4"/>
    <mergeCell ref="F2:F4"/>
    <mergeCell ref="J2:J4"/>
    <mergeCell ref="G2:G4"/>
    <mergeCell ref="I2:I4"/>
    <mergeCell ref="A2:A4"/>
    <mergeCell ref="B2:B4"/>
    <mergeCell ref="C2:C4"/>
    <mergeCell ref="D2:D4"/>
    <mergeCell ref="K2:K4"/>
    <mergeCell ref="L2:L4"/>
    <mergeCell ref="M2:M4"/>
    <mergeCell ref="N2:N4"/>
    <mergeCell ref="R2:R4"/>
    <mergeCell ref="O2:O4"/>
    <mergeCell ref="P2:P4"/>
    <mergeCell ref="Q2:Q4"/>
  </mergeCells>
  <printOptions/>
  <pageMargins left="0.2" right="0.2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6"/>
  <sheetViews>
    <sheetView zoomScale="80" zoomScaleNormal="80" workbookViewId="0" topLeftCell="A1">
      <selection activeCell="F20" sqref="F20"/>
    </sheetView>
  </sheetViews>
  <sheetFormatPr defaultColWidth="9.140625" defaultRowHeight="12.75"/>
  <cols>
    <col min="1" max="1" width="11.421875" style="0" customWidth="1"/>
    <col min="2" max="2" width="11.57421875" style="0" customWidth="1"/>
    <col min="3" max="3" width="10.8515625" style="0" customWidth="1"/>
    <col min="4" max="4" width="10.140625" style="0" customWidth="1"/>
    <col min="5" max="5" width="7.28125" style="0" customWidth="1"/>
    <col min="7" max="7" width="10.00390625" style="0" customWidth="1"/>
    <col min="8" max="8" width="10.8515625" style="0" customWidth="1"/>
    <col min="11" max="11" width="7.00390625" style="0" customWidth="1"/>
    <col min="13" max="13" width="9.00390625" style="0" customWidth="1"/>
    <col min="14" max="14" width="13.140625" style="0" customWidth="1"/>
    <col min="15" max="15" width="9.421875" style="0" customWidth="1"/>
    <col min="16" max="16" width="8.421875" style="0" customWidth="1"/>
    <col min="17" max="17" width="12.28125" style="0" bestFit="1" customWidth="1"/>
    <col min="18" max="19" width="7.8515625" style="0" customWidth="1"/>
    <col min="20" max="20" width="8.28125" style="0" customWidth="1"/>
    <col min="21" max="21" width="9.421875" style="0" customWidth="1"/>
    <col min="22" max="22" width="12.00390625" style="0" bestFit="1" customWidth="1"/>
    <col min="23" max="16384" width="9.140625" style="43" customWidth="1"/>
  </cols>
  <sheetData>
    <row r="1" spans="1:22" ht="12.75">
      <c r="A1" s="43"/>
      <c r="B1" s="43"/>
      <c r="C1" s="129" t="s">
        <v>125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60"/>
      <c r="V1" s="43"/>
    </row>
    <row r="2" spans="1:22" ht="12.75" customHeight="1">
      <c r="A2" s="143" t="s">
        <v>80</v>
      </c>
      <c r="B2" s="143" t="s">
        <v>129</v>
      </c>
      <c r="C2" s="143" t="s">
        <v>85</v>
      </c>
      <c r="D2" s="143" t="s">
        <v>86</v>
      </c>
      <c r="E2" s="143" t="s">
        <v>93</v>
      </c>
      <c r="F2" s="156" t="s">
        <v>96</v>
      </c>
      <c r="G2" s="156" t="s">
        <v>124</v>
      </c>
      <c r="H2" s="57"/>
      <c r="I2" s="156" t="s">
        <v>101</v>
      </c>
      <c r="J2" s="156" t="s">
        <v>113</v>
      </c>
      <c r="K2" s="143" t="s">
        <v>102</v>
      </c>
      <c r="L2" s="143" t="s">
        <v>114</v>
      </c>
      <c r="M2" s="143" t="s">
        <v>104</v>
      </c>
      <c r="N2" s="143" t="s">
        <v>103</v>
      </c>
      <c r="O2" s="143" t="s">
        <v>109</v>
      </c>
      <c r="P2" s="143" t="s">
        <v>110</v>
      </c>
      <c r="Q2" s="143" t="s">
        <v>90</v>
      </c>
      <c r="R2" s="143" t="s">
        <v>106</v>
      </c>
      <c r="S2" s="143" t="s">
        <v>107</v>
      </c>
      <c r="T2" s="143" t="s">
        <v>108</v>
      </c>
      <c r="U2" s="143" t="s">
        <v>136</v>
      </c>
      <c r="V2" s="143" t="s">
        <v>132</v>
      </c>
    </row>
    <row r="3" spans="1:22" ht="25.5">
      <c r="A3" s="143"/>
      <c r="B3" s="143"/>
      <c r="C3" s="143"/>
      <c r="D3" s="143"/>
      <c r="E3" s="143"/>
      <c r="F3" s="157"/>
      <c r="G3" s="157"/>
      <c r="H3" s="58" t="s">
        <v>89</v>
      </c>
      <c r="I3" s="157"/>
      <c r="J3" s="157"/>
      <c r="K3" s="143"/>
      <c r="L3" s="143" t="s">
        <v>114</v>
      </c>
      <c r="M3" s="143"/>
      <c r="N3" s="143"/>
      <c r="O3" s="143"/>
      <c r="P3" s="143"/>
      <c r="Q3" s="143"/>
      <c r="R3" s="143"/>
      <c r="S3" s="143"/>
      <c r="T3" s="143"/>
      <c r="U3" s="143"/>
      <c r="V3" s="143"/>
    </row>
    <row r="4" spans="1:22" ht="12.75">
      <c r="A4" s="143"/>
      <c r="B4" s="143"/>
      <c r="C4" s="143"/>
      <c r="D4" s="143"/>
      <c r="E4" s="143"/>
      <c r="F4" s="158"/>
      <c r="G4" s="158"/>
      <c r="H4" s="59"/>
      <c r="I4" s="158"/>
      <c r="J4" s="158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1:22" ht="12.75">
      <c r="A5" s="89" t="str">
        <f>A6</f>
        <v> </v>
      </c>
      <c r="B5" s="90">
        <f>COUNTA(B6:B30)</f>
        <v>2</v>
      </c>
      <c r="C5" s="91">
        <f>MIN(C6:C30)</f>
        <v>0</v>
      </c>
      <c r="D5" s="91">
        <f>MAX(D6:D30)</f>
        <v>0</v>
      </c>
      <c r="E5" s="89">
        <f>SUM(E6:E30)</f>
        <v>0</v>
      </c>
      <c r="F5" s="89">
        <f>SUM(F6:F30)</f>
        <v>0</v>
      </c>
      <c r="G5" s="89">
        <f>SUM(G6:G30)</f>
        <v>0</v>
      </c>
      <c r="H5" s="92">
        <f>SUM(H6:H30)/$B5</f>
        <v>0</v>
      </c>
      <c r="I5" s="89">
        <f>SUM(I6:I30)</f>
        <v>0</v>
      </c>
      <c r="J5" s="92">
        <f>SUM(J6:J30)/$B5</f>
        <v>0</v>
      </c>
      <c r="K5" s="89">
        <f>SUM(K6:K30)</f>
        <v>0</v>
      </c>
      <c r="L5" s="92">
        <f>SUM(L6:L30)/$B5</f>
        <v>0</v>
      </c>
      <c r="M5" s="89">
        <f>SUM(M6:M30)</f>
        <v>0</v>
      </c>
      <c r="N5" s="89">
        <f>SUM(N6:N30)</f>
        <v>0</v>
      </c>
      <c r="O5" s="89">
        <f>SUM(O6:O30)</f>
        <v>0</v>
      </c>
      <c r="P5" s="89">
        <f>SUM(P6:P30)</f>
        <v>0</v>
      </c>
      <c r="Q5" s="90">
        <f>IF(N(H5)=0,"",IF(100*VALUE(H5)&lt;100,"Inprogress",IF(100*VALUE(J5)&lt;100,"Inprogress","Complete")))</f>
      </c>
      <c r="R5" s="89">
        <f>SUM(R6:R30)</f>
        <v>0</v>
      </c>
      <c r="S5" s="89">
        <f>SUM(S6:S30)</f>
        <v>0</v>
      </c>
      <c r="T5" s="89">
        <f>SUM(T6:T30)</f>
        <v>0</v>
      </c>
      <c r="U5" s="89">
        <f>SUM(U6:U30)</f>
        <v>0</v>
      </c>
      <c r="V5" s="90">
        <f aca="true" t="shared" si="0" ref="V5:V10">IF(S5&gt;0,"Open",IF(N(R5)=0,"","All Closed"))</f>
      </c>
    </row>
    <row r="6" spans="1:22" ht="12.75">
      <c r="A6" s="70" t="s">
        <v>131</v>
      </c>
      <c r="B6" s="70" t="s">
        <v>131</v>
      </c>
      <c r="C6" s="71" t="s">
        <v>131</v>
      </c>
      <c r="D6" s="71" t="s">
        <v>131</v>
      </c>
      <c r="E6" s="94">
        <v>0</v>
      </c>
      <c r="F6" s="94">
        <v>0</v>
      </c>
      <c r="G6" s="45">
        <f>IF(F6=0,0,I6+K6+M6+N6)</f>
        <v>0</v>
      </c>
      <c r="H6" s="51">
        <f>IF(G6=0,0,IF(F6=0,0,(G6/F6)))</f>
        <v>0</v>
      </c>
      <c r="I6" s="94">
        <v>0</v>
      </c>
      <c r="J6" s="87">
        <f>IF(I6=0,0,IF(F6=0,0,(I6/F6)))</f>
        <v>0</v>
      </c>
      <c r="K6" s="94">
        <v>0</v>
      </c>
      <c r="L6" s="87">
        <f>IF(K6=0,0,IF(F6=0,0,(K6/F6)))</f>
        <v>0</v>
      </c>
      <c r="M6" s="70">
        <v>0</v>
      </c>
      <c r="N6" s="70">
        <v>0</v>
      </c>
      <c r="O6" s="70">
        <v>0</v>
      </c>
      <c r="P6" s="70">
        <v>0</v>
      </c>
      <c r="Q6" s="85">
        <f>IF(N(H6)=0,"",IF(100*VALUE(H6)&lt;100,"Inprogress",IF(100*VALUE(J6)&lt;100,"Inprogress","Complete")))</f>
      </c>
      <c r="R6" s="72">
        <f>S6+T6+U6</f>
        <v>0</v>
      </c>
      <c r="S6" s="70">
        <v>0</v>
      </c>
      <c r="T6" s="70">
        <v>0</v>
      </c>
      <c r="U6" s="70">
        <v>0</v>
      </c>
      <c r="V6" s="85">
        <f t="shared" si="0"/>
      </c>
    </row>
    <row r="7" spans="1:22" ht="12.75">
      <c r="A7" s="70"/>
      <c r="B7" s="70" t="s">
        <v>131</v>
      </c>
      <c r="C7" s="71" t="s">
        <v>131</v>
      </c>
      <c r="D7" s="71" t="s">
        <v>131</v>
      </c>
      <c r="E7" s="94">
        <v>0</v>
      </c>
      <c r="F7" s="94">
        <v>0</v>
      </c>
      <c r="G7" s="45">
        <f aca="true" t="shared" si="1" ref="G7:G30">IF(F7=0,0,I7+K7+M7+N7)</f>
        <v>0</v>
      </c>
      <c r="H7" s="51">
        <f aca="true" t="shared" si="2" ref="H7:H30">IF(G7=0,0,IF(F7=0,0,(G7/F7)))</f>
        <v>0</v>
      </c>
      <c r="I7" s="94">
        <v>0</v>
      </c>
      <c r="J7" s="87">
        <f aca="true" t="shared" si="3" ref="J7:J30">IF(I7=0,0,IF(F7=0,0,(I7/F7)))</f>
        <v>0</v>
      </c>
      <c r="K7" s="94">
        <v>0</v>
      </c>
      <c r="L7" s="87">
        <f aca="true" t="shared" si="4" ref="L7:L30">IF(K7=0,0,IF(F7=0,0,(K7/F7)))</f>
        <v>0</v>
      </c>
      <c r="M7" s="70">
        <v>0</v>
      </c>
      <c r="N7" s="70">
        <v>0</v>
      </c>
      <c r="O7" s="70">
        <v>0</v>
      </c>
      <c r="P7" s="70">
        <v>0</v>
      </c>
      <c r="Q7" s="85">
        <f aca="true" t="shared" si="5" ref="Q7:Q30">IF(N(H7)=0,"",IF(100*VALUE(H7)&lt;100,"Inprogress",IF(100*VALUE(J7)&lt;100,"Inprogress","Complete")))</f>
      </c>
      <c r="R7" s="72">
        <f aca="true" t="shared" si="6" ref="R7:R30">S7+T7+U7</f>
        <v>0</v>
      </c>
      <c r="S7" s="94">
        <v>0</v>
      </c>
      <c r="T7" s="70">
        <v>0</v>
      </c>
      <c r="U7" s="70">
        <v>0</v>
      </c>
      <c r="V7" s="85">
        <f t="shared" si="0"/>
      </c>
    </row>
    <row r="8" spans="1:22" ht="12.75">
      <c r="A8" s="70"/>
      <c r="B8" s="70"/>
      <c r="C8" s="71"/>
      <c r="D8" s="71"/>
      <c r="E8" s="94">
        <v>0</v>
      </c>
      <c r="F8" s="94">
        <v>0</v>
      </c>
      <c r="G8" s="45">
        <f t="shared" si="1"/>
        <v>0</v>
      </c>
      <c r="H8" s="51">
        <f t="shared" si="2"/>
        <v>0</v>
      </c>
      <c r="I8" s="94">
        <v>0</v>
      </c>
      <c r="J8" s="87">
        <f t="shared" si="3"/>
        <v>0</v>
      </c>
      <c r="K8" s="94">
        <v>0</v>
      </c>
      <c r="L8" s="87">
        <f t="shared" si="4"/>
        <v>0</v>
      </c>
      <c r="M8" s="70">
        <v>0</v>
      </c>
      <c r="N8" s="70">
        <v>0</v>
      </c>
      <c r="O8" s="70">
        <v>0</v>
      </c>
      <c r="P8" s="70">
        <v>0</v>
      </c>
      <c r="Q8" s="85">
        <f t="shared" si="5"/>
      </c>
      <c r="R8" s="72">
        <f t="shared" si="6"/>
        <v>0</v>
      </c>
      <c r="S8" s="94">
        <v>0</v>
      </c>
      <c r="T8" s="94">
        <v>0</v>
      </c>
      <c r="U8" s="94">
        <v>0</v>
      </c>
      <c r="V8" s="85">
        <f t="shared" si="0"/>
      </c>
    </row>
    <row r="9" spans="1:22" ht="12.75">
      <c r="A9" s="70"/>
      <c r="B9" s="70"/>
      <c r="C9" s="71"/>
      <c r="D9" s="71"/>
      <c r="E9" s="94">
        <v>0</v>
      </c>
      <c r="F9" s="94">
        <v>0</v>
      </c>
      <c r="G9" s="45">
        <f t="shared" si="1"/>
        <v>0</v>
      </c>
      <c r="H9" s="51">
        <f t="shared" si="2"/>
        <v>0</v>
      </c>
      <c r="I9" s="94">
        <v>0</v>
      </c>
      <c r="J9" s="87">
        <f t="shared" si="3"/>
        <v>0</v>
      </c>
      <c r="K9" s="94">
        <v>0</v>
      </c>
      <c r="L9" s="87">
        <f t="shared" si="4"/>
        <v>0</v>
      </c>
      <c r="M9" s="70">
        <v>0</v>
      </c>
      <c r="N9" s="70">
        <v>0</v>
      </c>
      <c r="O9" s="70">
        <v>0</v>
      </c>
      <c r="P9" s="70">
        <v>0</v>
      </c>
      <c r="Q9" s="85">
        <f t="shared" si="5"/>
      </c>
      <c r="R9" s="72">
        <f t="shared" si="6"/>
        <v>0</v>
      </c>
      <c r="S9" s="94">
        <v>0</v>
      </c>
      <c r="T9" s="94">
        <v>0</v>
      </c>
      <c r="U9" s="94">
        <v>0</v>
      </c>
      <c r="V9" s="85">
        <f t="shared" si="0"/>
      </c>
    </row>
    <row r="10" spans="1:22" ht="12.75">
      <c r="A10" s="70"/>
      <c r="B10" s="70"/>
      <c r="C10" s="71"/>
      <c r="D10" s="71"/>
      <c r="E10" s="94">
        <v>0</v>
      </c>
      <c r="F10" s="94">
        <v>0</v>
      </c>
      <c r="G10" s="45">
        <f t="shared" si="1"/>
        <v>0</v>
      </c>
      <c r="H10" s="51">
        <f t="shared" si="2"/>
        <v>0</v>
      </c>
      <c r="I10" s="94">
        <v>0</v>
      </c>
      <c r="J10" s="87">
        <f t="shared" si="3"/>
        <v>0</v>
      </c>
      <c r="K10" s="94">
        <v>0</v>
      </c>
      <c r="L10" s="87">
        <f t="shared" si="4"/>
        <v>0</v>
      </c>
      <c r="M10" s="70">
        <v>0</v>
      </c>
      <c r="N10" s="70">
        <v>0</v>
      </c>
      <c r="O10" s="70">
        <v>0</v>
      </c>
      <c r="P10" s="70">
        <v>0</v>
      </c>
      <c r="Q10" s="85">
        <f t="shared" si="5"/>
      </c>
      <c r="R10" s="72">
        <f t="shared" si="6"/>
        <v>0</v>
      </c>
      <c r="S10" s="94">
        <v>0</v>
      </c>
      <c r="T10" s="94">
        <v>0</v>
      </c>
      <c r="U10" s="94">
        <v>0</v>
      </c>
      <c r="V10" s="85">
        <f t="shared" si="0"/>
      </c>
    </row>
    <row r="11" spans="1:22" ht="12.75">
      <c r="A11" s="70"/>
      <c r="B11" s="70"/>
      <c r="C11" s="71"/>
      <c r="D11" s="71"/>
      <c r="E11" s="94">
        <v>0</v>
      </c>
      <c r="F11" s="94">
        <v>0</v>
      </c>
      <c r="G11" s="45">
        <f t="shared" si="1"/>
        <v>0</v>
      </c>
      <c r="H11" s="51">
        <f t="shared" si="2"/>
        <v>0</v>
      </c>
      <c r="I11" s="94">
        <v>0</v>
      </c>
      <c r="J11" s="87">
        <f t="shared" si="3"/>
        <v>0</v>
      </c>
      <c r="K11" s="94">
        <v>0</v>
      </c>
      <c r="L11" s="87">
        <f t="shared" si="4"/>
        <v>0</v>
      </c>
      <c r="M11" s="70">
        <v>0</v>
      </c>
      <c r="N11" s="70">
        <v>0</v>
      </c>
      <c r="O11" s="70">
        <v>0</v>
      </c>
      <c r="P11" s="70">
        <v>0</v>
      </c>
      <c r="Q11" s="85">
        <f t="shared" si="5"/>
      </c>
      <c r="R11" s="72">
        <f t="shared" si="6"/>
        <v>0</v>
      </c>
      <c r="S11" s="94">
        <v>0</v>
      </c>
      <c r="T11" s="94">
        <v>0</v>
      </c>
      <c r="U11" s="94">
        <v>0</v>
      </c>
      <c r="V11" s="85">
        <f aca="true" t="shared" si="7" ref="V11:V33">IF(S11&gt;0,"Open",IF(N(R11)=0,"","All Closed"))</f>
      </c>
    </row>
    <row r="12" spans="1:22" ht="12.75">
      <c r="A12" s="70"/>
      <c r="B12" s="70"/>
      <c r="C12" s="71"/>
      <c r="D12" s="71"/>
      <c r="E12" s="94">
        <v>0</v>
      </c>
      <c r="F12" s="94">
        <v>0</v>
      </c>
      <c r="G12" s="45">
        <f t="shared" si="1"/>
        <v>0</v>
      </c>
      <c r="H12" s="51">
        <f t="shared" si="2"/>
        <v>0</v>
      </c>
      <c r="I12" s="94">
        <v>0</v>
      </c>
      <c r="J12" s="87">
        <f t="shared" si="3"/>
        <v>0</v>
      </c>
      <c r="K12" s="94">
        <v>0</v>
      </c>
      <c r="L12" s="87">
        <f t="shared" si="4"/>
        <v>0</v>
      </c>
      <c r="M12" s="70">
        <v>0</v>
      </c>
      <c r="N12" s="70">
        <v>0</v>
      </c>
      <c r="O12" s="70">
        <v>0</v>
      </c>
      <c r="P12" s="70">
        <v>0</v>
      </c>
      <c r="Q12" s="85">
        <f t="shared" si="5"/>
      </c>
      <c r="R12" s="72">
        <f t="shared" si="6"/>
        <v>0</v>
      </c>
      <c r="S12" s="94">
        <v>0</v>
      </c>
      <c r="T12" s="94">
        <v>0</v>
      </c>
      <c r="U12" s="94">
        <v>0</v>
      </c>
      <c r="V12" s="85">
        <f t="shared" si="7"/>
      </c>
    </row>
    <row r="13" spans="1:22" ht="12.75">
      <c r="A13" s="70"/>
      <c r="B13" s="70"/>
      <c r="C13" s="71"/>
      <c r="D13" s="71"/>
      <c r="E13" s="94">
        <v>0</v>
      </c>
      <c r="F13" s="94">
        <v>0</v>
      </c>
      <c r="G13" s="45">
        <f t="shared" si="1"/>
        <v>0</v>
      </c>
      <c r="H13" s="51">
        <f t="shared" si="2"/>
        <v>0</v>
      </c>
      <c r="I13" s="94">
        <v>0</v>
      </c>
      <c r="J13" s="87">
        <f t="shared" si="3"/>
        <v>0</v>
      </c>
      <c r="K13" s="94">
        <v>0</v>
      </c>
      <c r="L13" s="87">
        <f t="shared" si="4"/>
        <v>0</v>
      </c>
      <c r="M13" s="70">
        <v>0</v>
      </c>
      <c r="N13" s="70">
        <v>0</v>
      </c>
      <c r="O13" s="70">
        <v>0</v>
      </c>
      <c r="P13" s="70">
        <v>0</v>
      </c>
      <c r="Q13" s="85">
        <f t="shared" si="5"/>
      </c>
      <c r="R13" s="72">
        <f t="shared" si="6"/>
        <v>0</v>
      </c>
      <c r="S13" s="94">
        <v>0</v>
      </c>
      <c r="T13" s="94">
        <v>0</v>
      </c>
      <c r="U13" s="94">
        <v>0</v>
      </c>
      <c r="V13" s="85">
        <f t="shared" si="7"/>
      </c>
    </row>
    <row r="14" spans="1:22" ht="12.75">
      <c r="A14" s="70"/>
      <c r="B14" s="70"/>
      <c r="C14" s="71"/>
      <c r="D14" s="71"/>
      <c r="E14" s="94">
        <v>0</v>
      </c>
      <c r="F14" s="94">
        <v>0</v>
      </c>
      <c r="G14" s="45">
        <f t="shared" si="1"/>
        <v>0</v>
      </c>
      <c r="H14" s="51">
        <f t="shared" si="2"/>
        <v>0</v>
      </c>
      <c r="I14" s="94">
        <v>0</v>
      </c>
      <c r="J14" s="87">
        <f t="shared" si="3"/>
        <v>0</v>
      </c>
      <c r="K14" s="94">
        <v>0</v>
      </c>
      <c r="L14" s="87">
        <f t="shared" si="4"/>
        <v>0</v>
      </c>
      <c r="M14" s="70">
        <v>0</v>
      </c>
      <c r="N14" s="70">
        <v>0</v>
      </c>
      <c r="O14" s="70">
        <v>0</v>
      </c>
      <c r="P14" s="70">
        <v>0</v>
      </c>
      <c r="Q14" s="85">
        <f t="shared" si="5"/>
      </c>
      <c r="R14" s="72">
        <f t="shared" si="6"/>
        <v>0</v>
      </c>
      <c r="S14" s="94">
        <v>0</v>
      </c>
      <c r="T14" s="94">
        <v>0</v>
      </c>
      <c r="U14" s="94">
        <v>0</v>
      </c>
      <c r="V14" s="85">
        <f t="shared" si="7"/>
      </c>
    </row>
    <row r="15" spans="1:22" ht="12.75">
      <c r="A15" s="70"/>
      <c r="B15" s="70"/>
      <c r="C15" s="70"/>
      <c r="D15" s="70"/>
      <c r="E15" s="94">
        <v>0</v>
      </c>
      <c r="F15" s="94">
        <v>0</v>
      </c>
      <c r="G15" s="45">
        <f t="shared" si="1"/>
        <v>0</v>
      </c>
      <c r="H15" s="51">
        <f t="shared" si="2"/>
        <v>0</v>
      </c>
      <c r="I15" s="94">
        <v>0</v>
      </c>
      <c r="J15" s="87">
        <f t="shared" si="3"/>
        <v>0</v>
      </c>
      <c r="K15" s="94">
        <v>0</v>
      </c>
      <c r="L15" s="87">
        <f t="shared" si="4"/>
        <v>0</v>
      </c>
      <c r="M15" s="70">
        <v>0</v>
      </c>
      <c r="N15" s="70">
        <v>0</v>
      </c>
      <c r="O15" s="70">
        <v>0</v>
      </c>
      <c r="P15" s="70">
        <v>0</v>
      </c>
      <c r="Q15" s="85">
        <f t="shared" si="5"/>
      </c>
      <c r="R15" s="72">
        <f t="shared" si="6"/>
        <v>0</v>
      </c>
      <c r="S15" s="94">
        <v>0</v>
      </c>
      <c r="T15" s="94">
        <v>0</v>
      </c>
      <c r="U15" s="94">
        <v>0</v>
      </c>
      <c r="V15" s="85">
        <f t="shared" si="7"/>
      </c>
    </row>
    <row r="16" spans="1:22" ht="12.75">
      <c r="A16" s="70"/>
      <c r="B16" s="70"/>
      <c r="C16" s="70"/>
      <c r="D16" s="70"/>
      <c r="E16" s="94">
        <v>0</v>
      </c>
      <c r="F16" s="94">
        <v>0</v>
      </c>
      <c r="G16" s="45">
        <f t="shared" si="1"/>
        <v>0</v>
      </c>
      <c r="H16" s="51">
        <f t="shared" si="2"/>
        <v>0</v>
      </c>
      <c r="I16" s="94">
        <v>0</v>
      </c>
      <c r="J16" s="87">
        <f t="shared" si="3"/>
        <v>0</v>
      </c>
      <c r="K16" s="94">
        <v>0</v>
      </c>
      <c r="L16" s="87">
        <f t="shared" si="4"/>
        <v>0</v>
      </c>
      <c r="M16" s="70">
        <v>0</v>
      </c>
      <c r="N16" s="70">
        <v>0</v>
      </c>
      <c r="O16" s="70">
        <v>0</v>
      </c>
      <c r="P16" s="70">
        <v>0</v>
      </c>
      <c r="Q16" s="85">
        <f t="shared" si="5"/>
      </c>
      <c r="R16" s="72">
        <f t="shared" si="6"/>
        <v>0</v>
      </c>
      <c r="S16" s="94">
        <v>0</v>
      </c>
      <c r="T16" s="94">
        <v>0</v>
      </c>
      <c r="U16" s="94">
        <v>0</v>
      </c>
      <c r="V16" s="85">
        <f t="shared" si="7"/>
      </c>
    </row>
    <row r="17" spans="1:22" ht="12.75">
      <c r="A17" s="70"/>
      <c r="B17" s="70"/>
      <c r="C17" s="70"/>
      <c r="D17" s="70"/>
      <c r="E17" s="94">
        <v>0</v>
      </c>
      <c r="F17" s="94">
        <v>0</v>
      </c>
      <c r="G17" s="45">
        <f t="shared" si="1"/>
        <v>0</v>
      </c>
      <c r="H17" s="51">
        <f t="shared" si="2"/>
        <v>0</v>
      </c>
      <c r="I17" s="94">
        <v>0</v>
      </c>
      <c r="J17" s="87">
        <f t="shared" si="3"/>
        <v>0</v>
      </c>
      <c r="K17" s="94">
        <v>0</v>
      </c>
      <c r="L17" s="87">
        <f t="shared" si="4"/>
        <v>0</v>
      </c>
      <c r="M17" s="70">
        <v>0</v>
      </c>
      <c r="N17" s="70">
        <v>0</v>
      </c>
      <c r="O17" s="70">
        <v>0</v>
      </c>
      <c r="P17" s="70">
        <v>0</v>
      </c>
      <c r="Q17" s="85">
        <f t="shared" si="5"/>
      </c>
      <c r="R17" s="72">
        <f t="shared" si="6"/>
        <v>0</v>
      </c>
      <c r="S17" s="94">
        <v>0</v>
      </c>
      <c r="T17" s="94">
        <v>0</v>
      </c>
      <c r="U17" s="94">
        <v>0</v>
      </c>
      <c r="V17" s="85">
        <f t="shared" si="7"/>
      </c>
    </row>
    <row r="18" spans="1:22" ht="12.75">
      <c r="A18" s="70"/>
      <c r="B18" s="70"/>
      <c r="C18" s="70"/>
      <c r="D18" s="70"/>
      <c r="E18" s="94">
        <v>0</v>
      </c>
      <c r="F18" s="94">
        <v>0</v>
      </c>
      <c r="G18" s="45">
        <f t="shared" si="1"/>
        <v>0</v>
      </c>
      <c r="H18" s="51">
        <f t="shared" si="2"/>
        <v>0</v>
      </c>
      <c r="I18" s="94">
        <v>0</v>
      </c>
      <c r="J18" s="87">
        <f t="shared" si="3"/>
        <v>0</v>
      </c>
      <c r="K18" s="94">
        <v>0</v>
      </c>
      <c r="L18" s="87">
        <f t="shared" si="4"/>
        <v>0</v>
      </c>
      <c r="M18" s="70">
        <v>0</v>
      </c>
      <c r="N18" s="70">
        <v>0</v>
      </c>
      <c r="O18" s="70">
        <v>0</v>
      </c>
      <c r="P18" s="70">
        <v>0</v>
      </c>
      <c r="Q18" s="85">
        <f t="shared" si="5"/>
      </c>
      <c r="R18" s="72">
        <f t="shared" si="6"/>
        <v>0</v>
      </c>
      <c r="S18" s="94">
        <v>0</v>
      </c>
      <c r="T18" s="94">
        <v>0</v>
      </c>
      <c r="U18" s="94">
        <v>0</v>
      </c>
      <c r="V18" s="85">
        <f t="shared" si="7"/>
      </c>
    </row>
    <row r="19" spans="1:22" ht="12.75">
      <c r="A19" s="70"/>
      <c r="B19" s="70"/>
      <c r="C19" s="71"/>
      <c r="D19" s="71"/>
      <c r="E19" s="94">
        <v>0</v>
      </c>
      <c r="F19" s="94">
        <v>0</v>
      </c>
      <c r="G19" s="45">
        <f aca="true" t="shared" si="8" ref="G19:G29">IF(F19=0,0,I19+K19+M19+N19)</f>
        <v>0</v>
      </c>
      <c r="H19" s="51">
        <f aca="true" t="shared" si="9" ref="H19:H29">IF(G19=0,0,IF(F19=0,0,(G19/F19)))</f>
        <v>0</v>
      </c>
      <c r="I19" s="94">
        <v>0</v>
      </c>
      <c r="J19" s="87">
        <f aca="true" t="shared" si="10" ref="J19:J29">IF(I19=0,0,IF(F19=0,0,(I19/F19)))</f>
        <v>0</v>
      </c>
      <c r="K19" s="94">
        <v>0</v>
      </c>
      <c r="L19" s="87">
        <f aca="true" t="shared" si="11" ref="L19:L29">IF(K19=0,0,IF(F19=0,0,(K19/F19)))</f>
        <v>0</v>
      </c>
      <c r="M19" s="70">
        <v>0</v>
      </c>
      <c r="N19" s="70">
        <v>0</v>
      </c>
      <c r="O19" s="70">
        <v>0</v>
      </c>
      <c r="P19" s="70">
        <v>0</v>
      </c>
      <c r="Q19" s="85">
        <f aca="true" t="shared" si="12" ref="Q19:Q29">IF(N(H19)=0,"",IF(100*VALUE(H19)&lt;100,"Inprogress",IF(100*VALUE(J19)&lt;100,"Inprogress","Complete")))</f>
      </c>
      <c r="R19" s="72">
        <f aca="true" t="shared" si="13" ref="R19:R29">S19+T19+U19</f>
        <v>0</v>
      </c>
      <c r="S19" s="94">
        <v>0</v>
      </c>
      <c r="T19" s="94">
        <v>0</v>
      </c>
      <c r="U19" s="94">
        <v>0</v>
      </c>
      <c r="V19" s="85">
        <f t="shared" si="7"/>
      </c>
    </row>
    <row r="20" spans="1:22" ht="12.75">
      <c r="A20" s="70"/>
      <c r="B20" s="70"/>
      <c r="C20" s="71"/>
      <c r="D20" s="71"/>
      <c r="E20" s="94">
        <v>0</v>
      </c>
      <c r="F20" s="94">
        <v>0</v>
      </c>
      <c r="G20" s="45">
        <f t="shared" si="8"/>
        <v>0</v>
      </c>
      <c r="H20" s="51">
        <f t="shared" si="9"/>
        <v>0</v>
      </c>
      <c r="I20" s="94">
        <v>0</v>
      </c>
      <c r="J20" s="87">
        <f t="shared" si="10"/>
        <v>0</v>
      </c>
      <c r="K20" s="94">
        <v>0</v>
      </c>
      <c r="L20" s="87">
        <f t="shared" si="11"/>
        <v>0</v>
      </c>
      <c r="M20" s="70">
        <v>0</v>
      </c>
      <c r="N20" s="70">
        <v>0</v>
      </c>
      <c r="O20" s="70">
        <v>0</v>
      </c>
      <c r="P20" s="70">
        <v>0</v>
      </c>
      <c r="Q20" s="85">
        <f t="shared" si="12"/>
      </c>
      <c r="R20" s="72">
        <f t="shared" si="13"/>
        <v>0</v>
      </c>
      <c r="S20" s="94">
        <v>0</v>
      </c>
      <c r="T20" s="94">
        <v>0</v>
      </c>
      <c r="U20" s="94">
        <v>0</v>
      </c>
      <c r="V20" s="85">
        <f t="shared" si="7"/>
      </c>
    </row>
    <row r="21" spans="1:22" ht="12.75">
      <c r="A21" s="70"/>
      <c r="B21" s="70"/>
      <c r="C21" s="71"/>
      <c r="D21" s="71"/>
      <c r="E21" s="94">
        <v>0</v>
      </c>
      <c r="F21" s="94">
        <v>0</v>
      </c>
      <c r="G21" s="45">
        <f t="shared" si="8"/>
        <v>0</v>
      </c>
      <c r="H21" s="51">
        <f t="shared" si="9"/>
        <v>0</v>
      </c>
      <c r="I21" s="94">
        <v>0</v>
      </c>
      <c r="J21" s="87">
        <f t="shared" si="10"/>
        <v>0</v>
      </c>
      <c r="K21" s="94">
        <v>0</v>
      </c>
      <c r="L21" s="87">
        <f t="shared" si="11"/>
        <v>0</v>
      </c>
      <c r="M21" s="70">
        <v>0</v>
      </c>
      <c r="N21" s="70">
        <v>0</v>
      </c>
      <c r="O21" s="70">
        <v>0</v>
      </c>
      <c r="P21" s="70">
        <v>0</v>
      </c>
      <c r="Q21" s="85">
        <f t="shared" si="12"/>
      </c>
      <c r="R21" s="72">
        <f t="shared" si="13"/>
        <v>0</v>
      </c>
      <c r="S21" s="94">
        <v>0</v>
      </c>
      <c r="T21" s="94">
        <v>0</v>
      </c>
      <c r="U21" s="94">
        <v>0</v>
      </c>
      <c r="V21" s="85">
        <f t="shared" si="7"/>
      </c>
    </row>
    <row r="22" spans="1:22" ht="12.75">
      <c r="A22" s="70"/>
      <c r="B22" s="70"/>
      <c r="C22" s="71"/>
      <c r="D22" s="71"/>
      <c r="E22" s="94">
        <v>0</v>
      </c>
      <c r="F22" s="94">
        <v>0</v>
      </c>
      <c r="G22" s="45">
        <f t="shared" si="8"/>
        <v>0</v>
      </c>
      <c r="H22" s="51">
        <f t="shared" si="9"/>
        <v>0</v>
      </c>
      <c r="I22" s="94">
        <v>0</v>
      </c>
      <c r="J22" s="87">
        <f t="shared" si="10"/>
        <v>0</v>
      </c>
      <c r="K22" s="94">
        <v>0</v>
      </c>
      <c r="L22" s="87">
        <f t="shared" si="11"/>
        <v>0</v>
      </c>
      <c r="M22" s="70">
        <v>0</v>
      </c>
      <c r="N22" s="70">
        <v>0</v>
      </c>
      <c r="O22" s="70">
        <v>0</v>
      </c>
      <c r="P22" s="70">
        <v>0</v>
      </c>
      <c r="Q22" s="85">
        <f t="shared" si="12"/>
      </c>
      <c r="R22" s="72">
        <f t="shared" si="13"/>
        <v>0</v>
      </c>
      <c r="S22" s="94">
        <v>0</v>
      </c>
      <c r="T22" s="94">
        <v>0</v>
      </c>
      <c r="U22" s="94">
        <v>0</v>
      </c>
      <c r="V22" s="85">
        <f aca="true" t="shared" si="14" ref="V22:V29">IF(S22&gt;0,"Open",IF(N(R22)=0,"","All Closed"))</f>
      </c>
    </row>
    <row r="23" spans="1:22" ht="12.75">
      <c r="A23" s="70"/>
      <c r="B23" s="70"/>
      <c r="C23" s="71"/>
      <c r="D23" s="71"/>
      <c r="E23" s="94">
        <v>0</v>
      </c>
      <c r="F23" s="94">
        <v>0</v>
      </c>
      <c r="G23" s="45">
        <f t="shared" si="8"/>
        <v>0</v>
      </c>
      <c r="H23" s="51">
        <f t="shared" si="9"/>
        <v>0</v>
      </c>
      <c r="I23" s="94">
        <v>0</v>
      </c>
      <c r="J23" s="87">
        <f t="shared" si="10"/>
        <v>0</v>
      </c>
      <c r="K23" s="94">
        <v>0</v>
      </c>
      <c r="L23" s="87">
        <f t="shared" si="11"/>
        <v>0</v>
      </c>
      <c r="M23" s="70">
        <v>0</v>
      </c>
      <c r="N23" s="70">
        <v>0</v>
      </c>
      <c r="O23" s="70">
        <v>0</v>
      </c>
      <c r="P23" s="70">
        <v>0</v>
      </c>
      <c r="Q23" s="85">
        <f t="shared" si="12"/>
      </c>
      <c r="R23" s="72">
        <f t="shared" si="13"/>
        <v>0</v>
      </c>
      <c r="S23" s="94">
        <v>0</v>
      </c>
      <c r="T23" s="94">
        <v>0</v>
      </c>
      <c r="U23" s="94">
        <v>0</v>
      </c>
      <c r="V23" s="85">
        <f t="shared" si="14"/>
      </c>
    </row>
    <row r="24" spans="1:22" ht="12.75">
      <c r="A24" s="70"/>
      <c r="B24" s="70"/>
      <c r="C24" s="71"/>
      <c r="D24" s="71"/>
      <c r="E24" s="94">
        <v>0</v>
      </c>
      <c r="F24" s="94">
        <v>0</v>
      </c>
      <c r="G24" s="45">
        <f t="shared" si="8"/>
        <v>0</v>
      </c>
      <c r="H24" s="51">
        <f t="shared" si="9"/>
        <v>0</v>
      </c>
      <c r="I24" s="94">
        <v>0</v>
      </c>
      <c r="J24" s="87">
        <f t="shared" si="10"/>
        <v>0</v>
      </c>
      <c r="K24" s="94">
        <v>0</v>
      </c>
      <c r="L24" s="87">
        <f t="shared" si="11"/>
        <v>0</v>
      </c>
      <c r="M24" s="70">
        <v>0</v>
      </c>
      <c r="N24" s="70">
        <v>0</v>
      </c>
      <c r="O24" s="70">
        <v>0</v>
      </c>
      <c r="P24" s="70">
        <v>0</v>
      </c>
      <c r="Q24" s="85">
        <f t="shared" si="12"/>
      </c>
      <c r="R24" s="72">
        <f t="shared" si="13"/>
        <v>0</v>
      </c>
      <c r="S24" s="94">
        <v>0</v>
      </c>
      <c r="T24" s="94">
        <v>0</v>
      </c>
      <c r="U24" s="94">
        <v>0</v>
      </c>
      <c r="V24" s="85">
        <f t="shared" si="14"/>
      </c>
    </row>
    <row r="25" spans="1:22" ht="12.75">
      <c r="A25" s="70"/>
      <c r="B25" s="70"/>
      <c r="C25" s="71"/>
      <c r="D25" s="71"/>
      <c r="E25" s="94">
        <v>0</v>
      </c>
      <c r="F25" s="94">
        <v>0</v>
      </c>
      <c r="G25" s="45">
        <f t="shared" si="8"/>
        <v>0</v>
      </c>
      <c r="H25" s="51">
        <f t="shared" si="9"/>
        <v>0</v>
      </c>
      <c r="I25" s="94">
        <v>0</v>
      </c>
      <c r="J25" s="87">
        <f t="shared" si="10"/>
        <v>0</v>
      </c>
      <c r="K25" s="94">
        <v>0</v>
      </c>
      <c r="L25" s="87">
        <f t="shared" si="11"/>
        <v>0</v>
      </c>
      <c r="M25" s="70">
        <v>0</v>
      </c>
      <c r="N25" s="70">
        <v>0</v>
      </c>
      <c r="O25" s="70">
        <v>0</v>
      </c>
      <c r="P25" s="70">
        <v>0</v>
      </c>
      <c r="Q25" s="85">
        <f t="shared" si="12"/>
      </c>
      <c r="R25" s="72">
        <f t="shared" si="13"/>
        <v>0</v>
      </c>
      <c r="S25" s="94">
        <v>0</v>
      </c>
      <c r="T25" s="94">
        <v>0</v>
      </c>
      <c r="U25" s="94">
        <v>0</v>
      </c>
      <c r="V25" s="85">
        <f t="shared" si="14"/>
      </c>
    </row>
    <row r="26" spans="1:22" ht="12.75">
      <c r="A26" s="70"/>
      <c r="B26" s="70"/>
      <c r="C26" s="70"/>
      <c r="D26" s="70"/>
      <c r="E26" s="94">
        <v>0</v>
      </c>
      <c r="F26" s="94">
        <v>0</v>
      </c>
      <c r="G26" s="45">
        <f t="shared" si="8"/>
        <v>0</v>
      </c>
      <c r="H26" s="51">
        <f t="shared" si="9"/>
        <v>0</v>
      </c>
      <c r="I26" s="94">
        <v>0</v>
      </c>
      <c r="J26" s="87">
        <f t="shared" si="10"/>
        <v>0</v>
      </c>
      <c r="K26" s="94">
        <v>0</v>
      </c>
      <c r="L26" s="87">
        <f t="shared" si="11"/>
        <v>0</v>
      </c>
      <c r="M26" s="70">
        <v>0</v>
      </c>
      <c r="N26" s="70">
        <v>0</v>
      </c>
      <c r="O26" s="70">
        <v>0</v>
      </c>
      <c r="P26" s="70">
        <v>0</v>
      </c>
      <c r="Q26" s="85">
        <f t="shared" si="12"/>
      </c>
      <c r="R26" s="72">
        <f t="shared" si="13"/>
        <v>0</v>
      </c>
      <c r="S26" s="94">
        <v>0</v>
      </c>
      <c r="T26" s="94">
        <v>0</v>
      </c>
      <c r="U26" s="94">
        <v>0</v>
      </c>
      <c r="V26" s="85">
        <f t="shared" si="14"/>
      </c>
    </row>
    <row r="27" spans="1:22" ht="12.75">
      <c r="A27" s="70"/>
      <c r="B27" s="70"/>
      <c r="C27" s="70"/>
      <c r="D27" s="70"/>
      <c r="E27" s="94">
        <v>0</v>
      </c>
      <c r="F27" s="94">
        <v>0</v>
      </c>
      <c r="G27" s="45">
        <f t="shared" si="8"/>
        <v>0</v>
      </c>
      <c r="H27" s="51">
        <f t="shared" si="9"/>
        <v>0</v>
      </c>
      <c r="I27" s="94">
        <v>0</v>
      </c>
      <c r="J27" s="87">
        <f t="shared" si="10"/>
        <v>0</v>
      </c>
      <c r="K27" s="94">
        <v>0</v>
      </c>
      <c r="L27" s="87">
        <f t="shared" si="11"/>
        <v>0</v>
      </c>
      <c r="M27" s="70">
        <v>0</v>
      </c>
      <c r="N27" s="70">
        <v>0</v>
      </c>
      <c r="O27" s="70">
        <v>0</v>
      </c>
      <c r="P27" s="70">
        <v>0</v>
      </c>
      <c r="Q27" s="85">
        <f t="shared" si="12"/>
      </c>
      <c r="R27" s="72">
        <f t="shared" si="13"/>
        <v>0</v>
      </c>
      <c r="S27" s="94">
        <v>0</v>
      </c>
      <c r="T27" s="94">
        <v>0</v>
      </c>
      <c r="U27" s="94">
        <v>0</v>
      </c>
      <c r="V27" s="85">
        <f t="shared" si="14"/>
      </c>
    </row>
    <row r="28" spans="1:22" ht="12.75">
      <c r="A28" s="70"/>
      <c r="B28" s="70"/>
      <c r="C28" s="70"/>
      <c r="D28" s="70"/>
      <c r="E28" s="94">
        <v>0</v>
      </c>
      <c r="F28" s="94">
        <v>0</v>
      </c>
      <c r="G28" s="45">
        <f t="shared" si="8"/>
        <v>0</v>
      </c>
      <c r="H28" s="51">
        <f t="shared" si="9"/>
        <v>0</v>
      </c>
      <c r="I28" s="94">
        <v>0</v>
      </c>
      <c r="J28" s="87">
        <f t="shared" si="10"/>
        <v>0</v>
      </c>
      <c r="K28" s="94">
        <v>0</v>
      </c>
      <c r="L28" s="87">
        <f t="shared" si="11"/>
        <v>0</v>
      </c>
      <c r="M28" s="70">
        <v>0</v>
      </c>
      <c r="N28" s="70">
        <v>0</v>
      </c>
      <c r="O28" s="70">
        <v>0</v>
      </c>
      <c r="P28" s="70">
        <v>0</v>
      </c>
      <c r="Q28" s="85">
        <f t="shared" si="12"/>
      </c>
      <c r="R28" s="72">
        <f t="shared" si="13"/>
        <v>0</v>
      </c>
      <c r="S28" s="94">
        <v>0</v>
      </c>
      <c r="T28" s="94">
        <v>0</v>
      </c>
      <c r="U28" s="94">
        <v>0</v>
      </c>
      <c r="V28" s="85">
        <f t="shared" si="14"/>
      </c>
    </row>
    <row r="29" spans="1:22" ht="12.75">
      <c r="A29" s="70"/>
      <c r="B29" s="70"/>
      <c r="C29" s="70"/>
      <c r="D29" s="70"/>
      <c r="E29" s="94">
        <v>0</v>
      </c>
      <c r="F29" s="94">
        <v>0</v>
      </c>
      <c r="G29" s="45">
        <f t="shared" si="8"/>
        <v>0</v>
      </c>
      <c r="H29" s="51">
        <f t="shared" si="9"/>
        <v>0</v>
      </c>
      <c r="I29" s="94">
        <v>0</v>
      </c>
      <c r="J29" s="87">
        <f t="shared" si="10"/>
        <v>0</v>
      </c>
      <c r="K29" s="94">
        <v>0</v>
      </c>
      <c r="L29" s="87">
        <f t="shared" si="11"/>
        <v>0</v>
      </c>
      <c r="M29" s="70">
        <v>0</v>
      </c>
      <c r="N29" s="70">
        <v>0</v>
      </c>
      <c r="O29" s="70">
        <v>0</v>
      </c>
      <c r="P29" s="70">
        <v>0</v>
      </c>
      <c r="Q29" s="85">
        <f t="shared" si="12"/>
      </c>
      <c r="R29" s="72">
        <f t="shared" si="13"/>
        <v>0</v>
      </c>
      <c r="S29" s="94">
        <v>0</v>
      </c>
      <c r="T29" s="94">
        <v>0</v>
      </c>
      <c r="U29" s="94">
        <v>0</v>
      </c>
      <c r="V29" s="85">
        <f t="shared" si="14"/>
      </c>
    </row>
    <row r="30" spans="1:22" ht="13.5" thickBot="1">
      <c r="A30" s="81"/>
      <c r="B30" s="81"/>
      <c r="C30" s="81"/>
      <c r="D30" s="81"/>
      <c r="E30" s="95">
        <v>0</v>
      </c>
      <c r="F30" s="95">
        <v>0</v>
      </c>
      <c r="G30" s="47">
        <f t="shared" si="1"/>
        <v>0</v>
      </c>
      <c r="H30" s="52">
        <f t="shared" si="2"/>
        <v>0</v>
      </c>
      <c r="I30" s="95">
        <v>0</v>
      </c>
      <c r="J30" s="88">
        <f t="shared" si="3"/>
        <v>0</v>
      </c>
      <c r="K30" s="95">
        <v>0</v>
      </c>
      <c r="L30" s="88">
        <f t="shared" si="4"/>
        <v>0</v>
      </c>
      <c r="M30" s="81">
        <v>0</v>
      </c>
      <c r="N30" s="81">
        <v>0</v>
      </c>
      <c r="O30" s="81">
        <v>0</v>
      </c>
      <c r="P30" s="81">
        <v>0</v>
      </c>
      <c r="Q30" s="86">
        <f t="shared" si="5"/>
      </c>
      <c r="R30" s="82">
        <f t="shared" si="6"/>
        <v>0</v>
      </c>
      <c r="S30" s="95">
        <v>0</v>
      </c>
      <c r="T30" s="95">
        <v>0</v>
      </c>
      <c r="U30" s="95">
        <v>0</v>
      </c>
      <c r="V30" s="86">
        <f t="shared" si="7"/>
      </c>
    </row>
    <row r="31" spans="1:22" ht="12.75">
      <c r="A31" s="89" t="str">
        <f>A32</f>
        <v>OS- 3.22.01</v>
      </c>
      <c r="B31" s="90">
        <f>COUNTA(B32:B56)</f>
        <v>2</v>
      </c>
      <c r="C31" s="91">
        <f>MIN(C32:C56)</f>
        <v>0</v>
      </c>
      <c r="D31" s="91">
        <f>MAX(D32:D56)</f>
        <v>0</v>
      </c>
      <c r="E31" s="89">
        <f>SUM(E32:E56)</f>
        <v>0</v>
      </c>
      <c r="F31" s="89">
        <f>SUM(F32:F56)</f>
        <v>0</v>
      </c>
      <c r="G31" s="93">
        <f>SUM(G32:G56)</f>
        <v>0</v>
      </c>
      <c r="H31" s="103">
        <f>SUM(H32:H56)/$B31</f>
        <v>0</v>
      </c>
      <c r="I31" s="89">
        <f>SUM(I32:I56)</f>
        <v>0</v>
      </c>
      <c r="J31" s="103">
        <f>SUM(J32:J56)/$B31</f>
        <v>0</v>
      </c>
      <c r="K31" s="89">
        <f>SUM(K32:K56)</f>
        <v>0</v>
      </c>
      <c r="L31" s="103">
        <f>SUM(L32:L56)/$B31</f>
        <v>0</v>
      </c>
      <c r="M31" s="89">
        <f>SUM(M32:M56)</f>
        <v>0</v>
      </c>
      <c r="N31" s="89">
        <f>SUM(N32:N56)</f>
        <v>0</v>
      </c>
      <c r="O31" s="89">
        <f>SUM(O32:O56)</f>
        <v>0</v>
      </c>
      <c r="P31" s="89">
        <f>SUM(P32:P56)</f>
        <v>0</v>
      </c>
      <c r="Q31" s="90">
        <f>IF(N(H31)=0,"",IF(100*VALUE(H31)&lt;100,"Inprogress",IF(100*VALUE(J31)&lt;100,"Inprogress","Complete")))</f>
      </c>
      <c r="R31" s="93">
        <f>SUM(R32:R56)</f>
        <v>0</v>
      </c>
      <c r="S31" s="89">
        <f>SUM(S32:S56)</f>
        <v>0</v>
      </c>
      <c r="T31" s="89">
        <f>SUM(T32:T56)</f>
        <v>0</v>
      </c>
      <c r="U31" s="89">
        <f>SUM(U32:U56)</f>
        <v>0</v>
      </c>
      <c r="V31" s="90">
        <f t="shared" si="7"/>
      </c>
    </row>
    <row r="32" spans="1:22" ht="12.75">
      <c r="A32" s="70" t="s">
        <v>130</v>
      </c>
      <c r="B32" s="70" t="s">
        <v>61</v>
      </c>
      <c r="C32" s="71" t="s">
        <v>131</v>
      </c>
      <c r="D32" s="71" t="s">
        <v>131</v>
      </c>
      <c r="E32" s="70">
        <v>0</v>
      </c>
      <c r="F32" s="70">
        <v>0</v>
      </c>
      <c r="G32" s="45">
        <f>IF(F32=0,0,I32+K32+M32+N32)</f>
        <v>0</v>
      </c>
      <c r="H32" s="51">
        <f>IF(G32=0,0,IF(F32=0,0,(G32/F32)))</f>
        <v>0</v>
      </c>
      <c r="I32" s="70">
        <v>0</v>
      </c>
      <c r="J32" s="87">
        <f>IF(I32=0,0,IF(F32=0,0,(I32/F32)))</f>
        <v>0</v>
      </c>
      <c r="K32" s="70">
        <v>0</v>
      </c>
      <c r="L32" s="87">
        <f>IF(K32=0,0,IF(F32=0,0,(K32/F32)))</f>
        <v>0</v>
      </c>
      <c r="M32" s="70">
        <v>0</v>
      </c>
      <c r="N32" s="70">
        <v>0</v>
      </c>
      <c r="O32" s="70">
        <v>0</v>
      </c>
      <c r="P32" s="70">
        <v>0</v>
      </c>
      <c r="Q32" s="85">
        <f>IF(N(H32)=0,"",IF(100*VALUE(H32)&lt;100,"Inprogress",IF(100*VALUE(J32)&lt;100,"Inprogress","Complete")))</f>
      </c>
      <c r="R32" s="72">
        <f>S32+T32</f>
        <v>0</v>
      </c>
      <c r="S32" s="70">
        <v>0</v>
      </c>
      <c r="T32" s="70">
        <v>0</v>
      </c>
      <c r="U32" s="70">
        <v>0</v>
      </c>
      <c r="V32" s="85">
        <f t="shared" si="7"/>
      </c>
    </row>
    <row r="33" spans="1:22" ht="12.75">
      <c r="A33" s="70"/>
      <c r="B33" s="70" t="s">
        <v>64</v>
      </c>
      <c r="C33" s="71" t="s">
        <v>131</v>
      </c>
      <c r="D33" s="71" t="s">
        <v>131</v>
      </c>
      <c r="E33" s="70">
        <v>0</v>
      </c>
      <c r="F33" s="70">
        <v>0</v>
      </c>
      <c r="G33" s="45">
        <f aca="true" t="shared" si="15" ref="G33:G56">IF(F33=0,0,I33+K33+M33+N33)</f>
        <v>0</v>
      </c>
      <c r="H33" s="51">
        <f aca="true" t="shared" si="16" ref="H33:H56">IF(G33=0,0,IF(F33=0,0,(G33/F33)))</f>
        <v>0</v>
      </c>
      <c r="I33" s="70">
        <v>0</v>
      </c>
      <c r="J33" s="87">
        <f aca="true" t="shared" si="17" ref="J33:J56">IF(I33=0,0,IF(F33=0,0,(I33/F33)))</f>
        <v>0</v>
      </c>
      <c r="K33" s="70">
        <v>0</v>
      </c>
      <c r="L33" s="87">
        <f aca="true" t="shared" si="18" ref="L33:L56">IF(K33=0,0,IF(F33=0,0,(K33/F33)))</f>
        <v>0</v>
      </c>
      <c r="M33" s="70">
        <v>0</v>
      </c>
      <c r="N33" s="70">
        <v>0</v>
      </c>
      <c r="O33" s="70">
        <v>0</v>
      </c>
      <c r="P33" s="70">
        <v>0</v>
      </c>
      <c r="Q33" s="85">
        <f aca="true" t="shared" si="19" ref="Q33:Q56">IF(N(H33)=0,"",IF(100*VALUE(H33)&lt;100,"Inprogress",IF(100*VALUE(J33)&lt;100,"Inprogress","Complete")))</f>
      </c>
      <c r="R33" s="72">
        <f>S33+T33</f>
        <v>0</v>
      </c>
      <c r="S33" s="94">
        <v>0</v>
      </c>
      <c r="T33" s="70">
        <v>0</v>
      </c>
      <c r="U33" s="70">
        <v>0</v>
      </c>
      <c r="V33" s="85">
        <f t="shared" si="7"/>
      </c>
    </row>
    <row r="34" spans="1:22" ht="12.75">
      <c r="A34" s="70"/>
      <c r="B34" s="70"/>
      <c r="C34" s="71"/>
      <c r="D34" s="71"/>
      <c r="E34" s="70">
        <v>0</v>
      </c>
      <c r="F34" s="70">
        <v>0</v>
      </c>
      <c r="G34" s="45">
        <f t="shared" si="15"/>
        <v>0</v>
      </c>
      <c r="H34" s="51">
        <f t="shared" si="16"/>
        <v>0</v>
      </c>
      <c r="I34" s="70">
        <v>0</v>
      </c>
      <c r="J34" s="87">
        <f t="shared" si="17"/>
        <v>0</v>
      </c>
      <c r="K34" s="70">
        <v>0</v>
      </c>
      <c r="L34" s="87">
        <f t="shared" si="18"/>
        <v>0</v>
      </c>
      <c r="M34" s="70">
        <v>0</v>
      </c>
      <c r="N34" s="70">
        <v>0</v>
      </c>
      <c r="O34" s="70">
        <v>0</v>
      </c>
      <c r="P34" s="70">
        <v>0</v>
      </c>
      <c r="Q34" s="85">
        <f t="shared" si="19"/>
      </c>
      <c r="R34" s="72">
        <f aca="true" t="shared" si="20" ref="R34:R56">S34+T34</f>
        <v>0</v>
      </c>
      <c r="S34" s="94">
        <v>0</v>
      </c>
      <c r="T34" s="94">
        <v>0</v>
      </c>
      <c r="U34" s="94">
        <v>0</v>
      </c>
      <c r="V34" s="85">
        <f aca="true" t="shared" si="21" ref="V34:V47">IF(S34&gt;0,"Open",IF(N(R34)=0,"","All Closed"))</f>
      </c>
    </row>
    <row r="35" spans="1:22" ht="12.75">
      <c r="A35" s="70"/>
      <c r="B35" s="70"/>
      <c r="C35" s="71"/>
      <c r="D35" s="71"/>
      <c r="E35" s="70">
        <v>0</v>
      </c>
      <c r="F35" s="70">
        <v>0</v>
      </c>
      <c r="G35" s="45">
        <f t="shared" si="15"/>
        <v>0</v>
      </c>
      <c r="H35" s="51">
        <f t="shared" si="16"/>
        <v>0</v>
      </c>
      <c r="I35" s="70">
        <v>0</v>
      </c>
      <c r="J35" s="87">
        <f t="shared" si="17"/>
        <v>0</v>
      </c>
      <c r="K35" s="70">
        <v>0</v>
      </c>
      <c r="L35" s="87">
        <f t="shared" si="18"/>
        <v>0</v>
      </c>
      <c r="M35" s="70">
        <v>0</v>
      </c>
      <c r="N35" s="70">
        <v>0</v>
      </c>
      <c r="O35" s="70">
        <v>0</v>
      </c>
      <c r="P35" s="70">
        <v>0</v>
      </c>
      <c r="Q35" s="85">
        <f t="shared" si="19"/>
      </c>
      <c r="R35" s="72">
        <f t="shared" si="20"/>
        <v>0</v>
      </c>
      <c r="S35" s="94">
        <v>0</v>
      </c>
      <c r="T35" s="94">
        <v>0</v>
      </c>
      <c r="U35" s="94">
        <v>0</v>
      </c>
      <c r="V35" s="85">
        <f t="shared" si="21"/>
      </c>
    </row>
    <row r="36" spans="1:22" ht="12.75">
      <c r="A36" s="70"/>
      <c r="B36" s="70"/>
      <c r="C36" s="71"/>
      <c r="D36" s="71"/>
      <c r="E36" s="70">
        <v>0</v>
      </c>
      <c r="F36" s="70">
        <v>0</v>
      </c>
      <c r="G36" s="45">
        <f t="shared" si="15"/>
        <v>0</v>
      </c>
      <c r="H36" s="51">
        <f t="shared" si="16"/>
        <v>0</v>
      </c>
      <c r="I36" s="70">
        <v>0</v>
      </c>
      <c r="J36" s="87">
        <f t="shared" si="17"/>
        <v>0</v>
      </c>
      <c r="K36" s="70">
        <v>0</v>
      </c>
      <c r="L36" s="87">
        <f t="shared" si="18"/>
        <v>0</v>
      </c>
      <c r="M36" s="70">
        <v>0</v>
      </c>
      <c r="N36" s="70">
        <v>0</v>
      </c>
      <c r="O36" s="70">
        <v>0</v>
      </c>
      <c r="P36" s="70">
        <v>0</v>
      </c>
      <c r="Q36" s="85">
        <f t="shared" si="19"/>
      </c>
      <c r="R36" s="72">
        <f t="shared" si="20"/>
        <v>0</v>
      </c>
      <c r="S36" s="94">
        <v>0</v>
      </c>
      <c r="T36" s="94">
        <v>0</v>
      </c>
      <c r="U36" s="94">
        <v>0</v>
      </c>
      <c r="V36" s="85">
        <f t="shared" si="21"/>
      </c>
    </row>
    <row r="37" spans="1:22" ht="12.75">
      <c r="A37" s="70"/>
      <c r="B37" s="70"/>
      <c r="C37" s="71"/>
      <c r="D37" s="71"/>
      <c r="E37" s="70">
        <v>0</v>
      </c>
      <c r="F37" s="70">
        <v>0</v>
      </c>
      <c r="G37" s="45">
        <f t="shared" si="15"/>
        <v>0</v>
      </c>
      <c r="H37" s="51">
        <f t="shared" si="16"/>
        <v>0</v>
      </c>
      <c r="I37" s="70">
        <v>0</v>
      </c>
      <c r="J37" s="87">
        <f t="shared" si="17"/>
        <v>0</v>
      </c>
      <c r="K37" s="70">
        <v>0</v>
      </c>
      <c r="L37" s="87">
        <f t="shared" si="18"/>
        <v>0</v>
      </c>
      <c r="M37" s="70">
        <v>0</v>
      </c>
      <c r="N37" s="70">
        <v>0</v>
      </c>
      <c r="O37" s="70">
        <v>0</v>
      </c>
      <c r="P37" s="70">
        <v>0</v>
      </c>
      <c r="Q37" s="85">
        <f t="shared" si="19"/>
      </c>
      <c r="R37" s="72">
        <f t="shared" si="20"/>
        <v>0</v>
      </c>
      <c r="S37" s="94">
        <v>0</v>
      </c>
      <c r="T37" s="94">
        <v>0</v>
      </c>
      <c r="U37" s="94">
        <v>0</v>
      </c>
      <c r="V37" s="85">
        <f t="shared" si="21"/>
      </c>
    </row>
    <row r="38" spans="1:22" ht="12.75">
      <c r="A38" s="70"/>
      <c r="B38" s="70"/>
      <c r="C38" s="71"/>
      <c r="D38" s="71"/>
      <c r="E38" s="70">
        <v>0</v>
      </c>
      <c r="F38" s="70">
        <v>0</v>
      </c>
      <c r="G38" s="45">
        <f t="shared" si="15"/>
        <v>0</v>
      </c>
      <c r="H38" s="51">
        <f t="shared" si="16"/>
        <v>0</v>
      </c>
      <c r="I38" s="70">
        <v>0</v>
      </c>
      <c r="J38" s="87">
        <f t="shared" si="17"/>
        <v>0</v>
      </c>
      <c r="K38" s="70">
        <v>0</v>
      </c>
      <c r="L38" s="87">
        <f t="shared" si="18"/>
        <v>0</v>
      </c>
      <c r="M38" s="70">
        <v>0</v>
      </c>
      <c r="N38" s="70">
        <v>0</v>
      </c>
      <c r="O38" s="70">
        <v>0</v>
      </c>
      <c r="P38" s="70">
        <v>0</v>
      </c>
      <c r="Q38" s="85">
        <f t="shared" si="19"/>
      </c>
      <c r="R38" s="72">
        <f t="shared" si="20"/>
        <v>0</v>
      </c>
      <c r="S38" s="94">
        <v>0</v>
      </c>
      <c r="T38" s="94">
        <v>0</v>
      </c>
      <c r="U38" s="94">
        <v>0</v>
      </c>
      <c r="V38" s="85">
        <f t="shared" si="21"/>
      </c>
    </row>
    <row r="39" spans="1:22" ht="12.75">
      <c r="A39" s="70"/>
      <c r="B39" s="70"/>
      <c r="C39" s="71"/>
      <c r="D39" s="71"/>
      <c r="E39" s="70">
        <v>0</v>
      </c>
      <c r="F39" s="70">
        <v>0</v>
      </c>
      <c r="G39" s="45">
        <f t="shared" si="15"/>
        <v>0</v>
      </c>
      <c r="H39" s="51">
        <f t="shared" si="16"/>
        <v>0</v>
      </c>
      <c r="I39" s="70">
        <v>0</v>
      </c>
      <c r="J39" s="87">
        <f t="shared" si="17"/>
        <v>0</v>
      </c>
      <c r="K39" s="70">
        <v>0</v>
      </c>
      <c r="L39" s="87">
        <f t="shared" si="18"/>
        <v>0</v>
      </c>
      <c r="M39" s="70">
        <v>0</v>
      </c>
      <c r="N39" s="70">
        <v>0</v>
      </c>
      <c r="O39" s="70">
        <v>0</v>
      </c>
      <c r="P39" s="70">
        <v>0</v>
      </c>
      <c r="Q39" s="85">
        <f t="shared" si="19"/>
      </c>
      <c r="R39" s="72">
        <f t="shared" si="20"/>
        <v>0</v>
      </c>
      <c r="S39" s="94">
        <v>0</v>
      </c>
      <c r="T39" s="94">
        <v>0</v>
      </c>
      <c r="U39" s="94">
        <v>0</v>
      </c>
      <c r="V39" s="85">
        <f t="shared" si="21"/>
      </c>
    </row>
    <row r="40" spans="1:22" ht="12.75">
      <c r="A40" s="70"/>
      <c r="B40" s="70"/>
      <c r="C40" s="71"/>
      <c r="D40" s="71"/>
      <c r="E40" s="70">
        <v>0</v>
      </c>
      <c r="F40" s="70">
        <v>0</v>
      </c>
      <c r="G40" s="45">
        <f t="shared" si="15"/>
        <v>0</v>
      </c>
      <c r="H40" s="51">
        <f t="shared" si="16"/>
        <v>0</v>
      </c>
      <c r="I40" s="70">
        <v>0</v>
      </c>
      <c r="J40" s="87">
        <f t="shared" si="17"/>
        <v>0</v>
      </c>
      <c r="K40" s="70">
        <v>0</v>
      </c>
      <c r="L40" s="87">
        <f t="shared" si="18"/>
        <v>0</v>
      </c>
      <c r="M40" s="70">
        <v>0</v>
      </c>
      <c r="N40" s="70">
        <v>0</v>
      </c>
      <c r="O40" s="70">
        <v>0</v>
      </c>
      <c r="P40" s="70">
        <v>0</v>
      </c>
      <c r="Q40" s="85">
        <f t="shared" si="19"/>
      </c>
      <c r="R40" s="72">
        <f t="shared" si="20"/>
        <v>0</v>
      </c>
      <c r="S40" s="94">
        <v>0</v>
      </c>
      <c r="T40" s="94">
        <v>0</v>
      </c>
      <c r="U40" s="94">
        <v>0</v>
      </c>
      <c r="V40" s="85">
        <f t="shared" si="21"/>
      </c>
    </row>
    <row r="41" spans="1:22" ht="12.75">
      <c r="A41" s="70"/>
      <c r="B41" s="70"/>
      <c r="C41" s="70"/>
      <c r="D41" s="70"/>
      <c r="E41" s="70">
        <v>0</v>
      </c>
      <c r="F41" s="70">
        <v>0</v>
      </c>
      <c r="G41" s="45">
        <f t="shared" si="15"/>
        <v>0</v>
      </c>
      <c r="H41" s="51">
        <f t="shared" si="16"/>
        <v>0</v>
      </c>
      <c r="I41" s="70">
        <v>0</v>
      </c>
      <c r="J41" s="87">
        <f t="shared" si="17"/>
        <v>0</v>
      </c>
      <c r="K41" s="70">
        <v>0</v>
      </c>
      <c r="L41" s="87">
        <f t="shared" si="18"/>
        <v>0</v>
      </c>
      <c r="M41" s="70">
        <v>0</v>
      </c>
      <c r="N41" s="70">
        <v>0</v>
      </c>
      <c r="O41" s="70">
        <v>0</v>
      </c>
      <c r="P41" s="70">
        <v>0</v>
      </c>
      <c r="Q41" s="85">
        <f t="shared" si="19"/>
      </c>
      <c r="R41" s="72">
        <f t="shared" si="20"/>
        <v>0</v>
      </c>
      <c r="S41" s="94">
        <v>0</v>
      </c>
      <c r="T41" s="94">
        <v>0</v>
      </c>
      <c r="U41" s="94">
        <v>0</v>
      </c>
      <c r="V41" s="85">
        <f t="shared" si="21"/>
      </c>
    </row>
    <row r="42" spans="1:22" ht="12.75">
      <c r="A42" s="70"/>
      <c r="B42" s="70"/>
      <c r="C42" s="70"/>
      <c r="D42" s="70"/>
      <c r="E42" s="70">
        <v>0</v>
      </c>
      <c r="F42" s="70">
        <v>0</v>
      </c>
      <c r="G42" s="45">
        <f t="shared" si="15"/>
        <v>0</v>
      </c>
      <c r="H42" s="51">
        <f t="shared" si="16"/>
        <v>0</v>
      </c>
      <c r="I42" s="70">
        <v>0</v>
      </c>
      <c r="J42" s="87">
        <f t="shared" si="17"/>
        <v>0</v>
      </c>
      <c r="K42" s="70">
        <v>0</v>
      </c>
      <c r="L42" s="87">
        <f t="shared" si="18"/>
        <v>0</v>
      </c>
      <c r="M42" s="70">
        <v>0</v>
      </c>
      <c r="N42" s="70">
        <v>0</v>
      </c>
      <c r="O42" s="70">
        <v>0</v>
      </c>
      <c r="P42" s="70">
        <v>0</v>
      </c>
      <c r="Q42" s="85">
        <f t="shared" si="19"/>
      </c>
      <c r="R42" s="72">
        <f t="shared" si="20"/>
        <v>0</v>
      </c>
      <c r="S42" s="94">
        <v>0</v>
      </c>
      <c r="T42" s="94">
        <v>0</v>
      </c>
      <c r="U42" s="94">
        <v>0</v>
      </c>
      <c r="V42" s="85">
        <f t="shared" si="21"/>
      </c>
    </row>
    <row r="43" spans="1:22" ht="12.75">
      <c r="A43" s="70"/>
      <c r="B43" s="70"/>
      <c r="C43" s="70"/>
      <c r="D43" s="70"/>
      <c r="E43" s="70">
        <v>0</v>
      </c>
      <c r="F43" s="70">
        <v>0</v>
      </c>
      <c r="G43" s="45">
        <f t="shared" si="15"/>
        <v>0</v>
      </c>
      <c r="H43" s="51">
        <f t="shared" si="16"/>
        <v>0</v>
      </c>
      <c r="I43" s="70">
        <v>0</v>
      </c>
      <c r="J43" s="87">
        <f t="shared" si="17"/>
        <v>0</v>
      </c>
      <c r="K43" s="70">
        <v>0</v>
      </c>
      <c r="L43" s="87">
        <f t="shared" si="18"/>
        <v>0</v>
      </c>
      <c r="M43" s="70">
        <v>0</v>
      </c>
      <c r="N43" s="70">
        <v>0</v>
      </c>
      <c r="O43" s="70">
        <v>0</v>
      </c>
      <c r="P43" s="70">
        <v>0</v>
      </c>
      <c r="Q43" s="85">
        <f t="shared" si="19"/>
      </c>
      <c r="R43" s="72">
        <f t="shared" si="20"/>
        <v>0</v>
      </c>
      <c r="S43" s="94">
        <v>0</v>
      </c>
      <c r="T43" s="94">
        <v>0</v>
      </c>
      <c r="U43" s="94">
        <v>0</v>
      </c>
      <c r="V43" s="85">
        <f t="shared" si="21"/>
      </c>
    </row>
    <row r="44" spans="1:22" ht="12.75">
      <c r="A44" s="70"/>
      <c r="B44" s="70"/>
      <c r="C44" s="70"/>
      <c r="D44" s="70"/>
      <c r="E44" s="70">
        <v>0</v>
      </c>
      <c r="F44" s="70">
        <v>0</v>
      </c>
      <c r="G44" s="45">
        <f t="shared" si="15"/>
        <v>0</v>
      </c>
      <c r="H44" s="51">
        <f t="shared" si="16"/>
        <v>0</v>
      </c>
      <c r="I44" s="70">
        <v>0</v>
      </c>
      <c r="J44" s="87">
        <f t="shared" si="17"/>
        <v>0</v>
      </c>
      <c r="K44" s="70">
        <v>0</v>
      </c>
      <c r="L44" s="87">
        <f t="shared" si="18"/>
        <v>0</v>
      </c>
      <c r="M44" s="70">
        <v>0</v>
      </c>
      <c r="N44" s="70">
        <v>0</v>
      </c>
      <c r="O44" s="70">
        <v>0</v>
      </c>
      <c r="P44" s="70">
        <v>0</v>
      </c>
      <c r="Q44" s="85">
        <f t="shared" si="19"/>
      </c>
      <c r="R44" s="72">
        <f t="shared" si="20"/>
        <v>0</v>
      </c>
      <c r="S44" s="94">
        <v>0</v>
      </c>
      <c r="T44" s="94">
        <v>0</v>
      </c>
      <c r="U44" s="94">
        <v>0</v>
      </c>
      <c r="V44" s="85">
        <f t="shared" si="21"/>
      </c>
    </row>
    <row r="45" spans="1:22" ht="12.75">
      <c r="A45" s="70"/>
      <c r="B45" s="70"/>
      <c r="C45" s="71"/>
      <c r="D45" s="71"/>
      <c r="E45" s="70">
        <v>0</v>
      </c>
      <c r="F45" s="70">
        <v>0</v>
      </c>
      <c r="G45" s="45">
        <f aca="true" t="shared" si="22" ref="G45:G55">IF(F45=0,0,I45+K45+M45+N45)</f>
        <v>0</v>
      </c>
      <c r="H45" s="51">
        <f aca="true" t="shared" si="23" ref="H45:H55">IF(G45=0,0,IF(F45=0,0,(G45/F45)))</f>
        <v>0</v>
      </c>
      <c r="I45" s="70">
        <v>0</v>
      </c>
      <c r="J45" s="87">
        <f aca="true" t="shared" si="24" ref="J45:J55">IF(I45=0,0,IF(F45=0,0,(I45/F45)))</f>
        <v>0</v>
      </c>
      <c r="K45" s="70">
        <v>0</v>
      </c>
      <c r="L45" s="87">
        <f aca="true" t="shared" si="25" ref="L45:L55">IF(K45=0,0,IF(F45=0,0,(K45/F45)))</f>
        <v>0</v>
      </c>
      <c r="M45" s="70">
        <v>0</v>
      </c>
      <c r="N45" s="70">
        <v>0</v>
      </c>
      <c r="O45" s="70">
        <v>0</v>
      </c>
      <c r="P45" s="70">
        <v>0</v>
      </c>
      <c r="Q45" s="85">
        <f aca="true" t="shared" si="26" ref="Q45:Q55">IF(N(H45)=0,"",IF(100*VALUE(H45)&lt;100,"Inprogress",IF(100*VALUE(J45)&lt;100,"Inprogress","Complete")))</f>
      </c>
      <c r="R45" s="72">
        <f aca="true" t="shared" si="27" ref="R45:R55">S45+T45</f>
        <v>0</v>
      </c>
      <c r="S45" s="94">
        <v>0</v>
      </c>
      <c r="T45" s="94">
        <v>0</v>
      </c>
      <c r="U45" s="94">
        <v>0</v>
      </c>
      <c r="V45" s="85">
        <f t="shared" si="21"/>
      </c>
    </row>
    <row r="46" spans="1:22" ht="12.75">
      <c r="A46" s="70"/>
      <c r="B46" s="70"/>
      <c r="C46" s="71"/>
      <c r="D46" s="71"/>
      <c r="E46" s="70">
        <v>0</v>
      </c>
      <c r="F46" s="70">
        <v>0</v>
      </c>
      <c r="G46" s="45">
        <f t="shared" si="22"/>
        <v>0</v>
      </c>
      <c r="H46" s="51">
        <f t="shared" si="23"/>
        <v>0</v>
      </c>
      <c r="I46" s="70">
        <v>0</v>
      </c>
      <c r="J46" s="87">
        <f t="shared" si="24"/>
        <v>0</v>
      </c>
      <c r="K46" s="70">
        <v>0</v>
      </c>
      <c r="L46" s="87">
        <f t="shared" si="25"/>
        <v>0</v>
      </c>
      <c r="M46" s="70">
        <v>0</v>
      </c>
      <c r="N46" s="70">
        <v>0</v>
      </c>
      <c r="O46" s="70">
        <v>0</v>
      </c>
      <c r="P46" s="70">
        <v>0</v>
      </c>
      <c r="Q46" s="85">
        <f t="shared" si="26"/>
      </c>
      <c r="R46" s="72">
        <f t="shared" si="27"/>
        <v>0</v>
      </c>
      <c r="S46" s="94">
        <v>0</v>
      </c>
      <c r="T46" s="94">
        <v>0</v>
      </c>
      <c r="U46" s="94">
        <v>0</v>
      </c>
      <c r="V46" s="85">
        <f t="shared" si="21"/>
      </c>
    </row>
    <row r="47" spans="1:22" ht="12.75">
      <c r="A47" s="70"/>
      <c r="B47" s="70"/>
      <c r="C47" s="71"/>
      <c r="D47" s="71"/>
      <c r="E47" s="70">
        <v>0</v>
      </c>
      <c r="F47" s="70">
        <v>0</v>
      </c>
      <c r="G47" s="45">
        <f t="shared" si="22"/>
        <v>0</v>
      </c>
      <c r="H47" s="51">
        <f t="shared" si="23"/>
        <v>0</v>
      </c>
      <c r="I47" s="70">
        <v>0</v>
      </c>
      <c r="J47" s="87">
        <f t="shared" si="24"/>
        <v>0</v>
      </c>
      <c r="K47" s="70">
        <v>0</v>
      </c>
      <c r="L47" s="87">
        <f t="shared" si="25"/>
        <v>0</v>
      </c>
      <c r="M47" s="70">
        <v>0</v>
      </c>
      <c r="N47" s="70">
        <v>0</v>
      </c>
      <c r="O47" s="70">
        <v>0</v>
      </c>
      <c r="P47" s="70">
        <v>0</v>
      </c>
      <c r="Q47" s="85">
        <f t="shared" si="26"/>
      </c>
      <c r="R47" s="72">
        <f t="shared" si="27"/>
        <v>0</v>
      </c>
      <c r="S47" s="94">
        <v>0</v>
      </c>
      <c r="T47" s="94">
        <v>0</v>
      </c>
      <c r="U47" s="94">
        <v>0</v>
      </c>
      <c r="V47" s="85">
        <f t="shared" si="21"/>
      </c>
    </row>
    <row r="48" spans="1:22" ht="12.75">
      <c r="A48" s="70"/>
      <c r="B48" s="70"/>
      <c r="C48" s="71"/>
      <c r="D48" s="71"/>
      <c r="E48" s="70">
        <v>0</v>
      </c>
      <c r="F48" s="70">
        <v>0</v>
      </c>
      <c r="G48" s="45">
        <f t="shared" si="22"/>
        <v>0</v>
      </c>
      <c r="H48" s="51">
        <f t="shared" si="23"/>
        <v>0</v>
      </c>
      <c r="I48" s="70">
        <v>0</v>
      </c>
      <c r="J48" s="87">
        <f t="shared" si="24"/>
        <v>0</v>
      </c>
      <c r="K48" s="70">
        <v>0</v>
      </c>
      <c r="L48" s="87">
        <f t="shared" si="25"/>
        <v>0</v>
      </c>
      <c r="M48" s="70">
        <v>0</v>
      </c>
      <c r="N48" s="70">
        <v>0</v>
      </c>
      <c r="O48" s="70">
        <v>0</v>
      </c>
      <c r="P48" s="70">
        <v>0</v>
      </c>
      <c r="Q48" s="85">
        <f t="shared" si="26"/>
      </c>
      <c r="R48" s="72">
        <f t="shared" si="27"/>
        <v>0</v>
      </c>
      <c r="S48" s="94">
        <v>0</v>
      </c>
      <c r="T48" s="94">
        <v>0</v>
      </c>
      <c r="U48" s="94">
        <v>0</v>
      </c>
      <c r="V48" s="85">
        <f aca="true" t="shared" si="28" ref="V48:V55">IF(S48&gt;0,"Open",IF(N(R48)=0,"","All Closed"))</f>
      </c>
    </row>
    <row r="49" spans="1:22" ht="12.75">
      <c r="A49" s="70"/>
      <c r="B49" s="70"/>
      <c r="C49" s="71"/>
      <c r="D49" s="71"/>
      <c r="E49" s="70">
        <v>0</v>
      </c>
      <c r="F49" s="70">
        <v>0</v>
      </c>
      <c r="G49" s="45">
        <f t="shared" si="22"/>
        <v>0</v>
      </c>
      <c r="H49" s="51">
        <f t="shared" si="23"/>
        <v>0</v>
      </c>
      <c r="I49" s="70">
        <v>0</v>
      </c>
      <c r="J49" s="87">
        <f t="shared" si="24"/>
        <v>0</v>
      </c>
      <c r="K49" s="70">
        <v>0</v>
      </c>
      <c r="L49" s="87">
        <f t="shared" si="25"/>
        <v>0</v>
      </c>
      <c r="M49" s="70">
        <v>0</v>
      </c>
      <c r="N49" s="70">
        <v>0</v>
      </c>
      <c r="O49" s="70">
        <v>0</v>
      </c>
      <c r="P49" s="70">
        <v>0</v>
      </c>
      <c r="Q49" s="85">
        <f t="shared" si="26"/>
      </c>
      <c r="R49" s="72">
        <f t="shared" si="27"/>
        <v>0</v>
      </c>
      <c r="S49" s="94">
        <v>0</v>
      </c>
      <c r="T49" s="94">
        <v>0</v>
      </c>
      <c r="U49" s="94">
        <v>0</v>
      </c>
      <c r="V49" s="85">
        <f t="shared" si="28"/>
      </c>
    </row>
    <row r="50" spans="1:22" ht="12.75">
      <c r="A50" s="70"/>
      <c r="B50" s="70"/>
      <c r="C50" s="71"/>
      <c r="D50" s="71"/>
      <c r="E50" s="70">
        <v>0</v>
      </c>
      <c r="F50" s="70">
        <v>0</v>
      </c>
      <c r="G50" s="45">
        <f t="shared" si="22"/>
        <v>0</v>
      </c>
      <c r="H50" s="51">
        <f t="shared" si="23"/>
        <v>0</v>
      </c>
      <c r="I50" s="70">
        <v>0</v>
      </c>
      <c r="J50" s="87">
        <f t="shared" si="24"/>
        <v>0</v>
      </c>
      <c r="K50" s="70">
        <v>0</v>
      </c>
      <c r="L50" s="87">
        <f t="shared" si="25"/>
        <v>0</v>
      </c>
      <c r="M50" s="70">
        <v>0</v>
      </c>
      <c r="N50" s="70">
        <v>0</v>
      </c>
      <c r="O50" s="70">
        <v>0</v>
      </c>
      <c r="P50" s="70">
        <v>0</v>
      </c>
      <c r="Q50" s="85">
        <f t="shared" si="26"/>
      </c>
      <c r="R50" s="72">
        <f t="shared" si="27"/>
        <v>0</v>
      </c>
      <c r="S50" s="94">
        <v>0</v>
      </c>
      <c r="T50" s="94">
        <v>0</v>
      </c>
      <c r="U50" s="94">
        <v>0</v>
      </c>
      <c r="V50" s="85">
        <f t="shared" si="28"/>
      </c>
    </row>
    <row r="51" spans="1:22" ht="12.75">
      <c r="A51" s="70"/>
      <c r="B51" s="70"/>
      <c r="C51" s="71"/>
      <c r="D51" s="71"/>
      <c r="E51" s="70">
        <v>0</v>
      </c>
      <c r="F51" s="70">
        <v>0</v>
      </c>
      <c r="G51" s="45">
        <f t="shared" si="22"/>
        <v>0</v>
      </c>
      <c r="H51" s="51">
        <f t="shared" si="23"/>
        <v>0</v>
      </c>
      <c r="I51" s="70">
        <v>0</v>
      </c>
      <c r="J51" s="87">
        <f t="shared" si="24"/>
        <v>0</v>
      </c>
      <c r="K51" s="70">
        <v>0</v>
      </c>
      <c r="L51" s="87">
        <f t="shared" si="25"/>
        <v>0</v>
      </c>
      <c r="M51" s="70">
        <v>0</v>
      </c>
      <c r="N51" s="70">
        <v>0</v>
      </c>
      <c r="O51" s="70">
        <v>0</v>
      </c>
      <c r="P51" s="70">
        <v>0</v>
      </c>
      <c r="Q51" s="85">
        <f t="shared" si="26"/>
      </c>
      <c r="R51" s="72">
        <f t="shared" si="27"/>
        <v>0</v>
      </c>
      <c r="S51" s="94">
        <v>0</v>
      </c>
      <c r="T51" s="94">
        <v>0</v>
      </c>
      <c r="U51" s="94">
        <v>0</v>
      </c>
      <c r="V51" s="85">
        <f t="shared" si="28"/>
      </c>
    </row>
    <row r="52" spans="1:22" ht="12.75">
      <c r="A52" s="70"/>
      <c r="B52" s="70"/>
      <c r="C52" s="70"/>
      <c r="D52" s="70"/>
      <c r="E52" s="70">
        <v>0</v>
      </c>
      <c r="F52" s="70">
        <v>0</v>
      </c>
      <c r="G52" s="45">
        <f t="shared" si="22"/>
        <v>0</v>
      </c>
      <c r="H52" s="51">
        <f t="shared" si="23"/>
        <v>0</v>
      </c>
      <c r="I52" s="70">
        <v>0</v>
      </c>
      <c r="J52" s="87">
        <f t="shared" si="24"/>
        <v>0</v>
      </c>
      <c r="K52" s="70">
        <v>0</v>
      </c>
      <c r="L52" s="87">
        <f t="shared" si="25"/>
        <v>0</v>
      </c>
      <c r="M52" s="70">
        <v>0</v>
      </c>
      <c r="N52" s="70">
        <v>0</v>
      </c>
      <c r="O52" s="70">
        <v>0</v>
      </c>
      <c r="P52" s="70">
        <v>0</v>
      </c>
      <c r="Q52" s="85">
        <f t="shared" si="26"/>
      </c>
      <c r="R52" s="72">
        <f t="shared" si="27"/>
        <v>0</v>
      </c>
      <c r="S52" s="94">
        <v>0</v>
      </c>
      <c r="T52" s="94">
        <v>0</v>
      </c>
      <c r="U52" s="94">
        <v>0</v>
      </c>
      <c r="V52" s="85">
        <f t="shared" si="28"/>
      </c>
    </row>
    <row r="53" spans="1:22" ht="12.75">
      <c r="A53" s="70"/>
      <c r="B53" s="70"/>
      <c r="C53" s="70"/>
      <c r="D53" s="70"/>
      <c r="E53" s="70">
        <v>0</v>
      </c>
      <c r="F53" s="70">
        <v>0</v>
      </c>
      <c r="G53" s="45">
        <f t="shared" si="22"/>
        <v>0</v>
      </c>
      <c r="H53" s="51">
        <f t="shared" si="23"/>
        <v>0</v>
      </c>
      <c r="I53" s="70">
        <v>0</v>
      </c>
      <c r="J53" s="87">
        <f t="shared" si="24"/>
        <v>0</v>
      </c>
      <c r="K53" s="70">
        <v>0</v>
      </c>
      <c r="L53" s="87">
        <f t="shared" si="25"/>
        <v>0</v>
      </c>
      <c r="M53" s="70">
        <v>0</v>
      </c>
      <c r="N53" s="70">
        <v>0</v>
      </c>
      <c r="O53" s="70">
        <v>0</v>
      </c>
      <c r="P53" s="70">
        <v>0</v>
      </c>
      <c r="Q53" s="85">
        <f t="shared" si="26"/>
      </c>
      <c r="R53" s="72">
        <f t="shared" si="27"/>
        <v>0</v>
      </c>
      <c r="S53" s="94">
        <v>0</v>
      </c>
      <c r="T53" s="94">
        <v>0</v>
      </c>
      <c r="U53" s="94">
        <v>0</v>
      </c>
      <c r="V53" s="85">
        <f t="shared" si="28"/>
      </c>
    </row>
    <row r="54" spans="1:22" ht="12.75">
      <c r="A54" s="70"/>
      <c r="B54" s="70"/>
      <c r="C54" s="70"/>
      <c r="D54" s="70"/>
      <c r="E54" s="70">
        <v>0</v>
      </c>
      <c r="F54" s="70">
        <v>0</v>
      </c>
      <c r="G54" s="45">
        <f t="shared" si="22"/>
        <v>0</v>
      </c>
      <c r="H54" s="51">
        <f t="shared" si="23"/>
        <v>0</v>
      </c>
      <c r="I54" s="70">
        <v>0</v>
      </c>
      <c r="J54" s="87">
        <f t="shared" si="24"/>
        <v>0</v>
      </c>
      <c r="K54" s="70">
        <v>0</v>
      </c>
      <c r="L54" s="87">
        <f t="shared" si="25"/>
        <v>0</v>
      </c>
      <c r="M54" s="70">
        <v>0</v>
      </c>
      <c r="N54" s="70">
        <v>0</v>
      </c>
      <c r="O54" s="70">
        <v>0</v>
      </c>
      <c r="P54" s="70">
        <v>0</v>
      </c>
      <c r="Q54" s="85">
        <f t="shared" si="26"/>
      </c>
      <c r="R54" s="72">
        <f t="shared" si="27"/>
        <v>0</v>
      </c>
      <c r="S54" s="94">
        <v>0</v>
      </c>
      <c r="T54" s="94">
        <v>0</v>
      </c>
      <c r="U54" s="94">
        <v>0</v>
      </c>
      <c r="V54" s="85">
        <f t="shared" si="28"/>
      </c>
    </row>
    <row r="55" spans="1:22" ht="12.75">
      <c r="A55" s="70"/>
      <c r="B55" s="70"/>
      <c r="C55" s="70"/>
      <c r="D55" s="70"/>
      <c r="E55" s="70">
        <v>0</v>
      </c>
      <c r="F55" s="70">
        <v>0</v>
      </c>
      <c r="G55" s="45">
        <f t="shared" si="22"/>
        <v>0</v>
      </c>
      <c r="H55" s="51">
        <f t="shared" si="23"/>
        <v>0</v>
      </c>
      <c r="I55" s="70">
        <v>0</v>
      </c>
      <c r="J55" s="87">
        <f t="shared" si="24"/>
        <v>0</v>
      </c>
      <c r="K55" s="70">
        <v>0</v>
      </c>
      <c r="L55" s="87">
        <f t="shared" si="25"/>
        <v>0</v>
      </c>
      <c r="M55" s="70">
        <v>0</v>
      </c>
      <c r="N55" s="70">
        <v>0</v>
      </c>
      <c r="O55" s="70">
        <v>0</v>
      </c>
      <c r="P55" s="70">
        <v>0</v>
      </c>
      <c r="Q55" s="85">
        <f t="shared" si="26"/>
      </c>
      <c r="R55" s="72">
        <f t="shared" si="27"/>
        <v>0</v>
      </c>
      <c r="S55" s="94">
        <v>0</v>
      </c>
      <c r="T55" s="94">
        <v>0</v>
      </c>
      <c r="U55" s="94">
        <v>0</v>
      </c>
      <c r="V55" s="85">
        <f t="shared" si="28"/>
      </c>
    </row>
    <row r="56" spans="1:22" ht="13.5" thickBot="1">
      <c r="A56" s="81"/>
      <c r="B56" s="81"/>
      <c r="C56" s="81"/>
      <c r="D56" s="81"/>
      <c r="E56" s="81">
        <v>0</v>
      </c>
      <c r="F56" s="81">
        <v>0</v>
      </c>
      <c r="G56" s="47">
        <f t="shared" si="15"/>
        <v>0</v>
      </c>
      <c r="H56" s="52">
        <f t="shared" si="16"/>
        <v>0</v>
      </c>
      <c r="I56" s="81">
        <v>0</v>
      </c>
      <c r="J56" s="88">
        <f t="shared" si="17"/>
        <v>0</v>
      </c>
      <c r="K56" s="81">
        <v>0</v>
      </c>
      <c r="L56" s="88">
        <f t="shared" si="18"/>
        <v>0</v>
      </c>
      <c r="M56" s="81">
        <v>0</v>
      </c>
      <c r="N56" s="81">
        <v>0</v>
      </c>
      <c r="O56" s="81">
        <v>0</v>
      </c>
      <c r="P56" s="81">
        <v>0</v>
      </c>
      <c r="Q56" s="86">
        <f t="shared" si="19"/>
      </c>
      <c r="R56" s="82">
        <f t="shared" si="20"/>
        <v>0</v>
      </c>
      <c r="S56" s="95">
        <v>0</v>
      </c>
      <c r="T56" s="95">
        <v>0</v>
      </c>
      <c r="U56" s="95">
        <v>0</v>
      </c>
      <c r="V56" s="86">
        <f>IF(S56&gt;0,"Open",IF(N(R56)=0,"","All Closed"))</f>
      </c>
    </row>
  </sheetData>
  <sheetProtection password="D5CC" sheet="1" objects="1" scenarios="1" selectLockedCells="1"/>
  <mergeCells count="22">
    <mergeCell ref="V2:V4"/>
    <mergeCell ref="C1:T1"/>
    <mergeCell ref="S2:S4"/>
    <mergeCell ref="T2:T4"/>
    <mergeCell ref="U2:U4"/>
    <mergeCell ref="O2:O4"/>
    <mergeCell ref="P2:P4"/>
    <mergeCell ref="Q2:Q4"/>
    <mergeCell ref="F2:F4"/>
    <mergeCell ref="K2:K4"/>
    <mergeCell ref="J2:J4"/>
    <mergeCell ref="A2:A4"/>
    <mergeCell ref="B2:B4"/>
    <mergeCell ref="C2:C4"/>
    <mergeCell ref="D2:D4"/>
    <mergeCell ref="G2:G4"/>
    <mergeCell ref="I2:I4"/>
    <mergeCell ref="E2:E4"/>
    <mergeCell ref="N2:N4"/>
    <mergeCell ref="R2:R4"/>
    <mergeCell ref="L2:L4"/>
    <mergeCell ref="M2:M4"/>
  </mergeCells>
  <printOptions/>
  <pageMargins left="0.2" right="0.2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Bally Gaming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dsuma</dc:creator>
  <cp:keywords/>
  <dc:description/>
  <cp:lastModifiedBy>cfqauser</cp:lastModifiedBy>
  <cp:lastPrinted>2007-08-23T09:40:55Z</cp:lastPrinted>
  <dcterms:created xsi:type="dcterms:W3CDTF">2007-08-23T07:03:02Z</dcterms:created>
  <dcterms:modified xsi:type="dcterms:W3CDTF">2008-07-07T06:56:07Z</dcterms:modified>
  <cp:category/>
  <cp:version/>
  <cp:contentType/>
  <cp:contentStatus/>
</cp:coreProperties>
</file>