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90" windowWidth="13830" windowHeight="8955" tabRatio="841" activeTab="0"/>
  </bookViews>
  <sheets>
    <sheet name="Graph" sheetId="1" r:id="rId1"/>
    <sheet name="Data Input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<sst xmlns="http://schemas.openxmlformats.org/spreadsheetml/2006/main" count="24" uniqueCount="18">
  <si>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Date</t>
  </si>
  <si>
    <t>Day</t>
  </si>
  <si>
    <t>Days in Month</t>
  </si>
  <si>
    <t>ORDER &amp; SALES BY DAY</t>
  </si>
  <si>
    <t>Forecast</t>
  </si>
  <si>
    <t>Order Book</t>
  </si>
  <si>
    <t>Order/Day</t>
  </si>
  <si>
    <t>For the month</t>
  </si>
  <si>
    <t>Shipped</t>
  </si>
  <si>
    <t>Sch to Ship cumulative</t>
  </si>
  <si>
    <t>Delta Ship</t>
  </si>
  <si>
    <t>vs schedule to ship</t>
  </si>
  <si>
    <t>Schedule to Ship</t>
  </si>
  <si>
    <t>Order rec'd</t>
  </si>
  <si>
    <t>Invoiced/Day</t>
  </si>
  <si>
    <t>Forecast / Budget</t>
  </si>
  <si>
    <t>Cancelled Price change/Day</t>
  </si>
  <si>
    <t>Amendments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</si>
</sst>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_);[Red]\(#,##0.0\)"/>
    <numFmt numFmtId="185" formatCode="dd"/>
    <numFmt numFmtId="186" formatCode="m/d"/>
    <numFmt numFmtId="187" formatCode="#,##0.000"/>
    <numFmt numFmtId="188" formatCode="&quot;£&quot;#,##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0" fillId="0" borderId="1" xfId="0" applyNumberFormat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/>
      <protection/>
    </xf>
    <xf numFmtId="38" fontId="0" fillId="2" borderId="1" xfId="0" applyNumberFormat="1" applyFill="1" applyBorder="1" applyAlignment="1" applyProtection="1" quotePrefix="1">
      <alignment horizontal="center"/>
      <protection/>
    </xf>
    <xf numFmtId="17" fontId="1" fillId="2" borderId="0" xfId="0" applyNumberFormat="1" applyFont="1" applyFill="1" applyAlignment="1" applyProtection="1">
      <alignment/>
      <protection/>
    </xf>
    <xf numFmtId="17" fontId="1" fillId="3" borderId="0" xfId="0" applyNumberFormat="1" applyFont="1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left"/>
      <protection/>
    </xf>
    <xf numFmtId="0" fontId="0" fillId="3" borderId="4" xfId="0" applyFill="1" applyBorder="1" applyAlignment="1" applyProtection="1">
      <alignment horizontal="left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38" fontId="0" fillId="0" borderId="1" xfId="0" applyNumberFormat="1" applyBorder="1" applyAlignment="1" applyProtection="1">
      <alignment horizontal="center"/>
      <protection/>
    </xf>
    <xf numFmtId="38" fontId="0" fillId="2" borderId="1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38" fontId="0" fillId="0" borderId="0" xfId="0" applyNumberFormat="1" applyFill="1" applyAlignment="1" applyProtection="1">
      <alignment horizontal="center"/>
      <protection/>
    </xf>
    <xf numFmtId="38" fontId="0" fillId="0" borderId="0" xfId="0" applyNumberFormat="1" applyFill="1" applyAlignment="1" applyProtection="1" quotePrefix="1">
      <alignment horizontal="center"/>
      <protection/>
    </xf>
    <xf numFmtId="38" fontId="0" fillId="0" borderId="0" xfId="0" applyNumberFormat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38" fontId="0" fillId="0" borderId="1" xfId="0" applyNumberFormat="1" applyFill="1" applyBorder="1" applyAlignment="1" applyProtection="1">
      <alignment/>
      <protection/>
    </xf>
    <xf numFmtId="38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/>
      <protection/>
    </xf>
    <xf numFmtId="1" fontId="0" fillId="2" borderId="6" xfId="0" applyNumberFormat="1" applyFill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4" fontId="0" fillId="2" borderId="5" xfId="0" applyNumberFormat="1" applyFill="1" applyBorder="1" applyAlignment="1" applyProtection="1">
      <alignment/>
      <protection/>
    </xf>
    <xf numFmtId="14" fontId="0" fillId="2" borderId="8" xfId="0" applyNumberFormat="1" applyFill="1" applyBorder="1" applyAlignment="1" applyProtection="1">
      <alignment/>
      <protection/>
    </xf>
    <xf numFmtId="2" fontId="0" fillId="2" borderId="1" xfId="0" applyNumberFormat="1" applyFill="1" applyBorder="1" applyAlignment="1" applyProtection="1" quotePrefix="1">
      <alignment horizontal="center"/>
      <protection/>
    </xf>
    <xf numFmtId="2" fontId="0" fillId="0" borderId="1" xfId="0" applyNumberFormat="1" applyBorder="1" applyAlignment="1" applyProtection="1">
      <alignment horizontal="center"/>
      <protection locked="0"/>
    </xf>
    <xf numFmtId="6" fontId="1" fillId="0" borderId="5" xfId="0" applyNumberFormat="1" applyFont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 quotePrefix="1">
      <alignment horizontal="center"/>
      <protection/>
    </xf>
    <xf numFmtId="2" fontId="0" fillId="0" borderId="1" xfId="0" applyNumberFormat="1" applyFill="1" applyBorder="1" applyAlignment="1" applyProtection="1" quotePrefix="1">
      <alignment horizontal="center"/>
      <protection locked="0"/>
    </xf>
    <xf numFmtId="2" fontId="0" fillId="0" borderId="0" xfId="0" applyNumberFormat="1" applyFill="1" applyAlignment="1" applyProtection="1" quotePrefix="1">
      <alignment horizontal="center"/>
      <protection/>
    </xf>
    <xf numFmtId="185" fontId="0" fillId="2" borderId="1" xfId="0" applyNumberFormat="1" applyFill="1" applyBorder="1" applyAlignment="1" applyProtection="1">
      <alignment/>
      <protection/>
    </xf>
    <xf numFmtId="14" fontId="0" fillId="2" borderId="6" xfId="0" applyNumberFormat="1" applyFill="1" applyBorder="1" applyAlignment="1" applyProtection="1">
      <alignment/>
      <protection/>
    </xf>
    <xf numFmtId="188" fontId="0" fillId="0" borderId="1" xfId="0" applyNumberFormat="1" applyFill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0" fillId="0" borderId="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Daily report January 2008</a:t>
            </a:r>
          </a:p>
        </c:rich>
      </c:tx>
      <c:layout>
        <c:manualLayout>
          <c:xMode val="factor"/>
          <c:yMode val="factor"/>
          <c:x val="-0.01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85"/>
          <c:w val="0.9475"/>
          <c:h val="0.8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Input'!$D$5</c:f>
              <c:strCache>
                <c:ptCount val="1"/>
                <c:pt idx="0">
                  <c:v>Order rec'd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Input'!$N$6:$N$30</c:f>
              <c:strCache>
                <c:ptCount val="25"/>
                <c:pt idx="0">
                  <c:v>39447</c:v>
                </c:pt>
                <c:pt idx="1">
                  <c:v>39448</c:v>
                </c:pt>
                <c:pt idx="2">
                  <c:v>39449</c:v>
                </c:pt>
                <c:pt idx="3">
                  <c:v>39450</c:v>
                </c:pt>
                <c:pt idx="4">
                  <c:v>39451</c:v>
                </c:pt>
                <c:pt idx="5">
                  <c:v>39454</c:v>
                </c:pt>
                <c:pt idx="6">
                  <c:v>39455</c:v>
                </c:pt>
                <c:pt idx="7">
                  <c:v>39456</c:v>
                </c:pt>
                <c:pt idx="8">
                  <c:v>39457</c:v>
                </c:pt>
                <c:pt idx="9">
                  <c:v>39458</c:v>
                </c:pt>
                <c:pt idx="10">
                  <c:v>39461</c:v>
                </c:pt>
                <c:pt idx="11">
                  <c:v>39462</c:v>
                </c:pt>
                <c:pt idx="12">
                  <c:v>39463</c:v>
                </c:pt>
                <c:pt idx="13">
                  <c:v>39464</c:v>
                </c:pt>
                <c:pt idx="14">
                  <c:v>39465</c:v>
                </c:pt>
                <c:pt idx="15">
                  <c:v>39468</c:v>
                </c:pt>
                <c:pt idx="16">
                  <c:v>39469</c:v>
                </c:pt>
                <c:pt idx="17">
                  <c:v>39470</c:v>
                </c:pt>
                <c:pt idx="18">
                  <c:v>39471</c:v>
                </c:pt>
                <c:pt idx="19">
                  <c:v>39472</c:v>
                </c:pt>
                <c:pt idx="20">
                  <c:v>39475</c:v>
                </c:pt>
                <c:pt idx="21">
                  <c:v>39476</c:v>
                </c:pt>
                <c:pt idx="22">
                  <c:v>39477</c:v>
                </c:pt>
                <c:pt idx="23">
                  <c:v>39478</c:v>
                </c:pt>
                <c:pt idx="24">
                  <c:v>39479</c:v>
                </c:pt>
              </c:strCache>
            </c:strRef>
          </c:cat>
          <c:val>
            <c:numRef>
              <c:f>'Data Input'!$D$6:$D$30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114.642</c:v>
                </c:pt>
                <c:pt idx="3">
                  <c:v>133.809</c:v>
                </c:pt>
                <c:pt idx="4">
                  <c:v>142.005</c:v>
                </c:pt>
                <c:pt idx="5">
                  <c:v>145.257</c:v>
                </c:pt>
                <c:pt idx="6">
                  <c:v>183.138</c:v>
                </c:pt>
                <c:pt idx="7">
                  <c:v>233.599</c:v>
                </c:pt>
                <c:pt idx="8">
                  <c:v>235.59799999999998</c:v>
                </c:pt>
                <c:pt idx="9">
                  <c:v>246.045</c:v>
                </c:pt>
                <c:pt idx="10">
                  <c:v>296.24399999999997</c:v>
                </c:pt>
                <c:pt idx="11">
                  <c:v>308.91999999999996</c:v>
                </c:pt>
                <c:pt idx="12">
                  <c:v>351.17699999999996</c:v>
                </c:pt>
                <c:pt idx="13">
                  <c:v>378.29499999999996</c:v>
                </c:pt>
                <c:pt idx="14">
                  <c:v>416.066</c:v>
                </c:pt>
                <c:pt idx="15">
                  <c:v>430.54299999999995</c:v>
                </c:pt>
                <c:pt idx="16">
                  <c:v>449.61799999999994</c:v>
                </c:pt>
                <c:pt idx="17">
                  <c:v>467.3949999999999</c:v>
                </c:pt>
                <c:pt idx="18">
                  <c:v>544.501</c:v>
                </c:pt>
                <c:pt idx="19">
                  <c:v>561.97</c:v>
                </c:pt>
                <c:pt idx="20">
                  <c:v>617.368</c:v>
                </c:pt>
                <c:pt idx="21">
                  <c:v>647.0780000000001</c:v>
                </c:pt>
                <c:pt idx="22">
                  <c:v>736.9140000000001</c:v>
                </c:pt>
                <c:pt idx="23">
                  <c:v>858.9710000000001</c:v>
                </c:pt>
                <c:pt idx="24">
                  <c:v>885.4520000000001</c:v>
                </c:pt>
              </c:numCache>
            </c:numRef>
          </c:val>
        </c:ser>
        <c:ser>
          <c:idx val="0"/>
          <c:order val="1"/>
          <c:tx>
            <c:strRef>
              <c:f>'Data Input'!$F$5</c:f>
              <c:strCache>
                <c:ptCount val="1"/>
                <c:pt idx="0">
                  <c:v>Shipped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Input'!$N$6:$N$30</c:f>
              <c:strCache>
                <c:ptCount val="25"/>
                <c:pt idx="0">
                  <c:v>39447</c:v>
                </c:pt>
                <c:pt idx="1">
                  <c:v>39448</c:v>
                </c:pt>
                <c:pt idx="2">
                  <c:v>39449</c:v>
                </c:pt>
                <c:pt idx="3">
                  <c:v>39450</c:v>
                </c:pt>
                <c:pt idx="4">
                  <c:v>39451</c:v>
                </c:pt>
                <c:pt idx="5">
                  <c:v>39454</c:v>
                </c:pt>
                <c:pt idx="6">
                  <c:v>39455</c:v>
                </c:pt>
                <c:pt idx="7">
                  <c:v>39456</c:v>
                </c:pt>
                <c:pt idx="8">
                  <c:v>39457</c:v>
                </c:pt>
                <c:pt idx="9">
                  <c:v>39458</c:v>
                </c:pt>
                <c:pt idx="10">
                  <c:v>39461</c:v>
                </c:pt>
                <c:pt idx="11">
                  <c:v>39462</c:v>
                </c:pt>
                <c:pt idx="12">
                  <c:v>39463</c:v>
                </c:pt>
                <c:pt idx="13">
                  <c:v>39464</c:v>
                </c:pt>
                <c:pt idx="14">
                  <c:v>39465</c:v>
                </c:pt>
                <c:pt idx="15">
                  <c:v>39468</c:v>
                </c:pt>
                <c:pt idx="16">
                  <c:v>39469</c:v>
                </c:pt>
                <c:pt idx="17">
                  <c:v>39470</c:v>
                </c:pt>
                <c:pt idx="18">
                  <c:v>39471</c:v>
                </c:pt>
                <c:pt idx="19">
                  <c:v>39472</c:v>
                </c:pt>
                <c:pt idx="20">
                  <c:v>39475</c:v>
                </c:pt>
                <c:pt idx="21">
                  <c:v>39476</c:v>
                </c:pt>
                <c:pt idx="22">
                  <c:v>39477</c:v>
                </c:pt>
                <c:pt idx="23">
                  <c:v>39478</c:v>
                </c:pt>
                <c:pt idx="24">
                  <c:v>39479</c:v>
                </c:pt>
              </c:strCache>
            </c:strRef>
          </c:cat>
          <c:val>
            <c:numRef>
              <c:f>'Data Input'!$F$6:$F$30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2.179</c:v>
                </c:pt>
                <c:pt idx="3">
                  <c:v>26.383</c:v>
                </c:pt>
                <c:pt idx="4">
                  <c:v>50.111000000000004</c:v>
                </c:pt>
                <c:pt idx="5">
                  <c:v>56.74700000000001</c:v>
                </c:pt>
                <c:pt idx="6">
                  <c:v>58.827000000000005</c:v>
                </c:pt>
                <c:pt idx="7">
                  <c:v>85.417</c:v>
                </c:pt>
                <c:pt idx="8">
                  <c:v>122.93</c:v>
                </c:pt>
                <c:pt idx="9">
                  <c:v>163.699</c:v>
                </c:pt>
                <c:pt idx="10">
                  <c:v>211.316</c:v>
                </c:pt>
                <c:pt idx="11">
                  <c:v>237.228</c:v>
                </c:pt>
                <c:pt idx="12">
                  <c:v>270.37600000000003</c:v>
                </c:pt>
                <c:pt idx="13">
                  <c:v>305.29400000000004</c:v>
                </c:pt>
                <c:pt idx="14">
                  <c:v>314.38100000000003</c:v>
                </c:pt>
                <c:pt idx="15">
                  <c:v>344.91200000000003</c:v>
                </c:pt>
                <c:pt idx="16">
                  <c:v>354.20700000000005</c:v>
                </c:pt>
                <c:pt idx="17">
                  <c:v>362.44800000000004</c:v>
                </c:pt>
                <c:pt idx="18">
                  <c:v>399.88700000000006</c:v>
                </c:pt>
                <c:pt idx="19">
                  <c:v>412.71700000000004</c:v>
                </c:pt>
                <c:pt idx="20">
                  <c:v>461.934</c:v>
                </c:pt>
                <c:pt idx="21">
                  <c:v>485.11800000000005</c:v>
                </c:pt>
                <c:pt idx="22">
                  <c:v>548.701</c:v>
                </c:pt>
                <c:pt idx="23">
                  <c:v>574.82</c:v>
                </c:pt>
                <c:pt idx="24">
                  <c:v>671.6880000000001</c:v>
                </c:pt>
              </c:numCache>
            </c:numRef>
          </c:val>
        </c:ser>
        <c:ser>
          <c:idx val="5"/>
          <c:order val="2"/>
          <c:tx>
            <c:strRef>
              <c:f>'Data Input'!$I$5</c:f>
              <c:strCache>
                <c:ptCount val="1"/>
                <c:pt idx="0">
                  <c:v>Amendments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Input'!$N$6:$N$30</c:f>
              <c:strCache>
                <c:ptCount val="25"/>
                <c:pt idx="0">
                  <c:v>39447</c:v>
                </c:pt>
                <c:pt idx="1">
                  <c:v>39448</c:v>
                </c:pt>
                <c:pt idx="2">
                  <c:v>39449</c:v>
                </c:pt>
                <c:pt idx="3">
                  <c:v>39450</c:v>
                </c:pt>
                <c:pt idx="4">
                  <c:v>39451</c:v>
                </c:pt>
                <c:pt idx="5">
                  <c:v>39454</c:v>
                </c:pt>
                <c:pt idx="6">
                  <c:v>39455</c:v>
                </c:pt>
                <c:pt idx="7">
                  <c:v>39456</c:v>
                </c:pt>
                <c:pt idx="8">
                  <c:v>39457</c:v>
                </c:pt>
                <c:pt idx="9">
                  <c:v>39458</c:v>
                </c:pt>
                <c:pt idx="10">
                  <c:v>39461</c:v>
                </c:pt>
                <c:pt idx="11">
                  <c:v>39462</c:v>
                </c:pt>
                <c:pt idx="12">
                  <c:v>39463</c:v>
                </c:pt>
                <c:pt idx="13">
                  <c:v>39464</c:v>
                </c:pt>
                <c:pt idx="14">
                  <c:v>39465</c:v>
                </c:pt>
                <c:pt idx="15">
                  <c:v>39468</c:v>
                </c:pt>
                <c:pt idx="16">
                  <c:v>39469</c:v>
                </c:pt>
                <c:pt idx="17">
                  <c:v>39470</c:v>
                </c:pt>
                <c:pt idx="18">
                  <c:v>39471</c:v>
                </c:pt>
                <c:pt idx="19">
                  <c:v>39472</c:v>
                </c:pt>
                <c:pt idx="20">
                  <c:v>39475</c:v>
                </c:pt>
                <c:pt idx="21">
                  <c:v>39476</c:v>
                </c:pt>
                <c:pt idx="22">
                  <c:v>39477</c:v>
                </c:pt>
                <c:pt idx="23">
                  <c:v>39478</c:v>
                </c:pt>
                <c:pt idx="24">
                  <c:v>39479</c:v>
                </c:pt>
              </c:strCache>
            </c:strRef>
          </c:cat>
          <c:val>
            <c:numRef>
              <c:f>'Data Input'!$I$6:$I$30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-1.905</c:v>
                </c:pt>
                <c:pt idx="3">
                  <c:v>-5.0200000000000005</c:v>
                </c:pt>
                <c:pt idx="4">
                  <c:v>-5.0200000000000005</c:v>
                </c:pt>
                <c:pt idx="5">
                  <c:v>-10.976</c:v>
                </c:pt>
                <c:pt idx="6">
                  <c:v>-10.976</c:v>
                </c:pt>
                <c:pt idx="7">
                  <c:v>-12.443000000000001</c:v>
                </c:pt>
                <c:pt idx="8">
                  <c:v>-19.348000000000003</c:v>
                </c:pt>
                <c:pt idx="9">
                  <c:v>-50.139</c:v>
                </c:pt>
                <c:pt idx="10">
                  <c:v>-46.932</c:v>
                </c:pt>
                <c:pt idx="11">
                  <c:v>-46.169000000000004</c:v>
                </c:pt>
                <c:pt idx="12">
                  <c:v>-46.281000000000006</c:v>
                </c:pt>
                <c:pt idx="13">
                  <c:v>-43.58800000000001</c:v>
                </c:pt>
                <c:pt idx="14">
                  <c:v>-43.58800000000001</c:v>
                </c:pt>
                <c:pt idx="15">
                  <c:v>-27.747000000000007</c:v>
                </c:pt>
                <c:pt idx="16">
                  <c:v>-28.362000000000005</c:v>
                </c:pt>
                <c:pt idx="17">
                  <c:v>-29.885000000000005</c:v>
                </c:pt>
                <c:pt idx="18">
                  <c:v>-30.774000000000004</c:v>
                </c:pt>
                <c:pt idx="19">
                  <c:v>-27.477000000000004</c:v>
                </c:pt>
                <c:pt idx="20">
                  <c:v>-28.868000000000002</c:v>
                </c:pt>
                <c:pt idx="21">
                  <c:v>-37.150000000000006</c:v>
                </c:pt>
                <c:pt idx="22">
                  <c:v>-42.409000000000006</c:v>
                </c:pt>
                <c:pt idx="23">
                  <c:v>-45.81400000000001</c:v>
                </c:pt>
                <c:pt idx="24">
                  <c:v>-50.82800000000001</c:v>
                </c:pt>
              </c:numCache>
            </c:numRef>
          </c:val>
        </c:ser>
        <c:ser>
          <c:idx val="2"/>
          <c:order val="3"/>
          <c:tx>
            <c:strRef>
              <c:f>'Data Input'!$L$5</c:f>
              <c:strCache>
                <c:ptCount val="1"/>
                <c:pt idx="0">
                  <c:v>Schedule to Ship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Input'!$L$6:$L$30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9.17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3162365"/>
        <c:axId val="30025830"/>
      </c:barChart>
      <c:lineChart>
        <c:grouping val="standard"/>
        <c:varyColors val="0"/>
        <c:ser>
          <c:idx val="3"/>
          <c:order val="4"/>
          <c:tx>
            <c:strRef>
              <c:f>'Data Input'!$M$5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'Data Input'!$M$6:$M$30</c:f>
              <c:numCache>
                <c:ptCount val="25"/>
                <c:pt idx="0">
                  <c:v>40</c:v>
                </c:pt>
                <c:pt idx="1">
                  <c:v>80</c:v>
                </c:pt>
                <c:pt idx="2">
                  <c:v>120</c:v>
                </c:pt>
                <c:pt idx="3">
                  <c:v>160</c:v>
                </c:pt>
                <c:pt idx="4">
                  <c:v>200</c:v>
                </c:pt>
                <c:pt idx="5">
                  <c:v>240</c:v>
                </c:pt>
                <c:pt idx="6">
                  <c:v>280</c:v>
                </c:pt>
                <c:pt idx="7">
                  <c:v>320</c:v>
                </c:pt>
                <c:pt idx="8">
                  <c:v>360</c:v>
                </c:pt>
                <c:pt idx="9">
                  <c:v>400</c:v>
                </c:pt>
                <c:pt idx="10">
                  <c:v>440</c:v>
                </c:pt>
                <c:pt idx="11">
                  <c:v>480</c:v>
                </c:pt>
                <c:pt idx="12">
                  <c:v>520</c:v>
                </c:pt>
                <c:pt idx="13">
                  <c:v>560</c:v>
                </c:pt>
                <c:pt idx="14">
                  <c:v>600</c:v>
                </c:pt>
                <c:pt idx="15">
                  <c:v>640</c:v>
                </c:pt>
                <c:pt idx="16">
                  <c:v>680</c:v>
                </c:pt>
                <c:pt idx="17">
                  <c:v>720</c:v>
                </c:pt>
                <c:pt idx="18">
                  <c:v>760</c:v>
                </c:pt>
                <c:pt idx="19">
                  <c:v>800</c:v>
                </c:pt>
                <c:pt idx="20">
                  <c:v>840</c:v>
                </c:pt>
                <c:pt idx="21">
                  <c:v>880</c:v>
                </c:pt>
                <c:pt idx="22">
                  <c:v>920</c:v>
                </c:pt>
                <c:pt idx="23">
                  <c:v>960</c:v>
                </c:pt>
                <c:pt idx="24">
                  <c:v>1000</c:v>
                </c:pt>
              </c:numCache>
            </c:numRef>
          </c:val>
          <c:smooth val="0"/>
        </c:ser>
        <c:axId val="1797015"/>
        <c:axId val="16173136"/>
      </c:lineChart>
      <c:catAx>
        <c:axId val="3316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Working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25830"/>
        <c:crosses val="autoZero"/>
        <c:auto val="0"/>
        <c:lblOffset val="100"/>
        <c:tickLblSkip val="1"/>
        <c:noMultiLvlLbl val="0"/>
      </c:catAx>
      <c:valAx>
        <c:axId val="30025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£1000
 Sterling</a:t>
                </a:r>
              </a:p>
            </c:rich>
          </c:tx>
          <c:layout>
            <c:manualLayout>
              <c:xMode val="factor"/>
              <c:yMode val="factor"/>
              <c:x val="0.01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3162365"/>
        <c:crossesAt val="1"/>
        <c:crossBetween val="between"/>
        <c:dispUnits/>
      </c:valAx>
      <c:catAx>
        <c:axId val="1797015"/>
        <c:scaling>
          <c:orientation val="minMax"/>
        </c:scaling>
        <c:axPos val="b"/>
        <c:delete val="1"/>
        <c:majorTickMark val="out"/>
        <c:minorTickMark val="none"/>
        <c:tickLblPos val="nextTo"/>
        <c:crossAx val="16173136"/>
        <c:crosses val="autoZero"/>
        <c:auto val="0"/>
        <c:lblOffset val="100"/>
        <c:tickLblSkip val="1"/>
        <c:noMultiLvlLbl val="0"/>
      </c:catAx>
      <c:valAx>
        <c:axId val="16173136"/>
        <c:scaling>
          <c:orientation val="minMax"/>
        </c:scaling>
        <c:axPos val="l"/>
        <c:delete val="1"/>
        <c:majorTickMark val="out"/>
        <c:minorTickMark val="none"/>
        <c:tickLblPos val="nextTo"/>
        <c:crossAx val="179701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"/>
          <c:y val="0.953"/>
          <c:w val="0.8955"/>
          <c:h val="0.034"/>
        </c:manualLayout>
      </c:layout>
      <c:overlay val="0"/>
      <c:spPr>
        <a:gradFill rotWithShape="1">
          <a:gsLst>
            <a:gs pos="0">
              <a:srgbClr val="DDDDFF"/>
            </a:gs>
            <a:gs pos="100000">
              <a:srgbClr val="9999FF"/>
            </a:gs>
          </a:gsLst>
          <a:lin ang="5400000" scaled="1"/>
        </a:gra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75"/>
  </sheetViews>
  <pageMargins left="0.25" right="0.25" top="0.5" bottom="0.5" header="0.5" footer="0.25"/>
  <pageSetup horizontalDpi="600" verticalDpi="600" orientation="landscape"/>
  <headerFooter>
    <oddFooter>&amp;C&amp;D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0.50575</cdr:y>
    </cdr:from>
    <cdr:to>
      <cdr:x>0.51925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4752975" y="3457575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848475"/>
    <xdr:graphicFrame>
      <xdr:nvGraphicFramePr>
        <xdr:cNvPr id="1" name="Shape 1025"/>
        <xdr:cNvGraphicFramePr/>
      </xdr:nvGraphicFramePr>
      <xdr:xfrm>
        <a:off x="0" y="0"/>
        <a:ext cx="95916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5" sqref="C35"/>
    </sheetView>
  </sheetViews>
  <sheetFormatPr defaultColWidth="9.140625" defaultRowHeight="12.75"/>
  <cols>
    <col min="1" max="1" width="12.421875" style="10" customWidth="1"/>
    <col min="2" max="2" width="8.28125" style="10" customWidth="1"/>
    <col min="3" max="3" width="12.7109375" style="34" customWidth="1"/>
    <col min="4" max="4" width="21.140625" style="34" bestFit="1" customWidth="1"/>
    <col min="5" max="5" width="13.7109375" style="34" customWidth="1"/>
    <col min="6" max="6" width="19.57421875" style="34" bestFit="1" customWidth="1"/>
    <col min="7" max="7" width="15.57421875" style="34" customWidth="1"/>
    <col min="8" max="8" width="16.421875" style="34" customWidth="1"/>
    <col min="9" max="9" width="23.140625" style="34" bestFit="1" customWidth="1"/>
    <col min="10" max="10" width="20.7109375" style="34" customWidth="1"/>
    <col min="11" max="11" width="24.28125" style="34" bestFit="1" customWidth="1"/>
    <col min="12" max="12" width="26.140625" style="34" bestFit="1" customWidth="1"/>
    <col min="13" max="13" width="13.28125" style="10" bestFit="1" customWidth="1"/>
    <col min="14" max="14" width="10.140625" style="10" bestFit="1" customWidth="1"/>
    <col min="15" max="16384" width="9.140625" style="10" customWidth="1"/>
  </cols>
  <sheetData>
    <row r="1" spans="1:13" ht="13.5" thickBot="1">
      <c r="A1" s="4">
        <f>A14</f>
        <v>39457</v>
      </c>
      <c r="B1" s="5"/>
      <c r="C1" s="6"/>
      <c r="D1" s="6"/>
      <c r="E1" s="7"/>
      <c r="F1" s="8"/>
      <c r="G1" s="9"/>
      <c r="H1" s="6"/>
      <c r="I1" s="6"/>
      <c r="J1" s="6"/>
      <c r="K1" s="6"/>
      <c r="L1" s="6"/>
      <c r="M1" s="6"/>
    </row>
    <row r="2" spans="1:13" ht="15.75" customHeight="1">
      <c r="A2" s="11"/>
      <c r="B2" s="12" t="s">
        <v>3</v>
      </c>
      <c r="C2" s="13"/>
      <c r="D2" s="12"/>
      <c r="E2" s="12"/>
      <c r="F2" s="13"/>
      <c r="G2" s="13"/>
      <c r="H2" s="13"/>
      <c r="I2" s="13"/>
      <c r="J2" s="13"/>
      <c r="K2" s="13"/>
      <c r="L2" s="13"/>
      <c r="M2" s="13"/>
    </row>
    <row r="3" spans="1:14" ht="15.75" customHeight="1">
      <c r="A3" s="14"/>
      <c r="B3" s="15"/>
      <c r="C3" s="16"/>
      <c r="D3" s="17" t="s">
        <v>7</v>
      </c>
      <c r="E3" s="15"/>
      <c r="F3" s="17" t="s">
        <v>7</v>
      </c>
      <c r="G3" s="18" t="s">
        <v>7</v>
      </c>
      <c r="H3" s="50" t="s">
        <v>16</v>
      </c>
      <c r="I3" s="17" t="s">
        <v>7</v>
      </c>
      <c r="J3" s="17" t="s">
        <v>5</v>
      </c>
      <c r="K3" s="17" t="s">
        <v>5</v>
      </c>
      <c r="L3" s="17" t="s">
        <v>10</v>
      </c>
      <c r="M3" s="17" t="s">
        <v>4</v>
      </c>
      <c r="N3" s="19"/>
    </row>
    <row r="4" spans="1:15" ht="12.75">
      <c r="A4" s="20" t="s">
        <v>0</v>
      </c>
      <c r="B4" s="20" t="s">
        <v>1</v>
      </c>
      <c r="C4" s="21" t="s">
        <v>6</v>
      </c>
      <c r="D4" s="22"/>
      <c r="E4" s="21" t="s">
        <v>14</v>
      </c>
      <c r="F4" s="21"/>
      <c r="G4" s="21" t="s">
        <v>8</v>
      </c>
      <c r="H4" s="51"/>
      <c r="I4" s="21"/>
      <c r="J4" s="21"/>
      <c r="K4" s="50" t="s">
        <v>9</v>
      </c>
      <c r="L4" s="21" t="s">
        <v>11</v>
      </c>
      <c r="M4" s="21"/>
      <c r="N4" s="20" t="str">
        <f>A4</f>
        <v>Date</v>
      </c>
      <c r="O4" s="23"/>
    </row>
    <row r="5" spans="1:15" ht="13.5" thickBot="1">
      <c r="A5" s="38"/>
      <c r="B5" s="20"/>
      <c r="C5" s="43">
        <v>1000</v>
      </c>
      <c r="D5" s="22" t="s">
        <v>13</v>
      </c>
      <c r="E5" s="43">
        <v>1000</v>
      </c>
      <c r="F5" s="21" t="s">
        <v>8</v>
      </c>
      <c r="G5" s="43">
        <v>1000</v>
      </c>
      <c r="H5" s="43">
        <v>1000</v>
      </c>
      <c r="I5" s="21" t="s">
        <v>17</v>
      </c>
      <c r="J5" s="43">
        <v>1000</v>
      </c>
      <c r="K5" s="51"/>
      <c r="L5" s="21" t="s">
        <v>12</v>
      </c>
      <c r="M5" s="21" t="s">
        <v>4</v>
      </c>
      <c r="N5" s="20"/>
      <c r="O5" s="23"/>
    </row>
    <row r="6" spans="1:15" ht="14.25" thickBot="1" thickTop="1">
      <c r="A6" s="40">
        <v>39447</v>
      </c>
      <c r="B6" s="36">
        <f>B5+1</f>
        <v>1</v>
      </c>
      <c r="C6" s="42">
        <v>0</v>
      </c>
      <c r="D6" s="41">
        <f>+C6</f>
        <v>0</v>
      </c>
      <c r="E6" s="42">
        <v>0</v>
      </c>
      <c r="F6" s="44">
        <f>+E6</f>
        <v>0</v>
      </c>
      <c r="G6" s="44">
        <f>E6</f>
        <v>0</v>
      </c>
      <c r="H6" s="1">
        <v>0</v>
      </c>
      <c r="I6" s="41">
        <f>+H6</f>
        <v>0</v>
      </c>
      <c r="J6" s="42">
        <v>0</v>
      </c>
      <c r="K6" s="41">
        <f>J6</f>
        <v>0</v>
      </c>
      <c r="L6" s="3">
        <f>IF(K6-G6&lt;0,0,K6-G6)</f>
        <v>0</v>
      </c>
      <c r="M6" s="25">
        <f>SUM($M$33/$M$34)</f>
        <v>40</v>
      </c>
      <c r="N6" s="47">
        <f>A6</f>
        <v>39447</v>
      </c>
      <c r="O6" s="26"/>
    </row>
    <row r="7" spans="1:15" ht="13.5" thickTop="1">
      <c r="A7" s="39">
        <f>+A6+1</f>
        <v>39448</v>
      </c>
      <c r="B7" s="36">
        <f>B6+1</f>
        <v>2</v>
      </c>
      <c r="C7" s="42">
        <v>0</v>
      </c>
      <c r="D7" s="41">
        <f>IF(C7="",0,D6+C7)</f>
        <v>0</v>
      </c>
      <c r="E7" s="42">
        <v>0</v>
      </c>
      <c r="F7" s="44">
        <f>IF(E7="",0,F6+E7)</f>
        <v>0</v>
      </c>
      <c r="G7" s="44">
        <f>G6+E7</f>
        <v>0</v>
      </c>
      <c r="H7" s="1">
        <v>0</v>
      </c>
      <c r="I7" s="41">
        <f>IF(H7="",0,I6+H7)</f>
        <v>0</v>
      </c>
      <c r="J7" s="42">
        <v>0</v>
      </c>
      <c r="K7" s="41">
        <f>K6+J7</f>
        <v>0</v>
      </c>
      <c r="L7" s="3">
        <f aca="true" t="shared" si="0" ref="L7:L30">IF(K7-G7&lt;0,0,K7-G7)</f>
        <v>0</v>
      </c>
      <c r="M7" s="25">
        <f aca="true" t="shared" si="1" ref="M7:M24">SUM($M$33/$M$34)+M6</f>
        <v>80</v>
      </c>
      <c r="N7" s="47">
        <f>A7</f>
        <v>39448</v>
      </c>
      <c r="O7" s="26"/>
    </row>
    <row r="8" spans="1:15" ht="12.75">
      <c r="A8" s="2">
        <f aca="true" t="shared" si="2" ref="A8:A30">+A7+1</f>
        <v>39449</v>
      </c>
      <c r="B8" s="36">
        <f aca="true" t="shared" si="3" ref="B8:B30">B7+1</f>
        <v>3</v>
      </c>
      <c r="C8" s="42">
        <v>114.642</v>
      </c>
      <c r="D8" s="41">
        <f aca="true" t="shared" si="4" ref="D8:D30">IF(C8="",0,D7+C8)</f>
        <v>114.642</v>
      </c>
      <c r="E8" s="42">
        <v>2.179</v>
      </c>
      <c r="F8" s="44">
        <f aca="true" t="shared" si="5" ref="F8:F30">IF(E8="",0,F7+E8)</f>
        <v>2.179</v>
      </c>
      <c r="G8" s="44">
        <f aca="true" t="shared" si="6" ref="G8:G30">G7+E8</f>
        <v>2.179</v>
      </c>
      <c r="H8" s="1">
        <v>-1.905</v>
      </c>
      <c r="I8" s="41">
        <f aca="true" t="shared" si="7" ref="I8:I30">IF(H8="",0,I7+H8)</f>
        <v>-1.905</v>
      </c>
      <c r="J8" s="42">
        <v>11.349</v>
      </c>
      <c r="K8" s="41">
        <f aca="true" t="shared" si="8" ref="K8:K30">K7+J8</f>
        <v>11.349</v>
      </c>
      <c r="L8" s="3">
        <f t="shared" si="0"/>
        <v>9.17</v>
      </c>
      <c r="M8" s="25">
        <f t="shared" si="1"/>
        <v>120</v>
      </c>
      <c r="N8" s="47">
        <f>A8</f>
        <v>39449</v>
      </c>
      <c r="O8" s="26"/>
    </row>
    <row r="9" spans="1:15" ht="12.75">
      <c r="A9" s="2">
        <f t="shared" si="2"/>
        <v>39450</v>
      </c>
      <c r="B9" s="36">
        <f t="shared" si="3"/>
        <v>4</v>
      </c>
      <c r="C9" s="42">
        <v>19.167</v>
      </c>
      <c r="D9" s="41">
        <f t="shared" si="4"/>
        <v>133.809</v>
      </c>
      <c r="E9" s="42">
        <v>24.204</v>
      </c>
      <c r="F9" s="44">
        <f t="shared" si="5"/>
        <v>26.383</v>
      </c>
      <c r="G9" s="44">
        <f t="shared" si="6"/>
        <v>26.383</v>
      </c>
      <c r="H9" s="1">
        <v>-3.115</v>
      </c>
      <c r="I9" s="41">
        <f t="shared" si="7"/>
        <v>-5.0200000000000005</v>
      </c>
      <c r="J9" s="42">
        <v>1.492</v>
      </c>
      <c r="K9" s="41">
        <f t="shared" si="8"/>
        <v>12.841000000000001</v>
      </c>
      <c r="L9" s="3">
        <f t="shared" si="0"/>
        <v>0</v>
      </c>
      <c r="M9" s="25">
        <f t="shared" si="1"/>
        <v>160</v>
      </c>
      <c r="N9" s="47">
        <f aca="true" t="shared" si="9" ref="N9:N30">A9</f>
        <v>39450</v>
      </c>
      <c r="O9" s="26"/>
    </row>
    <row r="10" spans="1:15" ht="12.75">
      <c r="A10" s="2">
        <f t="shared" si="2"/>
        <v>39451</v>
      </c>
      <c r="B10" s="36">
        <f t="shared" si="3"/>
        <v>5</v>
      </c>
      <c r="C10" s="42">
        <v>8.196</v>
      </c>
      <c r="D10" s="41">
        <f t="shared" si="4"/>
        <v>142.005</v>
      </c>
      <c r="E10" s="42">
        <v>23.728</v>
      </c>
      <c r="F10" s="44">
        <f t="shared" si="5"/>
        <v>50.111000000000004</v>
      </c>
      <c r="G10" s="44">
        <f t="shared" si="6"/>
        <v>50.111000000000004</v>
      </c>
      <c r="H10" s="1">
        <v>0</v>
      </c>
      <c r="I10" s="41">
        <f t="shared" si="7"/>
        <v>-5.0200000000000005</v>
      </c>
      <c r="J10" s="42">
        <v>2.414</v>
      </c>
      <c r="K10" s="41">
        <f t="shared" si="8"/>
        <v>15.255</v>
      </c>
      <c r="L10" s="3">
        <f t="shared" si="0"/>
        <v>0</v>
      </c>
      <c r="M10" s="25">
        <f t="shared" si="1"/>
        <v>200</v>
      </c>
      <c r="N10" s="47">
        <f t="shared" si="9"/>
        <v>39451</v>
      </c>
      <c r="O10" s="26"/>
    </row>
    <row r="11" spans="1:15" ht="12.75">
      <c r="A11" s="2">
        <f>+A6+7</f>
        <v>39454</v>
      </c>
      <c r="B11" s="37">
        <f t="shared" si="3"/>
        <v>6</v>
      </c>
      <c r="C11" s="42">
        <v>3.252</v>
      </c>
      <c r="D11" s="41">
        <f t="shared" si="4"/>
        <v>145.257</v>
      </c>
      <c r="E11" s="42">
        <v>6.636</v>
      </c>
      <c r="F11" s="44">
        <f t="shared" si="5"/>
        <v>56.74700000000001</v>
      </c>
      <c r="G11" s="44">
        <f t="shared" si="6"/>
        <v>56.74700000000001</v>
      </c>
      <c r="H11" s="1">
        <v>-5.956</v>
      </c>
      <c r="I11" s="41">
        <f t="shared" si="7"/>
        <v>-10.976</v>
      </c>
      <c r="J11" s="42">
        <v>6.283</v>
      </c>
      <c r="K11" s="41">
        <f t="shared" si="8"/>
        <v>21.538</v>
      </c>
      <c r="L11" s="3">
        <f t="shared" si="0"/>
        <v>0</v>
      </c>
      <c r="M11" s="25">
        <f t="shared" si="1"/>
        <v>240</v>
      </c>
      <c r="N11" s="47">
        <f t="shared" si="9"/>
        <v>39454</v>
      </c>
      <c r="O11" s="26"/>
    </row>
    <row r="12" spans="1:15" ht="12.75">
      <c r="A12" s="48">
        <f>+A11+1</f>
        <v>39455</v>
      </c>
      <c r="B12" s="37">
        <f t="shared" si="3"/>
        <v>7</v>
      </c>
      <c r="C12" s="42">
        <v>37.881</v>
      </c>
      <c r="D12" s="41">
        <f t="shared" si="4"/>
        <v>183.138</v>
      </c>
      <c r="E12" s="42">
        <v>2.08</v>
      </c>
      <c r="F12" s="44">
        <f t="shared" si="5"/>
        <v>58.827000000000005</v>
      </c>
      <c r="G12" s="44">
        <f t="shared" si="6"/>
        <v>58.827000000000005</v>
      </c>
      <c r="H12" s="1">
        <v>0</v>
      </c>
      <c r="I12" s="41">
        <f t="shared" si="7"/>
        <v>-10.976</v>
      </c>
      <c r="J12" s="42">
        <v>5.53</v>
      </c>
      <c r="K12" s="41">
        <f t="shared" si="8"/>
        <v>27.068</v>
      </c>
      <c r="L12" s="3">
        <f t="shared" si="0"/>
        <v>0</v>
      </c>
      <c r="M12" s="25">
        <f t="shared" si="1"/>
        <v>280</v>
      </c>
      <c r="N12" s="47">
        <f t="shared" si="9"/>
        <v>39455</v>
      </c>
      <c r="O12" s="26"/>
    </row>
    <row r="13" spans="1:15" ht="12.75">
      <c r="A13" s="48">
        <f t="shared" si="2"/>
        <v>39456</v>
      </c>
      <c r="B13" s="37">
        <f t="shared" si="3"/>
        <v>8</v>
      </c>
      <c r="C13" s="42">
        <v>50.461</v>
      </c>
      <c r="D13" s="41">
        <f t="shared" si="4"/>
        <v>233.599</v>
      </c>
      <c r="E13" s="42">
        <v>26.59</v>
      </c>
      <c r="F13" s="44">
        <f t="shared" si="5"/>
        <v>85.417</v>
      </c>
      <c r="G13" s="44">
        <f t="shared" si="6"/>
        <v>85.417</v>
      </c>
      <c r="H13" s="1">
        <v>-1.467</v>
      </c>
      <c r="I13" s="41">
        <f t="shared" si="7"/>
        <v>-12.443000000000001</v>
      </c>
      <c r="J13" s="42">
        <v>7.12</v>
      </c>
      <c r="K13" s="41">
        <f t="shared" si="8"/>
        <v>34.188</v>
      </c>
      <c r="L13" s="3">
        <f t="shared" si="0"/>
        <v>0</v>
      </c>
      <c r="M13" s="25">
        <f t="shared" si="1"/>
        <v>320</v>
      </c>
      <c r="N13" s="47">
        <f t="shared" si="9"/>
        <v>39456</v>
      </c>
      <c r="O13" s="26"/>
    </row>
    <row r="14" spans="1:15" ht="12.75">
      <c r="A14" s="48">
        <f t="shared" si="2"/>
        <v>39457</v>
      </c>
      <c r="B14" s="37">
        <f t="shared" si="3"/>
        <v>9</v>
      </c>
      <c r="C14" s="42">
        <v>1.999</v>
      </c>
      <c r="D14" s="41">
        <f t="shared" si="4"/>
        <v>235.59799999999998</v>
      </c>
      <c r="E14" s="42">
        <v>37.513</v>
      </c>
      <c r="F14" s="44">
        <f t="shared" si="5"/>
        <v>122.93</v>
      </c>
      <c r="G14" s="44">
        <f t="shared" si="6"/>
        <v>122.93</v>
      </c>
      <c r="H14" s="1">
        <v>-6.905</v>
      </c>
      <c r="I14" s="41">
        <f t="shared" si="7"/>
        <v>-19.348000000000003</v>
      </c>
      <c r="J14" s="42">
        <v>15.649</v>
      </c>
      <c r="K14" s="41">
        <f t="shared" si="8"/>
        <v>49.837</v>
      </c>
      <c r="L14" s="3">
        <f t="shared" si="0"/>
        <v>0</v>
      </c>
      <c r="M14" s="25">
        <f t="shared" si="1"/>
        <v>360</v>
      </c>
      <c r="N14" s="47">
        <f t="shared" si="9"/>
        <v>39457</v>
      </c>
      <c r="O14" s="26"/>
    </row>
    <row r="15" spans="1:15" ht="12.75">
      <c r="A15" s="48">
        <f t="shared" si="2"/>
        <v>39458</v>
      </c>
      <c r="B15" s="37">
        <f t="shared" si="3"/>
        <v>10</v>
      </c>
      <c r="C15" s="42">
        <v>10.447</v>
      </c>
      <c r="D15" s="41">
        <f t="shared" si="4"/>
        <v>246.045</v>
      </c>
      <c r="E15" s="42">
        <v>40.769</v>
      </c>
      <c r="F15" s="44">
        <f t="shared" si="5"/>
        <v>163.699</v>
      </c>
      <c r="G15" s="44">
        <f t="shared" si="6"/>
        <v>163.699</v>
      </c>
      <c r="H15" s="1">
        <v>-30.791</v>
      </c>
      <c r="I15" s="41">
        <f t="shared" si="7"/>
        <v>-50.139</v>
      </c>
      <c r="J15" s="42">
        <v>28.898</v>
      </c>
      <c r="K15" s="41">
        <f t="shared" si="8"/>
        <v>78.735</v>
      </c>
      <c r="L15" s="3">
        <f t="shared" si="0"/>
        <v>0</v>
      </c>
      <c r="M15" s="25">
        <f t="shared" si="1"/>
        <v>400</v>
      </c>
      <c r="N15" s="47">
        <f t="shared" si="9"/>
        <v>39458</v>
      </c>
      <c r="O15" s="26"/>
    </row>
    <row r="16" spans="1:15" ht="12.75">
      <c r="A16" s="48">
        <f>A11+7</f>
        <v>39461</v>
      </c>
      <c r="B16" s="37">
        <f t="shared" si="3"/>
        <v>11</v>
      </c>
      <c r="C16" s="42">
        <v>50.199</v>
      </c>
      <c r="D16" s="41">
        <f t="shared" si="4"/>
        <v>296.24399999999997</v>
      </c>
      <c r="E16" s="42">
        <v>47.617</v>
      </c>
      <c r="F16" s="44">
        <f t="shared" si="5"/>
        <v>211.316</v>
      </c>
      <c r="G16" s="44">
        <f t="shared" si="6"/>
        <v>211.316</v>
      </c>
      <c r="H16" s="1">
        <v>3.207</v>
      </c>
      <c r="I16" s="41">
        <f t="shared" si="7"/>
        <v>-46.932</v>
      </c>
      <c r="J16" s="42">
        <v>23.17</v>
      </c>
      <c r="K16" s="41">
        <f t="shared" si="8"/>
        <v>101.905</v>
      </c>
      <c r="L16" s="3">
        <f t="shared" si="0"/>
        <v>0</v>
      </c>
      <c r="M16" s="25">
        <f t="shared" si="1"/>
        <v>440</v>
      </c>
      <c r="N16" s="47">
        <f t="shared" si="9"/>
        <v>39461</v>
      </c>
      <c r="O16" s="26"/>
    </row>
    <row r="17" spans="1:15" ht="12.75">
      <c r="A17" s="48">
        <f t="shared" si="2"/>
        <v>39462</v>
      </c>
      <c r="B17" s="37">
        <f t="shared" si="3"/>
        <v>12</v>
      </c>
      <c r="C17" s="42">
        <v>12.676</v>
      </c>
      <c r="D17" s="41">
        <f t="shared" si="4"/>
        <v>308.91999999999996</v>
      </c>
      <c r="E17" s="42">
        <v>25.912</v>
      </c>
      <c r="F17" s="44">
        <f t="shared" si="5"/>
        <v>237.228</v>
      </c>
      <c r="G17" s="44">
        <f t="shared" si="6"/>
        <v>237.228</v>
      </c>
      <c r="H17" s="1">
        <v>0.763</v>
      </c>
      <c r="I17" s="41">
        <f t="shared" si="7"/>
        <v>-46.169000000000004</v>
      </c>
      <c r="J17" s="42">
        <v>12.218</v>
      </c>
      <c r="K17" s="41">
        <f t="shared" si="8"/>
        <v>114.123</v>
      </c>
      <c r="L17" s="3">
        <f t="shared" si="0"/>
        <v>0</v>
      </c>
      <c r="M17" s="25">
        <f t="shared" si="1"/>
        <v>480</v>
      </c>
      <c r="N17" s="47">
        <f t="shared" si="9"/>
        <v>39462</v>
      </c>
      <c r="O17" s="26"/>
    </row>
    <row r="18" spans="1:15" ht="12.75">
      <c r="A18" s="48">
        <f t="shared" si="2"/>
        <v>39463</v>
      </c>
      <c r="B18" s="37">
        <f t="shared" si="3"/>
        <v>13</v>
      </c>
      <c r="C18" s="42">
        <v>42.257</v>
      </c>
      <c r="D18" s="41">
        <f t="shared" si="4"/>
        <v>351.17699999999996</v>
      </c>
      <c r="E18" s="42">
        <v>33.148</v>
      </c>
      <c r="F18" s="44">
        <f t="shared" si="5"/>
        <v>270.37600000000003</v>
      </c>
      <c r="G18" s="44">
        <f t="shared" si="6"/>
        <v>270.37600000000003</v>
      </c>
      <c r="H18" s="1">
        <v>-0.112</v>
      </c>
      <c r="I18" s="41">
        <f t="shared" si="7"/>
        <v>-46.281000000000006</v>
      </c>
      <c r="J18" s="42">
        <v>17.357</v>
      </c>
      <c r="K18" s="41">
        <f t="shared" si="8"/>
        <v>131.48000000000002</v>
      </c>
      <c r="L18" s="3">
        <f t="shared" si="0"/>
        <v>0</v>
      </c>
      <c r="M18" s="25">
        <f t="shared" si="1"/>
        <v>520</v>
      </c>
      <c r="N18" s="47">
        <f t="shared" si="9"/>
        <v>39463</v>
      </c>
      <c r="O18" s="26"/>
    </row>
    <row r="19" spans="1:15" ht="12.75">
      <c r="A19" s="48">
        <f t="shared" si="2"/>
        <v>39464</v>
      </c>
      <c r="B19" s="37">
        <f t="shared" si="3"/>
        <v>14</v>
      </c>
      <c r="C19" s="42">
        <v>27.118</v>
      </c>
      <c r="D19" s="41">
        <f t="shared" si="4"/>
        <v>378.29499999999996</v>
      </c>
      <c r="E19" s="42">
        <v>34.918</v>
      </c>
      <c r="F19" s="44">
        <f t="shared" si="5"/>
        <v>305.29400000000004</v>
      </c>
      <c r="G19" s="44">
        <f t="shared" si="6"/>
        <v>305.29400000000004</v>
      </c>
      <c r="H19" s="1">
        <v>2.693</v>
      </c>
      <c r="I19" s="41">
        <f t="shared" si="7"/>
        <v>-43.58800000000001</v>
      </c>
      <c r="J19" s="42">
        <v>30.287</v>
      </c>
      <c r="K19" s="41">
        <f t="shared" si="8"/>
        <v>161.76700000000002</v>
      </c>
      <c r="L19" s="3">
        <f t="shared" si="0"/>
        <v>0</v>
      </c>
      <c r="M19" s="25">
        <f t="shared" si="1"/>
        <v>560</v>
      </c>
      <c r="N19" s="47">
        <f t="shared" si="9"/>
        <v>39464</v>
      </c>
      <c r="O19" s="26"/>
    </row>
    <row r="20" spans="1:15" ht="12.75">
      <c r="A20" s="48">
        <f t="shared" si="2"/>
        <v>39465</v>
      </c>
      <c r="B20" s="37">
        <f t="shared" si="3"/>
        <v>15</v>
      </c>
      <c r="C20" s="42">
        <v>37.771</v>
      </c>
      <c r="D20" s="41">
        <f t="shared" si="4"/>
        <v>416.066</v>
      </c>
      <c r="E20" s="42">
        <v>9.087</v>
      </c>
      <c r="F20" s="44">
        <f t="shared" si="5"/>
        <v>314.38100000000003</v>
      </c>
      <c r="G20" s="44">
        <f t="shared" si="6"/>
        <v>314.38100000000003</v>
      </c>
      <c r="H20" s="1">
        <v>0</v>
      </c>
      <c r="I20" s="41">
        <f t="shared" si="7"/>
        <v>-43.58800000000001</v>
      </c>
      <c r="J20" s="42">
        <v>23.353</v>
      </c>
      <c r="K20" s="41">
        <f t="shared" si="8"/>
        <v>185.12000000000003</v>
      </c>
      <c r="L20" s="3">
        <f t="shared" si="0"/>
        <v>0</v>
      </c>
      <c r="M20" s="25">
        <f t="shared" si="1"/>
        <v>600</v>
      </c>
      <c r="N20" s="47">
        <f t="shared" si="9"/>
        <v>39465</v>
      </c>
      <c r="O20" s="26"/>
    </row>
    <row r="21" spans="1:15" ht="12.75">
      <c r="A21" s="48">
        <f>A16+7</f>
        <v>39468</v>
      </c>
      <c r="B21" s="37">
        <f t="shared" si="3"/>
        <v>16</v>
      </c>
      <c r="C21" s="42">
        <v>14.477</v>
      </c>
      <c r="D21" s="41">
        <f t="shared" si="4"/>
        <v>430.54299999999995</v>
      </c>
      <c r="E21" s="42">
        <v>30.531</v>
      </c>
      <c r="F21" s="44">
        <f>IF(E21="",0,F20+E21)</f>
        <v>344.91200000000003</v>
      </c>
      <c r="G21" s="44">
        <f t="shared" si="6"/>
        <v>344.91200000000003</v>
      </c>
      <c r="H21" s="1">
        <v>15.841</v>
      </c>
      <c r="I21" s="41">
        <f t="shared" si="7"/>
        <v>-27.747000000000007</v>
      </c>
      <c r="J21" s="42">
        <v>33.768</v>
      </c>
      <c r="K21" s="41">
        <f t="shared" si="8"/>
        <v>218.88800000000003</v>
      </c>
      <c r="L21" s="3">
        <f t="shared" si="0"/>
        <v>0</v>
      </c>
      <c r="M21" s="25">
        <f t="shared" si="1"/>
        <v>640</v>
      </c>
      <c r="N21" s="47">
        <f t="shared" si="9"/>
        <v>39468</v>
      </c>
      <c r="O21" s="26"/>
    </row>
    <row r="22" spans="1:15" ht="12.75">
      <c r="A22" s="48">
        <f t="shared" si="2"/>
        <v>39469</v>
      </c>
      <c r="B22" s="37">
        <f t="shared" si="3"/>
        <v>17</v>
      </c>
      <c r="C22" s="42">
        <v>19.075</v>
      </c>
      <c r="D22" s="41">
        <f t="shared" si="4"/>
        <v>449.61799999999994</v>
      </c>
      <c r="E22" s="42">
        <v>9.295</v>
      </c>
      <c r="F22" s="44">
        <f t="shared" si="5"/>
        <v>354.20700000000005</v>
      </c>
      <c r="G22" s="44">
        <f t="shared" si="6"/>
        <v>354.20700000000005</v>
      </c>
      <c r="H22" s="1">
        <v>-0.615</v>
      </c>
      <c r="I22" s="41">
        <f t="shared" si="7"/>
        <v>-28.362000000000005</v>
      </c>
      <c r="J22" s="42">
        <v>32.737</v>
      </c>
      <c r="K22" s="41">
        <f t="shared" si="8"/>
        <v>251.62500000000003</v>
      </c>
      <c r="L22" s="3">
        <f t="shared" si="0"/>
        <v>0</v>
      </c>
      <c r="M22" s="25">
        <f t="shared" si="1"/>
        <v>680</v>
      </c>
      <c r="N22" s="47">
        <f t="shared" si="9"/>
        <v>39469</v>
      </c>
      <c r="O22" s="26"/>
    </row>
    <row r="23" spans="1:15" ht="12.75">
      <c r="A23" s="48">
        <f t="shared" si="2"/>
        <v>39470</v>
      </c>
      <c r="B23" s="37">
        <f t="shared" si="3"/>
        <v>18</v>
      </c>
      <c r="C23" s="42">
        <v>17.777</v>
      </c>
      <c r="D23" s="41">
        <f t="shared" si="4"/>
        <v>467.3949999999999</v>
      </c>
      <c r="E23" s="42">
        <v>8.241</v>
      </c>
      <c r="F23" s="44">
        <f t="shared" si="5"/>
        <v>362.44800000000004</v>
      </c>
      <c r="G23" s="44">
        <f t="shared" si="6"/>
        <v>362.44800000000004</v>
      </c>
      <c r="H23" s="1">
        <v>-1.523</v>
      </c>
      <c r="I23" s="41">
        <f t="shared" si="7"/>
        <v>-29.885000000000005</v>
      </c>
      <c r="J23" s="42">
        <v>7.529</v>
      </c>
      <c r="K23" s="41">
        <f t="shared" si="8"/>
        <v>259.15400000000005</v>
      </c>
      <c r="L23" s="3">
        <f t="shared" si="0"/>
        <v>0</v>
      </c>
      <c r="M23" s="25">
        <f t="shared" si="1"/>
        <v>720</v>
      </c>
      <c r="N23" s="47">
        <f t="shared" si="9"/>
        <v>39470</v>
      </c>
      <c r="O23" s="26"/>
    </row>
    <row r="24" spans="1:15" ht="12.75">
      <c r="A24" s="48">
        <f t="shared" si="2"/>
        <v>39471</v>
      </c>
      <c r="B24" s="37">
        <f t="shared" si="3"/>
        <v>19</v>
      </c>
      <c r="C24" s="42">
        <v>77.106</v>
      </c>
      <c r="D24" s="41">
        <f t="shared" si="4"/>
        <v>544.501</v>
      </c>
      <c r="E24" s="42">
        <v>37.439</v>
      </c>
      <c r="F24" s="44">
        <f t="shared" si="5"/>
        <v>399.88700000000006</v>
      </c>
      <c r="G24" s="44">
        <f t="shared" si="6"/>
        <v>399.88700000000006</v>
      </c>
      <c r="H24" s="1">
        <v>-0.889</v>
      </c>
      <c r="I24" s="41">
        <f t="shared" si="7"/>
        <v>-30.774000000000004</v>
      </c>
      <c r="J24" s="42">
        <v>58.632</v>
      </c>
      <c r="K24" s="41">
        <f t="shared" si="8"/>
        <v>317.78600000000006</v>
      </c>
      <c r="L24" s="3">
        <f t="shared" si="0"/>
        <v>0</v>
      </c>
      <c r="M24" s="25">
        <f t="shared" si="1"/>
        <v>760</v>
      </c>
      <c r="N24" s="47">
        <f t="shared" si="9"/>
        <v>39471</v>
      </c>
      <c r="O24" s="23"/>
    </row>
    <row r="25" spans="1:15" ht="12.75">
      <c r="A25" s="48">
        <f t="shared" si="2"/>
        <v>39472</v>
      </c>
      <c r="B25" s="37">
        <f t="shared" si="3"/>
        <v>20</v>
      </c>
      <c r="C25" s="42">
        <v>17.469</v>
      </c>
      <c r="D25" s="41">
        <f t="shared" si="4"/>
        <v>561.97</v>
      </c>
      <c r="E25" s="42">
        <v>12.83</v>
      </c>
      <c r="F25" s="44">
        <f t="shared" si="5"/>
        <v>412.71700000000004</v>
      </c>
      <c r="G25" s="44">
        <f t="shared" si="6"/>
        <v>412.71700000000004</v>
      </c>
      <c r="H25" s="1">
        <v>3.297</v>
      </c>
      <c r="I25" s="41">
        <f t="shared" si="7"/>
        <v>-27.477000000000004</v>
      </c>
      <c r="J25" s="42">
        <v>11.744</v>
      </c>
      <c r="K25" s="41">
        <f t="shared" si="8"/>
        <v>329.5300000000001</v>
      </c>
      <c r="L25" s="3">
        <f t="shared" si="0"/>
        <v>0</v>
      </c>
      <c r="M25" s="25">
        <f aca="true" t="shared" si="10" ref="M25:M30">SUM($M$33/$M$34)+M24</f>
        <v>800</v>
      </c>
      <c r="N25" s="47">
        <f t="shared" si="9"/>
        <v>39472</v>
      </c>
      <c r="O25" s="23"/>
    </row>
    <row r="26" spans="1:15" ht="12.75">
      <c r="A26" s="48">
        <f>A21+7</f>
        <v>39475</v>
      </c>
      <c r="B26" s="37">
        <f t="shared" si="3"/>
        <v>21</v>
      </c>
      <c r="C26" s="42">
        <v>55.398</v>
      </c>
      <c r="D26" s="41">
        <f t="shared" si="4"/>
        <v>617.368</v>
      </c>
      <c r="E26" s="42">
        <v>49.217</v>
      </c>
      <c r="F26" s="44">
        <f t="shared" si="5"/>
        <v>461.934</v>
      </c>
      <c r="G26" s="44">
        <f t="shared" si="6"/>
        <v>461.934</v>
      </c>
      <c r="H26" s="1">
        <v>-1.391</v>
      </c>
      <c r="I26" s="41">
        <f t="shared" si="7"/>
        <v>-28.868000000000002</v>
      </c>
      <c r="J26" s="45">
        <v>42.007</v>
      </c>
      <c r="K26" s="41">
        <f t="shared" si="8"/>
        <v>371.5370000000001</v>
      </c>
      <c r="L26" s="3">
        <f t="shared" si="0"/>
        <v>0</v>
      </c>
      <c r="M26" s="25">
        <f t="shared" si="10"/>
        <v>840</v>
      </c>
      <c r="N26" s="47">
        <f t="shared" si="9"/>
        <v>39475</v>
      </c>
      <c r="O26" s="23"/>
    </row>
    <row r="27" spans="1:15" ht="12.75">
      <c r="A27" s="39">
        <f t="shared" si="2"/>
        <v>39476</v>
      </c>
      <c r="B27" s="36">
        <f t="shared" si="3"/>
        <v>22</v>
      </c>
      <c r="C27" s="42">
        <v>29.71</v>
      </c>
      <c r="D27" s="41">
        <f t="shared" si="4"/>
        <v>647.0780000000001</v>
      </c>
      <c r="E27" s="42">
        <v>23.184</v>
      </c>
      <c r="F27" s="44">
        <f t="shared" si="5"/>
        <v>485.11800000000005</v>
      </c>
      <c r="G27" s="44">
        <f t="shared" si="6"/>
        <v>485.11800000000005</v>
      </c>
      <c r="H27" s="1">
        <v>-8.282</v>
      </c>
      <c r="I27" s="41">
        <f t="shared" si="7"/>
        <v>-37.150000000000006</v>
      </c>
      <c r="J27" s="45">
        <v>23.454</v>
      </c>
      <c r="K27" s="41">
        <f t="shared" si="8"/>
        <v>394.9910000000001</v>
      </c>
      <c r="L27" s="3">
        <f t="shared" si="0"/>
        <v>0</v>
      </c>
      <c r="M27" s="25">
        <f t="shared" si="10"/>
        <v>880</v>
      </c>
      <c r="N27" s="47">
        <f t="shared" si="9"/>
        <v>39476</v>
      </c>
      <c r="O27" s="23"/>
    </row>
    <row r="28" spans="1:15" ht="12.75">
      <c r="A28" s="2">
        <f t="shared" si="2"/>
        <v>39477</v>
      </c>
      <c r="B28" s="36">
        <f t="shared" si="3"/>
        <v>23</v>
      </c>
      <c r="C28" s="42">
        <v>89.836</v>
      </c>
      <c r="D28" s="41">
        <f t="shared" si="4"/>
        <v>736.9140000000001</v>
      </c>
      <c r="E28" s="42">
        <v>63.583</v>
      </c>
      <c r="F28" s="44">
        <f t="shared" si="5"/>
        <v>548.701</v>
      </c>
      <c r="G28" s="44">
        <f t="shared" si="6"/>
        <v>548.701</v>
      </c>
      <c r="H28" s="1">
        <v>-5.259</v>
      </c>
      <c r="I28" s="41">
        <f t="shared" si="7"/>
        <v>-42.409000000000006</v>
      </c>
      <c r="J28" s="45">
        <v>19.494</v>
      </c>
      <c r="K28" s="41">
        <f t="shared" si="8"/>
        <v>414.4850000000001</v>
      </c>
      <c r="L28" s="3">
        <f t="shared" si="0"/>
        <v>0</v>
      </c>
      <c r="M28" s="25">
        <f t="shared" si="10"/>
        <v>920</v>
      </c>
      <c r="N28" s="47">
        <f t="shared" si="9"/>
        <v>39477</v>
      </c>
      <c r="O28" s="23"/>
    </row>
    <row r="29" spans="1:15" ht="12.75">
      <c r="A29" s="2">
        <f t="shared" si="2"/>
        <v>39478</v>
      </c>
      <c r="B29" s="36">
        <f t="shared" si="3"/>
        <v>24</v>
      </c>
      <c r="C29" s="42">
        <v>122.057</v>
      </c>
      <c r="D29" s="41">
        <f t="shared" si="4"/>
        <v>858.9710000000001</v>
      </c>
      <c r="E29" s="42">
        <v>26.119</v>
      </c>
      <c r="F29" s="44">
        <f t="shared" si="5"/>
        <v>574.82</v>
      </c>
      <c r="G29" s="44">
        <f t="shared" si="6"/>
        <v>574.82</v>
      </c>
      <c r="H29" s="1">
        <v>-3.405</v>
      </c>
      <c r="I29" s="41">
        <f t="shared" si="7"/>
        <v>-45.81400000000001</v>
      </c>
      <c r="J29" s="45">
        <v>65.076</v>
      </c>
      <c r="K29" s="41">
        <f t="shared" si="8"/>
        <v>479.56100000000015</v>
      </c>
      <c r="L29" s="3">
        <f t="shared" si="0"/>
        <v>0</v>
      </c>
      <c r="M29" s="25">
        <f t="shared" si="10"/>
        <v>960</v>
      </c>
      <c r="N29" s="47">
        <f t="shared" si="9"/>
        <v>39478</v>
      </c>
      <c r="O29" s="23"/>
    </row>
    <row r="30" spans="1:14" ht="12.75">
      <c r="A30" s="2">
        <f t="shared" si="2"/>
        <v>39479</v>
      </c>
      <c r="B30" s="36">
        <f t="shared" si="3"/>
        <v>25</v>
      </c>
      <c r="C30" s="42">
        <v>26.481</v>
      </c>
      <c r="D30" s="41">
        <f t="shared" si="4"/>
        <v>885.4520000000001</v>
      </c>
      <c r="E30" s="42">
        <v>96.868</v>
      </c>
      <c r="F30" s="44">
        <f t="shared" si="5"/>
        <v>671.6880000000001</v>
      </c>
      <c r="G30" s="44">
        <f t="shared" si="6"/>
        <v>671.6880000000001</v>
      </c>
      <c r="H30" s="1">
        <v>-5.014</v>
      </c>
      <c r="I30" s="41">
        <f t="shared" si="7"/>
        <v>-50.82800000000001</v>
      </c>
      <c r="J30" s="45">
        <v>39.871</v>
      </c>
      <c r="K30" s="41">
        <f t="shared" si="8"/>
        <v>519.4320000000001</v>
      </c>
      <c r="L30" s="3">
        <f t="shared" si="0"/>
        <v>0</v>
      </c>
      <c r="M30" s="25">
        <f t="shared" si="10"/>
        <v>1000</v>
      </c>
      <c r="N30" s="47">
        <f t="shared" si="9"/>
        <v>39479</v>
      </c>
    </row>
    <row r="31" spans="1:13" ht="12.75">
      <c r="A31" s="26"/>
      <c r="B31" s="27"/>
      <c r="C31" s="28"/>
      <c r="D31" s="28"/>
      <c r="E31" s="49">
        <f>SUM(E6:E30)</f>
        <v>671.6880000000001</v>
      </c>
      <c r="F31" s="29"/>
      <c r="G31" s="29"/>
      <c r="H31" s="49">
        <f>SUM(H6:H30)</f>
        <v>-50.82800000000001</v>
      </c>
      <c r="I31" s="46"/>
      <c r="J31" s="45">
        <f>SUM(J6:J30)</f>
        <v>519.4320000000001</v>
      </c>
      <c r="K31" s="29"/>
      <c r="L31" s="29"/>
      <c r="M31" s="30"/>
    </row>
    <row r="32" spans="1:13" ht="12.75">
      <c r="A32" s="26"/>
      <c r="B32" s="27"/>
      <c r="C32" s="28"/>
      <c r="D32" s="28"/>
      <c r="E32" s="28"/>
      <c r="F32" s="31"/>
      <c r="G32" s="31"/>
      <c r="H32" s="31"/>
      <c r="I32" s="31"/>
      <c r="J32" s="29"/>
      <c r="K32" s="29"/>
      <c r="L32" s="29"/>
      <c r="M32" s="30"/>
    </row>
    <row r="33" spans="1:13" ht="12.75">
      <c r="A33" s="26"/>
      <c r="B33" s="23"/>
      <c r="C33" s="28"/>
      <c r="D33" s="28"/>
      <c r="E33" s="28"/>
      <c r="F33" s="31"/>
      <c r="G33" s="31"/>
      <c r="H33" s="31"/>
      <c r="I33" s="31"/>
      <c r="J33" s="29"/>
      <c r="K33" s="29"/>
      <c r="L33" s="24" t="s">
        <v>15</v>
      </c>
      <c r="M33" s="32">
        <v>1000</v>
      </c>
    </row>
    <row r="34" spans="1:13" ht="12.75">
      <c r="A34" s="26"/>
      <c r="B34" s="23"/>
      <c r="C34" s="28"/>
      <c r="D34" s="28"/>
      <c r="E34" s="28"/>
      <c r="F34" s="31"/>
      <c r="G34" s="31"/>
      <c r="H34" s="28"/>
      <c r="I34" s="31"/>
      <c r="J34" s="29"/>
      <c r="K34" s="29"/>
      <c r="L34" s="24" t="s">
        <v>2</v>
      </c>
      <c r="M34" s="32">
        <v>25</v>
      </c>
    </row>
    <row r="35" spans="1:12" ht="12.75">
      <c r="A35" s="28"/>
      <c r="B35" s="31"/>
      <c r="C35" s="31"/>
      <c r="D35" s="31"/>
      <c r="E35" s="31"/>
      <c r="F35" s="29"/>
      <c r="G35" s="29"/>
      <c r="H35" s="29"/>
      <c r="I35" s="30"/>
      <c r="J35" s="10"/>
      <c r="K35" s="10"/>
      <c r="L35" s="10"/>
    </row>
    <row r="36" spans="1:12" ht="12.75">
      <c r="A36" s="28"/>
      <c r="B36" s="31"/>
      <c r="C36" s="31"/>
      <c r="D36" s="31"/>
      <c r="E36" s="31"/>
      <c r="F36" s="30"/>
      <c r="G36" s="30"/>
      <c r="H36" s="30"/>
      <c r="I36" s="30"/>
      <c r="J36" s="10"/>
      <c r="K36" s="10"/>
      <c r="L36" s="10"/>
    </row>
    <row r="37" spans="1:12" ht="12.75">
      <c r="A37" s="33"/>
      <c r="B37" s="33"/>
      <c r="C37" s="33"/>
      <c r="D37" s="33"/>
      <c r="E37" s="33"/>
      <c r="G37" s="33"/>
      <c r="I37" s="30"/>
      <c r="J37" s="10"/>
      <c r="K37" s="10"/>
      <c r="L37" s="10"/>
    </row>
    <row r="38" spans="1:12" ht="12.75">
      <c r="A38" s="33"/>
      <c r="B38" s="33"/>
      <c r="C38" s="33"/>
      <c r="D38" s="33"/>
      <c r="E38" s="33"/>
      <c r="G38" s="33"/>
      <c r="I38" s="10"/>
      <c r="J38" s="10"/>
      <c r="K38" s="10"/>
      <c r="L38" s="10"/>
    </row>
    <row r="39" spans="1:12" ht="12.75">
      <c r="A39" s="34"/>
      <c r="B39" s="34"/>
      <c r="I39" s="10"/>
      <c r="J39" s="10"/>
      <c r="K39" s="10"/>
      <c r="L39" s="10"/>
    </row>
    <row r="40" spans="1:12" ht="12.75">
      <c r="A40" s="34"/>
      <c r="B40" s="34"/>
      <c r="I40" s="10"/>
      <c r="J40" s="10"/>
      <c r="K40" s="10"/>
      <c r="L40" s="10"/>
    </row>
    <row r="41" spans="1:12" ht="12.75">
      <c r="A41" s="34"/>
      <c r="B41" s="34"/>
      <c r="I41" s="10"/>
      <c r="J41" s="10"/>
      <c r="K41" s="10"/>
      <c r="L41" s="10"/>
    </row>
    <row r="42" spans="1:12" ht="12.75">
      <c r="A42" s="34"/>
      <c r="B42" s="34"/>
      <c r="I42" s="10"/>
      <c r="J42" s="10"/>
      <c r="K42" s="10"/>
      <c r="L42" s="10"/>
    </row>
    <row r="43" spans="1:12" ht="12.75">
      <c r="A43" s="34"/>
      <c r="B43" s="34"/>
      <c r="I43" s="10"/>
      <c r="J43" s="10"/>
      <c r="K43" s="10"/>
      <c r="L43" s="10"/>
    </row>
    <row r="44" spans="1:12" ht="12.75">
      <c r="A44" s="34"/>
      <c r="B44" s="34"/>
      <c r="I44" s="10"/>
      <c r="J44" s="10"/>
      <c r="K44" s="10"/>
      <c r="L44" s="10"/>
    </row>
    <row r="45" spans="1:12" ht="12.75">
      <c r="A45" s="34"/>
      <c r="B45" s="34"/>
      <c r="I45" s="10"/>
      <c r="J45" s="10"/>
      <c r="K45" s="10"/>
      <c r="L45" s="10"/>
    </row>
    <row r="46" spans="1:12" ht="12.75">
      <c r="A46" s="34"/>
      <c r="B46" s="34"/>
      <c r="I46" s="10"/>
      <c r="J46" s="10"/>
      <c r="K46" s="10"/>
      <c r="L46" s="10"/>
    </row>
    <row r="47" ht="12.75">
      <c r="D47" s="35"/>
    </row>
    <row r="48" ht="12.75">
      <c r="D48" s="35"/>
    </row>
  </sheetData>
  <mergeCells count="2">
    <mergeCell ref="H3:H4"/>
    <mergeCell ref="K4:K5"/>
  </mergeCells>
  <printOptions/>
  <pageMargins left="0.75" right="0.75" top="1" bottom="1" header="0.5" footer="0.5"/>
  <pageSetup fitToHeight="1" fitToWidth="1" horizontalDpi="800" verticalDpi="8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Goodwin</cp:lastModifiedBy>
  <cp:lastPrinted>2002-02-26T16:35:00Z</cp:lastPrinted>
  <dcterms:created xsi:type="dcterms:W3CDTF">1999-07-05T13:29:35Z</dcterms:created>
  <dcterms:modified xsi:type="dcterms:W3CDTF">2008-10-21T11:48:20Z</dcterms:modified>
  <cp:category/>
  <cp:version/>
  <cp:contentType/>
  <cp:contentStatus/>
</cp:coreProperties>
</file>