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Balance" sheetId="1" r:id="rId1"/>
  </sheets>
  <definedNames>
    <definedName name="_xlnm.Print_Area" localSheetId="0">Balance!#REF!</definedName>
    <definedName name="_xlnm.Print_Titles" localSheetId="0">Balance!$1:$1</definedName>
  </definedNames>
  <calcPr calcId="125725" fullPrecision="0"/>
</workbook>
</file>

<file path=xl/calcChain.xml><?xml version="1.0" encoding="utf-8"?>
<calcChain xmlns="http://schemas.openxmlformats.org/spreadsheetml/2006/main">
  <c r="G2" i="1"/>
  <c r="M2" s="1"/>
  <c r="K2"/>
  <c r="L2"/>
  <c r="G3"/>
  <c r="L3" s="1"/>
  <c r="K3"/>
  <c r="G4"/>
  <c r="K4"/>
  <c r="L4"/>
  <c r="B5"/>
  <c r="C5"/>
  <c r="D5"/>
  <c r="E5"/>
  <c r="F5"/>
  <c r="J5"/>
  <c r="G6"/>
  <c r="M6" s="1"/>
  <c r="K6"/>
  <c r="G7"/>
  <c r="K7"/>
  <c r="L7"/>
  <c r="F8"/>
  <c r="G8" s="1"/>
  <c r="L8" s="1"/>
  <c r="G9"/>
  <c r="K9"/>
  <c r="L9"/>
  <c r="G10"/>
  <c r="K10"/>
  <c r="L10"/>
  <c r="G11"/>
  <c r="K11"/>
  <c r="L11"/>
  <c r="G12"/>
  <c r="K12"/>
  <c r="L12"/>
  <c r="G13"/>
  <c r="K13"/>
  <c r="L13"/>
  <c r="G14"/>
  <c r="K14"/>
  <c r="L14"/>
  <c r="G15"/>
  <c r="K15"/>
  <c r="L15"/>
  <c r="G16"/>
  <c r="K16"/>
  <c r="L16"/>
  <c r="D17"/>
  <c r="G17" s="1"/>
  <c r="L17" s="1"/>
  <c r="K17"/>
  <c r="B18"/>
  <c r="C18"/>
  <c r="E18"/>
  <c r="F18"/>
  <c r="J18"/>
  <c r="L6"/>
  <c r="D18"/>
  <c r="G18" s="1"/>
  <c r="M18" s="1"/>
  <c r="N18" s="1"/>
  <c r="K8"/>
  <c r="G5" l="1"/>
  <c r="M5" s="1"/>
  <c r="N5" s="1"/>
  <c r="N2"/>
  <c r="M3"/>
  <c r="N6"/>
  <c r="M7"/>
  <c r="O2"/>
  <c r="P2"/>
  <c r="O18"/>
  <c r="P18"/>
  <c r="O5"/>
  <c r="P5"/>
  <c r="M4" l="1"/>
  <c r="N3"/>
  <c r="N7"/>
  <c r="M8"/>
  <c r="O6"/>
  <c r="P6"/>
  <c r="N4" l="1"/>
  <c r="Q4"/>
  <c r="Q6" s="1"/>
  <c r="P3"/>
  <c r="O3"/>
  <c r="P7"/>
  <c r="O7"/>
  <c r="M9"/>
  <c r="N8"/>
  <c r="Q7" l="1"/>
  <c r="O4"/>
  <c r="P4"/>
  <c r="M10"/>
  <c r="N9"/>
  <c r="O8"/>
  <c r="P8"/>
  <c r="Q8" s="1"/>
  <c r="N10" l="1"/>
  <c r="M11"/>
  <c r="O9"/>
  <c r="P9"/>
  <c r="Q9" s="1"/>
  <c r="P10" l="1"/>
  <c r="Q10" s="1"/>
  <c r="O10"/>
  <c r="M12"/>
  <c r="N11"/>
  <c r="N12" l="1"/>
  <c r="M13"/>
  <c r="O11"/>
  <c r="P11"/>
  <c r="Q11" s="1"/>
  <c r="P12" l="1"/>
  <c r="Q12" s="1"/>
  <c r="O12"/>
  <c r="M14"/>
  <c r="N13"/>
  <c r="N14" l="1"/>
  <c r="M15"/>
  <c r="O13"/>
  <c r="P13"/>
  <c r="Q13" s="1"/>
  <c r="P14" l="1"/>
  <c r="Q14" s="1"/>
  <c r="O14"/>
  <c r="M16"/>
  <c r="N15"/>
  <c r="M17" l="1"/>
  <c r="N17" s="1"/>
  <c r="N16"/>
  <c r="O15"/>
  <c r="P15" s="1"/>
  <c r="Q15" s="1"/>
  <c r="O17" l="1"/>
  <c r="P17"/>
  <c r="Q17" s="1"/>
  <c r="O16"/>
  <c r="P16" s="1"/>
  <c r="Q16" s="1"/>
</calcChain>
</file>

<file path=xl/comments1.xml><?xml version="1.0" encoding="utf-8"?>
<comments xmlns="http://schemas.openxmlformats.org/spreadsheetml/2006/main">
  <authors>
    <author>CEO</author>
  </authors>
  <commentList>
    <comment ref="D4" authorId="0">
      <text>
        <r>
          <rPr>
            <b/>
            <sz val="8"/>
            <color indexed="8"/>
            <rFont val="Times New Roman"/>
            <family val="1"/>
          </rPr>
          <t xml:space="preserve">Colin E Oliver:
</t>
        </r>
        <r>
          <rPr>
            <sz val="8"/>
            <color indexed="8"/>
            <rFont val="Times New Roman"/>
            <family val="1"/>
          </rPr>
          <t>Countrywise s/charge + Rent</t>
        </r>
      </text>
    </comment>
    <comment ref="D6" authorId="0">
      <text>
        <r>
          <rPr>
            <b/>
            <sz val="8"/>
            <color indexed="8"/>
            <rFont val="Times New Roman"/>
            <family val="1"/>
          </rPr>
          <t xml:space="preserve">Colin E Oliver:
</t>
        </r>
        <r>
          <rPr>
            <sz val="8"/>
            <color indexed="8"/>
            <rFont val="Times New Roman"/>
            <family val="1"/>
          </rPr>
          <t>Countrywide Mtce</t>
        </r>
      </text>
    </comment>
    <comment ref="C7" authorId="0">
      <text>
        <r>
          <rPr>
            <b/>
            <sz val="8"/>
            <color indexed="8"/>
            <rFont val="Times New Roman"/>
            <family val="1"/>
          </rPr>
          <t xml:space="preserve">Colin E Oliver:
</t>
        </r>
        <r>
          <rPr>
            <sz val="8"/>
            <color indexed="8"/>
            <rFont val="Times New Roman"/>
            <family val="1"/>
          </rPr>
          <t>Decoration Expenses as recommended by Letting Agents</t>
        </r>
      </text>
    </comment>
    <comment ref="E8" authorId="0">
      <text>
        <r>
          <rPr>
            <b/>
            <sz val="8"/>
            <color indexed="8"/>
            <rFont val="Times New Roman"/>
            <family val="1"/>
          </rPr>
          <t xml:space="preserve">Colin E Oliver:
</t>
        </r>
        <r>
          <rPr>
            <sz val="8"/>
            <color indexed="8"/>
            <rFont val="Times New Roman"/>
            <family val="1"/>
          </rPr>
          <t>P. Richardson £15</t>
        </r>
      </text>
    </comment>
    <comment ref="D9" authorId="0">
      <text>
        <r>
          <rPr>
            <b/>
            <sz val="8"/>
            <color indexed="8"/>
            <rFont val="Times New Roman"/>
            <family val="1"/>
          </rPr>
          <t xml:space="preserve">Colin E Oliver:
</t>
        </r>
        <r>
          <rPr>
            <sz val="8"/>
            <color indexed="8"/>
            <rFont val="Times New Roman"/>
            <family val="1"/>
          </rPr>
          <t>TSB Credit Card Payment - Mtce</t>
        </r>
      </text>
    </comment>
    <comment ref="D11" authorId="0">
      <text>
        <r>
          <rPr>
            <b/>
            <sz val="8"/>
            <color indexed="8"/>
            <rFont val="Times New Roman"/>
            <family val="1"/>
          </rPr>
          <t xml:space="preserve">Colin E Oliver:
</t>
        </r>
        <r>
          <rPr>
            <sz val="8"/>
            <color indexed="8"/>
            <rFont val="Times New Roman"/>
            <family val="1"/>
          </rPr>
          <t>Countrywise s/charge + Rent</t>
        </r>
      </text>
    </comment>
    <comment ref="E12" authorId="0">
      <text>
        <r>
          <rPr>
            <b/>
            <sz val="8"/>
            <color indexed="8"/>
            <rFont val="Times New Roman"/>
            <family val="1"/>
          </rPr>
          <t xml:space="preserve">Colin E Oliver:
</t>
        </r>
        <r>
          <rPr>
            <sz val="8"/>
            <color indexed="8"/>
            <rFont val="Times New Roman"/>
            <family val="1"/>
          </rPr>
          <t>Tresco Plumbing - Fit new Gas Fire</t>
        </r>
      </text>
    </comment>
    <comment ref="E14" authorId="0">
      <text>
        <r>
          <rPr>
            <b/>
            <sz val="8"/>
            <color indexed="8"/>
            <rFont val="Times New Roman"/>
            <family val="1"/>
          </rPr>
          <t xml:space="preserve">Colin E Oliver:
</t>
        </r>
        <r>
          <rPr>
            <sz val="8"/>
            <color indexed="8"/>
            <rFont val="Times New Roman"/>
            <family val="1"/>
          </rPr>
          <t>Concept - Gas Fire</t>
        </r>
      </text>
    </comment>
    <comment ref="E16" authorId="0">
      <text>
        <r>
          <rPr>
            <b/>
            <sz val="8"/>
            <color indexed="8"/>
            <rFont val="Times New Roman"/>
            <family val="1"/>
          </rPr>
          <t xml:space="preserve">Colin E Oliver:
</t>
        </r>
        <r>
          <rPr>
            <sz val="8"/>
            <color indexed="8"/>
            <rFont val="Times New Roman"/>
            <family val="1"/>
          </rPr>
          <t>E. May Storage Radiator</t>
        </r>
      </text>
    </comment>
    <comment ref="C17" authorId="0">
      <text>
        <r>
          <rPr>
            <b/>
            <sz val="8"/>
            <color indexed="8"/>
            <rFont val="Times New Roman"/>
            <family val="1"/>
          </rPr>
          <t xml:space="preserve">Colin E Oliver:
</t>
        </r>
        <r>
          <rPr>
            <sz val="8"/>
            <color indexed="8"/>
            <rFont val="Times New Roman"/>
            <family val="1"/>
          </rPr>
          <t>CEO - Misc Decoration Expenses</t>
        </r>
      </text>
    </comment>
    <comment ref="D17" authorId="0">
      <text>
        <r>
          <rPr>
            <b/>
            <sz val="8"/>
            <color indexed="8"/>
            <rFont val="Times New Roman"/>
            <family val="1"/>
          </rPr>
          <t xml:space="preserve">Colin E Oliver:
</t>
        </r>
        <r>
          <rPr>
            <sz val="8"/>
            <color indexed="8"/>
            <rFont val="Times New Roman"/>
            <family val="1"/>
          </rPr>
          <t>Countrywise s/charge + Rent (£240) + CEO Mtce Expenses (£23.91)</t>
        </r>
      </text>
    </comment>
  </commentList>
</comments>
</file>

<file path=xl/sharedStrings.xml><?xml version="1.0" encoding="utf-8"?>
<sst xmlns="http://schemas.openxmlformats.org/spreadsheetml/2006/main" count="19" uniqueCount="19">
  <si>
    <t>Misc
Expend</t>
  </si>
  <si>
    <t>Decore
Expend</t>
  </si>
  <si>
    <t>Mtce
Charges</t>
  </si>
  <si>
    <t>Letting
Mtce</t>
  </si>
  <si>
    <t>Letting
Charges</t>
  </si>
  <si>
    <t>Monthly Outgoing</t>
  </si>
  <si>
    <t>Monthly Rent</t>
  </si>
  <si>
    <t>Letting income</t>
  </si>
  <si>
    <t>Monthly Income</t>
  </si>
  <si>
    <t>Accrued
Balance</t>
  </si>
  <si>
    <t>Taxable
Income</t>
  </si>
  <si>
    <t>Tax Due</t>
  </si>
  <si>
    <t>Net
Income</t>
  </si>
  <si>
    <t>Overall
Income</t>
  </si>
  <si>
    <t>95/96</t>
  </si>
  <si>
    <t>96/97</t>
  </si>
  <si>
    <t>Buildings Reserve</t>
  </si>
  <si>
    <t>Column1</t>
  </si>
  <si>
    <t>Buildings Rsv Total</t>
  </si>
</sst>
</file>

<file path=xl/styles.xml><?xml version="1.0" encoding="utf-8"?>
<styleSheet xmlns="http://schemas.openxmlformats.org/spreadsheetml/2006/main">
  <numFmts count="2">
    <numFmt numFmtId="164" formatCode="[Red]#,##0.00"/>
    <numFmt numFmtId="165" formatCode="[Red]\-#,##0.00"/>
  </numFmts>
  <fonts count="5"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7" fontId="2" fillId="0" borderId="0" xfId="0" applyNumberFormat="1" applyFont="1"/>
    <xf numFmtId="164" fontId="0" fillId="0" borderId="0" xfId="0" applyNumberFormat="1"/>
    <xf numFmtId="40" fontId="0" fillId="0" borderId="0" xfId="0" applyNumberFormat="1"/>
    <xf numFmtId="4" fontId="1" fillId="0" borderId="0" xfId="0" applyNumberFormat="1" applyFont="1" applyBorder="1"/>
    <xf numFmtId="165" fontId="1" fillId="0" borderId="0" xfId="0" applyNumberFormat="1" applyFont="1" applyBorder="1"/>
    <xf numFmtId="40" fontId="1" fillId="0" borderId="0" xfId="0" applyNumberFormat="1" applyFont="1"/>
    <xf numFmtId="40" fontId="0" fillId="0" borderId="1" xfId="0" applyNumberFormat="1" applyBorder="1"/>
    <xf numFmtId="4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17" fontId="2" fillId="0" borderId="1" xfId="0" quotePrefix="1" applyNumberFormat="1" applyFont="1" applyBorder="1"/>
  </cellXfs>
  <cellStyles count="1">
    <cellStyle name="Normal" xfId="0" builtinId="0"/>
  </cellStyles>
  <dxfs count="20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8" formatCode="#,##0.00;[Red]\-#,##0.00"/>
    </dxf>
    <dxf>
      <numFmt numFmtId="8" formatCode="#,##0.00;[Red]\-#,##0.0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165" formatCode="[Red]\-#,##0.0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4" formatCode="#,##0.00"/>
    </dxf>
    <dxf>
      <numFmt numFmtId="8" formatCode="#,##0.00;[Red]\-#,##0.00"/>
    </dxf>
    <dxf>
      <numFmt numFmtId="4" formatCode="#,##0.00"/>
    </dxf>
    <dxf>
      <numFmt numFmtId="4" formatCode="#,##0.00"/>
    </dxf>
    <dxf>
      <numFmt numFmtId="4" formatCode="#,##0.00"/>
    </dxf>
    <dxf>
      <numFmt numFmtId="8" formatCode="#,##0.00;[Red]\-#,##0.00"/>
    </dxf>
    <dxf>
      <numFmt numFmtId="8" formatCode="#,##0.00;[Red]\-#,##0.00"/>
    </dxf>
    <dxf>
      <numFmt numFmtId="8" formatCode="#,##0.00;[Red]\-#,##0.00"/>
    </dxf>
    <dxf>
      <numFmt numFmtId="164" formatCode="[Red]#,##0.00"/>
    </dxf>
    <dxf>
      <numFmt numFmtId="164" formatCode="[Red]#,##0.00"/>
    </dxf>
    <dxf>
      <numFmt numFmtId="164" formatCode="[Red]#,##0.00"/>
    </dxf>
    <dxf>
      <numFmt numFmtId="164" formatCode="[Red]#,##0.00"/>
    </dxf>
    <dxf>
      <numFmt numFmtId="164" formatCode="[Red]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2" formatCode="mmm\-yy"/>
    </dxf>
    <dxf>
      <border outline="0">
        <bottom style="medium">
          <color indexed="8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bottom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Q18" totalsRowShown="0" headerRowDxfId="19" dataDxfId="18" tableBorderDxfId="17">
  <autoFilter ref="A1:Q18">
    <filterColumn colId="8"/>
  </autoFilter>
  <tableColumns count="17">
    <tableColumn id="1" name="Column1" dataDxfId="16"/>
    <tableColumn id="2" name="Misc_x000a_Expend" dataDxfId="15"/>
    <tableColumn id="3" name="Decore_x000a_Expend" dataDxfId="14"/>
    <tableColumn id="4" name="Mtce_x000a_Charges" dataDxfId="13"/>
    <tableColumn id="5" name="Letting_x000a_Mtce" dataDxfId="12"/>
    <tableColumn id="6" name="Letting_x000a_Charges" dataDxfId="11"/>
    <tableColumn id="7" name="Monthly Outgoing" dataDxfId="10"/>
    <tableColumn id="8" name="Buildings Reserve" dataDxfId="9"/>
    <tableColumn id="17" name="Buildings Rsv Total" dataDxfId="8"/>
    <tableColumn id="9" name="Monthly Rent" dataDxfId="7"/>
    <tableColumn id="10" name="Letting income" dataDxfId="6"/>
    <tableColumn id="11" name="Monthly Income" dataDxfId="5"/>
    <tableColumn id="12" name="Accrued_x000a_Balance" dataDxfId="4"/>
    <tableColumn id="13" name="Taxable_x000a_Income" dataDxfId="3">
      <calculatedColumnFormula>IF(M2&lt;=0,0,M2)</calculatedColumnFormula>
    </tableColumn>
    <tableColumn id="14" name="Tax Due" dataDxfId="2">
      <calculatedColumnFormula>N2*40%</calculatedColumnFormula>
    </tableColumn>
    <tableColumn id="15" name="Net_x000a_Income" dataDxfId="1">
      <calculatedColumnFormula>IF(N2=0,M2,N2-O2)</calculatedColumnFormula>
    </tableColumn>
    <tableColumn id="16" name="Overall_x000a_Incom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workbookViewId="0">
      <pane xSplit="1" ySplit="1" topLeftCell="B2" activePane="bottomRight" state="frozen"/>
      <selection pane="topRight" activeCell="B1" sqref="B1"/>
      <selection pane="bottomLeft" activeCell="A119" sqref="A119"/>
      <selection pane="bottomRight" activeCell="B2" sqref="B2"/>
    </sheetView>
  </sheetViews>
  <sheetFormatPr defaultRowHeight="12.75"/>
  <cols>
    <col min="1" max="1" width="9" customWidth="1"/>
    <col min="2" max="2" width="10" customWidth="1"/>
    <col min="3" max="3" width="9" customWidth="1"/>
    <col min="4" max="4" width="11" customWidth="1"/>
    <col min="5" max="5" width="9.1640625" customWidth="1"/>
    <col min="6" max="6" width="10" customWidth="1"/>
    <col min="7" max="7" width="11.1640625" customWidth="1"/>
    <col min="8" max="9" width="10.1640625" customWidth="1"/>
    <col min="10" max="10" width="9.83203125" customWidth="1"/>
    <col min="11" max="11" width="9" customWidth="1"/>
    <col min="12" max="12" width="9.1640625" style="1" customWidth="1"/>
    <col min="13" max="13" width="9.33203125" customWidth="1"/>
    <col min="15" max="15" width="9.83203125" customWidth="1"/>
    <col min="16" max="16" width="8.83203125" customWidth="1"/>
    <col min="17" max="17" width="10.33203125" style="2" customWidth="1"/>
  </cols>
  <sheetData>
    <row r="1" spans="1:17" ht="24" customHeight="1">
      <c r="A1" t="s">
        <v>17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17" t="s">
        <v>16</v>
      </c>
      <c r="I1" s="17" t="s">
        <v>18</v>
      </c>
      <c r="J1" s="3" t="s">
        <v>6</v>
      </c>
      <c r="K1" s="3" t="s">
        <v>7</v>
      </c>
      <c r="L1" s="4" t="s">
        <v>8</v>
      </c>
      <c r="M1" s="3" t="s">
        <v>9</v>
      </c>
      <c r="N1" s="3" t="s">
        <v>10</v>
      </c>
      <c r="O1" t="s">
        <v>11</v>
      </c>
      <c r="P1" s="3" t="s">
        <v>12</v>
      </c>
      <c r="Q1" s="5" t="s">
        <v>13</v>
      </c>
    </row>
    <row r="2" spans="1:17">
      <c r="A2" s="6">
        <v>35065</v>
      </c>
      <c r="B2" s="7"/>
      <c r="C2" s="7"/>
      <c r="D2" s="7"/>
      <c r="E2" s="7"/>
      <c r="F2" s="7"/>
      <c r="G2" s="8">
        <f>SUM(B2:F2)</f>
        <v>0</v>
      </c>
      <c r="H2" s="8"/>
      <c r="I2" s="8"/>
      <c r="J2" s="1">
        <v>0</v>
      </c>
      <c r="K2" s="1">
        <f>J2+F2+E2</f>
        <v>0</v>
      </c>
      <c r="L2" s="1">
        <f>J2+G2</f>
        <v>0</v>
      </c>
      <c r="M2" s="8">
        <f>J2+G2</f>
        <v>0</v>
      </c>
      <c r="N2" s="9">
        <f>IF(M2&lt;=0,0,M2)</f>
        <v>0</v>
      </c>
      <c r="O2" s="10">
        <f t="shared" ref="O2:O18" si="0">N2*24%</f>
        <v>0</v>
      </c>
      <c r="P2" s="8">
        <f t="shared" ref="P2:P18" si="1">IF(N2=0,M2,N2-O2)</f>
        <v>0</v>
      </c>
    </row>
    <row r="3" spans="1:17">
      <c r="A3" s="6">
        <v>35096</v>
      </c>
      <c r="B3" s="7"/>
      <c r="C3" s="7"/>
      <c r="D3" s="7"/>
      <c r="E3" s="7"/>
      <c r="F3" s="7"/>
      <c r="G3" s="8">
        <f>SUM(B3:F3)</f>
        <v>0</v>
      </c>
      <c r="H3" s="8"/>
      <c r="I3" s="8"/>
      <c r="J3" s="1">
        <v>0</v>
      </c>
      <c r="K3" s="1">
        <f>J3+F3+E3</f>
        <v>0</v>
      </c>
      <c r="L3" s="1">
        <f>J3+G3</f>
        <v>0</v>
      </c>
      <c r="M3" s="8">
        <f>M2+J3+G3</f>
        <v>0</v>
      </c>
      <c r="N3" s="9">
        <f t="shared" ref="N3:N18" si="2">IF(M3&lt;=0,0,M3)</f>
        <v>0</v>
      </c>
      <c r="O3" s="10">
        <f t="shared" si="0"/>
        <v>0</v>
      </c>
      <c r="P3" s="8">
        <f t="shared" si="1"/>
        <v>0</v>
      </c>
    </row>
    <row r="4" spans="1:17" ht="13.5" thickBot="1">
      <c r="A4" s="6">
        <v>35125</v>
      </c>
      <c r="B4" s="7"/>
      <c r="C4" s="7"/>
      <c r="D4" s="7">
        <v>-231</v>
      </c>
      <c r="E4" s="7"/>
      <c r="F4" s="7"/>
      <c r="G4" s="8">
        <f>SUM(B4:F4)</f>
        <v>-231</v>
      </c>
      <c r="H4" s="8"/>
      <c r="I4" s="8"/>
      <c r="J4" s="1">
        <v>0</v>
      </c>
      <c r="K4" s="1">
        <f>J4+F4+E4</f>
        <v>0</v>
      </c>
      <c r="L4" s="1">
        <f>J4+G4</f>
        <v>-231</v>
      </c>
      <c r="M4" s="8">
        <f>M3+J4+G4</f>
        <v>-231</v>
      </c>
      <c r="N4" s="9">
        <f t="shared" si="2"/>
        <v>0</v>
      </c>
      <c r="O4" s="10">
        <f t="shared" si="0"/>
        <v>0</v>
      </c>
      <c r="P4" s="8">
        <f t="shared" si="1"/>
        <v>-231</v>
      </c>
      <c r="Q4" s="11">
        <f>M4</f>
        <v>-231</v>
      </c>
    </row>
    <row r="5" spans="1:17" s="16" customFormat="1" ht="13.5" thickBot="1">
      <c r="A5" s="18" t="s">
        <v>14</v>
      </c>
      <c r="B5" s="12">
        <f>SUM(B2:B4)</f>
        <v>0</v>
      </c>
      <c r="C5" s="12">
        <f>SUM(C2:C4)</f>
        <v>0</v>
      </c>
      <c r="D5" s="12">
        <f>SUM(D2:D4)</f>
        <v>-231</v>
      </c>
      <c r="E5" s="12">
        <f>SUM(E2:E4)</f>
        <v>0</v>
      </c>
      <c r="F5" s="12">
        <f>SUM(F2:F4)</f>
        <v>0</v>
      </c>
      <c r="G5" s="12">
        <f>SUM(B5:F5)</f>
        <v>-231</v>
      </c>
      <c r="H5" s="12"/>
      <c r="I5" s="12"/>
      <c r="J5" s="12">
        <f>SUM(J2:J4)</f>
        <v>0</v>
      </c>
      <c r="K5" s="12"/>
      <c r="L5" s="12"/>
      <c r="M5" s="12">
        <f>J5+G5</f>
        <v>-231</v>
      </c>
      <c r="N5" s="13">
        <f t="shared" si="2"/>
        <v>0</v>
      </c>
      <c r="O5" s="14">
        <f t="shared" si="0"/>
        <v>0</v>
      </c>
      <c r="P5" s="12">
        <f t="shared" si="1"/>
        <v>-231</v>
      </c>
      <c r="Q5" s="15"/>
    </row>
    <row r="6" spans="1:17">
      <c r="A6" s="6">
        <v>35156</v>
      </c>
      <c r="B6" s="7"/>
      <c r="C6" s="7"/>
      <c r="D6" s="7">
        <v>-90.07</v>
      </c>
      <c r="F6" s="7"/>
      <c r="G6" s="8">
        <f>SUM(B6:F6)</f>
        <v>-90.07</v>
      </c>
      <c r="H6" s="8"/>
      <c r="I6" s="8"/>
      <c r="J6" s="1">
        <v>0</v>
      </c>
      <c r="K6" s="1">
        <f t="shared" ref="K6:K17" si="3">J6+F6+E6</f>
        <v>0</v>
      </c>
      <c r="L6" s="1">
        <f t="shared" ref="L6:L17" si="4">J6+G6</f>
        <v>-90.07</v>
      </c>
      <c r="M6" s="8">
        <f>J6+G6</f>
        <v>-90.07</v>
      </c>
      <c r="N6" s="9">
        <f t="shared" si="2"/>
        <v>0</v>
      </c>
      <c r="O6" s="10">
        <f t="shared" si="0"/>
        <v>0</v>
      </c>
      <c r="P6" s="8">
        <f t="shared" si="1"/>
        <v>-90.07</v>
      </c>
      <c r="Q6" s="11">
        <f>$Q$4+P6</f>
        <v>-321.07</v>
      </c>
    </row>
    <row r="7" spans="1:17">
      <c r="A7" s="6">
        <v>35186</v>
      </c>
      <c r="B7" s="7"/>
      <c r="C7" s="7">
        <v>-1526.82</v>
      </c>
      <c r="D7" s="7"/>
      <c r="E7" s="7"/>
      <c r="F7" s="7"/>
      <c r="G7" s="8">
        <f t="shared" ref="G7:G16" si="5">SUM(B7:F7)</f>
        <v>-1526.82</v>
      </c>
      <c r="H7" s="8"/>
      <c r="I7" s="8"/>
      <c r="J7" s="1">
        <v>0</v>
      </c>
      <c r="K7" s="1">
        <f t="shared" si="3"/>
        <v>0</v>
      </c>
      <c r="L7" s="1">
        <f t="shared" si="4"/>
        <v>-1526.82</v>
      </c>
      <c r="M7" s="8">
        <f t="shared" ref="M7:M17" si="6">M6+J7+G7</f>
        <v>-1616.89</v>
      </c>
      <c r="N7" s="9">
        <f t="shared" si="2"/>
        <v>0</v>
      </c>
      <c r="O7" s="10">
        <f t="shared" si="0"/>
        <v>0</v>
      </c>
      <c r="P7" s="8">
        <f t="shared" si="1"/>
        <v>-1616.89</v>
      </c>
      <c r="Q7" s="11">
        <f t="shared" ref="Q7:Q17" si="7">$Q$4+P7</f>
        <v>-1847.89</v>
      </c>
    </row>
    <row r="8" spans="1:17">
      <c r="A8" s="6">
        <v>35217</v>
      </c>
      <c r="B8" s="7"/>
      <c r="C8" s="7"/>
      <c r="D8" s="7"/>
      <c r="E8" s="7">
        <v>-15</v>
      </c>
      <c r="F8" s="7">
        <f>-61.69-25</f>
        <v>-86.69</v>
      </c>
      <c r="G8" s="8">
        <f t="shared" si="5"/>
        <v>-101.69</v>
      </c>
      <c r="H8" s="8"/>
      <c r="I8" s="8"/>
      <c r="J8" s="1">
        <v>350</v>
      </c>
      <c r="K8" s="1">
        <f t="shared" si="3"/>
        <v>248.31</v>
      </c>
      <c r="L8" s="1">
        <f t="shared" si="4"/>
        <v>248.31</v>
      </c>
      <c r="M8" s="8">
        <f t="shared" si="6"/>
        <v>-1368.58</v>
      </c>
      <c r="N8" s="9">
        <f t="shared" si="2"/>
        <v>0</v>
      </c>
      <c r="O8" s="10">
        <f t="shared" si="0"/>
        <v>0</v>
      </c>
      <c r="P8" s="8">
        <f t="shared" si="1"/>
        <v>-1368.58</v>
      </c>
      <c r="Q8" s="11">
        <f t="shared" si="7"/>
        <v>-1599.58</v>
      </c>
    </row>
    <row r="9" spans="1:17">
      <c r="A9" s="6">
        <v>35247</v>
      </c>
      <c r="B9" s="7"/>
      <c r="C9" s="7"/>
      <c r="D9" s="7">
        <v>-10</v>
      </c>
      <c r="F9" s="7">
        <v>-61.690000000000005</v>
      </c>
      <c r="G9" s="8">
        <f t="shared" si="5"/>
        <v>-71.69</v>
      </c>
      <c r="H9" s="8"/>
      <c r="I9" s="8"/>
      <c r="J9" s="1">
        <v>350</v>
      </c>
      <c r="K9" s="1">
        <f t="shared" si="3"/>
        <v>288.31</v>
      </c>
      <c r="L9" s="1">
        <f t="shared" si="4"/>
        <v>278.31</v>
      </c>
      <c r="M9" s="8">
        <f t="shared" si="6"/>
        <v>-1090.27</v>
      </c>
      <c r="N9" s="9">
        <f t="shared" si="2"/>
        <v>0</v>
      </c>
      <c r="O9" s="10">
        <f t="shared" si="0"/>
        <v>0</v>
      </c>
      <c r="P9" s="8">
        <f t="shared" si="1"/>
        <v>-1090.27</v>
      </c>
      <c r="Q9" s="11">
        <f t="shared" si="7"/>
        <v>-1321.27</v>
      </c>
    </row>
    <row r="10" spans="1:17">
      <c r="A10" s="6">
        <v>35278</v>
      </c>
      <c r="B10" s="7"/>
      <c r="C10" s="7"/>
      <c r="D10" s="7"/>
      <c r="E10" s="7"/>
      <c r="F10" s="7">
        <v>-61.690000000000005</v>
      </c>
      <c r="G10" s="8">
        <f t="shared" si="5"/>
        <v>-61.69</v>
      </c>
      <c r="H10" s="8"/>
      <c r="I10" s="8"/>
      <c r="J10" s="1">
        <v>350</v>
      </c>
      <c r="K10" s="1">
        <f t="shared" si="3"/>
        <v>288.31</v>
      </c>
      <c r="L10" s="1">
        <f t="shared" si="4"/>
        <v>288.31</v>
      </c>
      <c r="M10" s="8">
        <f t="shared" si="6"/>
        <v>-801.96</v>
      </c>
      <c r="N10" s="9">
        <f t="shared" si="2"/>
        <v>0</v>
      </c>
      <c r="O10" s="10">
        <f t="shared" si="0"/>
        <v>0</v>
      </c>
      <c r="P10" s="8">
        <f t="shared" si="1"/>
        <v>-801.96</v>
      </c>
      <c r="Q10" s="11">
        <f t="shared" si="7"/>
        <v>-1032.96</v>
      </c>
    </row>
    <row r="11" spans="1:17">
      <c r="A11" s="6">
        <v>35309</v>
      </c>
      <c r="B11" s="7"/>
      <c r="C11" s="7"/>
      <c r="D11" s="7">
        <v>-233</v>
      </c>
      <c r="E11" s="7"/>
      <c r="F11" s="7">
        <v>-61.690000000000005</v>
      </c>
      <c r="G11" s="8">
        <f t="shared" si="5"/>
        <v>-294.69</v>
      </c>
      <c r="H11" s="8"/>
      <c r="I11" s="8"/>
      <c r="J11" s="1">
        <v>350</v>
      </c>
      <c r="K11" s="1">
        <f t="shared" si="3"/>
        <v>288.31</v>
      </c>
      <c r="L11" s="1">
        <f t="shared" si="4"/>
        <v>55.31</v>
      </c>
      <c r="M11" s="8">
        <f t="shared" si="6"/>
        <v>-746.65</v>
      </c>
      <c r="N11" s="9">
        <f t="shared" si="2"/>
        <v>0</v>
      </c>
      <c r="O11" s="10">
        <f t="shared" si="0"/>
        <v>0</v>
      </c>
      <c r="P11" s="8">
        <f t="shared" si="1"/>
        <v>-746.65</v>
      </c>
      <c r="Q11" s="11">
        <f t="shared" si="7"/>
        <v>-977.65</v>
      </c>
    </row>
    <row r="12" spans="1:17">
      <c r="A12" s="6">
        <v>35339</v>
      </c>
      <c r="B12" s="7"/>
      <c r="C12" s="7"/>
      <c r="D12" s="7"/>
      <c r="E12" s="7">
        <v>-101.5</v>
      </c>
      <c r="F12" s="7">
        <v>-61.690000000000005</v>
      </c>
      <c r="G12" s="8">
        <f t="shared" si="5"/>
        <v>-163.19</v>
      </c>
      <c r="H12" s="8"/>
      <c r="I12" s="8"/>
      <c r="J12" s="1">
        <v>350</v>
      </c>
      <c r="K12" s="1">
        <f t="shared" si="3"/>
        <v>186.81</v>
      </c>
      <c r="L12" s="1">
        <f t="shared" si="4"/>
        <v>186.81</v>
      </c>
      <c r="M12" s="8">
        <f t="shared" si="6"/>
        <v>-559.84</v>
      </c>
      <c r="N12" s="9">
        <f t="shared" si="2"/>
        <v>0</v>
      </c>
      <c r="O12" s="10">
        <f t="shared" si="0"/>
        <v>0</v>
      </c>
      <c r="P12" s="8">
        <f t="shared" si="1"/>
        <v>-559.84</v>
      </c>
      <c r="Q12" s="11">
        <f t="shared" si="7"/>
        <v>-790.84</v>
      </c>
    </row>
    <row r="13" spans="1:17">
      <c r="A13" s="6">
        <v>35370</v>
      </c>
      <c r="B13" s="7"/>
      <c r="C13" s="7"/>
      <c r="D13" s="7"/>
      <c r="E13" s="7"/>
      <c r="F13" s="7">
        <v>-61.690000000000005</v>
      </c>
      <c r="G13" s="8">
        <f t="shared" si="5"/>
        <v>-61.69</v>
      </c>
      <c r="H13" s="8"/>
      <c r="I13" s="8"/>
      <c r="J13" s="1">
        <v>350</v>
      </c>
      <c r="K13" s="1">
        <f t="shared" si="3"/>
        <v>288.31</v>
      </c>
      <c r="L13" s="1">
        <f t="shared" si="4"/>
        <v>288.31</v>
      </c>
      <c r="M13" s="8">
        <f t="shared" si="6"/>
        <v>-271.52999999999997</v>
      </c>
      <c r="N13" s="9">
        <f t="shared" si="2"/>
        <v>0</v>
      </c>
      <c r="O13" s="10">
        <f t="shared" si="0"/>
        <v>0</v>
      </c>
      <c r="P13" s="8">
        <f t="shared" si="1"/>
        <v>-271.52999999999997</v>
      </c>
      <c r="Q13" s="11">
        <f t="shared" si="7"/>
        <v>-502.53</v>
      </c>
    </row>
    <row r="14" spans="1:17">
      <c r="A14" s="6">
        <v>35400</v>
      </c>
      <c r="B14" s="7"/>
      <c r="C14" s="7"/>
      <c r="D14" s="7"/>
      <c r="E14" s="7">
        <v>-189.99</v>
      </c>
      <c r="F14" s="7">
        <v>-61.690000000000005</v>
      </c>
      <c r="G14" s="8">
        <f t="shared" si="5"/>
        <v>-251.68</v>
      </c>
      <c r="H14" s="8"/>
      <c r="I14" s="8"/>
      <c r="J14" s="1">
        <v>350</v>
      </c>
      <c r="K14" s="1">
        <f t="shared" si="3"/>
        <v>98.32</v>
      </c>
      <c r="L14" s="1">
        <f t="shared" si="4"/>
        <v>98.32</v>
      </c>
      <c r="M14" s="8">
        <f t="shared" si="6"/>
        <v>-173.21</v>
      </c>
      <c r="N14" s="9">
        <f t="shared" si="2"/>
        <v>0</v>
      </c>
      <c r="O14" s="10">
        <f t="shared" si="0"/>
        <v>0</v>
      </c>
      <c r="P14" s="8">
        <f t="shared" si="1"/>
        <v>-173.21</v>
      </c>
      <c r="Q14" s="11">
        <f t="shared" si="7"/>
        <v>-404.21</v>
      </c>
    </row>
    <row r="15" spans="1:17">
      <c r="A15" s="6">
        <v>35431</v>
      </c>
      <c r="B15" s="7"/>
      <c r="C15" s="7"/>
      <c r="D15" s="7"/>
      <c r="E15" s="7"/>
      <c r="F15" s="7">
        <v>-61.690000000000005</v>
      </c>
      <c r="G15" s="8">
        <f t="shared" si="5"/>
        <v>-61.69</v>
      </c>
      <c r="H15" s="8"/>
      <c r="I15" s="8"/>
      <c r="J15" s="1">
        <v>350</v>
      </c>
      <c r="K15" s="1">
        <f t="shared" si="3"/>
        <v>288.31</v>
      </c>
      <c r="L15" s="1">
        <f t="shared" si="4"/>
        <v>288.31</v>
      </c>
      <c r="M15" s="8">
        <f t="shared" si="6"/>
        <v>115.1</v>
      </c>
      <c r="N15" s="9">
        <f t="shared" si="2"/>
        <v>115.1</v>
      </c>
      <c r="O15" s="10">
        <f t="shared" si="0"/>
        <v>27.62</v>
      </c>
      <c r="P15" s="8">
        <f t="shared" si="1"/>
        <v>87.48</v>
      </c>
      <c r="Q15" s="11">
        <f t="shared" si="7"/>
        <v>-143.52000000000001</v>
      </c>
    </row>
    <row r="16" spans="1:17">
      <c r="A16" s="6">
        <v>35462</v>
      </c>
      <c r="B16" s="7"/>
      <c r="C16" s="7"/>
      <c r="D16" s="7"/>
      <c r="E16" s="7">
        <v>-257.59000000000003</v>
      </c>
      <c r="F16" s="7">
        <v>-61.690000000000005</v>
      </c>
      <c r="G16" s="8">
        <f t="shared" si="5"/>
        <v>-319.27999999999997</v>
      </c>
      <c r="H16" s="8"/>
      <c r="I16" s="8"/>
      <c r="J16" s="1">
        <v>350</v>
      </c>
      <c r="K16" s="1">
        <f t="shared" si="3"/>
        <v>30.72</v>
      </c>
      <c r="L16" s="1">
        <f t="shared" si="4"/>
        <v>30.72</v>
      </c>
      <c r="M16" s="8">
        <f t="shared" si="6"/>
        <v>145.82</v>
      </c>
      <c r="N16" s="9">
        <f t="shared" si="2"/>
        <v>145.82</v>
      </c>
      <c r="O16" s="10">
        <f t="shared" si="0"/>
        <v>35</v>
      </c>
      <c r="P16" s="8">
        <f t="shared" si="1"/>
        <v>110.82</v>
      </c>
      <c r="Q16" s="11">
        <f t="shared" si="7"/>
        <v>-120.18</v>
      </c>
    </row>
    <row r="17" spans="1:17" ht="13.5" thickBot="1">
      <c r="A17" s="6">
        <v>35490</v>
      </c>
      <c r="B17" s="7">
        <v>-290</v>
      </c>
      <c r="C17" s="7">
        <v>-16.88</v>
      </c>
      <c r="D17" s="7">
        <f>-240-23.91</f>
        <v>-263.91000000000003</v>
      </c>
      <c r="E17" s="7"/>
      <c r="F17" s="7">
        <v>-61.690000000000005</v>
      </c>
      <c r="G17" s="8">
        <f>SUM(B17:F17)</f>
        <v>-632.48</v>
      </c>
      <c r="H17" s="8"/>
      <c r="I17" s="8"/>
      <c r="J17" s="1">
        <v>350</v>
      </c>
      <c r="K17" s="1">
        <f t="shared" si="3"/>
        <v>288.31</v>
      </c>
      <c r="L17" s="1">
        <f t="shared" si="4"/>
        <v>-282.48</v>
      </c>
      <c r="M17" s="8">
        <f t="shared" si="6"/>
        <v>-136.66</v>
      </c>
      <c r="N17" s="9">
        <f t="shared" si="2"/>
        <v>0</v>
      </c>
      <c r="O17" s="10">
        <f t="shared" si="0"/>
        <v>0</v>
      </c>
      <c r="P17" s="8">
        <f t="shared" si="1"/>
        <v>-136.66</v>
      </c>
      <c r="Q17" s="11">
        <f t="shared" si="7"/>
        <v>-367.66</v>
      </c>
    </row>
    <row r="18" spans="1:17" s="16" customFormat="1" ht="13.5" thickBot="1">
      <c r="A18" s="18" t="s">
        <v>15</v>
      </c>
      <c r="B18" s="12">
        <f>SUM(B6:B17)</f>
        <v>-290</v>
      </c>
      <c r="C18" s="12">
        <f>SUM(C6:C17)</f>
        <v>-1543.7</v>
      </c>
      <c r="D18" s="12">
        <f>SUM(D6:D17)</f>
        <v>-596.98</v>
      </c>
      <c r="E18" s="12">
        <f>SUM(E6:E17)</f>
        <v>-564.08000000000004</v>
      </c>
      <c r="F18" s="12">
        <f>SUM(F6:F17)</f>
        <v>-641.9</v>
      </c>
      <c r="G18" s="12">
        <f>SUM(B18:F18)</f>
        <v>-3636.66</v>
      </c>
      <c r="H18" s="12"/>
      <c r="I18" s="12"/>
      <c r="J18" s="12">
        <f>SUM(J6:J17)</f>
        <v>3500</v>
      </c>
      <c r="K18" s="12"/>
      <c r="L18" s="12"/>
      <c r="M18" s="12">
        <f>J18+G18</f>
        <v>-136.66</v>
      </c>
      <c r="N18" s="13">
        <f t="shared" si="2"/>
        <v>0</v>
      </c>
      <c r="O18" s="14">
        <f t="shared" si="0"/>
        <v>0</v>
      </c>
      <c r="P18" s="12">
        <f t="shared" si="1"/>
        <v>-136.66</v>
      </c>
      <c r="Q18" s="15"/>
    </row>
  </sheetData>
  <printOptions gridLines="1"/>
  <pageMargins left="0.19685039370078741" right="0.15748031496062992" top="0.43307086614173229" bottom="0.39370078740157483" header="0.19685039370078741" footer="0.31496062992125984"/>
  <pageSetup paperSize="9" scale="97" firstPageNumber="0" orientation="landscape" horizontalDpi="300" verticalDpi="300" r:id="rId1"/>
  <headerFooter alignWithMargins="0">
    <oddHeader>&amp;C&amp;A</oddHeader>
    <oddFooter>&amp;L&amp;F&amp;CPage &amp;P of &amp;N&amp;R&amp;D</oddFooter>
  </headerFooter>
  <ignoredErrors>
    <ignoredError sqref="G2:G4 G6:G7 G9:G16" formulaRange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</vt:lpstr>
      <vt:lpstr>Balance!Print_Titles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Colin</cp:lastModifiedBy>
  <cp:lastPrinted>2008-04-26T16:25:45Z</cp:lastPrinted>
  <dcterms:created xsi:type="dcterms:W3CDTF">2007-07-09T23:40:47Z</dcterms:created>
  <dcterms:modified xsi:type="dcterms:W3CDTF">2008-10-18T09:54:32Z</dcterms:modified>
</cp:coreProperties>
</file>