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4" windowHeight="8192" activeTab="0"/>
  </bookViews>
  <sheets>
    <sheet name="Übersicht"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Readme" sheetId="14" r:id="rId14"/>
  </sheets>
  <definedNames>
    <definedName name="_xlnm.Print_Area" localSheetId="1">'1'!$A$1:$R$47</definedName>
    <definedName name="_xlnm.Print_Area" localSheetId="10">'10'!$A$1:$R$47</definedName>
    <definedName name="_xlnm.Print_Area" localSheetId="11">'11'!$A$1:$R$47</definedName>
    <definedName name="_xlnm.Print_Area" localSheetId="12">'12'!$A$1:$R$47</definedName>
    <definedName name="_xlnm.Print_Area" localSheetId="2">'2'!$A$1:$Y$47</definedName>
    <definedName name="_xlnm.Print_Area" localSheetId="3">'3'!$A$1:$R$47</definedName>
    <definedName name="_xlnm.Print_Area" localSheetId="4">'4'!$A$1:$R$47</definedName>
    <definedName name="_xlnm.Print_Area" localSheetId="5">'5'!$A$1:$R$47</definedName>
    <definedName name="_xlnm.Print_Area" localSheetId="6">'6'!$A$1:$R$47</definedName>
    <definedName name="_xlnm.Print_Area" localSheetId="7">'7'!$A$1:$R$47</definedName>
    <definedName name="_xlnm.Print_Area" localSheetId="8">'8'!$A$1:$R$47</definedName>
    <definedName name="_xlnm.Print_Area" localSheetId="9">'9'!$A$1:$R$47</definedName>
    <definedName name="_xlnm.Print_Area" localSheetId="13">'Readme'!$A$1:$C$61</definedName>
    <definedName name="_xlnm.Print_Area" localSheetId="0">'Übersicht'!$A$1:$I$48</definedName>
    <definedName name="Abrechnungsjahr">'Übersicht'!$B$10</definedName>
    <definedName name="Codeliste">'Übersicht'!$K$1:$K$8</definedName>
    <definedName name="Name_MA">'Übersicht'!$B$5</definedName>
    <definedName name="Regelarbeitszeit">'Übersicht'!$B$9</definedName>
  </definedNames>
  <calcPr fullCalcOnLoad="1"/>
</workbook>
</file>

<file path=xl/sharedStrings.xml><?xml version="1.0" encoding="utf-8"?>
<sst xmlns="http://schemas.openxmlformats.org/spreadsheetml/2006/main" count="638" uniqueCount="100">
  <si>
    <t>Basisdaten</t>
  </si>
  <si>
    <t>Normal</t>
  </si>
  <si>
    <t>Stundenabrechnung für Angestellte</t>
  </si>
  <si>
    <t>Sa</t>
  </si>
  <si>
    <t>So</t>
  </si>
  <si>
    <t>Firma</t>
  </si>
  <si>
    <t>Freizeit</t>
  </si>
  <si>
    <t>Name des Mitarbeiters</t>
  </si>
  <si>
    <t>last, first</t>
  </si>
  <si>
    <t>Feiertag</t>
  </si>
  <si>
    <t>Resturlaub Vorjahr</t>
  </si>
  <si>
    <t>Urlaub</t>
  </si>
  <si>
    <t>Anfangswert Urlaubstage</t>
  </si>
  <si>
    <t>Krank</t>
  </si>
  <si>
    <t>Anfangswert Überstunden</t>
  </si>
  <si>
    <t>Sonderurlaub</t>
  </si>
  <si>
    <t>tägliche Regelarbeitszeit</t>
  </si>
  <si>
    <t>Abrechnungsjahr</t>
  </si>
  <si>
    <t>Jahresstatistik 2009</t>
  </si>
  <si>
    <t>Genommene Urlaubstage</t>
  </si>
  <si>
    <t>Resturlaub</t>
  </si>
  <si>
    <t>Krankheitstage lfd. Jahr</t>
  </si>
  <si>
    <t>Gesamt Jahres-Istzeit</t>
  </si>
  <si>
    <t>Gesamt Überstunden lfd. Jahr</t>
  </si>
  <si>
    <t>nicht ausbezahlte Überstunden</t>
  </si>
  <si>
    <t>Gesamt Jahres-Sun-Stunden</t>
  </si>
  <si>
    <t>Stand:</t>
  </si>
  <si>
    <t>© 2009 by SConsult</t>
  </si>
  <si>
    <t>Stundennachweis</t>
  </si>
  <si>
    <t>Samstage 25%
steuerpflichtig</t>
  </si>
  <si>
    <t>20.00 bis 23.59 Uhr oder
04.00 bis 05.59 Uhr</t>
  </si>
  <si>
    <t>00.00 bis 03.59</t>
  </si>
  <si>
    <t>So + Feiertag 75%</t>
  </si>
  <si>
    <t>Nacht 1</t>
  </si>
  <si>
    <t>Nacht 2</t>
  </si>
  <si>
    <t>Nacht 3</t>
  </si>
  <si>
    <t>Abrechnung für</t>
  </si>
  <si>
    <t>Januar</t>
  </si>
  <si>
    <t>Fax an: 0711/9931157</t>
  </si>
  <si>
    <t>E-Mail  office@sconsult.de</t>
  </si>
  <si>
    <t>Tag</t>
  </si>
  <si>
    <t>Code</t>
  </si>
  <si>
    <t>von</t>
  </si>
  <si>
    <t>bis</t>
  </si>
  <si>
    <t>Pause</t>
  </si>
  <si>
    <t>Ist</t>
  </si>
  <si>
    <t>Soll</t>
  </si>
  <si>
    <t>Differenz</t>
  </si>
  <si>
    <t>Bemerkungen</t>
  </si>
  <si>
    <t>Neujahr</t>
  </si>
  <si>
    <t>heilige drei Könige</t>
  </si>
  <si>
    <t>Auswertung</t>
  </si>
  <si>
    <t>Krankheitstage</t>
  </si>
  <si>
    <t>Urlaubstage</t>
  </si>
  <si>
    <t>Rest Urlaubstage</t>
  </si>
  <si>
    <t>SConsult-Stunden</t>
  </si>
  <si>
    <t>Gesamtüberstunden lfd. Monat</t>
  </si>
  <si>
    <t>Wieviel Überstunden ausbezahlen?</t>
  </si>
  <si>
    <t>Übertrag Überstunden</t>
  </si>
  <si>
    <t>Sun-Stunden</t>
  </si>
  <si>
    <t>REB</t>
  </si>
  <si>
    <t>Februar</t>
  </si>
  <si>
    <t>Fastnacht</t>
  </si>
  <si>
    <t>März</t>
  </si>
  <si>
    <t>April</t>
  </si>
  <si>
    <t>Karfreitag</t>
  </si>
  <si>
    <t>Ostersonntag</t>
  </si>
  <si>
    <t>Ostermontag</t>
  </si>
  <si>
    <t>Mai</t>
  </si>
  <si>
    <t>Maifeiertag</t>
  </si>
  <si>
    <t>Chr. Himmelfahrt</t>
  </si>
  <si>
    <t>Pfingstsonntag</t>
  </si>
  <si>
    <t>Juni</t>
  </si>
  <si>
    <t>Pfingstmontag</t>
  </si>
  <si>
    <t>Fronleichnam</t>
  </si>
  <si>
    <t>Juli</t>
  </si>
  <si>
    <t>August</t>
  </si>
  <si>
    <t>September</t>
  </si>
  <si>
    <t>Oktober</t>
  </si>
  <si>
    <t>Tag der Einheit</t>
  </si>
  <si>
    <t>WE</t>
  </si>
  <si>
    <t>November</t>
  </si>
  <si>
    <t>Allerheiligen</t>
  </si>
  <si>
    <t>Dezember</t>
  </si>
  <si>
    <t>heiliger Abend</t>
  </si>
  <si>
    <t>1. Weihnachtsfeiertag</t>
  </si>
  <si>
    <t>2. Weihnachtsfeiertag</t>
  </si>
  <si>
    <t>Silvester</t>
  </si>
  <si>
    <t>Langtext</t>
  </si>
  <si>
    <t>Auswirkung</t>
  </si>
  <si>
    <t>normaler Arbeitstag</t>
  </si>
  <si>
    <t>Pause und Zeitabschnitte werden von Ihnen eingegeben.</t>
  </si>
  <si>
    <t>Samstag</t>
  </si>
  <si>
    <t>Sollarbeitszeit verringert sich automatisch um die Regelarbeitszeit; Pause =0,0</t>
  </si>
  <si>
    <t>Sonntag</t>
  </si>
  <si>
    <t>Überstundenausgleich</t>
  </si>
  <si>
    <t>Urlaubstage werden automatisch vom Urlaubskonto abgezogen (Anfang + Vortrag - Verbrauch) 
Sollarbeitszeit verringert sich automatisch um die Regelarbeitszeit; Pause =0,0</t>
  </si>
  <si>
    <t>Krankheitstage werden gezählt
Sollarbeitszeit verringert sich automatisch um die Regelarbeitszeit; Pause =0,0</t>
  </si>
  <si>
    <t>keine Eingabe</t>
  </si>
  <si>
    <t>nicht zulässig, deshalb farbig markiert</t>
  </si>
</sst>
</file>

<file path=xl/styles.xml><?xml version="1.0" encoding="utf-8"?>
<styleSheet xmlns="http://schemas.openxmlformats.org/spreadsheetml/2006/main">
  <numFmts count="15">
    <numFmt numFmtId="164" formatCode="GENERAL"/>
    <numFmt numFmtId="165" formatCode="#,##0.0_ ;[RED]\-#,##0.0\ "/>
    <numFmt numFmtId="166" formatCode="_-* #,##0.00\ _D_M_-;\-* #,##0.00\ _D_M_-;_-* \-??\ _D_M_-;_-@_-"/>
    <numFmt numFmtId="167" formatCode="0.0"/>
    <numFmt numFmtId="168" formatCode="DD/MM/YYYY"/>
    <numFmt numFmtId="169" formatCode="0%"/>
    <numFmt numFmtId="170" formatCode="0"/>
    <numFmt numFmtId="171" formatCode="H:MM;@"/>
    <numFmt numFmtId="172" formatCode="0.00_ ;[RED]\-0.00\ "/>
    <numFmt numFmtId="173" formatCode="#,##0.0"/>
    <numFmt numFmtId="174" formatCode="@"/>
    <numFmt numFmtId="175" formatCode="0.00"/>
    <numFmt numFmtId="176" formatCode="0.0_ ;[RED]\-0.0\ "/>
    <numFmt numFmtId="177" formatCode="&quot;KW &quot;00"/>
    <numFmt numFmtId="178" formatCode="DD/\ MMM"/>
  </numFmts>
  <fonts count="16">
    <font>
      <sz val="11"/>
      <name val="FuturaA Bk BT"/>
      <family val="0"/>
    </font>
    <font>
      <sz val="10"/>
      <name val="Arial"/>
      <family val="0"/>
    </font>
    <font>
      <sz val="11"/>
      <name val="Arial"/>
      <family val="2"/>
    </font>
    <font>
      <b/>
      <sz val="20"/>
      <name val="Arial"/>
      <family val="2"/>
    </font>
    <font>
      <sz val="12"/>
      <name val="Arial"/>
      <family val="2"/>
    </font>
    <font>
      <sz val="14"/>
      <name val="Arial"/>
      <family val="2"/>
    </font>
    <font>
      <b/>
      <sz val="14"/>
      <name val="Arial"/>
      <family val="2"/>
    </font>
    <font>
      <sz val="8"/>
      <name val="Arial"/>
      <family val="2"/>
    </font>
    <font>
      <sz val="20"/>
      <name val="Arial"/>
      <family val="2"/>
    </font>
    <font>
      <sz val="8"/>
      <name val="FuturaA Bk BT"/>
      <family val="0"/>
    </font>
    <font>
      <b/>
      <sz val="10"/>
      <name val="Arial"/>
      <family val="2"/>
    </font>
    <font>
      <b/>
      <sz val="12"/>
      <name val="Arial"/>
      <family val="2"/>
    </font>
    <font>
      <b/>
      <sz val="11"/>
      <name val="Arial"/>
      <family val="2"/>
    </font>
    <font>
      <b/>
      <sz val="11"/>
      <name val="FuturaA Bk BT"/>
      <family val="2"/>
    </font>
    <font>
      <b/>
      <sz val="11"/>
      <color indexed="8"/>
      <name val="FuturaA Bk BT"/>
      <family val="0"/>
    </font>
    <font>
      <sz val="11"/>
      <color indexed="8"/>
      <name val="FuturaA Bk BT"/>
      <family val="0"/>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114">
    <xf numFmtId="164" fontId="0" fillId="0" borderId="0" xfId="0" applyAlignment="1">
      <alignment/>
    </xf>
    <xf numFmtId="164" fontId="2" fillId="0" borderId="0" xfId="0" applyFont="1" applyAlignment="1" applyProtection="1">
      <alignment/>
      <protection hidden="1"/>
    </xf>
    <xf numFmtId="164" fontId="3" fillId="0" borderId="0" xfId="0" applyFont="1" applyBorder="1" applyAlignment="1" applyProtection="1">
      <alignment horizontal="center"/>
      <protection hidden="1"/>
    </xf>
    <xf numFmtId="164" fontId="4" fillId="0" borderId="0" xfId="0" applyFont="1" applyAlignment="1" applyProtection="1">
      <alignment/>
      <protection hidden="1"/>
    </xf>
    <xf numFmtId="164" fontId="5" fillId="0" borderId="0" xfId="0" applyFont="1" applyBorder="1" applyAlignment="1" applyProtection="1">
      <alignment horizontal="center"/>
      <protection hidden="1"/>
    </xf>
    <xf numFmtId="164" fontId="5" fillId="0" borderId="0" xfId="0" applyFont="1" applyAlignment="1" applyProtection="1">
      <alignment/>
      <protection hidden="1"/>
    </xf>
    <xf numFmtId="164" fontId="5" fillId="0" borderId="1" xfId="0" applyFont="1" applyBorder="1" applyAlignment="1" applyProtection="1">
      <alignment horizontal="center"/>
      <protection hidden="1"/>
    </xf>
    <xf numFmtId="164" fontId="6" fillId="0" borderId="2" xfId="0" applyFont="1" applyFill="1" applyBorder="1" applyAlignment="1" applyProtection="1">
      <alignment horizontal="left"/>
      <protection hidden="1"/>
    </xf>
    <xf numFmtId="164" fontId="6" fillId="0" borderId="2" xfId="0" applyFont="1" applyFill="1" applyBorder="1" applyAlignment="1" applyProtection="1">
      <alignment/>
      <protection hidden="1"/>
    </xf>
    <xf numFmtId="164" fontId="6" fillId="0" borderId="3" xfId="0" applyFont="1" applyFill="1" applyBorder="1" applyAlignment="1" applyProtection="1">
      <alignment horizontal="left"/>
      <protection hidden="1"/>
    </xf>
    <xf numFmtId="164" fontId="6" fillId="0" borderId="3" xfId="0" applyFont="1" applyFill="1" applyBorder="1" applyAlignment="1" applyProtection="1">
      <alignment/>
      <protection hidden="1" locked="0"/>
    </xf>
    <xf numFmtId="165" fontId="6" fillId="0" borderId="3" xfId="0" applyNumberFormat="1" applyFont="1" applyFill="1" applyBorder="1" applyAlignment="1" applyProtection="1">
      <alignment/>
      <protection hidden="1" locked="0"/>
    </xf>
    <xf numFmtId="164" fontId="6" fillId="0" borderId="4" xfId="0" applyFont="1" applyFill="1" applyBorder="1" applyAlignment="1" applyProtection="1">
      <alignment horizontal="left"/>
      <protection hidden="1"/>
    </xf>
    <xf numFmtId="164" fontId="6" fillId="0" borderId="5" xfId="0" applyFont="1" applyFill="1" applyBorder="1" applyAlignment="1" applyProtection="1">
      <alignment horizontal="left"/>
      <protection hidden="1"/>
    </xf>
    <xf numFmtId="164" fontId="6" fillId="0" borderId="5" xfId="0" applyFont="1" applyBorder="1" applyAlignment="1" applyProtection="1">
      <alignment/>
      <protection hidden="1"/>
    </xf>
    <xf numFmtId="164" fontId="6" fillId="0" borderId="6" xfId="0" applyFont="1" applyFill="1" applyBorder="1" applyAlignment="1" applyProtection="1">
      <alignment horizontal="center"/>
      <protection hidden="1"/>
    </xf>
    <xf numFmtId="164" fontId="6" fillId="0" borderId="6" xfId="0" applyFont="1" applyFill="1" applyBorder="1" applyAlignment="1" applyProtection="1">
      <alignment/>
      <protection hidden="1"/>
    </xf>
    <xf numFmtId="164" fontId="3" fillId="0" borderId="0" xfId="0" applyFont="1" applyFill="1" applyBorder="1" applyAlignment="1" applyProtection="1">
      <alignment horizontal="center"/>
      <protection hidden="1"/>
    </xf>
    <xf numFmtId="164" fontId="6" fillId="0" borderId="0" xfId="0" applyFont="1" applyFill="1" applyBorder="1" applyAlignment="1" applyProtection="1">
      <alignment horizontal="center"/>
      <protection hidden="1"/>
    </xf>
    <xf numFmtId="164" fontId="6" fillId="0" borderId="0" xfId="0" applyFont="1" applyFill="1" applyBorder="1" applyAlignment="1" applyProtection="1">
      <alignment/>
      <protection hidden="1"/>
    </xf>
    <xf numFmtId="164" fontId="6" fillId="0" borderId="7" xfId="0" applyFont="1" applyFill="1" applyBorder="1" applyAlignment="1" applyProtection="1">
      <alignment horizontal="left"/>
      <protection hidden="1"/>
    </xf>
    <xf numFmtId="165" fontId="6" fillId="0" borderId="8" xfId="0" applyNumberFormat="1" applyFont="1" applyFill="1" applyBorder="1" applyAlignment="1" applyProtection="1">
      <alignment/>
      <protection hidden="1"/>
    </xf>
    <xf numFmtId="164" fontId="6" fillId="0" borderId="9" xfId="0" applyFont="1" applyFill="1" applyBorder="1" applyAlignment="1" applyProtection="1">
      <alignment horizontal="left"/>
      <protection hidden="1"/>
    </xf>
    <xf numFmtId="165" fontId="6" fillId="0" borderId="10" xfId="0" applyNumberFormat="1" applyFont="1" applyFill="1" applyBorder="1" applyAlignment="1" applyProtection="1">
      <alignment/>
      <protection hidden="1"/>
    </xf>
    <xf numFmtId="164" fontId="6" fillId="0" borderId="11" xfId="0" applyFont="1" applyFill="1" applyBorder="1" applyAlignment="1" applyProtection="1">
      <alignment horizontal="left"/>
      <protection hidden="1"/>
    </xf>
    <xf numFmtId="165" fontId="6" fillId="0" borderId="12" xfId="15" applyNumberFormat="1" applyFont="1" applyFill="1" applyBorder="1" applyAlignment="1" applyProtection="1">
      <alignment/>
      <protection hidden="1"/>
    </xf>
    <xf numFmtId="167" fontId="5" fillId="0" borderId="0" xfId="0" applyNumberFormat="1" applyFont="1" applyAlignment="1" applyProtection="1">
      <alignment/>
      <protection hidden="1"/>
    </xf>
    <xf numFmtId="164" fontId="5" fillId="0" borderId="0" xfId="0" applyFont="1" applyFill="1" applyBorder="1" applyAlignment="1" applyProtection="1">
      <alignment horizontal="left"/>
      <protection hidden="1"/>
    </xf>
    <xf numFmtId="168" fontId="5" fillId="0" borderId="0" xfId="0" applyNumberFormat="1" applyFont="1" applyAlignment="1" applyProtection="1">
      <alignment horizontal="left"/>
      <protection hidden="1"/>
    </xf>
    <xf numFmtId="164" fontId="7" fillId="0" borderId="0" xfId="0" applyFont="1" applyAlignment="1" applyProtection="1">
      <alignment/>
      <protection hidden="1"/>
    </xf>
    <xf numFmtId="164" fontId="4" fillId="0" borderId="0" xfId="0" applyFont="1" applyAlignment="1" applyProtection="1">
      <alignment/>
      <protection hidden="1"/>
    </xf>
    <xf numFmtId="164" fontId="8" fillId="0" borderId="0" xfId="0" applyFont="1" applyBorder="1" applyAlignment="1" applyProtection="1">
      <alignment horizontal="center"/>
      <protection hidden="1"/>
    </xf>
    <xf numFmtId="164" fontId="7" fillId="0" borderId="0" xfId="0" applyFont="1" applyBorder="1" applyAlignment="1" applyProtection="1">
      <alignment horizontal="center" textRotation="90"/>
      <protection hidden="1"/>
    </xf>
    <xf numFmtId="164" fontId="9" fillId="0" borderId="0" xfId="0" applyFont="1" applyBorder="1" applyAlignment="1">
      <alignment horizontal="center" textRotation="90" wrapText="1"/>
    </xf>
    <xf numFmtId="164" fontId="9" fillId="0" borderId="0" xfId="0" applyFont="1" applyBorder="1" applyAlignment="1">
      <alignment horizontal="center" textRotation="90"/>
    </xf>
    <xf numFmtId="164" fontId="4" fillId="0" borderId="13" xfId="0" applyFont="1" applyBorder="1" applyAlignment="1" applyProtection="1">
      <alignment textRotation="90"/>
      <protection hidden="1"/>
    </xf>
    <xf numFmtId="164" fontId="4" fillId="0" borderId="14" xfId="0" applyFont="1" applyBorder="1" applyAlignment="1" applyProtection="1">
      <alignment textRotation="90"/>
      <protection hidden="1"/>
    </xf>
    <xf numFmtId="164" fontId="4" fillId="0" borderId="15" xfId="0" applyFont="1" applyBorder="1" applyAlignment="1" applyProtection="1">
      <alignment textRotation="90"/>
      <protection hidden="1"/>
    </xf>
    <xf numFmtId="164" fontId="4" fillId="0" borderId="16" xfId="0" applyFont="1" applyBorder="1" applyAlignment="1" applyProtection="1">
      <alignment textRotation="90"/>
      <protection hidden="1"/>
    </xf>
    <xf numFmtId="164" fontId="4" fillId="0" borderId="0" xfId="0" applyFont="1" applyBorder="1" applyAlignment="1" applyProtection="1">
      <alignment textRotation="90"/>
      <protection hidden="1"/>
    </xf>
    <xf numFmtId="164" fontId="0" fillId="0" borderId="17" xfId="0" applyFont="1" applyBorder="1" applyAlignment="1">
      <alignment textRotation="90"/>
    </xf>
    <xf numFmtId="164" fontId="0" fillId="0" borderId="0" xfId="0" applyBorder="1" applyAlignment="1">
      <alignment/>
    </xf>
    <xf numFmtId="164" fontId="10" fillId="0" borderId="18" xfId="0" applyFont="1" applyFill="1" applyBorder="1" applyAlignment="1" applyProtection="1">
      <alignment horizontal="left" vertical="center"/>
      <protection hidden="1"/>
    </xf>
    <xf numFmtId="164" fontId="10" fillId="0" borderId="19" xfId="0" applyNumberFormat="1" applyFont="1" applyFill="1" applyBorder="1" applyAlignment="1" applyProtection="1">
      <alignment horizontal="left" vertical="center"/>
      <protection hidden="1"/>
    </xf>
    <xf numFmtId="164" fontId="10" fillId="0" borderId="6" xfId="0" applyNumberFormat="1" applyFont="1" applyFill="1" applyBorder="1" applyAlignment="1" applyProtection="1">
      <alignment horizontal="center" vertical="center"/>
      <protection hidden="1"/>
    </xf>
    <xf numFmtId="164" fontId="10" fillId="0" borderId="20" xfId="0" applyFont="1" applyFill="1" applyBorder="1" applyAlignment="1" applyProtection="1">
      <alignment horizontal="center" vertical="center"/>
      <protection hidden="1"/>
    </xf>
    <xf numFmtId="164" fontId="10" fillId="0" borderId="20" xfId="0" applyFont="1" applyFill="1" applyBorder="1" applyAlignment="1" applyProtection="1">
      <alignment horizontal="left" vertical="center" indent="1"/>
      <protection hidden="1"/>
    </xf>
    <xf numFmtId="164" fontId="10" fillId="0" borderId="6" xfId="0" applyFont="1" applyFill="1" applyBorder="1" applyAlignment="1" applyProtection="1">
      <alignment vertical="center" wrapText="1"/>
      <protection hidden="1"/>
    </xf>
    <xf numFmtId="164" fontId="10" fillId="0" borderId="21" xfId="0" applyFont="1" applyFill="1" applyBorder="1" applyAlignment="1" applyProtection="1">
      <alignment vertical="center"/>
      <protection hidden="1"/>
    </xf>
    <xf numFmtId="164" fontId="1" fillId="0" borderId="0" xfId="0" applyFont="1" applyAlignment="1" applyProtection="1">
      <alignment/>
      <protection hidden="1"/>
    </xf>
    <xf numFmtId="164" fontId="10" fillId="0" borderId="18" xfId="0" applyFont="1" applyFill="1" applyBorder="1" applyAlignment="1" applyProtection="1">
      <alignment horizontal="left"/>
      <protection hidden="1"/>
    </xf>
    <xf numFmtId="164" fontId="10" fillId="0" borderId="22" xfId="0" applyFont="1" applyFill="1" applyBorder="1" applyAlignment="1" applyProtection="1">
      <alignment horizontal="left"/>
      <protection hidden="1"/>
    </xf>
    <xf numFmtId="164" fontId="10" fillId="0" borderId="22" xfId="0" applyNumberFormat="1" applyFont="1" applyFill="1" applyBorder="1" applyAlignment="1" applyProtection="1">
      <alignment horizontal="center"/>
      <protection hidden="1"/>
    </xf>
    <xf numFmtId="164" fontId="10" fillId="0" borderId="19" xfId="0" applyFont="1" applyFill="1" applyBorder="1" applyAlignment="1" applyProtection="1">
      <alignment horizontal="left"/>
      <protection hidden="1"/>
    </xf>
    <xf numFmtId="164" fontId="10" fillId="0" borderId="23" xfId="0" applyFont="1" applyFill="1" applyBorder="1" applyAlignment="1" applyProtection="1">
      <alignment horizontal="left" indent="1"/>
      <protection hidden="1"/>
    </xf>
    <xf numFmtId="164" fontId="1" fillId="0" borderId="1" xfId="0" applyFont="1" applyBorder="1" applyAlignment="1" applyProtection="1">
      <alignment/>
      <protection hidden="1"/>
    </xf>
    <xf numFmtId="164" fontId="10" fillId="0" borderId="1" xfId="0" applyFont="1" applyFill="1" applyBorder="1" applyAlignment="1" applyProtection="1">
      <alignment wrapText="1"/>
      <protection hidden="1"/>
    </xf>
    <xf numFmtId="164" fontId="10" fillId="0" borderId="24" xfId="0" applyFont="1" applyFill="1" applyBorder="1" applyAlignment="1" applyProtection="1">
      <alignment/>
      <protection hidden="1"/>
    </xf>
    <xf numFmtId="164" fontId="1" fillId="0" borderId="0" xfId="0" applyFont="1" applyFill="1" applyAlignment="1" applyProtection="1">
      <alignment/>
      <protection hidden="1"/>
    </xf>
    <xf numFmtId="164" fontId="1" fillId="0" borderId="0" xfId="0" applyFont="1" applyFill="1" applyAlignment="1" applyProtection="1">
      <alignment/>
      <protection hidden="1"/>
    </xf>
    <xf numFmtId="164" fontId="10" fillId="0" borderId="25" xfId="0" applyFont="1" applyFill="1" applyBorder="1" applyAlignment="1" applyProtection="1">
      <alignment horizontal="center" vertical="center"/>
      <protection hidden="1"/>
    </xf>
    <xf numFmtId="164" fontId="10" fillId="0" borderId="18" xfId="0" applyFont="1" applyFill="1" applyBorder="1" applyAlignment="1" applyProtection="1">
      <alignment horizontal="center" vertical="center"/>
      <protection hidden="1"/>
    </xf>
    <xf numFmtId="164" fontId="10" fillId="0" borderId="26" xfId="0" applyFont="1" applyFill="1" applyBorder="1" applyAlignment="1" applyProtection="1">
      <alignment horizontal="center" vertical="center"/>
      <protection hidden="1"/>
    </xf>
    <xf numFmtId="169" fontId="7" fillId="0" borderId="0" xfId="0" applyNumberFormat="1" applyFont="1" applyAlignment="1" applyProtection="1">
      <alignment horizontal="center"/>
      <protection hidden="1"/>
    </xf>
    <xf numFmtId="164" fontId="4" fillId="0" borderId="13" xfId="0" applyFont="1" applyBorder="1" applyAlignment="1" applyProtection="1">
      <alignment/>
      <protection hidden="1"/>
    </xf>
    <xf numFmtId="164" fontId="4" fillId="0" borderId="15" xfId="0" applyFont="1" applyBorder="1" applyAlignment="1" applyProtection="1">
      <alignment/>
      <protection hidden="1"/>
    </xf>
    <xf numFmtId="164" fontId="4" fillId="0" borderId="0" xfId="0" applyFont="1" applyBorder="1" applyAlignment="1" applyProtection="1">
      <alignment/>
      <protection hidden="1"/>
    </xf>
    <xf numFmtId="170" fontId="11" fillId="0" borderId="7" xfId="20" applyNumberFormat="1" applyFont="1" applyFill="1" applyBorder="1" applyAlignment="1" applyProtection="1">
      <alignment horizontal="center"/>
      <protection hidden="1"/>
    </xf>
    <xf numFmtId="167" fontId="2" fillId="0" borderId="27" xfId="20" applyNumberFormat="1" applyFont="1" applyFill="1" applyBorder="1" applyAlignment="1" applyProtection="1">
      <alignment horizontal="left" vertical="center"/>
      <protection locked="0"/>
    </xf>
    <xf numFmtId="171" fontId="2" fillId="0" borderId="27" xfId="0" applyNumberFormat="1" applyFont="1" applyFill="1" applyBorder="1" applyAlignment="1" applyProtection="1">
      <alignment horizontal="right" vertical="center"/>
      <protection locked="0"/>
    </xf>
    <xf numFmtId="171" fontId="2" fillId="0" borderId="27" xfId="0" applyNumberFormat="1" applyFont="1" applyFill="1" applyBorder="1" applyAlignment="1" applyProtection="1">
      <alignment horizontal="right"/>
      <protection locked="0"/>
    </xf>
    <xf numFmtId="171" fontId="2" fillId="0" borderId="27" xfId="0" applyNumberFormat="1" applyFont="1" applyFill="1" applyBorder="1" applyAlignment="1" applyProtection="1">
      <alignment horizontal="right" vertical="center"/>
      <protection hidden="1"/>
    </xf>
    <xf numFmtId="172" fontId="2" fillId="0" borderId="13" xfId="0" applyNumberFormat="1" applyFont="1" applyFill="1" applyBorder="1" applyAlignment="1" applyProtection="1">
      <alignment horizontal="right"/>
      <protection hidden="1"/>
    </xf>
    <xf numFmtId="164" fontId="2" fillId="0" borderId="2" xfId="20" applyNumberFormat="1" applyFont="1" applyFill="1" applyBorder="1" applyAlignment="1" applyProtection="1">
      <alignment horizontal="left"/>
      <protection locked="0"/>
    </xf>
    <xf numFmtId="173" fontId="4" fillId="0" borderId="0" xfId="0" applyNumberFormat="1" applyFont="1" applyAlignment="1" applyProtection="1">
      <alignment/>
      <protection hidden="1"/>
    </xf>
    <xf numFmtId="172" fontId="4" fillId="0" borderId="0" xfId="0" applyNumberFormat="1" applyFont="1" applyAlignment="1" applyProtection="1">
      <alignment/>
      <protection hidden="1"/>
    </xf>
    <xf numFmtId="164" fontId="2" fillId="0" borderId="3" xfId="20" applyNumberFormat="1" applyFont="1" applyFill="1" applyBorder="1" applyAlignment="1" applyProtection="1">
      <alignment horizontal="left"/>
      <protection locked="0"/>
    </xf>
    <xf numFmtId="171" fontId="4" fillId="0" borderId="27" xfId="0" applyNumberFormat="1" applyFont="1" applyFill="1" applyBorder="1" applyAlignment="1" applyProtection="1">
      <alignment horizontal="right" vertical="center"/>
      <protection locked="0"/>
    </xf>
    <xf numFmtId="173" fontId="4" fillId="0" borderId="23" xfId="0" applyNumberFormat="1" applyFont="1" applyBorder="1" applyAlignment="1" applyProtection="1">
      <alignment/>
      <protection hidden="1"/>
    </xf>
    <xf numFmtId="172" fontId="4" fillId="0" borderId="1" xfId="0" applyNumberFormat="1" applyFont="1" applyBorder="1" applyAlignment="1" applyProtection="1">
      <alignment/>
      <protection hidden="1"/>
    </xf>
    <xf numFmtId="174" fontId="11" fillId="0" borderId="18" xfId="0" applyNumberFormat="1" applyFont="1" applyFill="1" applyBorder="1" applyAlignment="1" applyProtection="1">
      <alignment horizontal="left"/>
      <protection hidden="1"/>
    </xf>
    <xf numFmtId="174" fontId="11" fillId="0" borderId="22" xfId="0" applyNumberFormat="1" applyFont="1" applyFill="1" applyBorder="1" applyAlignment="1" applyProtection="1">
      <alignment horizontal="left"/>
      <protection hidden="1"/>
    </xf>
    <xf numFmtId="175" fontId="12" fillId="0" borderId="20" xfId="0" applyNumberFormat="1" applyFont="1" applyFill="1" applyBorder="1" applyAlignment="1" applyProtection="1">
      <alignment horizontal="right" vertical="center"/>
      <protection hidden="1"/>
    </xf>
    <xf numFmtId="164" fontId="0" fillId="0" borderId="26" xfId="0" applyBorder="1" applyAlignment="1">
      <alignment/>
    </xf>
    <xf numFmtId="167" fontId="4" fillId="0" borderId="0" xfId="0" applyNumberFormat="1" applyFont="1" applyAlignment="1" applyProtection="1">
      <alignment/>
      <protection hidden="1"/>
    </xf>
    <xf numFmtId="164" fontId="11" fillId="0" borderId="18" xfId="0" applyFont="1" applyFill="1" applyBorder="1" applyAlignment="1" applyProtection="1">
      <alignment horizontal="left"/>
      <protection hidden="1"/>
    </xf>
    <xf numFmtId="164" fontId="11" fillId="0" borderId="22" xfId="0" applyNumberFormat="1" applyFont="1" applyFill="1" applyBorder="1" applyAlignment="1" applyProtection="1">
      <alignment/>
      <protection hidden="1"/>
    </xf>
    <xf numFmtId="176" fontId="12" fillId="0" borderId="18" xfId="0" applyNumberFormat="1" applyFont="1" applyFill="1" applyBorder="1" applyAlignment="1" applyProtection="1">
      <alignment horizontal="right"/>
      <protection hidden="1"/>
    </xf>
    <xf numFmtId="164" fontId="0" fillId="0" borderId="28" xfId="0" applyBorder="1" applyAlignment="1">
      <alignment/>
    </xf>
    <xf numFmtId="164" fontId="11" fillId="0" borderId="25" xfId="0" applyFont="1" applyFill="1" applyBorder="1" applyAlignment="1" applyProtection="1">
      <alignment horizontal="left"/>
      <protection hidden="1"/>
    </xf>
    <xf numFmtId="176" fontId="12" fillId="0" borderId="23" xfId="0" applyNumberFormat="1" applyFont="1" applyFill="1" applyBorder="1" applyAlignment="1" applyProtection="1">
      <alignment horizontal="right"/>
      <protection hidden="1"/>
    </xf>
    <xf numFmtId="164" fontId="11" fillId="0" borderId="22" xfId="0" applyFont="1" applyFill="1" applyBorder="1" applyAlignment="1" applyProtection="1">
      <alignment horizontal="left"/>
      <protection hidden="1"/>
    </xf>
    <xf numFmtId="164" fontId="11" fillId="0" borderId="19" xfId="0" applyFont="1" applyFill="1" applyBorder="1" applyAlignment="1" applyProtection="1">
      <alignment horizontal="left"/>
      <protection hidden="1"/>
    </xf>
    <xf numFmtId="176" fontId="12" fillId="0" borderId="18" xfId="0" applyNumberFormat="1" applyFont="1" applyFill="1" applyBorder="1" applyAlignment="1" applyProtection="1">
      <alignment horizontal="right"/>
      <protection hidden="1" locked="0"/>
    </xf>
    <xf numFmtId="176" fontId="12" fillId="0" borderId="18" xfId="0" applyNumberFormat="1" applyFont="1" applyFill="1" applyBorder="1" applyAlignment="1" applyProtection="1">
      <alignment horizontal="right"/>
      <protection locked="0"/>
    </xf>
    <xf numFmtId="172" fontId="12" fillId="0" borderId="18" xfId="0" applyNumberFormat="1" applyFont="1" applyFill="1" applyBorder="1" applyAlignment="1" applyProtection="1">
      <alignment horizontal="right"/>
      <protection hidden="1"/>
    </xf>
    <xf numFmtId="164" fontId="0" fillId="0" borderId="29" xfId="0" applyBorder="1" applyAlignment="1">
      <alignment/>
    </xf>
    <xf numFmtId="164" fontId="11" fillId="0" borderId="18" xfId="0" applyFont="1" applyBorder="1" applyAlignment="1" applyProtection="1">
      <alignment/>
      <protection hidden="1"/>
    </xf>
    <xf numFmtId="164" fontId="4" fillId="0" borderId="19" xfId="0" applyFont="1" applyBorder="1" applyAlignment="1" applyProtection="1">
      <alignment/>
      <protection hidden="1"/>
    </xf>
    <xf numFmtId="177" fontId="1" fillId="0" borderId="25" xfId="0" applyNumberFormat="1" applyFont="1" applyBorder="1" applyAlignment="1" applyProtection="1">
      <alignment horizontal="center"/>
      <protection locked="0"/>
    </xf>
    <xf numFmtId="164" fontId="2" fillId="0" borderId="4" xfId="20" applyNumberFormat="1" applyFont="1" applyFill="1" applyBorder="1" applyAlignment="1" applyProtection="1">
      <alignment horizontal="left"/>
      <protection locked="0"/>
    </xf>
    <xf numFmtId="176" fontId="12" fillId="0" borderId="20" xfId="0" applyNumberFormat="1" applyFont="1" applyFill="1" applyBorder="1" applyAlignment="1" applyProtection="1">
      <alignment horizontal="right" vertical="center"/>
      <protection hidden="1"/>
    </xf>
    <xf numFmtId="164" fontId="4" fillId="0" borderId="0" xfId="0" applyFont="1" applyAlignment="1" applyProtection="1">
      <alignment/>
      <protection locked="0"/>
    </xf>
    <xf numFmtId="178" fontId="2" fillId="0" borderId="2" xfId="20" applyNumberFormat="1" applyFont="1" applyFill="1" applyBorder="1" applyAlignment="1" applyProtection="1">
      <alignment horizontal="left"/>
      <protection locked="0"/>
    </xf>
    <xf numFmtId="164" fontId="0" fillId="0" borderId="25" xfId="0" applyBorder="1" applyAlignment="1">
      <alignment vertical="top" wrapText="1"/>
    </xf>
    <xf numFmtId="164" fontId="0" fillId="0" borderId="0" xfId="0" applyAlignment="1" applyProtection="1">
      <alignment/>
      <protection hidden="1"/>
    </xf>
    <xf numFmtId="164" fontId="13" fillId="2" borderId="27" xfId="0" applyFont="1" applyFill="1" applyBorder="1" applyAlignment="1" applyProtection="1">
      <alignment vertical="top"/>
      <protection hidden="1"/>
    </xf>
    <xf numFmtId="164" fontId="0" fillId="0" borderId="27" xfId="0" applyFont="1" applyFill="1" applyBorder="1" applyAlignment="1" applyProtection="1">
      <alignment vertical="top"/>
      <protection hidden="1"/>
    </xf>
    <xf numFmtId="164" fontId="0" fillId="0" borderId="0" xfId="0" applyFill="1" applyAlignment="1" applyProtection="1">
      <alignment/>
      <protection hidden="1"/>
    </xf>
    <xf numFmtId="164" fontId="0" fillId="0" borderId="27" xfId="0" applyFont="1" applyBorder="1" applyAlignment="1" applyProtection="1">
      <alignment vertical="top"/>
      <protection hidden="1"/>
    </xf>
    <xf numFmtId="164" fontId="0" fillId="0" borderId="27" xfId="0" applyFont="1" applyBorder="1" applyAlignment="1" applyProtection="1">
      <alignment vertical="top" wrapText="1"/>
      <protection hidden="1"/>
    </xf>
    <xf numFmtId="164" fontId="0" fillId="0" borderId="30" xfId="0" applyBorder="1" applyAlignment="1" applyProtection="1">
      <alignment vertical="top"/>
      <protection hidden="1"/>
    </xf>
    <xf numFmtId="164" fontId="0" fillId="0" borderId="13" xfId="0" applyFont="1" applyBorder="1" applyAlignment="1" applyProtection="1">
      <alignment vertical="top"/>
      <protection hidden="1"/>
    </xf>
    <xf numFmtId="164" fontId="0" fillId="0" borderId="15" xfId="0" applyFont="1" applyBorder="1" applyAlignment="1" applyProtection="1">
      <alignment vertical="top" wrapText="1"/>
      <protection hidden="1"/>
    </xf>
  </cellXfs>
  <cellStyles count="7">
    <cellStyle name="Normal" xfId="0"/>
    <cellStyle name="Comma" xfId="15"/>
    <cellStyle name="Comma [0]" xfId="16"/>
    <cellStyle name="Currency" xfId="17"/>
    <cellStyle name="Currency [0]" xfId="18"/>
    <cellStyle name="Percent" xfId="19"/>
    <cellStyle name="Standard_2009_MasterKalender" xfId="20"/>
  </cellStyles>
  <dxfs count="1">
    <dxf>
      <font>
        <b val="0"/>
        <sz val="11"/>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4295775</xdr:colOff>
      <xdr:row>22</xdr:row>
      <xdr:rowOff>104775</xdr:rowOff>
    </xdr:to>
    <xdr:sp fLocksText="0">
      <xdr:nvSpPr>
        <xdr:cNvPr id="1" name="Text Box 2"/>
        <xdr:cNvSpPr txBox="1">
          <a:spLocks noChangeArrowheads="1"/>
        </xdr:cNvSpPr>
      </xdr:nvSpPr>
      <xdr:spPr>
        <a:xfrm>
          <a:off x="0" y="9525"/>
          <a:ext cx="7781925" cy="4076700"/>
        </a:xfrm>
        <a:prstGeom prst="rect">
          <a:avLst/>
        </a:prstGeom>
        <a:solidFill>
          <a:srgbClr val="FFFFFF"/>
        </a:solidFill>
        <a:ln w="9525" cmpd="sng">
          <a:noFill/>
        </a:ln>
      </xdr:spPr>
      <xdr:txBody>
        <a:bodyPr vertOverflow="clip" wrap="square" lIns="27360" tIns="27360" rIns="0" bIns="0"/>
        <a:p>
          <a:pPr algn="l">
            <a:defRPr/>
          </a:pPr>
          <a:r>
            <a:rPr lang="en-US" cap="none" sz="1100" b="1" i="0" u="none" baseline="0">
              <a:solidFill>
                <a:srgbClr val="000000"/>
              </a:solidFill>
              <a:latin typeface="FuturaA Bk BT"/>
              <a:ea typeface="FuturaA Bk BT"/>
              <a:cs typeface="FuturaA Bk BT"/>
            </a:rPr>
            <a:t>SConsult-Zeiterfassungstool Sun Microsystems für Angestellte
</a:t>
          </a:r>
          <a:r>
            <a:rPr lang="en-US" cap="none" sz="1100" b="0" i="0" u="none" baseline="0">
              <a:solidFill>
                <a:srgbClr val="000000"/>
              </a:solidFill>
              <a:latin typeface="FuturaA Bk BT"/>
              <a:ea typeface="FuturaA Bk BT"/>
              <a:cs typeface="FuturaA Bk BT"/>
            </a:rPr>
            <a:t>
Der Aufbau des Tools besteht aus einem Übersichtsblatt sowie 12 Tabellen für die einzelnen Monate.
</a:t>
          </a:r>
          <a:r>
            <a:rPr lang="en-US" cap="none" sz="1100" b="1" i="0" u="none" baseline="0">
              <a:solidFill>
                <a:srgbClr val="000000"/>
              </a:solidFill>
              <a:latin typeface="FuturaA Bk BT"/>
              <a:ea typeface="FuturaA Bk BT"/>
              <a:cs typeface="FuturaA Bk BT"/>
            </a:rPr>
            <a:t>Übersicht: Basisdaten und Jahresstatistik
</a:t>
          </a:r>
          <a:r>
            <a:rPr lang="en-US" cap="none" sz="1100" b="0" i="0" u="none" baseline="0">
              <a:solidFill>
                <a:srgbClr val="000000"/>
              </a:solidFill>
              <a:latin typeface="FuturaA Bk BT"/>
              <a:ea typeface="FuturaA Bk BT"/>
              <a:cs typeface="FuturaA Bk BT"/>
            </a:rPr>
            <a:t>Eingabe Ihres Namens, Anfangswert Urlaubstage- und Überstunden-Vortrag per 01.01.2009.
Eingabe der täglichen Regelarbeitszeit (8,0 Std.).
Sie ersehen in der Jahresstatistik Ihre kumulierten Daten.
</a:t>
          </a:r>
          <a:r>
            <a:rPr lang="en-US" cap="none" sz="1100" b="1" i="0" u="none" baseline="0">
              <a:solidFill>
                <a:srgbClr val="000000"/>
              </a:solidFill>
              <a:latin typeface="FuturaA Bk BT"/>
              <a:ea typeface="FuturaA Bk BT"/>
              <a:cs typeface="FuturaA Bk BT"/>
            </a:rPr>
            <a:t>Monat 1-12:
</a:t>
          </a:r>
          <a:r>
            <a:rPr lang="en-US" cap="none" sz="1100" b="0" i="0" u="none" baseline="0">
              <a:solidFill>
                <a:srgbClr val="000000"/>
              </a:solidFill>
              <a:latin typeface="FuturaA Bk BT"/>
              <a:ea typeface="FuturaA Bk BT"/>
              <a:cs typeface="FuturaA Bk BT"/>
            </a:rPr>
            <a:t>Hier werden automatisch die Stunden gemäß Stempelkarte abzüglich der Pausen berechnet.
Das Jahr 2009 ist taggerecht in den Sollstunden vorgegeben. 
Achtung diese Version betrifft Baden Württemberg.
In den einzelnen Tabellen ist nur noch die Eingabe der Anfangs- und Endzeiten im Dezimalformat mit einer Nachkommastelle erforderlich. 
Die Pausen geben Sie auch im Dezimalformat mit einer Nachkommastelle ein.
Pro Tag wird automatisch von 8 Stunden Arbeitsleistung (+ Pause) ausgegeangen, sofern nicht ein Krankheits- / Urlaubs- oder Feiertag vorliegt.
Darüber hinaus werden automatisch Urlaubstage oder Krankheitstage ermittelt, wenn diese in der Spalte </a:t>
          </a:r>
          <a:r>
            <a:rPr lang="en-US" cap="none" sz="1100" b="1" i="0" u="none" baseline="0">
              <a:solidFill>
                <a:srgbClr val="000000"/>
              </a:solidFill>
              <a:latin typeface="FuturaA Bk BT"/>
              <a:ea typeface="FuturaA Bk BT"/>
              <a:cs typeface="FuturaA Bk BT"/>
            </a:rPr>
            <a:t>Code</a:t>
          </a:r>
          <a:r>
            <a:rPr lang="en-US" cap="none" sz="1100" b="0" i="0" u="none" baseline="0">
              <a:solidFill>
                <a:srgbClr val="000000"/>
              </a:solidFill>
              <a:latin typeface="FuturaA Bk BT"/>
              <a:ea typeface="FuturaA Bk BT"/>
              <a:cs typeface="FuturaA Bk BT"/>
            </a:rPr>
            <a:t> eingegeben werden und an die Tabelle Übersicht übergeben.
</a:t>
          </a:r>
        </a:p>
      </xdr:txBody>
    </xdr:sp>
    <xdr:clientData/>
  </xdr:twoCellAnchor>
  <xdr:twoCellAnchor>
    <xdr:from>
      <xdr:col>0</xdr:col>
      <xdr:colOff>0</xdr:colOff>
      <xdr:row>35</xdr:row>
      <xdr:rowOff>76200</xdr:rowOff>
    </xdr:from>
    <xdr:to>
      <xdr:col>2</xdr:col>
      <xdr:colOff>4238625</xdr:colOff>
      <xdr:row>59</xdr:row>
      <xdr:rowOff>133350</xdr:rowOff>
    </xdr:to>
    <xdr:sp fLocksText="0">
      <xdr:nvSpPr>
        <xdr:cNvPr id="2" name="Text Box 3"/>
        <xdr:cNvSpPr txBox="1">
          <a:spLocks noChangeArrowheads="1"/>
        </xdr:cNvSpPr>
      </xdr:nvSpPr>
      <xdr:spPr>
        <a:xfrm>
          <a:off x="0" y="8258175"/>
          <a:ext cx="7724775" cy="4400550"/>
        </a:xfrm>
        <a:prstGeom prst="rect">
          <a:avLst/>
        </a:prstGeom>
        <a:solidFill>
          <a:srgbClr val="FFFFFF"/>
        </a:solidFill>
        <a:ln w="9525" cmpd="sng">
          <a:noFill/>
        </a:ln>
      </xdr:spPr>
      <xdr:txBody>
        <a:bodyPr vertOverflow="clip" wrap="square" lIns="27360" tIns="27360" rIns="0" bIns="0"/>
        <a:p>
          <a:pPr algn="l">
            <a:defRPr/>
          </a:pPr>
          <a:r>
            <a:rPr lang="en-US" cap="none" sz="1100" b="1" i="0" u="none" baseline="0">
              <a:solidFill>
                <a:srgbClr val="000000"/>
              </a:solidFill>
              <a:latin typeface="FuturaA Bk BT"/>
              <a:ea typeface="FuturaA Bk BT"/>
              <a:cs typeface="FuturaA Bk BT"/>
            </a:rPr>
            <a:t>Zeile Auswertung:</a:t>
          </a:r>
          <a:r>
            <a:rPr lang="en-US" cap="none" sz="1100" b="0" i="0" u="none" baseline="0">
              <a:solidFill>
                <a:srgbClr val="000000"/>
              </a:solidFill>
              <a:latin typeface="FuturaA Bk BT"/>
              <a:ea typeface="FuturaA Bk BT"/>
              <a:cs typeface="FuturaA Bk BT"/>
            </a:rPr>
            <a:t> Summenermittlung
</a:t>
          </a:r>
          <a:r>
            <a:rPr lang="en-US" cap="none" sz="1100" b="1" i="0" u="none" baseline="0">
              <a:solidFill>
                <a:srgbClr val="000000"/>
              </a:solidFill>
              <a:latin typeface="FuturaA Bk BT"/>
              <a:ea typeface="FuturaA Bk BT"/>
              <a:cs typeface="FuturaA Bk BT"/>
            </a:rPr>
            <a:t>Zeile Krankheitstage:</a:t>
          </a:r>
          <a:r>
            <a:rPr lang="en-US" cap="none" sz="1100" b="0" i="0" u="none" baseline="0">
              <a:solidFill>
                <a:srgbClr val="000000"/>
              </a:solidFill>
              <a:latin typeface="FuturaA Bk BT"/>
              <a:ea typeface="FuturaA Bk BT"/>
              <a:cs typeface="FuturaA Bk BT"/>
            </a:rPr>
            <a:t> Zählung der Tage nach Code Krank 
</a:t>
          </a:r>
          <a:r>
            <a:rPr lang="en-US" cap="none" sz="1100" b="1" i="0" u="none" baseline="0">
              <a:solidFill>
                <a:srgbClr val="000000"/>
              </a:solidFill>
              <a:latin typeface="FuturaA Bk BT"/>
              <a:ea typeface="FuturaA Bk BT"/>
              <a:cs typeface="FuturaA Bk BT"/>
            </a:rPr>
            <a:t>Zeile Urlaubstage:</a:t>
          </a:r>
          <a:r>
            <a:rPr lang="en-US" cap="none" sz="1100" b="0" i="0" u="none" baseline="0">
              <a:solidFill>
                <a:srgbClr val="000000"/>
              </a:solidFill>
              <a:latin typeface="FuturaA Bk BT"/>
              <a:ea typeface="FuturaA Bk BT"/>
              <a:cs typeface="FuturaA Bk BT"/>
            </a:rPr>
            <a:t> Zählung der Tage nach Code Urlaub
</a:t>
          </a:r>
          <a:r>
            <a:rPr lang="en-US" cap="none" sz="1100" b="1" i="0" u="none" baseline="0">
              <a:solidFill>
                <a:srgbClr val="000000"/>
              </a:solidFill>
              <a:latin typeface="FuturaA Bk BT"/>
              <a:ea typeface="FuturaA Bk BT"/>
              <a:cs typeface="FuturaA Bk BT"/>
            </a:rPr>
            <a:t>Zeile Resturlaubstage:</a:t>
          </a:r>
          <a:r>
            <a:rPr lang="en-US" cap="none" sz="1100" b="0" i="0" u="none" baseline="0">
              <a:solidFill>
                <a:srgbClr val="000000"/>
              </a:solidFill>
              <a:latin typeface="FuturaA Bk BT"/>
              <a:ea typeface="FuturaA Bk BT"/>
              <a:cs typeface="FuturaA Bk BT"/>
            </a:rPr>
            <a:t> Urlaubstage Vormonat - Urlaubstage im Monat
</a:t>
          </a:r>
          <a:r>
            <a:rPr lang="en-US" cap="none" sz="1100" b="1" i="0" u="none" baseline="0">
              <a:solidFill>
                <a:srgbClr val="000000"/>
              </a:solidFill>
              <a:latin typeface="FuturaA Bk BT"/>
              <a:ea typeface="FuturaA Bk BT"/>
              <a:cs typeface="FuturaA Bk BT"/>
            </a:rPr>
            <a:t>Zeile SConsult Stunden:</a:t>
          </a:r>
          <a:r>
            <a:rPr lang="en-US" cap="none" sz="1100" b="0" i="0" u="none" baseline="0">
              <a:solidFill>
                <a:srgbClr val="000000"/>
              </a:solidFill>
              <a:latin typeface="FuturaA Bk BT"/>
              <a:ea typeface="FuturaA Bk BT"/>
              <a:cs typeface="FuturaA Bk BT"/>
            </a:rPr>
            <a:t> hier tragen Sie die Stunden für Schulungen, Meetings etc. die gegenüber dem Kunden nicht abgerechnet werden können, Ihnen aber bezahlt werden, ein.
</a:t>
          </a:r>
          <a:r>
            <a:rPr lang="en-US" cap="none" sz="1100" b="1" i="0" u="none" baseline="0">
              <a:solidFill>
                <a:srgbClr val="000000"/>
              </a:solidFill>
              <a:latin typeface="FuturaA Bk BT"/>
              <a:ea typeface="FuturaA Bk BT"/>
              <a:cs typeface="FuturaA Bk BT"/>
            </a:rPr>
            <a:t>Zeile Gesamtüberstunden lfd. Monat:</a:t>
          </a:r>
          <a:r>
            <a:rPr lang="en-US" cap="none" sz="1100" b="0" i="0" u="none" baseline="0">
              <a:solidFill>
                <a:srgbClr val="000000"/>
              </a:solidFill>
              <a:latin typeface="FuturaA Bk BT"/>
              <a:ea typeface="FuturaA Bk BT"/>
              <a:cs typeface="FuturaA Bk BT"/>
            </a:rPr>
            <a:t> im Monat 01 werden die Anfangswerte Überstunden mitaddiert. Weitere Ermittlung: Differenzzahl Stunden + (Urlaubstage + Krankheitstage) x Regelarbeitszeit + SConsultstunden
</a:t>
          </a:r>
          <a:r>
            <a:rPr lang="en-US" cap="none" sz="1100" b="1" i="0" u="none" baseline="0">
              <a:solidFill>
                <a:srgbClr val="000000"/>
              </a:solidFill>
              <a:latin typeface="FuturaA Bk BT"/>
              <a:ea typeface="FuturaA Bk BT"/>
              <a:cs typeface="FuturaA Bk BT"/>
            </a:rPr>
            <a:t>Zeile Überstunden ausbezahlen:</a:t>
          </a:r>
          <a:r>
            <a:rPr lang="en-US" cap="none" sz="1100" b="0" i="0" u="none" baseline="0">
              <a:solidFill>
                <a:srgbClr val="000000"/>
              </a:solidFill>
              <a:latin typeface="FuturaA Bk BT"/>
              <a:ea typeface="FuturaA Bk BT"/>
              <a:cs typeface="FuturaA Bk BT"/>
            </a:rPr>
            <a:t> hier können Sie ja oder nein angeben.
</a:t>
          </a:r>
          <a:r>
            <a:rPr lang="en-US" cap="none" sz="1100" b="1" i="0" u="none" baseline="0">
              <a:solidFill>
                <a:srgbClr val="000000"/>
              </a:solidFill>
              <a:latin typeface="FuturaA Bk BT"/>
              <a:ea typeface="FuturaA Bk BT"/>
              <a:cs typeface="FuturaA Bk BT"/>
            </a:rPr>
            <a:t>Zeile Übertrag Überstunden:</a:t>
          </a:r>
          <a:r>
            <a:rPr lang="en-US" cap="none" sz="1100" b="0" i="0" u="none" baseline="0">
              <a:solidFill>
                <a:srgbClr val="000000"/>
              </a:solidFill>
              <a:latin typeface="FuturaA Bk BT"/>
              <a:ea typeface="FuturaA Bk BT"/>
              <a:cs typeface="FuturaA Bk BT"/>
            </a:rPr>
            <a:t> nicht ausbezahlte Überstunden des lfd. Monats
</a:t>
          </a:r>
          <a:r>
            <a:rPr lang="en-US" cap="none" sz="1100" b="1" i="0" u="none" baseline="0">
              <a:solidFill>
                <a:srgbClr val="000000"/>
              </a:solidFill>
              <a:latin typeface="FuturaA Bk BT"/>
              <a:ea typeface="FuturaA Bk BT"/>
              <a:cs typeface="FuturaA Bk BT"/>
            </a:rPr>
            <a:t>Zeile Sun-Stunden:</a:t>
          </a:r>
          <a:r>
            <a:rPr lang="en-US" cap="none" sz="1100" b="0" i="0" u="none" baseline="0">
              <a:solidFill>
                <a:srgbClr val="000000"/>
              </a:solidFill>
              <a:latin typeface="FuturaA Bk BT"/>
              <a:ea typeface="FuturaA Bk BT"/>
              <a:cs typeface="FuturaA Bk BT"/>
            </a:rPr>
            <a:t> gegenüber dem Kunden abrechenbare Stunden
</a:t>
          </a:r>
          <a:r>
            <a:rPr lang="en-US" cap="none" sz="1100" b="1" i="0" u="none" baseline="0">
              <a:solidFill>
                <a:srgbClr val="000000"/>
              </a:solidFill>
              <a:latin typeface="FuturaA Bk BT"/>
              <a:ea typeface="FuturaA Bk BT"/>
              <a:cs typeface="FuturaA Bk BT"/>
            </a:rPr>
            <a:t>Zeile REB:</a:t>
          </a:r>
          <a:r>
            <a:rPr lang="en-US" cap="none" sz="1100" b="0" i="0" u="none" baseline="0">
              <a:solidFill>
                <a:srgbClr val="000000"/>
              </a:solidFill>
              <a:latin typeface="FuturaA Bk BT"/>
              <a:ea typeface="FuturaA Bk BT"/>
              <a:cs typeface="FuturaA Bk BT"/>
            </a:rPr>
            <a:t> </a:t>
          </a:r>
          <a:r>
            <a:rPr lang="en-US" cap="none" sz="1100" b="1" i="0" u="none" baseline="0">
              <a:solidFill>
                <a:srgbClr val="000000"/>
              </a:solidFill>
              <a:latin typeface="FuturaA Bk BT"/>
              <a:ea typeface="FuturaA Bk BT"/>
              <a:cs typeface="FuturaA Bk BT"/>
            </a:rPr>
            <a:t>R</a:t>
          </a:r>
          <a:r>
            <a:rPr lang="en-US" cap="none" sz="1100" b="0" i="0" u="none" baseline="0">
              <a:solidFill>
                <a:srgbClr val="000000"/>
              </a:solidFill>
              <a:latin typeface="FuturaA Bk BT"/>
              <a:ea typeface="FuturaA Bk BT"/>
              <a:cs typeface="FuturaA Bk BT"/>
            </a:rPr>
            <a:t>uf</a:t>
          </a:r>
          <a:r>
            <a:rPr lang="en-US" cap="none" sz="1100" b="1" i="0" u="none" baseline="0">
              <a:solidFill>
                <a:srgbClr val="000000"/>
              </a:solidFill>
              <a:latin typeface="FuturaA Bk BT"/>
              <a:ea typeface="FuturaA Bk BT"/>
              <a:cs typeface="FuturaA Bk BT"/>
            </a:rPr>
            <a:t>E</a:t>
          </a:r>
          <a:r>
            <a:rPr lang="en-US" cap="none" sz="1100" b="0" i="0" u="none" baseline="0">
              <a:solidFill>
                <a:srgbClr val="000000"/>
              </a:solidFill>
              <a:latin typeface="FuturaA Bk BT"/>
              <a:ea typeface="FuturaA Bk BT"/>
              <a:cs typeface="FuturaA Bk BT"/>
            </a:rPr>
            <a:t>insatz</a:t>
          </a:r>
          <a:r>
            <a:rPr lang="en-US" cap="none" sz="1100" b="1" i="0" u="none" baseline="0">
              <a:solidFill>
                <a:srgbClr val="000000"/>
              </a:solidFill>
              <a:latin typeface="FuturaA Bk BT"/>
              <a:ea typeface="FuturaA Bk BT"/>
              <a:cs typeface="FuturaA Bk BT"/>
            </a:rPr>
            <a:t>B</a:t>
          </a:r>
          <a:r>
            <a:rPr lang="en-US" cap="none" sz="1100" b="0" i="0" u="none" baseline="0">
              <a:solidFill>
                <a:srgbClr val="000000"/>
              </a:solidFill>
              <a:latin typeface="FuturaA Bk BT"/>
              <a:ea typeface="FuturaA Bk BT"/>
              <a:cs typeface="FuturaA Bk BT"/>
            </a:rPr>
            <a:t>ereitschaft bitte die Kalenderwoche als Zahl eintragen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Tabelle1">
    <pageSetUpPr fitToPage="1"/>
  </sheetPr>
  <dimension ref="A1:K25"/>
  <sheetViews>
    <sheetView showGridLines="0" showZeros="0" tabSelected="1" workbookViewId="0" topLeftCell="A24">
      <selection activeCell="B8" sqref="B8"/>
    </sheetView>
  </sheetViews>
  <sheetFormatPr defaultColWidth="12" defaultRowHeight="14.25"/>
  <cols>
    <col min="1" max="1" width="43.09765625" style="1" customWidth="1"/>
    <col min="2" max="2" width="30.59765625" style="1" customWidth="1"/>
    <col min="3" max="10" width="11.5" style="1" customWidth="1"/>
    <col min="11" max="11" width="0" style="1" hidden="1" customWidth="1"/>
    <col min="12" max="16384" width="11.5" style="1" customWidth="1"/>
  </cols>
  <sheetData>
    <row r="1" spans="1:11" ht="24">
      <c r="A1" s="2" t="s">
        <v>0</v>
      </c>
      <c r="B1" s="2"/>
      <c r="K1" s="3" t="s">
        <v>1</v>
      </c>
    </row>
    <row r="2" spans="1:11" s="5" customFormat="1" ht="16.5">
      <c r="A2" s="4" t="s">
        <v>2</v>
      </c>
      <c r="B2" s="4"/>
      <c r="K2" s="3" t="s">
        <v>3</v>
      </c>
    </row>
    <row r="3" spans="1:11" s="5" customFormat="1" ht="16.5">
      <c r="A3" s="6"/>
      <c r="B3" s="4"/>
      <c r="K3" s="3" t="s">
        <v>4</v>
      </c>
    </row>
    <row r="4" spans="1:11" s="5" customFormat="1" ht="16.5">
      <c r="A4" s="7" t="s">
        <v>5</v>
      </c>
      <c r="B4" s="8"/>
      <c r="K4" s="3" t="s">
        <v>6</v>
      </c>
    </row>
    <row r="5" spans="1:11" s="5" customFormat="1" ht="16.5">
      <c r="A5" s="9" t="s">
        <v>7</v>
      </c>
      <c r="B5" s="10" t="s">
        <v>8</v>
      </c>
      <c r="K5" s="3" t="s">
        <v>9</v>
      </c>
    </row>
    <row r="6" spans="1:11" s="5" customFormat="1" ht="16.5">
      <c r="A6" s="9" t="s">
        <v>10</v>
      </c>
      <c r="B6" s="11">
        <v>0</v>
      </c>
      <c r="K6" s="3" t="s">
        <v>11</v>
      </c>
    </row>
    <row r="7" spans="1:11" s="5" customFormat="1" ht="16.5">
      <c r="A7" s="9" t="s">
        <v>12</v>
      </c>
      <c r="B7" s="11">
        <v>0</v>
      </c>
      <c r="K7" s="3" t="s">
        <v>13</v>
      </c>
    </row>
    <row r="8" spans="1:11" s="5" customFormat="1" ht="16.5">
      <c r="A8" s="9" t="s">
        <v>14</v>
      </c>
      <c r="B8" s="11">
        <v>0</v>
      </c>
      <c r="K8" s="3" t="s">
        <v>15</v>
      </c>
    </row>
    <row r="9" spans="1:2" s="5" customFormat="1" ht="16.5">
      <c r="A9" s="12" t="s">
        <v>16</v>
      </c>
      <c r="B9" s="11">
        <v>8</v>
      </c>
    </row>
    <row r="10" spans="1:2" s="5" customFormat="1" ht="16.5">
      <c r="A10" s="13" t="s">
        <v>17</v>
      </c>
      <c r="B10" s="14">
        <v>2009</v>
      </c>
    </row>
    <row r="11" spans="1:2" s="5" customFormat="1" ht="16.5">
      <c r="A11" s="15"/>
      <c r="B11" s="16"/>
    </row>
    <row r="12" spans="1:2" s="5" customFormat="1" ht="24">
      <c r="A12" s="17" t="s">
        <v>18</v>
      </c>
      <c r="B12" s="17"/>
    </row>
    <row r="13" spans="1:2" s="5" customFormat="1" ht="16.5">
      <c r="A13" s="18"/>
      <c r="B13" s="19"/>
    </row>
    <row r="14" spans="1:2" s="5" customFormat="1" ht="16.5">
      <c r="A14" s="20" t="s">
        <v>19</v>
      </c>
      <c r="B14" s="21">
        <f>SUM(1:12!L40:L40)</f>
        <v>0</v>
      </c>
    </row>
    <row r="15" spans="1:2" s="5" customFormat="1" ht="16.5">
      <c r="A15" s="20" t="s">
        <v>20</v>
      </c>
      <c r="B15" s="21">
        <f>B6+B7-B14</f>
        <v>0</v>
      </c>
    </row>
    <row r="16" spans="1:2" s="5" customFormat="1" ht="16.5">
      <c r="A16" s="22" t="s">
        <v>21</v>
      </c>
      <c r="B16" s="23">
        <f>SUM(1:12!L39:L39)</f>
        <v>0</v>
      </c>
    </row>
    <row r="17" spans="1:2" s="5" customFormat="1" ht="16.5">
      <c r="A17" s="18"/>
      <c r="B17" s="19"/>
    </row>
    <row r="18" spans="1:2" s="5" customFormat="1" ht="16.5">
      <c r="A18" s="24" t="s">
        <v>22</v>
      </c>
      <c r="B18" s="25" t="e">
        <f>SUM(1:12!J38:J38)</f>
        <v>#NAME?</v>
      </c>
    </row>
    <row r="19" spans="1:3" s="5" customFormat="1" ht="16.5">
      <c r="A19" s="20" t="s">
        <v>23</v>
      </c>
      <c r="B19" s="21" t="e">
        <f>SUM(1:12!L43:L43)</f>
        <v>#NAME?</v>
      </c>
      <c r="C19" s="26"/>
    </row>
    <row r="20" spans="1:3" s="5" customFormat="1" ht="16.5">
      <c r="A20" s="20" t="s">
        <v>24</v>
      </c>
      <c r="B20" s="21" t="e">
        <f>'12'!L45</f>
        <v>#NAME?</v>
      </c>
      <c r="C20" s="26"/>
    </row>
    <row r="21" spans="1:3" s="5" customFormat="1" ht="16.5">
      <c r="A21" s="22" t="s">
        <v>25</v>
      </c>
      <c r="B21" s="23" t="e">
        <f>SUM(1:12!L46:L46)</f>
        <v>#NAME?</v>
      </c>
      <c r="C21" s="26"/>
    </row>
    <row r="23" spans="1:2" ht="16.5">
      <c r="A23" s="27" t="s">
        <v>26</v>
      </c>
      <c r="B23" s="28">
        <v>39814</v>
      </c>
    </row>
    <row r="25" ht="12.75">
      <c r="A25" s="29" t="s">
        <v>27</v>
      </c>
    </row>
  </sheetData>
  <mergeCells count="3">
    <mergeCell ref="A1:B1"/>
    <mergeCell ref="A2:B2"/>
    <mergeCell ref="A12:B12"/>
  </mergeCells>
  <dataValidations count="5">
    <dataValidation type="textLength" operator="notEqual" showErrorMessage="1" sqref="B5:B6">
      <formula1>0</formula1>
    </dataValidation>
    <dataValidation type="date" showInputMessage="1" showErrorMessage="1" promptTitle="Eingabefeld: Abrechnungsjahr" prompt="Bitte Abrechnungsjahr eingeben" errorTitle="Fehler!" error="Bitte Abrechnungsjahr &#10;eingeben (z.B. 1999)" sqref="B10">
      <formula1>1999</formula1>
      <formula2>2099</formula2>
    </dataValidation>
    <dataValidation type="decimal" allowBlank="1" showInputMessage="1" showErrorMessage="1" promptTitle="Eingabefeld: Urlaubstage" prompt="Bitte Anzahl der Urlaubstage&#10;eingeben und Resturlaub aus &#10;dem Vorjahr addieren, falls &#10;vorhanden.&#10;&#10; " sqref="B7">
      <formula1>0</formula1>
      <formula2>50</formula2>
    </dataValidation>
    <dataValidation type="decimal" allowBlank="1" showInputMessage="1" showErrorMessage="1" promptTitle="Eingabefeld: Überstunden" prompt="Bitte Überstunden aus dem &#10;Vorjahr eingeben, falls vorhanden&#10;" sqref="B8">
      <formula1>-100</formula1>
      <formula2>200</formula2>
    </dataValidation>
    <dataValidation type="list" allowBlank="1" showInputMessage="1" showErrorMessage="1" promptTitle="Eingabefeld: Regelarbeitszeit" prompt="Bitte geben Sie die tägliche Regelarbeitszeit ein (0 oder 5,0 oder 7,5 oder 8,0)&#10;" sqref="B9">
      <formula1>"0,5,0,7,5,8,0"</formula1>
      <formula2>0</formula2>
    </dataValidation>
  </dataValidations>
  <printOptions horizontalCentered="1"/>
  <pageMargins left="0.19652777777777777" right="0.19652777777777777" top="0.7875" bottom="0.7875" header="0.5118055555555555" footer="0.5118055555555555"/>
  <pageSetup fitToHeight="1" fitToWidth="1" horizontalDpi="300" verticalDpi="300" orientation="portrait" paperSize="9"/>
  <headerFooter alignWithMargins="0">
    <oddFooter>&amp;L&amp;F&amp;R&amp;D &amp;T</oddFooter>
  </headerFooter>
</worksheet>
</file>

<file path=xl/worksheets/sheet10.xml><?xml version="1.0" encoding="utf-8"?>
<worksheet xmlns="http://schemas.openxmlformats.org/spreadsheetml/2006/main" xmlns:r="http://schemas.openxmlformats.org/officeDocument/2006/relationships">
  <sheetPr codeName="Tabelle10">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27" width="11.5" style="3" customWidth="1"/>
    <col min="28" max="40" width="0" style="3" hidden="1" customWidth="1"/>
    <col min="41"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77</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t="s">
        <v>3</v>
      </c>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t="s">
        <v>4</v>
      </c>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t="s">
        <v>3</v>
      </c>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t="s">
        <v>4</v>
      </c>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t="s">
        <v>3</v>
      </c>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t="s">
        <v>4</v>
      </c>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t="s">
        <v>3</v>
      </c>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t="s">
        <v>4</v>
      </c>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8!L41-L40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8!L45+9!L43-9!L44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10 B13:B17 B20:B24 B27:B31 B34:B37">
    <cfRule type="cellIs" priority="1" dxfId="0" operator="equal" stopIfTrue="1">
      <formula>$X$1</formula>
    </cfRule>
  </conditionalFormatting>
  <conditionalFormatting sqref="B11:B12">
    <cfRule type="cellIs" priority="2" dxfId="0" operator="equal" stopIfTrue="1">
      <formula>$X$1</formula>
    </cfRule>
  </conditionalFormatting>
  <conditionalFormatting sqref="B18:B19">
    <cfRule type="cellIs" priority="3" dxfId="0" operator="equal" stopIfTrue="1">
      <formula>$X$1</formula>
    </cfRule>
  </conditionalFormatting>
  <conditionalFormatting sqref="B25:B26">
    <cfRule type="cellIs" priority="4" dxfId="0" operator="equal" stopIfTrue="1">
      <formula>$X$1</formula>
    </cfRule>
  </conditionalFormatting>
  <conditionalFormatting sqref="B32:B33">
    <cfRule type="cellIs" priority="5"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11.xml><?xml version="1.0" encoding="utf-8"?>
<worksheet xmlns="http://schemas.openxmlformats.org/spreadsheetml/2006/main" xmlns:r="http://schemas.openxmlformats.org/officeDocument/2006/relationships">
  <sheetPr codeName="Tabelle11">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78</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5.75" customHeight="1">
      <c r="A9" s="67">
        <v>3</v>
      </c>
      <c r="B9" s="68" t="s">
        <v>9</v>
      </c>
      <c r="C9" s="69"/>
      <c r="D9" s="69"/>
      <c r="E9" s="69"/>
      <c r="F9" s="69"/>
      <c r="G9" s="69"/>
      <c r="H9" s="69"/>
      <c r="I9" s="70"/>
      <c r="J9" s="71" t="e">
        <f>SCIST(C9,D9,E9,F9,G9,H9,I9,B9,Regelarbeitszeit)</f>
        <v>#NAME?</v>
      </c>
      <c r="K9" s="71" t="e">
        <f t="shared" si="1"/>
        <v>#NAME?</v>
      </c>
      <c r="L9" s="72" t="e">
        <f t="shared" si="3"/>
        <v>#NAME?</v>
      </c>
      <c r="M9" s="76" t="s">
        <v>79</v>
      </c>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t="s">
        <v>4</v>
      </c>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t="s">
        <v>3</v>
      </c>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t="s">
        <v>4</v>
      </c>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t="s">
        <v>3</v>
      </c>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t="s">
        <v>4</v>
      </c>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t="s">
        <v>3</v>
      </c>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t="s">
        <v>4</v>
      </c>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t="s">
        <v>80</v>
      </c>
      <c r="C37" s="69"/>
      <c r="D37" s="69"/>
      <c r="E37" s="69"/>
      <c r="F37" s="69"/>
      <c r="G37" s="69"/>
      <c r="H37" s="69"/>
      <c r="I37" s="70"/>
      <c r="J37" s="71" t="e">
        <f t="shared" si="0"/>
        <v>#NAME?</v>
      </c>
      <c r="K37" s="71" t="e">
        <f t="shared" si="1"/>
        <v>#NAME?</v>
      </c>
      <c r="L37" s="72" t="e">
        <f t="shared" si="3"/>
        <v>#NAME?</v>
      </c>
      <c r="M37" s="76"/>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9!L41-L40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9!L45+'10'!L43-'10'!L44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15 B18:B22 B25:B29 B32:B37">
    <cfRule type="cellIs" priority="1" dxfId="0" operator="equal" stopIfTrue="1">
      <formula>$X$1</formula>
    </cfRule>
  </conditionalFormatting>
  <conditionalFormatting sqref="B16:B17">
    <cfRule type="cellIs" priority="2" dxfId="0" operator="equal" stopIfTrue="1">
      <formula>$X$1</formula>
    </cfRule>
  </conditionalFormatting>
  <conditionalFormatting sqref="B23:B24">
    <cfRule type="cellIs" priority="3" dxfId="0" operator="equal" stopIfTrue="1">
      <formula>$X$1</formula>
    </cfRule>
  </conditionalFormatting>
  <conditionalFormatting sqref="B30:B31">
    <cfRule type="cellIs" priority="4"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12.xml><?xml version="1.0" encoding="utf-8"?>
<worksheet xmlns="http://schemas.openxmlformats.org/spreadsheetml/2006/main" xmlns:r="http://schemas.openxmlformats.org/officeDocument/2006/relationships">
  <sheetPr codeName="Tabelle12">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27" width="11.5" style="3" customWidth="1"/>
    <col min="28" max="36" width="0" style="3" hidden="1" customWidth="1"/>
    <col min="37"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81</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5.75" customHeight="1">
      <c r="A7" s="67">
        <v>1</v>
      </c>
      <c r="B7" s="68" t="s">
        <v>9</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3" t="s">
        <v>82</v>
      </c>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5.75" customHeight="1">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t="s">
        <v>3</v>
      </c>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t="s">
        <v>4</v>
      </c>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t="s">
        <v>3</v>
      </c>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t="s">
        <v>4</v>
      </c>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t="s">
        <v>3</v>
      </c>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t="s">
        <v>4</v>
      </c>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t="s">
        <v>3</v>
      </c>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t="s">
        <v>4</v>
      </c>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104"/>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104"/>
      <c r="N39" s="84"/>
      <c r="O39" s="84"/>
      <c r="P39" s="84"/>
      <c r="Q39" s="84"/>
      <c r="R39" s="84"/>
    </row>
    <row r="40" spans="1:13" ht="16.5" customHeight="1">
      <c r="A40" s="89" t="s">
        <v>53</v>
      </c>
      <c r="B40" s="89"/>
      <c r="C40" s="89"/>
      <c r="D40" s="89"/>
      <c r="E40" s="89"/>
      <c r="F40" s="89"/>
      <c r="G40" s="89"/>
      <c r="H40" s="89"/>
      <c r="I40" s="89"/>
      <c r="J40" s="89"/>
      <c r="K40" s="89"/>
      <c r="L40" s="90">
        <f>COUNTIF(B7:B37,"urlaub")</f>
        <v>0</v>
      </c>
      <c r="M40" s="104"/>
    </row>
    <row r="41" spans="1:13" ht="16.5" customHeight="1">
      <c r="A41" s="89" t="s">
        <v>54</v>
      </c>
      <c r="B41" s="89"/>
      <c r="C41" s="89"/>
      <c r="D41" s="89"/>
      <c r="E41" s="89"/>
      <c r="F41" s="89"/>
      <c r="G41" s="89"/>
      <c r="H41" s="89"/>
      <c r="I41" s="89"/>
      <c r="J41" s="89"/>
      <c r="K41" s="89"/>
      <c r="L41" s="87">
        <f>'10'!L41-L40</f>
        <v>0</v>
      </c>
      <c r="M41" s="104"/>
    </row>
    <row r="42" spans="1:13" ht="16.5" customHeight="1">
      <c r="A42" s="85" t="s">
        <v>55</v>
      </c>
      <c r="B42" s="91"/>
      <c r="C42" s="91"/>
      <c r="D42" s="91"/>
      <c r="E42" s="91"/>
      <c r="F42" s="91"/>
      <c r="G42" s="91"/>
      <c r="H42" s="91"/>
      <c r="I42" s="91"/>
      <c r="J42" s="91"/>
      <c r="K42" s="92"/>
      <c r="L42" s="93"/>
      <c r="M42" s="104"/>
    </row>
    <row r="43" spans="1:13" ht="16.5" customHeight="1">
      <c r="A43" s="89" t="s">
        <v>56</v>
      </c>
      <c r="B43" s="89"/>
      <c r="C43" s="89"/>
      <c r="D43" s="89"/>
      <c r="E43" s="89"/>
      <c r="F43" s="89"/>
      <c r="G43" s="89"/>
      <c r="H43" s="89"/>
      <c r="I43" s="89"/>
      <c r="J43" s="89"/>
      <c r="K43" s="89"/>
      <c r="L43" s="101" t="e">
        <f>L38+L42</f>
        <v>#NAME?</v>
      </c>
      <c r="M43" s="104"/>
    </row>
    <row r="44" spans="1:13" ht="16.5" customHeight="1">
      <c r="A44" s="89" t="s">
        <v>57</v>
      </c>
      <c r="B44" s="89"/>
      <c r="C44" s="89"/>
      <c r="D44" s="89"/>
      <c r="E44" s="89"/>
      <c r="F44" s="89"/>
      <c r="G44" s="89"/>
      <c r="H44" s="89"/>
      <c r="I44" s="89"/>
      <c r="J44" s="89"/>
      <c r="K44" s="89"/>
      <c r="L44" s="94"/>
      <c r="M44" s="104"/>
    </row>
    <row r="45" spans="1:13" ht="16.5" customHeight="1">
      <c r="A45" s="89" t="s">
        <v>58</v>
      </c>
      <c r="B45" s="89"/>
      <c r="C45" s="89"/>
      <c r="D45" s="89"/>
      <c r="E45" s="89"/>
      <c r="F45" s="89"/>
      <c r="G45" s="89"/>
      <c r="H45" s="89"/>
      <c r="I45" s="89"/>
      <c r="J45" s="89"/>
      <c r="K45" s="89"/>
      <c r="L45" s="87" t="e">
        <f>'10'!L45+'11'!L43-'11'!L44</f>
        <v>#NAME?</v>
      </c>
      <c r="M45" s="104"/>
    </row>
    <row r="46" spans="1:13" ht="16.5" customHeight="1">
      <c r="A46" s="85" t="s">
        <v>59</v>
      </c>
      <c r="B46" s="91"/>
      <c r="C46" s="91"/>
      <c r="D46" s="91"/>
      <c r="E46" s="91"/>
      <c r="F46" s="91"/>
      <c r="G46" s="91"/>
      <c r="H46" s="91"/>
      <c r="I46" s="91"/>
      <c r="J46" s="91"/>
      <c r="K46" s="92"/>
      <c r="L46" s="95" t="e">
        <f>J38</f>
        <v>#NAME?</v>
      </c>
      <c r="M46" s="104"/>
    </row>
    <row r="47" spans="1:11" ht="14.25">
      <c r="A47" s="97" t="s">
        <v>60</v>
      </c>
      <c r="B47" s="98"/>
      <c r="C47" s="99"/>
      <c r="D47" s="99"/>
      <c r="E47" s="99"/>
      <c r="F47" s="99"/>
      <c r="G47" s="99"/>
      <c r="H47" s="99"/>
      <c r="I47" s="99"/>
      <c r="J47" s="99"/>
      <c r="K47" s="99"/>
    </row>
  </sheetData>
  <mergeCells count="22">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M38:M46"/>
    <mergeCell ref="A39:J39"/>
    <mergeCell ref="A40:K40"/>
    <mergeCell ref="A41:K41"/>
    <mergeCell ref="A43:K43"/>
    <mergeCell ref="A44:K44"/>
    <mergeCell ref="A45:K45"/>
  </mergeCells>
  <conditionalFormatting sqref="B7:B12 B15:B19 B22:B26 B29:B33 B36:B37">
    <cfRule type="cellIs" priority="1" dxfId="0" operator="equal" stopIfTrue="1">
      <formula>$X$1</formula>
    </cfRule>
  </conditionalFormatting>
  <conditionalFormatting sqref="B13:B14">
    <cfRule type="cellIs" priority="2" dxfId="0" operator="equal" stopIfTrue="1">
      <formula>$X$1</formula>
    </cfRule>
  </conditionalFormatting>
  <conditionalFormatting sqref="B20:B21">
    <cfRule type="cellIs" priority="3" dxfId="0" operator="equal" stopIfTrue="1">
      <formula>$X$1</formula>
    </cfRule>
  </conditionalFormatting>
  <conditionalFormatting sqref="B27:B28">
    <cfRule type="cellIs" priority="4" dxfId="0" operator="equal" stopIfTrue="1">
      <formula>$X$1</formula>
    </cfRule>
  </conditionalFormatting>
  <conditionalFormatting sqref="B34:B35">
    <cfRule type="cellIs" priority="5"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13.xml><?xml version="1.0" encoding="utf-8"?>
<worksheet xmlns="http://schemas.openxmlformats.org/spreadsheetml/2006/main" xmlns:r="http://schemas.openxmlformats.org/officeDocument/2006/relationships">
  <sheetPr codeName="Tabelle13">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83</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t="s">
        <v>3</v>
      </c>
      <c r="C11" s="77"/>
      <c r="D11" s="77"/>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t="s">
        <v>4</v>
      </c>
      <c r="C12" s="77"/>
      <c r="D12" s="77"/>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77"/>
      <c r="D13" s="77"/>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77"/>
      <c r="D14" s="77"/>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77"/>
      <c r="D15" s="77"/>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t="s">
        <v>3</v>
      </c>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t="s">
        <v>4</v>
      </c>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t="s">
        <v>3</v>
      </c>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t="s">
        <v>4</v>
      </c>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t="s">
        <v>84</v>
      </c>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t="s">
        <v>9</v>
      </c>
      <c r="C31" s="69"/>
      <c r="D31" s="69"/>
      <c r="E31" s="69"/>
      <c r="F31" s="69"/>
      <c r="G31" s="69"/>
      <c r="H31" s="69"/>
      <c r="I31" s="70"/>
      <c r="J31" s="71" t="e">
        <f t="shared" si="0"/>
        <v>#NAME?</v>
      </c>
      <c r="K31" s="71" t="e">
        <f t="shared" si="1"/>
        <v>#NAME?</v>
      </c>
      <c r="L31" s="72" t="e">
        <f t="shared" si="3"/>
        <v>#NAME?</v>
      </c>
      <c r="M31" s="76" t="s">
        <v>85</v>
      </c>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t="s">
        <v>9</v>
      </c>
      <c r="C32" s="69"/>
      <c r="D32" s="69"/>
      <c r="E32" s="69"/>
      <c r="F32" s="69"/>
      <c r="G32" s="69"/>
      <c r="H32" s="69"/>
      <c r="I32" s="70"/>
      <c r="J32" s="71" t="e">
        <f t="shared" si="0"/>
        <v>#NAME?</v>
      </c>
      <c r="K32" s="71" t="e">
        <f t="shared" si="1"/>
        <v>#NAME?</v>
      </c>
      <c r="L32" s="72" t="e">
        <f t="shared" si="3"/>
        <v>#NAME?</v>
      </c>
      <c r="M32" s="76" t="s">
        <v>86</v>
      </c>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t="s">
        <v>4</v>
      </c>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c r="C37" s="69"/>
      <c r="D37" s="69"/>
      <c r="E37" s="69"/>
      <c r="F37" s="69"/>
      <c r="G37" s="69"/>
      <c r="H37" s="69"/>
      <c r="I37" s="70"/>
      <c r="J37" s="71" t="e">
        <f t="shared" si="0"/>
        <v>#NAME?</v>
      </c>
      <c r="K37" s="71" t="e">
        <f t="shared" si="1"/>
        <v>#NAME?</v>
      </c>
      <c r="L37" s="72" t="e">
        <f t="shared" si="3"/>
        <v>#NAME?</v>
      </c>
      <c r="M37" s="100" t="s">
        <v>87</v>
      </c>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'11'!L41-L40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'11'!L45+'12'!L43-'12'!L44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10 B13:B17 B20:B24 B27:B37">
    <cfRule type="cellIs" priority="1" dxfId="0" operator="equal" stopIfTrue="1">
      <formula>$X$1</formula>
    </cfRule>
  </conditionalFormatting>
  <conditionalFormatting sqref="B11:B12">
    <cfRule type="cellIs" priority="2" dxfId="0" operator="equal" stopIfTrue="1">
      <formula>$X$1</formula>
    </cfRule>
  </conditionalFormatting>
  <conditionalFormatting sqref="B18:B19">
    <cfRule type="cellIs" priority="3" dxfId="0" operator="equal" stopIfTrue="1">
      <formula>$X$1</formula>
    </cfRule>
  </conditionalFormatting>
  <conditionalFormatting sqref="B25:B26">
    <cfRule type="cellIs" priority="4"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14.xml><?xml version="1.0" encoding="utf-8"?>
<worksheet xmlns="http://schemas.openxmlformats.org/spreadsheetml/2006/main" xmlns:r="http://schemas.openxmlformats.org/officeDocument/2006/relationships">
  <sheetPr codeName="Tabelle3"/>
  <dimension ref="A24:C33"/>
  <sheetViews>
    <sheetView showGridLines="0" showZeros="0" workbookViewId="0" topLeftCell="A1">
      <selection activeCell="A25" sqref="A25"/>
    </sheetView>
  </sheetViews>
  <sheetFormatPr defaultColWidth="12" defaultRowHeight="14.25"/>
  <cols>
    <col min="1" max="1" width="12.59765625" style="105" customWidth="1"/>
    <col min="2" max="2" width="24" style="105" customWidth="1"/>
    <col min="3" max="3" width="46.59765625" style="105" customWidth="1"/>
    <col min="4" max="16384" width="11.5" style="105" customWidth="1"/>
  </cols>
  <sheetData>
    <row r="24" spans="1:3" ht="12.75">
      <c r="A24" s="106" t="s">
        <v>41</v>
      </c>
      <c r="B24" s="106" t="s">
        <v>88</v>
      </c>
      <c r="C24" s="106" t="s">
        <v>89</v>
      </c>
    </row>
    <row r="25" spans="1:3" s="108" customFormat="1" ht="12.75">
      <c r="A25" s="107" t="s">
        <v>1</v>
      </c>
      <c r="B25" s="107" t="s">
        <v>90</v>
      </c>
      <c r="C25" s="107" t="s">
        <v>91</v>
      </c>
    </row>
    <row r="26" spans="1:3" ht="31.5">
      <c r="A26" s="109" t="s">
        <v>3</v>
      </c>
      <c r="B26" s="109" t="s">
        <v>92</v>
      </c>
      <c r="C26" s="110" t="s">
        <v>93</v>
      </c>
    </row>
    <row r="27" spans="1:3" ht="31.5">
      <c r="A27" s="109" t="s">
        <v>4</v>
      </c>
      <c r="B27" s="109" t="s">
        <v>94</v>
      </c>
      <c r="C27" s="110" t="s">
        <v>93</v>
      </c>
    </row>
    <row r="28" spans="1:3" ht="31.5">
      <c r="A28" s="109" t="s">
        <v>6</v>
      </c>
      <c r="B28" s="109" t="s">
        <v>95</v>
      </c>
      <c r="C28" s="110" t="s">
        <v>93</v>
      </c>
    </row>
    <row r="29" spans="1:3" ht="31.5">
      <c r="A29" s="109" t="s">
        <v>9</v>
      </c>
      <c r="B29" s="109"/>
      <c r="C29" s="110" t="s">
        <v>93</v>
      </c>
    </row>
    <row r="30" spans="1:3" ht="61.5">
      <c r="A30" s="109" t="s">
        <v>11</v>
      </c>
      <c r="B30" s="109"/>
      <c r="C30" s="110" t="s">
        <v>96</v>
      </c>
    </row>
    <row r="31" spans="1:3" ht="46.5">
      <c r="A31" s="109" t="s">
        <v>13</v>
      </c>
      <c r="B31" s="109"/>
      <c r="C31" s="110" t="s">
        <v>97</v>
      </c>
    </row>
    <row r="32" spans="1:3" ht="12.75">
      <c r="A32" s="109" t="s">
        <v>15</v>
      </c>
      <c r="B32" s="111"/>
      <c r="C32" s="110"/>
    </row>
    <row r="33" spans="1:3" ht="15.75">
      <c r="A33" s="112" t="s">
        <v>98</v>
      </c>
      <c r="B33" s="109"/>
      <c r="C33" s="113" t="s">
        <v>99</v>
      </c>
    </row>
  </sheetData>
  <printOptions horizontalCentered="1"/>
  <pageMargins left="0.19652777777777777" right="0.19652777777777777" top="0.7875" bottom="0.7875" header="0.5118055555555555" footer="0.5118055555555555"/>
  <pageSetup horizontalDpi="300" verticalDpi="300" orientation="portrait" paperSize="9"/>
  <headerFooter alignWithMargins="0">
    <oddFooter>&amp;L&amp;F&amp;R&amp;D &amp;T</oddFooter>
  </headerFooter>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1" width="9" style="3" customWidth="1"/>
    <col min="12" max="12" width="8.79687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37</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t="s">
        <v>9</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3" t="s">
        <v>49</v>
      </c>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6">NachtNS(C8,D8,B8)</f>
        <v>#NAME?</v>
      </c>
      <c r="X8" s="75" t="e">
        <f aca="true" t="shared" si="10" ref="X8:X36">NachtNS(E8,F8,B8)</f>
        <v>#NAME?</v>
      </c>
      <c r="Y8" s="75" t="e">
        <f>NachtNS(G8,H8,B8)</f>
        <v>#NAME?</v>
      </c>
      <c r="Z8" s="74"/>
    </row>
    <row r="9" spans="1:26" ht="14.25">
      <c r="A9" s="67">
        <v>3</v>
      </c>
      <c r="B9" s="68" t="s">
        <v>3</v>
      </c>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NachtNS(G9,H9,B9)</f>
        <v>#NAME?</v>
      </c>
      <c r="Z9" s="74"/>
    </row>
    <row r="10" spans="1:26" ht="14.25">
      <c r="A10" s="67">
        <v>4</v>
      </c>
      <c r="B10" s="68" t="s">
        <v>4</v>
      </c>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NachtNS(G10,H10,B10)</f>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NachtNS(G11,H11,B11)</f>
        <v>#NAME?</v>
      </c>
      <c r="Z11" s="74"/>
    </row>
    <row r="12" spans="1:26" ht="14.25">
      <c r="A12" s="67">
        <v>6</v>
      </c>
      <c r="B12" s="68" t="s">
        <v>9</v>
      </c>
      <c r="C12" s="69"/>
      <c r="D12" s="69"/>
      <c r="E12" s="69"/>
      <c r="F12" s="69"/>
      <c r="G12" s="69"/>
      <c r="H12" s="69"/>
      <c r="I12" s="70"/>
      <c r="J12" s="71" t="e">
        <f t="shared" si="0"/>
        <v>#NAME?</v>
      </c>
      <c r="K12" s="71" t="e">
        <f t="shared" si="1"/>
        <v>#NAME?</v>
      </c>
      <c r="L12" s="72" t="e">
        <f t="shared" si="3"/>
        <v>#NAME?</v>
      </c>
      <c r="M12" s="76" t="s">
        <v>50</v>
      </c>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NachtNS(G12,H12,B12)</f>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NachtNS(G13,H13,B13)</f>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NachtNS(G14,H14,B14)</f>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NachtNS(G15,H15,B15)</f>
        <v>#NAME?</v>
      </c>
      <c r="Z15" s="74"/>
    </row>
    <row r="16" spans="1:26" ht="14.25">
      <c r="A16" s="67">
        <v>10</v>
      </c>
      <c r="B16" s="68" t="s">
        <v>3</v>
      </c>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NachtNS(G16,H16,B16)</f>
        <v>#NAME?</v>
      </c>
      <c r="Z16" s="74"/>
    </row>
    <row r="17" spans="1:26" ht="14.25">
      <c r="A17" s="67">
        <v>11</v>
      </c>
      <c r="B17" s="68" t="s">
        <v>4</v>
      </c>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NachtNS(G17,H17,B17)</f>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NachtNS(G18,H18,B18)</f>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NachtNS(G19,H19,B19)</f>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NachtNS(G20,H20,B20)</f>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NachtNS(G21,H21,B21)</f>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NachtNS(G22,H22,B22)</f>
        <v>#NAME?</v>
      </c>
      <c r="Z22" s="74"/>
    </row>
    <row r="23" spans="1:26" ht="14.25">
      <c r="A23" s="67">
        <v>17</v>
      </c>
      <c r="B23" s="68" t="s">
        <v>3</v>
      </c>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NachtNS(G23,H23,B23)</f>
        <v>#NAME?</v>
      </c>
      <c r="Z23" s="74"/>
    </row>
    <row r="24" spans="1:26" ht="14.25">
      <c r="A24" s="67">
        <v>18</v>
      </c>
      <c r="B24" s="68" t="s">
        <v>4</v>
      </c>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NachtNS(G24,H24,B24)</f>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NachtNS(G25,H25,B25)</f>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NachtNS(G26,H26,B26)</f>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NachtNS(G27,H27,B27)</f>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NachtNS(G28,H28,B28)</f>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NachtNS(G29,H29,B29)</f>
        <v>#NAME?</v>
      </c>
      <c r="Z29" s="74"/>
    </row>
    <row r="30" spans="1:26" ht="14.25">
      <c r="A30" s="67">
        <v>24</v>
      </c>
      <c r="B30" s="68" t="s">
        <v>3</v>
      </c>
      <c r="C30" s="77"/>
      <c r="D30" s="77"/>
      <c r="E30" s="77"/>
      <c r="F30" s="77"/>
      <c r="G30" s="77"/>
      <c r="H30" s="77"/>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NachtNS(G30,H30,B30)</f>
        <v>#NAME?</v>
      </c>
      <c r="Z30" s="74"/>
    </row>
    <row r="31" spans="1:26" ht="14.25">
      <c r="A31" s="67">
        <v>25</v>
      </c>
      <c r="B31" s="68" t="s">
        <v>4</v>
      </c>
      <c r="C31" s="77"/>
      <c r="D31" s="77"/>
      <c r="E31" s="77"/>
      <c r="F31" s="77"/>
      <c r="G31" s="77"/>
      <c r="H31" s="77"/>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NachtNS(G31,H31,B31)</f>
        <v>#NAME?</v>
      </c>
      <c r="Z31" s="74"/>
    </row>
    <row r="32" spans="1:26" ht="14.25">
      <c r="A32" s="67">
        <v>26</v>
      </c>
      <c r="B32" s="68"/>
      <c r="C32" s="77"/>
      <c r="D32" s="77"/>
      <c r="E32" s="77"/>
      <c r="F32" s="77"/>
      <c r="G32" s="77"/>
      <c r="H32" s="77"/>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NachtNS(G32,H32,B32)</f>
        <v>#NAME?</v>
      </c>
      <c r="Z32" s="74"/>
    </row>
    <row r="33" spans="1:26" ht="14.25">
      <c r="A33" s="67">
        <v>27</v>
      </c>
      <c r="B33" s="68"/>
      <c r="C33" s="77"/>
      <c r="D33" s="77"/>
      <c r="E33" s="77"/>
      <c r="F33" s="77"/>
      <c r="G33" s="77"/>
      <c r="H33" s="77"/>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NachtNS(G33,H33,B33)</f>
        <v>#NAME?</v>
      </c>
      <c r="Z33" s="74"/>
    </row>
    <row r="34" spans="1:26" ht="14.25">
      <c r="A34" s="67">
        <v>28</v>
      </c>
      <c r="B34" s="68"/>
      <c r="C34" s="77"/>
      <c r="D34" s="77"/>
      <c r="E34" s="77"/>
      <c r="F34" s="77"/>
      <c r="G34" s="77"/>
      <c r="H34" s="77"/>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NachtNS(G34,H34,B34)</f>
        <v>#NAME?</v>
      </c>
      <c r="Z34" s="74"/>
    </row>
    <row r="35" spans="1:26" ht="14.25">
      <c r="A35" s="67">
        <v>29</v>
      </c>
      <c r="B35" s="68"/>
      <c r="C35" s="77"/>
      <c r="D35" s="77"/>
      <c r="E35" s="77"/>
      <c r="F35" s="77"/>
      <c r="G35" s="77"/>
      <c r="H35" s="77"/>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NachtNS(G35,H35,B35)</f>
        <v>#NAME?</v>
      </c>
      <c r="Z35" s="74"/>
    </row>
    <row r="36" spans="1:26" ht="14.25">
      <c r="A36" s="67">
        <v>30</v>
      </c>
      <c r="B36" s="68"/>
      <c r="C36" s="77"/>
      <c r="D36" s="77"/>
      <c r="E36" s="77"/>
      <c r="F36" s="77"/>
      <c r="G36" s="77"/>
      <c r="H36" s="77"/>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NachtNS(G36,H36,B36)</f>
        <v>#NAME?</v>
      </c>
      <c r="Z36" s="74"/>
    </row>
    <row r="37" spans="1:26" ht="14.25">
      <c r="A37" s="67">
        <v>31</v>
      </c>
      <c r="B37" s="68" t="s">
        <v>3</v>
      </c>
      <c r="C37" s="77"/>
      <c r="D37" s="77"/>
      <c r="E37" s="77"/>
      <c r="F37" s="77"/>
      <c r="G37" s="77"/>
      <c r="H37" s="77"/>
      <c r="I37" s="70"/>
      <c r="J37" s="71" t="e">
        <f t="shared" si="0"/>
        <v>#NAME?</v>
      </c>
      <c r="K37" s="71" t="e">
        <f t="shared" si="1"/>
        <v>#NAME?</v>
      </c>
      <c r="L37" s="72" t="e">
        <f t="shared" si="3"/>
        <v>#NAME?</v>
      </c>
      <c r="M37" s="76"/>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NachtNS(C37,D37,B37)</f>
        <v>#NAME?</v>
      </c>
      <c r="X37" s="79" t="e">
        <f>NachtNS(E37,F37,B37)</f>
        <v>#NAME?</v>
      </c>
      <c r="Y37" s="79" t="e">
        <f>NachtNS(G37,H37,B37)</f>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6.5" customHeight="1">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Übersicht!B6+Übersicht!B7-L40</f>
        <v>0</v>
      </c>
      <c r="M41" s="88"/>
    </row>
    <row r="42" spans="1:13" ht="16.5" customHeight="1">
      <c r="A42" s="85" t="s">
        <v>55</v>
      </c>
      <c r="B42" s="91"/>
      <c r="C42" s="91"/>
      <c r="D42" s="91"/>
      <c r="E42" s="91"/>
      <c r="F42" s="91"/>
      <c r="G42" s="91"/>
      <c r="H42" s="91"/>
      <c r="I42" s="91"/>
      <c r="J42" s="91"/>
      <c r="K42" s="92"/>
      <c r="L42" s="93"/>
      <c r="M42" s="88"/>
    </row>
    <row r="43" spans="1:13" ht="14.25">
      <c r="A43" s="89" t="s">
        <v>56</v>
      </c>
      <c r="B43" s="89"/>
      <c r="C43" s="89"/>
      <c r="D43" s="89"/>
      <c r="E43" s="89"/>
      <c r="F43" s="89"/>
      <c r="G43" s="89"/>
      <c r="H43" s="89"/>
      <c r="I43" s="89"/>
      <c r="J43" s="89"/>
      <c r="K43" s="89"/>
      <c r="L43" s="87" t="e">
        <f>L38+L42</f>
        <v>#NAME?</v>
      </c>
      <c r="M43" s="88"/>
    </row>
    <row r="44" spans="1:13" ht="16.5" customHeight="1">
      <c r="A44" s="89" t="s">
        <v>57</v>
      </c>
      <c r="B44" s="89"/>
      <c r="C44" s="89"/>
      <c r="D44" s="89"/>
      <c r="E44" s="89"/>
      <c r="F44" s="89"/>
      <c r="G44" s="89"/>
      <c r="H44" s="89"/>
      <c r="I44" s="89"/>
      <c r="J44" s="89"/>
      <c r="K44" s="89"/>
      <c r="L44" s="94"/>
      <c r="M44" s="88"/>
    </row>
    <row r="45" spans="1:13" ht="14.25">
      <c r="A45" s="89" t="s">
        <v>58</v>
      </c>
      <c r="B45" s="89"/>
      <c r="C45" s="89"/>
      <c r="D45" s="89"/>
      <c r="E45" s="89"/>
      <c r="F45" s="89"/>
      <c r="G45" s="89"/>
      <c r="H45" s="89"/>
      <c r="I45" s="89"/>
      <c r="J45" s="89"/>
      <c r="K45" s="89"/>
      <c r="L45" s="87" t="e">
        <f>Übersicht!B8+L43-L44</f>
        <v>#NAME?</v>
      </c>
      <c r="M45" s="88"/>
    </row>
    <row r="46" spans="1:13" ht="14.25">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37">
    <cfRule type="cellIs" priority="1"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3.xml><?xml version="1.0" encoding="utf-8"?>
<worksheet xmlns="http://schemas.openxmlformats.org/spreadsheetml/2006/main" xmlns:r="http://schemas.openxmlformats.org/officeDocument/2006/relationships">
  <sheetPr codeName="Tabelle6111">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10.296875" style="3" customWidth="1"/>
    <col min="11" max="11" width="11.296875" style="3" customWidth="1"/>
    <col min="12" max="12" width="8.5976562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61</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s="49" customFormat="1"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S6" s="3"/>
      <c r="T6" s="64"/>
      <c r="U6" s="63">
        <v>0.25</v>
      </c>
      <c r="V6" s="65"/>
      <c r="W6" s="64"/>
      <c r="X6" s="63">
        <v>0.4</v>
      </c>
      <c r="Y6" s="65"/>
      <c r="Z6" s="66"/>
    </row>
    <row r="7" spans="1:26" ht="14.25">
      <c r="A7" s="67">
        <v>1</v>
      </c>
      <c r="B7" s="68" t="s">
        <v>4</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3"/>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5.75" customHeight="1">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t="s">
        <v>3</v>
      </c>
      <c r="C13" s="77"/>
      <c r="D13" s="77"/>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t="s">
        <v>4</v>
      </c>
      <c r="C14" s="77"/>
      <c r="D14" s="77"/>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77"/>
      <c r="D15" s="77"/>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77"/>
      <c r="D16" s="77"/>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77"/>
      <c r="D17" s="77"/>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t="s">
        <v>3</v>
      </c>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t="s">
        <v>4</v>
      </c>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t="s">
        <v>3</v>
      </c>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t="s">
        <v>4</v>
      </c>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t="s">
        <v>62</v>
      </c>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t="s">
        <v>3</v>
      </c>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4.25">
      <c r="A41" s="89" t="s">
        <v>54</v>
      </c>
      <c r="B41" s="89"/>
      <c r="C41" s="89"/>
      <c r="D41" s="89"/>
      <c r="E41" s="89"/>
      <c r="F41" s="89"/>
      <c r="G41" s="89"/>
      <c r="H41" s="89"/>
      <c r="I41" s="89"/>
      <c r="J41" s="89"/>
      <c r="K41" s="89"/>
      <c r="L41" s="87">
        <f>1!L41-2!L40</f>
        <v>0</v>
      </c>
      <c r="M41" s="88"/>
    </row>
    <row r="42" spans="1:13" ht="14.25">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1!L45+2!L43-2!L44</f>
        <v>#NAME?</v>
      </c>
      <c r="M45" s="88"/>
    </row>
    <row r="46" spans="1:13" ht="16.5" customHeight="1">
      <c r="A46" s="85" t="s">
        <v>59</v>
      </c>
      <c r="B46" s="91"/>
      <c r="C46" s="91"/>
      <c r="D46" s="91"/>
      <c r="E46" s="91"/>
      <c r="F46" s="91"/>
      <c r="G46" s="91"/>
      <c r="H46" s="91"/>
      <c r="I46" s="91"/>
      <c r="J46" s="91"/>
      <c r="K46" s="92"/>
      <c r="L46" s="95" t="e">
        <f>J38</f>
        <v>#NAME?</v>
      </c>
      <c r="M46" s="96"/>
    </row>
    <row r="47" spans="1:12" ht="14.25">
      <c r="A47" s="97" t="s">
        <v>60</v>
      </c>
      <c r="B47" s="98"/>
      <c r="C47" s="99"/>
      <c r="D47" s="99"/>
      <c r="E47" s="99"/>
      <c r="F47" s="99"/>
      <c r="G47" s="99"/>
      <c r="H47" s="99"/>
      <c r="I47" s="99"/>
      <c r="J47" s="99"/>
      <c r="K47" s="99"/>
      <c r="L47" s="102"/>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37">
    <cfRule type="cellIs" priority="1"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4.xml><?xml version="1.0" encoding="utf-8"?>
<worksheet xmlns="http://schemas.openxmlformats.org/spreadsheetml/2006/main" xmlns:r="http://schemas.openxmlformats.org/officeDocument/2006/relationships">
  <sheetPr codeName="Tabelle611">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31.296875" style="30" customWidth="1"/>
    <col min="14" max="14" width="5.8984375" style="3" customWidth="1"/>
    <col min="15" max="18" width="10.59765625" style="3" customWidth="1"/>
    <col min="19" max="19" width="6.3984375" style="3" customWidth="1"/>
    <col min="20" max="25" width="0" style="3" hidden="1" customWidth="1"/>
    <col min="26"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63</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5.75" customHeight="1">
      <c r="A7" s="67">
        <v>1</v>
      </c>
      <c r="B7" s="68" t="s">
        <v>4</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3"/>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5.75" customHeight="1">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t="s">
        <v>3</v>
      </c>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t="s">
        <v>4</v>
      </c>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t="s">
        <v>3</v>
      </c>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t="s">
        <v>4</v>
      </c>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t="s">
        <v>3</v>
      </c>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t="s">
        <v>4</v>
      </c>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t="s">
        <v>3</v>
      </c>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t="s">
        <v>4</v>
      </c>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c r="C37" s="69"/>
      <c r="D37" s="69"/>
      <c r="E37" s="69"/>
      <c r="F37" s="69"/>
      <c r="G37" s="69"/>
      <c r="H37" s="69"/>
      <c r="I37" s="70"/>
      <c r="J37" s="71" t="e">
        <f t="shared" si="0"/>
        <v>#NAME?</v>
      </c>
      <c r="K37" s="71" t="e">
        <f t="shared" si="1"/>
        <v>#NAME?</v>
      </c>
      <c r="L37" s="72" t="e">
        <f t="shared" si="3"/>
        <v>#NAME?</v>
      </c>
      <c r="M37" s="76"/>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4.25">
      <c r="A41" s="89" t="s">
        <v>54</v>
      </c>
      <c r="B41" s="89"/>
      <c r="C41" s="89"/>
      <c r="D41" s="89"/>
      <c r="E41" s="89"/>
      <c r="F41" s="89"/>
      <c r="G41" s="89"/>
      <c r="H41" s="89"/>
      <c r="I41" s="89"/>
      <c r="J41" s="89"/>
      <c r="K41" s="89"/>
      <c r="L41" s="87">
        <f>2!L41-L40</f>
        <v>0</v>
      </c>
      <c r="M41" s="88"/>
    </row>
    <row r="42" spans="1:13" ht="14.25">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2!L45+3!L43-3!L44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37">
    <cfRule type="cellIs" priority="1"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5.xml><?xml version="1.0" encoding="utf-8"?>
<worksheet xmlns="http://schemas.openxmlformats.org/spreadsheetml/2006/main" xmlns:r="http://schemas.openxmlformats.org/officeDocument/2006/relationships">
  <sheetPr codeName="Tabelle61">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64</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t="s">
        <v>3</v>
      </c>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t="s">
        <v>4</v>
      </c>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t="s">
        <v>9</v>
      </c>
      <c r="C16" s="69"/>
      <c r="D16" s="69"/>
      <c r="E16" s="69"/>
      <c r="F16" s="69"/>
      <c r="G16" s="69"/>
      <c r="H16" s="69"/>
      <c r="I16" s="70"/>
      <c r="J16" s="71" t="e">
        <f t="shared" si="0"/>
        <v>#NAME?</v>
      </c>
      <c r="K16" s="71" t="e">
        <f t="shared" si="1"/>
        <v>#NAME?</v>
      </c>
      <c r="L16" s="72" t="e">
        <f t="shared" si="3"/>
        <v>#NAME?</v>
      </c>
      <c r="M16" s="76" t="s">
        <v>65</v>
      </c>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t="s">
        <v>3</v>
      </c>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t="s">
        <v>9</v>
      </c>
      <c r="C18" s="69"/>
      <c r="D18" s="69"/>
      <c r="E18" s="69"/>
      <c r="F18" s="69"/>
      <c r="G18" s="69"/>
      <c r="H18" s="69"/>
      <c r="I18" s="70"/>
      <c r="J18" s="71" t="e">
        <f t="shared" si="0"/>
        <v>#NAME?</v>
      </c>
      <c r="K18" s="71" t="e">
        <f t="shared" si="1"/>
        <v>#NAME?</v>
      </c>
      <c r="L18" s="72" t="e">
        <f t="shared" si="3"/>
        <v>#NAME?</v>
      </c>
      <c r="M18" s="76" t="s">
        <v>66</v>
      </c>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t="s">
        <v>9</v>
      </c>
      <c r="C19" s="69"/>
      <c r="D19" s="69"/>
      <c r="E19" s="69"/>
      <c r="F19" s="69"/>
      <c r="G19" s="69"/>
      <c r="H19" s="69"/>
      <c r="I19" s="70"/>
      <c r="J19" s="71" t="e">
        <f t="shared" si="0"/>
        <v>#NAME?</v>
      </c>
      <c r="K19" s="71" t="e">
        <f t="shared" si="1"/>
        <v>#NAME?</v>
      </c>
      <c r="L19" s="72" t="e">
        <f t="shared" si="3"/>
        <v>#NAME?</v>
      </c>
      <c r="M19" s="76" t="s">
        <v>67</v>
      </c>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t="s">
        <v>3</v>
      </c>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t="s">
        <v>4</v>
      </c>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t="s">
        <v>3</v>
      </c>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t="s">
        <v>4</v>
      </c>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4.25">
      <c r="A41" s="89" t="s">
        <v>54</v>
      </c>
      <c r="B41" s="89"/>
      <c r="C41" s="89"/>
      <c r="D41" s="89"/>
      <c r="E41" s="89"/>
      <c r="F41" s="89"/>
      <c r="G41" s="89"/>
      <c r="H41" s="89"/>
      <c r="I41" s="89"/>
      <c r="J41" s="89"/>
      <c r="K41" s="89"/>
      <c r="L41" s="87">
        <f>3!L41-L40</f>
        <v>0</v>
      </c>
      <c r="M41" s="88"/>
    </row>
    <row r="42" spans="1:13" ht="14.25">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3!L45+4!L43-4!L44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9 B12:B23 B26:B30 B33:B37">
    <cfRule type="cellIs" priority="1" dxfId="0" operator="equal" stopIfTrue="1">
      <formula>$X$1</formula>
    </cfRule>
  </conditionalFormatting>
  <conditionalFormatting sqref="B10:B11">
    <cfRule type="cellIs" priority="2" dxfId="0" operator="equal" stopIfTrue="1">
      <formula>$X$1</formula>
    </cfRule>
  </conditionalFormatting>
  <conditionalFormatting sqref="B24:B25">
    <cfRule type="cellIs" priority="3" dxfId="0" operator="equal" stopIfTrue="1">
      <formula>$X$1</formula>
    </cfRule>
  </conditionalFormatting>
  <conditionalFormatting sqref="B31:B32">
    <cfRule type="cellIs" priority="4"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6.xml><?xml version="1.0" encoding="utf-8"?>
<worksheet xmlns="http://schemas.openxmlformats.org/spreadsheetml/2006/main" xmlns:r="http://schemas.openxmlformats.org/officeDocument/2006/relationships">
  <sheetPr codeName="Tabelle6">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7" width="11.5" style="3" customWidth="1"/>
    <col min="28" max="44" width="0" style="3" hidden="1" customWidth="1"/>
    <col min="45"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68</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5.75" customHeight="1">
      <c r="A7" s="67">
        <v>1</v>
      </c>
      <c r="B7" s="68" t="s">
        <v>9</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103" t="s">
        <v>69</v>
      </c>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t="s">
        <v>3</v>
      </c>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5.75" customHeight="1">
      <c r="A9" s="67">
        <v>3</v>
      </c>
      <c r="B9" s="68" t="s">
        <v>4</v>
      </c>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t="s">
        <v>3</v>
      </c>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t="s">
        <v>4</v>
      </c>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t="s">
        <v>3</v>
      </c>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t="s">
        <v>4</v>
      </c>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t="s">
        <v>9</v>
      </c>
      <c r="C27" s="69"/>
      <c r="D27" s="69"/>
      <c r="E27" s="69"/>
      <c r="F27" s="69"/>
      <c r="G27" s="69"/>
      <c r="H27" s="69"/>
      <c r="I27" s="70"/>
      <c r="J27" s="71" t="e">
        <f t="shared" si="0"/>
        <v>#NAME?</v>
      </c>
      <c r="K27" s="71" t="e">
        <f t="shared" si="1"/>
        <v>#NAME?</v>
      </c>
      <c r="L27" s="72" t="e">
        <f t="shared" si="3"/>
        <v>#NAME?</v>
      </c>
      <c r="M27" s="76" t="s">
        <v>70</v>
      </c>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t="s">
        <v>3</v>
      </c>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t="s">
        <v>4</v>
      </c>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t="s">
        <v>3</v>
      </c>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t="s">
        <v>4</v>
      </c>
      <c r="C37" s="69"/>
      <c r="D37" s="69"/>
      <c r="E37" s="69"/>
      <c r="F37" s="69"/>
      <c r="G37" s="69"/>
      <c r="H37" s="69"/>
      <c r="I37" s="70"/>
      <c r="J37" s="71" t="e">
        <f t="shared" si="0"/>
        <v>#NAME?</v>
      </c>
      <c r="K37" s="71" t="e">
        <f t="shared" si="1"/>
        <v>#NAME?</v>
      </c>
      <c r="L37" s="72" t="e">
        <f t="shared" si="3"/>
        <v>#NAME?</v>
      </c>
      <c r="M37" s="76" t="s">
        <v>71</v>
      </c>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104"/>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104"/>
      <c r="N39" s="84"/>
      <c r="O39" s="84"/>
      <c r="P39" s="84"/>
      <c r="Q39" s="84"/>
      <c r="R39" s="84"/>
    </row>
    <row r="40" spans="1:13" ht="16.5" customHeight="1">
      <c r="A40" s="89" t="s">
        <v>53</v>
      </c>
      <c r="B40" s="89"/>
      <c r="C40" s="89"/>
      <c r="D40" s="89"/>
      <c r="E40" s="89"/>
      <c r="F40" s="89"/>
      <c r="G40" s="89"/>
      <c r="H40" s="89"/>
      <c r="I40" s="89"/>
      <c r="J40" s="89"/>
      <c r="K40" s="89"/>
      <c r="L40" s="90">
        <f>COUNTIF(B7:B37,"urlaub")</f>
        <v>0</v>
      </c>
      <c r="M40" s="104"/>
    </row>
    <row r="41" spans="1:13" ht="14.25">
      <c r="A41" s="89" t="s">
        <v>54</v>
      </c>
      <c r="B41" s="89"/>
      <c r="C41" s="89"/>
      <c r="D41" s="89"/>
      <c r="E41" s="89"/>
      <c r="F41" s="89"/>
      <c r="G41" s="89"/>
      <c r="H41" s="89"/>
      <c r="I41" s="89"/>
      <c r="J41" s="89"/>
      <c r="K41" s="89"/>
      <c r="L41" s="87">
        <f>4!L41-L40</f>
        <v>0</v>
      </c>
      <c r="M41" s="104"/>
    </row>
    <row r="42" spans="1:13" ht="14.25">
      <c r="A42" s="85" t="s">
        <v>55</v>
      </c>
      <c r="B42" s="91"/>
      <c r="C42" s="91"/>
      <c r="D42" s="91"/>
      <c r="E42" s="91"/>
      <c r="F42" s="91"/>
      <c r="G42" s="91"/>
      <c r="H42" s="91"/>
      <c r="I42" s="91"/>
      <c r="J42" s="91"/>
      <c r="K42" s="92"/>
      <c r="L42" s="93"/>
      <c r="M42" s="104"/>
    </row>
    <row r="43" spans="1:13" ht="16.5" customHeight="1">
      <c r="A43" s="89" t="s">
        <v>56</v>
      </c>
      <c r="B43" s="89"/>
      <c r="C43" s="89"/>
      <c r="D43" s="89"/>
      <c r="E43" s="89"/>
      <c r="F43" s="89"/>
      <c r="G43" s="89"/>
      <c r="H43" s="89"/>
      <c r="I43" s="89"/>
      <c r="J43" s="89"/>
      <c r="K43" s="89"/>
      <c r="L43" s="101" t="e">
        <f>L38+L42</f>
        <v>#NAME?</v>
      </c>
      <c r="M43" s="104"/>
    </row>
    <row r="44" spans="1:13" ht="16.5" customHeight="1">
      <c r="A44" s="89" t="s">
        <v>57</v>
      </c>
      <c r="B44" s="89"/>
      <c r="C44" s="89"/>
      <c r="D44" s="89"/>
      <c r="E44" s="89"/>
      <c r="F44" s="89"/>
      <c r="G44" s="89"/>
      <c r="H44" s="89"/>
      <c r="I44" s="89"/>
      <c r="J44" s="89"/>
      <c r="K44" s="89"/>
      <c r="L44" s="94"/>
      <c r="M44" s="104"/>
    </row>
    <row r="45" spans="1:13" ht="16.5" customHeight="1">
      <c r="A45" s="89" t="s">
        <v>58</v>
      </c>
      <c r="B45" s="89"/>
      <c r="C45" s="89"/>
      <c r="D45" s="89"/>
      <c r="E45" s="89"/>
      <c r="F45" s="89"/>
      <c r="G45" s="89"/>
      <c r="H45" s="89"/>
      <c r="I45" s="89"/>
      <c r="J45" s="89"/>
      <c r="K45" s="89"/>
      <c r="L45" s="87" t="e">
        <f>4!L45+5!L43-5!L44</f>
        <v>#NAME?</v>
      </c>
      <c r="M45" s="104"/>
    </row>
    <row r="46" spans="1:13" ht="16.5" customHeight="1">
      <c r="A46" s="85" t="s">
        <v>59</v>
      </c>
      <c r="B46" s="91"/>
      <c r="C46" s="91"/>
      <c r="D46" s="91"/>
      <c r="E46" s="91"/>
      <c r="F46" s="91"/>
      <c r="G46" s="91"/>
      <c r="H46" s="91"/>
      <c r="I46" s="91"/>
      <c r="J46" s="91"/>
      <c r="K46" s="92"/>
      <c r="L46" s="95" t="e">
        <f>J38</f>
        <v>#NAME?</v>
      </c>
      <c r="M46" s="104"/>
    </row>
    <row r="47" spans="1:11" ht="14.25">
      <c r="A47" s="97" t="s">
        <v>60</v>
      </c>
      <c r="B47" s="98"/>
      <c r="C47" s="99"/>
      <c r="D47" s="99"/>
      <c r="E47" s="99"/>
      <c r="F47" s="99"/>
      <c r="G47" s="99"/>
      <c r="H47" s="99"/>
      <c r="I47" s="99"/>
      <c r="J47" s="99"/>
      <c r="K47" s="99"/>
    </row>
  </sheetData>
  <mergeCells count="22">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M38:M46"/>
    <mergeCell ref="A39:J39"/>
    <mergeCell ref="A40:K40"/>
    <mergeCell ref="A41:K41"/>
    <mergeCell ref="A43:K43"/>
    <mergeCell ref="A44:K44"/>
    <mergeCell ref="A45:K45"/>
  </mergeCells>
  <conditionalFormatting sqref="B7:B37">
    <cfRule type="cellIs" priority="1"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7.xml><?xml version="1.0" encoding="utf-8"?>
<worksheet xmlns="http://schemas.openxmlformats.org/spreadsheetml/2006/main" xmlns:r="http://schemas.openxmlformats.org/officeDocument/2006/relationships">
  <sheetPr codeName="Tabelle7">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7" width="11.5" style="3" customWidth="1"/>
    <col min="28" max="28" width="0" style="3" hidden="1" customWidth="1"/>
    <col min="29"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72</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5.75" customHeight="1">
      <c r="A7" s="67">
        <v>1</v>
      </c>
      <c r="B7" s="68" t="s">
        <v>9</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t="s">
        <v>73</v>
      </c>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t="s">
        <v>3</v>
      </c>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t="s">
        <v>4</v>
      </c>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t="s">
        <v>9</v>
      </c>
      <c r="C17" s="69"/>
      <c r="D17" s="69"/>
      <c r="E17" s="69"/>
      <c r="F17" s="69"/>
      <c r="G17" s="69"/>
      <c r="H17" s="69"/>
      <c r="I17" s="70"/>
      <c r="J17" s="71" t="e">
        <f t="shared" si="0"/>
        <v>#NAME?</v>
      </c>
      <c r="K17" s="71" t="e">
        <f t="shared" si="1"/>
        <v>#NAME?</v>
      </c>
      <c r="L17" s="72" t="e">
        <f t="shared" si="3"/>
        <v>#NAME?</v>
      </c>
      <c r="M17" s="76" t="s">
        <v>74</v>
      </c>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t="s">
        <v>3</v>
      </c>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t="s">
        <v>4</v>
      </c>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t="s">
        <v>3</v>
      </c>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t="s">
        <v>4</v>
      </c>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t="s">
        <v>3</v>
      </c>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t="s">
        <v>4</v>
      </c>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5!L41-L40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5!L45+6!L43-6!L44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11 B14:B18 B21:B25 B28:B32 B35:B37">
    <cfRule type="cellIs" priority="1" dxfId="0" operator="equal" stopIfTrue="1">
      <formula>$X$1</formula>
    </cfRule>
  </conditionalFormatting>
  <conditionalFormatting sqref="B12:B13">
    <cfRule type="cellIs" priority="2" dxfId="0" operator="equal" stopIfTrue="1">
      <formula>$X$1</formula>
    </cfRule>
  </conditionalFormatting>
  <conditionalFormatting sqref="B19:B20">
    <cfRule type="cellIs" priority="3" dxfId="0" operator="equal" stopIfTrue="1">
      <formula>$X$1</formula>
    </cfRule>
  </conditionalFormatting>
  <conditionalFormatting sqref="B26:B27">
    <cfRule type="cellIs" priority="4" dxfId="0" operator="equal" stopIfTrue="1">
      <formula>$X$1</formula>
    </cfRule>
  </conditionalFormatting>
  <conditionalFormatting sqref="B33:B34">
    <cfRule type="cellIs" priority="5"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8.xml><?xml version="1.0" encoding="utf-8"?>
<worksheet xmlns="http://schemas.openxmlformats.org/spreadsheetml/2006/main" xmlns:r="http://schemas.openxmlformats.org/officeDocument/2006/relationships">
  <sheetPr codeName="Tabelle8">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32.0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75</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c r="C7" s="77"/>
      <c r="D7" s="77"/>
      <c r="E7" s="77"/>
      <c r="F7" s="77"/>
      <c r="G7" s="77"/>
      <c r="H7" s="77"/>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4.25">
      <c r="A8" s="67">
        <v>2</v>
      </c>
      <c r="B8" s="68"/>
      <c r="C8" s="77"/>
      <c r="D8" s="77"/>
      <c r="E8" s="77"/>
      <c r="F8" s="77"/>
      <c r="G8" s="77"/>
      <c r="H8" s="77"/>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4.25">
      <c r="A9" s="67">
        <v>3</v>
      </c>
      <c r="B9" s="68"/>
      <c r="C9" s="77"/>
      <c r="D9" s="77"/>
      <c r="E9" s="77"/>
      <c r="F9" s="77"/>
      <c r="G9" s="77"/>
      <c r="H9" s="77"/>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t="s">
        <v>3</v>
      </c>
      <c r="C10" s="77"/>
      <c r="D10" s="77"/>
      <c r="E10" s="77"/>
      <c r="F10" s="77"/>
      <c r="G10" s="77"/>
      <c r="H10" s="77"/>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t="s">
        <v>4</v>
      </c>
      <c r="C11" s="77"/>
      <c r="D11" s="77"/>
      <c r="E11" s="77"/>
      <c r="F11" s="77"/>
      <c r="G11" s="77"/>
      <c r="H11" s="77"/>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77"/>
      <c r="D12" s="77"/>
      <c r="E12" s="77"/>
      <c r="F12" s="77"/>
      <c r="G12" s="77"/>
      <c r="H12" s="77"/>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77"/>
      <c r="D13" s="77"/>
      <c r="E13" s="77"/>
      <c r="F13" s="77"/>
      <c r="G13" s="77"/>
      <c r="H13" s="77"/>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c r="C14" s="77"/>
      <c r="D14" s="77"/>
      <c r="E14" s="77"/>
      <c r="F14" s="77"/>
      <c r="G14" s="77"/>
      <c r="H14" s="77"/>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c r="C15" s="77"/>
      <c r="D15" s="77"/>
      <c r="E15" s="77"/>
      <c r="F15" s="77"/>
      <c r="G15" s="77"/>
      <c r="H15" s="77"/>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77"/>
      <c r="D16" s="77"/>
      <c r="E16" s="77"/>
      <c r="F16" s="77"/>
      <c r="G16" s="77"/>
      <c r="H16" s="77"/>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t="s">
        <v>3</v>
      </c>
      <c r="C17" s="77"/>
      <c r="D17" s="77"/>
      <c r="E17" s="77"/>
      <c r="F17" s="77"/>
      <c r="G17" s="77"/>
      <c r="H17" s="77"/>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t="s">
        <v>4</v>
      </c>
      <c r="C18" s="77"/>
      <c r="D18" s="77"/>
      <c r="E18" s="77"/>
      <c r="F18" s="77"/>
      <c r="G18" s="77"/>
      <c r="H18" s="77"/>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77"/>
      <c r="D19" s="77"/>
      <c r="E19" s="77"/>
      <c r="F19" s="77"/>
      <c r="G19" s="77"/>
      <c r="H19" s="77"/>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77"/>
      <c r="D20" s="77"/>
      <c r="E20" s="77"/>
      <c r="F20" s="77"/>
      <c r="G20" s="77"/>
      <c r="H20" s="77"/>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c r="C21" s="77"/>
      <c r="D21" s="77"/>
      <c r="E21" s="77"/>
      <c r="F21" s="77"/>
      <c r="G21" s="77"/>
      <c r="H21" s="77"/>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c r="C22" s="77"/>
      <c r="D22" s="77"/>
      <c r="E22" s="77"/>
      <c r="F22" s="77"/>
      <c r="G22" s="77"/>
      <c r="H22" s="77"/>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77"/>
      <c r="D23" s="77"/>
      <c r="E23" s="77"/>
      <c r="F23" s="77"/>
      <c r="G23" s="77"/>
      <c r="H23" s="77"/>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t="s">
        <v>3</v>
      </c>
      <c r="C24" s="77"/>
      <c r="D24" s="77"/>
      <c r="E24" s="77"/>
      <c r="F24" s="77"/>
      <c r="G24" s="77"/>
      <c r="H24" s="77"/>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t="s">
        <v>4</v>
      </c>
      <c r="C25" s="77"/>
      <c r="D25" s="77"/>
      <c r="E25" s="77"/>
      <c r="F25" s="77"/>
      <c r="G25" s="77"/>
      <c r="H25" s="77"/>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77"/>
      <c r="D26" s="77"/>
      <c r="E26" s="77"/>
      <c r="F26" s="77"/>
      <c r="G26" s="77"/>
      <c r="H26" s="77"/>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77"/>
      <c r="D27" s="77"/>
      <c r="E27" s="77"/>
      <c r="F27" s="77"/>
      <c r="G27" s="77"/>
      <c r="H27" s="77"/>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c r="C28" s="77"/>
      <c r="D28" s="77"/>
      <c r="E28" s="77"/>
      <c r="F28" s="77"/>
      <c r="G28" s="77"/>
      <c r="H28" s="77"/>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c r="C29" s="77"/>
      <c r="D29" s="77"/>
      <c r="E29" s="77"/>
      <c r="F29" s="77"/>
      <c r="G29" s="77"/>
      <c r="H29" s="77"/>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77"/>
      <c r="D30" s="77"/>
      <c r="E30" s="77"/>
      <c r="F30" s="77"/>
      <c r="G30" s="77"/>
      <c r="H30" s="77"/>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t="s">
        <v>3</v>
      </c>
      <c r="C31" s="77"/>
      <c r="D31" s="77"/>
      <c r="E31" s="77"/>
      <c r="F31" s="77"/>
      <c r="G31" s="77"/>
      <c r="H31" s="77"/>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t="s">
        <v>4</v>
      </c>
      <c r="C32" s="77"/>
      <c r="D32" s="77"/>
      <c r="E32" s="77"/>
      <c r="F32" s="77"/>
      <c r="G32" s="77"/>
      <c r="H32" s="77"/>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77"/>
      <c r="D33" s="77"/>
      <c r="E33" s="77"/>
      <c r="F33" s="77"/>
      <c r="G33" s="77"/>
      <c r="H33" s="77"/>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77"/>
      <c r="D34" s="77"/>
      <c r="E34" s="77"/>
      <c r="F34" s="77"/>
      <c r="G34" s="77"/>
      <c r="H34" s="77"/>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c r="C35" s="77"/>
      <c r="D35" s="77"/>
      <c r="E35" s="77"/>
      <c r="F35" s="77"/>
      <c r="G35" s="77"/>
      <c r="H35" s="77"/>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c r="C36" s="77"/>
      <c r="D36" s="77"/>
      <c r="E36" s="77"/>
      <c r="F36" s="77"/>
      <c r="G36" s="77"/>
      <c r="H36" s="77"/>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c r="C37" s="77"/>
      <c r="D37" s="77"/>
      <c r="E37" s="77"/>
      <c r="F37" s="77"/>
      <c r="G37" s="77"/>
      <c r="H37" s="77"/>
      <c r="I37" s="70"/>
      <c r="J37" s="71" t="e">
        <f t="shared" si="0"/>
        <v>#NAME?</v>
      </c>
      <c r="K37" s="71" t="e">
        <f t="shared" si="1"/>
        <v>#NAME?</v>
      </c>
      <c r="L37" s="72" t="e">
        <f t="shared" si="3"/>
        <v>#NAME?</v>
      </c>
      <c r="M37" s="76"/>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6!L41-L40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6!L45+7!L43-7!L44</f>
        <v>#NAME?</v>
      </c>
      <c r="M45" s="88"/>
    </row>
    <row r="46" spans="1:13" ht="16.5" customHeight="1">
      <c r="A46" s="85" t="s">
        <v>59</v>
      </c>
      <c r="B46" s="91"/>
      <c r="C46" s="91"/>
      <c r="D46" s="91"/>
      <c r="E46" s="91"/>
      <c r="F46" s="91"/>
      <c r="G46" s="91"/>
      <c r="H46" s="91"/>
      <c r="I46" s="91"/>
      <c r="J46" s="91"/>
      <c r="K46" s="92"/>
      <c r="L46" s="95" t="e">
        <f>J38</f>
        <v>#NAME?</v>
      </c>
      <c r="M46" s="96"/>
    </row>
    <row r="47" spans="1:11" ht="14.25">
      <c r="A47" s="97" t="s">
        <v>60</v>
      </c>
      <c r="B47" s="98"/>
      <c r="C47" s="99"/>
      <c r="D47" s="99"/>
      <c r="E47" s="99"/>
      <c r="F47" s="99"/>
      <c r="G47" s="99"/>
      <c r="H47" s="99"/>
      <c r="I47" s="99"/>
      <c r="J47" s="99"/>
      <c r="K47" s="99"/>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7:B9 B12:B16 B19:B23 B26:B30 B33:B37">
    <cfRule type="cellIs" priority="1" dxfId="0" operator="equal" stopIfTrue="1">
      <formula>$X$1</formula>
    </cfRule>
  </conditionalFormatting>
  <conditionalFormatting sqref="B10:B11">
    <cfRule type="cellIs" priority="2" dxfId="0" operator="equal" stopIfTrue="1">
      <formula>$X$1</formula>
    </cfRule>
  </conditionalFormatting>
  <conditionalFormatting sqref="B17:B18">
    <cfRule type="cellIs" priority="3" dxfId="0" operator="equal" stopIfTrue="1">
      <formula>$X$1</formula>
    </cfRule>
  </conditionalFormatting>
  <conditionalFormatting sqref="B24:B25">
    <cfRule type="cellIs" priority="4" dxfId="0" operator="equal" stopIfTrue="1">
      <formula>$X$1</formula>
    </cfRule>
  </conditionalFormatting>
  <conditionalFormatting sqref="B31:B32">
    <cfRule type="cellIs" priority="5"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xl/worksheets/sheet9.xml><?xml version="1.0" encoding="utf-8"?>
<worksheet xmlns="http://schemas.openxmlformats.org/spreadsheetml/2006/main" xmlns:r="http://schemas.openxmlformats.org/officeDocument/2006/relationships">
  <sheetPr codeName="Tabelle9">
    <pageSetUpPr fitToPage="1"/>
  </sheetPr>
  <dimension ref="A1:Z47"/>
  <sheetViews>
    <sheetView showGridLines="0" showZeros="0" zoomScale="65" zoomScaleNormal="65" workbookViewId="0" topLeftCell="A1">
      <pane ySplit="6" topLeftCell="A7" activePane="bottomLeft" state="frozen"/>
      <selection pane="topLeft" activeCell="A1" sqref="A1"/>
      <selection pane="bottomLeft" activeCell="B7" sqref="B7"/>
    </sheetView>
  </sheetViews>
  <sheetFormatPr defaultColWidth="12" defaultRowHeight="14.25"/>
  <cols>
    <col min="1" max="1" width="3.796875" style="3" customWidth="1"/>
    <col min="2" max="2" width="9.09765625" style="3" customWidth="1"/>
    <col min="3" max="9" width="7.59765625" style="3" customWidth="1"/>
    <col min="10" max="10" width="9" style="3" customWidth="1"/>
    <col min="11" max="12" width="10.5" style="3" customWidth="1"/>
    <col min="13" max="13" width="29.59765625" style="30" customWidth="1"/>
    <col min="14" max="14" width="5.8984375" style="3" customWidth="1"/>
    <col min="15" max="18" width="10.59765625" style="3" customWidth="1"/>
    <col min="19" max="19" width="6.3984375" style="3" customWidth="1"/>
    <col min="20" max="25" width="0" style="3" hidden="1" customWidth="1"/>
    <col min="26" max="26" width="5.5" style="3" customWidth="1"/>
    <col min="27" max="27" width="11.5" style="3" customWidth="1"/>
    <col min="28" max="30" width="0" style="3" hidden="1" customWidth="1"/>
    <col min="31" max="16384" width="11.5" style="3" customWidth="1"/>
  </cols>
  <sheetData>
    <row r="1" spans="1:26" ht="25.5" customHeight="1">
      <c r="A1" s="31" t="s">
        <v>28</v>
      </c>
      <c r="B1" s="31"/>
      <c r="C1" s="31"/>
      <c r="D1" s="31"/>
      <c r="E1" s="31"/>
      <c r="F1" s="31"/>
      <c r="G1" s="31"/>
      <c r="H1" s="31"/>
      <c r="I1" s="31"/>
      <c r="J1" s="31"/>
      <c r="K1" s="31"/>
      <c r="L1" s="31"/>
      <c r="M1" s="31"/>
      <c r="N1" s="32"/>
      <c r="O1" s="33" t="s">
        <v>29</v>
      </c>
      <c r="P1" s="33" t="s">
        <v>30</v>
      </c>
      <c r="Q1" s="33" t="s">
        <v>31</v>
      </c>
      <c r="R1" s="34" t="s">
        <v>32</v>
      </c>
      <c r="T1" s="35" t="s">
        <v>33</v>
      </c>
      <c r="U1" s="36" t="s">
        <v>34</v>
      </c>
      <c r="V1" s="37" t="s">
        <v>35</v>
      </c>
      <c r="W1" s="35" t="s">
        <v>33</v>
      </c>
      <c r="X1" s="38"/>
      <c r="Y1" s="37" t="s">
        <v>35</v>
      </c>
      <c r="Z1" s="39"/>
    </row>
    <row r="2" spans="1:26" ht="26.25" customHeight="1">
      <c r="A2" s="31" t="str">
        <f>Name_MA</f>
        <v>last, first</v>
      </c>
      <c r="B2" s="31"/>
      <c r="C2" s="31"/>
      <c r="D2" s="31"/>
      <c r="E2" s="31"/>
      <c r="F2" s="31"/>
      <c r="G2" s="31"/>
      <c r="H2" s="31"/>
      <c r="I2" s="31"/>
      <c r="J2" s="31"/>
      <c r="K2" s="31"/>
      <c r="L2" s="31"/>
      <c r="M2" s="31"/>
      <c r="N2" s="32"/>
      <c r="O2" s="33"/>
      <c r="P2" s="33"/>
      <c r="Q2" s="33"/>
      <c r="R2" s="34"/>
      <c r="T2" s="35"/>
      <c r="U2" s="36"/>
      <c r="V2" s="37"/>
      <c r="W2" s="35"/>
      <c r="X2" s="40" t="s">
        <v>34</v>
      </c>
      <c r="Y2" s="37"/>
      <c r="Z2" s="41"/>
    </row>
    <row r="3" spans="1:26" s="49" customFormat="1" ht="15.75" customHeight="1">
      <c r="A3" s="42" t="s">
        <v>36</v>
      </c>
      <c r="B3" s="42"/>
      <c r="C3" s="43" t="s">
        <v>76</v>
      </c>
      <c r="D3" s="43"/>
      <c r="E3" s="44"/>
      <c r="F3" s="44"/>
      <c r="G3" s="44"/>
      <c r="H3" s="44"/>
      <c r="I3" s="45">
        <f>Abrechnungsjahr</f>
        <v>2009</v>
      </c>
      <c r="J3" s="46" t="s">
        <v>38</v>
      </c>
      <c r="K3" s="47"/>
      <c r="L3" s="47"/>
      <c r="M3" s="48"/>
      <c r="N3" s="32"/>
      <c r="O3" s="33"/>
      <c r="P3" s="33"/>
      <c r="Q3" s="33"/>
      <c r="R3" s="34"/>
      <c r="T3" s="35"/>
      <c r="U3" s="36"/>
      <c r="V3" s="37"/>
      <c r="W3" s="35"/>
      <c r="X3" s="40"/>
      <c r="Y3" s="37"/>
      <c r="Z3" s="41"/>
    </row>
    <row r="4" spans="1:26" s="49" customFormat="1" ht="13.5" customHeight="1">
      <c r="A4" s="50"/>
      <c r="B4" s="51"/>
      <c r="C4" s="52"/>
      <c r="D4" s="52"/>
      <c r="E4" s="52"/>
      <c r="F4" s="52"/>
      <c r="G4" s="52"/>
      <c r="H4" s="52"/>
      <c r="I4" s="53"/>
      <c r="J4" s="54" t="s">
        <v>39</v>
      </c>
      <c r="K4" s="55"/>
      <c r="L4" s="56"/>
      <c r="M4" s="57"/>
      <c r="N4" s="32"/>
      <c r="O4" s="33"/>
      <c r="P4" s="33"/>
      <c r="Q4" s="33"/>
      <c r="R4" s="34"/>
      <c r="T4" s="35"/>
      <c r="U4" s="36"/>
      <c r="V4" s="37"/>
      <c r="W4" s="35"/>
      <c r="X4" s="40"/>
      <c r="Y4" s="37"/>
      <c r="Z4" s="41"/>
    </row>
    <row r="5" spans="1:26" s="49" customFormat="1" ht="18.75" customHeight="1">
      <c r="A5" s="58"/>
      <c r="B5" s="58"/>
      <c r="C5" s="58"/>
      <c r="D5" s="58"/>
      <c r="E5" s="58"/>
      <c r="F5" s="58"/>
      <c r="G5" s="58"/>
      <c r="H5" s="58"/>
      <c r="I5" s="58"/>
      <c r="J5" s="58"/>
      <c r="K5" s="58"/>
      <c r="L5" s="58"/>
      <c r="M5" s="59"/>
      <c r="N5" s="32"/>
      <c r="O5" s="33"/>
      <c r="P5" s="33"/>
      <c r="Q5" s="33"/>
      <c r="R5" s="34"/>
      <c r="T5" s="35"/>
      <c r="U5" s="36"/>
      <c r="V5" s="37"/>
      <c r="W5" s="35"/>
      <c r="X5" s="40"/>
      <c r="Y5" s="37"/>
      <c r="Z5" s="41"/>
    </row>
    <row r="6" spans="1:26" ht="18.75" customHeight="1">
      <c r="A6" s="60" t="s">
        <v>40</v>
      </c>
      <c r="B6" s="60" t="s">
        <v>41</v>
      </c>
      <c r="C6" s="60" t="s">
        <v>42</v>
      </c>
      <c r="D6" s="60" t="s">
        <v>43</v>
      </c>
      <c r="E6" s="60" t="s">
        <v>42</v>
      </c>
      <c r="F6" s="60" t="s">
        <v>43</v>
      </c>
      <c r="G6" s="60" t="s">
        <v>42</v>
      </c>
      <c r="H6" s="60" t="s">
        <v>43</v>
      </c>
      <c r="I6" s="60" t="s">
        <v>44</v>
      </c>
      <c r="J6" s="60" t="s">
        <v>45</v>
      </c>
      <c r="K6" s="60" t="s">
        <v>46</v>
      </c>
      <c r="L6" s="61" t="s">
        <v>47</v>
      </c>
      <c r="M6" s="62" t="s">
        <v>48</v>
      </c>
      <c r="N6" s="63"/>
      <c r="O6" s="63">
        <v>0.25</v>
      </c>
      <c r="P6" s="63">
        <v>0.25</v>
      </c>
      <c r="Q6" s="63">
        <v>0.4</v>
      </c>
      <c r="R6" s="63">
        <v>0.75</v>
      </c>
      <c r="T6" s="64"/>
      <c r="U6" s="63">
        <v>0.25</v>
      </c>
      <c r="V6" s="65"/>
      <c r="W6" s="64"/>
      <c r="X6" s="63">
        <v>0.4</v>
      </c>
      <c r="Y6" s="65"/>
      <c r="Z6" s="66"/>
    </row>
    <row r="7" spans="1:26" ht="14.25">
      <c r="A7" s="67">
        <v>1</v>
      </c>
      <c r="B7" s="68" t="s">
        <v>3</v>
      </c>
      <c r="C7" s="69"/>
      <c r="D7" s="69"/>
      <c r="E7" s="69"/>
      <c r="F7" s="69"/>
      <c r="G7" s="69"/>
      <c r="H7" s="69"/>
      <c r="I7" s="70"/>
      <c r="J7" s="71" t="e">
        <f aca="true" t="shared" si="0" ref="J7:J37">SCIST(C7,D7,E7,F7,G7,H7,I7,B7,Regelarbeitszeit)</f>
        <v>#NAME?</v>
      </c>
      <c r="K7" s="71" t="e">
        <f aca="true" t="shared" si="1" ref="K7:K37">SCSOLL(B7,Regelarbeitszeit)</f>
        <v>#NAME?</v>
      </c>
      <c r="L7" s="72" t="e">
        <f>SCDifferenz(B7,J7,K7)</f>
        <v>#NAME?</v>
      </c>
      <c r="M7" s="76"/>
      <c r="N7" s="74"/>
      <c r="O7" s="75" t="e">
        <f aca="true" t="shared" si="2" ref="O7:O37">SCZuschlagstd_25sa_neu(B7,L7,SUM(P7:Q7))</f>
        <v>#NAME?</v>
      </c>
      <c r="P7" s="75" t="e">
        <f>ROUNDDOWN(SUM(T7:V7),2)</f>
        <v>#NAME?</v>
      </c>
      <c r="Q7" s="75" t="e">
        <f>ROUNDDOWN(SUM(W7:Y7),2)</f>
        <v>#NAME?</v>
      </c>
      <c r="R7" s="75" t="e">
        <f>SCZuschlagstd_25so($B7,$J7,$L7,#REF!)</f>
        <v>#NAME?</v>
      </c>
      <c r="S7" s="75"/>
      <c r="T7" s="75" t="e">
        <f>NachtNeu(C7,D7,$B7)</f>
        <v>#NAME?</v>
      </c>
      <c r="U7" s="75" t="e">
        <f>NachtNeu(E7,F7,$B7)</f>
        <v>#NAME?</v>
      </c>
      <c r="V7" s="75" t="e">
        <f>NachtNeu(G7,H7,$B7)</f>
        <v>#NAME?</v>
      </c>
      <c r="W7" s="75" t="e">
        <f>NachtNS(C7,D7,B7)</f>
        <v>#NAME?</v>
      </c>
      <c r="X7" s="75" t="e">
        <f>NachtNS(E7,F7,B7)</f>
        <v>#NAME?</v>
      </c>
      <c r="Y7" s="75" t="e">
        <f>NachtNS(G7,H7,B7)</f>
        <v>#NAME?</v>
      </c>
      <c r="Z7" s="74"/>
    </row>
    <row r="8" spans="1:26" ht="15.75" customHeight="1">
      <c r="A8" s="67">
        <v>2</v>
      </c>
      <c r="B8" s="68" t="s">
        <v>4</v>
      </c>
      <c r="C8" s="69"/>
      <c r="D8" s="69"/>
      <c r="E8" s="69"/>
      <c r="F8" s="69"/>
      <c r="G8" s="69"/>
      <c r="H8" s="69"/>
      <c r="I8" s="70"/>
      <c r="J8" s="71" t="e">
        <f t="shared" si="0"/>
        <v>#NAME?</v>
      </c>
      <c r="K8" s="71" t="e">
        <f t="shared" si="1"/>
        <v>#NAME?</v>
      </c>
      <c r="L8" s="72" t="e">
        <f aca="true" t="shared" si="3" ref="L8:L37">SCDifferenz(B8,J8,K8)</f>
        <v>#NAME?</v>
      </c>
      <c r="M8" s="76"/>
      <c r="N8" s="74"/>
      <c r="O8" s="75" t="e">
        <f t="shared" si="2"/>
        <v>#NAME?</v>
      </c>
      <c r="P8" s="75" t="e">
        <f aca="true" t="shared" si="4" ref="P8:P37">ROUNDDOWN(SUM(T8:V8),2)</f>
        <v>#NAME?</v>
      </c>
      <c r="Q8" s="75" t="e">
        <f aca="true" t="shared" si="5" ref="Q8:Q37">ROUNDDOWN(SUM(W8:Y8),2)</f>
        <v>#NAME?</v>
      </c>
      <c r="R8" s="75" t="e">
        <f>SCZuschlagstd_25so($B8,$J8,$L8,#REF!)</f>
        <v>#NAME?</v>
      </c>
      <c r="S8" s="75"/>
      <c r="T8" s="75" t="e">
        <f aca="true" t="shared" si="6" ref="T8:T37">NachtNeu(C8,D8,$B8)</f>
        <v>#NAME?</v>
      </c>
      <c r="U8" s="75" t="e">
        <f aca="true" t="shared" si="7" ref="U8:U37">NachtNeu(E8,F8,$B8)</f>
        <v>#NAME?</v>
      </c>
      <c r="V8" s="75" t="e">
        <f aca="true" t="shared" si="8" ref="V8:V37">NachtNeu(G8,H8,$B8)</f>
        <v>#NAME?</v>
      </c>
      <c r="W8" s="75" t="e">
        <f aca="true" t="shared" si="9" ref="W8:W37">NachtNS(C8,D8,B8)</f>
        <v>#NAME?</v>
      </c>
      <c r="X8" s="75" t="e">
        <f aca="true" t="shared" si="10" ref="X8:X37">NachtNS(E8,F8,B8)</f>
        <v>#NAME?</v>
      </c>
      <c r="Y8" s="75" t="e">
        <f aca="true" t="shared" si="11" ref="Y8:Y37">NachtNS(G8,H8,B8)</f>
        <v>#NAME?</v>
      </c>
      <c r="Z8" s="74"/>
    </row>
    <row r="9" spans="1:26" ht="15.75" customHeight="1">
      <c r="A9" s="67">
        <v>3</v>
      </c>
      <c r="B9" s="68"/>
      <c r="C9" s="69"/>
      <c r="D9" s="69"/>
      <c r="E9" s="69"/>
      <c r="F9" s="69"/>
      <c r="G9" s="69"/>
      <c r="H9" s="69"/>
      <c r="I9" s="70"/>
      <c r="J9" s="71" t="e">
        <f>SCIST(C9,D9,E9,F9,G9,H9,I9,B9,Regelarbeitszeit)</f>
        <v>#NAME?</v>
      </c>
      <c r="K9" s="71" t="e">
        <f t="shared" si="1"/>
        <v>#NAME?</v>
      </c>
      <c r="L9" s="72" t="e">
        <f t="shared" si="3"/>
        <v>#NAME?</v>
      </c>
      <c r="M9" s="76"/>
      <c r="N9" s="74"/>
      <c r="O9" s="75" t="e">
        <f t="shared" si="2"/>
        <v>#NAME?</v>
      </c>
      <c r="P9" s="75" t="e">
        <f t="shared" si="4"/>
        <v>#NAME?</v>
      </c>
      <c r="Q9" s="75" t="e">
        <f t="shared" si="5"/>
        <v>#NAME?</v>
      </c>
      <c r="R9" s="75" t="e">
        <f>SCZuschlagstd_25so($B9,$J9,$L9,#REF!)</f>
        <v>#NAME?</v>
      </c>
      <c r="S9" s="75"/>
      <c r="T9" s="75" t="e">
        <f t="shared" si="6"/>
        <v>#NAME?</v>
      </c>
      <c r="U9" s="75" t="e">
        <f t="shared" si="7"/>
        <v>#NAME?</v>
      </c>
      <c r="V9" s="75" t="e">
        <f t="shared" si="8"/>
        <v>#NAME?</v>
      </c>
      <c r="W9" s="75" t="e">
        <f t="shared" si="9"/>
        <v>#NAME?</v>
      </c>
      <c r="X9" s="75" t="e">
        <f t="shared" si="10"/>
        <v>#NAME?</v>
      </c>
      <c r="Y9" s="75" t="e">
        <f t="shared" si="11"/>
        <v>#NAME?</v>
      </c>
      <c r="Z9" s="74"/>
    </row>
    <row r="10" spans="1:26" ht="14.25">
      <c r="A10" s="67">
        <v>4</v>
      </c>
      <c r="B10" s="68"/>
      <c r="C10" s="69"/>
      <c r="D10" s="69"/>
      <c r="E10" s="69"/>
      <c r="F10" s="69"/>
      <c r="G10" s="69"/>
      <c r="H10" s="69"/>
      <c r="I10" s="70"/>
      <c r="J10" s="71" t="e">
        <f t="shared" si="0"/>
        <v>#NAME?</v>
      </c>
      <c r="K10" s="71" t="e">
        <f t="shared" si="1"/>
        <v>#NAME?</v>
      </c>
      <c r="L10" s="72" t="e">
        <f t="shared" si="3"/>
        <v>#NAME?</v>
      </c>
      <c r="M10" s="76"/>
      <c r="N10" s="74"/>
      <c r="O10" s="75" t="e">
        <f t="shared" si="2"/>
        <v>#NAME?</v>
      </c>
      <c r="P10" s="75" t="e">
        <f t="shared" si="4"/>
        <v>#NAME?</v>
      </c>
      <c r="Q10" s="75" t="e">
        <f t="shared" si="5"/>
        <v>#NAME?</v>
      </c>
      <c r="R10" s="75" t="e">
        <f>SCZuschlagstd_25so($B10,$J10,$L10,#REF!)</f>
        <v>#NAME?</v>
      </c>
      <c r="S10" s="75"/>
      <c r="T10" s="75" t="e">
        <f t="shared" si="6"/>
        <v>#NAME?</v>
      </c>
      <c r="U10" s="75" t="e">
        <f t="shared" si="7"/>
        <v>#NAME?</v>
      </c>
      <c r="V10" s="75" t="e">
        <f t="shared" si="8"/>
        <v>#NAME?</v>
      </c>
      <c r="W10" s="75" t="e">
        <f t="shared" si="9"/>
        <v>#NAME?</v>
      </c>
      <c r="X10" s="75" t="e">
        <f t="shared" si="10"/>
        <v>#NAME?</v>
      </c>
      <c r="Y10" s="75" t="e">
        <f t="shared" si="11"/>
        <v>#NAME?</v>
      </c>
      <c r="Z10" s="74"/>
    </row>
    <row r="11" spans="1:26" ht="14.25">
      <c r="A11" s="67">
        <v>5</v>
      </c>
      <c r="B11" s="68"/>
      <c r="C11" s="69"/>
      <c r="D11" s="69"/>
      <c r="E11" s="69"/>
      <c r="F11" s="69"/>
      <c r="G11" s="69"/>
      <c r="H11" s="69"/>
      <c r="I11" s="70"/>
      <c r="J11" s="71" t="e">
        <f t="shared" si="0"/>
        <v>#NAME?</v>
      </c>
      <c r="K11" s="71" t="e">
        <f t="shared" si="1"/>
        <v>#NAME?</v>
      </c>
      <c r="L11" s="72" t="e">
        <f t="shared" si="3"/>
        <v>#NAME?</v>
      </c>
      <c r="M11" s="76"/>
      <c r="N11" s="74"/>
      <c r="O11" s="75" t="e">
        <f t="shared" si="2"/>
        <v>#NAME?</v>
      </c>
      <c r="P11" s="75" t="e">
        <f t="shared" si="4"/>
        <v>#NAME?</v>
      </c>
      <c r="Q11" s="75" t="e">
        <f t="shared" si="5"/>
        <v>#NAME?</v>
      </c>
      <c r="R11" s="75" t="e">
        <f>SCZuschlagstd_25so($B11,$J11,$L11,#REF!)</f>
        <v>#NAME?</v>
      </c>
      <c r="S11" s="75"/>
      <c r="T11" s="75" t="e">
        <f t="shared" si="6"/>
        <v>#NAME?</v>
      </c>
      <c r="U11" s="75" t="e">
        <f t="shared" si="7"/>
        <v>#NAME?</v>
      </c>
      <c r="V11" s="75" t="e">
        <f t="shared" si="8"/>
        <v>#NAME?</v>
      </c>
      <c r="W11" s="75" t="e">
        <f t="shared" si="9"/>
        <v>#NAME?</v>
      </c>
      <c r="X11" s="75" t="e">
        <f t="shared" si="10"/>
        <v>#NAME?</v>
      </c>
      <c r="Y11" s="75" t="e">
        <f t="shared" si="11"/>
        <v>#NAME?</v>
      </c>
      <c r="Z11" s="74"/>
    </row>
    <row r="12" spans="1:26" ht="14.25">
      <c r="A12" s="67">
        <v>6</v>
      </c>
      <c r="B12" s="68"/>
      <c r="C12" s="69"/>
      <c r="D12" s="69"/>
      <c r="E12" s="69"/>
      <c r="F12" s="69"/>
      <c r="G12" s="69"/>
      <c r="H12" s="69"/>
      <c r="I12" s="70"/>
      <c r="J12" s="71" t="e">
        <f t="shared" si="0"/>
        <v>#NAME?</v>
      </c>
      <c r="K12" s="71" t="e">
        <f t="shared" si="1"/>
        <v>#NAME?</v>
      </c>
      <c r="L12" s="72" t="e">
        <f t="shared" si="3"/>
        <v>#NAME?</v>
      </c>
      <c r="M12" s="76"/>
      <c r="N12" s="74"/>
      <c r="O12" s="75" t="e">
        <f t="shared" si="2"/>
        <v>#NAME?</v>
      </c>
      <c r="P12" s="75" t="e">
        <f t="shared" si="4"/>
        <v>#NAME?</v>
      </c>
      <c r="Q12" s="75" t="e">
        <f t="shared" si="5"/>
        <v>#NAME?</v>
      </c>
      <c r="R12" s="75" t="e">
        <f>SCZuschlagstd_25so($B12,$J12,$L12,#REF!)</f>
        <v>#NAME?</v>
      </c>
      <c r="S12" s="75"/>
      <c r="T12" s="75" t="e">
        <f t="shared" si="6"/>
        <v>#NAME?</v>
      </c>
      <c r="U12" s="75" t="e">
        <f t="shared" si="7"/>
        <v>#NAME?</v>
      </c>
      <c r="V12" s="75" t="e">
        <f t="shared" si="8"/>
        <v>#NAME?</v>
      </c>
      <c r="W12" s="75" t="e">
        <f t="shared" si="9"/>
        <v>#NAME?</v>
      </c>
      <c r="X12" s="75" t="e">
        <f t="shared" si="10"/>
        <v>#NAME?</v>
      </c>
      <c r="Y12" s="75" t="e">
        <f t="shared" si="11"/>
        <v>#NAME?</v>
      </c>
      <c r="Z12" s="74"/>
    </row>
    <row r="13" spans="1:26" ht="14.25">
      <c r="A13" s="67">
        <v>7</v>
      </c>
      <c r="B13" s="68"/>
      <c r="C13" s="69"/>
      <c r="D13" s="69"/>
      <c r="E13" s="69"/>
      <c r="F13" s="69"/>
      <c r="G13" s="69"/>
      <c r="H13" s="69"/>
      <c r="I13" s="70"/>
      <c r="J13" s="71" t="e">
        <f t="shared" si="0"/>
        <v>#NAME?</v>
      </c>
      <c r="K13" s="71" t="e">
        <f t="shared" si="1"/>
        <v>#NAME?</v>
      </c>
      <c r="L13" s="72" t="e">
        <f t="shared" si="3"/>
        <v>#NAME?</v>
      </c>
      <c r="M13" s="76"/>
      <c r="N13" s="74"/>
      <c r="O13" s="75" t="e">
        <f t="shared" si="2"/>
        <v>#NAME?</v>
      </c>
      <c r="P13" s="75" t="e">
        <f t="shared" si="4"/>
        <v>#NAME?</v>
      </c>
      <c r="Q13" s="75" t="e">
        <f t="shared" si="5"/>
        <v>#NAME?</v>
      </c>
      <c r="R13" s="75" t="e">
        <f>SCZuschlagstd_25so($B13,$J13,$L13,#REF!)</f>
        <v>#NAME?</v>
      </c>
      <c r="S13" s="75"/>
      <c r="T13" s="75" t="e">
        <f t="shared" si="6"/>
        <v>#NAME?</v>
      </c>
      <c r="U13" s="75" t="e">
        <f t="shared" si="7"/>
        <v>#NAME?</v>
      </c>
      <c r="V13" s="75" t="e">
        <f t="shared" si="8"/>
        <v>#NAME?</v>
      </c>
      <c r="W13" s="75" t="e">
        <f t="shared" si="9"/>
        <v>#NAME?</v>
      </c>
      <c r="X13" s="75" t="e">
        <f t="shared" si="10"/>
        <v>#NAME?</v>
      </c>
      <c r="Y13" s="75" t="e">
        <f t="shared" si="11"/>
        <v>#NAME?</v>
      </c>
      <c r="Z13" s="74"/>
    </row>
    <row r="14" spans="1:26" ht="14.25">
      <c r="A14" s="67">
        <v>8</v>
      </c>
      <c r="B14" s="68" t="s">
        <v>3</v>
      </c>
      <c r="C14" s="69"/>
      <c r="D14" s="69"/>
      <c r="E14" s="69"/>
      <c r="F14" s="69"/>
      <c r="G14" s="69"/>
      <c r="H14" s="69"/>
      <c r="I14" s="70"/>
      <c r="J14" s="71" t="e">
        <f t="shared" si="0"/>
        <v>#NAME?</v>
      </c>
      <c r="K14" s="71" t="e">
        <f t="shared" si="1"/>
        <v>#NAME?</v>
      </c>
      <c r="L14" s="72" t="e">
        <f t="shared" si="3"/>
        <v>#NAME?</v>
      </c>
      <c r="M14" s="76"/>
      <c r="N14" s="74"/>
      <c r="O14" s="75" t="e">
        <f t="shared" si="2"/>
        <v>#NAME?</v>
      </c>
      <c r="P14" s="75" t="e">
        <f t="shared" si="4"/>
        <v>#NAME?</v>
      </c>
      <c r="Q14" s="75" t="e">
        <f t="shared" si="5"/>
        <v>#NAME?</v>
      </c>
      <c r="R14" s="75" t="e">
        <f>SCZuschlagstd_25so($B14,$J14,$L14,#REF!)</f>
        <v>#NAME?</v>
      </c>
      <c r="S14" s="75"/>
      <c r="T14" s="75" t="e">
        <f t="shared" si="6"/>
        <v>#NAME?</v>
      </c>
      <c r="U14" s="75" t="e">
        <f t="shared" si="7"/>
        <v>#NAME?</v>
      </c>
      <c r="V14" s="75" t="e">
        <f t="shared" si="8"/>
        <v>#NAME?</v>
      </c>
      <c r="W14" s="75" t="e">
        <f t="shared" si="9"/>
        <v>#NAME?</v>
      </c>
      <c r="X14" s="75" t="e">
        <f t="shared" si="10"/>
        <v>#NAME?</v>
      </c>
      <c r="Y14" s="75" t="e">
        <f t="shared" si="11"/>
        <v>#NAME?</v>
      </c>
      <c r="Z14" s="74"/>
    </row>
    <row r="15" spans="1:26" ht="14.25">
      <c r="A15" s="67">
        <v>9</v>
      </c>
      <c r="B15" s="68" t="s">
        <v>4</v>
      </c>
      <c r="C15" s="69"/>
      <c r="D15" s="69"/>
      <c r="E15" s="69"/>
      <c r="F15" s="69"/>
      <c r="G15" s="69"/>
      <c r="H15" s="69"/>
      <c r="I15" s="70"/>
      <c r="J15" s="71" t="e">
        <f t="shared" si="0"/>
        <v>#NAME?</v>
      </c>
      <c r="K15" s="71" t="e">
        <f t="shared" si="1"/>
        <v>#NAME?</v>
      </c>
      <c r="L15" s="72" t="e">
        <f t="shared" si="3"/>
        <v>#NAME?</v>
      </c>
      <c r="M15" s="76"/>
      <c r="N15" s="74"/>
      <c r="O15" s="75" t="e">
        <f t="shared" si="2"/>
        <v>#NAME?</v>
      </c>
      <c r="P15" s="75" t="e">
        <f t="shared" si="4"/>
        <v>#NAME?</v>
      </c>
      <c r="Q15" s="75" t="e">
        <f t="shared" si="5"/>
        <v>#NAME?</v>
      </c>
      <c r="R15" s="75" t="e">
        <f>SCZuschlagstd_25so($B15,$J15,$L15,#REF!)</f>
        <v>#NAME?</v>
      </c>
      <c r="S15" s="75"/>
      <c r="T15" s="75" t="e">
        <f t="shared" si="6"/>
        <v>#NAME?</v>
      </c>
      <c r="U15" s="75" t="e">
        <f t="shared" si="7"/>
        <v>#NAME?</v>
      </c>
      <c r="V15" s="75" t="e">
        <f t="shared" si="8"/>
        <v>#NAME?</v>
      </c>
      <c r="W15" s="75" t="e">
        <f t="shared" si="9"/>
        <v>#NAME?</v>
      </c>
      <c r="X15" s="75" t="e">
        <f t="shared" si="10"/>
        <v>#NAME?</v>
      </c>
      <c r="Y15" s="75" t="e">
        <f t="shared" si="11"/>
        <v>#NAME?</v>
      </c>
      <c r="Z15" s="74"/>
    </row>
    <row r="16" spans="1:26" ht="14.25">
      <c r="A16" s="67">
        <v>10</v>
      </c>
      <c r="B16" s="68"/>
      <c r="C16" s="69"/>
      <c r="D16" s="69"/>
      <c r="E16" s="69"/>
      <c r="F16" s="69"/>
      <c r="G16" s="69"/>
      <c r="H16" s="69"/>
      <c r="I16" s="70"/>
      <c r="J16" s="71" t="e">
        <f t="shared" si="0"/>
        <v>#NAME?</v>
      </c>
      <c r="K16" s="71" t="e">
        <f t="shared" si="1"/>
        <v>#NAME?</v>
      </c>
      <c r="L16" s="72" t="e">
        <f t="shared" si="3"/>
        <v>#NAME?</v>
      </c>
      <c r="M16" s="76"/>
      <c r="N16" s="74"/>
      <c r="O16" s="75" t="e">
        <f t="shared" si="2"/>
        <v>#NAME?</v>
      </c>
      <c r="P16" s="75" t="e">
        <f t="shared" si="4"/>
        <v>#NAME?</v>
      </c>
      <c r="Q16" s="75" t="e">
        <f t="shared" si="5"/>
        <v>#NAME?</v>
      </c>
      <c r="R16" s="75" t="e">
        <f>SCZuschlagstd_25so($B16,$J16,$L16,#REF!)</f>
        <v>#NAME?</v>
      </c>
      <c r="S16" s="75"/>
      <c r="T16" s="75" t="e">
        <f t="shared" si="6"/>
        <v>#NAME?</v>
      </c>
      <c r="U16" s="75" t="e">
        <f t="shared" si="7"/>
        <v>#NAME?</v>
      </c>
      <c r="V16" s="75" t="e">
        <f t="shared" si="8"/>
        <v>#NAME?</v>
      </c>
      <c r="W16" s="75" t="e">
        <f t="shared" si="9"/>
        <v>#NAME?</v>
      </c>
      <c r="X16" s="75" t="e">
        <f t="shared" si="10"/>
        <v>#NAME?</v>
      </c>
      <c r="Y16" s="75" t="e">
        <f t="shared" si="11"/>
        <v>#NAME?</v>
      </c>
      <c r="Z16" s="74"/>
    </row>
    <row r="17" spans="1:26" ht="14.25">
      <c r="A17" s="67">
        <v>11</v>
      </c>
      <c r="B17" s="68"/>
      <c r="C17" s="69"/>
      <c r="D17" s="69"/>
      <c r="E17" s="69"/>
      <c r="F17" s="69"/>
      <c r="G17" s="69"/>
      <c r="H17" s="69"/>
      <c r="I17" s="70"/>
      <c r="J17" s="71" t="e">
        <f t="shared" si="0"/>
        <v>#NAME?</v>
      </c>
      <c r="K17" s="71" t="e">
        <f t="shared" si="1"/>
        <v>#NAME?</v>
      </c>
      <c r="L17" s="72" t="e">
        <f t="shared" si="3"/>
        <v>#NAME?</v>
      </c>
      <c r="M17" s="76"/>
      <c r="N17" s="74"/>
      <c r="O17" s="75" t="e">
        <f t="shared" si="2"/>
        <v>#NAME?</v>
      </c>
      <c r="P17" s="75" t="e">
        <f t="shared" si="4"/>
        <v>#NAME?</v>
      </c>
      <c r="Q17" s="75" t="e">
        <f t="shared" si="5"/>
        <v>#NAME?</v>
      </c>
      <c r="R17" s="75" t="e">
        <f>SCZuschlagstd_25so($B17,$J17,$L17,#REF!)</f>
        <v>#NAME?</v>
      </c>
      <c r="S17" s="75"/>
      <c r="T17" s="75" t="e">
        <f t="shared" si="6"/>
        <v>#NAME?</v>
      </c>
      <c r="U17" s="75" t="e">
        <f t="shared" si="7"/>
        <v>#NAME?</v>
      </c>
      <c r="V17" s="75" t="e">
        <f t="shared" si="8"/>
        <v>#NAME?</v>
      </c>
      <c r="W17" s="75" t="e">
        <f t="shared" si="9"/>
        <v>#NAME?</v>
      </c>
      <c r="X17" s="75" t="e">
        <f t="shared" si="10"/>
        <v>#NAME?</v>
      </c>
      <c r="Y17" s="75" t="e">
        <f t="shared" si="11"/>
        <v>#NAME?</v>
      </c>
      <c r="Z17" s="74"/>
    </row>
    <row r="18" spans="1:26" ht="14.25">
      <c r="A18" s="67">
        <v>12</v>
      </c>
      <c r="B18" s="68"/>
      <c r="C18" s="69"/>
      <c r="D18" s="69"/>
      <c r="E18" s="69"/>
      <c r="F18" s="69"/>
      <c r="G18" s="69"/>
      <c r="H18" s="69"/>
      <c r="I18" s="70"/>
      <c r="J18" s="71" t="e">
        <f t="shared" si="0"/>
        <v>#NAME?</v>
      </c>
      <c r="K18" s="71" t="e">
        <f t="shared" si="1"/>
        <v>#NAME?</v>
      </c>
      <c r="L18" s="72" t="e">
        <f t="shared" si="3"/>
        <v>#NAME?</v>
      </c>
      <c r="M18" s="76"/>
      <c r="N18" s="74"/>
      <c r="O18" s="75" t="e">
        <f t="shared" si="2"/>
        <v>#NAME?</v>
      </c>
      <c r="P18" s="75" t="e">
        <f t="shared" si="4"/>
        <v>#NAME?</v>
      </c>
      <c r="Q18" s="75" t="e">
        <f t="shared" si="5"/>
        <v>#NAME?</v>
      </c>
      <c r="R18" s="75" t="e">
        <f>SCZuschlagstd_25so($B18,$J18,$L18,#REF!)</f>
        <v>#NAME?</v>
      </c>
      <c r="S18" s="75"/>
      <c r="T18" s="75" t="e">
        <f t="shared" si="6"/>
        <v>#NAME?</v>
      </c>
      <c r="U18" s="75" t="e">
        <f t="shared" si="7"/>
        <v>#NAME?</v>
      </c>
      <c r="V18" s="75" t="e">
        <f t="shared" si="8"/>
        <v>#NAME?</v>
      </c>
      <c r="W18" s="75" t="e">
        <f t="shared" si="9"/>
        <v>#NAME?</v>
      </c>
      <c r="X18" s="75" t="e">
        <f t="shared" si="10"/>
        <v>#NAME?</v>
      </c>
      <c r="Y18" s="75" t="e">
        <f t="shared" si="11"/>
        <v>#NAME?</v>
      </c>
      <c r="Z18" s="74"/>
    </row>
    <row r="19" spans="1:26" ht="14.25">
      <c r="A19" s="67">
        <v>13</v>
      </c>
      <c r="B19" s="68"/>
      <c r="C19" s="69"/>
      <c r="D19" s="69"/>
      <c r="E19" s="69"/>
      <c r="F19" s="69"/>
      <c r="G19" s="69"/>
      <c r="H19" s="69"/>
      <c r="I19" s="70"/>
      <c r="J19" s="71" t="e">
        <f t="shared" si="0"/>
        <v>#NAME?</v>
      </c>
      <c r="K19" s="71" t="e">
        <f t="shared" si="1"/>
        <v>#NAME?</v>
      </c>
      <c r="L19" s="72" t="e">
        <f t="shared" si="3"/>
        <v>#NAME?</v>
      </c>
      <c r="M19" s="76"/>
      <c r="N19" s="74"/>
      <c r="O19" s="75" t="e">
        <f t="shared" si="2"/>
        <v>#NAME?</v>
      </c>
      <c r="P19" s="75" t="e">
        <f t="shared" si="4"/>
        <v>#NAME?</v>
      </c>
      <c r="Q19" s="75" t="e">
        <f t="shared" si="5"/>
        <v>#NAME?</v>
      </c>
      <c r="R19" s="75" t="e">
        <f>SCZuschlagstd_25so($B19,$J19,$L19,#REF!)</f>
        <v>#NAME?</v>
      </c>
      <c r="S19" s="75"/>
      <c r="T19" s="75" t="e">
        <f t="shared" si="6"/>
        <v>#NAME?</v>
      </c>
      <c r="U19" s="75" t="e">
        <f t="shared" si="7"/>
        <v>#NAME?</v>
      </c>
      <c r="V19" s="75" t="e">
        <f t="shared" si="8"/>
        <v>#NAME?</v>
      </c>
      <c r="W19" s="75" t="e">
        <f t="shared" si="9"/>
        <v>#NAME?</v>
      </c>
      <c r="X19" s="75" t="e">
        <f t="shared" si="10"/>
        <v>#NAME?</v>
      </c>
      <c r="Y19" s="75" t="e">
        <f t="shared" si="11"/>
        <v>#NAME?</v>
      </c>
      <c r="Z19" s="74"/>
    </row>
    <row r="20" spans="1:26" ht="14.25">
      <c r="A20" s="67">
        <v>14</v>
      </c>
      <c r="B20" s="68"/>
      <c r="C20" s="69"/>
      <c r="D20" s="69"/>
      <c r="E20" s="69"/>
      <c r="F20" s="69"/>
      <c r="G20" s="69"/>
      <c r="H20" s="69"/>
      <c r="I20" s="70"/>
      <c r="J20" s="71" t="e">
        <f t="shared" si="0"/>
        <v>#NAME?</v>
      </c>
      <c r="K20" s="71" t="e">
        <f t="shared" si="1"/>
        <v>#NAME?</v>
      </c>
      <c r="L20" s="72" t="e">
        <f t="shared" si="3"/>
        <v>#NAME?</v>
      </c>
      <c r="M20" s="76"/>
      <c r="N20" s="74"/>
      <c r="O20" s="75" t="e">
        <f t="shared" si="2"/>
        <v>#NAME?</v>
      </c>
      <c r="P20" s="75" t="e">
        <f t="shared" si="4"/>
        <v>#NAME?</v>
      </c>
      <c r="Q20" s="75" t="e">
        <f t="shared" si="5"/>
        <v>#NAME?</v>
      </c>
      <c r="R20" s="75" t="e">
        <f>SCZuschlagstd_25so($B20,$J20,$L20,#REF!)</f>
        <v>#NAME?</v>
      </c>
      <c r="S20" s="75"/>
      <c r="T20" s="75" t="e">
        <f t="shared" si="6"/>
        <v>#NAME?</v>
      </c>
      <c r="U20" s="75" t="e">
        <f t="shared" si="7"/>
        <v>#NAME?</v>
      </c>
      <c r="V20" s="75" t="e">
        <f t="shared" si="8"/>
        <v>#NAME?</v>
      </c>
      <c r="W20" s="75" t="e">
        <f t="shared" si="9"/>
        <v>#NAME?</v>
      </c>
      <c r="X20" s="75" t="e">
        <f t="shared" si="10"/>
        <v>#NAME?</v>
      </c>
      <c r="Y20" s="75" t="e">
        <f t="shared" si="11"/>
        <v>#NAME?</v>
      </c>
      <c r="Z20" s="74"/>
    </row>
    <row r="21" spans="1:26" ht="14.25">
      <c r="A21" s="67">
        <v>15</v>
      </c>
      <c r="B21" s="68" t="s">
        <v>3</v>
      </c>
      <c r="C21" s="69"/>
      <c r="D21" s="69"/>
      <c r="E21" s="69"/>
      <c r="F21" s="69"/>
      <c r="G21" s="69"/>
      <c r="H21" s="69"/>
      <c r="I21" s="70"/>
      <c r="J21" s="71" t="e">
        <f t="shared" si="0"/>
        <v>#NAME?</v>
      </c>
      <c r="K21" s="71" t="e">
        <f t="shared" si="1"/>
        <v>#NAME?</v>
      </c>
      <c r="L21" s="72" t="e">
        <f t="shared" si="3"/>
        <v>#NAME?</v>
      </c>
      <c r="M21" s="76"/>
      <c r="N21" s="74"/>
      <c r="O21" s="75" t="e">
        <f t="shared" si="2"/>
        <v>#NAME?</v>
      </c>
      <c r="P21" s="75" t="e">
        <f t="shared" si="4"/>
        <v>#NAME?</v>
      </c>
      <c r="Q21" s="75" t="e">
        <f t="shared" si="5"/>
        <v>#NAME?</v>
      </c>
      <c r="R21" s="75" t="e">
        <f>SCZuschlagstd_25so($B21,$J21,$L21,#REF!)</f>
        <v>#NAME?</v>
      </c>
      <c r="S21" s="75"/>
      <c r="T21" s="75" t="e">
        <f t="shared" si="6"/>
        <v>#NAME?</v>
      </c>
      <c r="U21" s="75" t="e">
        <f t="shared" si="7"/>
        <v>#NAME?</v>
      </c>
      <c r="V21" s="75" t="e">
        <f t="shared" si="8"/>
        <v>#NAME?</v>
      </c>
      <c r="W21" s="75" t="e">
        <f t="shared" si="9"/>
        <v>#NAME?</v>
      </c>
      <c r="X21" s="75" t="e">
        <f t="shared" si="10"/>
        <v>#NAME?</v>
      </c>
      <c r="Y21" s="75" t="e">
        <f t="shared" si="11"/>
        <v>#NAME?</v>
      </c>
      <c r="Z21" s="74"/>
    </row>
    <row r="22" spans="1:26" ht="14.25">
      <c r="A22" s="67">
        <v>16</v>
      </c>
      <c r="B22" s="68" t="s">
        <v>4</v>
      </c>
      <c r="C22" s="69"/>
      <c r="D22" s="69"/>
      <c r="E22" s="69"/>
      <c r="F22" s="69"/>
      <c r="G22" s="69"/>
      <c r="H22" s="69"/>
      <c r="I22" s="70"/>
      <c r="J22" s="71" t="e">
        <f t="shared" si="0"/>
        <v>#NAME?</v>
      </c>
      <c r="K22" s="71" t="e">
        <f t="shared" si="1"/>
        <v>#NAME?</v>
      </c>
      <c r="L22" s="72" t="e">
        <f t="shared" si="3"/>
        <v>#NAME?</v>
      </c>
      <c r="M22" s="76"/>
      <c r="N22" s="74"/>
      <c r="O22" s="75" t="e">
        <f t="shared" si="2"/>
        <v>#NAME?</v>
      </c>
      <c r="P22" s="75" t="e">
        <f t="shared" si="4"/>
        <v>#NAME?</v>
      </c>
      <c r="Q22" s="75" t="e">
        <f t="shared" si="5"/>
        <v>#NAME?</v>
      </c>
      <c r="R22" s="75" t="e">
        <f>SCZuschlagstd_25so($B22,$J22,$L22,#REF!)</f>
        <v>#NAME?</v>
      </c>
      <c r="S22" s="75"/>
      <c r="T22" s="75" t="e">
        <f t="shared" si="6"/>
        <v>#NAME?</v>
      </c>
      <c r="U22" s="75" t="e">
        <f t="shared" si="7"/>
        <v>#NAME?</v>
      </c>
      <c r="V22" s="75" t="e">
        <f t="shared" si="8"/>
        <v>#NAME?</v>
      </c>
      <c r="W22" s="75" t="e">
        <f t="shared" si="9"/>
        <v>#NAME?</v>
      </c>
      <c r="X22" s="75" t="e">
        <f t="shared" si="10"/>
        <v>#NAME?</v>
      </c>
      <c r="Y22" s="75" t="e">
        <f t="shared" si="11"/>
        <v>#NAME?</v>
      </c>
      <c r="Z22" s="74"/>
    </row>
    <row r="23" spans="1:26" ht="14.25">
      <c r="A23" s="67">
        <v>17</v>
      </c>
      <c r="B23" s="68"/>
      <c r="C23" s="69"/>
      <c r="D23" s="69"/>
      <c r="E23" s="69"/>
      <c r="F23" s="69"/>
      <c r="G23" s="69"/>
      <c r="H23" s="69"/>
      <c r="I23" s="70"/>
      <c r="J23" s="71" t="e">
        <f t="shared" si="0"/>
        <v>#NAME?</v>
      </c>
      <c r="K23" s="71" t="e">
        <f t="shared" si="1"/>
        <v>#NAME?</v>
      </c>
      <c r="L23" s="72" t="e">
        <f t="shared" si="3"/>
        <v>#NAME?</v>
      </c>
      <c r="M23" s="76"/>
      <c r="N23" s="74"/>
      <c r="O23" s="75" t="e">
        <f t="shared" si="2"/>
        <v>#NAME?</v>
      </c>
      <c r="P23" s="75" t="e">
        <f t="shared" si="4"/>
        <v>#NAME?</v>
      </c>
      <c r="Q23" s="75" t="e">
        <f t="shared" si="5"/>
        <v>#NAME?</v>
      </c>
      <c r="R23" s="75" t="e">
        <f>SCZuschlagstd_25so($B23,$J23,$L23,#REF!)</f>
        <v>#NAME?</v>
      </c>
      <c r="S23" s="75"/>
      <c r="T23" s="75" t="e">
        <f t="shared" si="6"/>
        <v>#NAME?</v>
      </c>
      <c r="U23" s="75" t="e">
        <f t="shared" si="7"/>
        <v>#NAME?</v>
      </c>
      <c r="V23" s="75" t="e">
        <f t="shared" si="8"/>
        <v>#NAME?</v>
      </c>
      <c r="W23" s="75" t="e">
        <f t="shared" si="9"/>
        <v>#NAME?</v>
      </c>
      <c r="X23" s="75" t="e">
        <f t="shared" si="10"/>
        <v>#NAME?</v>
      </c>
      <c r="Y23" s="75" t="e">
        <f t="shared" si="11"/>
        <v>#NAME?</v>
      </c>
      <c r="Z23" s="74"/>
    </row>
    <row r="24" spans="1:26" ht="14.25">
      <c r="A24" s="67">
        <v>18</v>
      </c>
      <c r="B24" s="68"/>
      <c r="C24" s="69"/>
      <c r="D24" s="69"/>
      <c r="E24" s="69"/>
      <c r="F24" s="69"/>
      <c r="G24" s="69"/>
      <c r="H24" s="69"/>
      <c r="I24" s="70"/>
      <c r="J24" s="71" t="e">
        <f t="shared" si="0"/>
        <v>#NAME?</v>
      </c>
      <c r="K24" s="71" t="e">
        <f t="shared" si="1"/>
        <v>#NAME?</v>
      </c>
      <c r="L24" s="72" t="e">
        <f t="shared" si="3"/>
        <v>#NAME?</v>
      </c>
      <c r="M24" s="76"/>
      <c r="N24" s="74"/>
      <c r="O24" s="75" t="e">
        <f t="shared" si="2"/>
        <v>#NAME?</v>
      </c>
      <c r="P24" s="75" t="e">
        <f t="shared" si="4"/>
        <v>#NAME?</v>
      </c>
      <c r="Q24" s="75" t="e">
        <f t="shared" si="5"/>
        <v>#NAME?</v>
      </c>
      <c r="R24" s="75" t="e">
        <f>SCZuschlagstd_25so($B24,$J24,$L24,#REF!)</f>
        <v>#NAME?</v>
      </c>
      <c r="S24" s="75"/>
      <c r="T24" s="75" t="e">
        <f t="shared" si="6"/>
        <v>#NAME?</v>
      </c>
      <c r="U24" s="75" t="e">
        <f t="shared" si="7"/>
        <v>#NAME?</v>
      </c>
      <c r="V24" s="75" t="e">
        <f t="shared" si="8"/>
        <v>#NAME?</v>
      </c>
      <c r="W24" s="75" t="e">
        <f t="shared" si="9"/>
        <v>#NAME?</v>
      </c>
      <c r="X24" s="75" t="e">
        <f t="shared" si="10"/>
        <v>#NAME?</v>
      </c>
      <c r="Y24" s="75" t="e">
        <f t="shared" si="11"/>
        <v>#NAME?</v>
      </c>
      <c r="Z24" s="74"/>
    </row>
    <row r="25" spans="1:26" ht="14.25">
      <c r="A25" s="67">
        <v>19</v>
      </c>
      <c r="B25" s="68"/>
      <c r="C25" s="69"/>
      <c r="D25" s="69"/>
      <c r="E25" s="69"/>
      <c r="F25" s="69"/>
      <c r="G25" s="69"/>
      <c r="H25" s="69"/>
      <c r="I25" s="70"/>
      <c r="J25" s="71" t="e">
        <f t="shared" si="0"/>
        <v>#NAME?</v>
      </c>
      <c r="K25" s="71" t="e">
        <f t="shared" si="1"/>
        <v>#NAME?</v>
      </c>
      <c r="L25" s="72" t="e">
        <f t="shared" si="3"/>
        <v>#NAME?</v>
      </c>
      <c r="M25" s="76"/>
      <c r="N25" s="74"/>
      <c r="O25" s="75" t="e">
        <f t="shared" si="2"/>
        <v>#NAME?</v>
      </c>
      <c r="P25" s="75" t="e">
        <f t="shared" si="4"/>
        <v>#NAME?</v>
      </c>
      <c r="Q25" s="75" t="e">
        <f t="shared" si="5"/>
        <v>#NAME?</v>
      </c>
      <c r="R25" s="75" t="e">
        <f>SCZuschlagstd_25so($B25,$J25,$L25,#REF!)</f>
        <v>#NAME?</v>
      </c>
      <c r="S25" s="75"/>
      <c r="T25" s="75" t="e">
        <f t="shared" si="6"/>
        <v>#NAME?</v>
      </c>
      <c r="U25" s="75" t="e">
        <f t="shared" si="7"/>
        <v>#NAME?</v>
      </c>
      <c r="V25" s="75" t="e">
        <f t="shared" si="8"/>
        <v>#NAME?</v>
      </c>
      <c r="W25" s="75" t="e">
        <f t="shared" si="9"/>
        <v>#NAME?</v>
      </c>
      <c r="X25" s="75" t="e">
        <f t="shared" si="10"/>
        <v>#NAME?</v>
      </c>
      <c r="Y25" s="75" t="e">
        <f t="shared" si="11"/>
        <v>#NAME?</v>
      </c>
      <c r="Z25" s="74"/>
    </row>
    <row r="26" spans="1:26" ht="14.25">
      <c r="A26" s="67">
        <v>20</v>
      </c>
      <c r="B26" s="68"/>
      <c r="C26" s="69"/>
      <c r="D26" s="69"/>
      <c r="E26" s="69"/>
      <c r="F26" s="69"/>
      <c r="G26" s="69"/>
      <c r="H26" s="69"/>
      <c r="I26" s="70"/>
      <c r="J26" s="71" t="e">
        <f t="shared" si="0"/>
        <v>#NAME?</v>
      </c>
      <c r="K26" s="71" t="e">
        <f t="shared" si="1"/>
        <v>#NAME?</v>
      </c>
      <c r="L26" s="72" t="e">
        <f t="shared" si="3"/>
        <v>#NAME?</v>
      </c>
      <c r="M26" s="76"/>
      <c r="N26" s="74"/>
      <c r="O26" s="75" t="e">
        <f t="shared" si="2"/>
        <v>#NAME?</v>
      </c>
      <c r="P26" s="75" t="e">
        <f t="shared" si="4"/>
        <v>#NAME?</v>
      </c>
      <c r="Q26" s="75" t="e">
        <f t="shared" si="5"/>
        <v>#NAME?</v>
      </c>
      <c r="R26" s="75" t="e">
        <f>SCZuschlagstd_25so($B26,$J26,$L26,#REF!)</f>
        <v>#NAME?</v>
      </c>
      <c r="S26" s="75"/>
      <c r="T26" s="75" t="e">
        <f t="shared" si="6"/>
        <v>#NAME?</v>
      </c>
      <c r="U26" s="75" t="e">
        <f t="shared" si="7"/>
        <v>#NAME?</v>
      </c>
      <c r="V26" s="75" t="e">
        <f t="shared" si="8"/>
        <v>#NAME?</v>
      </c>
      <c r="W26" s="75" t="e">
        <f t="shared" si="9"/>
        <v>#NAME?</v>
      </c>
      <c r="X26" s="75" t="e">
        <f t="shared" si="10"/>
        <v>#NAME?</v>
      </c>
      <c r="Y26" s="75" t="e">
        <f t="shared" si="11"/>
        <v>#NAME?</v>
      </c>
      <c r="Z26" s="74"/>
    </row>
    <row r="27" spans="1:26" ht="14.25">
      <c r="A27" s="67">
        <v>21</v>
      </c>
      <c r="B27" s="68"/>
      <c r="C27" s="69"/>
      <c r="D27" s="69"/>
      <c r="E27" s="69"/>
      <c r="F27" s="69"/>
      <c r="G27" s="69"/>
      <c r="H27" s="69"/>
      <c r="I27" s="70"/>
      <c r="J27" s="71" t="e">
        <f t="shared" si="0"/>
        <v>#NAME?</v>
      </c>
      <c r="K27" s="71" t="e">
        <f t="shared" si="1"/>
        <v>#NAME?</v>
      </c>
      <c r="L27" s="72" t="e">
        <f t="shared" si="3"/>
        <v>#NAME?</v>
      </c>
      <c r="M27" s="76"/>
      <c r="N27" s="74"/>
      <c r="O27" s="75" t="e">
        <f t="shared" si="2"/>
        <v>#NAME?</v>
      </c>
      <c r="P27" s="75" t="e">
        <f t="shared" si="4"/>
        <v>#NAME?</v>
      </c>
      <c r="Q27" s="75" t="e">
        <f t="shared" si="5"/>
        <v>#NAME?</v>
      </c>
      <c r="R27" s="75" t="e">
        <f>SCZuschlagstd_25so($B27,$J27,$L27,#REF!)</f>
        <v>#NAME?</v>
      </c>
      <c r="S27" s="75"/>
      <c r="T27" s="75" t="e">
        <f t="shared" si="6"/>
        <v>#NAME?</v>
      </c>
      <c r="U27" s="75" t="e">
        <f t="shared" si="7"/>
        <v>#NAME?</v>
      </c>
      <c r="V27" s="75" t="e">
        <f t="shared" si="8"/>
        <v>#NAME?</v>
      </c>
      <c r="W27" s="75" t="e">
        <f t="shared" si="9"/>
        <v>#NAME?</v>
      </c>
      <c r="X27" s="75" t="e">
        <f t="shared" si="10"/>
        <v>#NAME?</v>
      </c>
      <c r="Y27" s="75" t="e">
        <f t="shared" si="11"/>
        <v>#NAME?</v>
      </c>
      <c r="Z27" s="74"/>
    </row>
    <row r="28" spans="1:26" ht="14.25">
      <c r="A28" s="67">
        <v>22</v>
      </c>
      <c r="B28" s="68" t="s">
        <v>3</v>
      </c>
      <c r="C28" s="69"/>
      <c r="D28" s="69"/>
      <c r="E28" s="69"/>
      <c r="F28" s="69"/>
      <c r="G28" s="69"/>
      <c r="H28" s="69"/>
      <c r="I28" s="70"/>
      <c r="J28" s="71" t="e">
        <f t="shared" si="0"/>
        <v>#NAME?</v>
      </c>
      <c r="K28" s="71" t="e">
        <f t="shared" si="1"/>
        <v>#NAME?</v>
      </c>
      <c r="L28" s="72" t="e">
        <f t="shared" si="3"/>
        <v>#NAME?</v>
      </c>
      <c r="M28" s="76"/>
      <c r="N28" s="74"/>
      <c r="O28" s="75" t="e">
        <f t="shared" si="2"/>
        <v>#NAME?</v>
      </c>
      <c r="P28" s="75" t="e">
        <f t="shared" si="4"/>
        <v>#NAME?</v>
      </c>
      <c r="Q28" s="75" t="e">
        <f t="shared" si="5"/>
        <v>#NAME?</v>
      </c>
      <c r="R28" s="75" t="e">
        <f>SCZuschlagstd_25so($B28,$J28,$L28,#REF!)</f>
        <v>#NAME?</v>
      </c>
      <c r="S28" s="75"/>
      <c r="T28" s="75" t="e">
        <f t="shared" si="6"/>
        <v>#NAME?</v>
      </c>
      <c r="U28" s="75" t="e">
        <f t="shared" si="7"/>
        <v>#NAME?</v>
      </c>
      <c r="V28" s="75" t="e">
        <f t="shared" si="8"/>
        <v>#NAME?</v>
      </c>
      <c r="W28" s="75" t="e">
        <f t="shared" si="9"/>
        <v>#NAME?</v>
      </c>
      <c r="X28" s="75" t="e">
        <f t="shared" si="10"/>
        <v>#NAME?</v>
      </c>
      <c r="Y28" s="75" t="e">
        <f t="shared" si="11"/>
        <v>#NAME?</v>
      </c>
      <c r="Z28" s="74"/>
    </row>
    <row r="29" spans="1:26" ht="14.25">
      <c r="A29" s="67">
        <v>23</v>
      </c>
      <c r="B29" s="68" t="s">
        <v>4</v>
      </c>
      <c r="C29" s="69"/>
      <c r="D29" s="69"/>
      <c r="E29" s="69"/>
      <c r="F29" s="69"/>
      <c r="G29" s="69"/>
      <c r="H29" s="69"/>
      <c r="I29" s="70"/>
      <c r="J29" s="71" t="e">
        <f t="shared" si="0"/>
        <v>#NAME?</v>
      </c>
      <c r="K29" s="71" t="e">
        <f t="shared" si="1"/>
        <v>#NAME?</v>
      </c>
      <c r="L29" s="72" t="e">
        <f t="shared" si="3"/>
        <v>#NAME?</v>
      </c>
      <c r="M29" s="76"/>
      <c r="N29" s="74"/>
      <c r="O29" s="75" t="e">
        <f t="shared" si="2"/>
        <v>#NAME?</v>
      </c>
      <c r="P29" s="75" t="e">
        <f t="shared" si="4"/>
        <v>#NAME?</v>
      </c>
      <c r="Q29" s="75" t="e">
        <f t="shared" si="5"/>
        <v>#NAME?</v>
      </c>
      <c r="R29" s="75" t="e">
        <f>SCZuschlagstd_25so($B29,$J29,$L29,#REF!)</f>
        <v>#NAME?</v>
      </c>
      <c r="S29" s="75"/>
      <c r="T29" s="75" t="e">
        <f t="shared" si="6"/>
        <v>#NAME?</v>
      </c>
      <c r="U29" s="75" t="e">
        <f t="shared" si="7"/>
        <v>#NAME?</v>
      </c>
      <c r="V29" s="75" t="e">
        <f t="shared" si="8"/>
        <v>#NAME?</v>
      </c>
      <c r="W29" s="75" t="e">
        <f t="shared" si="9"/>
        <v>#NAME?</v>
      </c>
      <c r="X29" s="75" t="e">
        <f t="shared" si="10"/>
        <v>#NAME?</v>
      </c>
      <c r="Y29" s="75" t="e">
        <f t="shared" si="11"/>
        <v>#NAME?</v>
      </c>
      <c r="Z29" s="74"/>
    </row>
    <row r="30" spans="1:26" ht="14.25">
      <c r="A30" s="67">
        <v>24</v>
      </c>
      <c r="B30" s="68"/>
      <c r="C30" s="69"/>
      <c r="D30" s="69"/>
      <c r="E30" s="69"/>
      <c r="F30" s="69"/>
      <c r="G30" s="69"/>
      <c r="H30" s="69"/>
      <c r="I30" s="70"/>
      <c r="J30" s="71" t="e">
        <f t="shared" si="0"/>
        <v>#NAME?</v>
      </c>
      <c r="K30" s="71" t="e">
        <f t="shared" si="1"/>
        <v>#NAME?</v>
      </c>
      <c r="L30" s="72" t="e">
        <f t="shared" si="3"/>
        <v>#NAME?</v>
      </c>
      <c r="M30" s="76"/>
      <c r="N30" s="74"/>
      <c r="O30" s="75" t="e">
        <f t="shared" si="2"/>
        <v>#NAME?</v>
      </c>
      <c r="P30" s="75" t="e">
        <f t="shared" si="4"/>
        <v>#NAME?</v>
      </c>
      <c r="Q30" s="75" t="e">
        <f t="shared" si="5"/>
        <v>#NAME?</v>
      </c>
      <c r="R30" s="75" t="e">
        <f>SCZuschlagstd_25so($B30,$J30,$L30,#REF!)</f>
        <v>#NAME?</v>
      </c>
      <c r="S30" s="75"/>
      <c r="T30" s="75" t="e">
        <f t="shared" si="6"/>
        <v>#NAME?</v>
      </c>
      <c r="U30" s="75" t="e">
        <f t="shared" si="7"/>
        <v>#NAME?</v>
      </c>
      <c r="V30" s="75" t="e">
        <f t="shared" si="8"/>
        <v>#NAME?</v>
      </c>
      <c r="W30" s="75" t="e">
        <f t="shared" si="9"/>
        <v>#NAME?</v>
      </c>
      <c r="X30" s="75" t="e">
        <f t="shared" si="10"/>
        <v>#NAME?</v>
      </c>
      <c r="Y30" s="75" t="e">
        <f t="shared" si="11"/>
        <v>#NAME?</v>
      </c>
      <c r="Z30" s="74"/>
    </row>
    <row r="31" spans="1:26" ht="14.25">
      <c r="A31" s="67">
        <v>25</v>
      </c>
      <c r="B31" s="68"/>
      <c r="C31" s="69"/>
      <c r="D31" s="69"/>
      <c r="E31" s="69"/>
      <c r="F31" s="69"/>
      <c r="G31" s="69"/>
      <c r="H31" s="69"/>
      <c r="I31" s="70"/>
      <c r="J31" s="71" t="e">
        <f t="shared" si="0"/>
        <v>#NAME?</v>
      </c>
      <c r="K31" s="71" t="e">
        <f t="shared" si="1"/>
        <v>#NAME?</v>
      </c>
      <c r="L31" s="72" t="e">
        <f t="shared" si="3"/>
        <v>#NAME?</v>
      </c>
      <c r="M31" s="76"/>
      <c r="N31" s="74"/>
      <c r="O31" s="75" t="e">
        <f t="shared" si="2"/>
        <v>#NAME?</v>
      </c>
      <c r="P31" s="75" t="e">
        <f t="shared" si="4"/>
        <v>#NAME?</v>
      </c>
      <c r="Q31" s="75" t="e">
        <f t="shared" si="5"/>
        <v>#NAME?</v>
      </c>
      <c r="R31" s="75" t="e">
        <f>SCZuschlagstd_25so($B31,$J31,$L31,#REF!)</f>
        <v>#NAME?</v>
      </c>
      <c r="S31" s="75"/>
      <c r="T31" s="75" t="e">
        <f t="shared" si="6"/>
        <v>#NAME?</v>
      </c>
      <c r="U31" s="75" t="e">
        <f t="shared" si="7"/>
        <v>#NAME?</v>
      </c>
      <c r="V31" s="75" t="e">
        <f t="shared" si="8"/>
        <v>#NAME?</v>
      </c>
      <c r="W31" s="75" t="e">
        <f t="shared" si="9"/>
        <v>#NAME?</v>
      </c>
      <c r="X31" s="75" t="e">
        <f t="shared" si="10"/>
        <v>#NAME?</v>
      </c>
      <c r="Y31" s="75" t="e">
        <f t="shared" si="11"/>
        <v>#NAME?</v>
      </c>
      <c r="Z31" s="74"/>
    </row>
    <row r="32" spans="1:26" ht="14.25">
      <c r="A32" s="67">
        <v>26</v>
      </c>
      <c r="B32" s="68"/>
      <c r="C32" s="69"/>
      <c r="D32" s="69"/>
      <c r="E32" s="69"/>
      <c r="F32" s="69"/>
      <c r="G32" s="69"/>
      <c r="H32" s="69"/>
      <c r="I32" s="70"/>
      <c r="J32" s="71" t="e">
        <f t="shared" si="0"/>
        <v>#NAME?</v>
      </c>
      <c r="K32" s="71" t="e">
        <f t="shared" si="1"/>
        <v>#NAME?</v>
      </c>
      <c r="L32" s="72" t="e">
        <f t="shared" si="3"/>
        <v>#NAME?</v>
      </c>
      <c r="M32" s="76"/>
      <c r="N32" s="74"/>
      <c r="O32" s="75" t="e">
        <f t="shared" si="2"/>
        <v>#NAME?</v>
      </c>
      <c r="P32" s="75" t="e">
        <f t="shared" si="4"/>
        <v>#NAME?</v>
      </c>
      <c r="Q32" s="75" t="e">
        <f t="shared" si="5"/>
        <v>#NAME?</v>
      </c>
      <c r="R32" s="75" t="e">
        <f>SCZuschlagstd_25so($B32,$J32,$L32,#REF!)</f>
        <v>#NAME?</v>
      </c>
      <c r="S32" s="75"/>
      <c r="T32" s="75" t="e">
        <f t="shared" si="6"/>
        <v>#NAME?</v>
      </c>
      <c r="U32" s="75" t="e">
        <f t="shared" si="7"/>
        <v>#NAME?</v>
      </c>
      <c r="V32" s="75" t="e">
        <f t="shared" si="8"/>
        <v>#NAME?</v>
      </c>
      <c r="W32" s="75" t="e">
        <f t="shared" si="9"/>
        <v>#NAME?</v>
      </c>
      <c r="X32" s="75" t="e">
        <f t="shared" si="10"/>
        <v>#NAME?</v>
      </c>
      <c r="Y32" s="75" t="e">
        <f t="shared" si="11"/>
        <v>#NAME?</v>
      </c>
      <c r="Z32" s="74"/>
    </row>
    <row r="33" spans="1:26" ht="14.25">
      <c r="A33" s="67">
        <v>27</v>
      </c>
      <c r="B33" s="68"/>
      <c r="C33" s="69"/>
      <c r="D33" s="69"/>
      <c r="E33" s="69"/>
      <c r="F33" s="69"/>
      <c r="G33" s="69"/>
      <c r="H33" s="69"/>
      <c r="I33" s="70"/>
      <c r="J33" s="71" t="e">
        <f t="shared" si="0"/>
        <v>#NAME?</v>
      </c>
      <c r="K33" s="71" t="e">
        <f t="shared" si="1"/>
        <v>#NAME?</v>
      </c>
      <c r="L33" s="72" t="e">
        <f t="shared" si="3"/>
        <v>#NAME?</v>
      </c>
      <c r="M33" s="76"/>
      <c r="N33" s="74"/>
      <c r="O33" s="75" t="e">
        <f t="shared" si="2"/>
        <v>#NAME?</v>
      </c>
      <c r="P33" s="75" t="e">
        <f t="shared" si="4"/>
        <v>#NAME?</v>
      </c>
      <c r="Q33" s="75" t="e">
        <f t="shared" si="5"/>
        <v>#NAME?</v>
      </c>
      <c r="R33" s="75" t="e">
        <f>SCZuschlagstd_25so($B33,$J33,$L33,#REF!)</f>
        <v>#NAME?</v>
      </c>
      <c r="S33" s="75"/>
      <c r="T33" s="75" t="e">
        <f t="shared" si="6"/>
        <v>#NAME?</v>
      </c>
      <c r="U33" s="75" t="e">
        <f t="shared" si="7"/>
        <v>#NAME?</v>
      </c>
      <c r="V33" s="75" t="e">
        <f t="shared" si="8"/>
        <v>#NAME?</v>
      </c>
      <c r="W33" s="75" t="e">
        <f t="shared" si="9"/>
        <v>#NAME?</v>
      </c>
      <c r="X33" s="75" t="e">
        <f t="shared" si="10"/>
        <v>#NAME?</v>
      </c>
      <c r="Y33" s="75" t="e">
        <f t="shared" si="11"/>
        <v>#NAME?</v>
      </c>
      <c r="Z33" s="74"/>
    </row>
    <row r="34" spans="1:26" ht="14.25">
      <c r="A34" s="67">
        <v>28</v>
      </c>
      <c r="B34" s="68"/>
      <c r="C34" s="69"/>
      <c r="D34" s="69"/>
      <c r="E34" s="69"/>
      <c r="F34" s="69"/>
      <c r="G34" s="69"/>
      <c r="H34" s="69"/>
      <c r="I34" s="70"/>
      <c r="J34" s="71" t="e">
        <f t="shared" si="0"/>
        <v>#NAME?</v>
      </c>
      <c r="K34" s="71" t="e">
        <f t="shared" si="1"/>
        <v>#NAME?</v>
      </c>
      <c r="L34" s="72" t="e">
        <f t="shared" si="3"/>
        <v>#NAME?</v>
      </c>
      <c r="M34" s="76"/>
      <c r="N34" s="74"/>
      <c r="O34" s="75" t="e">
        <f t="shared" si="2"/>
        <v>#NAME?</v>
      </c>
      <c r="P34" s="75" t="e">
        <f t="shared" si="4"/>
        <v>#NAME?</v>
      </c>
      <c r="Q34" s="75" t="e">
        <f t="shared" si="5"/>
        <v>#NAME?</v>
      </c>
      <c r="R34" s="75" t="e">
        <f>SCZuschlagstd_25so($B34,$J34,$L34,#REF!)</f>
        <v>#NAME?</v>
      </c>
      <c r="S34" s="75"/>
      <c r="T34" s="75" t="e">
        <f t="shared" si="6"/>
        <v>#NAME?</v>
      </c>
      <c r="U34" s="75" t="e">
        <f t="shared" si="7"/>
        <v>#NAME?</v>
      </c>
      <c r="V34" s="75" t="e">
        <f t="shared" si="8"/>
        <v>#NAME?</v>
      </c>
      <c r="W34" s="75" t="e">
        <f t="shared" si="9"/>
        <v>#NAME?</v>
      </c>
      <c r="X34" s="75" t="e">
        <f t="shared" si="10"/>
        <v>#NAME?</v>
      </c>
      <c r="Y34" s="75" t="e">
        <f t="shared" si="11"/>
        <v>#NAME?</v>
      </c>
      <c r="Z34" s="74"/>
    </row>
    <row r="35" spans="1:26" ht="14.25">
      <c r="A35" s="67">
        <v>29</v>
      </c>
      <c r="B35" s="68" t="s">
        <v>3</v>
      </c>
      <c r="C35" s="69"/>
      <c r="D35" s="69"/>
      <c r="E35" s="69"/>
      <c r="F35" s="69"/>
      <c r="G35" s="69"/>
      <c r="H35" s="69"/>
      <c r="I35" s="70"/>
      <c r="J35" s="71" t="e">
        <f t="shared" si="0"/>
        <v>#NAME?</v>
      </c>
      <c r="K35" s="71" t="e">
        <f t="shared" si="1"/>
        <v>#NAME?</v>
      </c>
      <c r="L35" s="72" t="e">
        <f t="shared" si="3"/>
        <v>#NAME?</v>
      </c>
      <c r="M35" s="76"/>
      <c r="N35" s="74"/>
      <c r="O35" s="75" t="e">
        <f t="shared" si="2"/>
        <v>#NAME?</v>
      </c>
      <c r="P35" s="75" t="e">
        <f t="shared" si="4"/>
        <v>#NAME?</v>
      </c>
      <c r="Q35" s="75" t="e">
        <f t="shared" si="5"/>
        <v>#NAME?</v>
      </c>
      <c r="R35" s="75" t="e">
        <f>SCZuschlagstd_25so($B35,$J35,$L35,#REF!)</f>
        <v>#NAME?</v>
      </c>
      <c r="S35" s="75"/>
      <c r="T35" s="75" t="e">
        <f t="shared" si="6"/>
        <v>#NAME?</v>
      </c>
      <c r="U35" s="75" t="e">
        <f t="shared" si="7"/>
        <v>#NAME?</v>
      </c>
      <c r="V35" s="75" t="e">
        <f t="shared" si="8"/>
        <v>#NAME?</v>
      </c>
      <c r="W35" s="75" t="e">
        <f t="shared" si="9"/>
        <v>#NAME?</v>
      </c>
      <c r="X35" s="75" t="e">
        <f t="shared" si="10"/>
        <v>#NAME?</v>
      </c>
      <c r="Y35" s="75" t="e">
        <f t="shared" si="11"/>
        <v>#NAME?</v>
      </c>
      <c r="Z35" s="74"/>
    </row>
    <row r="36" spans="1:26" ht="14.25">
      <c r="A36" s="67">
        <v>30</v>
      </c>
      <c r="B36" s="68" t="s">
        <v>4</v>
      </c>
      <c r="C36" s="69"/>
      <c r="D36" s="69"/>
      <c r="E36" s="69"/>
      <c r="F36" s="69"/>
      <c r="G36" s="69"/>
      <c r="H36" s="69"/>
      <c r="I36" s="70"/>
      <c r="J36" s="71" t="e">
        <f t="shared" si="0"/>
        <v>#NAME?</v>
      </c>
      <c r="K36" s="71" t="e">
        <f t="shared" si="1"/>
        <v>#NAME?</v>
      </c>
      <c r="L36" s="72" t="e">
        <f t="shared" si="3"/>
        <v>#NAME?</v>
      </c>
      <c r="M36" s="76"/>
      <c r="N36" s="74"/>
      <c r="O36" s="75" t="e">
        <f t="shared" si="2"/>
        <v>#NAME?</v>
      </c>
      <c r="P36" s="75" t="e">
        <f t="shared" si="4"/>
        <v>#NAME?</v>
      </c>
      <c r="Q36" s="75" t="e">
        <f t="shared" si="5"/>
        <v>#NAME?</v>
      </c>
      <c r="R36" s="75" t="e">
        <f>SCZuschlagstd_25so($B36,$J36,$L36,#REF!)</f>
        <v>#NAME?</v>
      </c>
      <c r="S36" s="75"/>
      <c r="T36" s="75" t="e">
        <f t="shared" si="6"/>
        <v>#NAME?</v>
      </c>
      <c r="U36" s="75" t="e">
        <f t="shared" si="7"/>
        <v>#NAME?</v>
      </c>
      <c r="V36" s="75" t="e">
        <f t="shared" si="8"/>
        <v>#NAME?</v>
      </c>
      <c r="W36" s="75" t="e">
        <f t="shared" si="9"/>
        <v>#NAME?</v>
      </c>
      <c r="X36" s="75" t="e">
        <f t="shared" si="10"/>
        <v>#NAME?</v>
      </c>
      <c r="Y36" s="75" t="e">
        <f t="shared" si="11"/>
        <v>#NAME?</v>
      </c>
      <c r="Z36" s="74"/>
    </row>
    <row r="37" spans="1:26" ht="14.25">
      <c r="A37" s="67">
        <v>31</v>
      </c>
      <c r="B37" s="68"/>
      <c r="C37" s="69"/>
      <c r="D37" s="69"/>
      <c r="E37" s="69"/>
      <c r="F37" s="69"/>
      <c r="G37" s="69"/>
      <c r="H37" s="69"/>
      <c r="I37" s="70"/>
      <c r="J37" s="71" t="e">
        <f t="shared" si="0"/>
        <v>#NAME?</v>
      </c>
      <c r="K37" s="71" t="e">
        <f t="shared" si="1"/>
        <v>#NAME?</v>
      </c>
      <c r="L37" s="72" t="e">
        <f t="shared" si="3"/>
        <v>#NAME?</v>
      </c>
      <c r="M37" s="100"/>
      <c r="N37" s="78"/>
      <c r="O37" s="79" t="e">
        <f t="shared" si="2"/>
        <v>#NAME?</v>
      </c>
      <c r="P37" s="79" t="e">
        <f t="shared" si="4"/>
        <v>#NAME?</v>
      </c>
      <c r="Q37" s="79" t="e">
        <f t="shared" si="5"/>
        <v>#NAME?</v>
      </c>
      <c r="R37" s="79" t="e">
        <f>SCZuschlagstd_25so($B37,$J37,$L37,#REF!)</f>
        <v>#NAME?</v>
      </c>
      <c r="S37" s="79"/>
      <c r="T37" s="79" t="e">
        <f t="shared" si="6"/>
        <v>#NAME?</v>
      </c>
      <c r="U37" s="79" t="e">
        <f t="shared" si="7"/>
        <v>#NAME?</v>
      </c>
      <c r="V37" s="79" t="e">
        <f t="shared" si="8"/>
        <v>#NAME?</v>
      </c>
      <c r="W37" s="79" t="e">
        <f t="shared" si="9"/>
        <v>#NAME?</v>
      </c>
      <c r="X37" s="79" t="e">
        <f t="shared" si="10"/>
        <v>#NAME?</v>
      </c>
      <c r="Y37" s="79" t="e">
        <f t="shared" si="11"/>
        <v>#NAME?</v>
      </c>
      <c r="Z37" s="74"/>
    </row>
    <row r="38" spans="1:25" ht="16.5" customHeight="1">
      <c r="A38" s="80" t="s">
        <v>51</v>
      </c>
      <c r="B38" s="81"/>
      <c r="C38" s="81"/>
      <c r="D38" s="81"/>
      <c r="E38" s="81"/>
      <c r="F38" s="81"/>
      <c r="G38" s="81"/>
      <c r="H38" s="81"/>
      <c r="I38" s="81"/>
      <c r="J38" s="82">
        <f>SUM(J7:J37)*24</f>
        <v>0</v>
      </c>
      <c r="K38" s="82">
        <f>SUM(K7:K37)*24</f>
        <v>0</v>
      </c>
      <c r="L38" s="82" t="e">
        <f>SUM(L7:L37)</f>
        <v>#NAME?</v>
      </c>
      <c r="M38" s="83"/>
      <c r="N38" s="84">
        <f>SUM(N7:N37)</f>
        <v>0</v>
      </c>
      <c r="O38" s="75" t="e">
        <f>SUM(O7:O37)</f>
        <v>#NAME?</v>
      </c>
      <c r="P38" s="75" t="e">
        <f>SUM(P7:P37)</f>
        <v>#NAME?</v>
      </c>
      <c r="Q38" s="75" t="e">
        <f>SUM(Q7:Q37)</f>
        <v>#NAME?</v>
      </c>
      <c r="R38" s="75" t="e">
        <f>SUM(R7:R37)</f>
        <v>#NAME?</v>
      </c>
      <c r="S38" s="75"/>
      <c r="T38" s="75"/>
      <c r="U38" s="75"/>
      <c r="V38" s="75"/>
      <c r="W38" s="75"/>
      <c r="X38" s="75"/>
      <c r="Y38" s="75"/>
    </row>
    <row r="39" spans="1:18" ht="14.25">
      <c r="A39" s="85" t="s">
        <v>52</v>
      </c>
      <c r="B39" s="85"/>
      <c r="C39" s="85"/>
      <c r="D39" s="85"/>
      <c r="E39" s="85"/>
      <c r="F39" s="85"/>
      <c r="G39" s="85"/>
      <c r="H39" s="85"/>
      <c r="I39" s="85"/>
      <c r="J39" s="85"/>
      <c r="K39" s="86"/>
      <c r="L39" s="87">
        <f>COUNTIF(B7:B37,"krank")</f>
        <v>0</v>
      </c>
      <c r="M39" s="88"/>
      <c r="N39" s="84"/>
      <c r="O39" s="84"/>
      <c r="P39" s="84"/>
      <c r="Q39" s="84"/>
      <c r="R39" s="84"/>
    </row>
    <row r="40" spans="1:13" ht="16.5" customHeight="1">
      <c r="A40" s="89" t="s">
        <v>53</v>
      </c>
      <c r="B40" s="89"/>
      <c r="C40" s="89"/>
      <c r="D40" s="89"/>
      <c r="E40" s="89"/>
      <c r="F40" s="89"/>
      <c r="G40" s="89"/>
      <c r="H40" s="89"/>
      <c r="I40" s="89"/>
      <c r="J40" s="89"/>
      <c r="K40" s="89"/>
      <c r="L40" s="90">
        <f>COUNTIF(B7:B37,"urlaub")</f>
        <v>0</v>
      </c>
      <c r="M40" s="88"/>
    </row>
    <row r="41" spans="1:13" ht="16.5" customHeight="1">
      <c r="A41" s="89" t="s">
        <v>54</v>
      </c>
      <c r="B41" s="89"/>
      <c r="C41" s="89"/>
      <c r="D41" s="89"/>
      <c r="E41" s="89"/>
      <c r="F41" s="89"/>
      <c r="G41" s="89"/>
      <c r="H41" s="89"/>
      <c r="I41" s="89"/>
      <c r="J41" s="89"/>
      <c r="K41" s="89"/>
      <c r="L41" s="87">
        <f>7!L41-L40</f>
        <v>0</v>
      </c>
      <c r="M41" s="88"/>
    </row>
    <row r="42" spans="1:13" ht="16.5" customHeight="1">
      <c r="A42" s="85" t="s">
        <v>55</v>
      </c>
      <c r="B42" s="91"/>
      <c r="C42" s="91"/>
      <c r="D42" s="91"/>
      <c r="E42" s="91"/>
      <c r="F42" s="91"/>
      <c r="G42" s="91"/>
      <c r="H42" s="91"/>
      <c r="I42" s="91"/>
      <c r="J42" s="91"/>
      <c r="K42" s="92"/>
      <c r="L42" s="93"/>
      <c r="M42" s="88"/>
    </row>
    <row r="43" spans="1:13" ht="16.5" customHeight="1">
      <c r="A43" s="89" t="s">
        <v>56</v>
      </c>
      <c r="B43" s="89"/>
      <c r="C43" s="89"/>
      <c r="D43" s="89"/>
      <c r="E43" s="89"/>
      <c r="F43" s="89"/>
      <c r="G43" s="89"/>
      <c r="H43" s="89"/>
      <c r="I43" s="89"/>
      <c r="J43" s="89"/>
      <c r="K43" s="89"/>
      <c r="L43" s="101" t="e">
        <f>L38+L42</f>
        <v>#NAME?</v>
      </c>
      <c r="M43" s="88"/>
    </row>
    <row r="44" spans="1:13" ht="16.5" customHeight="1">
      <c r="A44" s="89" t="s">
        <v>57</v>
      </c>
      <c r="B44" s="89"/>
      <c r="C44" s="89"/>
      <c r="D44" s="89"/>
      <c r="E44" s="89"/>
      <c r="F44" s="89"/>
      <c r="G44" s="89"/>
      <c r="H44" s="89"/>
      <c r="I44" s="89"/>
      <c r="J44" s="89"/>
      <c r="K44" s="89"/>
      <c r="L44" s="94"/>
      <c r="M44" s="88"/>
    </row>
    <row r="45" spans="1:13" ht="16.5" customHeight="1">
      <c r="A45" s="89" t="s">
        <v>58</v>
      </c>
      <c r="B45" s="89"/>
      <c r="C45" s="89"/>
      <c r="D45" s="89"/>
      <c r="E45" s="89"/>
      <c r="F45" s="89"/>
      <c r="G45" s="89"/>
      <c r="H45" s="89"/>
      <c r="I45" s="89"/>
      <c r="J45" s="89"/>
      <c r="K45" s="89"/>
      <c r="L45" s="87" t="e">
        <f>7!L45+8!L43-8!L44</f>
        <v>#NAME?</v>
      </c>
      <c r="M45" s="88"/>
    </row>
    <row r="46" spans="1:13" ht="16.5" customHeight="1">
      <c r="A46" s="85" t="s">
        <v>59</v>
      </c>
      <c r="B46" s="91"/>
      <c r="C46" s="91"/>
      <c r="D46" s="91"/>
      <c r="E46" s="91"/>
      <c r="F46" s="91"/>
      <c r="G46" s="91"/>
      <c r="H46" s="91"/>
      <c r="I46" s="91"/>
      <c r="J46" s="91"/>
      <c r="K46" s="92"/>
      <c r="L46" s="95" t="e">
        <f>J38</f>
        <v>#NAME?</v>
      </c>
      <c r="M46" s="96"/>
    </row>
    <row r="47" spans="1:12" ht="14.25">
      <c r="A47" s="97" t="s">
        <v>60</v>
      </c>
      <c r="B47" s="98"/>
      <c r="C47" s="99"/>
      <c r="D47" s="99"/>
      <c r="E47" s="99"/>
      <c r="F47" s="99"/>
      <c r="G47" s="99"/>
      <c r="H47" s="99"/>
      <c r="I47" s="99"/>
      <c r="J47" s="99"/>
      <c r="K47" s="99"/>
      <c r="L47" s="102"/>
    </row>
  </sheetData>
  <mergeCells count="21">
    <mergeCell ref="A1:M1"/>
    <mergeCell ref="N1:N5"/>
    <mergeCell ref="O1:O5"/>
    <mergeCell ref="P1:P5"/>
    <mergeCell ref="Q1:Q5"/>
    <mergeCell ref="R1:R5"/>
    <mergeCell ref="T1:T5"/>
    <mergeCell ref="U1:U5"/>
    <mergeCell ref="V1:V5"/>
    <mergeCell ref="W1:W5"/>
    <mergeCell ref="Y1:Y5"/>
    <mergeCell ref="A2:M2"/>
    <mergeCell ref="X2:X5"/>
    <mergeCell ref="A3:B3"/>
    <mergeCell ref="C3:D3"/>
    <mergeCell ref="A39:J39"/>
    <mergeCell ref="A40:K40"/>
    <mergeCell ref="A41:K41"/>
    <mergeCell ref="A43:K43"/>
    <mergeCell ref="A44:K44"/>
    <mergeCell ref="A45:K45"/>
  </mergeCells>
  <conditionalFormatting sqref="B9:B13 B16:B20 B23:B27 B30:B34 B37">
    <cfRule type="cellIs" priority="1" dxfId="0" operator="equal" stopIfTrue="1">
      <formula>$X$1</formula>
    </cfRule>
  </conditionalFormatting>
  <conditionalFormatting sqref="B7:B8">
    <cfRule type="cellIs" priority="2" dxfId="0" operator="equal" stopIfTrue="1">
      <formula>$X$1</formula>
    </cfRule>
  </conditionalFormatting>
  <conditionalFormatting sqref="B14:B15">
    <cfRule type="cellIs" priority="3" dxfId="0" operator="equal" stopIfTrue="1">
      <formula>$X$1</formula>
    </cfRule>
  </conditionalFormatting>
  <conditionalFormatting sqref="B21:B22">
    <cfRule type="cellIs" priority="4" dxfId="0" operator="equal" stopIfTrue="1">
      <formula>$X$1</formula>
    </cfRule>
  </conditionalFormatting>
  <conditionalFormatting sqref="B28:B29">
    <cfRule type="cellIs" priority="5" dxfId="0" operator="equal" stopIfTrue="1">
      <formula>$X$1</formula>
    </cfRule>
  </conditionalFormatting>
  <conditionalFormatting sqref="B35:B36">
    <cfRule type="cellIs" priority="6" dxfId="0" operator="equal" stopIfTrue="1">
      <formula>$X$1</formula>
    </cfRule>
  </conditionalFormatting>
  <dataValidations count="3">
    <dataValidation type="decimal" allowBlank="1" showErrorMessage="1" error="Das Ende der Arbeitszeit kann nicht vor dem Beginn sein...&#10;" sqref="D7:H37">
      <formula1>0</formula1>
      <formula2>24</formula2>
    </dataValidation>
    <dataValidation type="whole" allowBlank="1" showInputMessage="1" showErrorMessage="1" promptTitle="KW" prompt="Bitte geben Sie eine Zahl zwischen 1 und 53 ein." sqref="C47:K47">
      <formula1>1</formula1>
      <formula2>53</formula2>
    </dataValidation>
    <dataValidation type="list" allowBlank="1" showErrorMessage="1" sqref="B7:B37">
      <formula1>Codeliste</formula1>
      <formula2>0</formula2>
    </dataValidation>
  </dataValidations>
  <printOptions horizontalCentered="1"/>
  <pageMargins left="0.7875" right="0.19652777777777777" top="0.5118055555555555" bottom="0.7090277777777778" header="0.5118055555555555" footer="0.39375"/>
  <pageSetup fitToHeight="1" fitToWidth="1" horizontalDpi="300" verticalDpi="300" orientation="landscape" paperSize="9"/>
  <headerFooter alignWithMargins="0">
    <oddFooter>&amp;L&amp;F&amp;R&amp;D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Winkler</dc:creator>
  <cp:keywords/>
  <dc:description/>
  <cp:lastModifiedBy>Frank Winkler</cp:lastModifiedBy>
  <dcterms:created xsi:type="dcterms:W3CDTF">2009-10-12T08:19:16Z</dcterms:created>
  <dcterms:modified xsi:type="dcterms:W3CDTF">2009-10-12T08:19:21Z</dcterms:modified>
  <cp:category/>
  <cp:version/>
  <cp:contentType/>
  <cp:contentStatus/>
  <cp:revision>2</cp:revision>
</cp:coreProperties>
</file>