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95" yWindow="495" windowWidth="10800" windowHeight="11640" activeTab="0"/>
  </bookViews>
  <sheets>
    <sheet name="GTS Slovakia Zmluva" sheetId="1" r:id="rId1"/>
    <sheet name="Zoznam Produktov" sheetId="2" state="hidden" r:id="rId2"/>
  </sheets>
  <definedNames>
    <definedName name="Addons" localSheetId="1">'Zoznam Produktov'!$H$2:$H$48</definedName>
    <definedName name="Addons">#REF!</definedName>
    <definedName name="Addons2">'Zoznam Produktov'!$H$2:$H$48</definedName>
    <definedName name="Akcia" localSheetId="1">'Zoznam Produktov'!$S$2:$S$5</definedName>
    <definedName name="Akcia">#REF!</definedName>
    <definedName name="Akcia2">'Zoznam Produktov'!$S$2:$S$5</definedName>
    <definedName name="Billing" localSheetId="1">'Zoznam Produktov'!$P$2:$P$5</definedName>
    <definedName name="Billing">#REF!</definedName>
    <definedName name="Billing2">'Zoznam Produktov'!$P$2:$P$5</definedName>
    <definedName name="CPE" localSheetId="1">'Zoznam Produktov'!$M$2:$M$18</definedName>
    <definedName name="CPE">#REF!</definedName>
    <definedName name="CPE2">'Zoznam Produktov'!$M$2:$M$26</definedName>
    <definedName name="IPHlas">'Zoznam Produktov'!$A$38</definedName>
    <definedName name="IPHlas1200">'Zoznam Produktov'!$A$41</definedName>
    <definedName name="IPHlas1200A">'Zoznam Produktov'!$H$34</definedName>
    <definedName name="IPHlas200">'Zoznam Produktov'!$A$39</definedName>
    <definedName name="IPHlas200A">'Zoznam Produktov'!$H$32</definedName>
    <definedName name="IPHlas500">'Zoznam Produktov'!$A$40</definedName>
    <definedName name="IPHlas500A">'Zoznam Produktov'!$H$33</definedName>
    <definedName name="IPHlasA">'Zoznam Produktov'!$H$31</definedName>
    <definedName name="_xlnm.Print_Area" localSheetId="0">'GTS Slovakia Zmluva'!$A$1:$I$67</definedName>
    <definedName name="Products" localSheetId="1">'Zoznam Produktov'!$A$2:$A$40</definedName>
    <definedName name="Products">#REF!</definedName>
    <definedName name="Products2">'Zoznam Produktov'!$A$2:$A$9</definedName>
    <definedName name="SpecialOffer">'Zoznam Produktov'!$Q$2:$Q$5</definedName>
    <definedName name="Sposob">'Zoznam Produktov'!$T$2:$T$5</definedName>
    <definedName name="výber_základnej_služby">'Zoznam Produktov'!$A$2:$A$40</definedName>
  </definedNames>
  <calcPr fullCalcOnLoad="1"/>
</workbook>
</file>

<file path=xl/comments1.xml><?xml version="1.0" encoding="utf-8"?>
<comments xmlns="http://schemas.openxmlformats.org/spreadsheetml/2006/main">
  <authors>
    <author>jam</author>
  </authors>
  <commentList>
    <comment ref="C25" authorId="0">
      <text>
        <r>
          <rPr>
            <sz val="8"/>
            <rFont val="Tahoma"/>
            <family val="0"/>
          </rPr>
          <t>Vypĺňa sa ak  majiteľ telefónnej linky a GTS ADSL zákazník nie je tá istá osoba.</t>
        </r>
      </text>
    </comment>
    <comment ref="C18" authorId="0">
      <text>
        <r>
          <rPr>
            <b/>
            <sz val="8"/>
            <rFont val="Tahoma"/>
            <family val="0"/>
          </rPr>
          <t>jam:</t>
        </r>
        <r>
          <rPr>
            <sz val="8"/>
            <rFont val="Tahoma"/>
            <family val="0"/>
          </rPr>
          <t xml:space="preserve">
ak je odlišná od bydliska/sídla</t>
        </r>
      </text>
    </comment>
    <comment ref="C27" authorId="0">
      <text>
        <r>
          <rPr>
            <sz val="8"/>
            <rFont val="Tahoma"/>
            <family val="0"/>
          </rPr>
          <t>ak je odlišná od bydliska/sídla</t>
        </r>
      </text>
    </comment>
    <comment ref="C42" authorId="0">
      <text>
        <r>
          <rPr>
            <b/>
            <sz val="8"/>
            <rFont val="Tahoma"/>
            <family val="0"/>
          </rPr>
          <t>jam:</t>
        </r>
        <r>
          <rPr>
            <sz val="8"/>
            <rFont val="Tahoma"/>
            <family val="0"/>
          </rPr>
          <t xml:space="preserve">
ak si zákazník objedná zariadenie a adresa je odlišná od bydliska/sídla</t>
        </r>
      </text>
    </comment>
  </commentList>
</comments>
</file>

<file path=xl/sharedStrings.xml><?xml version="1.0" encoding="utf-8"?>
<sst xmlns="http://schemas.openxmlformats.org/spreadsheetml/2006/main" count="190" uniqueCount="176">
  <si>
    <t>Meno a priezvisko</t>
  </si>
  <si>
    <t>Obchodné meno</t>
  </si>
  <si>
    <t>Bydlisko/Sídlo</t>
  </si>
  <si>
    <t>Zastúpený</t>
  </si>
  <si>
    <t>Telefón</t>
  </si>
  <si>
    <t>Fax</t>
  </si>
  <si>
    <t>Dátum narodenia/IČO</t>
  </si>
  <si>
    <t>DIČ</t>
  </si>
  <si>
    <t>IČ pre DPH</t>
  </si>
  <si>
    <t>Bankové spojenie</t>
  </si>
  <si>
    <t>Majiteľ telefónnej linky</t>
  </si>
  <si>
    <t>Adresa pre zasielanie faktúr</t>
  </si>
  <si>
    <t>Číslo zmluvy / Login</t>
  </si>
  <si>
    <t xml:space="preserve">Dodatok zmluvy </t>
  </si>
  <si>
    <t>Heslo</t>
  </si>
  <si>
    <t>Počet</t>
  </si>
  <si>
    <t>&lt;výber základnej služby&gt;</t>
  </si>
  <si>
    <t>&lt;výber prídavnej služby&gt;</t>
  </si>
  <si>
    <t>---</t>
  </si>
  <si>
    <t>Zariadenia</t>
  </si>
  <si>
    <t>Sériové číslo</t>
  </si>
  <si>
    <t>&lt;výber zariadenia&gt;</t>
  </si>
  <si>
    <t xml:space="preserve">Fakturačné obdobie </t>
  </si>
  <si>
    <t xml:space="preserve">Akcia </t>
  </si>
  <si>
    <t xml:space="preserve">CLI-1 </t>
  </si>
  <si>
    <t>Meno a priezvisko</t>
  </si>
  <si>
    <t>Podpis</t>
  </si>
  <si>
    <t>Pečiatka</t>
  </si>
  <si>
    <t>V</t>
  </si>
  <si>
    <t xml:space="preserve">Doba viazanosti zmluvy </t>
  </si>
  <si>
    <t>Products</t>
  </si>
  <si>
    <t>Zriadenie 0</t>
  </si>
  <si>
    <t>Mesacne 0</t>
  </si>
  <si>
    <t>Addons</t>
  </si>
  <si>
    <t>Mesacne</t>
  </si>
  <si>
    <t>CPE</t>
  </si>
  <si>
    <t>Billing</t>
  </si>
  <si>
    <t>Akcia</t>
  </si>
  <si>
    <t xml:space="preserve">CLI/Login-1 </t>
  </si>
  <si>
    <t>CLI-2</t>
  </si>
  <si>
    <t>CLI/Login-2</t>
  </si>
  <si>
    <t>CLI-3</t>
  </si>
  <si>
    <t>CLI/Login-3</t>
  </si>
  <si>
    <t>CLI-4</t>
  </si>
  <si>
    <t>CLI/Login-4</t>
  </si>
  <si>
    <t xml:space="preserve">E-mail Schránka </t>
  </si>
  <si>
    <t xml:space="preserve">Doménová schránka POP3 </t>
  </si>
  <si>
    <t xml:space="preserve">Doménová schránka SMTP </t>
  </si>
  <si>
    <t xml:space="preserve">Virtuálny mail server </t>
  </si>
  <si>
    <t>Cisco ATA 186</t>
  </si>
  <si>
    <t xml:space="preserve">Virtuálny web server </t>
  </si>
  <si>
    <t xml:space="preserve">Dynamický web </t>
  </si>
  <si>
    <t>Cisco 836 (mesačný prenájom)</t>
  </si>
  <si>
    <t xml:space="preserve">Pevná IP adresa </t>
  </si>
  <si>
    <t>Dialer (mesačný prenájom)</t>
  </si>
  <si>
    <t xml:space="preserve">FrontPage Extensions </t>
  </si>
  <si>
    <t xml:space="preserve">Domain antivírus </t>
  </si>
  <si>
    <t xml:space="preserve">WWW priestor na 100 MB </t>
  </si>
  <si>
    <t xml:space="preserve">FTP priestor na 100 MB </t>
  </si>
  <si>
    <t xml:space="preserve">Mail priestor na 100 MB </t>
  </si>
  <si>
    <t>IP Hlas 0 ku ADSL</t>
  </si>
  <si>
    <t>IP Hlas 200 ku ADSL</t>
  </si>
  <si>
    <t>IP Hlas 500 ku ADSL</t>
  </si>
  <si>
    <t>IP Hlas 1200 ku ADSL</t>
  </si>
  <si>
    <t>Hlas 100</t>
  </si>
  <si>
    <t>Preloženie DSLine</t>
  </si>
  <si>
    <t>IP Hlas 0</t>
  </si>
  <si>
    <t>Premiestnenie DSLine</t>
  </si>
  <si>
    <t>IP Hlas 200</t>
  </si>
  <si>
    <t>Zmena programu DSL z nižšieho na vyšší</t>
  </si>
  <si>
    <t>IP Hlas 500</t>
  </si>
  <si>
    <t>Zmena programu DSL z vyššieho na nižší</t>
  </si>
  <si>
    <t>IP Hlas 1200</t>
  </si>
  <si>
    <t>IP Subnet 4</t>
  </si>
  <si>
    <t>IP Subnet 8</t>
  </si>
  <si>
    <t>IP Subnet 16</t>
  </si>
  <si>
    <t>IP Subnet 32</t>
  </si>
  <si>
    <t>Smerovanie MX (cena ročne)</t>
  </si>
  <si>
    <t>Smerovanie DNS (cena ročne)</t>
  </si>
  <si>
    <t>*</t>
  </si>
  <si>
    <t>DSLine Naked</t>
  </si>
  <si>
    <t>Linksys SPA-921</t>
  </si>
  <si>
    <t>Linksys SPA-941</t>
  </si>
  <si>
    <t>ZyXEL Prestige P660H</t>
  </si>
  <si>
    <t>ZyXEL Prestige P661HW</t>
  </si>
  <si>
    <t>ZyXEL Prestige P660H - Akcia</t>
  </si>
  <si>
    <t>*mesačný poplatok nepredstavuje konečnú cenu za službu faktúrovanú Účastníkovi, iba mesačný paušál. Konečná cena bude stanovená v súlade s platným cenníkom poskytovateľa. V prípade akcie sa po uplynutí obdobia, na ktoré sa vzťahuje akciová cena, začne Účastníkovi fakturovať mesačný poplatok podľa tarify.</t>
  </si>
  <si>
    <t>ZyXEL Prestige P661HW - Akcia</t>
  </si>
  <si>
    <t>Dynamický web + DB Hosting</t>
  </si>
  <si>
    <t>Adresa miesta inštalácie</t>
  </si>
  <si>
    <t>Kód partnera</t>
  </si>
  <si>
    <t>Linksys SPA-921 (18 mes.)</t>
  </si>
  <si>
    <t>Linksys SPA-941 (18 mes.)</t>
  </si>
  <si>
    <t>ADSL Upload 512</t>
  </si>
  <si>
    <t>Linksys SPA-922</t>
  </si>
  <si>
    <t>Linksys SPA-942</t>
  </si>
  <si>
    <t>Linksys SPA-922 (18 mes.)</t>
  </si>
  <si>
    <t>Linksys SPA-942 (18 mes.)</t>
  </si>
  <si>
    <t>Celková cena</t>
  </si>
  <si>
    <t>Tel. číslo partnera</t>
  </si>
  <si>
    <t>E-mail partnera</t>
  </si>
  <si>
    <t>Cisco ATA (18 mes.)</t>
  </si>
  <si>
    <t>ZyXEL Prestige 660R/RU</t>
  </si>
  <si>
    <t>ZyXEL Prestige 660R/RU - Akcia</t>
  </si>
  <si>
    <t>ZyXEL Prestige 2602HW</t>
  </si>
  <si>
    <t>ZyXEL Prestige 2602HW - Akcia</t>
  </si>
  <si>
    <t>Adresa pre doručenie zariadenia</t>
  </si>
  <si>
    <t>Spôsob doručenia zariadenia</t>
  </si>
  <si>
    <t>Sposob dorucenia zariadenia</t>
  </si>
  <si>
    <t>Osobne u Partnera</t>
  </si>
  <si>
    <t>Kurierom</t>
  </si>
  <si>
    <t>+421</t>
  </si>
  <si>
    <t>Aktivácia konta:</t>
  </si>
  <si>
    <t>e-mail</t>
  </si>
  <si>
    <r>
      <t xml:space="preserve">o pripojení </t>
    </r>
    <r>
      <rPr>
        <i/>
        <sz val="7"/>
        <color indexed="63"/>
        <rFont val="Verdana"/>
        <family val="2"/>
      </rPr>
      <t>uzavretá medzi nižšie uvedenými zmluvnými stranami podľa § 43 zák. č. 610/2003 Z. z. o elektronických komunikáciách. Neoddeliteľnou súčasťou tejto Zmluvy sú Všeobecné podmienky a Tarifa poskytovateľa.</t>
    </r>
  </si>
  <si>
    <t>Mesačný  poplatok v Sk
s DPH*</t>
  </si>
  <si>
    <t>Mesačný  poplatok v €
s DPH*</t>
  </si>
  <si>
    <t>Mesačná splátka v €
s DPH</t>
  </si>
  <si>
    <t>Mesačná splátka v Sk
s DPH</t>
  </si>
  <si>
    <t>Cenníkové ceny</t>
  </si>
  <si>
    <t>&lt;spôsob výberu&gt;</t>
  </si>
  <si>
    <t>Zriaďovací poplatok v Sk
s DPH</t>
  </si>
  <si>
    <t>Akciové ceny**</t>
  </si>
  <si>
    <t>**akciové ceny sú platné po dobu trvania viazanosti zmluvy.</t>
  </si>
  <si>
    <t>Konverzný kurz: 1 € = 30.1260 Sk</t>
  </si>
  <si>
    <t>SLA ADSL Standard unlimited</t>
  </si>
  <si>
    <t>SLA ADSL Standard limited</t>
  </si>
  <si>
    <t>SLA ADSL Medium unlimited</t>
  </si>
  <si>
    <t>SLA ADSL Medium limited</t>
  </si>
  <si>
    <t>SLA ADSL High unlimited</t>
  </si>
  <si>
    <t>SLA ADSL High limited</t>
  </si>
  <si>
    <t>Siemens Gigaset C470IP</t>
  </si>
  <si>
    <t>Siemens Gigaset C470IP (18 mes.)</t>
  </si>
  <si>
    <r>
      <t>GTS Slovakia a.s.</t>
    </r>
    <r>
      <rPr>
        <sz val="12"/>
        <color indexed="63"/>
        <rFont val="Verdana"/>
        <family val="2"/>
      </rPr>
      <t>,</t>
    </r>
    <r>
      <rPr>
        <sz val="11"/>
        <color indexed="63"/>
        <rFont val="Verdana"/>
        <family val="2"/>
      </rPr>
      <t xml:space="preserve"> </t>
    </r>
    <r>
      <rPr>
        <sz val="9"/>
        <color indexed="63"/>
        <rFont val="Verdana"/>
        <family val="2"/>
      </rPr>
      <t>Einsteinova 24, 851 01 Bratislava, IČO: 35 795 662, IČ DPH: SK2020280306, 
Zápis v OR: OS BA I, oddiel: Sa, vložka č.: 2543/B, Bankové spojenie: 2627712190/1100 TABA</t>
    </r>
  </si>
  <si>
    <t>http://moja.gts.sk</t>
  </si>
  <si>
    <r>
      <t xml:space="preserve">Informácie o akcii: </t>
    </r>
    <r>
      <rPr>
        <sz val="10"/>
        <color indexed="10"/>
        <rFont val="Verdana"/>
        <family val="2"/>
      </rPr>
      <t>www.gts.sk/akcie</t>
    </r>
  </si>
  <si>
    <t>GTS IP Hlas číslo</t>
  </si>
  <si>
    <t>Zriaďovací poplatok v €
s DPH</t>
  </si>
  <si>
    <t>Jednorázový poplatok
v € s DPH</t>
  </si>
  <si>
    <t>Jednorázový poplatok v Sk
s DPH</t>
  </si>
  <si>
    <t>Telefónne číslo pre ADSL/Naked</t>
  </si>
  <si>
    <t>GTS Slovakia, a.s.  //  Einsteinova 24  //  851 01 Bratislava  //  tel.: +421 2 32 487 111  //  fax: +421 2 32 487 222  //  info@gts.sk  //  www.gts.sk Zml-Prod-200904</t>
  </si>
  <si>
    <t>ADSL Smart</t>
  </si>
  <si>
    <t>ADSL Rapid</t>
  </si>
  <si>
    <t>ADSL Rapid Plus</t>
  </si>
  <si>
    <t>Siemens C47H (rúčka)</t>
  </si>
  <si>
    <t>Siemens C47H (rúčka) (18 mes.)</t>
  </si>
  <si>
    <t>Ref. č. adres.</t>
  </si>
  <si>
    <t>Zápis OR/ŽR</t>
  </si>
  <si>
    <t>Upgrade</t>
  </si>
  <si>
    <t>Downgrade</t>
  </si>
  <si>
    <t>Týmto vyhlasujem, že som sa oboznámil so Všeobecnými podmienkami spoločnosti GTS Slovakia, ktoré som prevzal pred podpisom tejto Zmluvy/Dodatku a zaväzujem sa ich dodržiavať, ako aj s Tarifou poskytovateľa, ktorú beriem na vedomie.</t>
  </si>
  <si>
    <t>Zriadenie 18new</t>
  </si>
  <si>
    <t>Zriadenie 18old</t>
  </si>
  <si>
    <t>Mesacne 18new</t>
  </si>
  <si>
    <t>Mesacne 18old</t>
  </si>
  <si>
    <t>Mesačne</t>
  </si>
  <si>
    <t>6 mesiacov (Rapid/Rapid Plus)</t>
  </si>
  <si>
    <t>12 mesiacov (Rapid/Rapid Plus)</t>
  </si>
  <si>
    <t>18 mesiacov (Rapid/Rapid Plus)</t>
  </si>
  <si>
    <t>Migrácia z ST DSL na ADSL Naked</t>
  </si>
  <si>
    <t>Migrácia z ST DSL na ADSL TP</t>
  </si>
  <si>
    <t>Migrácia z ADSL TP na ADSL Naked</t>
  </si>
  <si>
    <t>Migrácia z ADSL Naked na ADSL TP</t>
  </si>
  <si>
    <t>ADSL Upload 512 Akcia***</t>
  </si>
  <si>
    <t>Podpis****</t>
  </si>
  <si>
    <t>Pečiatka****</t>
  </si>
  <si>
    <t>Účastník svojím vlastnoručným podpisom potvrdzuje prevzatie akciového DSL smerovača/IP telefónu/dialeru, vrátane návodov na použitie.
****podpis a pečiatka Účastníka alebo jeho splnomocneného zástupcu.</t>
  </si>
  <si>
    <t>*** V prípade služby ADSL Smart a ADSL Rapid platí akciová cena len na prvé 3 mesiace. Zvyšných 15 mesiacov bude účastníkovi fakturovaná cena podľa tarify. V prípade služby ADSL Rapid Plus platí akciová cena počas celej viazanosti.</t>
  </si>
  <si>
    <t>DSLine Naked (Akcia Leto 2009)</t>
  </si>
  <si>
    <t>Leto 2009</t>
  </si>
  <si>
    <t>Leto 2009 + ST DSL MIgrácia</t>
  </si>
  <si>
    <t>GTS Slovakia a.s.</t>
  </si>
  <si>
    <t>534</t>
  </si>
  <si>
    <t>02 / 322 322 32</t>
  </si>
  <si>
    <t>hotline@gts.sk</t>
  </si>
</sst>
</file>

<file path=xl/styles.xml><?xml version="1.0" encoding="utf-8"?>
<styleSheet xmlns="http://schemas.openxmlformats.org/spreadsheetml/2006/main">
  <numFmts count="4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d/m/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%"/>
    <numFmt numFmtId="187" formatCode="0.0"/>
    <numFmt numFmtId="188" formatCode="[$-409]dddd\,\ mmmm\ dd\,\ yyyy"/>
    <numFmt numFmtId="189" formatCode="[$-409]h:mm:ss\ AM/PM"/>
    <numFmt numFmtId="190" formatCode="d/m/yy;@"/>
    <numFmt numFmtId="191" formatCode="0;&quot;aa&quot;;&quot;bb&quot;"/>
    <numFmt numFmtId="192" formatCode="0;0;&quot; &quot;"/>
    <numFmt numFmtId="193" formatCode="0.00;0.00;&quot; &quot;"/>
    <numFmt numFmtId="194" formatCode="0.000"/>
    <numFmt numFmtId="195" formatCode="0.00000000000000"/>
    <numFmt numFmtId="196" formatCode="0.0000"/>
    <numFmt numFmtId="197" formatCode="0.00;0.00;"/>
  </numFmts>
  <fonts count="70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sz val="10"/>
      <color indexed="63"/>
      <name val="Verdana"/>
      <family val="2"/>
    </font>
    <font>
      <sz val="12"/>
      <color indexed="63"/>
      <name val="Verdana"/>
      <family val="2"/>
    </font>
    <font>
      <sz val="11"/>
      <color indexed="63"/>
      <name val="Verdana"/>
      <family val="2"/>
    </font>
    <font>
      <sz val="9"/>
      <color indexed="63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i/>
      <sz val="7"/>
      <color indexed="63"/>
      <name val="Verdana"/>
      <family val="2"/>
    </font>
    <font>
      <sz val="8"/>
      <name val="Arial"/>
      <family val="0"/>
    </font>
    <font>
      <sz val="6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b/>
      <i/>
      <sz val="9"/>
      <color indexed="63"/>
      <name val="Verdana"/>
      <family val="2"/>
    </font>
    <font>
      <sz val="8"/>
      <color indexed="22"/>
      <name val="Verdana"/>
      <family val="2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sz val="5"/>
      <name val="Verdana"/>
      <family val="2"/>
    </font>
    <font>
      <sz val="9"/>
      <color indexed="9"/>
      <name val="Verdana"/>
      <family val="2"/>
    </font>
    <font>
      <b/>
      <i/>
      <sz val="10"/>
      <color indexed="63"/>
      <name val="Verdana"/>
      <family val="2"/>
    </font>
    <font>
      <sz val="7"/>
      <name val="Verdana"/>
      <family val="2"/>
    </font>
    <font>
      <sz val="10"/>
      <color indexed="10"/>
      <name val="Verdana"/>
      <family val="2"/>
    </font>
    <font>
      <sz val="9"/>
      <name val="Arial"/>
      <family val="0"/>
    </font>
    <font>
      <b/>
      <sz val="9"/>
      <name val="Verdana"/>
      <family val="2"/>
    </font>
    <font>
      <sz val="10"/>
      <color indexed="10"/>
      <name val="Arial"/>
      <family val="0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6"/>
      <color indexed="9"/>
      <name val="Verdana"/>
      <family val="2"/>
    </font>
    <font>
      <i/>
      <sz val="18"/>
      <color indexed="9"/>
      <name val="Verdana"/>
      <family val="2"/>
    </font>
    <font>
      <sz val="12"/>
      <color indexed="8"/>
      <name val="Times New Roman"/>
      <family val="1"/>
    </font>
    <font>
      <b/>
      <i/>
      <sz val="10"/>
      <color indexed="9"/>
      <name val="Verdana"/>
      <family val="2"/>
    </font>
    <font>
      <i/>
      <sz val="12"/>
      <color indexed="9"/>
      <name val="Verdana"/>
      <family val="2"/>
    </font>
    <font>
      <b/>
      <i/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5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15" fillId="33" borderId="11" xfId="0" applyFont="1" applyFill="1" applyBorder="1" applyAlignment="1" applyProtection="1">
      <alignment/>
      <protection locked="0"/>
    </xf>
    <xf numFmtId="49" fontId="3" fillId="33" borderId="12" xfId="0" applyNumberFormat="1" applyFont="1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Border="1" applyAlignment="1">
      <alignment wrapText="1"/>
    </xf>
    <xf numFmtId="0" fontId="5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/>
      <protection/>
    </xf>
    <xf numFmtId="0" fontId="16" fillId="33" borderId="15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 locked="0"/>
    </xf>
    <xf numFmtId="0" fontId="17" fillId="33" borderId="10" xfId="0" applyFont="1" applyFill="1" applyBorder="1" applyAlignment="1" applyProtection="1">
      <alignment/>
      <protection locked="0"/>
    </xf>
    <xf numFmtId="181" fontId="2" fillId="33" borderId="15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/>
      <protection/>
    </xf>
    <xf numFmtId="192" fontId="3" fillId="33" borderId="16" xfId="0" applyNumberFormat="1" applyFont="1" applyFill="1" applyBorder="1" applyAlignment="1" applyProtection="1">
      <alignment horizontal="center"/>
      <protection locked="0"/>
    </xf>
    <xf numFmtId="192" fontId="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wrapText="1"/>
    </xf>
    <xf numFmtId="193" fontId="3" fillId="33" borderId="18" xfId="0" applyNumberFormat="1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193" fontId="3" fillId="33" borderId="20" xfId="0" applyNumberFormat="1" applyFont="1" applyFill="1" applyBorder="1" applyAlignment="1" applyProtection="1">
      <alignment horizontal="center"/>
      <protection/>
    </xf>
    <xf numFmtId="193" fontId="3" fillId="33" borderId="12" xfId="0" applyNumberFormat="1" applyFont="1" applyFill="1" applyBorder="1" applyAlignment="1" applyProtection="1">
      <alignment horizontal="center"/>
      <protection/>
    </xf>
    <xf numFmtId="0" fontId="16" fillId="33" borderId="21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180" fontId="13" fillId="33" borderId="0" xfId="0" applyNumberFormat="1" applyFont="1" applyFill="1" applyBorder="1" applyAlignment="1" applyProtection="1">
      <alignment vertical="center"/>
      <protection/>
    </xf>
    <xf numFmtId="0" fontId="13" fillId="33" borderId="23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 locked="0"/>
    </xf>
    <xf numFmtId="0" fontId="15" fillId="33" borderId="28" xfId="0" applyFont="1" applyFill="1" applyBorder="1" applyAlignment="1" applyProtection="1">
      <alignment/>
      <protection locked="0"/>
    </xf>
    <xf numFmtId="0" fontId="3" fillId="33" borderId="23" xfId="0" applyFont="1" applyFill="1" applyBorder="1" applyAlignment="1" applyProtection="1">
      <alignment horizontal="right"/>
      <protection/>
    </xf>
    <xf numFmtId="0" fontId="3" fillId="33" borderId="23" xfId="0" applyFont="1" applyFill="1" applyBorder="1" applyAlignment="1" applyProtection="1">
      <alignment horizontal="left"/>
      <protection/>
    </xf>
    <xf numFmtId="193" fontId="3" fillId="33" borderId="19" xfId="0" applyNumberFormat="1" applyFont="1" applyFill="1" applyBorder="1" applyAlignment="1" applyProtection="1">
      <alignment horizontal="center"/>
      <protection/>
    </xf>
    <xf numFmtId="192" fontId="3" fillId="33" borderId="13" xfId="0" applyNumberFormat="1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left"/>
      <protection/>
    </xf>
    <xf numFmtId="0" fontId="16" fillId="33" borderId="30" xfId="0" applyFont="1" applyFill="1" applyBorder="1" applyAlignment="1" applyProtection="1">
      <alignment horizontal="left"/>
      <protection/>
    </xf>
    <xf numFmtId="194" fontId="21" fillId="33" borderId="13" xfId="0" applyNumberFormat="1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right"/>
      <protection/>
    </xf>
    <xf numFmtId="0" fontId="3" fillId="33" borderId="17" xfId="0" applyFont="1" applyFill="1" applyBorder="1" applyAlignment="1" applyProtection="1">
      <alignment horizontal="right"/>
      <protection/>
    </xf>
    <xf numFmtId="0" fontId="1" fillId="33" borderId="31" xfId="0" applyFont="1" applyFill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21" fillId="33" borderId="15" xfId="0" applyFont="1" applyFill="1" applyBorder="1" applyAlignment="1" applyProtection="1">
      <alignment/>
      <protection locked="0"/>
    </xf>
    <xf numFmtId="193" fontId="26" fillId="33" borderId="20" xfId="0" applyNumberFormat="1" applyFont="1" applyFill="1" applyBorder="1" applyAlignment="1" applyProtection="1">
      <alignment horizontal="center"/>
      <protection/>
    </xf>
    <xf numFmtId="193" fontId="26" fillId="33" borderId="14" xfId="0" applyNumberFormat="1" applyFont="1" applyFill="1" applyBorder="1" applyAlignment="1" applyProtection="1">
      <alignment horizontal="center"/>
      <protection/>
    </xf>
    <xf numFmtId="193" fontId="26" fillId="33" borderId="18" xfId="0" applyNumberFormat="1" applyFont="1" applyFill="1" applyBorder="1" applyAlignment="1" applyProtection="1">
      <alignment horizontal="center"/>
      <protection/>
    </xf>
    <xf numFmtId="2" fontId="14" fillId="33" borderId="14" xfId="0" applyNumberFormat="1" applyFont="1" applyFill="1" applyBorder="1" applyAlignment="1" applyProtection="1">
      <alignment horizontal="center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right" vertical="center" wrapText="1"/>
      <protection/>
    </xf>
    <xf numFmtId="0" fontId="3" fillId="33" borderId="23" xfId="0" applyFont="1" applyFill="1" applyBorder="1" applyAlignment="1" applyProtection="1">
      <alignment horizontal="right" vertical="center"/>
      <protection/>
    </xf>
    <xf numFmtId="193" fontId="26" fillId="33" borderId="33" xfId="0" applyNumberFormat="1" applyFont="1" applyFill="1" applyBorder="1" applyAlignment="1" applyProtection="1">
      <alignment horizontal="center"/>
      <protection/>
    </xf>
    <xf numFmtId="193" fontId="3" fillId="33" borderId="33" xfId="0" applyNumberFormat="1" applyFont="1" applyFill="1" applyBorder="1" applyAlignment="1" applyProtection="1">
      <alignment horizontal="center"/>
      <protection/>
    </xf>
    <xf numFmtId="2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Fill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181" fontId="2" fillId="33" borderId="27" xfId="0" applyNumberFormat="1" applyFont="1" applyFill="1" applyBorder="1" applyAlignment="1" applyProtection="1">
      <alignment horizontal="right"/>
      <protection locked="0"/>
    </xf>
    <xf numFmtId="181" fontId="2" fillId="33" borderId="0" xfId="0" applyNumberFormat="1" applyFont="1" applyFill="1" applyBorder="1" applyAlignment="1" applyProtection="1">
      <alignment horizontal="right"/>
      <protection locked="0"/>
    </xf>
    <xf numFmtId="181" fontId="2" fillId="33" borderId="15" xfId="0" applyNumberFormat="1" applyFont="1" applyFill="1" applyBorder="1" applyAlignment="1" applyProtection="1">
      <alignment horizontal="right"/>
      <protection locked="0"/>
    </xf>
    <xf numFmtId="49" fontId="3" fillId="33" borderId="34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34" xfId="0" applyFont="1" applyFill="1" applyBorder="1" applyAlignment="1" applyProtection="1">
      <alignment horizontal="right" vertical="center"/>
      <protection/>
    </xf>
    <xf numFmtId="0" fontId="16" fillId="33" borderId="31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5" fillId="0" borderId="23" xfId="0" applyFont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4" fillId="33" borderId="1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wrapText="1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vertical="center" wrapText="1"/>
      <protection locked="0"/>
    </xf>
    <xf numFmtId="49" fontId="3" fillId="33" borderId="28" xfId="0" applyNumberFormat="1" applyFont="1" applyFill="1" applyBorder="1" applyAlignment="1" applyProtection="1">
      <alignment horizontal="left" wrapText="1"/>
      <protection locked="0"/>
    </xf>
    <xf numFmtId="49" fontId="0" fillId="0" borderId="31" xfId="0" applyNumberFormat="1" applyBorder="1" applyAlignment="1" applyProtection="1">
      <alignment horizontal="left" wrapText="1"/>
      <protection locked="0"/>
    </xf>
    <xf numFmtId="0" fontId="28" fillId="0" borderId="28" xfId="0" applyFont="1" applyBorder="1" applyAlignment="1" applyProtection="1">
      <alignment horizontal="right"/>
      <protection locked="0"/>
    </xf>
    <xf numFmtId="0" fontId="28" fillId="0" borderId="31" xfId="0" applyFont="1" applyBorder="1" applyAlignment="1">
      <alignment horizontal="right"/>
    </xf>
    <xf numFmtId="0" fontId="3" fillId="33" borderId="31" xfId="0" applyFont="1" applyFill="1" applyBorder="1" applyAlignment="1" applyProtection="1">
      <alignment wrapText="1"/>
      <protection locked="0"/>
    </xf>
    <xf numFmtId="0" fontId="0" fillId="0" borderId="31" xfId="0" applyBorder="1" applyAlignment="1">
      <alignment wrapText="1"/>
    </xf>
    <xf numFmtId="49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13" fillId="33" borderId="25" xfId="0" applyFont="1" applyFill="1" applyBorder="1" applyAlignment="1" applyProtection="1">
      <alignment vertical="top" wrapText="1"/>
      <protection/>
    </xf>
    <xf numFmtId="0" fontId="0" fillId="33" borderId="26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23" xfId="0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23" xfId="0" applyBorder="1" applyAlignment="1">
      <alignment vertical="top" wrapText="1"/>
    </xf>
    <xf numFmtId="0" fontId="3" fillId="33" borderId="20" xfId="0" applyFont="1" applyFill="1" applyBorder="1" applyAlignment="1" applyProtection="1">
      <alignment wrapText="1"/>
      <protection/>
    </xf>
    <xf numFmtId="0" fontId="0" fillId="0" borderId="35" xfId="0" applyBorder="1" applyAlignment="1">
      <alignment wrapText="1"/>
    </xf>
    <xf numFmtId="49" fontId="23" fillId="33" borderId="20" xfId="0" applyNumberFormat="1" applyFont="1" applyFill="1" applyBorder="1" applyAlignment="1" applyProtection="1">
      <alignment horizontal="left" wrapText="1"/>
      <protection locked="0"/>
    </xf>
    <xf numFmtId="49" fontId="23" fillId="33" borderId="11" xfId="0" applyNumberFormat="1" applyFont="1" applyFill="1" applyBorder="1" applyAlignment="1" applyProtection="1">
      <alignment horizontal="left" wrapText="1"/>
      <protection locked="0"/>
    </xf>
    <xf numFmtId="0" fontId="23" fillId="33" borderId="33" xfId="0" applyFont="1" applyFill="1" applyBorder="1" applyAlignment="1" applyProtection="1">
      <alignment wrapText="1"/>
      <protection locked="0"/>
    </xf>
    <xf numFmtId="0" fontId="23" fillId="33" borderId="36" xfId="0" applyFont="1" applyFill="1" applyBorder="1" applyAlignment="1" applyProtection="1">
      <alignment wrapText="1"/>
      <protection locked="0"/>
    </xf>
    <xf numFmtId="0" fontId="3" fillId="33" borderId="14" xfId="0" applyFont="1" applyFill="1" applyBorder="1" applyAlignment="1" applyProtection="1">
      <alignment wrapText="1"/>
      <protection/>
    </xf>
    <xf numFmtId="0" fontId="0" fillId="0" borderId="27" xfId="0" applyBorder="1" applyAlignment="1" applyProtection="1">
      <alignment wrapText="1"/>
      <protection/>
    </xf>
    <xf numFmtId="0" fontId="13" fillId="33" borderId="25" xfId="0" applyFont="1" applyFill="1" applyBorder="1" applyAlignment="1" applyProtection="1">
      <alignment vertical="center" wrapText="1"/>
      <protection/>
    </xf>
    <xf numFmtId="0" fontId="0" fillId="0" borderId="2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" fillId="0" borderId="28" xfId="0" applyFont="1" applyBorder="1" applyAlignment="1" applyProtection="1">
      <alignment horizontal="right"/>
      <protection locked="0"/>
    </xf>
    <xf numFmtId="0" fontId="1" fillId="0" borderId="31" xfId="0" applyFont="1" applyBorder="1" applyAlignment="1">
      <alignment horizontal="right"/>
    </xf>
    <xf numFmtId="0" fontId="23" fillId="33" borderId="18" xfId="0" applyFont="1" applyFill="1" applyBorder="1" applyAlignment="1" applyProtection="1">
      <alignment wrapText="1"/>
      <protection locked="0"/>
    </xf>
    <xf numFmtId="0" fontId="23" fillId="33" borderId="13" xfId="0" applyFont="1" applyFill="1" applyBorder="1" applyAlignment="1" applyProtection="1">
      <alignment wrapText="1"/>
      <protection locked="0"/>
    </xf>
    <xf numFmtId="0" fontId="23" fillId="33" borderId="20" xfId="0" applyFont="1" applyFill="1" applyBorder="1" applyAlignment="1" applyProtection="1">
      <alignment wrapText="1"/>
      <protection locked="0"/>
    </xf>
    <xf numFmtId="0" fontId="23" fillId="33" borderId="11" xfId="0" applyFont="1" applyFill="1" applyBorder="1" applyAlignment="1" applyProtection="1">
      <alignment wrapText="1"/>
      <protection locked="0"/>
    </xf>
    <xf numFmtId="0" fontId="3" fillId="33" borderId="28" xfId="0" applyFont="1" applyFill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49" fontId="3" fillId="33" borderId="18" xfId="0" applyNumberFormat="1" applyFont="1" applyFill="1" applyBorder="1" applyAlignment="1" applyProtection="1">
      <alignment horizontal="left" wrapText="1"/>
      <protection locked="0"/>
    </xf>
    <xf numFmtId="49" fontId="3" fillId="33" borderId="13" xfId="0" applyNumberFormat="1" applyFont="1" applyFill="1" applyBorder="1" applyAlignment="1" applyProtection="1">
      <alignment horizontal="left" wrapText="1"/>
      <protection locked="0"/>
    </xf>
    <xf numFmtId="0" fontId="25" fillId="0" borderId="13" xfId="0" applyFont="1" applyBorder="1" applyAlignment="1" applyProtection="1">
      <alignment wrapText="1"/>
      <protection locked="0"/>
    </xf>
    <xf numFmtId="49" fontId="15" fillId="33" borderId="19" xfId="0" applyNumberFormat="1" applyFont="1" applyFill="1" applyBorder="1" applyAlignment="1" applyProtection="1">
      <alignment wrapText="1"/>
      <protection locked="0"/>
    </xf>
    <xf numFmtId="0" fontId="27" fillId="0" borderId="21" xfId="0" applyFont="1" applyBorder="1" applyAlignment="1" applyProtection="1">
      <alignment wrapText="1"/>
      <protection locked="0"/>
    </xf>
    <xf numFmtId="0" fontId="3" fillId="33" borderId="28" xfId="0" applyFont="1" applyFill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5" fillId="0" borderId="20" xfId="0" applyFont="1" applyBorder="1" applyAlignment="1" applyProtection="1">
      <alignment vertical="center" wrapText="1"/>
      <protection locked="0"/>
    </xf>
    <xf numFmtId="0" fontId="25" fillId="0" borderId="11" xfId="0" applyFont="1" applyBorder="1" applyAlignment="1" applyProtection="1">
      <alignment vertical="center" wrapText="1"/>
      <protection locked="0"/>
    </xf>
    <xf numFmtId="49" fontId="2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wrapText="1"/>
      <protection locked="0"/>
    </xf>
    <xf numFmtId="2" fontId="20" fillId="33" borderId="25" xfId="0" applyNumberFormat="1" applyFont="1" applyFill="1" applyBorder="1" applyAlignment="1" applyProtection="1">
      <alignment horizontal="center" wrapText="1"/>
      <protection/>
    </xf>
    <xf numFmtId="0" fontId="3" fillId="33" borderId="25" xfId="0" applyFont="1" applyFill="1" applyBorder="1" applyAlignment="1" applyProtection="1">
      <alignment horizontal="left" vertical="top" wrapText="1"/>
      <protection locked="0"/>
    </xf>
    <xf numFmtId="0" fontId="3" fillId="33" borderId="0" xfId="0" applyFont="1" applyFill="1" applyBorder="1" applyAlignment="1" applyProtection="1">
      <alignment horizontal="left" vertical="top" wrapText="1"/>
      <protection locked="0"/>
    </xf>
    <xf numFmtId="0" fontId="3" fillId="33" borderId="15" xfId="0" applyFont="1" applyFill="1" applyBorder="1" applyAlignment="1" applyProtection="1">
      <alignment horizontal="left" vertical="top" wrapText="1"/>
      <protection locked="0"/>
    </xf>
    <xf numFmtId="0" fontId="16" fillId="33" borderId="0" xfId="0" applyFont="1" applyFill="1" applyBorder="1" applyAlignment="1" applyProtection="1">
      <alignment horizontal="right" wrapText="1"/>
      <protection/>
    </xf>
    <xf numFmtId="0" fontId="0" fillId="33" borderId="0" xfId="0" applyFill="1" applyBorder="1" applyAlignment="1" applyProtection="1">
      <alignment horizontal="right" wrapText="1"/>
      <protection/>
    </xf>
    <xf numFmtId="0" fontId="22" fillId="33" borderId="0" xfId="0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wrapText="1"/>
      <protection/>
    </xf>
    <xf numFmtId="0" fontId="14" fillId="33" borderId="23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66675</xdr:rowOff>
    </xdr:from>
    <xdr:to>
      <xdr:col>7</xdr:col>
      <xdr:colOff>771525</xdr:colOff>
      <xdr:row>8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161925" y="771525"/>
          <a:ext cx="6286500" cy="2667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C627A"/>
            </a:gs>
          </a:gsLst>
          <a:lin ang="0" scaled="1"/>
        </a:gradFill>
        <a:ln w="9525" cmpd="sng">
          <a:noFill/>
        </a:ln>
      </xdr:spPr>
      <xdr:txBody>
        <a:bodyPr vertOverflow="clip" wrap="square" lIns="108000" tIns="0" rIns="108000" bIns="0"/>
        <a:p>
          <a:pPr algn="r">
            <a:defRPr/>
          </a:pPr>
          <a:r>
            <a:rPr lang="en-US" cap="none" sz="1600" b="0" i="1" u="none" baseline="0">
              <a:solidFill>
                <a:srgbClr val="FFFFFF"/>
              </a:solidFill>
            </a:rPr>
            <a:t>ZMLUVA/DODATOK</a:t>
          </a:r>
          <a:r>
            <a:rPr lang="en-US" cap="none" sz="1800" b="0" i="1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7</xdr:col>
      <xdr:colOff>752475</xdr:colOff>
      <xdr:row>6</xdr:row>
      <xdr:rowOff>66675</xdr:rowOff>
    </xdr:to>
    <xdr:sp>
      <xdr:nvSpPr>
        <xdr:cNvPr id="2" name="Rectangle 3"/>
        <xdr:cNvSpPr>
          <a:spLocks/>
        </xdr:cNvSpPr>
      </xdr:nvSpPr>
      <xdr:spPr>
        <a:xfrm>
          <a:off x="161925" y="714375"/>
          <a:ext cx="6267450" cy="571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6600"/>
            </a:gs>
          </a:gsLst>
          <a:lin ang="0" scaled="1"/>
        </a:gradFill>
        <a:ln w="9525" cmpd="sng">
          <a:noFill/>
        </a:ln>
      </xdr:spPr>
      <xdr:txBody>
        <a:bodyPr vertOverflow="clip" wrap="square" lIns="108000" tIns="0" rIns="10800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7</xdr:col>
      <xdr:colOff>771525</xdr:colOff>
      <xdr:row>13</xdr:row>
      <xdr:rowOff>171450</xdr:rowOff>
    </xdr:to>
    <xdr:sp>
      <xdr:nvSpPr>
        <xdr:cNvPr id="3" name="Rectangle 9"/>
        <xdr:cNvSpPr>
          <a:spLocks/>
        </xdr:cNvSpPr>
      </xdr:nvSpPr>
      <xdr:spPr>
        <a:xfrm>
          <a:off x="161925" y="1809750"/>
          <a:ext cx="6286500" cy="171450"/>
        </a:xfrm>
        <a:prstGeom prst="rect">
          <a:avLst/>
        </a:prstGeom>
        <a:gradFill rotWithShape="1">
          <a:gsLst>
            <a:gs pos="0">
              <a:srgbClr val="4C627A"/>
            </a:gs>
            <a:gs pos="100000">
              <a:srgbClr val="232D38"/>
            </a:gs>
          </a:gsLst>
          <a:lin ang="0" scaled="1"/>
        </a:gradFill>
        <a:ln w="9525" cmpd="sng">
          <a:noFill/>
        </a:ln>
      </xdr:spPr>
      <xdr:txBody>
        <a:bodyPr vertOverflow="clip" wrap="square" lIns="108000" tIns="0" rIns="108000" bIns="0"/>
        <a:p>
          <a:pPr algn="l">
            <a:defRPr/>
          </a:pPr>
          <a:r>
            <a:rPr lang="en-US" cap="none" sz="1000" b="1" i="1" u="none" baseline="0">
              <a:solidFill>
                <a:srgbClr val="FFFFFF"/>
              </a:solidFill>
            </a:rPr>
            <a:t>Účastník</a:t>
          </a:r>
          <a:r>
            <a:rPr lang="en-US" cap="none" sz="1200" b="0" i="1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7</xdr:col>
      <xdr:colOff>790575</xdr:colOff>
      <xdr:row>11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161925" y="1333500"/>
          <a:ext cx="6305550" cy="171450"/>
        </a:xfrm>
        <a:prstGeom prst="rect">
          <a:avLst/>
        </a:prstGeom>
        <a:gradFill rotWithShape="1">
          <a:gsLst>
            <a:gs pos="0">
              <a:srgbClr val="4C627A"/>
            </a:gs>
            <a:gs pos="100000">
              <a:srgbClr val="232D38"/>
            </a:gs>
          </a:gsLst>
          <a:lin ang="0" scaled="1"/>
        </a:gradFill>
        <a:ln w="9525" cmpd="sng">
          <a:noFill/>
        </a:ln>
      </xdr:spPr>
      <xdr:txBody>
        <a:bodyPr vertOverflow="clip" wrap="square" lIns="108000" tIns="0" rIns="108000" bIns="0"/>
        <a:p>
          <a:pPr algn="l">
            <a:defRPr/>
          </a:pPr>
          <a:r>
            <a:rPr lang="en-US" cap="none" sz="1000" b="1" i="1" u="none" baseline="0">
              <a:solidFill>
                <a:srgbClr val="FFFFFF"/>
              </a:solidFill>
            </a:rPr>
            <a:t>Poskytovateľ</a:t>
          </a:r>
          <a:r>
            <a:rPr lang="en-US" cap="none" sz="1200" b="0" i="1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</xdr:col>
      <xdr:colOff>0</xdr:colOff>
      <xdr:row>27</xdr:row>
      <xdr:rowOff>9525</xdr:rowOff>
    </xdr:from>
    <xdr:to>
      <xdr:col>3</xdr:col>
      <xdr:colOff>0</xdr:colOff>
      <xdr:row>28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161925" y="3857625"/>
          <a:ext cx="2000250" cy="381000"/>
        </a:xfrm>
        <a:prstGeom prst="rect">
          <a:avLst/>
        </a:prstGeom>
        <a:gradFill rotWithShape="1">
          <a:gsLst>
            <a:gs pos="0">
              <a:srgbClr val="4C627A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 lIns="108000" tIns="0" rIns="108000" bIns="0" anchor="ctr"/>
        <a:p>
          <a:pPr algn="l">
            <a:defRPr/>
          </a:pPr>
          <a:r>
            <a:rPr lang="en-US" cap="none" sz="900" b="1" i="1" u="none" baseline="0">
              <a:solidFill>
                <a:srgbClr val="FFFFFF"/>
              </a:solidFill>
            </a:rPr>
            <a:t>Základné služby</a:t>
          </a:r>
          <a:r>
            <a:rPr lang="en-US" cap="none" sz="1200" b="0" i="1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</xdr:col>
      <xdr:colOff>0</xdr:colOff>
      <xdr:row>31</xdr:row>
      <xdr:rowOff>9525</xdr:rowOff>
    </xdr:from>
    <xdr:to>
      <xdr:col>3</xdr:col>
      <xdr:colOff>0</xdr:colOff>
      <xdr:row>31</xdr:row>
      <xdr:rowOff>180975</xdr:rowOff>
    </xdr:to>
    <xdr:sp>
      <xdr:nvSpPr>
        <xdr:cNvPr id="6" name="Rectangle 18"/>
        <xdr:cNvSpPr>
          <a:spLocks/>
        </xdr:cNvSpPr>
      </xdr:nvSpPr>
      <xdr:spPr>
        <a:xfrm>
          <a:off x="161925" y="4733925"/>
          <a:ext cx="2000250" cy="171450"/>
        </a:xfrm>
        <a:prstGeom prst="rect">
          <a:avLst/>
        </a:prstGeom>
        <a:gradFill rotWithShape="1">
          <a:gsLst>
            <a:gs pos="0">
              <a:srgbClr val="4C627A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 lIns="108000" tIns="0" rIns="108000" bIns="0" anchor="ctr"/>
        <a:p>
          <a:pPr algn="l">
            <a:defRPr/>
          </a:pPr>
          <a:r>
            <a:rPr lang="en-US" cap="none" sz="900" b="1" i="1" u="none" baseline="0">
              <a:solidFill>
                <a:srgbClr val="FFFFFF"/>
              </a:solidFill>
            </a:rPr>
            <a:t>Prídavné služby</a:t>
          </a:r>
          <a:r>
            <a:rPr lang="en-US" cap="none" sz="1200" b="0" i="1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9525</xdr:colOff>
      <xdr:row>45</xdr:row>
      <xdr:rowOff>180975</xdr:rowOff>
    </xdr:to>
    <xdr:sp>
      <xdr:nvSpPr>
        <xdr:cNvPr id="7" name="Rectangle 19"/>
        <xdr:cNvSpPr>
          <a:spLocks/>
        </xdr:cNvSpPr>
      </xdr:nvSpPr>
      <xdr:spPr>
        <a:xfrm>
          <a:off x="180975" y="7477125"/>
          <a:ext cx="3105150" cy="180975"/>
        </a:xfrm>
        <a:prstGeom prst="rect">
          <a:avLst/>
        </a:prstGeom>
        <a:gradFill rotWithShape="1">
          <a:gsLst>
            <a:gs pos="0">
              <a:srgbClr val="4C627A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 lIns="108000" tIns="0" rIns="108000" bIns="0"/>
        <a:p>
          <a:pPr algn="l">
            <a:defRPr/>
          </a:pPr>
          <a:r>
            <a:rPr lang="en-US" cap="none" sz="900" b="1" i="1" u="none" baseline="0">
              <a:solidFill>
                <a:srgbClr val="FFFFFF"/>
              </a:solidFill>
            </a:rPr>
            <a:t>Vyhlásenie Účastníka</a:t>
          </a:r>
          <a:r>
            <a:rPr lang="en-US" cap="none" sz="1200" b="0" i="1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4</xdr:col>
      <xdr:colOff>9525</xdr:colOff>
      <xdr:row>45</xdr:row>
      <xdr:rowOff>0</xdr:rowOff>
    </xdr:from>
    <xdr:to>
      <xdr:col>7</xdr:col>
      <xdr:colOff>762000</xdr:colOff>
      <xdr:row>45</xdr:row>
      <xdr:rowOff>171450</xdr:rowOff>
    </xdr:to>
    <xdr:sp>
      <xdr:nvSpPr>
        <xdr:cNvPr id="8" name="Rectangle 20"/>
        <xdr:cNvSpPr>
          <a:spLocks/>
        </xdr:cNvSpPr>
      </xdr:nvSpPr>
      <xdr:spPr>
        <a:xfrm>
          <a:off x="3286125" y="7477125"/>
          <a:ext cx="3152775" cy="171450"/>
        </a:xfrm>
        <a:prstGeom prst="rect">
          <a:avLst/>
        </a:prstGeom>
        <a:gradFill rotWithShape="1">
          <a:gsLst>
            <a:gs pos="0">
              <a:srgbClr val="4C627A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 lIns="108000" tIns="0" rIns="108000" bIns="0"/>
        <a:p>
          <a:pPr algn="l">
            <a:defRPr/>
          </a:pPr>
          <a:r>
            <a:rPr lang="en-US" cap="none" sz="900" b="1" i="1" u="none" baseline="0">
              <a:solidFill>
                <a:srgbClr val="FFFFFF"/>
              </a:solidFill>
            </a:rPr>
            <a:t>Poskytovateľ/Obchodný zástupca</a:t>
          </a:r>
          <a:r>
            <a:rPr lang="en-US" cap="none" sz="1200" b="0" i="1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38100</xdr:colOff>
      <xdr:row>2</xdr:row>
      <xdr:rowOff>47625</xdr:rowOff>
    </xdr:from>
    <xdr:to>
      <xdr:col>2</xdr:col>
      <xdr:colOff>923925</xdr:colOff>
      <xdr:row>9</xdr:row>
      <xdr:rowOff>9525</xdr:rowOff>
    </xdr:to>
    <xdr:pic>
      <xdr:nvPicPr>
        <xdr:cNvPr id="9" name="Picture 153" descr="GTS Slovakia  stvore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104775"/>
          <a:ext cx="1009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tabSelected="1" zoomScaleSheetLayoutView="100" zoomScalePageLayoutView="0" workbookViewId="0" topLeftCell="A1">
      <selection activeCell="D40" sqref="D40"/>
    </sheetView>
  </sheetViews>
  <sheetFormatPr defaultColWidth="9.140625" defaultRowHeight="12.75"/>
  <cols>
    <col min="1" max="1" width="0.5625" style="36" customWidth="1"/>
    <col min="2" max="2" width="1.8515625" style="36" customWidth="1"/>
    <col min="3" max="3" width="30.00390625" style="36" customWidth="1"/>
    <col min="4" max="4" width="16.7109375" style="36" customWidth="1"/>
    <col min="5" max="8" width="12.00390625" style="36" customWidth="1"/>
    <col min="9" max="9" width="0.71875" style="36" customWidth="1"/>
    <col min="10" max="16384" width="9.140625" style="36" customWidth="1"/>
  </cols>
  <sheetData>
    <row r="1" s="21" customFormat="1" ht="2.25" customHeight="1"/>
    <row r="2" spans="2:9" ht="2.25" customHeight="1">
      <c r="B2" s="33"/>
      <c r="C2" s="34"/>
      <c r="D2" s="34"/>
      <c r="E2" s="34"/>
      <c r="F2" s="34"/>
      <c r="G2" s="34"/>
      <c r="H2" s="34"/>
      <c r="I2" s="35"/>
    </row>
    <row r="3" spans="2:9" ht="12.75">
      <c r="B3" s="37"/>
      <c r="C3" s="21"/>
      <c r="D3" s="78" t="s">
        <v>12</v>
      </c>
      <c r="E3" s="79"/>
      <c r="F3" s="144"/>
      <c r="G3" s="135"/>
      <c r="H3" s="135"/>
      <c r="I3" s="38"/>
    </row>
    <row r="4" spans="2:9" ht="12.75">
      <c r="B4" s="37"/>
      <c r="C4" s="21"/>
      <c r="D4" s="78" t="s">
        <v>13</v>
      </c>
      <c r="E4" s="79"/>
      <c r="F4" s="145"/>
      <c r="G4" s="146"/>
      <c r="H4" s="146"/>
      <c r="I4" s="38"/>
    </row>
    <row r="5" spans="2:9" ht="12.75">
      <c r="B5" s="37"/>
      <c r="C5" s="21"/>
      <c r="D5" s="78" t="s">
        <v>14</v>
      </c>
      <c r="E5" s="79"/>
      <c r="F5" s="95"/>
      <c r="G5" s="96"/>
      <c r="H5" s="96"/>
      <c r="I5" s="38"/>
    </row>
    <row r="6" spans="2:9" ht="12.75" customHeight="1">
      <c r="B6" s="37"/>
      <c r="C6" s="21"/>
      <c r="D6" s="78" t="s">
        <v>112</v>
      </c>
      <c r="E6" s="79"/>
      <c r="F6" s="97" t="s">
        <v>134</v>
      </c>
      <c r="G6" s="98"/>
      <c r="H6" s="98"/>
      <c r="I6" s="38"/>
    </row>
    <row r="7" spans="2:9" ht="12.75">
      <c r="B7" s="37"/>
      <c r="C7" s="21"/>
      <c r="D7" s="21"/>
      <c r="E7" s="21"/>
      <c r="F7" s="21"/>
      <c r="G7" s="21"/>
      <c r="H7" s="21"/>
      <c r="I7" s="38"/>
    </row>
    <row r="8" spans="2:9" ht="11.25" customHeight="1">
      <c r="B8" s="37"/>
      <c r="C8" s="21"/>
      <c r="D8" s="21"/>
      <c r="E8" s="21"/>
      <c r="F8" s="21"/>
      <c r="G8" s="38"/>
      <c r="H8" s="21"/>
      <c r="I8" s="38"/>
    </row>
    <row r="9" spans="2:9" ht="8.25" customHeight="1">
      <c r="B9" s="37"/>
      <c r="C9" s="151" t="s">
        <v>114</v>
      </c>
      <c r="D9" s="152"/>
      <c r="E9" s="152"/>
      <c r="F9" s="152"/>
      <c r="G9" s="104"/>
      <c r="H9" s="104"/>
      <c r="I9" s="38"/>
    </row>
    <row r="10" spans="2:9" ht="17.25" customHeight="1">
      <c r="B10" s="37"/>
      <c r="C10" s="152"/>
      <c r="D10" s="152"/>
      <c r="E10" s="152"/>
      <c r="F10" s="152"/>
      <c r="G10" s="104"/>
      <c r="H10" s="104"/>
      <c r="I10" s="38"/>
    </row>
    <row r="11" spans="2:9" ht="12.75" customHeight="1">
      <c r="B11" s="37"/>
      <c r="C11" s="21"/>
      <c r="D11" s="21"/>
      <c r="E11" s="21"/>
      <c r="F11" s="21"/>
      <c r="G11" s="38"/>
      <c r="H11" s="21"/>
      <c r="I11" s="38"/>
    </row>
    <row r="12" spans="2:9" ht="10.5" customHeight="1">
      <c r="B12" s="37"/>
      <c r="C12" s="153" t="s">
        <v>133</v>
      </c>
      <c r="D12" s="154"/>
      <c r="E12" s="154"/>
      <c r="F12" s="154"/>
      <c r="G12" s="104"/>
      <c r="H12" s="104"/>
      <c r="I12" s="38"/>
    </row>
    <row r="13" spans="2:9" ht="14.25" customHeight="1">
      <c r="B13" s="37"/>
      <c r="C13" s="154"/>
      <c r="D13" s="154"/>
      <c r="E13" s="154"/>
      <c r="F13" s="154"/>
      <c r="G13" s="104"/>
      <c r="H13" s="104"/>
      <c r="I13" s="38"/>
    </row>
    <row r="14" spans="2:9" ht="14.25" customHeight="1">
      <c r="B14" s="37"/>
      <c r="C14" s="13"/>
      <c r="D14" s="13"/>
      <c r="E14" s="13"/>
      <c r="F14" s="13"/>
      <c r="G14" s="21"/>
      <c r="H14" s="21"/>
      <c r="I14" s="38"/>
    </row>
    <row r="15" spans="2:9" ht="11.25" customHeight="1">
      <c r="B15" s="37"/>
      <c r="C15" s="44" t="s">
        <v>0</v>
      </c>
      <c r="D15" s="84"/>
      <c r="E15" s="85"/>
      <c r="F15" s="85"/>
      <c r="G15" s="86"/>
      <c r="H15" s="86"/>
      <c r="I15" s="38"/>
    </row>
    <row r="16" spans="2:9" ht="11.25" customHeight="1">
      <c r="B16" s="37"/>
      <c r="C16" s="44" t="s">
        <v>1</v>
      </c>
      <c r="D16" s="84"/>
      <c r="E16" s="85"/>
      <c r="F16" s="85"/>
      <c r="G16" s="86"/>
      <c r="H16" s="86"/>
      <c r="I16" s="38"/>
    </row>
    <row r="17" spans="2:9" ht="11.25" customHeight="1">
      <c r="B17" s="37"/>
      <c r="C17" s="62" t="s">
        <v>2</v>
      </c>
      <c r="D17" s="84"/>
      <c r="E17" s="85"/>
      <c r="F17" s="85"/>
      <c r="G17" s="86"/>
      <c r="H17" s="86"/>
      <c r="I17" s="38"/>
    </row>
    <row r="18" spans="2:9" ht="11.25" customHeight="1">
      <c r="B18" s="37"/>
      <c r="C18" s="44" t="s">
        <v>11</v>
      </c>
      <c r="D18" s="84"/>
      <c r="E18" s="85"/>
      <c r="F18" s="85"/>
      <c r="G18" s="86"/>
      <c r="H18" s="86"/>
      <c r="I18" s="38"/>
    </row>
    <row r="19" spans="2:9" ht="11.25" customHeight="1">
      <c r="B19" s="37"/>
      <c r="C19" s="44" t="s">
        <v>6</v>
      </c>
      <c r="D19" s="99"/>
      <c r="E19" s="100"/>
      <c r="F19" s="63" t="s">
        <v>7</v>
      </c>
      <c r="G19" s="142"/>
      <c r="H19" s="143"/>
      <c r="I19" s="38"/>
    </row>
    <row r="20" spans="2:9" ht="11.25" customHeight="1">
      <c r="B20" s="37"/>
      <c r="C20" s="44" t="s">
        <v>8</v>
      </c>
      <c r="D20" s="84"/>
      <c r="E20" s="85"/>
      <c r="F20" s="85"/>
      <c r="G20" s="86"/>
      <c r="H20" s="86"/>
      <c r="I20" s="38"/>
    </row>
    <row r="21" spans="2:9" ht="11.25" customHeight="1">
      <c r="B21" s="37"/>
      <c r="C21" s="44" t="s">
        <v>4</v>
      </c>
      <c r="D21" s="99"/>
      <c r="E21" s="100"/>
      <c r="F21" s="63" t="s">
        <v>5</v>
      </c>
      <c r="G21" s="142"/>
      <c r="H21" s="143"/>
      <c r="I21" s="38"/>
    </row>
    <row r="22" spans="2:9" ht="11.25" customHeight="1">
      <c r="B22" s="37"/>
      <c r="C22" s="44" t="s">
        <v>113</v>
      </c>
      <c r="D22" s="84"/>
      <c r="E22" s="85"/>
      <c r="F22" s="85"/>
      <c r="G22" s="86"/>
      <c r="H22" s="86"/>
      <c r="I22" s="38"/>
    </row>
    <row r="23" spans="2:9" ht="11.25" customHeight="1">
      <c r="B23" s="37"/>
      <c r="C23" s="44" t="s">
        <v>3</v>
      </c>
      <c r="D23" s="84"/>
      <c r="E23" s="85"/>
      <c r="F23" s="85"/>
      <c r="G23" s="86"/>
      <c r="H23" s="86"/>
      <c r="I23" s="38"/>
    </row>
    <row r="24" spans="2:9" ht="11.25" customHeight="1">
      <c r="B24" s="37"/>
      <c r="C24" s="44" t="s">
        <v>9</v>
      </c>
      <c r="D24" s="93"/>
      <c r="E24" s="94"/>
      <c r="F24" s="75" t="s">
        <v>148</v>
      </c>
      <c r="G24" s="101"/>
      <c r="H24" s="101"/>
      <c r="I24" s="38"/>
    </row>
    <row r="25" spans="2:9" ht="11.25" customHeight="1">
      <c r="B25" s="37"/>
      <c r="C25" s="44" t="s">
        <v>10</v>
      </c>
      <c r="D25" s="84"/>
      <c r="E25" s="85"/>
      <c r="F25" s="85"/>
      <c r="G25" s="86"/>
      <c r="H25" s="86"/>
      <c r="I25" s="38"/>
    </row>
    <row r="26" spans="2:9" ht="11.25" customHeight="1">
      <c r="B26" s="37"/>
      <c r="C26" s="44" t="s">
        <v>140</v>
      </c>
      <c r="D26" s="93"/>
      <c r="E26" s="94"/>
      <c r="F26" s="76" t="s">
        <v>147</v>
      </c>
      <c r="G26" s="94"/>
      <c r="H26" s="94"/>
      <c r="I26" s="38"/>
    </row>
    <row r="27" spans="2:9" ht="11.25" customHeight="1">
      <c r="B27" s="37"/>
      <c r="C27" s="44" t="s">
        <v>89</v>
      </c>
      <c r="D27" s="84"/>
      <c r="E27" s="85"/>
      <c r="F27" s="85"/>
      <c r="G27" s="86"/>
      <c r="H27" s="86"/>
      <c r="I27" s="38"/>
    </row>
    <row r="28" spans="2:9" ht="30.75" customHeight="1">
      <c r="B28" s="37"/>
      <c r="C28" s="14"/>
      <c r="D28" s="30" t="s">
        <v>15</v>
      </c>
      <c r="E28" s="26" t="s">
        <v>137</v>
      </c>
      <c r="F28" s="26" t="s">
        <v>121</v>
      </c>
      <c r="G28" s="26" t="s">
        <v>116</v>
      </c>
      <c r="H28" s="26" t="s">
        <v>115</v>
      </c>
      <c r="I28" s="38"/>
    </row>
    <row r="29" spans="2:9" ht="12.75">
      <c r="B29" s="37"/>
      <c r="C29" s="155" t="s">
        <v>142</v>
      </c>
      <c r="D29" s="51" t="s">
        <v>122</v>
      </c>
      <c r="E29" s="56">
        <f>IF($H$45=1,VLOOKUP(C29,'Zoznam Produktov'!$A$2:$G$44,2,FALSE))+IF($H$45=2,VLOOKUP(C29,'Zoznam Produktov'!$A$2:$G$44,3,FALSE))+IF($H$45=3,VLOOKUP(C29,'Zoznam Produktov'!$A$2:$G$44,4,FALSE))+IF($H$45=4,VLOOKUP(C29,'Zoznam Produktov'!$A$2:$G$44,4,FALSE))+IF($H$45=5,VLOOKUP(C29,'Zoznam Produktov'!$A$2:$G$44,4,FALSE))</f>
        <v>0</v>
      </c>
      <c r="F29" s="27">
        <f>E29*$H$41</f>
        <v>0</v>
      </c>
      <c r="G29" s="56">
        <f>IF($H$45=1,VLOOKUP(C29,'Zoznam Produktov'!$A$2:$G$12,5,FALSE))+IF($H$45=2,VLOOKUP(C29,'Zoznam Produktov'!$A$2:$G$12,6,FALSE))+IF($H$45=3,VLOOKUP(C29,'Zoznam Produktov'!$A$2:$G$12,7,FALSE))+IF($H$45=4,VLOOKUP(C29,'Zoznam Produktov'!$A$2:$G$12,6,FALSE))+IF($H$45=5,VLOOKUP(C29,'Zoznam Produktov'!$A$2:$G$12,5,FALSE))</f>
        <v>11.9</v>
      </c>
      <c r="H29" s="27">
        <f>G29*$H$41</f>
        <v>358.49940000000004</v>
      </c>
      <c r="I29" s="38"/>
    </row>
    <row r="30" spans="2:9" ht="12.75">
      <c r="B30" s="37"/>
      <c r="C30" s="155"/>
      <c r="D30" s="52" t="s">
        <v>119</v>
      </c>
      <c r="E30" s="57">
        <f>VLOOKUP(C29,'Zoznam Produktov'!$A$2:$G$44,2,FALSE)</f>
        <v>138.21</v>
      </c>
      <c r="F30" s="27">
        <f>E30*$H$41</f>
        <v>4163.71446</v>
      </c>
      <c r="G30" s="57">
        <f>VLOOKUP(C29,'Zoznam Produktov'!$A$2:$G$44,5,FALSE)</f>
        <v>19.04</v>
      </c>
      <c r="H30" s="27">
        <f>G30*$H$41</f>
        <v>573.59904</v>
      </c>
      <c r="I30" s="38"/>
    </row>
    <row r="31" spans="2:9" ht="12.75">
      <c r="B31" s="37"/>
      <c r="C31" s="49" t="s">
        <v>23</v>
      </c>
      <c r="D31" s="43" t="s">
        <v>170</v>
      </c>
      <c r="E31" s="125" t="s">
        <v>135</v>
      </c>
      <c r="F31" s="126"/>
      <c r="G31" s="126"/>
      <c r="H31" s="126"/>
      <c r="I31" s="38"/>
    </row>
    <row r="32" spans="2:9" ht="15" customHeight="1">
      <c r="B32" s="37"/>
      <c r="C32" s="14"/>
      <c r="D32" s="61" t="str">
        <f>D28</f>
        <v>Počet</v>
      </c>
      <c r="E32" s="89" t="s">
        <v>124</v>
      </c>
      <c r="F32" s="90"/>
      <c r="G32" s="90"/>
      <c r="H32" s="90"/>
      <c r="I32" s="38"/>
    </row>
    <row r="33" spans="2:9" ht="12.75">
      <c r="B33" s="37"/>
      <c r="C33" s="5" t="s">
        <v>17</v>
      </c>
      <c r="D33" s="22">
        <v>1</v>
      </c>
      <c r="E33" s="58">
        <f>(IF(OR($C$29="ADSL Smart",$C$29="ADSL Rapid",$C$29="ADSL Rapid Plus"),0,(IF($H$45=1,VLOOKUP(C33,'Zoznam Produktov'!$H$2:$L$50,2,FALSE))+IF($H$45=2,VLOOKUP(C33,'Zoznam Produktov'!$H$2:$L$50,3,FALSE))+IF($H$45=3,VLOOKUP(C33,'Zoznam Produktov'!$H$2:$L$50,4,FALSE))+IF($H$45=4,VLOOKUP(C33,'Zoznam Produktov'!$H$2:$L$50,4,FALSE))+IF($H$45=5,VLOOKUP(C33,'Zoznam Produktov'!$H$2:$L$50,4,FALSE)))))*D33+((IF(AND(OR($C$29="ADSL Smart",$C$29="ADSL Rapid",$C$29="ADSL Rapid Plus"),(OR(C33="IP Hlas 0 ku ADSL",C33="IP Hlas 200 ku ADSL",C33="IP Hlas 500 ku ADSL",C33="IP Hlas 1200 ku ADSL"))),7.86,FALSE))*D33)</f>
        <v>0</v>
      </c>
      <c r="F33" s="25">
        <f>E33*$H$41</f>
        <v>0</v>
      </c>
      <c r="G33" s="58">
        <f>(VLOOKUP(C33,'Zoznam Produktov'!$H$2:$L$50,5,FALSE))*D33</f>
        <v>0</v>
      </c>
      <c r="H33" s="25">
        <f>G33*$H$41</f>
        <v>0</v>
      </c>
      <c r="I33" s="38"/>
    </row>
    <row r="34" spans="2:9" ht="12.75">
      <c r="B34" s="37"/>
      <c r="C34" s="5" t="s">
        <v>17</v>
      </c>
      <c r="D34" s="22">
        <v>1</v>
      </c>
      <c r="E34" s="58">
        <f>((IF(OR($C$29="ADSL Smart",$C$29="ADSL Rapid",$C$29="ADSL Rapid Plus"),0,(IF($H$45=1,VLOOKUP(C34,'Zoznam Produktov'!$H$2:$L$50,2,FALSE))+IF($H$45=2,VLOOKUP(C34,'Zoznam Produktov'!$H$2:$L$50,3,FALSE))+IF($H$45=3,VLOOKUP(C34,'Zoznam Produktov'!$H$2:$L$50,4,FALSE))+IF($H$45=4,VLOOKUP(C34,'Zoznam Produktov'!$H$2:$L$50,4,FALSE))+IF($H$45=5,VLOOKUP(C34,'Zoznam Produktov'!$H$2:$L$50,4,FALSE)))))+(IF(AND(OR($C$29="ADSL Smart",$C$29="ADSL Rapid",$C$29="ADSL Rapid Plus"),(OR(C34="IP Hlas 0 ku ADSL",C34="IP Hlas 200 ku ADSL",C34="IP Hlas 500 ku ADSL",C34="IP Hlas 1200 ku ADSL"))),7.86,(IF($H$45=1,VLOOKUP(C34,'Zoznam Produktov'!$H$2:$L$50,2,FALSE))+IF($H$45=2,VLOOKUP(C34,'Zoznam Produktov'!$H$2:$L$50,3,FALSE))+IF($H$45=3,VLOOKUP(C34,'Zoznam Produktov'!$H$2:$L$50,4,FALSE))+IF($H$45=4,VLOOKUP(C34,'Zoznam Produktov'!$H$2:$L$50,4,FALSE))+IF($H$45=5,VLOOKUP(C34,'Zoznam Produktov'!$H$2:$L$50,4,FALSE)))))*D34)</f>
        <v>0</v>
      </c>
      <c r="F34" s="25">
        <f>E34*$H$41</f>
        <v>0</v>
      </c>
      <c r="G34" s="58">
        <f>(VLOOKUP(C34,'Zoznam Produktov'!$H$2:$L$50,5,FALSE))*D34</f>
        <v>0</v>
      </c>
      <c r="H34" s="25">
        <f>G34*$H$41</f>
        <v>0</v>
      </c>
      <c r="I34" s="38"/>
    </row>
    <row r="35" spans="2:9" ht="12.75">
      <c r="B35" s="37"/>
      <c r="C35" s="5" t="s">
        <v>17</v>
      </c>
      <c r="D35" s="22">
        <v>1</v>
      </c>
      <c r="E35" s="58">
        <f>((IF(OR($C$29="ADSL Smart",$C$29="ADSL Rapid",$C$29="ADSL Rapid Plus"),0,(IF($H$45=1,VLOOKUP(C35,'Zoznam Produktov'!$H$2:$L$50,2,FALSE))+IF($H$45=2,VLOOKUP(C35,'Zoznam Produktov'!$H$2:$L$50,3,FALSE))+IF($H$45=3,VLOOKUP(C35,'Zoznam Produktov'!$H$2:$L$50,4,FALSE))+IF($H$45=4,VLOOKUP(C35,'Zoznam Produktov'!$H$2:$L$50,4,FALSE))+IF($H$45=5,VLOOKUP(C35,'Zoznam Produktov'!$H$2:$L$50,4,FALSE)))))+(IF(AND(OR($C$29="ADSL Smart",$C$29="ADSL Rapid",$C$29="ADSL Rapid Plus"),(OR(C35="IP Hlas 0 ku ADSL",C35="IP Hlas 200 ku ADSL",C35="IP Hlas 500 ku ADSL",C35="IP Hlas 1200 ku ADSL"))),7.86,(IF($H$45=1,VLOOKUP(C35,'Zoznam Produktov'!$H$2:$L$50,2,FALSE))+IF($H$45=2,VLOOKUP(C35,'Zoznam Produktov'!$H$2:$L$50,3,FALSE))+IF($H$45=3,VLOOKUP(C35,'Zoznam Produktov'!$H$2:$L$50,4,FALSE))+IF($H$45=4,VLOOKUP(C35,'Zoznam Produktov'!$H$2:$L$50,4,FALSE))+IF($H$45=5,VLOOKUP(C35,'Zoznam Produktov'!$H$2:$L$50,4,FALSE)))))*D35)</f>
        <v>0</v>
      </c>
      <c r="F35" s="25">
        <f>E35*$H$41</f>
        <v>0</v>
      </c>
      <c r="G35" s="58">
        <f>(VLOOKUP(C35,'Zoznam Produktov'!$H$2:$L$50,5,FALSE))*D35</f>
        <v>0</v>
      </c>
      <c r="H35" s="25">
        <f>G35*$H$41</f>
        <v>0</v>
      </c>
      <c r="I35" s="38"/>
    </row>
    <row r="36" spans="2:9" ht="12.75">
      <c r="B36" s="37"/>
      <c r="C36" s="5" t="s">
        <v>17</v>
      </c>
      <c r="D36" s="22">
        <v>1</v>
      </c>
      <c r="E36" s="58">
        <f>((IF(OR($C$29="ADSL Smart",$C$29="ADSL Rapid",$C$29="ADSL Rapid Plus"),0,(IF($H$45=1,VLOOKUP(C36,'Zoznam Produktov'!$H$2:$L$50,2,FALSE))+IF($H$45=2,VLOOKUP(C36,'Zoznam Produktov'!$H$2:$L$50,3,FALSE))+IF($H$45=3,VLOOKUP(C36,'Zoznam Produktov'!$H$2:$L$50,4,FALSE))+IF($H$45=4,VLOOKUP(C36,'Zoznam Produktov'!$H$2:$L$50,4,FALSE))+IF($H$45=5,VLOOKUP(C36,'Zoznam Produktov'!$H$2:$L$50,4,FALSE)))))+(IF(AND(OR($C$29="ADSL Smart",$C$29="ADSL Rapid",$C$29="ADSL Rapid Plus"),(OR(C36="IP Hlas 0 ku ADSL",C36="IP Hlas 200 ku ADSL",C36="IP Hlas 500 ku ADSL",C36="IP Hlas 1200 ku ADSL"))),7.86,(IF($H$45=1,VLOOKUP(C36,'Zoznam Produktov'!$H$2:$L$50,2,FALSE))+IF($H$45=2,VLOOKUP(C36,'Zoznam Produktov'!$H$2:$L$50,3,FALSE))+IF($H$45=3,VLOOKUP(C36,'Zoznam Produktov'!$H$2:$L$50,4,FALSE))+IF($H$45=4,VLOOKUP(C36,'Zoznam Produktov'!$H$2:$L$50,4,FALSE))+IF($H$45=5,VLOOKUP(C36,'Zoznam Produktov'!$H$2:$L$50,4,FALSE)))))*D36)</f>
        <v>0</v>
      </c>
      <c r="F36" s="25">
        <f>E36*$H$41</f>
        <v>0</v>
      </c>
      <c r="G36" s="58">
        <f>(VLOOKUP(C36,'Zoznam Produktov'!$H$2:$L$50,5,FALSE))*D36</f>
        <v>0</v>
      </c>
      <c r="H36" s="25">
        <f>G36*$H$41</f>
        <v>0</v>
      </c>
      <c r="I36" s="38"/>
    </row>
    <row r="37" spans="2:9" ht="12.75">
      <c r="B37" s="37"/>
      <c r="C37" s="15" t="s">
        <v>98</v>
      </c>
      <c r="D37" s="23" t="s">
        <v>18</v>
      </c>
      <c r="E37" s="59">
        <f>SUM(E33:E36,E29)</f>
        <v>0</v>
      </c>
      <c r="F37" s="59">
        <f>SUM(F33:F36,F29)</f>
        <v>0</v>
      </c>
      <c r="G37" s="59">
        <f>SUM(G33:G36,G29)</f>
        <v>11.9</v>
      </c>
      <c r="H37" s="60">
        <f>SUM(H33:H36,H29)</f>
        <v>358.49940000000004</v>
      </c>
      <c r="I37" s="38"/>
    </row>
    <row r="38" spans="2:9" ht="31.5">
      <c r="B38" s="37"/>
      <c r="C38" s="29" t="s">
        <v>19</v>
      </c>
      <c r="D38" s="30" t="s">
        <v>20</v>
      </c>
      <c r="E38" s="26" t="s">
        <v>138</v>
      </c>
      <c r="F38" s="26" t="s">
        <v>139</v>
      </c>
      <c r="G38" s="26" t="s">
        <v>117</v>
      </c>
      <c r="H38" s="26" t="s">
        <v>118</v>
      </c>
      <c r="I38" s="38"/>
    </row>
    <row r="39" spans="2:9" ht="12.75">
      <c r="B39" s="37"/>
      <c r="C39" s="3" t="s">
        <v>21</v>
      </c>
      <c r="D39" s="4"/>
      <c r="E39" s="56">
        <f>VLOOKUP(C39,'Zoznam Produktov'!$M$2:$O$27,2,FALSE)</f>
        <v>0</v>
      </c>
      <c r="F39" s="28">
        <f>E39*$H$41</f>
        <v>0</v>
      </c>
      <c r="G39" s="56">
        <f>VLOOKUP(C39,'Zoznam Produktov'!$M$2:$O$27,3,FALSE)</f>
        <v>0</v>
      </c>
      <c r="H39" s="27">
        <f>G39*$H$41</f>
        <v>0</v>
      </c>
      <c r="I39" s="38"/>
    </row>
    <row r="40" spans="2:9" ht="12.75">
      <c r="B40" s="37"/>
      <c r="C40" s="3" t="s">
        <v>21</v>
      </c>
      <c r="D40" s="4"/>
      <c r="E40" s="56">
        <f>VLOOKUP(C40,'Zoznam Produktov'!$M$2:$O$27,2,FALSE)</f>
        <v>0</v>
      </c>
      <c r="F40" s="28">
        <f>E40*$H$41</f>
        <v>0</v>
      </c>
      <c r="G40" s="64">
        <f>VLOOKUP(C40,'Zoznam Produktov'!$M$2:$O$27,3,FALSE)</f>
        <v>0</v>
      </c>
      <c r="H40" s="65">
        <f>G40*$H$41</f>
        <v>0</v>
      </c>
      <c r="I40" s="38"/>
    </row>
    <row r="41" spans="2:9" ht="12.75">
      <c r="B41" s="37"/>
      <c r="C41" s="48" t="s">
        <v>107</v>
      </c>
      <c r="D41" s="136"/>
      <c r="E41" s="137"/>
      <c r="F41" s="46"/>
      <c r="G41" s="47"/>
      <c r="H41" s="50">
        <v>30.126</v>
      </c>
      <c r="I41" s="38"/>
    </row>
    <row r="42" spans="2:9" ht="11.25" customHeight="1">
      <c r="B42" s="37"/>
      <c r="C42" s="45" t="s">
        <v>106</v>
      </c>
      <c r="D42" s="133"/>
      <c r="E42" s="134"/>
      <c r="F42" s="134"/>
      <c r="G42" s="135"/>
      <c r="H42" s="135"/>
      <c r="I42" s="38"/>
    </row>
    <row r="43" spans="2:9" ht="31.5" customHeight="1">
      <c r="B43" s="37"/>
      <c r="C43" s="77" t="s">
        <v>29</v>
      </c>
      <c r="D43" s="91"/>
      <c r="E43" s="92"/>
      <c r="F43" s="92"/>
      <c r="G43" s="92"/>
      <c r="H43" s="92"/>
      <c r="I43" s="38"/>
    </row>
    <row r="44" spans="2:9" ht="12.75">
      <c r="B44" s="37"/>
      <c r="C44" s="15" t="s">
        <v>22</v>
      </c>
      <c r="D44" s="138" t="s">
        <v>156</v>
      </c>
      <c r="E44" s="139"/>
      <c r="F44" s="131"/>
      <c r="G44" s="132"/>
      <c r="H44" s="132"/>
      <c r="I44" s="38"/>
    </row>
    <row r="45" spans="2:9" ht="12.75">
      <c r="B45" s="37"/>
      <c r="C45" s="15" t="s">
        <v>136</v>
      </c>
      <c r="D45" s="87" t="s">
        <v>111</v>
      </c>
      <c r="E45" s="88"/>
      <c r="F45" s="53"/>
      <c r="G45" s="54"/>
      <c r="H45" s="55">
        <v>3</v>
      </c>
      <c r="I45" s="38"/>
    </row>
    <row r="46" spans="2:9" ht="14.25" customHeight="1">
      <c r="B46" s="37"/>
      <c r="C46" s="31"/>
      <c r="D46" s="32"/>
      <c r="E46" s="82"/>
      <c r="F46" s="83"/>
      <c r="G46" s="21"/>
      <c r="H46" s="21"/>
      <c r="I46" s="38"/>
    </row>
    <row r="47" spans="2:9" ht="12.75">
      <c r="B47" s="37"/>
      <c r="C47" s="103" t="s">
        <v>151</v>
      </c>
      <c r="D47" s="140"/>
      <c r="E47" s="80" t="s">
        <v>1</v>
      </c>
      <c r="F47" s="81"/>
      <c r="G47" s="127" t="s">
        <v>172</v>
      </c>
      <c r="H47" s="128"/>
      <c r="I47" s="38"/>
    </row>
    <row r="48" spans="2:9" ht="12.75">
      <c r="B48" s="37"/>
      <c r="C48" s="141"/>
      <c r="D48" s="140"/>
      <c r="E48" s="80" t="s">
        <v>25</v>
      </c>
      <c r="F48" s="81"/>
      <c r="G48" s="129"/>
      <c r="H48" s="130"/>
      <c r="I48" s="38"/>
    </row>
    <row r="49" spans="2:9" ht="12.75">
      <c r="B49" s="37"/>
      <c r="C49" s="123"/>
      <c r="D49" s="124"/>
      <c r="E49" s="113" t="s">
        <v>90</v>
      </c>
      <c r="F49" s="114"/>
      <c r="G49" s="115" t="s">
        <v>173</v>
      </c>
      <c r="H49" s="116"/>
      <c r="I49" s="38"/>
    </row>
    <row r="50" spans="2:9" ht="12.75" customHeight="1">
      <c r="B50" s="37"/>
      <c r="C50" s="121" t="s">
        <v>168</v>
      </c>
      <c r="D50" s="122"/>
      <c r="E50" s="113" t="s">
        <v>99</v>
      </c>
      <c r="F50" s="114"/>
      <c r="G50" s="115" t="s">
        <v>174</v>
      </c>
      <c r="H50" s="116"/>
      <c r="I50" s="38"/>
    </row>
    <row r="51" spans="2:9" ht="12.75" customHeight="1">
      <c r="B51" s="37"/>
      <c r="C51" s="123"/>
      <c r="D51" s="124"/>
      <c r="E51" s="119" t="s">
        <v>100</v>
      </c>
      <c r="F51" s="120"/>
      <c r="G51" s="117" t="s">
        <v>175</v>
      </c>
      <c r="H51" s="118"/>
      <c r="I51" s="38"/>
    </row>
    <row r="52" spans="2:9" ht="12.75">
      <c r="B52" s="37"/>
      <c r="C52" s="16" t="s">
        <v>165</v>
      </c>
      <c r="D52" s="16" t="s">
        <v>166</v>
      </c>
      <c r="E52" s="17" t="s">
        <v>26</v>
      </c>
      <c r="F52" s="16"/>
      <c r="G52" s="16" t="s">
        <v>27</v>
      </c>
      <c r="H52" s="21"/>
      <c r="I52" s="38"/>
    </row>
    <row r="53" spans="2:9" ht="8.25" customHeight="1">
      <c r="B53" s="37"/>
      <c r="C53" s="18"/>
      <c r="D53" s="18"/>
      <c r="E53" s="19"/>
      <c r="F53" s="18"/>
      <c r="G53" s="18"/>
      <c r="H53" s="42"/>
      <c r="I53" s="38"/>
    </row>
    <row r="54" spans="2:9" ht="8.25" customHeight="1">
      <c r="B54" s="37"/>
      <c r="C54" s="1"/>
      <c r="D54" s="1"/>
      <c r="E54" s="2"/>
      <c r="F54" s="1"/>
      <c r="G54" s="1"/>
      <c r="H54" s="42"/>
      <c r="I54" s="38"/>
    </row>
    <row r="55" spans="2:9" ht="9.75" customHeight="1">
      <c r="B55" s="37"/>
      <c r="C55" s="7"/>
      <c r="D55" s="72"/>
      <c r="E55" s="6" t="s">
        <v>28</v>
      </c>
      <c r="F55" s="20"/>
      <c r="G55" s="20"/>
      <c r="H55" s="74"/>
      <c r="I55" s="38"/>
    </row>
    <row r="56" spans="2:9" ht="9" customHeight="1">
      <c r="B56" s="37"/>
      <c r="C56" s="107" t="s">
        <v>167</v>
      </c>
      <c r="D56" s="108"/>
      <c r="E56" s="102" t="s">
        <v>86</v>
      </c>
      <c r="F56" s="103"/>
      <c r="G56" s="104"/>
      <c r="H56" s="104"/>
      <c r="I56" s="38"/>
    </row>
    <row r="57" spans="2:9" ht="9" customHeight="1">
      <c r="B57" s="37"/>
      <c r="C57" s="109"/>
      <c r="D57" s="110"/>
      <c r="E57" s="102"/>
      <c r="F57" s="103"/>
      <c r="G57" s="104"/>
      <c r="H57" s="104"/>
      <c r="I57" s="38"/>
    </row>
    <row r="58" spans="2:9" ht="12" customHeight="1">
      <c r="B58" s="37"/>
      <c r="C58" s="111"/>
      <c r="D58" s="112"/>
      <c r="E58" s="102"/>
      <c r="F58" s="103"/>
      <c r="G58" s="104"/>
      <c r="H58" s="104"/>
      <c r="I58" s="38"/>
    </row>
    <row r="59" spans="2:9" ht="9.75" customHeight="1">
      <c r="B59" s="37"/>
      <c r="C59" s="111"/>
      <c r="D59" s="112"/>
      <c r="E59" s="105"/>
      <c r="F59" s="106"/>
      <c r="G59" s="104"/>
      <c r="H59" s="104"/>
      <c r="I59" s="38"/>
    </row>
    <row r="60" spans="2:9" ht="10.5" customHeight="1">
      <c r="B60" s="37"/>
      <c r="C60" s="7"/>
      <c r="D60" s="73"/>
      <c r="E60" s="102" t="s">
        <v>123</v>
      </c>
      <c r="F60" s="103"/>
      <c r="G60" s="104"/>
      <c r="H60" s="104"/>
      <c r="I60" s="38"/>
    </row>
    <row r="61" spans="2:9" ht="1.5" customHeight="1">
      <c r="B61" s="40"/>
      <c r="C61" s="39"/>
      <c r="D61" s="39"/>
      <c r="E61" s="39"/>
      <c r="F61" s="39"/>
      <c r="G61" s="39"/>
      <c r="H61" s="39"/>
      <c r="I61" s="41"/>
    </row>
    <row r="62" ht="3" customHeight="1"/>
    <row r="63" spans="2:9" ht="12.75">
      <c r="B63" s="69"/>
      <c r="C63" s="148"/>
      <c r="D63" s="148"/>
      <c r="E63" s="148"/>
      <c r="F63" s="148"/>
      <c r="G63" s="148"/>
      <c r="H63" s="148"/>
      <c r="I63" s="35"/>
    </row>
    <row r="64" spans="2:9" ht="12.75">
      <c r="B64" s="70"/>
      <c r="C64" s="149"/>
      <c r="D64" s="149"/>
      <c r="E64" s="149"/>
      <c r="F64" s="149"/>
      <c r="G64" s="149"/>
      <c r="H64" s="149"/>
      <c r="I64" s="38"/>
    </row>
    <row r="65" spans="2:9" ht="12.75">
      <c r="B65" s="70"/>
      <c r="C65" s="149"/>
      <c r="D65" s="149"/>
      <c r="E65" s="149"/>
      <c r="F65" s="149"/>
      <c r="G65" s="149"/>
      <c r="H65" s="149"/>
      <c r="I65" s="38"/>
    </row>
    <row r="66" spans="2:9" ht="12.75">
      <c r="B66" s="71"/>
      <c r="C66" s="150"/>
      <c r="D66" s="150"/>
      <c r="E66" s="150"/>
      <c r="F66" s="150"/>
      <c r="G66" s="150"/>
      <c r="H66" s="150"/>
      <c r="I66" s="41"/>
    </row>
    <row r="67" spans="1:10" ht="8.25" customHeight="1">
      <c r="A67" s="21"/>
      <c r="B67" s="21"/>
      <c r="C67" s="147" t="s">
        <v>141</v>
      </c>
      <c r="D67" s="147"/>
      <c r="E67" s="147"/>
      <c r="F67" s="147"/>
      <c r="G67" s="147"/>
      <c r="H67" s="147"/>
      <c r="I67" s="21"/>
      <c r="J67" s="21"/>
    </row>
  </sheetData>
  <sheetProtection password="9E30" sheet="1" objects="1" scenarios="1" selectLockedCells="1"/>
  <protectedRanges>
    <protectedRange password="DC41" sqref="D15:F18 D20:F20 D19:E19 D42:F42 D26 D27:E27 D21:E25 F23:F27" name="Range1"/>
    <protectedRange password="DC41" sqref="E3:F6" name="Range1_1"/>
    <protectedRange password="DC41" sqref="D44 C33:C36 D31 C29:C30 F44 C39:D41" name="Range1_2"/>
  </protectedRanges>
  <mergeCells count="54">
    <mergeCell ref="C67:H67"/>
    <mergeCell ref="C63:H66"/>
    <mergeCell ref="G49:H49"/>
    <mergeCell ref="C9:H10"/>
    <mergeCell ref="C12:H13"/>
    <mergeCell ref="D20:H20"/>
    <mergeCell ref="C29:C30"/>
    <mergeCell ref="D18:H18"/>
    <mergeCell ref="E49:F49"/>
    <mergeCell ref="G26:H26"/>
    <mergeCell ref="D3:E3"/>
    <mergeCell ref="D23:H23"/>
    <mergeCell ref="D15:H15"/>
    <mergeCell ref="D16:H16"/>
    <mergeCell ref="D17:H17"/>
    <mergeCell ref="D4:E4"/>
    <mergeCell ref="G19:H19"/>
    <mergeCell ref="F3:H3"/>
    <mergeCell ref="F4:H4"/>
    <mergeCell ref="G21:H21"/>
    <mergeCell ref="E31:H31"/>
    <mergeCell ref="G47:H47"/>
    <mergeCell ref="G48:H48"/>
    <mergeCell ref="E48:F48"/>
    <mergeCell ref="F44:H44"/>
    <mergeCell ref="D42:H42"/>
    <mergeCell ref="D41:E41"/>
    <mergeCell ref="D44:E44"/>
    <mergeCell ref="C47:D49"/>
    <mergeCell ref="E56:H59"/>
    <mergeCell ref="E60:H60"/>
    <mergeCell ref="C56:D59"/>
    <mergeCell ref="E50:F50"/>
    <mergeCell ref="G50:H50"/>
    <mergeCell ref="G51:H51"/>
    <mergeCell ref="E51:F51"/>
    <mergeCell ref="C50:D51"/>
    <mergeCell ref="D25:H25"/>
    <mergeCell ref="F6:H6"/>
    <mergeCell ref="D22:H22"/>
    <mergeCell ref="D19:E19"/>
    <mergeCell ref="D21:E21"/>
    <mergeCell ref="D24:E24"/>
    <mergeCell ref="G24:H24"/>
    <mergeCell ref="D5:E5"/>
    <mergeCell ref="E47:F47"/>
    <mergeCell ref="E46:F46"/>
    <mergeCell ref="D27:H27"/>
    <mergeCell ref="D45:E45"/>
    <mergeCell ref="E32:H32"/>
    <mergeCell ref="D43:H43"/>
    <mergeCell ref="D26:E26"/>
    <mergeCell ref="D6:E6"/>
    <mergeCell ref="F5:H5"/>
  </mergeCells>
  <dataValidations count="17">
    <dataValidation type="list" allowBlank="1" showInputMessage="1" showErrorMessage="1" promptTitle="Výber zariadenia" prompt="Vyberte si požadované zariadenie" errorTitle="Pozor" error="Požadované zariadenie nie je v ponuke." sqref="C39:C40">
      <formula1>CPE2</formula1>
    </dataValidation>
    <dataValidation allowBlank="1" showInputMessage="1" showErrorMessage="1" promptTitle="Výber zariadenia" prompt="Vyberte si požadované zariadenie" errorTitle="Pozor" error="Požadované zariadenie nie je v ponuke." sqref="C41"/>
    <dataValidation errorStyle="warning" type="list" operator="lessThanOrEqual" allowBlank="1" showInputMessage="1" showErrorMessage="1" promptTitle="Spôsob doručenia zariadenia" prompt="Vyberte 1 zo spôsobov doručenia" errorTitle="Pozor" error="Sériové číslo, ktoré ste vložili má buď nesprávny formát alebo príliš veľa znakov" sqref="D41:E41">
      <formula1>Sposob</formula1>
    </dataValidation>
    <dataValidation type="list" allowBlank="1" showInputMessage="1" showErrorMessage="1" promptTitle="Výber služby" prompt="Vyberte si službu, o ktorú máte záujem. Maximálne jedna základná služba na jednu zmluvu." errorTitle="Pozor" error="1. Je potrebné aby ste si vybrali službu, o ktorú máte záujem.&#10;2. Nie je možné označiť inú základnú službu ako sú tie, ktoré sa nachádzajú v zozname služieb." sqref="C29:C30">
      <formula1>Products2</formula1>
    </dataValidation>
    <dataValidation type="whole" allowBlank="1" showInputMessage="1" showErrorMessage="1" promptTitle="Počet prídavných služieb" prompt="Prosím vpísať numerické číslo od 1 do 50" errorTitle="Chybný zápis" error="Prosím vpísať numerické číslo od 1 do 50" sqref="D33:D36">
      <formula1>0</formula1>
      <formula2>50</formula2>
    </dataValidation>
    <dataValidation type="list" allowBlank="1" showInputMessage="1" showErrorMessage="1" promptTitle="Akcia" prompt="Vyberte si prislusnu akciu" errorTitle="Pozor" error="Neexistujuca akcia" sqref="D31">
      <formula1>Akcia2</formula1>
    </dataValidation>
    <dataValidation type="list" allowBlank="1" showInputMessage="1" showErrorMessage="1" promptTitle="Výber prídavných služieb" prompt="Vyberte si prídavnú službu, o ktorú máte záujem." errorTitle="Pozor" error="Nie je možné označiť inú prídavnú službu ako sú tie, ktoré sa nachádzajú v zozname služieb." sqref="C33:C36">
      <formula1>Addons2</formula1>
    </dataValidation>
    <dataValidation operator="equal" allowBlank="1" showInputMessage="1" showErrorMessage="1" sqref="D4:D6"/>
    <dataValidation type="textLength" allowBlank="1" showInputMessage="1" showErrorMessage="1" promptTitle="Dodatok Zmluvy" prompt="1. Vypĺňa Nextra zamestnanec alebo GTS Nextra Partner.&#10;2. Dodatok Zmluvy je poradové číslo dodatku (0-99). " errorTitle="Chyba pri zápise:" error="Dodatok zmluvy má maximálne 2 čísla" sqref="E4">
      <formula1>1</formula1>
      <formula2>2</formula2>
    </dataValidation>
    <dataValidation type="textLength" operator="equal" allowBlank="1" showInputMessage="1" showErrorMessage="1" promptTitle="Heslo" prompt="1. Vypĺňa Nextra zamestnanec alebo GTS Nextra Partner.&#10;2. Heslo má 10 znakov.&#10;3. Heslo je možné si zmeniť na http://moja.gtsnextra.sk" errorTitle="Chyba pri zápise:" error="Heslo pozostáva z 10 čísiel" sqref="E5:E6">
      <formula1>10</formula1>
    </dataValidation>
    <dataValidation operator="equal" allowBlank="1" showInputMessage="1" showErrorMessage="1" promptTitle="Zákaznícky portál" prompt="1. Na portál sa prihlásite použijúc Číslo zmluvy/Login a Hesla&#10;2. Následne si nastavíte Vaše prístupové údaje: Nový login, heslo, e-mail adresy, atď." sqref="F6:H6"/>
    <dataValidation type="textLength" operator="equal" allowBlank="1" showInputMessage="1" showErrorMessage="1" promptTitle="Číslo Zmluvy" prompt="1. Vypĺňa GTS zamestnanec alebo GTS Partner.&#10;2. Číslo zmluvy má 10 znakov.&#10;3. Login je možné si zmeniť na http://moja.gts.sk" errorTitle="Chyba pri zápise:" error="Číslo zmluvy pozostáva z 10 čísiel" sqref="F3:H3">
      <formula1>10</formula1>
    </dataValidation>
    <dataValidation type="textLength" allowBlank="1" showInputMessage="1" showErrorMessage="1" promptTitle="Dodatok Zmluvy" prompt="1. Vypĺňa GTS Slovakia zamestnanec alebo GTS Partner.&#10;2. Dodatok Zmluvy je poradové číslo dodatku (0-99). " errorTitle="Chyba pri zápise:" error="Dodatok zmluvy má maximálne 2 čísla" sqref="F4:H4">
      <formula1>1</formula1>
      <formula2>2</formula2>
    </dataValidation>
    <dataValidation type="textLength" operator="equal" allowBlank="1" showInputMessage="1" showErrorMessage="1" promptTitle="Heslo" prompt="1. Vypĺňa GTS zamestnanec alebo GTS Partner.&#10;2. Heslo má 10 znakov.&#10;3. Heslo je možné si zmeniť na http://moja.gts.sk" errorTitle="Chyba pri zápise:" error="Heslo pozostáva z 10 čísiel" sqref="F5:H5">
      <formula1>10</formula1>
    </dataValidation>
    <dataValidation errorStyle="warning" type="textLength" operator="equal" allowBlank="1" showInputMessage="1" showErrorMessage="1" promptTitle="Referenčné číslo adresáta" prompt="Napíšte 10 miestne Referenčné číslo adresáta T-Comu" errorTitle="Referenčné číslo adresáta" error="Referenčné číslo adresáta musí mať 10 miest" sqref="G26:H26">
      <formula1>10</formula1>
    </dataValidation>
    <dataValidation errorStyle="warning" type="textLength" operator="lessThanOrEqual" allowBlank="1" showInputMessage="1" showErrorMessage="1" promptTitle="Sériové číslo" prompt="Vypĺňa GTS Slovakia zamestnanec alebo GTS Partner." errorTitle="Pozor" error="Sériové číslo, ktoré ste vložili má buď nesprávny formát alebo príliš veľa znakov" sqref="D39:D40">
      <formula1>15</formula1>
    </dataValidation>
    <dataValidation type="list" allowBlank="1" showInputMessage="1" showErrorMessage="1" promptTitle="Fakturačné obdobie" sqref="D44:E44">
      <formula1>Billing2</formula1>
    </dataValidation>
  </dataValidations>
  <printOptions/>
  <pageMargins left="0.36" right="0.33" top="0.2755905511811024" bottom="0.1968503937007874" header="0.2755905511811024" footer="0.1968503937007874"/>
  <pageSetup horizontalDpi="600" verticalDpi="600" orientation="portrait" paperSize="9" r:id="rId4"/>
  <colBreaks count="1" manualBreakCount="1">
    <brk id="9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8" customWidth="1"/>
    <col min="2" max="4" width="10.28125" style="8" customWidth="1"/>
    <col min="5" max="7" width="8.57421875" style="8" customWidth="1"/>
    <col min="8" max="8" width="26.421875" style="8" bestFit="1" customWidth="1"/>
    <col min="9" max="11" width="10.28125" style="8" customWidth="1"/>
    <col min="12" max="12" width="9.140625" style="8" customWidth="1"/>
    <col min="13" max="13" width="28.421875" style="8" bestFit="1" customWidth="1"/>
    <col min="14" max="15" width="9.140625" style="8" customWidth="1"/>
    <col min="16" max="16" width="17.00390625" style="8" bestFit="1" customWidth="1"/>
    <col min="17" max="19" width="9.140625" style="8" customWidth="1"/>
    <col min="20" max="20" width="12.00390625" style="8" bestFit="1" customWidth="1"/>
    <col min="21" max="16384" width="9.140625" style="8" customWidth="1"/>
  </cols>
  <sheetData>
    <row r="1" spans="1:20" ht="12.75">
      <c r="A1" s="8" t="s">
        <v>30</v>
      </c>
      <c r="B1" s="8" t="s">
        <v>31</v>
      </c>
      <c r="C1" s="8" t="s">
        <v>152</v>
      </c>
      <c r="D1" s="8" t="s">
        <v>153</v>
      </c>
      <c r="E1" s="8" t="s">
        <v>32</v>
      </c>
      <c r="F1" s="8" t="s">
        <v>154</v>
      </c>
      <c r="G1" s="8" t="s">
        <v>155</v>
      </c>
      <c r="H1" s="8" t="s">
        <v>33</v>
      </c>
      <c r="I1" s="8" t="s">
        <v>31</v>
      </c>
      <c r="J1" s="8" t="s">
        <v>152</v>
      </c>
      <c r="K1" s="8" t="s">
        <v>153</v>
      </c>
      <c r="L1" s="8" t="s">
        <v>34</v>
      </c>
      <c r="M1" s="8" t="s">
        <v>35</v>
      </c>
      <c r="P1" s="8" t="s">
        <v>36</v>
      </c>
      <c r="S1" s="8" t="s">
        <v>37</v>
      </c>
      <c r="T1" s="8" t="s">
        <v>108</v>
      </c>
    </row>
    <row r="2" spans="1:20" ht="12.75">
      <c r="A2" s="8" t="s">
        <v>16</v>
      </c>
      <c r="B2" s="8">
        <v>0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 t="s">
        <v>17</v>
      </c>
      <c r="I2" s="8">
        <v>0</v>
      </c>
      <c r="J2" s="8">
        <v>0</v>
      </c>
      <c r="K2" s="8">
        <v>0</v>
      </c>
      <c r="L2" s="8">
        <v>0</v>
      </c>
      <c r="M2" s="8" t="s">
        <v>21</v>
      </c>
      <c r="N2" s="8">
        <v>0</v>
      </c>
      <c r="O2" s="8">
        <v>0</v>
      </c>
      <c r="P2" s="8" t="s">
        <v>156</v>
      </c>
      <c r="Q2" s="8" t="s">
        <v>24</v>
      </c>
      <c r="R2" s="8" t="s">
        <v>38</v>
      </c>
      <c r="S2" s="8" t="s">
        <v>170</v>
      </c>
      <c r="T2" s="8" t="s">
        <v>120</v>
      </c>
    </row>
    <row r="3" spans="1:20" ht="12.75">
      <c r="A3" s="8" t="s">
        <v>142</v>
      </c>
      <c r="B3" s="66">
        <v>138.21</v>
      </c>
      <c r="C3" s="8">
        <f>1.19/30.126</f>
        <v>0.0395007634601341</v>
      </c>
      <c r="D3" s="67">
        <v>0</v>
      </c>
      <c r="E3" s="68">
        <v>19.04</v>
      </c>
      <c r="F3" s="68">
        <v>11.9</v>
      </c>
      <c r="G3" s="68">
        <v>11.9</v>
      </c>
      <c r="H3" s="8" t="s">
        <v>80</v>
      </c>
      <c r="I3" s="8">
        <v>138.21</v>
      </c>
      <c r="J3" s="8">
        <f>1.19/30.126</f>
        <v>0.0395007634601341</v>
      </c>
      <c r="K3" s="67">
        <v>0</v>
      </c>
      <c r="L3" s="8">
        <v>7.8606519285666865</v>
      </c>
      <c r="M3" s="8" t="s">
        <v>102</v>
      </c>
      <c r="N3" s="8">
        <v>51.311491734714195</v>
      </c>
      <c r="O3" s="8">
        <v>0</v>
      </c>
      <c r="P3" s="8" t="s">
        <v>157</v>
      </c>
      <c r="Q3" s="8" t="s">
        <v>39</v>
      </c>
      <c r="R3" s="8" t="s">
        <v>40</v>
      </c>
      <c r="S3" s="8" t="s">
        <v>171</v>
      </c>
      <c r="T3" s="8" t="s">
        <v>109</v>
      </c>
    </row>
    <row r="4" spans="1:20" ht="12.75">
      <c r="A4" s="8" t="s">
        <v>143</v>
      </c>
      <c r="B4" s="66">
        <v>138.21</v>
      </c>
      <c r="C4" s="8">
        <f>1.19/30.126</f>
        <v>0.0395007634601341</v>
      </c>
      <c r="D4" s="67">
        <v>0</v>
      </c>
      <c r="E4" s="68">
        <v>21.84</v>
      </c>
      <c r="F4" s="68">
        <v>14.7</v>
      </c>
      <c r="G4" s="68">
        <v>14.7</v>
      </c>
      <c r="H4" s="8" t="s">
        <v>169</v>
      </c>
      <c r="I4" s="8">
        <v>138.21</v>
      </c>
      <c r="J4" s="8">
        <f>1.19/30.126</f>
        <v>0.0395007634601341</v>
      </c>
      <c r="K4" s="67">
        <v>0</v>
      </c>
      <c r="L4" s="8">
        <v>0</v>
      </c>
      <c r="M4" s="8" t="s">
        <v>103</v>
      </c>
      <c r="N4" s="8">
        <v>13.153754232224655</v>
      </c>
      <c r="O4" s="8">
        <v>0</v>
      </c>
      <c r="P4" s="8" t="s">
        <v>158</v>
      </c>
      <c r="Q4" s="8" t="s">
        <v>41</v>
      </c>
      <c r="R4" s="8" t="s">
        <v>42</v>
      </c>
      <c r="T4" s="8" t="s">
        <v>110</v>
      </c>
    </row>
    <row r="5" spans="1:18" ht="12.75">
      <c r="A5" s="8" t="s">
        <v>144</v>
      </c>
      <c r="B5" s="66">
        <v>138.21</v>
      </c>
      <c r="C5" s="8">
        <f>1.19/30.126</f>
        <v>0.0395007634601341</v>
      </c>
      <c r="D5" s="67">
        <v>0</v>
      </c>
      <c r="E5" s="68">
        <v>29.04</v>
      </c>
      <c r="F5" s="68">
        <v>21.9</v>
      </c>
      <c r="G5" s="68">
        <v>21.9</v>
      </c>
      <c r="H5" s="8" t="s">
        <v>149</v>
      </c>
      <c r="I5" s="8">
        <v>0</v>
      </c>
      <c r="J5" s="8">
        <v>0</v>
      </c>
      <c r="K5" s="8">
        <v>0</v>
      </c>
      <c r="L5" s="8">
        <v>0</v>
      </c>
      <c r="M5" s="8" t="s">
        <v>83</v>
      </c>
      <c r="N5" s="8">
        <v>67.11179711876784</v>
      </c>
      <c r="O5" s="8">
        <v>0</v>
      </c>
      <c r="P5" s="8" t="s">
        <v>159</v>
      </c>
      <c r="Q5" s="8" t="s">
        <v>43</v>
      </c>
      <c r="R5" s="8" t="s">
        <v>44</v>
      </c>
    </row>
    <row r="6" spans="1:21" ht="12.75">
      <c r="A6" s="8" t="s">
        <v>66</v>
      </c>
      <c r="B6" s="10">
        <v>7.86</v>
      </c>
      <c r="C6" s="10">
        <v>7.86</v>
      </c>
      <c r="D6" s="10">
        <v>7.86</v>
      </c>
      <c r="E6" s="10">
        <v>0</v>
      </c>
      <c r="F6" s="10">
        <v>0</v>
      </c>
      <c r="G6" s="10">
        <v>0</v>
      </c>
      <c r="H6" s="8" t="s">
        <v>150</v>
      </c>
      <c r="I6" s="8">
        <v>0</v>
      </c>
      <c r="J6" s="8">
        <v>0</v>
      </c>
      <c r="K6" s="8">
        <v>0</v>
      </c>
      <c r="L6" s="8">
        <v>0</v>
      </c>
      <c r="M6" s="8" t="s">
        <v>85</v>
      </c>
      <c r="N6" s="8">
        <v>21.922923720374424</v>
      </c>
      <c r="O6" s="8">
        <v>0</v>
      </c>
      <c r="U6" s="10"/>
    </row>
    <row r="7" spans="1:21" ht="12.75">
      <c r="A7" s="8" t="s">
        <v>68</v>
      </c>
      <c r="B7" s="10">
        <v>7.86</v>
      </c>
      <c r="C7" s="10">
        <v>7.86</v>
      </c>
      <c r="D7" s="10">
        <v>7.86</v>
      </c>
      <c r="E7" s="10">
        <v>6.675629024762663</v>
      </c>
      <c r="F7" s="10">
        <v>6.675629024762663</v>
      </c>
      <c r="G7" s="10">
        <v>6.675629024762663</v>
      </c>
      <c r="H7" s="8" t="s">
        <v>161</v>
      </c>
      <c r="I7" s="8">
        <v>0</v>
      </c>
      <c r="J7" s="8">
        <v>0</v>
      </c>
      <c r="K7" s="8">
        <v>0</v>
      </c>
      <c r="L7" s="8">
        <v>0</v>
      </c>
      <c r="M7" s="8" t="s">
        <v>84</v>
      </c>
      <c r="N7" s="8">
        <v>106.61256057890193</v>
      </c>
      <c r="O7" s="8">
        <v>0</v>
      </c>
      <c r="T7" s="10"/>
      <c r="U7" s="10"/>
    </row>
    <row r="8" spans="1:21" ht="12.75">
      <c r="A8" s="8" t="s">
        <v>70</v>
      </c>
      <c r="B8" s="10">
        <v>7.86</v>
      </c>
      <c r="C8" s="10">
        <v>7.86</v>
      </c>
      <c r="D8" s="10">
        <v>7.86</v>
      </c>
      <c r="E8" s="10">
        <v>13.785766447586802</v>
      </c>
      <c r="F8" s="10">
        <v>13.785766447586802</v>
      </c>
      <c r="G8" s="10">
        <v>13.785766447586802</v>
      </c>
      <c r="H8" s="8" t="s">
        <v>160</v>
      </c>
      <c r="I8" s="8">
        <v>0</v>
      </c>
      <c r="J8" s="8">
        <v>0</v>
      </c>
      <c r="K8" s="8">
        <v>0</v>
      </c>
      <c r="L8" s="8">
        <v>0</v>
      </c>
      <c r="M8" s="8" t="s">
        <v>87</v>
      </c>
      <c r="N8" s="8">
        <v>39</v>
      </c>
      <c r="O8" s="8">
        <v>0</v>
      </c>
      <c r="T8" s="10"/>
      <c r="U8" s="10"/>
    </row>
    <row r="9" spans="1:21" ht="12.75">
      <c r="A9" s="8" t="s">
        <v>72</v>
      </c>
      <c r="B9" s="10">
        <v>7.86</v>
      </c>
      <c r="C9" s="10">
        <v>7.86</v>
      </c>
      <c r="D9" s="10">
        <v>7.86</v>
      </c>
      <c r="E9" s="10">
        <v>27.611033658633737</v>
      </c>
      <c r="F9" s="10">
        <v>27.611033658633737</v>
      </c>
      <c r="G9" s="10">
        <v>27.611033658633737</v>
      </c>
      <c r="H9" s="8" t="s">
        <v>162</v>
      </c>
      <c r="I9" s="8">
        <v>0</v>
      </c>
      <c r="J9" s="8">
        <v>0</v>
      </c>
      <c r="K9" s="8">
        <v>0</v>
      </c>
      <c r="L9" s="8">
        <v>0</v>
      </c>
      <c r="M9" s="8" t="s">
        <v>104</v>
      </c>
      <c r="N9" s="8">
        <v>146.11332403903603</v>
      </c>
      <c r="O9" s="8">
        <v>0</v>
      </c>
      <c r="T9" s="10"/>
      <c r="U9" s="11"/>
    </row>
    <row r="10" spans="2:21" ht="12.75">
      <c r="B10" s="10"/>
      <c r="C10" s="10"/>
      <c r="D10" s="10"/>
      <c r="E10" s="10"/>
      <c r="F10" s="10"/>
      <c r="G10" s="10"/>
      <c r="H10" s="8" t="s">
        <v>163</v>
      </c>
      <c r="I10" s="8">
        <v>0</v>
      </c>
      <c r="J10" s="8">
        <v>0</v>
      </c>
      <c r="K10" s="8">
        <v>0</v>
      </c>
      <c r="L10" s="8">
        <v>0</v>
      </c>
      <c r="M10" s="8" t="s">
        <v>105</v>
      </c>
      <c r="N10" s="8">
        <v>98.71240788687511</v>
      </c>
      <c r="O10" s="8">
        <v>0</v>
      </c>
      <c r="T10" s="10"/>
      <c r="U10" s="10"/>
    </row>
    <row r="11" spans="2:21" ht="12.75">
      <c r="B11" s="10"/>
      <c r="C11" s="10"/>
      <c r="D11" s="10"/>
      <c r="E11" s="10"/>
      <c r="F11" s="10"/>
      <c r="G11" s="10"/>
      <c r="H11" s="8" t="s">
        <v>93</v>
      </c>
      <c r="I11" s="8">
        <v>0</v>
      </c>
      <c r="J11" s="8">
        <v>0</v>
      </c>
      <c r="K11" s="8">
        <v>0</v>
      </c>
      <c r="L11" s="8">
        <v>3.9105755825532755</v>
      </c>
      <c r="M11" s="8" t="s">
        <v>131</v>
      </c>
      <c r="N11" s="8">
        <v>89.85</v>
      </c>
      <c r="O11" s="8">
        <v>0</v>
      </c>
      <c r="T11" s="10"/>
      <c r="U11" s="10"/>
    </row>
    <row r="12" spans="2:21" ht="12.75">
      <c r="B12" s="10"/>
      <c r="C12" s="10"/>
      <c r="D12" s="10"/>
      <c r="E12" s="10"/>
      <c r="F12" s="10"/>
      <c r="G12" s="10"/>
      <c r="H12" s="8" t="s">
        <v>164</v>
      </c>
      <c r="I12" s="8">
        <v>0</v>
      </c>
      <c r="J12" s="8">
        <v>0</v>
      </c>
      <c r="K12" s="8">
        <v>0</v>
      </c>
      <c r="L12" s="8">
        <v>0.04</v>
      </c>
      <c r="M12" s="8" t="s">
        <v>132</v>
      </c>
      <c r="N12" s="8">
        <v>0</v>
      </c>
      <c r="O12" s="8">
        <f>N11/18</f>
        <v>4.991666666666666</v>
      </c>
      <c r="T12" s="10"/>
      <c r="U12" s="10"/>
    </row>
    <row r="13" spans="5:21" ht="12.75">
      <c r="E13" s="10"/>
      <c r="F13" s="10"/>
      <c r="G13" s="10"/>
      <c r="H13" s="8" t="s">
        <v>125</v>
      </c>
      <c r="I13" s="8">
        <v>0</v>
      </c>
      <c r="J13" s="8">
        <v>0</v>
      </c>
      <c r="K13" s="8">
        <v>0</v>
      </c>
      <c r="L13" s="8">
        <v>29.625572595100575</v>
      </c>
      <c r="M13" s="8" t="s">
        <v>145</v>
      </c>
      <c r="N13" s="8">
        <v>59.5</v>
      </c>
      <c r="T13" s="10"/>
      <c r="U13" s="10"/>
    </row>
    <row r="14" spans="5:21" ht="12.75">
      <c r="E14" s="10"/>
      <c r="F14" s="10"/>
      <c r="G14" s="10"/>
      <c r="H14" s="8" t="s">
        <v>126</v>
      </c>
      <c r="I14" s="8">
        <v>0</v>
      </c>
      <c r="J14" s="8">
        <v>0</v>
      </c>
      <c r="K14" s="8">
        <v>0</v>
      </c>
      <c r="L14" s="8">
        <v>19.75038173006705</v>
      </c>
      <c r="M14" s="8" t="s">
        <v>146</v>
      </c>
      <c r="O14" s="8">
        <f>N13/18</f>
        <v>3.3055555555555554</v>
      </c>
      <c r="T14" s="10"/>
      <c r="U14" s="10"/>
    </row>
    <row r="15" spans="5:21" ht="12.75">
      <c r="E15" s="10"/>
      <c r="F15" s="10"/>
      <c r="G15" s="10"/>
      <c r="H15" s="8" t="s">
        <v>127</v>
      </c>
      <c r="I15" s="8">
        <v>0</v>
      </c>
      <c r="J15" s="8">
        <v>0</v>
      </c>
      <c r="K15" s="8">
        <v>0</v>
      </c>
      <c r="L15" s="8">
        <v>3.160061076810728</v>
      </c>
      <c r="M15" s="8" t="s">
        <v>81</v>
      </c>
      <c r="N15" s="8">
        <v>104.72</v>
      </c>
      <c r="O15" s="8">
        <v>0</v>
      </c>
      <c r="T15" s="10"/>
      <c r="U15" s="10"/>
    </row>
    <row r="16" spans="5:21" ht="12.75">
      <c r="E16" s="10"/>
      <c r="F16" s="10"/>
      <c r="G16" s="10"/>
      <c r="H16" s="8" t="s">
        <v>128</v>
      </c>
      <c r="I16" s="8">
        <v>0</v>
      </c>
      <c r="J16" s="8">
        <v>0</v>
      </c>
      <c r="K16" s="8">
        <v>0</v>
      </c>
      <c r="L16" s="8">
        <v>33.57564894111399</v>
      </c>
      <c r="M16" s="8" t="s">
        <v>94</v>
      </c>
      <c r="N16" s="8">
        <v>136.85</v>
      </c>
      <c r="O16" s="8">
        <v>0</v>
      </c>
      <c r="T16" s="10"/>
      <c r="U16" s="10"/>
    </row>
    <row r="17" spans="5:21" ht="12.75">
      <c r="E17" s="10"/>
      <c r="F17" s="10"/>
      <c r="G17" s="10"/>
      <c r="H17" s="8" t="s">
        <v>129</v>
      </c>
      <c r="I17" s="8">
        <v>0</v>
      </c>
      <c r="J17" s="8">
        <v>0</v>
      </c>
      <c r="K17" s="8">
        <v>0</v>
      </c>
      <c r="L17" s="8">
        <v>37.52572528712739</v>
      </c>
      <c r="M17" s="8" t="s">
        <v>82</v>
      </c>
      <c r="N17" s="8">
        <v>120.19</v>
      </c>
      <c r="O17" s="8">
        <v>0</v>
      </c>
      <c r="T17" s="10"/>
      <c r="U17" s="10"/>
    </row>
    <row r="18" spans="5:21" ht="12.75">
      <c r="E18" s="10"/>
      <c r="F18" s="10"/>
      <c r="G18" s="10"/>
      <c r="H18" s="8" t="s">
        <v>130</v>
      </c>
      <c r="I18" s="8">
        <v>0</v>
      </c>
      <c r="J18" s="8">
        <v>0</v>
      </c>
      <c r="K18" s="8">
        <v>0</v>
      </c>
      <c r="L18" s="8">
        <v>27.65053442209387</v>
      </c>
      <c r="M18" s="8" t="s">
        <v>95</v>
      </c>
      <c r="N18" s="8">
        <v>153.51</v>
      </c>
      <c r="O18" s="8">
        <v>0</v>
      </c>
      <c r="T18" s="10"/>
      <c r="U18" s="10"/>
    </row>
    <row r="19" spans="5:21" ht="12.75">
      <c r="E19" s="10"/>
      <c r="F19" s="10"/>
      <c r="G19" s="10"/>
      <c r="H19" s="8" t="s">
        <v>130</v>
      </c>
      <c r="I19" s="8">
        <v>0</v>
      </c>
      <c r="J19" s="8">
        <v>0</v>
      </c>
      <c r="K19" s="8">
        <v>0</v>
      </c>
      <c r="L19" s="8">
        <v>27.65053442209387</v>
      </c>
      <c r="M19" s="8" t="s">
        <v>91</v>
      </c>
      <c r="N19" s="8">
        <v>0</v>
      </c>
      <c r="O19" s="8">
        <v>5.817777777777778</v>
      </c>
      <c r="T19" s="10"/>
      <c r="U19" s="10"/>
    </row>
    <row r="20" spans="1:21" ht="12.75">
      <c r="A20" s="12"/>
      <c r="E20" s="10"/>
      <c r="F20" s="10"/>
      <c r="G20" s="10"/>
      <c r="H20" s="8" t="s">
        <v>45</v>
      </c>
      <c r="I20" s="8">
        <v>0</v>
      </c>
      <c r="J20" s="8">
        <v>0</v>
      </c>
      <c r="K20" s="8">
        <v>0</v>
      </c>
      <c r="L20" s="8">
        <v>3.160061076810728</v>
      </c>
      <c r="M20" s="8" t="s">
        <v>96</v>
      </c>
      <c r="N20" s="8">
        <v>0</v>
      </c>
      <c r="O20" s="8">
        <v>7.602777777777778</v>
      </c>
      <c r="T20" s="10"/>
      <c r="U20" s="10"/>
    </row>
    <row r="21" spans="1:21" ht="12.75">
      <c r="A21" s="12"/>
      <c r="E21" s="10"/>
      <c r="F21" s="10"/>
      <c r="G21" s="10"/>
      <c r="H21" s="8" t="s">
        <v>46</v>
      </c>
      <c r="I21" s="8">
        <v>0</v>
      </c>
      <c r="J21" s="8">
        <v>0</v>
      </c>
      <c r="K21" s="8">
        <v>0</v>
      </c>
      <c r="L21" s="8">
        <v>19.710880966606915</v>
      </c>
      <c r="M21" s="8" t="s">
        <v>92</v>
      </c>
      <c r="N21" s="8">
        <v>0</v>
      </c>
      <c r="O21" s="8">
        <v>6.677222222222222</v>
      </c>
      <c r="T21" s="10"/>
      <c r="U21" s="10"/>
    </row>
    <row r="22" spans="1:21" ht="12.75">
      <c r="A22" s="12"/>
      <c r="E22" s="10"/>
      <c r="F22" s="10"/>
      <c r="G22" s="10"/>
      <c r="H22" s="8" t="s">
        <v>47</v>
      </c>
      <c r="I22" s="8">
        <v>0</v>
      </c>
      <c r="J22" s="8">
        <v>0</v>
      </c>
      <c r="K22" s="8">
        <v>0</v>
      </c>
      <c r="L22" s="8">
        <v>19.710880966606915</v>
      </c>
      <c r="M22" s="8" t="s">
        <v>97</v>
      </c>
      <c r="N22" s="8">
        <v>0</v>
      </c>
      <c r="O22" s="8">
        <v>8.528333333333332</v>
      </c>
      <c r="T22" s="10"/>
      <c r="U22" s="10"/>
    </row>
    <row r="23" spans="1:21" ht="12.75">
      <c r="A23" s="12"/>
      <c r="E23" s="10"/>
      <c r="F23" s="10"/>
      <c r="G23" s="10"/>
      <c r="H23" s="8" t="s">
        <v>48</v>
      </c>
      <c r="I23" s="8">
        <v>0</v>
      </c>
      <c r="J23" s="8">
        <v>0</v>
      </c>
      <c r="K23" s="8">
        <v>0</v>
      </c>
      <c r="L23" s="8">
        <v>3.160061076810728</v>
      </c>
      <c r="M23" s="8" t="s">
        <v>49</v>
      </c>
      <c r="N23" s="8">
        <v>158.0030538405364</v>
      </c>
      <c r="O23" s="8">
        <v>0</v>
      </c>
      <c r="T23" s="24"/>
      <c r="U23" s="24"/>
    </row>
    <row r="24" spans="1:21" ht="12.75">
      <c r="A24" s="12"/>
      <c r="E24" s="10"/>
      <c r="F24" s="10"/>
      <c r="G24" s="10"/>
      <c r="H24" s="8" t="s">
        <v>50</v>
      </c>
      <c r="I24" s="8">
        <v>0</v>
      </c>
      <c r="J24" s="8">
        <v>0</v>
      </c>
      <c r="K24" s="8">
        <v>0</v>
      </c>
      <c r="L24" s="8">
        <v>3.160061076810728</v>
      </c>
      <c r="M24" s="8" t="s">
        <v>101</v>
      </c>
      <c r="N24" s="8">
        <v>0</v>
      </c>
      <c r="O24" s="8">
        <v>8.769169488149771</v>
      </c>
      <c r="T24" s="24"/>
      <c r="U24" s="24"/>
    </row>
    <row r="25" spans="1:21" ht="12.75">
      <c r="A25" s="12"/>
      <c r="E25" s="10"/>
      <c r="F25" s="10"/>
      <c r="G25" s="10"/>
      <c r="H25" s="8" t="s">
        <v>51</v>
      </c>
      <c r="I25" s="8">
        <v>0</v>
      </c>
      <c r="J25" s="8">
        <v>0</v>
      </c>
      <c r="K25" s="8">
        <v>0</v>
      </c>
      <c r="L25" s="8">
        <v>11.810728274580097</v>
      </c>
      <c r="M25" s="8" t="s">
        <v>52</v>
      </c>
      <c r="N25" s="8">
        <v>0</v>
      </c>
      <c r="O25" s="8">
        <v>19.75038173006705</v>
      </c>
      <c r="T25" s="24"/>
      <c r="U25" s="24"/>
    </row>
    <row r="26" spans="1:21" ht="12.75">
      <c r="A26" s="12"/>
      <c r="E26" s="10"/>
      <c r="F26" s="10"/>
      <c r="G26" s="10"/>
      <c r="H26" s="8" t="s">
        <v>88</v>
      </c>
      <c r="I26" s="8">
        <v>0</v>
      </c>
      <c r="J26" s="8">
        <v>0</v>
      </c>
      <c r="K26" s="8">
        <v>0</v>
      </c>
      <c r="L26" s="8">
        <v>11.810728274580097</v>
      </c>
      <c r="M26" s="8" t="s">
        <v>54</v>
      </c>
      <c r="N26" s="8">
        <v>0</v>
      </c>
      <c r="O26" s="8">
        <v>3.95007634601341</v>
      </c>
      <c r="T26" s="24"/>
      <c r="U26" s="24"/>
    </row>
    <row r="27" spans="1:21" ht="12.75">
      <c r="A27" s="12"/>
      <c r="E27" s="10"/>
      <c r="F27" s="10"/>
      <c r="G27" s="10"/>
      <c r="H27" s="8" t="s">
        <v>53</v>
      </c>
      <c r="I27" s="8">
        <v>0</v>
      </c>
      <c r="J27" s="8">
        <v>0</v>
      </c>
      <c r="K27" s="8">
        <v>0</v>
      </c>
      <c r="L27" s="8">
        <v>7.90015269202682</v>
      </c>
      <c r="T27" s="24"/>
      <c r="U27" s="24"/>
    </row>
    <row r="28" spans="1:21" ht="12.75">
      <c r="A28" s="12"/>
      <c r="E28" s="10"/>
      <c r="F28" s="10"/>
      <c r="G28" s="10"/>
      <c r="H28" s="8" t="s">
        <v>55</v>
      </c>
      <c r="I28" s="8">
        <v>7.90015269202682</v>
      </c>
      <c r="J28" s="8">
        <v>7.90015269202682</v>
      </c>
      <c r="K28" s="8">
        <v>7.90015269202682</v>
      </c>
      <c r="L28" s="8">
        <v>7.90015269202682</v>
      </c>
      <c r="O28" s="9"/>
      <c r="T28" s="24"/>
      <c r="U28" s="24"/>
    </row>
    <row r="29" spans="1:21" ht="12.75">
      <c r="A29" s="12"/>
      <c r="E29" s="10"/>
      <c r="F29" s="10"/>
      <c r="G29" s="10"/>
      <c r="H29" s="8" t="s">
        <v>56</v>
      </c>
      <c r="I29" s="8">
        <v>0</v>
      </c>
      <c r="J29" s="8">
        <v>0</v>
      </c>
      <c r="K29" s="8">
        <v>0</v>
      </c>
      <c r="L29" s="8">
        <v>15.80030538405364</v>
      </c>
      <c r="O29" s="9"/>
      <c r="T29" s="24"/>
      <c r="U29" s="24"/>
    </row>
    <row r="30" spans="5:21" ht="12.75">
      <c r="E30" s="10"/>
      <c r="F30" s="10"/>
      <c r="G30" s="10"/>
      <c r="H30" s="8" t="s">
        <v>57</v>
      </c>
      <c r="I30" s="8">
        <v>0</v>
      </c>
      <c r="J30" s="8">
        <v>0</v>
      </c>
      <c r="K30" s="8">
        <v>0</v>
      </c>
      <c r="L30" s="8">
        <v>13.430259576445593</v>
      </c>
      <c r="O30" s="9"/>
      <c r="T30" s="24"/>
      <c r="U30" s="24"/>
    </row>
    <row r="31" spans="5:21" ht="12.75">
      <c r="E31" s="10"/>
      <c r="F31" s="10"/>
      <c r="G31" s="10"/>
      <c r="H31" s="8" t="s">
        <v>58</v>
      </c>
      <c r="I31" s="8">
        <v>0</v>
      </c>
      <c r="J31" s="8">
        <v>0</v>
      </c>
      <c r="K31" s="8">
        <v>0</v>
      </c>
      <c r="L31" s="8">
        <v>13.430259576445593</v>
      </c>
      <c r="O31" s="9"/>
      <c r="T31" s="24"/>
      <c r="U31" s="24"/>
    </row>
    <row r="32" spans="2:21" ht="12.75">
      <c r="B32" s="10"/>
      <c r="C32" s="10"/>
      <c r="E32" s="10"/>
      <c r="F32" s="10"/>
      <c r="G32" s="10"/>
      <c r="H32" s="8" t="s">
        <v>59</v>
      </c>
      <c r="I32" s="8">
        <v>0</v>
      </c>
      <c r="J32" s="8">
        <v>0</v>
      </c>
      <c r="K32" s="8">
        <v>0</v>
      </c>
      <c r="L32" s="8">
        <v>13.430259576445593</v>
      </c>
      <c r="O32" s="9"/>
      <c r="T32" s="24"/>
      <c r="U32" s="24"/>
    </row>
    <row r="33" spans="2:21" ht="12.75">
      <c r="B33" s="10"/>
      <c r="C33" s="10"/>
      <c r="D33" s="10"/>
      <c r="E33" s="10"/>
      <c r="F33" s="10"/>
      <c r="G33" s="10"/>
      <c r="H33" s="10" t="s">
        <v>60</v>
      </c>
      <c r="I33" s="8">
        <v>7.86</v>
      </c>
      <c r="J33" s="8">
        <v>7.86</v>
      </c>
      <c r="K33" s="8">
        <v>7.86</v>
      </c>
      <c r="L33" s="8">
        <v>0</v>
      </c>
      <c r="O33" s="9"/>
      <c r="T33" s="10"/>
      <c r="U33" s="10"/>
    </row>
    <row r="34" spans="2:21" ht="12.75">
      <c r="B34" s="10"/>
      <c r="C34" s="10"/>
      <c r="D34" s="10"/>
      <c r="E34" s="10"/>
      <c r="F34" s="10"/>
      <c r="G34" s="10"/>
      <c r="H34" s="10" t="s">
        <v>61</v>
      </c>
      <c r="I34" s="8">
        <v>7.86</v>
      </c>
      <c r="J34" s="8">
        <v>7.86</v>
      </c>
      <c r="K34" s="8">
        <v>7.86</v>
      </c>
      <c r="L34" s="8">
        <v>6.280621390161322</v>
      </c>
      <c r="N34" s="9"/>
      <c r="O34" s="9"/>
      <c r="T34" s="10"/>
      <c r="U34" s="10"/>
    </row>
    <row r="35" spans="2:21" ht="12.75">
      <c r="B35" s="10"/>
      <c r="C35" s="10"/>
      <c r="D35" s="10"/>
      <c r="E35" s="10"/>
      <c r="F35" s="10"/>
      <c r="G35" s="10"/>
      <c r="H35" s="10" t="s">
        <v>62</v>
      </c>
      <c r="I35" s="8">
        <v>7.86</v>
      </c>
      <c r="J35" s="8">
        <v>7.86</v>
      </c>
      <c r="K35" s="8">
        <v>7.86</v>
      </c>
      <c r="L35" s="8">
        <v>12.995751178384118</v>
      </c>
      <c r="N35" s="9"/>
      <c r="O35" s="9"/>
      <c r="T35" s="10"/>
      <c r="U35" s="10"/>
    </row>
    <row r="36" spans="2:21" ht="12.75">
      <c r="B36" s="10"/>
      <c r="C36" s="10"/>
      <c r="D36" s="10"/>
      <c r="E36" s="10"/>
      <c r="F36" s="10"/>
      <c r="G36" s="10"/>
      <c r="H36" s="10" t="s">
        <v>63</v>
      </c>
      <c r="I36" s="8">
        <v>7.86</v>
      </c>
      <c r="J36" s="8">
        <v>7.86</v>
      </c>
      <c r="K36" s="8">
        <v>7.86</v>
      </c>
      <c r="L36" s="8">
        <v>26.821018389431053</v>
      </c>
      <c r="N36" s="9"/>
      <c r="O36" s="9"/>
      <c r="T36" s="10"/>
      <c r="U36" s="10"/>
    </row>
    <row r="37" spans="2:21" ht="12.75">
      <c r="B37" s="10"/>
      <c r="C37" s="10"/>
      <c r="D37" s="10"/>
      <c r="E37" s="10"/>
      <c r="F37" s="10"/>
      <c r="G37" s="10"/>
      <c r="H37" s="8" t="s">
        <v>64</v>
      </c>
      <c r="I37" s="8">
        <v>0</v>
      </c>
      <c r="J37" s="8">
        <v>0</v>
      </c>
      <c r="K37" s="8">
        <v>0</v>
      </c>
      <c r="L37" s="8">
        <v>3.95007634601341</v>
      </c>
      <c r="N37" s="9"/>
      <c r="O37" s="9"/>
      <c r="T37" s="10"/>
      <c r="U37" s="10"/>
    </row>
    <row r="38" spans="2:21" ht="12.75" customHeight="1">
      <c r="B38" s="10"/>
      <c r="C38" s="10"/>
      <c r="D38" s="10"/>
      <c r="E38" s="10"/>
      <c r="F38" s="10"/>
      <c r="G38" s="10"/>
      <c r="H38" s="8" t="s">
        <v>65</v>
      </c>
      <c r="I38" s="8">
        <v>47.400916152160924</v>
      </c>
      <c r="J38" s="8">
        <v>47.400916152160924</v>
      </c>
      <c r="K38" s="8">
        <v>47.400916152160924</v>
      </c>
      <c r="L38" s="8">
        <v>0</v>
      </c>
      <c r="N38" s="9"/>
      <c r="O38" s="9"/>
      <c r="T38" s="10"/>
      <c r="U38" s="10"/>
    </row>
    <row r="39" spans="2:21" ht="12.75" customHeight="1">
      <c r="B39" s="10"/>
      <c r="C39" s="10"/>
      <c r="D39" s="10"/>
      <c r="E39" s="10"/>
      <c r="F39" s="10"/>
      <c r="G39" s="10"/>
      <c r="H39" s="8" t="s">
        <v>67</v>
      </c>
      <c r="I39" s="8">
        <v>23.700458076080462</v>
      </c>
      <c r="J39" s="8">
        <v>23.700458076080462</v>
      </c>
      <c r="K39" s="8">
        <v>23.700458076080462</v>
      </c>
      <c r="L39" s="8">
        <v>0</v>
      </c>
      <c r="N39" s="9"/>
      <c r="O39" s="9"/>
      <c r="T39" s="10"/>
      <c r="U39" s="10"/>
    </row>
    <row r="40" spans="2:21" ht="12.75">
      <c r="B40" s="10"/>
      <c r="C40" s="10"/>
      <c r="D40" s="10"/>
      <c r="E40" s="10"/>
      <c r="F40" s="10"/>
      <c r="G40" s="10"/>
      <c r="H40" s="8" t="s">
        <v>69</v>
      </c>
      <c r="I40" s="8">
        <v>0</v>
      </c>
      <c r="J40" s="8">
        <v>0</v>
      </c>
      <c r="K40" s="8">
        <v>0</v>
      </c>
      <c r="L40" s="8">
        <v>0</v>
      </c>
      <c r="N40" s="9"/>
      <c r="O40" s="9"/>
      <c r="T40" s="10"/>
      <c r="U40" s="10"/>
    </row>
    <row r="41" spans="2:21" ht="12.75">
      <c r="B41" s="10"/>
      <c r="C41" s="10"/>
      <c r="D41" s="10"/>
      <c r="E41" s="10"/>
      <c r="F41" s="10"/>
      <c r="G41" s="10"/>
      <c r="H41" s="8" t="s">
        <v>71</v>
      </c>
      <c r="I41" s="8">
        <v>0</v>
      </c>
      <c r="J41" s="8">
        <v>0</v>
      </c>
      <c r="K41" s="8">
        <v>0</v>
      </c>
      <c r="L41" s="8">
        <v>0</v>
      </c>
      <c r="N41" s="9"/>
      <c r="O41" s="9"/>
      <c r="T41" s="10"/>
      <c r="U41" s="11"/>
    </row>
    <row r="42" spans="2:21" ht="12.75">
      <c r="B42" s="10"/>
      <c r="C42" s="10"/>
      <c r="D42" s="10"/>
      <c r="E42" s="11"/>
      <c r="F42" s="11"/>
      <c r="G42" s="11"/>
      <c r="H42" s="8" t="s">
        <v>73</v>
      </c>
      <c r="I42" s="8">
        <v>0</v>
      </c>
      <c r="J42" s="8">
        <v>0</v>
      </c>
      <c r="K42" s="8">
        <v>0</v>
      </c>
      <c r="L42" s="8">
        <v>11.850229038040231</v>
      </c>
      <c r="N42" s="9"/>
      <c r="O42" s="9"/>
      <c r="T42" s="10"/>
      <c r="U42" s="11"/>
    </row>
    <row r="43" spans="2:21" ht="12.75">
      <c r="B43" s="10"/>
      <c r="C43" s="10"/>
      <c r="D43" s="10"/>
      <c r="E43" s="10"/>
      <c r="F43" s="10"/>
      <c r="G43" s="10"/>
      <c r="H43" s="8" t="s">
        <v>74</v>
      </c>
      <c r="I43" s="8">
        <v>0</v>
      </c>
      <c r="J43" s="8">
        <v>0</v>
      </c>
      <c r="K43" s="8">
        <v>0</v>
      </c>
      <c r="L43" s="8">
        <v>23.700458076080462</v>
      </c>
      <c r="N43" s="9"/>
      <c r="O43" s="9"/>
      <c r="T43" s="10"/>
      <c r="U43" s="11"/>
    </row>
    <row r="44" spans="2:21" ht="12.75">
      <c r="B44" s="10"/>
      <c r="C44" s="10"/>
      <c r="D44" s="10"/>
      <c r="E44" s="10"/>
      <c r="F44" s="10"/>
      <c r="G44" s="10"/>
      <c r="H44" s="8" t="s">
        <v>75</v>
      </c>
      <c r="I44" s="8">
        <v>0</v>
      </c>
      <c r="J44" s="8">
        <v>0</v>
      </c>
      <c r="K44" s="8">
        <v>0</v>
      </c>
      <c r="L44" s="8">
        <v>35.55068711412069</v>
      </c>
      <c r="N44" s="9"/>
      <c r="O44" s="9"/>
      <c r="T44" s="10"/>
      <c r="U44" s="11"/>
    </row>
    <row r="45" spans="5:15" ht="12.75">
      <c r="E45" s="11"/>
      <c r="F45" s="11"/>
      <c r="G45" s="11"/>
      <c r="H45" s="8" t="s">
        <v>76</v>
      </c>
      <c r="I45" s="8">
        <v>0</v>
      </c>
      <c r="J45" s="8">
        <v>0</v>
      </c>
      <c r="K45" s="8">
        <v>0</v>
      </c>
      <c r="L45" s="8">
        <v>47.400916152160924</v>
      </c>
      <c r="N45" s="9"/>
      <c r="O45" s="9"/>
    </row>
    <row r="46" spans="5:15" ht="12.75">
      <c r="E46" s="11"/>
      <c r="F46" s="11"/>
      <c r="G46" s="11"/>
      <c r="H46" s="8" t="s">
        <v>77</v>
      </c>
      <c r="I46" s="8">
        <v>0</v>
      </c>
      <c r="J46" s="8">
        <v>0</v>
      </c>
      <c r="K46" s="8">
        <v>0</v>
      </c>
      <c r="L46" s="8">
        <v>11.850229038040231</v>
      </c>
      <c r="N46" s="9"/>
      <c r="O46" s="9"/>
    </row>
    <row r="47" spans="5:15" ht="12.75">
      <c r="E47" s="11"/>
      <c r="F47" s="11"/>
      <c r="G47" s="11"/>
      <c r="H47" s="8" t="s">
        <v>78</v>
      </c>
      <c r="I47" s="8">
        <v>0</v>
      </c>
      <c r="J47" s="8">
        <v>0</v>
      </c>
      <c r="K47" s="8">
        <v>0</v>
      </c>
      <c r="L47" s="8">
        <v>11.850229038040231</v>
      </c>
      <c r="N47" s="9"/>
      <c r="O47" s="9"/>
    </row>
    <row r="48" spans="5:15" ht="12.75">
      <c r="E48" s="11"/>
      <c r="F48" s="11"/>
      <c r="G48" s="11"/>
      <c r="H48" s="8" t="s">
        <v>79</v>
      </c>
      <c r="I48" s="8">
        <v>0</v>
      </c>
      <c r="J48" s="8">
        <v>0</v>
      </c>
      <c r="K48" s="8">
        <v>0</v>
      </c>
      <c r="L48" s="8">
        <v>0</v>
      </c>
      <c r="N48" s="9"/>
      <c r="O48" s="9"/>
    </row>
    <row r="49" spans="5:15" ht="12.75">
      <c r="E49" s="11"/>
      <c r="F49" s="11"/>
      <c r="G49" s="11"/>
      <c r="N49" s="9"/>
      <c r="O49" s="9"/>
    </row>
    <row r="50" spans="5:15" ht="12.75">
      <c r="E50" s="11"/>
      <c r="F50" s="11"/>
      <c r="G50" s="11"/>
      <c r="O50" s="9"/>
    </row>
    <row r="51" spans="5:15" ht="12.75">
      <c r="E51" s="11"/>
      <c r="F51" s="11"/>
      <c r="G51" s="11"/>
      <c r="N51" s="9"/>
      <c r="O51" s="9"/>
    </row>
    <row r="52" spans="5:15" ht="12.75">
      <c r="E52" s="11"/>
      <c r="F52" s="11"/>
      <c r="G52" s="11"/>
      <c r="N52" s="9"/>
      <c r="O52" s="9"/>
    </row>
    <row r="53" spans="5:15" ht="12.75">
      <c r="E53" s="11"/>
      <c r="F53" s="11"/>
      <c r="G53" s="11"/>
      <c r="N53" s="9"/>
      <c r="O53" s="9"/>
    </row>
    <row r="54" spans="5:7" ht="12.75">
      <c r="E54" s="11"/>
      <c r="F54" s="11"/>
      <c r="G54" s="11"/>
    </row>
    <row r="55" spans="5:7" ht="12.75">
      <c r="E55" s="11"/>
      <c r="F55" s="11"/>
      <c r="G55" s="11"/>
    </row>
    <row r="56" spans="5:7" ht="12.75">
      <c r="E56" s="11"/>
      <c r="F56" s="11"/>
      <c r="G56" s="11"/>
    </row>
    <row r="57" spans="5:7" ht="12.75">
      <c r="E57" s="11"/>
      <c r="F57" s="11"/>
      <c r="G57" s="11"/>
    </row>
    <row r="58" spans="5:7" ht="12.75">
      <c r="E58" s="11"/>
      <c r="F58" s="11"/>
      <c r="G58" s="11"/>
    </row>
    <row r="59" spans="5:7" ht="12.75">
      <c r="E59" s="11"/>
      <c r="F59" s="11"/>
      <c r="G59" s="11"/>
    </row>
    <row r="60" spans="5:7" ht="12.75">
      <c r="E60" s="12"/>
      <c r="F60" s="12"/>
      <c r="G60" s="12"/>
    </row>
    <row r="61" spans="5:7" ht="12.75">
      <c r="E61" s="12"/>
      <c r="F61" s="12"/>
      <c r="G61" s="12"/>
    </row>
    <row r="62" spans="5:7" ht="12.75">
      <c r="E62" s="12"/>
      <c r="F62" s="12"/>
      <c r="G62" s="12"/>
    </row>
    <row r="63" spans="5:7" ht="12.75">
      <c r="E63" s="12"/>
      <c r="F63" s="12"/>
      <c r="G63" s="12"/>
    </row>
    <row r="64" spans="5:7" ht="12.75">
      <c r="E64" s="12"/>
      <c r="F64" s="12"/>
      <c r="G64" s="12"/>
    </row>
    <row r="65" spans="5:7" ht="12.75">
      <c r="E65" s="12"/>
      <c r="F65" s="12"/>
      <c r="G65" s="12"/>
    </row>
    <row r="66" spans="5:7" ht="12.75">
      <c r="E66" s="12"/>
      <c r="F66" s="12"/>
      <c r="G66" s="12"/>
    </row>
    <row r="67" spans="5:7" ht="12.75">
      <c r="E67" s="12"/>
      <c r="F67" s="12"/>
      <c r="G67" s="12"/>
    </row>
    <row r="68" spans="5:7" ht="12.75">
      <c r="E68" s="12"/>
      <c r="F68" s="12"/>
      <c r="G68" s="12"/>
    </row>
    <row r="69" spans="5:7" ht="12.75">
      <c r="E69" s="12"/>
      <c r="F69" s="12"/>
      <c r="G69" s="12"/>
    </row>
    <row r="75" spans="5:7" ht="12.75">
      <c r="E75" s="10"/>
      <c r="F75" s="10"/>
      <c r="G75" s="10"/>
    </row>
    <row r="76" spans="5:7" ht="12.75">
      <c r="E76" s="10"/>
      <c r="F76" s="10"/>
      <c r="G76" s="10"/>
    </row>
    <row r="77" spans="5:7" ht="12.75">
      <c r="E77" s="10"/>
      <c r="F77" s="10"/>
      <c r="G77" s="10"/>
    </row>
    <row r="78" spans="5:7" ht="12.75">
      <c r="E78" s="11"/>
      <c r="F78" s="11"/>
      <c r="G78" s="11"/>
    </row>
    <row r="79" spans="5:7" ht="12.75">
      <c r="E79" s="11"/>
      <c r="F79" s="11"/>
      <c r="G79" s="11"/>
    </row>
    <row r="80" spans="5:12" ht="12.75">
      <c r="E80" s="11"/>
      <c r="F80" s="11"/>
      <c r="G80" s="11"/>
      <c r="L80" s="11"/>
    </row>
    <row r="81" spans="5:12" ht="12.75">
      <c r="E81" s="11"/>
      <c r="F81" s="11"/>
      <c r="G81" s="11"/>
      <c r="L81" s="11"/>
    </row>
    <row r="82" ht="12.75">
      <c r="L82" s="11"/>
    </row>
    <row r="83" ht="12.75">
      <c r="L83" s="11"/>
    </row>
  </sheetData>
  <sheetProtection password="9E30" sheet="1" objects="1" scenarios="1"/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 Nextra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Zml-Prod</dc:title>
  <dc:subject/>
  <dc:creator/>
  <cp:keywords/>
  <dc:description/>
  <cp:lastModifiedBy>pondraska</cp:lastModifiedBy>
  <cp:lastPrinted>2009-06-10T08:41:59Z</cp:lastPrinted>
  <dcterms:created xsi:type="dcterms:W3CDTF">2006-07-28T09:01:45Z</dcterms:created>
  <dcterms:modified xsi:type="dcterms:W3CDTF">2009-07-13T14:17:54Z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289343565</vt:i4>
  </property>
  <property fmtid="{D5CDD505-2E9C-101B-9397-08002B2CF9AE}" pid="3" name="_EmailSubject">
    <vt:lpwstr>upravena zmluva</vt:lpwstr>
  </property>
  <property fmtid="{D5CDD505-2E9C-101B-9397-08002B2CF9AE}" pid="4" name="_AuthorEmail">
    <vt:lpwstr>Juraj.Bransky@gtsce.com</vt:lpwstr>
  </property>
  <property fmtid="{D5CDD505-2E9C-101B-9397-08002B2CF9AE}" pid="5" name="_AuthorEmailDisplayName">
    <vt:lpwstr>Bransky Juraj</vt:lpwstr>
  </property>
  <property fmtid="{D5CDD505-2E9C-101B-9397-08002B2CF9AE}" pid="6" name="_ReviewingToolsShownOnce">
    <vt:lpwstr/>
  </property>
</Properties>
</file>