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30" activeTab="4"/>
  </bookViews>
  <sheets>
    <sheet name="Original Sheet" sheetId="1" r:id="rId1"/>
    <sheet name="Master PTO" sheetId="2" r:id="rId2"/>
    <sheet name="Adam" sheetId="3" r:id="rId3"/>
    <sheet name="Art" sheetId="4" r:id="rId4"/>
    <sheet name="Bernardo" sheetId="5" r:id="rId5"/>
    <sheet name="Bill" sheetId="6" r:id="rId6"/>
    <sheet name="Clyde" sheetId="7" r:id="rId7"/>
    <sheet name="Danielle" sheetId="8" r:id="rId8"/>
    <sheet name="Danny" sheetId="9" r:id="rId9"/>
    <sheet name="DustinB" sheetId="10" r:id="rId10"/>
    <sheet name="DustinS" sheetId="11" r:id="rId11"/>
    <sheet name="Elizabeth" sheetId="12" r:id="rId12"/>
    <sheet name="Heather" sheetId="13" r:id="rId13"/>
    <sheet name="Jean" sheetId="14" r:id="rId14"/>
    <sheet name="Jeff" sheetId="15" r:id="rId15"/>
    <sheet name="Julie" sheetId="16" r:id="rId16"/>
    <sheet name="Karin" sheetId="17" r:id="rId17"/>
    <sheet name="Kevin" sheetId="18" r:id="rId18"/>
    <sheet name="Melissa" sheetId="19" r:id="rId19"/>
    <sheet name="Pamela" sheetId="20" r:id="rId20"/>
    <sheet name="Patrice" sheetId="21" r:id="rId21"/>
    <sheet name="Tracy" sheetId="22" r:id="rId22"/>
    <sheet name="DeanOwed" sheetId="23" r:id="rId23"/>
    <sheet name="DanielleO" sheetId="24" r:id="rId24"/>
    <sheet name="Elmira" sheetId="25" r:id="rId25"/>
    <sheet name="John" sheetId="26" r:id="rId26"/>
    <sheet name="Matt" sheetId="27" r:id="rId27"/>
    <sheet name="Zad" sheetId="28" r:id="rId28"/>
    <sheet name="Emily" sheetId="29" r:id="rId29"/>
  </sheets>
  <definedNames>
    <definedName name="_xlnm.Print_Area" localSheetId="2">'Adam'!$A$1:$S$49</definedName>
    <definedName name="_xlnm.Print_Area" localSheetId="3">'Art'!$A$1:$S$49</definedName>
    <definedName name="_xlnm.Print_Area" localSheetId="4">'Bernardo'!$A$1:$S$49</definedName>
    <definedName name="_xlnm.Print_Area" localSheetId="5">'Bill'!$A$1:$S$44</definedName>
    <definedName name="_xlnm.Print_Area" localSheetId="6">'Clyde'!$A$1:$S$49</definedName>
    <definedName name="_xlnm.Print_Area" localSheetId="7">'Danielle'!$A$1:$S$49</definedName>
    <definedName name="_xlnm.Print_Area" localSheetId="8">'Danny'!$A$1:$S$49</definedName>
    <definedName name="_xlnm.Print_Area" localSheetId="9">'DustinB'!$A$1:$S$55</definedName>
    <definedName name="_xlnm.Print_Area" localSheetId="10">'DustinS'!$A$1:$S$44</definedName>
    <definedName name="_xlnm.Print_Area" localSheetId="24">'Elmira'!$A$1:$S$44</definedName>
    <definedName name="_xlnm.Print_Area" localSheetId="28">'Emily'!$A$1:$S$49</definedName>
    <definedName name="_xlnm.Print_Area" localSheetId="12">'Heather'!$A$1:$S$49</definedName>
    <definedName name="_xlnm.Print_Area" localSheetId="13">'Jean'!$A$1:$S$49</definedName>
    <definedName name="_xlnm.Print_Area" localSheetId="14">'Jeff'!$A$1:$S$49</definedName>
    <definedName name="_xlnm.Print_Area" localSheetId="25">'John'!$A$1:$S$44</definedName>
    <definedName name="_xlnm.Print_Area" localSheetId="15">'Julie'!$A$1:$S$49</definedName>
    <definedName name="_xlnm.Print_Area" localSheetId="16">'Karin'!$A$1:$S$44</definedName>
    <definedName name="_xlnm.Print_Area" localSheetId="17">'Kevin'!$A$1:$S$49</definedName>
    <definedName name="_xlnm.Print_Area" localSheetId="26">'Matt'!$A$1:$S$44</definedName>
    <definedName name="_xlnm.Print_Area" localSheetId="18">'Melissa'!$A$1:$S$49</definedName>
    <definedName name="_xlnm.Print_Area" localSheetId="19">'Pamela'!$A$1:$S$49</definedName>
    <definedName name="_xlnm.Print_Area" localSheetId="20">'Patrice'!$A$1:$S$49</definedName>
    <definedName name="_xlnm.Print_Area" localSheetId="21">'Tracy'!$A$1:$S$44</definedName>
    <definedName name="_xlnm.Print_Area" localSheetId="27">'Zad'!$A$1:$S$45</definedName>
  </definedNames>
  <calcPr fullCalcOnLoad="1"/>
</workbook>
</file>

<file path=xl/comments13.xml><?xml version="1.0" encoding="utf-8"?>
<comments xmlns="http://schemas.openxmlformats.org/spreadsheetml/2006/main">
  <authors>
    <author>mck</author>
  </authors>
  <commentList>
    <comment ref="Q13" authorId="0">
      <text>
        <r>
          <rPr>
            <sz val="10"/>
            <rFont val="Arial"/>
            <family val="2"/>
          </rPr>
          <t>3</t>
        </r>
        <r>
          <rPr>
            <vertAlign val="superscript"/>
            <sz val="10"/>
            <rFont val="Arial"/>
            <family val="2"/>
          </rPr>
          <t>rd</t>
        </r>
        <r>
          <rPr>
            <sz val="10"/>
            <rFont val="Arial"/>
            <family val="2"/>
          </rPr>
          <t xml:space="preserve"> pay period in month earns 0</t>
        </r>
      </text>
    </comment>
    <comment ref="Q24" authorId="0">
      <text>
        <r>
          <rPr>
            <sz val="10"/>
            <rFont val="Arial"/>
            <family val="2"/>
          </rPr>
          <t>3</t>
        </r>
        <r>
          <rPr>
            <vertAlign val="superscript"/>
            <sz val="10"/>
            <rFont val="Arial"/>
            <family val="2"/>
          </rPr>
          <t>rd</t>
        </r>
        <r>
          <rPr>
            <sz val="10"/>
            <rFont val="Arial"/>
            <family val="2"/>
          </rPr>
          <t xml:space="preserve"> pay period in month earns 0</t>
        </r>
      </text>
    </comment>
    <comment ref="Q37" authorId="0">
      <text>
        <r>
          <rPr>
            <sz val="10"/>
            <rFont val="Arial"/>
            <family val="2"/>
          </rPr>
          <t>3</t>
        </r>
        <r>
          <rPr>
            <vertAlign val="superscript"/>
            <sz val="10"/>
            <rFont val="Arial"/>
            <family val="2"/>
          </rPr>
          <t>rd</t>
        </r>
        <r>
          <rPr>
            <sz val="10"/>
            <rFont val="Arial"/>
            <family val="2"/>
          </rPr>
          <t xml:space="preserve"> pay period in month earns 0</t>
        </r>
      </text>
    </comment>
  </commentList>
</comments>
</file>

<file path=xl/comments14.xml><?xml version="1.0" encoding="utf-8"?>
<comments xmlns="http://schemas.openxmlformats.org/spreadsheetml/2006/main">
  <authors>
    <author>mck</author>
  </authors>
  <commentList>
    <comment ref="Q13" authorId="0">
      <text>
        <r>
          <rPr>
            <sz val="10"/>
            <rFont val="Arial"/>
            <family val="2"/>
          </rPr>
          <t>3</t>
        </r>
        <r>
          <rPr>
            <vertAlign val="superscript"/>
            <sz val="10"/>
            <rFont val="Arial"/>
            <family val="2"/>
          </rPr>
          <t>rd</t>
        </r>
        <r>
          <rPr>
            <sz val="10"/>
            <rFont val="Arial"/>
            <family val="2"/>
          </rPr>
          <t xml:space="preserve"> pay period in month earns 0</t>
        </r>
      </text>
    </comment>
    <comment ref="Q24" authorId="0">
      <text>
        <r>
          <rPr>
            <sz val="10"/>
            <rFont val="Arial"/>
            <family val="2"/>
          </rPr>
          <t>3</t>
        </r>
        <r>
          <rPr>
            <vertAlign val="superscript"/>
            <sz val="10"/>
            <rFont val="Arial"/>
            <family val="2"/>
          </rPr>
          <t>rd</t>
        </r>
        <r>
          <rPr>
            <sz val="10"/>
            <rFont val="Arial"/>
            <family val="2"/>
          </rPr>
          <t xml:space="preserve"> pay period in month earns 0</t>
        </r>
      </text>
    </comment>
    <comment ref="Q37" authorId="0">
      <text>
        <r>
          <rPr>
            <sz val="10"/>
            <rFont val="Arial"/>
            <family val="2"/>
          </rPr>
          <t>3</t>
        </r>
        <r>
          <rPr>
            <vertAlign val="superscript"/>
            <sz val="10"/>
            <rFont val="Arial"/>
            <family val="2"/>
          </rPr>
          <t>rd</t>
        </r>
        <r>
          <rPr>
            <sz val="10"/>
            <rFont val="Arial"/>
            <family val="2"/>
          </rPr>
          <t xml:space="preserve"> pay period in month earns 0</t>
        </r>
      </text>
    </comment>
  </commentList>
</comments>
</file>

<file path=xl/comments15.xml><?xml version="1.0" encoding="utf-8"?>
<comments xmlns="http://schemas.openxmlformats.org/spreadsheetml/2006/main">
  <authors>
    <author>mck</author>
  </authors>
  <commentList>
    <comment ref="I12" authorId="0">
      <text>
        <r>
          <rPr>
            <sz val="10"/>
            <rFont val="Arial"/>
            <family val="2"/>
          </rPr>
          <t>Adjusted by -2.75 per Jeff email dated 6/17/08</t>
        </r>
      </text>
    </comment>
    <comment ref="Q13" authorId="0">
      <text>
        <r>
          <rPr>
            <sz val="10"/>
            <rFont val="Arial"/>
            <family val="2"/>
          </rPr>
          <t>3</t>
        </r>
        <r>
          <rPr>
            <vertAlign val="superscript"/>
            <sz val="10"/>
            <rFont val="Arial"/>
            <family val="2"/>
          </rPr>
          <t>rd</t>
        </r>
        <r>
          <rPr>
            <sz val="10"/>
            <rFont val="Arial"/>
            <family val="2"/>
          </rPr>
          <t xml:space="preserve"> pay period in month earns 0</t>
        </r>
      </text>
    </comment>
    <comment ref="Q24" authorId="0">
      <text>
        <r>
          <rPr>
            <sz val="10"/>
            <rFont val="Arial"/>
            <family val="2"/>
          </rPr>
          <t>3</t>
        </r>
        <r>
          <rPr>
            <vertAlign val="superscript"/>
            <sz val="10"/>
            <rFont val="Arial"/>
            <family val="2"/>
          </rPr>
          <t>rd</t>
        </r>
        <r>
          <rPr>
            <sz val="10"/>
            <rFont val="Arial"/>
            <family val="2"/>
          </rPr>
          <t xml:space="preserve"> pay period in month earns 0</t>
        </r>
      </text>
    </comment>
    <comment ref="Q37" authorId="0">
      <text>
        <r>
          <rPr>
            <sz val="10"/>
            <rFont val="Arial"/>
            <family val="2"/>
          </rPr>
          <t>3</t>
        </r>
        <r>
          <rPr>
            <vertAlign val="superscript"/>
            <sz val="10"/>
            <rFont val="Arial"/>
            <family val="2"/>
          </rPr>
          <t>rd</t>
        </r>
        <r>
          <rPr>
            <sz val="10"/>
            <rFont val="Arial"/>
            <family val="2"/>
          </rPr>
          <t xml:space="preserve"> pay period in month earns 0</t>
        </r>
      </text>
    </comment>
    <comment ref="Q42" authorId="0">
      <text>
        <r>
          <rPr>
            <sz val="10"/>
            <rFont val="Arial"/>
            <family val="2"/>
          </rPr>
          <t>Adjustment to match Workforce Solutions</t>
        </r>
      </text>
    </comment>
  </commentList>
</comments>
</file>

<file path=xl/comments16.xml><?xml version="1.0" encoding="utf-8"?>
<comments xmlns="http://schemas.openxmlformats.org/spreadsheetml/2006/main">
  <authors>
    <author>mck</author>
  </authors>
  <commentList>
    <comment ref="Q13" authorId="0">
      <text>
        <r>
          <rPr>
            <sz val="10"/>
            <rFont val="Arial"/>
            <family val="2"/>
          </rPr>
          <t>3</t>
        </r>
        <r>
          <rPr>
            <vertAlign val="superscript"/>
            <sz val="10"/>
            <rFont val="Arial"/>
            <family val="2"/>
          </rPr>
          <t>rd</t>
        </r>
        <r>
          <rPr>
            <sz val="10"/>
            <rFont val="Arial"/>
            <family val="2"/>
          </rPr>
          <t xml:space="preserve"> pay period in month earns 0</t>
        </r>
      </text>
    </comment>
    <comment ref="Q24" authorId="0">
      <text>
        <r>
          <rPr>
            <sz val="10"/>
            <rFont val="Arial"/>
            <family val="2"/>
          </rPr>
          <t>3</t>
        </r>
        <r>
          <rPr>
            <vertAlign val="superscript"/>
            <sz val="10"/>
            <rFont val="Arial"/>
            <family val="2"/>
          </rPr>
          <t>rd</t>
        </r>
        <r>
          <rPr>
            <sz val="10"/>
            <rFont val="Arial"/>
            <family val="2"/>
          </rPr>
          <t xml:space="preserve"> pay period in month earns 0</t>
        </r>
      </text>
    </comment>
    <comment ref="Q37" authorId="0">
      <text>
        <r>
          <rPr>
            <sz val="10"/>
            <rFont val="Arial"/>
            <family val="2"/>
          </rPr>
          <t>3</t>
        </r>
        <r>
          <rPr>
            <vertAlign val="superscript"/>
            <sz val="10"/>
            <rFont val="Arial"/>
            <family val="2"/>
          </rPr>
          <t>rd</t>
        </r>
        <r>
          <rPr>
            <sz val="10"/>
            <rFont val="Arial"/>
            <family val="2"/>
          </rPr>
          <t xml:space="preserve"> pay period in month earns 0</t>
        </r>
      </text>
    </comment>
    <comment ref="R42" authorId="0">
      <text>
        <r>
          <rPr>
            <sz val="10"/>
            <rFont val="Arial"/>
            <family val="2"/>
          </rPr>
          <t>Adjust for Part time employment. s/b accruing .5 hrs per pay period.</t>
        </r>
      </text>
    </comment>
  </commentList>
</comments>
</file>

<file path=xl/comments18.xml><?xml version="1.0" encoding="utf-8"?>
<comments xmlns="http://schemas.openxmlformats.org/spreadsheetml/2006/main">
  <authors>
    <author>mck</author>
  </authors>
  <commentList>
    <comment ref="Q13" authorId="0">
      <text>
        <r>
          <rPr>
            <sz val="10"/>
            <rFont val="Arial"/>
            <family val="2"/>
          </rPr>
          <t>3</t>
        </r>
        <r>
          <rPr>
            <vertAlign val="superscript"/>
            <sz val="10"/>
            <rFont val="Arial"/>
            <family val="2"/>
          </rPr>
          <t>rd</t>
        </r>
        <r>
          <rPr>
            <sz val="10"/>
            <rFont val="Arial"/>
            <family val="2"/>
          </rPr>
          <t xml:space="preserve"> pay period in month earns 0</t>
        </r>
      </text>
    </comment>
    <comment ref="Q24" authorId="0">
      <text>
        <r>
          <rPr>
            <sz val="10"/>
            <rFont val="Arial"/>
            <family val="2"/>
          </rPr>
          <t>3</t>
        </r>
        <r>
          <rPr>
            <vertAlign val="superscript"/>
            <sz val="10"/>
            <rFont val="Arial"/>
            <family val="2"/>
          </rPr>
          <t>rd</t>
        </r>
        <r>
          <rPr>
            <sz val="10"/>
            <rFont val="Arial"/>
            <family val="2"/>
          </rPr>
          <t xml:space="preserve"> pay period in month earns 0</t>
        </r>
      </text>
    </comment>
    <comment ref="Q37" authorId="0">
      <text>
        <r>
          <rPr>
            <sz val="10"/>
            <rFont val="Arial"/>
            <family val="2"/>
          </rPr>
          <t>3</t>
        </r>
        <r>
          <rPr>
            <vertAlign val="superscript"/>
            <sz val="10"/>
            <rFont val="Arial"/>
            <family val="2"/>
          </rPr>
          <t>rd</t>
        </r>
        <r>
          <rPr>
            <sz val="10"/>
            <rFont val="Arial"/>
            <family val="2"/>
          </rPr>
          <t xml:space="preserve"> pay period in month earns 0</t>
        </r>
      </text>
    </comment>
  </commentList>
</comments>
</file>

<file path=xl/comments19.xml><?xml version="1.0" encoding="utf-8"?>
<comments xmlns="http://schemas.openxmlformats.org/spreadsheetml/2006/main">
  <authors>
    <author>mck</author>
  </authors>
  <commentList>
    <comment ref="Q13" authorId="0">
      <text>
        <r>
          <rPr>
            <sz val="10"/>
            <rFont val="Arial"/>
            <family val="2"/>
          </rPr>
          <t>3</t>
        </r>
        <r>
          <rPr>
            <vertAlign val="superscript"/>
            <sz val="10"/>
            <rFont val="Arial"/>
            <family val="2"/>
          </rPr>
          <t>rd</t>
        </r>
        <r>
          <rPr>
            <sz val="10"/>
            <rFont val="Arial"/>
            <family val="2"/>
          </rPr>
          <t xml:space="preserve"> pay period in month earns 0</t>
        </r>
      </text>
    </comment>
    <comment ref="Q24" authorId="0">
      <text>
        <r>
          <rPr>
            <sz val="10"/>
            <rFont val="Arial"/>
            <family val="2"/>
          </rPr>
          <t>3</t>
        </r>
        <r>
          <rPr>
            <vertAlign val="superscript"/>
            <sz val="10"/>
            <rFont val="Arial"/>
            <family val="2"/>
          </rPr>
          <t>rd</t>
        </r>
        <r>
          <rPr>
            <sz val="10"/>
            <rFont val="Arial"/>
            <family val="2"/>
          </rPr>
          <t xml:space="preserve"> pay period in month earns 0</t>
        </r>
      </text>
    </comment>
    <comment ref="Q37" authorId="0">
      <text>
        <r>
          <rPr>
            <sz val="10"/>
            <rFont val="Arial"/>
            <family val="2"/>
          </rPr>
          <t>3</t>
        </r>
        <r>
          <rPr>
            <vertAlign val="superscript"/>
            <sz val="10"/>
            <rFont val="Arial"/>
            <family val="2"/>
          </rPr>
          <t>rd</t>
        </r>
        <r>
          <rPr>
            <sz val="10"/>
            <rFont val="Arial"/>
            <family val="2"/>
          </rPr>
          <t xml:space="preserve"> pay period in month earns 0</t>
        </r>
      </text>
    </comment>
  </commentList>
</comments>
</file>

<file path=xl/comments2.xml><?xml version="1.0" encoding="utf-8"?>
<comments xmlns="http://schemas.openxmlformats.org/spreadsheetml/2006/main">
  <authors>
    <author>mck</author>
  </authors>
  <commentList>
    <comment ref="Q13" authorId="0">
      <text>
        <r>
          <rPr>
            <sz val="10"/>
            <rFont val="Arial"/>
            <family val="2"/>
          </rPr>
          <t>3</t>
        </r>
        <r>
          <rPr>
            <vertAlign val="superscript"/>
            <sz val="10"/>
            <rFont val="Arial"/>
            <family val="2"/>
          </rPr>
          <t>rd</t>
        </r>
        <r>
          <rPr>
            <sz val="10"/>
            <rFont val="Arial"/>
            <family val="2"/>
          </rPr>
          <t xml:space="preserve"> pay period in month earns 0</t>
        </r>
      </text>
    </comment>
    <comment ref="Q24" authorId="0">
      <text>
        <r>
          <rPr>
            <sz val="10"/>
            <rFont val="Arial"/>
            <family val="2"/>
          </rPr>
          <t>3</t>
        </r>
        <r>
          <rPr>
            <vertAlign val="superscript"/>
            <sz val="10"/>
            <rFont val="Arial"/>
            <family val="2"/>
          </rPr>
          <t>rd</t>
        </r>
        <r>
          <rPr>
            <sz val="10"/>
            <rFont val="Arial"/>
            <family val="2"/>
          </rPr>
          <t xml:space="preserve"> pay period in month earns 0</t>
        </r>
      </text>
    </comment>
  </commentList>
</comments>
</file>

<file path=xl/comments20.xml><?xml version="1.0" encoding="utf-8"?>
<comments xmlns="http://schemas.openxmlformats.org/spreadsheetml/2006/main">
  <authors>
    <author>mck</author>
  </authors>
  <commentList>
    <comment ref="Q13" authorId="0">
      <text>
        <r>
          <rPr>
            <sz val="10"/>
            <rFont val="Arial"/>
            <family val="2"/>
          </rPr>
          <t>3</t>
        </r>
        <r>
          <rPr>
            <vertAlign val="superscript"/>
            <sz val="10"/>
            <rFont val="Arial"/>
            <family val="2"/>
          </rPr>
          <t>rd</t>
        </r>
        <r>
          <rPr>
            <sz val="10"/>
            <rFont val="Arial"/>
            <family val="2"/>
          </rPr>
          <t xml:space="preserve"> pay period in month earns 0</t>
        </r>
      </text>
    </comment>
    <comment ref="N16" authorId="0">
      <text>
        <r>
          <rPr>
            <sz val="10"/>
            <rFont val="Arial"/>
            <family val="2"/>
          </rPr>
          <t>Add 16.0 hrs to compensate for move to SH store</t>
        </r>
      </text>
    </comment>
    <comment ref="Q24" authorId="0">
      <text>
        <r>
          <rPr>
            <sz val="10"/>
            <rFont val="Arial"/>
            <family val="2"/>
          </rPr>
          <t>3</t>
        </r>
        <r>
          <rPr>
            <vertAlign val="superscript"/>
            <sz val="10"/>
            <rFont val="Arial"/>
            <family val="2"/>
          </rPr>
          <t>rd</t>
        </r>
        <r>
          <rPr>
            <sz val="10"/>
            <rFont val="Arial"/>
            <family val="2"/>
          </rPr>
          <t xml:space="preserve"> pay period in month earns 0</t>
        </r>
      </text>
    </comment>
    <comment ref="Q37" authorId="0">
      <text>
        <r>
          <rPr>
            <sz val="10"/>
            <rFont val="Arial"/>
            <family val="2"/>
          </rPr>
          <t>3</t>
        </r>
        <r>
          <rPr>
            <vertAlign val="superscript"/>
            <sz val="10"/>
            <rFont val="Arial"/>
            <family val="2"/>
          </rPr>
          <t>rd</t>
        </r>
        <r>
          <rPr>
            <sz val="10"/>
            <rFont val="Arial"/>
            <family val="2"/>
          </rPr>
          <t xml:space="preserve"> pay period in month earns 0</t>
        </r>
      </text>
    </comment>
    <comment ref="N40" authorId="0">
      <text>
        <r>
          <rPr>
            <sz val="10"/>
            <rFont val="Arial"/>
            <family val="2"/>
          </rPr>
          <t>80 hours std + 16.0 hrs for move to SH store</t>
        </r>
      </text>
    </comment>
  </commentList>
</comments>
</file>

<file path=xl/comments21.xml><?xml version="1.0" encoding="utf-8"?>
<comments xmlns="http://schemas.openxmlformats.org/spreadsheetml/2006/main">
  <authors>
    <author>mck</author>
  </authors>
  <commentList>
    <comment ref="Q13" authorId="0">
      <text>
        <r>
          <rPr>
            <sz val="10"/>
            <rFont val="Arial"/>
            <family val="2"/>
          </rPr>
          <t>3</t>
        </r>
        <r>
          <rPr>
            <vertAlign val="superscript"/>
            <sz val="10"/>
            <rFont val="Arial"/>
            <family val="2"/>
          </rPr>
          <t>rd</t>
        </r>
        <r>
          <rPr>
            <sz val="10"/>
            <rFont val="Arial"/>
            <family val="2"/>
          </rPr>
          <t xml:space="preserve"> pay period in month earns 0</t>
        </r>
      </text>
    </comment>
    <comment ref="Q24" authorId="0">
      <text>
        <r>
          <rPr>
            <sz val="10"/>
            <rFont val="Arial"/>
            <family val="2"/>
          </rPr>
          <t>3</t>
        </r>
        <r>
          <rPr>
            <vertAlign val="superscript"/>
            <sz val="10"/>
            <rFont val="Arial"/>
            <family val="2"/>
          </rPr>
          <t>rd</t>
        </r>
        <r>
          <rPr>
            <sz val="10"/>
            <rFont val="Arial"/>
            <family val="2"/>
          </rPr>
          <t xml:space="preserve"> pay period in month earns 0</t>
        </r>
      </text>
    </comment>
    <comment ref="Q37" authorId="0">
      <text>
        <r>
          <rPr>
            <sz val="10"/>
            <rFont val="Arial"/>
            <family val="2"/>
          </rPr>
          <t>3</t>
        </r>
        <r>
          <rPr>
            <vertAlign val="superscript"/>
            <sz val="10"/>
            <rFont val="Arial"/>
            <family val="2"/>
          </rPr>
          <t>rd</t>
        </r>
        <r>
          <rPr>
            <sz val="10"/>
            <rFont val="Arial"/>
            <family val="2"/>
          </rPr>
          <t xml:space="preserve"> pay period in month earns 0</t>
        </r>
      </text>
    </comment>
  </commentList>
</comments>
</file>

<file path=xl/comments27.xml><?xml version="1.0" encoding="utf-8"?>
<comments xmlns="http://schemas.openxmlformats.org/spreadsheetml/2006/main">
  <authors>
    <author>mck</author>
  </authors>
  <commentList>
    <comment ref="E21" authorId="0">
      <text>
        <r>
          <rPr>
            <sz val="10"/>
            <rFont val="Arial"/>
            <family val="2"/>
          </rPr>
          <t>3</t>
        </r>
        <r>
          <rPr>
            <vertAlign val="superscript"/>
            <sz val="10"/>
            <rFont val="Arial"/>
            <family val="2"/>
          </rPr>
          <t>rd</t>
        </r>
        <r>
          <rPr>
            <sz val="10"/>
            <rFont val="Arial"/>
            <family val="2"/>
          </rPr>
          <t xml:space="preserve"> pay period in a month earns no sick accrual
</t>
        </r>
      </text>
    </comment>
  </commentList>
</comments>
</file>

<file path=xl/comments28.xml><?xml version="1.0" encoding="utf-8"?>
<comments xmlns="http://schemas.openxmlformats.org/spreadsheetml/2006/main">
  <authors>
    <author>mck</author>
  </authors>
  <commentList>
    <comment ref="Q13" authorId="0">
      <text>
        <r>
          <rPr>
            <sz val="10"/>
            <rFont val="Arial"/>
            <family val="2"/>
          </rPr>
          <t>3</t>
        </r>
        <r>
          <rPr>
            <vertAlign val="superscript"/>
            <sz val="10"/>
            <rFont val="Arial"/>
            <family val="2"/>
          </rPr>
          <t>rd</t>
        </r>
        <r>
          <rPr>
            <sz val="10"/>
            <rFont val="Arial"/>
            <family val="2"/>
          </rPr>
          <t xml:space="preserve"> pay period in month earns 0</t>
        </r>
      </text>
    </comment>
    <comment ref="Q24" authorId="0">
      <text>
        <r>
          <rPr>
            <sz val="10"/>
            <rFont val="Arial"/>
            <family val="2"/>
          </rPr>
          <t>3</t>
        </r>
        <r>
          <rPr>
            <vertAlign val="superscript"/>
            <sz val="10"/>
            <rFont val="Arial"/>
            <family val="2"/>
          </rPr>
          <t>rd</t>
        </r>
        <r>
          <rPr>
            <sz val="10"/>
            <rFont val="Arial"/>
            <family val="2"/>
          </rPr>
          <t xml:space="preserve"> pay period in month earns 0</t>
        </r>
      </text>
    </comment>
    <comment ref="Q37" authorId="0">
      <text>
        <r>
          <rPr>
            <sz val="10"/>
            <rFont val="Arial"/>
            <family val="2"/>
          </rPr>
          <t>3</t>
        </r>
        <r>
          <rPr>
            <vertAlign val="superscript"/>
            <sz val="10"/>
            <rFont val="Arial"/>
            <family val="2"/>
          </rPr>
          <t>rd</t>
        </r>
        <r>
          <rPr>
            <sz val="10"/>
            <rFont val="Arial"/>
            <family val="2"/>
          </rPr>
          <t xml:space="preserve"> pay period in month earns 0</t>
        </r>
      </text>
    </comment>
    <comment ref="Q42" authorId="0">
      <text>
        <r>
          <rPr>
            <sz val="10"/>
            <rFont val="Arial"/>
            <family val="2"/>
          </rPr>
          <t>Adjustment to Workforce Solutions</t>
        </r>
      </text>
    </comment>
  </commentList>
</comments>
</file>

<file path=xl/comments29.xml><?xml version="1.0" encoding="utf-8"?>
<comments xmlns="http://schemas.openxmlformats.org/spreadsheetml/2006/main">
  <authors>
    <author>mck</author>
  </authors>
  <commentList>
    <comment ref="Q13" authorId="0">
      <text>
        <r>
          <rPr>
            <sz val="10"/>
            <rFont val="Arial"/>
            <family val="2"/>
          </rPr>
          <t>3</t>
        </r>
        <r>
          <rPr>
            <vertAlign val="superscript"/>
            <sz val="10"/>
            <rFont val="Arial"/>
            <family val="2"/>
          </rPr>
          <t>rd</t>
        </r>
        <r>
          <rPr>
            <sz val="10"/>
            <rFont val="Arial"/>
            <family val="2"/>
          </rPr>
          <t xml:space="preserve"> pay period in month earns 0</t>
        </r>
      </text>
    </comment>
    <comment ref="Q24" authorId="0">
      <text>
        <r>
          <rPr>
            <sz val="10"/>
            <rFont val="Arial"/>
            <family val="2"/>
          </rPr>
          <t>3</t>
        </r>
        <r>
          <rPr>
            <vertAlign val="superscript"/>
            <sz val="10"/>
            <rFont val="Arial"/>
            <family val="2"/>
          </rPr>
          <t>rd</t>
        </r>
        <r>
          <rPr>
            <sz val="10"/>
            <rFont val="Arial"/>
            <family val="2"/>
          </rPr>
          <t xml:space="preserve"> pay period in month earns 0</t>
        </r>
      </text>
    </comment>
    <comment ref="I35" authorId="0">
      <text>
        <r>
          <rPr>
            <sz val="10"/>
            <rFont val="Arial"/>
            <family val="2"/>
          </rPr>
          <t>Unused vacation hours</t>
        </r>
      </text>
    </comment>
    <comment ref="O35" authorId="0">
      <text>
        <r>
          <rPr>
            <sz val="10"/>
            <rFont val="Arial"/>
            <family val="2"/>
          </rPr>
          <t>Unused vacation hours</t>
        </r>
      </text>
    </comment>
    <comment ref="Q37" authorId="0">
      <text>
        <r>
          <rPr>
            <sz val="10"/>
            <rFont val="Arial"/>
            <family val="2"/>
          </rPr>
          <t>3</t>
        </r>
        <r>
          <rPr>
            <vertAlign val="superscript"/>
            <sz val="10"/>
            <rFont val="Arial"/>
            <family val="2"/>
          </rPr>
          <t>rd</t>
        </r>
        <r>
          <rPr>
            <sz val="10"/>
            <rFont val="Arial"/>
            <family val="2"/>
          </rPr>
          <t xml:space="preserve"> pay period in month earns 0</t>
        </r>
      </text>
    </comment>
  </commentList>
</comments>
</file>

<file path=xl/comments3.xml><?xml version="1.0" encoding="utf-8"?>
<comments xmlns="http://schemas.openxmlformats.org/spreadsheetml/2006/main">
  <authors>
    <author>mck</author>
  </authors>
  <commentList>
    <comment ref="I12" authorId="0">
      <text>
        <r>
          <rPr>
            <sz val="10"/>
            <rFont val="Arial"/>
            <family val="2"/>
          </rPr>
          <t>Loss of unused vacation (24 hours)</t>
        </r>
      </text>
    </comment>
    <comment ref="Q13" authorId="0">
      <text>
        <r>
          <rPr>
            <sz val="10"/>
            <rFont val="Arial"/>
            <family val="2"/>
          </rPr>
          <t>3</t>
        </r>
        <r>
          <rPr>
            <vertAlign val="superscript"/>
            <sz val="10"/>
            <rFont val="Arial"/>
            <family val="2"/>
          </rPr>
          <t>rd</t>
        </r>
        <r>
          <rPr>
            <sz val="10"/>
            <rFont val="Arial"/>
            <family val="2"/>
          </rPr>
          <t xml:space="preserve"> pay period in month earns 0</t>
        </r>
      </text>
    </comment>
    <comment ref="Q24" authorId="0">
      <text>
        <r>
          <rPr>
            <sz val="10"/>
            <rFont val="Arial"/>
            <family val="2"/>
          </rPr>
          <t>3</t>
        </r>
        <r>
          <rPr>
            <vertAlign val="superscript"/>
            <sz val="10"/>
            <rFont val="Arial"/>
            <family val="2"/>
          </rPr>
          <t>rd</t>
        </r>
        <r>
          <rPr>
            <sz val="10"/>
            <rFont val="Arial"/>
            <family val="2"/>
          </rPr>
          <t xml:space="preserve"> pay period in month earns 0</t>
        </r>
      </text>
    </comment>
    <comment ref="Q37" authorId="0">
      <text>
        <r>
          <rPr>
            <sz val="10"/>
            <rFont val="Arial"/>
            <family val="2"/>
          </rPr>
          <t>3</t>
        </r>
        <r>
          <rPr>
            <vertAlign val="superscript"/>
            <sz val="10"/>
            <rFont val="Arial"/>
            <family val="2"/>
          </rPr>
          <t>rd</t>
        </r>
        <r>
          <rPr>
            <sz val="10"/>
            <rFont val="Arial"/>
            <family val="2"/>
          </rPr>
          <t xml:space="preserve"> pay period in month earns 0</t>
        </r>
      </text>
    </comment>
  </commentList>
</comments>
</file>

<file path=xl/comments4.xml><?xml version="1.0" encoding="utf-8"?>
<comments xmlns="http://schemas.openxmlformats.org/spreadsheetml/2006/main">
  <authors>
    <author>mck</author>
  </authors>
  <commentList>
    <comment ref="Q13" authorId="0">
      <text>
        <r>
          <rPr>
            <sz val="10"/>
            <rFont val="Arial"/>
            <family val="2"/>
          </rPr>
          <t>3</t>
        </r>
        <r>
          <rPr>
            <vertAlign val="superscript"/>
            <sz val="10"/>
            <rFont val="Arial"/>
            <family val="2"/>
          </rPr>
          <t>rd</t>
        </r>
        <r>
          <rPr>
            <sz val="10"/>
            <rFont val="Arial"/>
            <family val="2"/>
          </rPr>
          <t xml:space="preserve"> pay period in month earns 0</t>
        </r>
      </text>
    </comment>
    <comment ref="Q24" authorId="0">
      <text>
        <r>
          <rPr>
            <sz val="10"/>
            <rFont val="Arial"/>
            <family val="2"/>
          </rPr>
          <t>3</t>
        </r>
        <r>
          <rPr>
            <vertAlign val="superscript"/>
            <sz val="10"/>
            <rFont val="Arial"/>
            <family val="2"/>
          </rPr>
          <t>rd</t>
        </r>
        <r>
          <rPr>
            <sz val="10"/>
            <rFont val="Arial"/>
            <family val="2"/>
          </rPr>
          <t xml:space="preserve"> pay period in month earns 0</t>
        </r>
      </text>
    </comment>
    <comment ref="Q37" authorId="0">
      <text>
        <r>
          <rPr>
            <sz val="10"/>
            <rFont val="Arial"/>
            <family val="2"/>
          </rPr>
          <t>3</t>
        </r>
        <r>
          <rPr>
            <vertAlign val="superscript"/>
            <sz val="10"/>
            <rFont val="Arial"/>
            <family val="2"/>
          </rPr>
          <t>rd</t>
        </r>
        <r>
          <rPr>
            <sz val="10"/>
            <rFont val="Arial"/>
            <family val="2"/>
          </rPr>
          <t xml:space="preserve"> pay period in month earns 0</t>
        </r>
      </text>
    </comment>
  </commentList>
</comments>
</file>

<file path=xl/comments5.xml><?xml version="1.0" encoding="utf-8"?>
<comments xmlns="http://schemas.openxmlformats.org/spreadsheetml/2006/main">
  <authors>
    <author>mck</author>
  </authors>
  <commentList>
    <comment ref="Q24" authorId="0">
      <text>
        <r>
          <rPr>
            <sz val="10"/>
            <rFont val="Arial"/>
            <family val="2"/>
          </rPr>
          <t>3</t>
        </r>
        <r>
          <rPr>
            <vertAlign val="superscript"/>
            <sz val="10"/>
            <rFont val="Arial"/>
            <family val="2"/>
          </rPr>
          <t>rd</t>
        </r>
        <r>
          <rPr>
            <sz val="10"/>
            <rFont val="Arial"/>
            <family val="2"/>
          </rPr>
          <t xml:space="preserve"> pay period in month earns 0</t>
        </r>
      </text>
    </comment>
    <comment ref="Q37" authorId="0">
      <text>
        <r>
          <rPr>
            <sz val="10"/>
            <rFont val="Arial"/>
            <family val="2"/>
          </rPr>
          <t>3</t>
        </r>
        <r>
          <rPr>
            <vertAlign val="superscript"/>
            <sz val="10"/>
            <rFont val="Arial"/>
            <family val="2"/>
          </rPr>
          <t>rd</t>
        </r>
        <r>
          <rPr>
            <sz val="10"/>
            <rFont val="Arial"/>
            <family val="2"/>
          </rPr>
          <t xml:space="preserve"> pay period in month earns 0</t>
        </r>
      </text>
    </comment>
  </commentList>
</comments>
</file>

<file path=xl/comments7.xml><?xml version="1.0" encoding="utf-8"?>
<comments xmlns="http://schemas.openxmlformats.org/spreadsheetml/2006/main">
  <authors>
    <author>mck</author>
  </authors>
  <commentList>
    <comment ref="Q13" authorId="0">
      <text>
        <r>
          <rPr>
            <sz val="10"/>
            <rFont val="Arial"/>
            <family val="2"/>
          </rPr>
          <t>3</t>
        </r>
        <r>
          <rPr>
            <vertAlign val="superscript"/>
            <sz val="10"/>
            <rFont val="Arial"/>
            <family val="2"/>
          </rPr>
          <t>rd</t>
        </r>
        <r>
          <rPr>
            <sz val="10"/>
            <rFont val="Arial"/>
            <family val="2"/>
          </rPr>
          <t xml:space="preserve"> pay period in month earns 0</t>
        </r>
      </text>
    </comment>
    <comment ref="Q24" authorId="0">
      <text>
        <r>
          <rPr>
            <sz val="10"/>
            <rFont val="Arial"/>
            <family val="2"/>
          </rPr>
          <t>3</t>
        </r>
        <r>
          <rPr>
            <vertAlign val="superscript"/>
            <sz val="10"/>
            <rFont val="Arial"/>
            <family val="2"/>
          </rPr>
          <t>rd</t>
        </r>
        <r>
          <rPr>
            <sz val="10"/>
            <rFont val="Arial"/>
            <family val="2"/>
          </rPr>
          <t xml:space="preserve"> pay period in month earns 0</t>
        </r>
      </text>
    </comment>
    <comment ref="Q37" authorId="0">
      <text>
        <r>
          <rPr>
            <sz val="10"/>
            <rFont val="Arial"/>
            <family val="2"/>
          </rPr>
          <t>3</t>
        </r>
        <r>
          <rPr>
            <vertAlign val="superscript"/>
            <sz val="10"/>
            <rFont val="Arial"/>
            <family val="2"/>
          </rPr>
          <t>rd</t>
        </r>
        <r>
          <rPr>
            <sz val="10"/>
            <rFont val="Arial"/>
            <family val="2"/>
          </rPr>
          <t xml:space="preserve"> pay period in month earns 0</t>
        </r>
      </text>
    </comment>
    <comment ref="Q42" authorId="0">
      <text>
        <r>
          <rPr>
            <sz val="10"/>
            <rFont val="Arial"/>
            <family val="2"/>
          </rPr>
          <t>Adjustment to match Workforce Solutions</t>
        </r>
      </text>
    </comment>
  </commentList>
</comments>
</file>

<file path=xl/comments8.xml><?xml version="1.0" encoding="utf-8"?>
<comments xmlns="http://schemas.openxmlformats.org/spreadsheetml/2006/main">
  <authors>
    <author>mck</author>
  </authors>
  <commentList>
    <comment ref="Q13" authorId="0">
      <text>
        <r>
          <rPr>
            <sz val="10"/>
            <rFont val="Arial"/>
            <family val="2"/>
          </rPr>
          <t>3</t>
        </r>
        <r>
          <rPr>
            <vertAlign val="superscript"/>
            <sz val="10"/>
            <rFont val="Arial"/>
            <family val="2"/>
          </rPr>
          <t>rd</t>
        </r>
        <r>
          <rPr>
            <sz val="10"/>
            <rFont val="Arial"/>
            <family val="2"/>
          </rPr>
          <t xml:space="preserve"> pay period in month earns 0</t>
        </r>
      </text>
    </comment>
    <comment ref="Q24" authorId="0">
      <text>
        <r>
          <rPr>
            <sz val="10"/>
            <rFont val="Arial"/>
            <family val="2"/>
          </rPr>
          <t>3</t>
        </r>
        <r>
          <rPr>
            <vertAlign val="superscript"/>
            <sz val="10"/>
            <rFont val="Arial"/>
            <family val="2"/>
          </rPr>
          <t>rd</t>
        </r>
        <r>
          <rPr>
            <sz val="10"/>
            <rFont val="Arial"/>
            <family val="2"/>
          </rPr>
          <t xml:space="preserve"> pay period in month earns 0</t>
        </r>
      </text>
    </comment>
    <comment ref="Q37" authorId="0">
      <text>
        <r>
          <rPr>
            <sz val="10"/>
            <rFont val="Arial"/>
            <family val="2"/>
          </rPr>
          <t>3</t>
        </r>
        <r>
          <rPr>
            <vertAlign val="superscript"/>
            <sz val="10"/>
            <rFont val="Arial"/>
            <family val="2"/>
          </rPr>
          <t>rd</t>
        </r>
        <r>
          <rPr>
            <sz val="10"/>
            <rFont val="Arial"/>
            <family val="2"/>
          </rPr>
          <t xml:space="preserve"> pay period in month earns 0</t>
        </r>
      </text>
    </comment>
    <comment ref="N42" authorId="0">
      <text>
        <r>
          <rPr>
            <sz val="10"/>
            <rFont val="Arial"/>
            <family val="2"/>
          </rPr>
          <t>Adjustment to match Workforce Solutions</t>
        </r>
      </text>
    </comment>
  </commentList>
</comments>
</file>

<file path=xl/comments9.xml><?xml version="1.0" encoding="utf-8"?>
<comments xmlns="http://schemas.openxmlformats.org/spreadsheetml/2006/main">
  <authors>
    <author>mck</author>
  </authors>
  <commentList>
    <comment ref="I13" authorId="0">
      <text>
        <r>
          <rPr>
            <sz val="10"/>
            <rFont val="Arial"/>
            <family val="2"/>
          </rPr>
          <t>Danny tried to use 20.75 hours but didn't earn new until next pay period.</t>
        </r>
      </text>
    </comment>
    <comment ref="Q13" authorId="0">
      <text>
        <r>
          <rPr>
            <sz val="10"/>
            <rFont val="Arial"/>
            <family val="2"/>
          </rPr>
          <t>3</t>
        </r>
        <r>
          <rPr>
            <vertAlign val="superscript"/>
            <sz val="10"/>
            <rFont val="Arial"/>
            <family val="2"/>
          </rPr>
          <t>rd</t>
        </r>
        <r>
          <rPr>
            <sz val="10"/>
            <rFont val="Arial"/>
            <family val="2"/>
          </rPr>
          <t xml:space="preserve"> pay period in month earns 0</t>
        </r>
      </text>
    </comment>
    <comment ref="Q24" authorId="0">
      <text>
        <r>
          <rPr>
            <sz val="10"/>
            <rFont val="Arial"/>
            <family val="2"/>
          </rPr>
          <t>3</t>
        </r>
        <r>
          <rPr>
            <vertAlign val="superscript"/>
            <sz val="10"/>
            <rFont val="Arial"/>
            <family val="2"/>
          </rPr>
          <t>rd</t>
        </r>
        <r>
          <rPr>
            <sz val="10"/>
            <rFont val="Arial"/>
            <family val="2"/>
          </rPr>
          <t xml:space="preserve"> pay period in month earns 0</t>
        </r>
      </text>
    </comment>
    <comment ref="Q37" authorId="0">
      <text>
        <r>
          <rPr>
            <sz val="10"/>
            <rFont val="Arial"/>
            <family val="2"/>
          </rPr>
          <t>3</t>
        </r>
        <r>
          <rPr>
            <vertAlign val="superscript"/>
            <sz val="10"/>
            <rFont val="Arial"/>
            <family val="2"/>
          </rPr>
          <t>rd</t>
        </r>
        <r>
          <rPr>
            <sz val="10"/>
            <rFont val="Arial"/>
            <family val="2"/>
          </rPr>
          <t xml:space="preserve"> pay period in month earns 0</t>
        </r>
      </text>
    </comment>
    <comment ref="O41" authorId="0">
      <text>
        <r>
          <rPr>
            <sz val="10"/>
            <rFont val="Arial"/>
            <family val="2"/>
          </rPr>
          <t>Lost vacation</t>
        </r>
      </text>
    </comment>
  </commentList>
</comments>
</file>

<file path=xl/sharedStrings.xml><?xml version="1.0" encoding="utf-8"?>
<sst xmlns="http://schemas.openxmlformats.org/spreadsheetml/2006/main" count="1016" uniqueCount="152">
  <si>
    <t>Pay Period End --&gt;</t>
  </si>
  <si>
    <t>VACATION</t>
  </si>
  <si>
    <t>TOTALS</t>
  </si>
  <si>
    <t>Pay Check Date --&gt;</t>
  </si>
  <si>
    <t>EMPLOYEE ID</t>
  </si>
  <si>
    <t>EMPLOYEES</t>
  </si>
  <si>
    <t>DEPT.</t>
  </si>
  <si>
    <t>START DATE</t>
  </si>
  <si>
    <t>ANN HRS WRK</t>
  </si>
  <si>
    <t>EARN ANN VAC</t>
  </si>
  <si>
    <t>BAL VAC</t>
  </si>
  <si>
    <t>BAL SICK</t>
  </si>
  <si>
    <t>USED VAC</t>
  </si>
  <si>
    <t>USED SICK</t>
  </si>
  <si>
    <t>ACCR SICK</t>
  </si>
  <si>
    <t>2007 ANNIV DATE</t>
  </si>
  <si>
    <t>EARN VAC</t>
  </si>
  <si>
    <t>2008 ANNIV DATE</t>
  </si>
  <si>
    <t>2009 ANNIV DATE</t>
  </si>
  <si>
    <t>2007 USED VAC</t>
  </si>
  <si>
    <t>2008 USED VAC</t>
  </si>
  <si>
    <t>2009 USED VAC</t>
  </si>
  <si>
    <t>TOT USED SICK</t>
  </si>
  <si>
    <t>TOT ACCR VAC</t>
  </si>
  <si>
    <t>TOT ACCR SICK</t>
  </si>
  <si>
    <t>01FAS0067</t>
  </si>
  <si>
    <t>ADAMSON, PATRICE</t>
  </si>
  <si>
    <t>01FAS0014</t>
  </si>
  <si>
    <t>AMIS, KEVIN C.</t>
  </si>
  <si>
    <t>01FAS0056</t>
  </si>
  <si>
    <t>ANDERSON, LOREN T.</t>
  </si>
  <si>
    <t>01FAS0063</t>
  </si>
  <si>
    <t>CASHMAN, CHANDLER A.</t>
  </si>
  <si>
    <t>01FAS0053</t>
  </si>
  <si>
    <t>CLARK, PAMELA W.</t>
  </si>
  <si>
    <t>01FAS0032</t>
  </si>
  <si>
    <t>CRAWMER, SHANNON</t>
  </si>
  <si>
    <t>01FAS0030</t>
  </si>
  <si>
    <t>DYKES, BRETT</t>
  </si>
  <si>
    <t>01FAS0041</t>
  </si>
  <si>
    <t>ENDEMANO, KAMILLE V.</t>
  </si>
  <si>
    <t>01FAS0052</t>
  </si>
  <si>
    <t>FORD, ERICH Z.</t>
  </si>
  <si>
    <t>01FAS0015</t>
  </si>
  <si>
    <t>GOOCH, CINDY L.</t>
  </si>
  <si>
    <t>01FAS0034</t>
  </si>
  <si>
    <t>HART, ADAM C.</t>
  </si>
  <si>
    <t>360102-I</t>
  </si>
  <si>
    <t>01FAS0065</t>
  </si>
  <si>
    <t>IZARRARAZ, AMBER E.</t>
  </si>
  <si>
    <t>CORP</t>
  </si>
  <si>
    <t>01FAS0031</t>
  </si>
  <si>
    <t>KEATING, JULIE M.</t>
  </si>
  <si>
    <t>01FAS0029</t>
  </si>
  <si>
    <t>KEKAHUNA, JASON</t>
  </si>
  <si>
    <t>01FAS0051</t>
  </si>
  <si>
    <t>LOSCHEN, HEATHER A.</t>
  </si>
  <si>
    <t>01FAS0016</t>
  </si>
  <si>
    <t>MEZA, ARTHUR</t>
  </si>
  <si>
    <t>01FAS1001</t>
  </si>
  <si>
    <t>MILANO, DANIELLE M.</t>
  </si>
  <si>
    <t>01FAS0060</t>
  </si>
  <si>
    <t>NICOLETTI, RONALD S.</t>
  </si>
  <si>
    <t>01FAS0050</t>
  </si>
  <si>
    <t>PECK, CLYDE</t>
  </si>
  <si>
    <t>01FAS0026</t>
  </si>
  <si>
    <t>PETERSON, JEFFREY</t>
  </si>
  <si>
    <t>01FAS0033</t>
  </si>
  <si>
    <t>SEVERSON, EMILY W.</t>
  </si>
  <si>
    <t>01FAS0057</t>
  </si>
  <si>
    <t>TRINH, AMBER L.</t>
  </si>
  <si>
    <t>01FAS0020</t>
  </si>
  <si>
    <t>VANLEEUWEN, DANNY L.</t>
  </si>
  <si>
    <t>01FAS0024</t>
  </si>
  <si>
    <t>WATERS, JEAN</t>
  </si>
  <si>
    <t>01FAS0021</t>
  </si>
  <si>
    <t>WILKEN, MELISSA R.</t>
  </si>
  <si>
    <t>Bal Vac</t>
  </si>
  <si>
    <t>Bal Sick</t>
  </si>
  <si>
    <t>Used Vac</t>
  </si>
  <si>
    <t>Accr Sick</t>
  </si>
  <si>
    <t>Emp #</t>
  </si>
  <si>
    <t>Name</t>
  </si>
  <si>
    <t>Hire Date</t>
  </si>
  <si>
    <t>HISTORY</t>
  </si>
  <si>
    <t xml:space="preserve">Vacation: </t>
  </si>
  <si>
    <t xml:space="preserve">Sick: </t>
  </si>
  <si>
    <t>as of</t>
  </si>
  <si>
    <t>AVAILABLE</t>
  </si>
  <si>
    <t>DEAN</t>
  </si>
  <si>
    <t>MARK</t>
  </si>
  <si>
    <t>Pay</t>
  </si>
  <si>
    <t>Accr</t>
  </si>
  <si>
    <t>(Used)</t>
  </si>
  <si>
    <t>Total</t>
  </si>
  <si>
    <t>Vacation</t>
  </si>
  <si>
    <t>Sick</t>
  </si>
  <si>
    <t>Period</t>
  </si>
  <si>
    <t>Balance</t>
  </si>
  <si>
    <t>Adj</t>
  </si>
  <si>
    <t>MEZA, Arthur</t>
  </si>
  <si>
    <t>01FAS0072</t>
  </si>
  <si>
    <t>VASQUEZ, Bernardo</t>
  </si>
  <si>
    <t>01FAS0085</t>
  </si>
  <si>
    <t>FREDERICK, Bill</t>
  </si>
  <si>
    <t>FT</t>
  </si>
  <si>
    <t>MILANO, Danielle M.</t>
  </si>
  <si>
    <t>01FAS0080</t>
  </si>
  <si>
    <t>BROOKSBY, Dustin</t>
  </si>
  <si>
    <t>01FAS0077</t>
  </si>
  <si>
    <t>Salgado, Dustin</t>
  </si>
  <si>
    <t>01FAS0087</t>
  </si>
  <si>
    <t>KRAMER, Elizabeth</t>
  </si>
  <si>
    <t>LOSCHEN, Heather A.</t>
  </si>
  <si>
    <t>WATERS, Jean</t>
  </si>
  <si>
    <t>PETERSON, Jeffery</t>
  </si>
  <si>
    <t>LAMOREAUX, Karin</t>
  </si>
  <si>
    <t>Days</t>
  </si>
  <si>
    <t>Percent</t>
  </si>
  <si>
    <t>Hours</t>
  </si>
  <si>
    <t>CLARK, Pamela W.</t>
  </si>
  <si>
    <t>01FAS0081</t>
  </si>
  <si>
    <t>QUIST, Tracy</t>
  </si>
  <si>
    <t>AS OF 7/28/08</t>
  </si>
  <si>
    <t>Employee</t>
  </si>
  <si>
    <t>Hourly Rate</t>
  </si>
  <si>
    <t>Vacation Hours</t>
  </si>
  <si>
    <t>Sick Hours</t>
  </si>
  <si>
    <t>Total Hours</t>
  </si>
  <si>
    <t>Raw Payroll</t>
  </si>
  <si>
    <t>PR Taxes &amp; Benefits</t>
  </si>
  <si>
    <t>Total Liability</t>
  </si>
  <si>
    <t>Adam</t>
  </si>
  <si>
    <t>Art</t>
  </si>
  <si>
    <t>Clyde</t>
  </si>
  <si>
    <t>Danielle</t>
  </si>
  <si>
    <t>Danny</t>
  </si>
  <si>
    <t>Emily</t>
  </si>
  <si>
    <t>Heather</t>
  </si>
  <si>
    <t>Jean</t>
  </si>
  <si>
    <t>Jeff</t>
  </si>
  <si>
    <t>Julie</t>
  </si>
  <si>
    <t>Kevin</t>
  </si>
  <si>
    <t>Melissa</t>
  </si>
  <si>
    <t>Pam</t>
  </si>
  <si>
    <t>Zad</t>
  </si>
  <si>
    <t>01FAS0083</t>
  </si>
  <si>
    <t>O'VERY, Danielle</t>
  </si>
  <si>
    <t>KOKOVA, ELMIRA</t>
  </si>
  <si>
    <t>GRANDJEAN, John</t>
  </si>
  <si>
    <t>REIDHEAD, Matt</t>
  </si>
  <si>
    <t>SEVERSON, Emily W.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</si>
</sst>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MM/DD/YY"/>
    <numFmt numFmtId="166" formatCode="#,##0.00"/>
    <numFmt numFmtId="167" formatCode="#,##0.0_X"/>
    <numFmt numFmtId="168" formatCode="0.00%"/>
    <numFmt numFmtId="169" formatCode="0.00"/>
    <numFmt numFmtId="170" formatCode="GENERAL"/>
    <numFmt numFmtId="171" formatCode="#,##0.00_)"/>
  </numFmts>
  <fonts count="7"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53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 diagonalUp="1"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 style="hair">
        <color indexed="8"/>
      </diagonal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>
        <color indexed="8"/>
      </diagonal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2" borderId="1" xfId="0" applyFont="1" applyFill="1" applyBorder="1" applyAlignment="1">
      <alignment horizontal="center" wrapText="1"/>
    </xf>
    <xf numFmtId="164" fontId="1" fillId="3" borderId="1" xfId="0" applyFont="1" applyFill="1" applyBorder="1" applyAlignment="1">
      <alignment horizontal="right" wrapText="1"/>
    </xf>
    <xf numFmtId="165" fontId="2" fillId="4" borderId="1" xfId="0" applyNumberFormat="1" applyFont="1" applyFill="1" applyBorder="1" applyAlignment="1">
      <alignment horizontal="center" wrapText="1"/>
    </xf>
    <xf numFmtId="165" fontId="2" fillId="5" borderId="1" xfId="0" applyNumberFormat="1" applyFont="1" applyFill="1" applyBorder="1" applyAlignment="1">
      <alignment horizontal="center" wrapText="1"/>
    </xf>
    <xf numFmtId="165" fontId="2" fillId="6" borderId="1" xfId="0" applyNumberFormat="1" applyFont="1" applyFill="1" applyBorder="1" applyAlignment="1">
      <alignment horizontal="center" wrapText="1"/>
    </xf>
    <xf numFmtId="165" fontId="2" fillId="7" borderId="1" xfId="0" applyNumberFormat="1" applyFont="1" applyFill="1" applyBorder="1" applyAlignment="1">
      <alignment horizontal="center" wrapText="1"/>
    </xf>
    <xf numFmtId="165" fontId="2" fillId="8" borderId="1" xfId="0" applyNumberFormat="1" applyFont="1" applyFill="1" applyBorder="1" applyAlignment="1">
      <alignment horizontal="center" wrapText="1"/>
    </xf>
    <xf numFmtId="165" fontId="2" fillId="9" borderId="1" xfId="0" applyNumberFormat="1" applyFont="1" applyFill="1" applyBorder="1" applyAlignment="1">
      <alignment horizontal="center" wrapText="1"/>
    </xf>
    <xf numFmtId="165" fontId="2" fillId="10" borderId="1" xfId="0" applyNumberFormat="1" applyFont="1" applyFill="1" applyBorder="1" applyAlignment="1">
      <alignment horizontal="center" wrapText="1"/>
    </xf>
    <xf numFmtId="164" fontId="2" fillId="3" borderId="1" xfId="0" applyFont="1" applyFill="1" applyBorder="1" applyAlignment="1">
      <alignment horizontal="center" vertical="center" wrapText="1"/>
    </xf>
    <xf numFmtId="164" fontId="1" fillId="2" borderId="1" xfId="0" applyFont="1" applyFill="1" applyBorder="1" applyAlignment="1">
      <alignment horizontal="center" vertical="center" wrapText="1"/>
    </xf>
    <xf numFmtId="164" fontId="1" fillId="4" borderId="1" xfId="0" applyFont="1" applyFill="1" applyBorder="1" applyAlignment="1">
      <alignment horizontal="center" wrapText="1"/>
    </xf>
    <xf numFmtId="164" fontId="1" fillId="5" borderId="1" xfId="0" applyFont="1" applyFill="1" applyBorder="1" applyAlignment="1">
      <alignment horizontal="center" wrapText="1"/>
    </xf>
    <xf numFmtId="164" fontId="1" fillId="6" borderId="1" xfId="0" applyFont="1" applyFill="1" applyBorder="1" applyAlignment="1">
      <alignment horizontal="center" wrapText="1"/>
    </xf>
    <xf numFmtId="164" fontId="1" fillId="7" borderId="1" xfId="0" applyFont="1" applyFill="1" applyBorder="1" applyAlignment="1">
      <alignment horizontal="center" wrapText="1"/>
    </xf>
    <xf numFmtId="164" fontId="1" fillId="8" borderId="1" xfId="0" applyFont="1" applyFill="1" applyBorder="1" applyAlignment="1">
      <alignment horizontal="center" wrapText="1"/>
    </xf>
    <xf numFmtId="164" fontId="1" fillId="9" borderId="1" xfId="0" applyFont="1" applyFill="1" applyBorder="1" applyAlignment="1">
      <alignment horizontal="center" wrapText="1"/>
    </xf>
    <xf numFmtId="164" fontId="1" fillId="10" borderId="1" xfId="0" applyFont="1" applyFill="1" applyBorder="1" applyAlignment="1">
      <alignment horizontal="center" wrapText="1"/>
    </xf>
    <xf numFmtId="164" fontId="1" fillId="3" borderId="1" xfId="0" applyFont="1" applyFill="1" applyBorder="1" applyAlignment="1">
      <alignment horizontal="center" wrapText="1"/>
    </xf>
    <xf numFmtId="164" fontId="2" fillId="11" borderId="1" xfId="0" applyFont="1" applyFill="1" applyBorder="1" applyAlignment="1">
      <alignment/>
    </xf>
    <xf numFmtId="164" fontId="2" fillId="4" borderId="1" xfId="0" applyFont="1" applyFill="1" applyBorder="1" applyAlignment="1">
      <alignment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6" fontId="2" fillId="0" borderId="1" xfId="0" applyNumberFormat="1" applyFont="1" applyBorder="1" applyAlignment="1">
      <alignment/>
    </xf>
    <xf numFmtId="164" fontId="0" fillId="2" borderId="1" xfId="0" applyFill="1" applyBorder="1" applyAlignment="1">
      <alignment/>
    </xf>
    <xf numFmtId="164" fontId="2" fillId="2" borderId="1" xfId="0" applyFont="1" applyFill="1" applyBorder="1" applyAlignment="1">
      <alignment/>
    </xf>
    <xf numFmtId="164" fontId="0" fillId="2" borderId="1" xfId="0" applyFill="1" applyBorder="1" applyAlignment="1">
      <alignment horizontal="center"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4" fontId="0" fillId="12" borderId="0" xfId="0" applyFill="1" applyAlignment="1">
      <alignment/>
    </xf>
    <xf numFmtId="164" fontId="0" fillId="0" borderId="0" xfId="0" applyAlignment="1">
      <alignment horizontal="right"/>
    </xf>
    <xf numFmtId="165" fontId="0" fillId="0" borderId="0" xfId="0" applyNumberFormat="1" applyBorder="1" applyAlignment="1">
      <alignment/>
    </xf>
    <xf numFmtId="164" fontId="2" fillId="9" borderId="2" xfId="0" applyFont="1" applyFill="1" applyBorder="1" applyAlignment="1">
      <alignment horizontal="center"/>
    </xf>
    <xf numFmtId="164" fontId="2" fillId="9" borderId="3" xfId="0" applyFont="1" applyFill="1" applyBorder="1" applyAlignment="1">
      <alignment horizontal="right"/>
    </xf>
    <xf numFmtId="167" fontId="0" fillId="9" borderId="4" xfId="0" applyNumberFormat="1" applyFill="1" applyBorder="1" applyAlignment="1">
      <alignment/>
    </xf>
    <xf numFmtId="164" fontId="0" fillId="0" borderId="0" xfId="0" applyFont="1" applyAlignment="1">
      <alignment horizontal="right"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Alignment="1">
      <alignment/>
    </xf>
    <xf numFmtId="164" fontId="2" fillId="9" borderId="5" xfId="0" applyFont="1" applyFill="1" applyBorder="1" applyAlignment="1">
      <alignment horizontal="center"/>
    </xf>
    <xf numFmtId="164" fontId="2" fillId="9" borderId="6" xfId="0" applyFont="1" applyFill="1" applyBorder="1" applyAlignment="1">
      <alignment horizontal="center"/>
    </xf>
    <xf numFmtId="164" fontId="2" fillId="9" borderId="1" xfId="0" applyFont="1" applyFill="1" applyBorder="1" applyAlignment="1">
      <alignment horizontal="center"/>
    </xf>
    <xf numFmtId="164" fontId="2" fillId="11" borderId="3" xfId="0" applyFont="1" applyFill="1" applyBorder="1" applyAlignment="1">
      <alignment horizontal="center"/>
    </xf>
    <xf numFmtId="164" fontId="2" fillId="12" borderId="1" xfId="0" applyFont="1" applyFill="1" applyBorder="1" applyAlignment="1">
      <alignment horizontal="center"/>
    </xf>
    <xf numFmtId="164" fontId="0" fillId="13" borderId="5" xfId="0" applyFont="1" applyFill="1" applyBorder="1" applyAlignment="1">
      <alignment horizontal="center"/>
    </xf>
    <xf numFmtId="164" fontId="0" fillId="13" borderId="6" xfId="0" applyFont="1" applyFill="1" applyBorder="1" applyAlignment="1">
      <alignment horizontal="center"/>
    </xf>
    <xf numFmtId="164" fontId="0" fillId="13" borderId="2" xfId="0" applyFont="1" applyFill="1" applyBorder="1" applyAlignment="1">
      <alignment horizontal="center"/>
    </xf>
    <xf numFmtId="164" fontId="0" fillId="11" borderId="2" xfId="0" applyFont="1" applyFill="1" applyBorder="1" applyAlignment="1">
      <alignment horizontal="center"/>
    </xf>
    <xf numFmtId="164" fontId="0" fillId="12" borderId="2" xfId="0" applyFont="1" applyFill="1" applyBorder="1" applyAlignment="1">
      <alignment horizontal="center"/>
    </xf>
    <xf numFmtId="164" fontId="0" fillId="11" borderId="6" xfId="0" applyFont="1" applyFill="1" applyBorder="1" applyAlignment="1">
      <alignment horizontal="center"/>
    </xf>
    <xf numFmtId="164" fontId="0" fillId="12" borderId="6" xfId="0" applyFont="1" applyFill="1" applyBorder="1" applyAlignment="1">
      <alignment horizontal="center"/>
    </xf>
    <xf numFmtId="167" fontId="0" fillId="3" borderId="0" xfId="0" applyNumberFormat="1" applyFill="1" applyAlignment="1">
      <alignment horizontal="center"/>
    </xf>
    <xf numFmtId="167" fontId="2" fillId="0" borderId="1" xfId="0" applyNumberFormat="1" applyFont="1" applyBorder="1" applyAlignment="1">
      <alignment/>
    </xf>
    <xf numFmtId="167" fontId="0" fillId="12" borderId="0" xfId="0" applyNumberFormat="1" applyFill="1" applyAlignment="1">
      <alignment/>
    </xf>
    <xf numFmtId="164" fontId="0" fillId="9" borderId="3" xfId="0" applyFill="1" applyBorder="1" applyAlignment="1">
      <alignment horizontal="center"/>
    </xf>
    <xf numFmtId="164" fontId="0" fillId="9" borderId="7" xfId="0" applyFill="1" applyBorder="1" applyAlignment="1">
      <alignment horizontal="center"/>
    </xf>
    <xf numFmtId="164" fontId="0" fillId="9" borderId="7" xfId="0" applyFill="1" applyBorder="1" applyAlignment="1">
      <alignment/>
    </xf>
    <xf numFmtId="164" fontId="0" fillId="9" borderId="4" xfId="0" applyFill="1" applyBorder="1" applyAlignment="1">
      <alignment/>
    </xf>
    <xf numFmtId="167" fontId="0" fillId="14" borderId="0" xfId="0" applyNumberFormat="1" applyFill="1" applyAlignment="1">
      <alignment/>
    </xf>
    <xf numFmtId="167" fontId="0" fillId="11" borderId="0" xfId="0" applyNumberFormat="1" applyFont="1" applyFill="1" applyAlignment="1">
      <alignment horizontal="center"/>
    </xf>
    <xf numFmtId="164" fontId="2" fillId="13" borderId="1" xfId="0" applyFont="1" applyFill="1" applyBorder="1" applyAlignment="1">
      <alignment/>
    </xf>
    <xf numFmtId="167" fontId="0" fillId="11" borderId="0" xfId="0" applyNumberFormat="1" applyFill="1" applyAlignment="1">
      <alignment/>
    </xf>
    <xf numFmtId="167" fontId="2" fillId="0" borderId="8" xfId="0" applyNumberFormat="1" applyFont="1" applyBorder="1" applyAlignment="1">
      <alignment/>
    </xf>
    <xf numFmtId="167" fontId="0" fillId="14" borderId="0" xfId="0" applyNumberFormat="1" applyFill="1" applyBorder="1" applyAlignment="1">
      <alignment horizontal="center"/>
    </xf>
    <xf numFmtId="167" fontId="2" fillId="14" borderId="1" xfId="0" applyNumberFormat="1" applyFont="1" applyFill="1" applyBorder="1" applyAlignment="1">
      <alignment/>
    </xf>
    <xf numFmtId="167" fontId="0" fillId="3" borderId="0" xfId="0" applyNumberFormat="1" applyFill="1" applyAlignment="1">
      <alignment/>
    </xf>
    <xf numFmtId="167" fontId="0" fillId="0" borderId="9" xfId="0" applyNumberFormat="1" applyBorder="1" applyAlignment="1">
      <alignment/>
    </xf>
    <xf numFmtId="167" fontId="0" fillId="14" borderId="0" xfId="0" applyNumberFormat="1" applyFill="1" applyBorder="1" applyAlignment="1">
      <alignment/>
    </xf>
    <xf numFmtId="164" fontId="2" fillId="9" borderId="2" xfId="0" applyFont="1" applyFill="1" applyBorder="1" applyAlignment="1">
      <alignment horizontal="right"/>
    </xf>
    <xf numFmtId="167" fontId="0" fillId="9" borderId="6" xfId="0" applyNumberFormat="1" applyFill="1" applyBorder="1" applyAlignment="1">
      <alignment/>
    </xf>
    <xf numFmtId="164" fontId="4" fillId="0" borderId="0" xfId="0" applyFont="1" applyAlignment="1">
      <alignment horizontal="right"/>
    </xf>
    <xf numFmtId="165" fontId="4" fillId="0" borderId="0" xfId="0" applyNumberFormat="1" applyFont="1" applyAlignment="1">
      <alignment horizontal="center"/>
    </xf>
    <xf numFmtId="164" fontId="0" fillId="11" borderId="0" xfId="0" applyFill="1" applyAlignment="1">
      <alignment/>
    </xf>
    <xf numFmtId="164" fontId="0" fillId="0" borderId="0" xfId="0" applyAlignment="1">
      <alignment/>
    </xf>
    <xf numFmtId="164" fontId="2" fillId="4" borderId="3" xfId="0" applyFont="1" applyFill="1" applyBorder="1" applyAlignment="1">
      <alignment/>
    </xf>
    <xf numFmtId="167" fontId="0" fillId="0" borderId="0" xfId="0" applyNumberFormat="1" applyFill="1" applyAlignment="1">
      <alignment/>
    </xf>
    <xf numFmtId="164" fontId="0" fillId="14" borderId="0" xfId="0" applyFill="1" applyAlignment="1">
      <alignment/>
    </xf>
    <xf numFmtId="164" fontId="5" fillId="0" borderId="0" xfId="0" applyFont="1" applyAlignment="1">
      <alignment horizontal="right"/>
    </xf>
    <xf numFmtId="164" fontId="5" fillId="0" borderId="0" xfId="0" applyFont="1" applyBorder="1" applyAlignment="1">
      <alignment horizontal="right"/>
    </xf>
    <xf numFmtId="167" fontId="0" fillId="14" borderId="0" xfId="0" applyNumberFormat="1" applyFill="1" applyAlignment="1">
      <alignment horizontal="center"/>
    </xf>
    <xf numFmtId="164" fontId="2" fillId="12" borderId="1" xfId="0" applyFont="1" applyFill="1" applyBorder="1" applyAlignment="1">
      <alignment/>
    </xf>
    <xf numFmtId="164" fontId="2" fillId="12" borderId="1" xfId="0" applyFont="1" applyFill="1" applyBorder="1" applyAlignment="1">
      <alignment horizontal="center" wrapText="1"/>
    </xf>
    <xf numFmtId="171" fontId="0" fillId="0" borderId="0" xfId="0" applyNumberFormat="1" applyAlignment="1">
      <alignment/>
    </xf>
    <xf numFmtId="171" fontId="0" fillId="0" borderId="7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DCDC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420E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8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9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0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1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2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3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4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5.v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16.v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17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18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57"/>
  <sheetViews>
    <sheetView workbookViewId="0" topLeftCell="A1">
      <pane xSplit="8" ySplit="3" topLeftCell="AC4" activePane="bottomRight" state="frozen"/>
      <selection pane="topLeft" activeCell="A1" sqref="A1"/>
      <selection pane="topRight" activeCell="AC1" sqref="AC1"/>
      <selection pane="bottomLeft" activeCell="A4" sqref="A4"/>
      <selection pane="bottomRight" activeCell="AH14" sqref="AH14"/>
    </sheetView>
  </sheetViews>
  <sheetFormatPr defaultColWidth="12.57421875" defaultRowHeight="12.75"/>
  <cols>
    <col min="1" max="1" width="13.57421875" style="0" customWidth="1"/>
    <col min="2" max="2" width="23.8515625" style="0" customWidth="1"/>
    <col min="3" max="6" width="12.00390625" style="1" customWidth="1"/>
    <col min="30" max="50" width="8.421875" style="0" customWidth="1"/>
    <col min="51" max="52" width="8.140625" style="0" customWidth="1"/>
    <col min="53" max="16384" width="11.57421875" style="0" customWidth="1"/>
  </cols>
  <sheetData>
    <row r="1" spans="1:50" ht="12" customHeight="1">
      <c r="A1" s="2"/>
      <c r="B1" s="2"/>
      <c r="C1" s="2"/>
      <c r="D1" s="3" t="s">
        <v>0</v>
      </c>
      <c r="E1" s="3"/>
      <c r="F1" s="3"/>
      <c r="G1" s="4">
        <v>39361</v>
      </c>
      <c r="H1" s="4"/>
      <c r="I1" s="5">
        <f>G1+14</f>
        <v>39375</v>
      </c>
      <c r="J1" s="5"/>
      <c r="K1" s="5"/>
      <c r="L1" s="6">
        <f>I1+14</f>
        <v>39389</v>
      </c>
      <c r="M1" s="6"/>
      <c r="N1" s="6"/>
      <c r="O1" s="7">
        <f>L1+14</f>
        <v>39403</v>
      </c>
      <c r="P1" s="7"/>
      <c r="Q1" s="7"/>
      <c r="R1" s="8">
        <f>O1+14</f>
        <v>39417</v>
      </c>
      <c r="S1" s="8"/>
      <c r="T1" s="8"/>
      <c r="U1" s="4">
        <f>R1+14</f>
        <v>39431</v>
      </c>
      <c r="V1" s="4"/>
      <c r="W1" s="4"/>
      <c r="X1" s="5">
        <f>U1+14</f>
        <v>39445</v>
      </c>
      <c r="Y1" s="5"/>
      <c r="Z1" s="5"/>
      <c r="AA1" s="6">
        <f>X1+14</f>
        <v>39459</v>
      </c>
      <c r="AB1" s="6"/>
      <c r="AC1" s="6"/>
      <c r="AD1" s="9">
        <f>AA1+14</f>
        <v>39473</v>
      </c>
      <c r="AE1" s="9"/>
      <c r="AF1" s="9"/>
      <c r="AG1" s="10">
        <f>AD1+14</f>
        <v>39487</v>
      </c>
      <c r="AH1" s="10"/>
      <c r="AI1" s="10"/>
      <c r="AJ1" s="4">
        <f>AG1+14</f>
        <v>39501</v>
      </c>
      <c r="AK1" s="4"/>
      <c r="AL1" s="4"/>
      <c r="AM1" s="11" t="s">
        <v>1</v>
      </c>
      <c r="AN1" s="11"/>
      <c r="AO1" s="11" t="s">
        <v>1</v>
      </c>
      <c r="AP1" s="11"/>
      <c r="AQ1" s="11" t="s">
        <v>1</v>
      </c>
      <c r="AR1" s="11"/>
      <c r="AS1" s="12" t="s">
        <v>2</v>
      </c>
      <c r="AT1" s="12"/>
      <c r="AU1" s="12"/>
      <c r="AV1" s="12"/>
      <c r="AW1" s="12"/>
      <c r="AX1" s="12"/>
    </row>
    <row r="2" spans="1:50" ht="12" customHeight="1">
      <c r="A2" s="2"/>
      <c r="B2" s="2"/>
      <c r="C2" s="2"/>
      <c r="D2" s="3" t="s">
        <v>3</v>
      </c>
      <c r="E2" s="3"/>
      <c r="F2" s="3"/>
      <c r="G2" s="4">
        <v>39366</v>
      </c>
      <c r="H2" s="4"/>
      <c r="I2" s="5">
        <f>G2+14</f>
        <v>39380</v>
      </c>
      <c r="J2" s="5"/>
      <c r="K2" s="5"/>
      <c r="L2" s="6">
        <f>I2+14</f>
        <v>39394</v>
      </c>
      <c r="M2" s="6"/>
      <c r="N2" s="6"/>
      <c r="O2" s="7">
        <f>L2+14</f>
        <v>39408</v>
      </c>
      <c r="P2" s="7"/>
      <c r="Q2" s="7"/>
      <c r="R2" s="8">
        <f>O2+14</f>
        <v>39422</v>
      </c>
      <c r="S2" s="8"/>
      <c r="T2" s="8"/>
      <c r="U2" s="4">
        <f>R2+14</f>
        <v>39436</v>
      </c>
      <c r="V2" s="4"/>
      <c r="W2" s="4"/>
      <c r="X2" s="5">
        <f>U2+14</f>
        <v>39450</v>
      </c>
      <c r="Y2" s="5"/>
      <c r="Z2" s="5"/>
      <c r="AA2" s="6">
        <f>X2+14</f>
        <v>39464</v>
      </c>
      <c r="AB2" s="6"/>
      <c r="AC2" s="6"/>
      <c r="AD2" s="9">
        <f>AA2+14</f>
        <v>39478</v>
      </c>
      <c r="AE2" s="9"/>
      <c r="AF2" s="9"/>
      <c r="AG2" s="10">
        <f>AD2+14</f>
        <v>39492</v>
      </c>
      <c r="AH2" s="10"/>
      <c r="AI2" s="10"/>
      <c r="AJ2" s="4">
        <f>AG2+14</f>
        <v>39506</v>
      </c>
      <c r="AK2" s="4"/>
      <c r="AL2" s="4"/>
      <c r="AM2" s="11"/>
      <c r="AN2" s="11"/>
      <c r="AO2" s="11"/>
      <c r="AP2" s="11"/>
      <c r="AQ2" s="11"/>
      <c r="AR2" s="11"/>
      <c r="AS2" s="12"/>
      <c r="AT2" s="12"/>
      <c r="AU2" s="12"/>
      <c r="AV2" s="12"/>
      <c r="AW2" s="12"/>
      <c r="AX2" s="12"/>
    </row>
    <row r="3" spans="1:52" ht="36.75">
      <c r="A3" s="2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13" t="s">
        <v>10</v>
      </c>
      <c r="H3" s="13" t="s">
        <v>11</v>
      </c>
      <c r="I3" s="14" t="s">
        <v>12</v>
      </c>
      <c r="J3" s="14" t="s">
        <v>13</v>
      </c>
      <c r="K3" s="14" t="s">
        <v>14</v>
      </c>
      <c r="L3" s="15" t="s">
        <v>12</v>
      </c>
      <c r="M3" s="15" t="s">
        <v>13</v>
      </c>
      <c r="N3" s="15" t="s">
        <v>14</v>
      </c>
      <c r="O3" s="16" t="s">
        <v>12</v>
      </c>
      <c r="P3" s="16" t="s">
        <v>13</v>
      </c>
      <c r="Q3" s="16" t="s">
        <v>14</v>
      </c>
      <c r="R3" s="17" t="s">
        <v>12</v>
      </c>
      <c r="S3" s="17" t="s">
        <v>13</v>
      </c>
      <c r="T3" s="17" t="s">
        <v>14</v>
      </c>
      <c r="U3" s="13" t="s">
        <v>12</v>
      </c>
      <c r="V3" s="13" t="s">
        <v>13</v>
      </c>
      <c r="W3" s="13" t="s">
        <v>14</v>
      </c>
      <c r="X3" s="14" t="s">
        <v>12</v>
      </c>
      <c r="Y3" s="14" t="s">
        <v>13</v>
      </c>
      <c r="Z3" s="14" t="s">
        <v>14</v>
      </c>
      <c r="AA3" s="15" t="s">
        <v>12</v>
      </c>
      <c r="AB3" s="15" t="s">
        <v>13</v>
      </c>
      <c r="AC3" s="15" t="s">
        <v>14</v>
      </c>
      <c r="AD3" s="18" t="s">
        <v>12</v>
      </c>
      <c r="AE3" s="18" t="s">
        <v>13</v>
      </c>
      <c r="AF3" s="18" t="s">
        <v>14</v>
      </c>
      <c r="AG3" s="19" t="s">
        <v>12</v>
      </c>
      <c r="AH3" s="19" t="s">
        <v>13</v>
      </c>
      <c r="AI3" s="19" t="s">
        <v>14</v>
      </c>
      <c r="AJ3" s="13" t="s">
        <v>12</v>
      </c>
      <c r="AK3" s="13" t="s">
        <v>13</v>
      </c>
      <c r="AL3" s="13" t="s">
        <v>14</v>
      </c>
      <c r="AM3" s="20" t="s">
        <v>15</v>
      </c>
      <c r="AN3" s="20" t="s">
        <v>16</v>
      </c>
      <c r="AO3" s="20" t="s">
        <v>17</v>
      </c>
      <c r="AP3" s="20" t="s">
        <v>16</v>
      </c>
      <c r="AQ3" s="20" t="s">
        <v>18</v>
      </c>
      <c r="AR3" s="20" t="s">
        <v>16</v>
      </c>
      <c r="AS3" s="2" t="s">
        <v>19</v>
      </c>
      <c r="AT3" s="2" t="s">
        <v>20</v>
      </c>
      <c r="AU3" s="2" t="s">
        <v>21</v>
      </c>
      <c r="AV3" s="2" t="s">
        <v>22</v>
      </c>
      <c r="AW3" s="2" t="s">
        <v>23</v>
      </c>
      <c r="AX3" s="2" t="s">
        <v>24</v>
      </c>
      <c r="AY3" s="15" t="s">
        <v>10</v>
      </c>
      <c r="AZ3" s="15" t="s">
        <v>11</v>
      </c>
    </row>
    <row r="4" spans="1:52" ht="12.75">
      <c r="A4" s="21" t="s">
        <v>25</v>
      </c>
      <c r="B4" s="22" t="s">
        <v>26</v>
      </c>
      <c r="C4" s="23">
        <v>360106</v>
      </c>
      <c r="D4" s="24">
        <v>39405</v>
      </c>
      <c r="E4" s="25">
        <v>2080</v>
      </c>
      <c r="F4" s="25">
        <f ca="1">CHOOSE(ROUNDDOWN((NOW()-D4)/365.25,0)+1,0,40,80,80,80,120,120,120,120,120,120,120,120,120,120,120,120,120,120,120,120,120)*E4/2080</f>
        <v>40</v>
      </c>
      <c r="G4" s="26">
        <v>0</v>
      </c>
      <c r="H4" s="26">
        <v>0</v>
      </c>
      <c r="I4" s="26"/>
      <c r="J4" s="26"/>
      <c r="K4" s="26">
        <f>IF((I$1-$D4)&gt;=14,1,0)</f>
        <v>0</v>
      </c>
      <c r="L4" s="26"/>
      <c r="M4" s="26"/>
      <c r="N4" s="26">
        <f>IF((L$1-$D4)&gt;=14,1,0)</f>
        <v>0</v>
      </c>
      <c r="O4" s="26"/>
      <c r="P4" s="26"/>
      <c r="Q4" s="26">
        <f>IF((O$1-$D4)&gt;=14,1,0)</f>
        <v>0</v>
      </c>
      <c r="R4" s="26"/>
      <c r="S4" s="26"/>
      <c r="T4" s="26">
        <f>IF((R$1-$D4)&gt;=14,1,0)</f>
        <v>0</v>
      </c>
      <c r="U4" s="26"/>
      <c r="V4" s="26"/>
      <c r="W4" s="26">
        <f ca="1">IF((U$1-$D4)&gt;=14,IF(NOW()&gt;U$1,1,0),0)</f>
        <v>1</v>
      </c>
      <c r="X4" s="26"/>
      <c r="Y4" s="26"/>
      <c r="Z4" s="26">
        <f ca="1">IF((X$1-$D4)&gt;=14,IF(NOW()&gt;X$1,1,0),0)</f>
        <v>1</v>
      </c>
      <c r="AA4" s="26"/>
      <c r="AB4" s="26"/>
      <c r="AC4" s="26">
        <f ca="1">IF((AA$1-$D4)&gt;=14,IF(NOW()&gt;AA$1,1,0),0)</f>
        <v>1</v>
      </c>
      <c r="AD4" s="26"/>
      <c r="AE4" s="26"/>
      <c r="AF4" s="26">
        <f ca="1">IF((AD$1-$D4)&gt;=14,IF(NOW()&gt;AD$1,1,0),0)</f>
        <v>1</v>
      </c>
      <c r="AG4" s="26"/>
      <c r="AH4" s="26"/>
      <c r="AI4" s="26">
        <f ca="1">IF((AG$1-$D4)&gt;=14,IF(NOW()&gt;AG$1,1,0),0)</f>
        <v>1</v>
      </c>
      <c r="AJ4" s="26"/>
      <c r="AK4" s="26"/>
      <c r="AL4" s="26">
        <v>1</v>
      </c>
      <c r="AM4" s="27">
        <f>DATE(LEFT(AM$3,4),MONTH($D4),DAY($D4))</f>
        <v>39405</v>
      </c>
      <c r="AN4" s="26">
        <f ca="1">IF(AM4&lt;$G$1,0,IF(NOW()&gt;AM4,IF(NOW()&lt;(AM4+365),$F4,0),0))</f>
        <v>0</v>
      </c>
      <c r="AO4" s="27">
        <f>DATE(LEFT(AO$3,4),MONTH($D4),DAY($D4))</f>
        <v>39771</v>
      </c>
      <c r="AP4" s="26">
        <f ca="1">IF(NOW()&gt;AO4,IF(NOW()&lt;(AO4+365),$F4,0),0)</f>
        <v>40</v>
      </c>
      <c r="AQ4" s="27">
        <f>DATE(LEFT(AQ$3,4),MONTH($D4),DAY($D4))</f>
        <v>40136</v>
      </c>
      <c r="AR4" s="26">
        <f ca="1">IF(NOW()&gt;AQ4,IF(NOW()&lt;(AQ4+365),$F4,0),0)</f>
        <v>0</v>
      </c>
      <c r="AS4" s="28">
        <f>SUM(X4,U4,R4,O4,L4,I4)</f>
        <v>0</v>
      </c>
      <c r="AT4" s="28">
        <f>SUM(AJ4,AG4,AD4,AA4)</f>
        <v>0</v>
      </c>
      <c r="AU4" s="28"/>
      <c r="AV4" s="28">
        <f>SUM(AB4,Y4,V4,S4,P4,M4,J4,AE4,AK4,AH4)</f>
        <v>0</v>
      </c>
      <c r="AW4" s="28">
        <f>SUM(AR4,AP4,AN4,G4)</f>
        <v>40</v>
      </c>
      <c r="AX4" s="28">
        <f>IF(SUM(AC4,Z4,W4,T4,Q4,N4,K4,H4,AF4,AI4)&gt;24,24,SUM(AC4,Z4,W4,T4,Q4,N4,K4,H4,AF4,AI4))</f>
        <v>5</v>
      </c>
      <c r="AY4" s="28">
        <f>AW4-AS4-AT4-AU4</f>
        <v>40</v>
      </c>
      <c r="AZ4" s="28">
        <f ca="1">IF(NOW()-D4&gt;90,AX4-AV4,0)</f>
        <v>5</v>
      </c>
    </row>
    <row r="5" spans="1:52" ht="12.75">
      <c r="A5" s="21" t="s">
        <v>27</v>
      </c>
      <c r="B5" s="22" t="s">
        <v>28</v>
      </c>
      <c r="C5" s="23">
        <v>360102</v>
      </c>
      <c r="D5" s="24">
        <v>34891</v>
      </c>
      <c r="E5" s="25">
        <v>2080</v>
      </c>
      <c r="F5" s="25">
        <f ca="1">CHOOSE(ROUNDDOWN((NOW()-D5)/365.25,0)+1,0,40,80,80,80,120,120,120,120,120,120,120,120,120,120,120,120,120,120,120,120,120)*E5/2080</f>
        <v>120</v>
      </c>
      <c r="G5" s="26">
        <v>102</v>
      </c>
      <c r="H5" s="26">
        <v>24</v>
      </c>
      <c r="I5" s="26"/>
      <c r="J5" s="26"/>
      <c r="K5" s="26">
        <f>IF((I$1-$D5)&gt;=14,1,0)</f>
        <v>1</v>
      </c>
      <c r="L5" s="26"/>
      <c r="M5" s="26"/>
      <c r="N5" s="26">
        <f>IF((L$1-$D5)&gt;=14,1,0)</f>
        <v>1</v>
      </c>
      <c r="O5" s="26"/>
      <c r="P5" s="26"/>
      <c r="Q5" s="26">
        <f>IF((O$1-$D5)&gt;=14,1,0)</f>
        <v>1</v>
      </c>
      <c r="R5" s="26">
        <v>24</v>
      </c>
      <c r="S5" s="26"/>
      <c r="T5" s="26">
        <f>IF((R$1-$D5)&gt;=14,1,0)</f>
        <v>1</v>
      </c>
      <c r="U5" s="26"/>
      <c r="V5" s="26"/>
      <c r="W5" s="26">
        <f ca="1">IF((U$1-$D5)&gt;=14,IF(NOW()&gt;U$1,1,0),0)</f>
        <v>1</v>
      </c>
      <c r="X5" s="26"/>
      <c r="Y5" s="26"/>
      <c r="Z5" s="26">
        <f ca="1">IF((X$1-$D5)&gt;=14,IF(NOW()&gt;X$1,1,0),0)</f>
        <v>1</v>
      </c>
      <c r="AA5" s="26"/>
      <c r="AB5" s="26"/>
      <c r="AC5" s="26">
        <f ca="1">IF((AA$1-$D5)&gt;=14,IF(NOW()&gt;AA$1,1,0),0)</f>
        <v>1</v>
      </c>
      <c r="AD5" s="26"/>
      <c r="AE5" s="26"/>
      <c r="AF5" s="26">
        <f ca="1">IF((AD$1-$D5)&gt;=14,IF(NOW()&gt;AD$1,1,0),0)</f>
        <v>1</v>
      </c>
      <c r="AG5" s="26"/>
      <c r="AH5" s="26"/>
      <c r="AI5" s="26">
        <f ca="1">IF((AG$1-$D5)&gt;=14,IF(NOW()&gt;AG$1,1,0),0)</f>
        <v>1</v>
      </c>
      <c r="AJ5" s="26"/>
      <c r="AK5" s="26"/>
      <c r="AL5" s="26">
        <v>1</v>
      </c>
      <c r="AM5" s="27">
        <f>DATE(LEFT(AM$3,4),MONTH($D5),DAY($D5))</f>
        <v>39274</v>
      </c>
      <c r="AN5" s="26">
        <f ca="1">IF(AM5&lt;$G$1,0,IF(NOW()&gt;AM5,IF(NOW()&lt;(AM5+365),$F5,0),0))</f>
        <v>0</v>
      </c>
      <c r="AO5" s="27">
        <f>DATE(LEFT(AO$3,4),MONTH($D5),DAY($D5))</f>
        <v>39640</v>
      </c>
      <c r="AP5" s="26">
        <f ca="1">IF(NOW()&gt;AO5,IF(NOW()&lt;(AO5+365),$F5,0),0)</f>
        <v>120</v>
      </c>
      <c r="AQ5" s="27">
        <f>DATE(LEFT(AQ$3,4),MONTH($D5),DAY($D5))</f>
        <v>40005</v>
      </c>
      <c r="AR5" s="26">
        <f ca="1">IF(NOW()&gt;AQ5,IF(NOW()&lt;(AQ5+365),$F5,0),0)</f>
        <v>0</v>
      </c>
      <c r="AS5" s="28">
        <f>SUM(X5,U5,R5,O5,L5,I5)</f>
        <v>24</v>
      </c>
      <c r="AT5" s="28">
        <f>SUM(AJ5,AG5,AD5,AA5)</f>
        <v>0</v>
      </c>
      <c r="AU5" s="28"/>
      <c r="AV5" s="28">
        <f>SUM(AB5,Y5,V5,S5,P5,M5,J5,AE5,AK5,AH5)</f>
        <v>0</v>
      </c>
      <c r="AW5" s="28">
        <f>SUM(AR5,AP5,AN5,G5)</f>
        <v>222</v>
      </c>
      <c r="AX5" s="28">
        <f>IF(SUM(AC5,Z5,W5,T5,Q5,N5,K5,H5,AF5,AI5)&gt;24,24,SUM(AC5,Z5,W5,T5,Q5,N5,K5,H5,AF5,AI5))</f>
        <v>24</v>
      </c>
      <c r="AY5" s="28">
        <f>AW5-AS5-AT5-AU5</f>
        <v>198</v>
      </c>
      <c r="AZ5" s="28">
        <f ca="1">IF(NOW()-D5&gt;90,AX5-AV5,0)</f>
        <v>24</v>
      </c>
    </row>
    <row r="6" spans="1:52" ht="12.75" hidden="1">
      <c r="A6" s="21" t="s">
        <v>29</v>
      </c>
      <c r="B6" s="22" t="s">
        <v>30</v>
      </c>
      <c r="C6" s="23">
        <v>360101</v>
      </c>
      <c r="D6" s="24">
        <v>39162</v>
      </c>
      <c r="E6" s="25">
        <v>1040</v>
      </c>
      <c r="F6" s="25">
        <f ca="1">CHOOSE(ROUNDDOWN((NOW()-D6)/365.25,0)+1,0,40,80,80,80,120,120,120,120,120,120,120,120,120,120,120,120,120,120,120,120,120)*E6/2080</f>
        <v>40</v>
      </c>
      <c r="G6" s="27"/>
      <c r="H6" s="26">
        <v>7</v>
      </c>
      <c r="I6" s="26"/>
      <c r="J6" s="26"/>
      <c r="K6" s="26">
        <f>IF((I$1-$D6)&gt;=14,1,0)</f>
        <v>1</v>
      </c>
      <c r="L6" s="26"/>
      <c r="M6" s="26"/>
      <c r="N6" s="26">
        <f>IF((L$1-$D6)&gt;=14,1,0)</f>
        <v>1</v>
      </c>
      <c r="O6" s="26"/>
      <c r="P6" s="26"/>
      <c r="Q6" s="26">
        <f>IF((O$1-$D6)&gt;=14,1,0)</f>
        <v>1</v>
      </c>
      <c r="R6" s="26"/>
      <c r="S6" s="26"/>
      <c r="T6" s="26">
        <f>IF((R$1-$D6)&gt;=14,1,0)</f>
        <v>1</v>
      </c>
      <c r="U6" s="26"/>
      <c r="V6" s="26"/>
      <c r="W6" s="26">
        <f ca="1">IF((U$1-$D6)&gt;=14,IF(NOW()&gt;U$1,1,0),0)</f>
        <v>1</v>
      </c>
      <c r="X6" s="26"/>
      <c r="Y6" s="26"/>
      <c r="Z6" s="26">
        <f ca="1">IF((X$1-$D6)&gt;=14,IF(NOW()&gt;X$1,1,0),0)</f>
        <v>1</v>
      </c>
      <c r="AA6" s="26"/>
      <c r="AB6" s="26"/>
      <c r="AC6" s="26">
        <f ca="1">IF((AA$1-$D6)&gt;=14,IF(NOW()&gt;AA$1,1,0),0)</f>
        <v>1</v>
      </c>
      <c r="AD6" s="26"/>
      <c r="AE6" s="26"/>
      <c r="AF6" s="26">
        <f ca="1">IF((AD$1-$D6)&gt;=14,IF(NOW()&gt;AD$1,1,0),0)</f>
        <v>1</v>
      </c>
      <c r="AG6" s="26"/>
      <c r="AH6" s="26"/>
      <c r="AI6" s="26">
        <f ca="1">IF((AG$1-$D6)&gt;=14,IF(NOW()&gt;AG$1,1,0),0)</f>
        <v>1</v>
      </c>
      <c r="AJ6" s="26"/>
      <c r="AK6" s="26"/>
      <c r="AL6" s="26">
        <v>1</v>
      </c>
      <c r="AM6" s="27">
        <f>DATE(LEFT(AM$3,4),MONTH($D6),DAY($D6))</f>
        <v>39162</v>
      </c>
      <c r="AN6" s="26">
        <f ca="1">IF(AM6&lt;$G$1,0,IF(NOW()&gt;AM6,IF(NOW()&lt;(AM6+365),$F6,0),0))</f>
        <v>0</v>
      </c>
      <c r="AO6" s="27">
        <f>DATE(LEFT(AO$3,4),MONTH($D6),DAY($D6))</f>
        <v>39528</v>
      </c>
      <c r="AP6" s="26">
        <f ca="1">IF(NOW()&gt;AO6,IF(NOW()&lt;(AO6+365),$F6,0),0)</f>
        <v>0</v>
      </c>
      <c r="AQ6" s="27">
        <f>DATE(LEFT(AQ$3,4),MONTH($D6),DAY($D6))</f>
        <v>39893</v>
      </c>
      <c r="AR6" s="26">
        <f ca="1">IF(NOW()&gt;AQ6,IF(NOW()&lt;(AQ6+365),$F6,0),0)</f>
        <v>40</v>
      </c>
      <c r="AS6" s="28">
        <f>SUM(X6,U6,R6,O6,L6,I6)</f>
        <v>0</v>
      </c>
      <c r="AT6" s="28">
        <f>SUM(AJ6,AG6,AD6,AA6)</f>
        <v>0</v>
      </c>
      <c r="AU6" s="28"/>
      <c r="AV6" s="28">
        <f>SUM(AB6,Y6,V6,S6,P6,M6,J6,AE6,AK6,AH6)</f>
        <v>0</v>
      </c>
      <c r="AW6" s="28">
        <f>SUM(AR6,AP6,AN6,G6)</f>
        <v>40</v>
      </c>
      <c r="AX6" s="28">
        <f>IF(SUM(AC6,Z6,W6,T6,Q6,N6,K6,H6,AF6,AI6)&gt;24,24,SUM(AC6,Z6,W6,T6,Q6,N6,K6,H6,AF6,AI6))</f>
        <v>16</v>
      </c>
      <c r="AY6" s="28">
        <f>AW6-AS6-AT6-AU6</f>
        <v>40</v>
      </c>
      <c r="AZ6" s="28">
        <f ca="1">IF(NOW()-D6&gt;90,AX6-AV6,0)</f>
        <v>16</v>
      </c>
    </row>
    <row r="7" spans="1:52" ht="12.75">
      <c r="A7" s="21" t="s">
        <v>31</v>
      </c>
      <c r="B7" s="22" t="s">
        <v>32</v>
      </c>
      <c r="C7" s="23">
        <v>360102</v>
      </c>
      <c r="D7" s="24">
        <v>39258</v>
      </c>
      <c r="E7" s="25">
        <v>1040</v>
      </c>
      <c r="F7" s="25">
        <f ca="1">CHOOSE(ROUNDDOWN((NOW()-D7)/365.25,0)+1,0,40,80,80,80,120,120,120,120,120,120,120,120,120,120,120,120,120,120,120,120,120)*E7/2080</f>
        <v>20</v>
      </c>
      <c r="G7" s="27"/>
      <c r="H7" s="26">
        <v>6</v>
      </c>
      <c r="I7" s="26"/>
      <c r="J7" s="26"/>
      <c r="K7" s="26">
        <f>IF((I$1-$D7)&gt;=14,1,0)</f>
        <v>1</v>
      </c>
      <c r="L7" s="26"/>
      <c r="M7" s="26"/>
      <c r="N7" s="26">
        <f>IF((L$1-$D7)&gt;=14,1,0)</f>
        <v>1</v>
      </c>
      <c r="O7" s="26"/>
      <c r="P7" s="26"/>
      <c r="Q7" s="26">
        <f>IF((O$1-$D7)&gt;=14,1,0)</f>
        <v>1</v>
      </c>
      <c r="R7" s="26"/>
      <c r="S7" s="26"/>
      <c r="T7" s="26">
        <f>IF((R$1-$D7)&gt;=14,1,0)</f>
        <v>1</v>
      </c>
      <c r="U7" s="26"/>
      <c r="V7" s="26"/>
      <c r="W7" s="26">
        <f ca="1">IF((U$1-$D7)&gt;=14,IF(NOW()&gt;U$1,1,0),0)</f>
        <v>1</v>
      </c>
      <c r="X7" s="26"/>
      <c r="Y7" s="26"/>
      <c r="Z7" s="26">
        <f ca="1">IF((X$1-$D7)&gt;=14,IF(NOW()&gt;X$1,1,0),0)</f>
        <v>1</v>
      </c>
      <c r="AA7" s="26"/>
      <c r="AB7" s="26"/>
      <c r="AC7" s="26">
        <f ca="1">IF((AA$1-$D7)&gt;=14,IF(NOW()&gt;AA$1,1,0),0)</f>
        <v>1</v>
      </c>
      <c r="AD7" s="26"/>
      <c r="AE7" s="26"/>
      <c r="AF7" s="26">
        <f ca="1">IF((AD$1-$D7)&gt;=14,IF(NOW()&gt;AD$1,1,0),0)</f>
        <v>1</v>
      </c>
      <c r="AG7" s="26"/>
      <c r="AH7" s="26"/>
      <c r="AI7" s="26">
        <f ca="1">IF((AG$1-$D7)&gt;=14,IF(NOW()&gt;AG$1,1,0),0)</f>
        <v>1</v>
      </c>
      <c r="AJ7" s="26"/>
      <c r="AK7" s="26"/>
      <c r="AL7" s="26">
        <v>1</v>
      </c>
      <c r="AM7" s="27">
        <f>DATE(LEFT(AM$3,4),MONTH($D7),DAY($D7))</f>
        <v>39258</v>
      </c>
      <c r="AN7" s="26">
        <f ca="1">IF(AM7&lt;$G$1,0,IF(NOW()&gt;AM7,IF(NOW()&lt;(AM7+365),$F7,0),0))</f>
        <v>0</v>
      </c>
      <c r="AO7" s="27">
        <f>DATE(LEFT(AO$3,4),MONTH($D7),DAY($D7))</f>
        <v>39624</v>
      </c>
      <c r="AP7" s="26">
        <f ca="1">IF(NOW()&gt;AO7,IF(NOW()&lt;(AO7+365),$F7,0),0)</f>
        <v>20</v>
      </c>
      <c r="AQ7" s="27">
        <f>DATE(LEFT(AQ$3,4),MONTH($D7),DAY($D7))</f>
        <v>39989</v>
      </c>
      <c r="AR7" s="26">
        <f ca="1">IF(NOW()&gt;AQ7,IF(NOW()&lt;(AQ7+365),$F7,0),0)</f>
        <v>0</v>
      </c>
      <c r="AS7" s="28">
        <f>SUM(X7,U7,R7,O7,L7,I7)</f>
        <v>0</v>
      </c>
      <c r="AT7" s="28">
        <f>SUM(AJ7,AG7,AD7,AA7)</f>
        <v>0</v>
      </c>
      <c r="AU7" s="28"/>
      <c r="AV7" s="28">
        <f>SUM(AB7,Y7,V7,S7,P7,M7,J7,AE7,AK7,AH7)</f>
        <v>0</v>
      </c>
      <c r="AW7" s="28">
        <f>SUM(AR7,AP7,AN7,G7)</f>
        <v>20</v>
      </c>
      <c r="AX7" s="28">
        <f>IF(SUM(AC7,Z7,W7,T7,Q7,N7,K7,H7,AF7,AI7)&gt;24,24,SUM(AC7,Z7,W7,T7,Q7,N7,K7,H7,AF7,AI7))</f>
        <v>15</v>
      </c>
      <c r="AY7" s="28">
        <f>AW7-AS7-AT7-AU7</f>
        <v>20</v>
      </c>
      <c r="AZ7" s="28">
        <f ca="1">IF(NOW()-D7&gt;90,AX7-AV7,0)</f>
        <v>15</v>
      </c>
    </row>
    <row r="8" spans="1:52" ht="12.75">
      <c r="A8" s="21" t="s">
        <v>33</v>
      </c>
      <c r="B8" s="22" t="s">
        <v>34</v>
      </c>
      <c r="C8" s="23">
        <v>360102</v>
      </c>
      <c r="D8" s="24">
        <v>39085</v>
      </c>
      <c r="E8" s="25">
        <v>2080</v>
      </c>
      <c r="F8" s="25">
        <f ca="1">CHOOSE(ROUNDDOWN((NOW()-D8)/365.25,0)+1,0,40,80,80,80,120,120,120,120,120,120,120,120,120,120,120,120,120,120,120,120,120)*E8/2080</f>
        <v>80</v>
      </c>
      <c r="G8" s="27"/>
      <c r="H8" s="26">
        <v>3</v>
      </c>
      <c r="I8" s="26"/>
      <c r="J8" s="26"/>
      <c r="K8" s="26">
        <f>IF((I$1-$D8)&gt;=14,1,0)</f>
        <v>1</v>
      </c>
      <c r="L8" s="26"/>
      <c r="M8" s="26"/>
      <c r="N8" s="26">
        <f>IF((L$1-$D8)&gt;=14,1,0)</f>
        <v>1</v>
      </c>
      <c r="O8" s="26"/>
      <c r="P8" s="26"/>
      <c r="Q8" s="26">
        <f>IF((O$1-$D8)&gt;=14,1,0)</f>
        <v>1</v>
      </c>
      <c r="R8" s="26"/>
      <c r="S8" s="26"/>
      <c r="T8" s="26">
        <f>IF((R$1-$D8)&gt;=14,1,0)</f>
        <v>1</v>
      </c>
      <c r="U8" s="26"/>
      <c r="V8" s="26"/>
      <c r="W8" s="26">
        <f ca="1">IF((U$1-$D8)&gt;=14,IF(NOW()&gt;U$1,1,0),0)</f>
        <v>1</v>
      </c>
      <c r="X8" s="26"/>
      <c r="Y8" s="26"/>
      <c r="Z8" s="26">
        <f ca="1">IF((X$1-$D8)&gt;=14,IF(NOW()&gt;X$1,1,0),0)</f>
        <v>1</v>
      </c>
      <c r="AA8" s="26"/>
      <c r="AB8" s="26">
        <v>8</v>
      </c>
      <c r="AC8" s="26">
        <f ca="1">IF((AA$1-$D8)&gt;=14,IF(NOW()&gt;AA$1,1,0),0)</f>
        <v>1</v>
      </c>
      <c r="AD8" s="26"/>
      <c r="AE8" s="26"/>
      <c r="AF8" s="26">
        <f ca="1">IF((AD$1-$D8)&gt;=14,IF(NOW()&gt;AD$1,1,0),0)</f>
        <v>1</v>
      </c>
      <c r="AG8" s="26"/>
      <c r="AH8" s="26"/>
      <c r="AI8" s="26">
        <f ca="1">IF((AG$1-$D8)&gt;=14,IF(NOW()&gt;AG$1,1,0),0)</f>
        <v>1</v>
      </c>
      <c r="AJ8" s="26"/>
      <c r="AK8" s="26"/>
      <c r="AL8" s="26">
        <v>1</v>
      </c>
      <c r="AM8" s="27">
        <f>DATE(LEFT(AM$3,4),MONTH($D8),DAY($D8))</f>
        <v>39085</v>
      </c>
      <c r="AN8" s="26">
        <f ca="1">IF(AM8&lt;$G$1,0,IF(NOW()&gt;AM8,IF(NOW()&lt;(AM8+365),$F8,0),0))</f>
        <v>0</v>
      </c>
      <c r="AO8" s="27">
        <f>DATE(LEFT(AO$3,4),MONTH($D8),DAY($D8))</f>
        <v>39450</v>
      </c>
      <c r="AP8" s="26">
        <f ca="1">IF(NOW()&gt;AO8,IF(NOW()&lt;(AO8+365),$F8,0),0)</f>
        <v>0</v>
      </c>
      <c r="AQ8" s="27">
        <f>DATE(LEFT(AQ$3,4),MONTH($D8),DAY($D8))</f>
        <v>39816</v>
      </c>
      <c r="AR8" s="26">
        <f ca="1">IF(NOW()&gt;AQ8,IF(NOW()&lt;(AQ8+365),$F8,0),0)</f>
        <v>80</v>
      </c>
      <c r="AS8" s="28">
        <f>SUM(X8,U8,R8,O8,L8,I8)</f>
        <v>0</v>
      </c>
      <c r="AT8" s="28">
        <f>SUM(AJ8,AG8,AD8,AA8)</f>
        <v>0</v>
      </c>
      <c r="AU8" s="28"/>
      <c r="AV8" s="28">
        <f>SUM(AB8,Y8,V8,S8,P8,M8,J8,AE8,AK8,AH8)</f>
        <v>8</v>
      </c>
      <c r="AW8" s="28">
        <f>SUM(AR8,AP8,AN8,G8)</f>
        <v>80</v>
      </c>
      <c r="AX8" s="28">
        <f>IF(SUM(AC8,Z8,W8,T8,Q8,N8,K8,H8,AF8,AI8)&gt;24,24,SUM(AC8,Z8,W8,T8,Q8,N8,K8,H8,AF8,AI8))</f>
        <v>12</v>
      </c>
      <c r="AY8" s="28">
        <f>AW8-AS8-AT8-AU8</f>
        <v>80</v>
      </c>
      <c r="AZ8" s="28">
        <f ca="1">IF(NOW()-D8&gt;90,AX8-AV8,0)</f>
        <v>4</v>
      </c>
    </row>
    <row r="9" spans="1:52" ht="12.75">
      <c r="A9" s="21" t="s">
        <v>35</v>
      </c>
      <c r="B9" s="22" t="s">
        <v>36</v>
      </c>
      <c r="C9" s="23">
        <v>360102</v>
      </c>
      <c r="D9" s="24">
        <v>38650</v>
      </c>
      <c r="E9" s="25">
        <v>2080</v>
      </c>
      <c r="F9" s="25">
        <f ca="1">CHOOSE(ROUNDDOWN((NOW()-D9)/365.25,0)+1,0,40,80,80,80,120,120,120,120,120,120,120,120,120,120,120,120,120,120,120,120,120)*E9/2080</f>
        <v>80</v>
      </c>
      <c r="G9" s="27"/>
      <c r="H9" s="26">
        <v>24</v>
      </c>
      <c r="I9" s="26"/>
      <c r="J9" s="26"/>
      <c r="K9" s="26">
        <f>IF((I$1-$D9)&gt;=14,1,0)</f>
        <v>1</v>
      </c>
      <c r="L9" s="26">
        <v>40</v>
      </c>
      <c r="M9" s="26"/>
      <c r="N9" s="26">
        <f>IF((L$1-$D9)&gt;=14,1,0)</f>
        <v>1</v>
      </c>
      <c r="O9" s="26"/>
      <c r="P9" s="26"/>
      <c r="Q9" s="26">
        <f>IF((O$1-$D9)&gt;=14,1,0)</f>
        <v>1</v>
      </c>
      <c r="R9" s="26"/>
      <c r="S9" s="26"/>
      <c r="T9" s="26">
        <f>IF((R$1-$D9)&gt;=14,1,0)</f>
        <v>1</v>
      </c>
      <c r="U9" s="26"/>
      <c r="V9" s="26"/>
      <c r="W9" s="26">
        <f ca="1">IF((U$1-$D9)&gt;=14,IF(NOW()&gt;U$1,1,0),0)</f>
        <v>1</v>
      </c>
      <c r="X9" s="26"/>
      <c r="Y9" s="26"/>
      <c r="Z9" s="26">
        <f ca="1">IF((X$1-$D9)&gt;=14,IF(NOW()&gt;X$1,1,0),0)</f>
        <v>1</v>
      </c>
      <c r="AA9" s="26">
        <v>24</v>
      </c>
      <c r="AB9" s="26">
        <v>6</v>
      </c>
      <c r="AC9" s="26">
        <f ca="1">IF((AA$1-$D9)&gt;=14,IF(NOW()&gt;AA$1,1,0),0)</f>
        <v>1</v>
      </c>
      <c r="AD9" s="26"/>
      <c r="AE9" s="26"/>
      <c r="AF9" s="26">
        <f ca="1">IF((AD$1-$D9)&gt;=14,IF(NOW()&gt;AD$1,1,0),0)</f>
        <v>1</v>
      </c>
      <c r="AG9" s="26"/>
      <c r="AH9" s="26"/>
      <c r="AI9" s="26">
        <f ca="1">IF((AG$1-$D9)&gt;=14,IF(NOW()&gt;AG$1,1,0),0)</f>
        <v>1</v>
      </c>
      <c r="AJ9" s="26"/>
      <c r="AK9" s="26"/>
      <c r="AL9" s="26">
        <v>1</v>
      </c>
      <c r="AM9" s="27">
        <f>DATE(LEFT(AM$3,4),MONTH($D9),DAY($D9))</f>
        <v>39380</v>
      </c>
      <c r="AN9" s="26">
        <f ca="1">IF(AM9&lt;$G$1,0,IF(NOW()&gt;AM9,IF(NOW()&lt;(AM9+365),$F9,0),0))</f>
        <v>0</v>
      </c>
      <c r="AO9" s="27">
        <f>DATE(LEFT(AO$3,4),MONTH($D9),DAY($D9))</f>
        <v>39746</v>
      </c>
      <c r="AP9" s="26">
        <f ca="1">IF(NOW()&gt;AO9,IF(NOW()&lt;(AO9+365),$F9,0),0)</f>
        <v>80</v>
      </c>
      <c r="AQ9" s="27">
        <f>DATE(LEFT(AQ$3,4),MONTH($D9),DAY($D9))</f>
        <v>40111</v>
      </c>
      <c r="AR9" s="26">
        <f ca="1">IF(NOW()&gt;AQ9,IF(NOW()&lt;(AQ9+365),$F9,0),0)</f>
        <v>0</v>
      </c>
      <c r="AS9" s="28">
        <f>SUM(X9,U9,R9,O9,L9,I9)</f>
        <v>40</v>
      </c>
      <c r="AT9" s="28">
        <f>SUM(AJ9,AG9,AD9,AA9)</f>
        <v>24</v>
      </c>
      <c r="AU9" s="28"/>
      <c r="AV9" s="28">
        <f>SUM(AB9,Y9,V9,S9,P9,M9,J9,AE9,AK9,AH9)</f>
        <v>6</v>
      </c>
      <c r="AW9" s="28">
        <f>SUM(AR9,AP9,AN9,G9)</f>
        <v>80</v>
      </c>
      <c r="AX9" s="28">
        <f>IF(SUM(AC9,Z9,W9,T9,Q9,N9,K9,H9,AF9,AI9)&gt;24,24,SUM(AC9,Z9,W9,T9,Q9,N9,K9,H9,AF9,AI9))</f>
        <v>24</v>
      </c>
      <c r="AY9" s="28">
        <f>AW9-AS9-AT9-AU9</f>
        <v>16</v>
      </c>
      <c r="AZ9" s="28">
        <f ca="1">IF(NOW()-D9&gt;90,AX9-AV9,0)</f>
        <v>18</v>
      </c>
    </row>
    <row r="10" spans="1:52" ht="12.75">
      <c r="A10" s="21" t="s">
        <v>37</v>
      </c>
      <c r="B10" s="22" t="s">
        <v>38</v>
      </c>
      <c r="C10" s="23">
        <v>360102</v>
      </c>
      <c r="D10" s="24">
        <v>38565</v>
      </c>
      <c r="E10" s="25">
        <v>2080</v>
      </c>
      <c r="F10" s="25">
        <f ca="1">CHOOSE(ROUNDDOWN((NOW()-D10)/365.25,0)+1,0,40,80,80,80,120,120,120,120,120,120,120,120,120,120,120,120,120,120,120,120,120)*E10/2080</f>
        <v>80</v>
      </c>
      <c r="G10" s="26">
        <v>83.75</v>
      </c>
      <c r="H10" s="26">
        <v>15</v>
      </c>
      <c r="I10" s="26"/>
      <c r="J10" s="26"/>
      <c r="K10" s="26">
        <f>IF((I$1-$D10)&gt;=14,1,0)</f>
        <v>1</v>
      </c>
      <c r="L10" s="26"/>
      <c r="M10" s="26"/>
      <c r="N10" s="26">
        <f>IF((L$1-$D10)&gt;=14,1,0)</f>
        <v>1</v>
      </c>
      <c r="O10" s="26"/>
      <c r="P10" s="26"/>
      <c r="Q10" s="26">
        <f>IF((O$1-$D10)&gt;=14,1,0)</f>
        <v>1</v>
      </c>
      <c r="R10" s="26">
        <v>24</v>
      </c>
      <c r="S10" s="26"/>
      <c r="T10" s="26">
        <f>IF((R$1-$D10)&gt;=14,1,0)</f>
        <v>1</v>
      </c>
      <c r="U10" s="26"/>
      <c r="V10" s="26"/>
      <c r="W10" s="26">
        <f ca="1">IF((U$1-$D10)&gt;=14,IF(NOW()&gt;U$1,1,0),0)</f>
        <v>1</v>
      </c>
      <c r="X10" s="26"/>
      <c r="Y10" s="26"/>
      <c r="Z10" s="26">
        <f ca="1">IF((X$1-$D10)&gt;=14,IF(NOW()&gt;X$1,1,0),0)</f>
        <v>1</v>
      </c>
      <c r="AA10" s="26"/>
      <c r="AB10" s="26">
        <v>8</v>
      </c>
      <c r="AC10" s="26">
        <f ca="1">IF((AA$1-$D10)&gt;=14,IF(NOW()&gt;AA$1,1,0),0)</f>
        <v>1</v>
      </c>
      <c r="AD10" s="26"/>
      <c r="AE10" s="26"/>
      <c r="AF10" s="26">
        <f ca="1">IF((AD$1-$D10)&gt;=14,IF(NOW()&gt;AD$1,1,0),0)</f>
        <v>1</v>
      </c>
      <c r="AG10" s="26"/>
      <c r="AH10" s="26"/>
      <c r="AI10" s="26">
        <f ca="1">IF((AG$1-$D10)&gt;=14,IF(NOW()&gt;AG$1,1,0),0)</f>
        <v>1</v>
      </c>
      <c r="AJ10" s="26"/>
      <c r="AK10" s="26"/>
      <c r="AL10" s="26">
        <v>1</v>
      </c>
      <c r="AM10" s="27">
        <f>DATE(LEFT(AM$3,4),MONTH($D10),DAY($D10))</f>
        <v>39295</v>
      </c>
      <c r="AN10" s="26">
        <f ca="1">IF(AM10&lt;$G$1,0,IF(NOW()&gt;AM10,IF(NOW()&lt;(AM10+365),$F10,0),0))</f>
        <v>0</v>
      </c>
      <c r="AO10" s="27">
        <f>DATE(LEFT(AO$3,4),MONTH($D10),DAY($D10))</f>
        <v>39661</v>
      </c>
      <c r="AP10" s="26">
        <f ca="1">IF(NOW()&gt;AO10,IF(NOW()&lt;(AO10+365),$F10,0),0)</f>
        <v>80</v>
      </c>
      <c r="AQ10" s="27">
        <f>DATE(LEFT(AQ$3,4),MONTH($D10),DAY($D10))</f>
        <v>40026</v>
      </c>
      <c r="AR10" s="26">
        <f ca="1">IF(NOW()&gt;AQ10,IF(NOW()&lt;(AQ10+365),$F10,0),0)</f>
        <v>0</v>
      </c>
      <c r="AS10" s="28">
        <f>SUM(X10,U10,R10,O10,L10,I10)</f>
        <v>24</v>
      </c>
      <c r="AT10" s="28">
        <f>SUM(AJ10,AG10,AD10,AA10)</f>
        <v>0</v>
      </c>
      <c r="AU10" s="28"/>
      <c r="AV10" s="28">
        <f>SUM(AB10,Y10,V10,S10,P10,M10,J10,AE10,AK10,AH10)</f>
        <v>8</v>
      </c>
      <c r="AW10" s="28">
        <f>SUM(AR10,AP10,AN10,G10)</f>
        <v>163.75</v>
      </c>
      <c r="AX10" s="28">
        <f>IF(SUM(AC10,Z10,W10,T10,Q10,N10,K10,H10,AF10,AI10)&gt;24,24,SUM(AC10,Z10,W10,T10,Q10,N10,K10,H10,AF10,AI10))</f>
        <v>24</v>
      </c>
      <c r="AY10" s="28">
        <f>AW10-AS10-AT10-AU10</f>
        <v>139.75</v>
      </c>
      <c r="AZ10" s="28">
        <f ca="1">IF(NOW()-D10&gt;90,AX10-AV10,0)</f>
        <v>16</v>
      </c>
    </row>
    <row r="11" spans="1:52" ht="12.75" hidden="1">
      <c r="A11" s="21" t="s">
        <v>39</v>
      </c>
      <c r="B11" s="22" t="s">
        <v>40</v>
      </c>
      <c r="C11" s="23">
        <v>360101</v>
      </c>
      <c r="D11" s="24">
        <v>38854</v>
      </c>
      <c r="E11" s="25">
        <v>2080</v>
      </c>
      <c r="F11" s="25">
        <f ca="1">CHOOSE(ROUNDDOWN((NOW()-D11)/365.25,0)+1,0,40,80,80,80,120,120,120,120,120,120,120,120,120,120,120,120,120,120,120,120,120)*E11/2080</f>
        <v>80</v>
      </c>
      <c r="G11" s="26">
        <v>24</v>
      </c>
      <c r="H11" s="26">
        <v>8</v>
      </c>
      <c r="I11" s="26"/>
      <c r="J11" s="26"/>
      <c r="K11" s="26">
        <f>IF((I$1-$D11)&gt;=14,1,0)</f>
        <v>1</v>
      </c>
      <c r="L11" s="26"/>
      <c r="M11" s="26"/>
      <c r="N11" s="26">
        <f>IF((L$1-$D11)&gt;=14,1,0)</f>
        <v>1</v>
      </c>
      <c r="O11" s="26"/>
      <c r="P11" s="26"/>
      <c r="Q11" s="26">
        <f>IF((O$1-$D11)&gt;=14,1,0)</f>
        <v>1</v>
      </c>
      <c r="R11" s="26"/>
      <c r="S11" s="26"/>
      <c r="T11" s="26">
        <f>IF((R$1-$D11)&gt;=14,1,0)</f>
        <v>1</v>
      </c>
      <c r="U11" s="26"/>
      <c r="V11" s="26"/>
      <c r="W11" s="26">
        <f ca="1">IF((U$1-$D11)&gt;=14,IF(NOW()&gt;U$1,1,0),0)</f>
        <v>1</v>
      </c>
      <c r="X11" s="26"/>
      <c r="Y11" s="26"/>
      <c r="Z11" s="26">
        <f ca="1">IF((X$1-$D11)&gt;=14,IF(NOW()&gt;X$1,1,0),0)</f>
        <v>1</v>
      </c>
      <c r="AA11" s="26"/>
      <c r="AB11" s="26"/>
      <c r="AC11" s="26">
        <f ca="1">IF((AA$1-$D11)&gt;=14,IF(NOW()&gt;AA$1,1,0),0)</f>
        <v>1</v>
      </c>
      <c r="AD11" s="26"/>
      <c r="AE11" s="26"/>
      <c r="AF11" s="26">
        <f ca="1">IF((AD$1-$D11)&gt;=14,IF(NOW()&gt;AD$1,1,0),0)</f>
        <v>1</v>
      </c>
      <c r="AG11" s="26"/>
      <c r="AH11" s="26"/>
      <c r="AI11" s="26">
        <f ca="1">IF((AG$1-$D11)&gt;=14,IF(NOW()&gt;AG$1,1,0),0)</f>
        <v>1</v>
      </c>
      <c r="AJ11" s="26"/>
      <c r="AK11" s="26"/>
      <c r="AL11" s="26">
        <v>1</v>
      </c>
      <c r="AM11" s="27">
        <f>DATE(LEFT(AM$3,4),MONTH($D11),DAY($D11))</f>
        <v>39219</v>
      </c>
      <c r="AN11" s="26">
        <f ca="1">IF(AM11&lt;$G$1,0,IF(NOW()&gt;AM11,IF(NOW()&lt;(AM11+365),$F11,0),0))</f>
        <v>0</v>
      </c>
      <c r="AO11" s="27">
        <f>DATE(LEFT(AO$3,4),MONTH($D11),DAY($D11))</f>
        <v>39585</v>
      </c>
      <c r="AP11" s="26">
        <f ca="1">IF(NOW()&gt;AO11,IF(NOW()&lt;(AO11+365),$F11,0),0)</f>
        <v>80</v>
      </c>
      <c r="AQ11" s="27">
        <f>DATE(LEFT(AQ$3,4),MONTH($D11),DAY($D11))</f>
        <v>39950</v>
      </c>
      <c r="AR11" s="26">
        <f ca="1">IF(NOW()&gt;AQ11,IF(NOW()&lt;(AQ11+365),$F11,0),0)</f>
        <v>0</v>
      </c>
      <c r="AS11" s="28">
        <f>SUM(X11,U11,R11,O11,L11,I11)</f>
        <v>0</v>
      </c>
      <c r="AT11" s="28">
        <f>SUM(AJ11,AG11,AD11,AA11)</f>
        <v>0</v>
      </c>
      <c r="AU11" s="28"/>
      <c r="AV11" s="28">
        <f>SUM(AB11,Y11,V11,S11,P11,M11,J11,AE11,AK11,AH11)</f>
        <v>0</v>
      </c>
      <c r="AW11" s="28">
        <f>SUM(AR11,AP11,AN11,G11)</f>
        <v>104</v>
      </c>
      <c r="AX11" s="28">
        <f>IF(SUM(AC11,Z11,W11,T11,Q11,N11,K11,H11,AF11,AI11)&gt;24,24,SUM(AC11,Z11,W11,T11,Q11,N11,K11,H11,AF11,AI11))</f>
        <v>17</v>
      </c>
      <c r="AY11" s="28">
        <f>AW11-AS11-AT11-AU11</f>
        <v>104</v>
      </c>
      <c r="AZ11" s="28">
        <f ca="1">IF(NOW()-D11&gt;90,AX11-AV11,0)</f>
        <v>17</v>
      </c>
    </row>
    <row r="12" spans="1:52" ht="12.75">
      <c r="A12" s="21" t="s">
        <v>41</v>
      </c>
      <c r="B12" s="22" t="s">
        <v>42</v>
      </c>
      <c r="C12" s="23">
        <v>360102</v>
      </c>
      <c r="D12" s="24">
        <v>39079</v>
      </c>
      <c r="E12" s="25">
        <v>2080</v>
      </c>
      <c r="F12" s="25">
        <f ca="1">CHOOSE(ROUNDDOWN((NOW()-D12)/365.25,0)+1,0,40,80,80,80,120,120,120,120,120,120,120,120,120,120,120,120,120,120,120,120,120)*E12/2080</f>
        <v>80</v>
      </c>
      <c r="G12" s="27"/>
      <c r="H12" s="26">
        <v>13</v>
      </c>
      <c r="I12" s="26"/>
      <c r="J12" s="26"/>
      <c r="K12" s="26">
        <f>IF((I$1-$D12)&gt;=14,1,0)</f>
        <v>1</v>
      </c>
      <c r="L12" s="26"/>
      <c r="M12" s="26"/>
      <c r="N12" s="26">
        <f>IF((L$1-$D12)&gt;=14,1,0)</f>
        <v>1</v>
      </c>
      <c r="O12" s="26"/>
      <c r="P12" s="26"/>
      <c r="Q12" s="26">
        <f>IF((O$1-$D12)&gt;=14,1,0)</f>
        <v>1</v>
      </c>
      <c r="R12" s="26"/>
      <c r="S12" s="26"/>
      <c r="T12" s="26">
        <f>IF((R$1-$D12)&gt;=14,1,0)</f>
        <v>1</v>
      </c>
      <c r="U12" s="26"/>
      <c r="V12" s="26"/>
      <c r="W12" s="26">
        <f ca="1">IF((U$1-$D12)&gt;=14,IF(NOW()&gt;U$1,1,0),0)</f>
        <v>1</v>
      </c>
      <c r="X12" s="26"/>
      <c r="Y12" s="26"/>
      <c r="Z12" s="26">
        <f ca="1">IF((X$1-$D12)&gt;=14,IF(NOW()&gt;X$1,1,0),0)</f>
        <v>1</v>
      </c>
      <c r="AA12" s="26"/>
      <c r="AB12" s="26"/>
      <c r="AC12" s="26">
        <f ca="1">IF((AA$1-$D12)&gt;=14,IF(NOW()&gt;AA$1,1,0),0)</f>
        <v>1</v>
      </c>
      <c r="AD12" s="26"/>
      <c r="AE12" s="26"/>
      <c r="AF12" s="26">
        <f ca="1">IF((AD$1-$D12)&gt;=14,IF(NOW()&gt;AD$1,1,0),0)</f>
        <v>1</v>
      </c>
      <c r="AG12" s="26"/>
      <c r="AH12" s="26">
        <v>6</v>
      </c>
      <c r="AI12" s="26">
        <f ca="1">IF((AG$1-$D12)&gt;=14,IF(NOW()&gt;AG$1,1,0),0)</f>
        <v>1</v>
      </c>
      <c r="AJ12" s="26"/>
      <c r="AK12" s="26"/>
      <c r="AL12" s="26">
        <v>1</v>
      </c>
      <c r="AM12" s="27">
        <f>DATE(LEFT(AM$3,4),MONTH($D12),DAY($D12))</f>
        <v>39444</v>
      </c>
      <c r="AN12" s="26">
        <f ca="1">IF(AM12&lt;$G$1,0,IF(NOW()&gt;AM12,IF(NOW()&lt;(AM12+365),$F12,0),0))</f>
        <v>0</v>
      </c>
      <c r="AO12" s="27">
        <f>DATE(LEFT(AO$3,4),MONTH($D12),DAY($D12))</f>
        <v>39810</v>
      </c>
      <c r="AP12" s="26">
        <f ca="1">IF(NOW()&gt;AO12,IF(NOW()&lt;(AO12+365),$F12,0),0)</f>
        <v>80</v>
      </c>
      <c r="AQ12" s="27">
        <f>DATE(LEFT(AQ$3,4),MONTH($D12),DAY($D12))</f>
        <v>40175</v>
      </c>
      <c r="AR12" s="26">
        <f ca="1">IF(NOW()&gt;AQ12,IF(NOW()&lt;(AQ12+365),$F12,0),0)</f>
        <v>0</v>
      </c>
      <c r="AS12" s="28">
        <f>SUM(X12,U12,R12,O12,L12,I12)</f>
        <v>0</v>
      </c>
      <c r="AT12" s="28">
        <f>SUM(AJ12,AG12,AD12,AA12)</f>
        <v>0</v>
      </c>
      <c r="AU12" s="28"/>
      <c r="AV12" s="28">
        <f>SUM(AB12,Y12,V12,S12,P12,M12,J12,AE12,AK12,AH12)</f>
        <v>6</v>
      </c>
      <c r="AW12" s="28">
        <f>SUM(AR12,AP12,AN12,G12)</f>
        <v>80</v>
      </c>
      <c r="AX12" s="28">
        <f>IF(SUM(AC12,Z12,W12,T12,Q12,N12,K12,H12,AF12,AI12)&gt;24,24,SUM(AC12,Z12,W12,T12,Q12,N12,K12,H12,AF12,AI12))</f>
        <v>22</v>
      </c>
      <c r="AY12" s="28">
        <f>AW12-AS12-AT12-AU12</f>
        <v>80</v>
      </c>
      <c r="AZ12" s="28">
        <f ca="1">IF(NOW()-D12&gt;90,AX12-AV12,0)</f>
        <v>16</v>
      </c>
    </row>
    <row r="13" spans="1:47" ht="12.75">
      <c r="A13" s="21" t="s">
        <v>43</v>
      </c>
      <c r="B13" s="22" t="s">
        <v>44</v>
      </c>
      <c r="C13" s="23">
        <v>360102</v>
      </c>
      <c r="D13" s="24">
        <v>35352</v>
      </c>
      <c r="E13" s="25">
        <v>2080</v>
      </c>
      <c r="F13" s="25">
        <f ca="1">CHOOSE(ROUNDDOWN((NOW()-D13)/365.25,0)+1,0,40,80,80,80,120,120,120,120,120,120,120,120,120,120,120,120,120,120,120,120,120)*E13/2080</f>
        <v>120</v>
      </c>
      <c r="G13" s="26">
        <v>24</v>
      </c>
      <c r="H13" s="26">
        <v>24</v>
      </c>
      <c r="I13" s="26">
        <v>24</v>
      </c>
      <c r="J13" s="26"/>
      <c r="K13" s="26">
        <f>IF((I$1-$D13)&gt;=14,1,0)</f>
        <v>1</v>
      </c>
      <c r="L13" s="26"/>
      <c r="M13" s="26"/>
      <c r="N13" s="26">
        <f>IF((L$1-$D13)&gt;=14,1,0)</f>
        <v>1</v>
      </c>
      <c r="O13" s="26"/>
      <c r="P13" s="26"/>
      <c r="Q13" s="26">
        <f>IF((O$1-$D13)&gt;=14,1,0)</f>
        <v>1</v>
      </c>
      <c r="R13" s="26">
        <v>40</v>
      </c>
      <c r="S13" s="26"/>
      <c r="T13" s="26">
        <f>IF((R$1-$D13)&gt;=14,1,0)</f>
        <v>1</v>
      </c>
      <c r="U13" s="26"/>
      <c r="V13" s="26"/>
      <c r="W13" s="26">
        <f ca="1">IF((U$1-$D13)&gt;=14,IF(NOW()&gt;U$1,1,0),0)</f>
        <v>1</v>
      </c>
      <c r="X13" s="26"/>
      <c r="Y13" s="26"/>
      <c r="Z13" s="26">
        <f ca="1">IF((X$1-$D13)&gt;=14,IF(NOW()&gt;X$1,1,0),0)</f>
        <v>1</v>
      </c>
      <c r="AA13" s="26"/>
      <c r="AB13" s="26"/>
      <c r="AC13" s="26">
        <f ca="1">IF((AA$1-$D13)&gt;=14,IF(NOW()&gt;AA$1,1,0),0)</f>
        <v>1</v>
      </c>
      <c r="AD13" s="26"/>
      <c r="AE13" s="26"/>
      <c r="AF13" s="26">
        <f ca="1">IF((AD$1-$D13)&gt;=14,IF(NOW()&gt;AD$1,1,0),0)</f>
        <v>1</v>
      </c>
      <c r="AG13" s="26"/>
      <c r="AH13" s="26"/>
      <c r="AI13" s="26">
        <f ca="1">IF((AG$1-$D13)&gt;=14,IF(NOW()&gt;AG$1,1,0),0)</f>
        <v>1</v>
      </c>
      <c r="AJ13" s="26"/>
      <c r="AK13" s="26"/>
      <c r="AL13" s="26">
        <v>1</v>
      </c>
      <c r="AM13" s="27">
        <f>DATE(LEFT(AM$3,4),MONTH($D13),DAY($D13))</f>
        <v>39369</v>
      </c>
      <c r="AN13" s="26">
        <f ca="1">IF(AM13&lt;$G$1,0,IF(NOW()&gt;AM13,IF(NOW()&lt;(AM13+365),$F13,0),0))</f>
        <v>0</v>
      </c>
      <c r="AO13" s="27">
        <f>DATE(LEFT(AO$3,4),MONTH($D13),DAY($D13))</f>
        <v>39735</v>
      </c>
      <c r="AP13" s="26">
        <f ca="1">IF(NOW()&gt;AO13,IF(NOW()&lt;(AO13+365),$F13,0),0)</f>
        <v>120</v>
      </c>
      <c r="AQ13" s="27">
        <f>DATE(LEFT(AQ$3,4),MONTH($D13),DAY($D13))</f>
        <v>40100</v>
      </c>
      <c r="AR13" s="26">
        <f ca="1">IF(NOW()&gt;AQ13,IF(NOW()&lt;(AQ13+365),$F13,0),0)</f>
        <v>0</v>
      </c>
      <c r="AS13" s="28">
        <f>SUM(X13,U13,R13,O13,L13,I13)</f>
        <v>64</v>
      </c>
      <c r="AT13" s="28">
        <f>SUM(AJ13,AG13,AD13,AA13)</f>
        <v>0</v>
      </c>
      <c r="AU13" s="28"/>
    </row>
    <row r="14" ht="12.75"/>
    <row r="15" ht="12.75"/>
    <row r="16" ht="12.75"/>
    <row r="17" ht="12.75"/>
    <row r="18" ht="12.75"/>
    <row r="19" ht="12.75"/>
    <row r="20" ht="12.75"/>
    <row r="21" spans="44:52" ht="12.75">
      <c r="AR21" s="26">
        <f ca="1">IF(NOW()&gt;AQ21,IF(NOW()&lt;(AQ21+365),$F21,0),0)</f>
        <v>0</v>
      </c>
      <c r="AS21" s="28">
        <f>SUM(X21,U21,R21,O21,L21,I21)</f>
        <v>0</v>
      </c>
      <c r="AT21" s="28">
        <f>SUM(AJ21,AG21,AD21,AA21)</f>
        <v>0</v>
      </c>
      <c r="AU21" s="28"/>
      <c r="AV21" s="28">
        <f>SUM(AB21,Y21,V21,S21,P21,M21,J21,AE21,AK21,AH21)</f>
        <v>0</v>
      </c>
      <c r="AW21" s="28">
        <f>SUM(AR21,AP21,AN21,G21)</f>
        <v>40</v>
      </c>
      <c r="AX21" s="28">
        <f>IF(SUM(AC21,Z21,W21,T21,Q21,N21,K21,H21,AF21,AI21)&gt;24,24,SUM(AC21,Z21,W21,T21,Q21,N21,K21,H21,AF21,AI21))</f>
        <v>12</v>
      </c>
      <c r="AY21" s="28">
        <f>AW21-AS21-AT21-AU21</f>
        <v>40</v>
      </c>
      <c r="AZ21" s="28">
        <f ca="1">IF(NOW()-D21&gt;90,AX21-AV21,0)</f>
        <v>12</v>
      </c>
    </row>
    <row r="22" spans="1:52" ht="12.75">
      <c r="A22" s="21" t="s">
        <v>63</v>
      </c>
      <c r="B22" s="22" t="s">
        <v>64</v>
      </c>
      <c r="C22" s="23">
        <v>360102</v>
      </c>
      <c r="D22" s="24">
        <v>39016</v>
      </c>
      <c r="E22" s="25">
        <v>2080</v>
      </c>
      <c r="F22" s="25">
        <f ca="1">CHOOSE(ROUNDDOWN((NOW()-D22)/365.25,0)+1,0,40,80,80,80,120,120,120,120,120,120,120,120,120,120,120,120,120,120,120,120,120)*E22/2080</f>
        <v>80</v>
      </c>
      <c r="G22" s="27"/>
      <c r="H22" s="26">
        <v>9</v>
      </c>
      <c r="I22" s="26"/>
      <c r="J22" s="26"/>
      <c r="K22" s="26">
        <f>IF((I$1-$D22)&gt;=14,1,0)</f>
        <v>1</v>
      </c>
      <c r="L22" s="26"/>
      <c r="M22" s="26"/>
      <c r="N22" s="26">
        <f>IF((L$1-$D22)&gt;=14,1,0)</f>
        <v>1</v>
      </c>
      <c r="O22" s="26"/>
      <c r="P22" s="26"/>
      <c r="Q22" s="26">
        <f>IF((O$1-$D22)&gt;=14,1,0)</f>
        <v>1</v>
      </c>
      <c r="R22" s="26"/>
      <c r="S22" s="26">
        <v>8</v>
      </c>
      <c r="T22" s="26">
        <f>IF((R$1-$D22)&gt;=14,1,0)</f>
        <v>1</v>
      </c>
      <c r="U22" s="26"/>
      <c r="V22" s="26"/>
      <c r="W22" s="26">
        <f ca="1">IF((U$1-$D22)&gt;=14,IF(NOW()&gt;U$1,1,0),0)</f>
        <v>1</v>
      </c>
      <c r="X22" s="26"/>
      <c r="Y22" s="26"/>
      <c r="Z22" s="26">
        <f ca="1">IF((X$1-$D22)&gt;=14,IF(NOW()&gt;X$1,1,0),0)</f>
        <v>1</v>
      </c>
      <c r="AA22" s="26"/>
      <c r="AB22" s="26">
        <v>7</v>
      </c>
      <c r="AC22" s="26">
        <f ca="1">IF((AA$1-$D22)&gt;=14,IF(NOW()&gt;AA$1,1,0),0)</f>
        <v>1</v>
      </c>
      <c r="AD22" s="26"/>
      <c r="AE22" s="26"/>
      <c r="AF22" s="26">
        <f ca="1">IF((AD$1-$D22)&gt;=14,IF(NOW()&gt;AD$1,1,0),0)</f>
        <v>1</v>
      </c>
      <c r="AG22" s="26"/>
      <c r="AH22" s="26"/>
      <c r="AI22" s="26">
        <f ca="1">IF((AG$1-$D22)&gt;=14,IF(NOW()&gt;AG$1,1,0),0)</f>
        <v>1</v>
      </c>
      <c r="AJ22" s="26"/>
      <c r="AK22" s="26"/>
      <c r="AL22" s="26">
        <v>1</v>
      </c>
      <c r="AM22" s="27">
        <f>DATE(LEFT(AM$3,4),MONTH($D22),DAY($D22))</f>
        <v>39381</v>
      </c>
      <c r="AN22" s="26">
        <f ca="1">IF(AM22&lt;$G$1,0,IF(NOW()&gt;AM22,IF(NOW()&lt;(AM22+365),$F22,0),0))</f>
        <v>0</v>
      </c>
      <c r="AO22" s="27">
        <f>DATE(LEFT(AO$3,4),MONTH($D22),DAY($D22))</f>
        <v>39747</v>
      </c>
      <c r="AP22" s="26">
        <f ca="1">IF(NOW()&gt;AO22,IF(NOW()&lt;(AO22+365),$F22,0),0)</f>
        <v>80</v>
      </c>
      <c r="AQ22" s="27">
        <f>DATE(LEFT(AQ$3,4),MONTH($D22),DAY($D22))</f>
        <v>40112</v>
      </c>
      <c r="AR22" s="26">
        <f ca="1">IF(NOW()&gt;AQ22,IF(NOW()&lt;(AQ22+365),$F22,0),0)</f>
        <v>0</v>
      </c>
      <c r="AS22" s="28">
        <f>SUM(X22,U22,R22,O22,L22,I22)</f>
        <v>0</v>
      </c>
      <c r="AT22" s="28">
        <f>SUM(AJ22,AG22,AD22,AA22)</f>
        <v>0</v>
      </c>
      <c r="AU22" s="28"/>
      <c r="AV22" s="28">
        <f>SUM(AB22,Y22,V22,S22,P22,M22,J22,AE22,AK22,AH22)</f>
        <v>15</v>
      </c>
      <c r="AW22" s="28">
        <f>SUM(AR22,AP22,AN22,G22)</f>
        <v>80</v>
      </c>
      <c r="AX22" s="28">
        <f>IF(SUM(AC22,Z22,W22,T22,Q22,N22,K22,H22,AF22,AI22)&gt;24,24,SUM(AC22,Z22,W22,T22,Q22,N22,K22,H22,AF22,AI22))</f>
        <v>18</v>
      </c>
      <c r="AY22" s="28">
        <f>AW22-AS22-AT22-AU22</f>
        <v>80</v>
      </c>
      <c r="AZ22" s="28">
        <f ca="1">IF(NOW()-D22&gt;90,AX22-AV22,0)</f>
        <v>3</v>
      </c>
    </row>
    <row r="23" spans="1:52" ht="12.75">
      <c r="A23" s="21" t="s">
        <v>65</v>
      </c>
      <c r="B23" s="22" t="s">
        <v>66</v>
      </c>
      <c r="C23" s="23">
        <v>360101</v>
      </c>
      <c r="D23" s="24">
        <v>38222</v>
      </c>
      <c r="E23" s="25">
        <v>2080</v>
      </c>
      <c r="F23" s="25">
        <f ca="1">CHOOSE(ROUNDDOWN((NOW()-D23)/365.25,0)+1,0,40,80,80,80,120,120,120,120,120,120,120,120,120,120,120,120,120,120,120,120,120)*E23/2080</f>
        <v>80</v>
      </c>
      <c r="G23" s="27"/>
      <c r="H23" s="26">
        <v>24</v>
      </c>
      <c r="I23" s="26"/>
      <c r="J23" s="26"/>
      <c r="K23" s="26">
        <f>IF((I$1-$D23)&gt;=14,1,0)</f>
        <v>1</v>
      </c>
      <c r="L23" s="26"/>
      <c r="M23" s="26"/>
      <c r="N23" s="26">
        <f>IF((L$1-$D23)&gt;=14,1,0)</f>
        <v>1</v>
      </c>
      <c r="O23" s="26"/>
      <c r="P23" s="26"/>
      <c r="Q23" s="26">
        <f>IF((O$1-$D23)&gt;=14,1,0)</f>
        <v>1</v>
      </c>
      <c r="R23" s="26">
        <v>8</v>
      </c>
      <c r="S23" s="26"/>
      <c r="T23" s="26">
        <f>IF((R$1-$D23)&gt;=14,1,0)</f>
        <v>1</v>
      </c>
      <c r="U23" s="26">
        <v>5.25</v>
      </c>
      <c r="V23" s="26">
        <v>8</v>
      </c>
      <c r="W23" s="26">
        <f ca="1">IF((U$1-$D23)&gt;=14,IF(NOW()&gt;U$1,1,0),0)</f>
        <v>1</v>
      </c>
      <c r="X23" s="26">
        <v>16</v>
      </c>
      <c r="Y23" s="26">
        <v>7</v>
      </c>
      <c r="Z23" s="26">
        <f ca="1">IF((X$1-$D23)&gt;=14,IF(NOW()&gt;X$1,1,0),0)</f>
        <v>1</v>
      </c>
      <c r="AA23" s="26"/>
      <c r="AB23" s="26"/>
      <c r="AC23" s="26">
        <f ca="1">IF((AA$1-$D23)&gt;=14,IF(NOW()&gt;AA$1,1,0),0)</f>
        <v>1</v>
      </c>
      <c r="AD23" s="26"/>
      <c r="AE23" s="26"/>
      <c r="AF23" s="26">
        <f ca="1">IF((AD$1-$D23)&gt;=14,IF(NOW()&gt;AD$1,1,0),0)</f>
        <v>1</v>
      </c>
      <c r="AG23" s="26"/>
      <c r="AH23" s="26"/>
      <c r="AI23" s="26">
        <f ca="1">IF((AG$1-$D23)&gt;=14,IF(NOW()&gt;AG$1,1,0),0)</f>
        <v>1</v>
      </c>
      <c r="AJ23" s="26"/>
      <c r="AK23" s="26"/>
      <c r="AL23" s="26">
        <v>1</v>
      </c>
      <c r="AM23" s="27">
        <f>DATE(LEFT(AM$3,4),MONTH($D23),DAY($D23))</f>
        <v>39317</v>
      </c>
      <c r="AN23" s="26">
        <f ca="1">IF(AM23&lt;$G$1,0,IF(NOW()&gt;AM23,IF(NOW()&lt;(AM23+365),$F23,0),0))</f>
        <v>0</v>
      </c>
      <c r="AO23" s="27">
        <f>DATE(LEFT(AO$3,4),MONTH($D23),DAY($D23))</f>
        <v>39683</v>
      </c>
      <c r="AP23" s="26">
        <f ca="1">IF(NOW()&gt;AO23,IF(NOW()&lt;(AO23+365),$F23,0),0)</f>
        <v>80</v>
      </c>
      <c r="AQ23" s="27">
        <f>DATE(LEFT(AQ$3,4),MONTH($D23),DAY($D23))</f>
        <v>40048</v>
      </c>
      <c r="AR23" s="26">
        <f ca="1">IF(NOW()&gt;AQ23,IF(NOW()&lt;(AQ23+365),$F23,0),0)</f>
        <v>0</v>
      </c>
      <c r="AS23" s="28">
        <f>SUM(X23,U23,R23,O23,L23,I23)</f>
        <v>29.25</v>
      </c>
      <c r="AT23" s="28">
        <f>SUM(AJ23,AG23,AD23,AA23)</f>
        <v>0</v>
      </c>
      <c r="AU23" s="28"/>
      <c r="AV23" s="28">
        <f>SUM(AB23,Y23,V23,S23,P23,M23,J23,AE23,AK23,AH23)</f>
        <v>15</v>
      </c>
      <c r="AW23" s="28">
        <f>SUM(AR23,AP23,AN23,G23)</f>
        <v>80</v>
      </c>
      <c r="AX23" s="28">
        <f>IF(SUM(AC23,Z23,W23,T23,Q23,N23,K23,H23,AF23,AI23)&gt;24,24,SUM(AC23,Z23,W23,T23,Q23,N23,K23,H23,AF23,AI23))</f>
        <v>24</v>
      </c>
      <c r="AY23" s="28">
        <f>AW23-AS23-AT23-AU23</f>
        <v>50.75</v>
      </c>
      <c r="AZ23" s="28">
        <f ca="1">IF(NOW()-D23&gt;90,AX23-AV23,0)</f>
        <v>9</v>
      </c>
    </row>
    <row r="24" spans="1:52" ht="12.75">
      <c r="A24" s="21" t="s">
        <v>67</v>
      </c>
      <c r="B24" s="22" t="s">
        <v>68</v>
      </c>
      <c r="C24" s="23">
        <v>360101</v>
      </c>
      <c r="D24" s="24">
        <v>38656</v>
      </c>
      <c r="E24" s="25">
        <v>2080</v>
      </c>
      <c r="F24" s="25">
        <f ca="1">CHOOSE(ROUNDDOWN((NOW()-D24)/365.25,0)+1,0,40,80,80,80,120,120,120,120,120,120,120,120,120,120,120,120,120,120,120,120,120)*E24/2080</f>
        <v>80</v>
      </c>
      <c r="G24" s="27"/>
      <c r="H24" s="26">
        <v>5</v>
      </c>
      <c r="I24" s="26"/>
      <c r="J24" s="26"/>
      <c r="K24" s="26">
        <f>IF((I$1-$D24)&gt;=14,1,0)</f>
        <v>1</v>
      </c>
      <c r="L24" s="26"/>
      <c r="M24" s="26"/>
      <c r="N24" s="26">
        <f>IF((L$1-$D24)&gt;=14,1,0)</f>
        <v>1</v>
      </c>
      <c r="O24" s="26"/>
      <c r="P24" s="26"/>
      <c r="Q24" s="26">
        <f>IF((O$1-$D24)&gt;=14,1,0)</f>
        <v>1</v>
      </c>
      <c r="R24" s="26">
        <v>16.5</v>
      </c>
      <c r="S24" s="26"/>
      <c r="T24" s="26">
        <f>IF((R$1-$D24)&gt;=14,1,0)</f>
        <v>1</v>
      </c>
      <c r="U24" s="26"/>
      <c r="V24" s="26">
        <v>8</v>
      </c>
      <c r="W24" s="26">
        <f ca="1">IF((U$1-$D24)&gt;=14,IF(NOW()&gt;U$1,1,0),0)</f>
        <v>1</v>
      </c>
      <c r="X24" s="26"/>
      <c r="Y24" s="26"/>
      <c r="Z24" s="26">
        <f ca="1">IF((X$1-$D24)&gt;=14,IF(NOW()&gt;X$1,1,0),0)</f>
        <v>1</v>
      </c>
      <c r="AA24" s="26"/>
      <c r="AB24" s="26"/>
      <c r="AC24" s="26">
        <f ca="1">IF((AA$1-$D24)&gt;=14,IF(NOW()&gt;AA$1,1,0),0)</f>
        <v>1</v>
      </c>
      <c r="AD24" s="26">
        <v>8</v>
      </c>
      <c r="AE24" s="26">
        <v>3</v>
      </c>
      <c r="AF24" s="26">
        <f ca="1">IF((AD$1-$D24)&gt;=14,IF(NOW()&gt;AD$1,1,0),0)</f>
        <v>1</v>
      </c>
      <c r="AG24" s="26"/>
      <c r="AH24" s="26"/>
      <c r="AI24" s="26">
        <f ca="1">IF((AG$1-$D24)&gt;=14,IF(NOW()&gt;AG$1,1,0),0)</f>
        <v>1</v>
      </c>
      <c r="AJ24" s="26"/>
      <c r="AK24" s="26"/>
      <c r="AL24" s="26">
        <v>1</v>
      </c>
      <c r="AM24" s="27">
        <f>DATE(LEFT(AM$3,4),MONTH($D24),DAY($D24))</f>
        <v>39386</v>
      </c>
      <c r="AN24" s="26">
        <f ca="1">IF(AM24&lt;$G$1,0,IF(NOW()&gt;AM24,IF(NOW()&lt;(AM24+365),$F24,0),0))</f>
        <v>0</v>
      </c>
      <c r="AO24" s="27">
        <f>DATE(LEFT(AO$3,4),MONTH($D24),DAY($D24))</f>
        <v>39752</v>
      </c>
      <c r="AP24" s="26">
        <f ca="1">IF(NOW()&gt;AO24,IF(NOW()&lt;(AO24+365),$F24,0),0)</f>
        <v>80</v>
      </c>
      <c r="AQ24" s="27">
        <f>DATE(LEFT(AQ$3,4),MONTH($D24),DAY($D24))</f>
        <v>40117</v>
      </c>
      <c r="AR24" s="26">
        <f ca="1">IF(NOW()&gt;AQ24,IF(NOW()&lt;(AQ24+365),$F24,0),0)</f>
        <v>0</v>
      </c>
      <c r="AS24" s="28">
        <f>SUM(X24,U24,R24,O24,L24,I24)</f>
        <v>16.5</v>
      </c>
      <c r="AT24" s="28">
        <f>SUM(AJ24,AG24,AD24,AA24)</f>
        <v>8</v>
      </c>
      <c r="AU24" s="28"/>
      <c r="AV24" s="28">
        <f>SUM(AB24,Y24,V24,S24,P24,M24,J24,AE24,AK24,AH24)</f>
        <v>11</v>
      </c>
      <c r="AW24" s="28">
        <f>SUM(AR24,AP24,AN24,G24)</f>
        <v>80</v>
      </c>
      <c r="AX24" s="28">
        <f>IF(SUM(AC24,Z24,W24,T24,Q24,N24,K24,H24,AF24,AI24)&gt;24,24,SUM(AC24,Z24,W24,T24,Q24,N24,K24,H24,AF24,AI24))</f>
        <v>14</v>
      </c>
      <c r="AY24" s="28">
        <f>AW24-AS24-AT24-AU24</f>
        <v>55.5</v>
      </c>
      <c r="AZ24" s="28">
        <f ca="1">IF(NOW()-D24&gt;90,AX24-AV24,0)</f>
        <v>3</v>
      </c>
    </row>
    <row r="25" spans="1:52" ht="12.75" hidden="1">
      <c r="A25" s="21" t="s">
        <v>69</v>
      </c>
      <c r="B25" s="22" t="s">
        <v>70</v>
      </c>
      <c r="C25" s="23">
        <v>360101</v>
      </c>
      <c r="D25" s="24">
        <v>39174</v>
      </c>
      <c r="E25" s="25">
        <v>2080</v>
      </c>
      <c r="F25" s="25">
        <f ca="1">CHOOSE(ROUNDDOWN((NOW()-D25)/365.25,0)+1,0,40,80,80,80,120,120,120,120,120,120,120,120,120,120,120,120,120,120,120,120,120)*E25/2080</f>
        <v>80</v>
      </c>
      <c r="G25" s="27"/>
      <c r="H25" s="26">
        <v>7</v>
      </c>
      <c r="I25" s="26"/>
      <c r="J25" s="26"/>
      <c r="K25" s="26">
        <f>IF((I$1-$D25)&gt;=14,1,0)</f>
        <v>1</v>
      </c>
      <c r="L25" s="26"/>
      <c r="M25" s="26"/>
      <c r="N25" s="26">
        <f>IF((L$1-$D25)&gt;=14,1,0)</f>
        <v>1</v>
      </c>
      <c r="O25" s="26"/>
      <c r="P25" s="26"/>
      <c r="Q25" s="26">
        <f>IF((O$1-$D25)&gt;=14,1,0)</f>
        <v>1</v>
      </c>
      <c r="R25" s="26"/>
      <c r="S25" s="26"/>
      <c r="T25" s="26">
        <f>IF((R$1-$D25)&gt;=14,1,0)</f>
        <v>1</v>
      </c>
      <c r="U25" s="26"/>
      <c r="V25" s="26"/>
      <c r="W25" s="26">
        <f ca="1">IF((U$1-$D25)&gt;=14,IF(NOW()&gt;U$1,1,0),0)</f>
        <v>1</v>
      </c>
      <c r="X25" s="26"/>
      <c r="Y25" s="26">
        <v>8</v>
      </c>
      <c r="Z25" s="26">
        <f ca="1">IF((X$1-$D25)&gt;=14,IF(NOW()&gt;X$1,1,0),0)</f>
        <v>1</v>
      </c>
      <c r="AA25" s="26"/>
      <c r="AB25" s="26"/>
      <c r="AC25" s="26">
        <f ca="1">IF((AA$1-$D25)&gt;=14,IF(NOW()&gt;AA$1,1,0),0)</f>
        <v>1</v>
      </c>
      <c r="AD25" s="26"/>
      <c r="AE25" s="26"/>
      <c r="AF25" s="26">
        <f ca="1">IF((AD$1-$D25)&gt;=14,IF(NOW()&gt;AD$1,1,0),0)</f>
        <v>1</v>
      </c>
      <c r="AG25" s="26"/>
      <c r="AH25" s="26"/>
      <c r="AI25" s="26">
        <f ca="1">IF((AG$1-$D25)&gt;=14,IF(NOW()&gt;AG$1,1,0),0)</f>
        <v>1</v>
      </c>
      <c r="AJ25" s="26"/>
      <c r="AK25" s="26"/>
      <c r="AL25" s="26">
        <v>1</v>
      </c>
      <c r="AM25" s="27">
        <f>DATE(LEFT(AM$3,4),MONTH($D25),DAY($D25))</f>
        <v>39174</v>
      </c>
      <c r="AN25" s="26">
        <f ca="1">IF(AM25&lt;$G$1,0,IF(NOW()&gt;AM25,IF(NOW()&lt;(AM25+365),$F25,0),0))</f>
        <v>0</v>
      </c>
      <c r="AO25" s="27">
        <f>DATE(LEFT(AO$3,4),MONTH($D25),DAY($D25))</f>
        <v>39540</v>
      </c>
      <c r="AP25" s="26">
        <f ca="1">IF(NOW()&gt;AO25,IF(NOW()&lt;(AO25+365),$F25,0),0)</f>
        <v>0</v>
      </c>
      <c r="AQ25" s="27">
        <f>DATE(LEFT(AQ$3,4),MONTH($D25),DAY($D25))</f>
        <v>39905</v>
      </c>
      <c r="AR25" s="26">
        <f ca="1">IF(NOW()&gt;AQ25,IF(NOW()&lt;(AQ25+365),$F25,0),0)</f>
        <v>80</v>
      </c>
      <c r="AS25" s="28">
        <f>SUM(X25,U25,R25,O25,L25,I25)</f>
        <v>0</v>
      </c>
      <c r="AT25" s="28">
        <f>SUM(AJ25,AG25,AD25,AA25)</f>
        <v>0</v>
      </c>
      <c r="AU25" s="28"/>
      <c r="AV25" s="28">
        <f>SUM(AB25,Y25,V25,S25,P25,M25,J25,AE25,AK25,AH25)</f>
        <v>8</v>
      </c>
      <c r="AW25" s="28">
        <f>SUM(AR25,AP25,AN25,G25)</f>
        <v>80</v>
      </c>
      <c r="AX25" s="28">
        <f>IF(SUM(AC25,Z25,W25,T25,Q25,N25,K25,H25,AF25,AI25)&gt;24,24,SUM(AC25,Z25,W25,T25,Q25,N25,K25,H25,AF25,AI25))</f>
        <v>16</v>
      </c>
      <c r="AY25" s="28">
        <f>AW25-AS25-AT25-AU25</f>
        <v>80</v>
      </c>
      <c r="AZ25" s="28">
        <f ca="1">IF(NOW()-D25&gt;90,AX25-AV25,0)</f>
        <v>8</v>
      </c>
    </row>
    <row r="26" spans="1:52" ht="12.75">
      <c r="A26" s="21" t="s">
        <v>71</v>
      </c>
      <c r="B26" s="22" t="s">
        <v>72</v>
      </c>
      <c r="C26" s="23">
        <v>360102</v>
      </c>
      <c r="D26" s="24">
        <v>37622</v>
      </c>
      <c r="E26" s="25">
        <v>2080</v>
      </c>
      <c r="F26" s="25">
        <f ca="1">CHOOSE(ROUNDDOWN((NOW()-D26)/365.25,0)+1,0,40,80,80,80,120,120,120,120,120,120,120,120,120,120,120,120,120,120,120,120,120)*E26/2080</f>
        <v>120</v>
      </c>
      <c r="G26" s="26">
        <v>40</v>
      </c>
      <c r="H26" s="26">
        <v>17</v>
      </c>
      <c r="I26" s="26"/>
      <c r="J26" s="26"/>
      <c r="K26" s="26">
        <f>IF((I$1-$D26)&gt;=14,1,0)</f>
        <v>1</v>
      </c>
      <c r="L26" s="26">
        <v>16</v>
      </c>
      <c r="M26" s="26">
        <v>2</v>
      </c>
      <c r="N26" s="26">
        <f>IF((L$1-$D26)&gt;=14,1,0)</f>
        <v>1</v>
      </c>
      <c r="O26" s="26">
        <v>0.5</v>
      </c>
      <c r="P26" s="26"/>
      <c r="Q26" s="26">
        <f>IF((O$1-$D26)&gt;=14,1,0)</f>
        <v>1</v>
      </c>
      <c r="R26" s="26">
        <v>9.25</v>
      </c>
      <c r="S26" s="26"/>
      <c r="T26" s="26">
        <f>IF((R$1-$D26)&gt;=14,1,0)</f>
        <v>1</v>
      </c>
      <c r="U26" s="26"/>
      <c r="V26" s="26"/>
      <c r="W26" s="26">
        <f ca="1">IF((U$1-$D26)&gt;=14,IF(NOW()&gt;U$1,1,0),0)</f>
        <v>1</v>
      </c>
      <c r="X26" s="26">
        <v>20.75</v>
      </c>
      <c r="Y26" s="26"/>
      <c r="Z26" s="26">
        <f ca="1">IF((X$1-$D26)&gt;=14,IF(NOW()&gt;X$1,1,0),0)</f>
        <v>1</v>
      </c>
      <c r="AA26" s="26"/>
      <c r="AB26" s="26"/>
      <c r="AC26" s="26">
        <f ca="1">IF((AA$1-$D26)&gt;=14,IF(NOW()&gt;AA$1,1,0),0)</f>
        <v>1</v>
      </c>
      <c r="AD26" s="26"/>
      <c r="AE26" s="26"/>
      <c r="AF26" s="26">
        <f ca="1">IF((AD$1-$D26)&gt;=14,IF(NOW()&gt;AD$1,1,0),0)</f>
        <v>1</v>
      </c>
      <c r="AG26" s="26"/>
      <c r="AH26" s="26"/>
      <c r="AI26" s="26">
        <f ca="1">IF((AG$1-$D26)&gt;=14,IF(NOW()&gt;AG$1,1,0),0)</f>
        <v>1</v>
      </c>
      <c r="AJ26" s="26"/>
      <c r="AK26" s="26"/>
      <c r="AL26" s="26">
        <v>1</v>
      </c>
      <c r="AM26" s="27">
        <f>DATE(LEFT(AM$3,4),MONTH($D26),DAY($D26))</f>
        <v>39083</v>
      </c>
      <c r="AN26" s="26">
        <f ca="1">IF(AM26&lt;$G$1,0,IF(NOW()&gt;AM26,IF(NOW()&lt;(AM26+365),$F26,0),0))</f>
        <v>0</v>
      </c>
      <c r="AO26" s="27">
        <f>DATE(LEFT(AO$3,4),MONTH($D26),DAY($D26))</f>
        <v>39448</v>
      </c>
      <c r="AP26" s="26">
        <f ca="1">IF(NOW()&gt;AO26,IF(NOW()&lt;(AO26+365),$F26,0),0)</f>
        <v>0</v>
      </c>
      <c r="AQ26" s="27">
        <f>DATE(LEFT(AQ$3,4),MONTH($D26),DAY($D26))</f>
        <v>39814</v>
      </c>
      <c r="AR26" s="26">
        <f ca="1">IF(NOW()&gt;AQ26,IF(NOW()&lt;(AQ26+365),$F26,0),0)</f>
        <v>120</v>
      </c>
      <c r="AS26" s="28">
        <f>SUM(X26,U26,R26,O26,L26,I26)</f>
        <v>46.5</v>
      </c>
      <c r="AT26" s="28">
        <f>SUM(AJ26,AG26,AD26,AA26)</f>
        <v>0</v>
      </c>
      <c r="AU26" s="28"/>
      <c r="AV26" s="28">
        <f>SUM(AB26,Y26,V26,S26,P26,M26,J26,AE26,AK26,AH26)</f>
        <v>2</v>
      </c>
      <c r="AW26" s="28">
        <f>SUM(AR26,AP26,AN26,G26)</f>
        <v>160</v>
      </c>
      <c r="AX26" s="28">
        <f>IF(SUM(AC26,Z26,W26,T26,Q26,N26,K26,H26,AF26,AI26)&gt;24,24,SUM(AC26,Z26,W26,T26,Q26,N26,K26,H26,AF26,AI26))</f>
        <v>24</v>
      </c>
      <c r="AY26" s="28">
        <f>AW26-AS26-AT26-AU26</f>
        <v>113.5</v>
      </c>
      <c r="AZ26" s="28">
        <f ca="1">IF(NOW()-D26&gt;90,AX26-AV26,0)</f>
        <v>22</v>
      </c>
    </row>
    <row r="27" spans="1:52" ht="12.75">
      <c r="A27" s="21" t="s">
        <v>73</v>
      </c>
      <c r="B27" s="22" t="s">
        <v>74</v>
      </c>
      <c r="C27" s="23">
        <v>360106</v>
      </c>
      <c r="D27" s="24">
        <v>38105</v>
      </c>
      <c r="E27" s="25">
        <v>2080</v>
      </c>
      <c r="F27" s="25">
        <f ca="1">CHOOSE(ROUNDDOWN((NOW()-D27)/365.25,0)+1,0,40,80,80,80,120,120,120,120,120,120,120,120,120,120,120,120,120,120,120,120,120)*E27/2080</f>
        <v>80</v>
      </c>
      <c r="G27" s="26">
        <v>34.75</v>
      </c>
      <c r="H27" s="26">
        <v>11</v>
      </c>
      <c r="I27" s="26"/>
      <c r="J27" s="26"/>
      <c r="K27" s="26">
        <f>IF((I$1-$D27)&gt;=14,1,0)</f>
        <v>1</v>
      </c>
      <c r="L27" s="26"/>
      <c r="M27" s="26"/>
      <c r="N27" s="26">
        <f>IF((L$1-$D27)&gt;=14,1,0)</f>
        <v>1</v>
      </c>
      <c r="O27" s="26"/>
      <c r="P27" s="26"/>
      <c r="Q27" s="26">
        <f>IF((O$1-$D27)&gt;=14,1,0)</f>
        <v>1</v>
      </c>
      <c r="R27" s="26">
        <v>5.25</v>
      </c>
      <c r="S27" s="26"/>
      <c r="T27" s="26">
        <f>IF((R$1-$D27)&gt;=14,1,0)</f>
        <v>1</v>
      </c>
      <c r="U27" s="26">
        <v>3.25</v>
      </c>
      <c r="V27" s="26"/>
      <c r="W27" s="26">
        <f ca="1">IF((U$1-$D27)&gt;=14,IF(NOW()&gt;U$1,1,0),0)</f>
        <v>1</v>
      </c>
      <c r="X27" s="26">
        <v>8</v>
      </c>
      <c r="Y27" s="26">
        <v>1</v>
      </c>
      <c r="Z27" s="26">
        <f ca="1">IF((X$1-$D27)&gt;=14,IF(NOW()&gt;X$1,1,0),0)</f>
        <v>1</v>
      </c>
      <c r="AA27" s="26"/>
      <c r="AB27" s="26"/>
      <c r="AC27" s="26">
        <f ca="1">IF((AA$1-$D27)&gt;=14,IF(NOW()&gt;AA$1,1,0),0)</f>
        <v>1</v>
      </c>
      <c r="AD27" s="26"/>
      <c r="AE27" s="26">
        <v>7.5</v>
      </c>
      <c r="AF27" s="26">
        <f ca="1">IF((AD$1-$D27)&gt;=14,IF(NOW()&gt;AD$1,1,0),0)</f>
        <v>1</v>
      </c>
      <c r="AG27" s="26"/>
      <c r="AH27" s="26"/>
      <c r="AI27" s="26">
        <f ca="1">IF((AG$1-$D27)&gt;=14,IF(NOW()&gt;AG$1,1,0),0)</f>
        <v>1</v>
      </c>
      <c r="AJ27" s="26"/>
      <c r="AK27" s="26"/>
      <c r="AL27" s="26">
        <v>1</v>
      </c>
      <c r="AM27" s="27">
        <f>DATE(LEFT(AM$3,4),MONTH($D27),DAY($D27))</f>
        <v>39200</v>
      </c>
      <c r="AN27" s="26">
        <f ca="1">IF(AM27&lt;$G$1,0,IF(NOW()&gt;AM27,IF(NOW()&lt;(AM27+365),$F27,0),0))</f>
        <v>0</v>
      </c>
      <c r="AO27" s="27">
        <f>DATE(LEFT(AO$3,4),MONTH($D27),DAY($D27))</f>
        <v>39566</v>
      </c>
      <c r="AP27" s="26">
        <f ca="1">IF(NOW()&gt;AO27,IF(NOW()&lt;(AO27+365),$F27,0),0)</f>
        <v>80</v>
      </c>
      <c r="AQ27" s="27">
        <f>DATE(LEFT(AQ$3,4),MONTH($D27),DAY($D27))</f>
        <v>39931</v>
      </c>
      <c r="AR27" s="26">
        <f ca="1">IF(NOW()&gt;AQ27,IF(NOW()&lt;(AQ27+365),$F27,0),0)</f>
        <v>0</v>
      </c>
      <c r="AS27" s="28">
        <f>SUM(X27,U27,R27,O27,L27,I27)</f>
        <v>16.5</v>
      </c>
      <c r="AT27" s="28">
        <f>SUM(AJ27,AG27,AD27,AA27)</f>
        <v>0</v>
      </c>
      <c r="AU27" s="28"/>
      <c r="AV27" s="28">
        <f>SUM(AB27,Y27,V27,S27,P27,M27,J27,AE27,AK27,AH27)</f>
        <v>8.5</v>
      </c>
      <c r="AW27" s="28">
        <f>SUM(AR27,AP27,AN27,G27)</f>
        <v>114.75</v>
      </c>
      <c r="AX27" s="28">
        <f>IF(SUM(AC27,Z27,W27,T27,Q27,N27,K27,H27,AF27,AI27)&gt;24,24,SUM(AC27,Z27,W27,T27,Q27,N27,K27,H27,AF27,AI27))</f>
        <v>20</v>
      </c>
      <c r="AY27" s="28">
        <f>AW27-AS27-AT27-AU27</f>
        <v>98.25</v>
      </c>
      <c r="AZ27" s="28">
        <f ca="1">IF(NOW()-D27&gt;90,AX27-AV27,0)</f>
        <v>11.5</v>
      </c>
    </row>
    <row r="28" spans="1:52" ht="12.75">
      <c r="A28" s="21" t="s">
        <v>75</v>
      </c>
      <c r="B28" s="22" t="s">
        <v>76</v>
      </c>
      <c r="C28" s="23">
        <v>360106</v>
      </c>
      <c r="D28" s="24">
        <v>35339</v>
      </c>
      <c r="E28" s="25">
        <v>2080</v>
      </c>
      <c r="F28" s="25">
        <f ca="1">CHOOSE(ROUNDDOWN((NOW()-D28)/365.25,0)+1,0,40,80,80,80,120,120,120,120,120,120,120,120,120,120,120,120,120,120,120,120,120)*E28/2080</f>
        <v>120</v>
      </c>
      <c r="G28" s="26">
        <v>120</v>
      </c>
      <c r="H28" s="26">
        <v>24</v>
      </c>
      <c r="I28" s="26"/>
      <c r="J28" s="26"/>
      <c r="K28" s="26">
        <f>IF((I$1-$D28)&gt;=14,1,0)</f>
        <v>1</v>
      </c>
      <c r="L28" s="26"/>
      <c r="M28" s="26"/>
      <c r="N28" s="26">
        <f>IF((L$1-$D28)&gt;=14,1,0)</f>
        <v>1</v>
      </c>
      <c r="O28" s="26"/>
      <c r="P28" s="26"/>
      <c r="Q28" s="26">
        <f>IF((O$1-$D28)&gt;=14,1,0)</f>
        <v>1</v>
      </c>
      <c r="R28" s="26"/>
      <c r="S28" s="26"/>
      <c r="T28" s="26">
        <f>IF((R$1-$D28)&gt;=14,1,0)</f>
        <v>1</v>
      </c>
      <c r="U28" s="26"/>
      <c r="V28" s="26"/>
      <c r="W28" s="26">
        <f ca="1">IF((U$1-$D28)&gt;=14,IF(NOW()&gt;U$1,1,0),0)</f>
        <v>1</v>
      </c>
      <c r="X28" s="26">
        <v>58</v>
      </c>
      <c r="Y28" s="26"/>
      <c r="Z28" s="26">
        <f ca="1">IF((X$1-$D28)&gt;=14,IF(NOW()&gt;X$1,1,0),0)</f>
        <v>1</v>
      </c>
      <c r="AA28" s="26"/>
      <c r="AB28" s="26"/>
      <c r="AC28" s="26">
        <f ca="1">IF((AA$1-$D28)&gt;=14,IF(NOW()&gt;AA$1,1,0),0)</f>
        <v>1</v>
      </c>
      <c r="AD28" s="26"/>
      <c r="AE28" s="26"/>
      <c r="AF28" s="26">
        <f ca="1">IF((AD$1-$D28)&gt;=14,IF(NOW()&gt;AD$1,1,0),0)</f>
        <v>1</v>
      </c>
      <c r="AG28" s="26">
        <v>22</v>
      </c>
      <c r="AH28" s="26"/>
      <c r="AI28" s="26">
        <f ca="1">IF((AG$1-$D28)&gt;=14,IF(NOW()&gt;AG$1,1,0),0)</f>
        <v>1</v>
      </c>
      <c r="AJ28" s="26"/>
      <c r="AK28" s="26"/>
      <c r="AL28" s="26">
        <v>1</v>
      </c>
      <c r="AM28" s="27">
        <f>DATE(LEFT(AM$3,4),MONTH($D28),DAY($D28))</f>
        <v>39356</v>
      </c>
      <c r="AN28" s="26">
        <f ca="1">IF(AM28&lt;$G$1,0,IF(NOW()&gt;AM28,IF(NOW()&lt;(AM28+365),$F28,0),0))</f>
        <v>0</v>
      </c>
      <c r="AO28" s="27">
        <f>DATE(LEFT(AO$3,4),MONTH($D28),DAY($D28))</f>
        <v>39722</v>
      </c>
      <c r="AP28" s="26">
        <f ca="1">IF(NOW()&gt;AO28,IF(NOW()&lt;(AO28+365),$F28,0),0)</f>
        <v>120</v>
      </c>
      <c r="AQ28" s="27">
        <f>DATE(LEFT(AQ$3,4),MONTH($D28),DAY($D28))</f>
        <v>40087</v>
      </c>
      <c r="AR28" s="26">
        <f ca="1">IF(NOW()&gt;AQ28,IF(NOW()&lt;(AQ28+365),$F28,0),0)</f>
        <v>0</v>
      </c>
      <c r="AS28" s="28">
        <f>SUM(X28,U28,R28,O28,L28,I28)</f>
        <v>58</v>
      </c>
      <c r="AT28" s="28">
        <f>SUM(AJ28,AG28,AD28,AA28)</f>
        <v>22</v>
      </c>
      <c r="AU28" s="28"/>
      <c r="AV28" s="28">
        <f>SUM(AB28,Y28,V28,S28,P28,M28,J28,AE28,AK28,AH28)</f>
        <v>0</v>
      </c>
      <c r="AW28" s="28">
        <f>SUM(AR28,AP28,AN28,G28)</f>
        <v>240</v>
      </c>
      <c r="AX28" s="28">
        <f>IF(SUM(AC28,Z28,W28,T28,Q28,N28,K28,H28,AF28,AI28)&gt;24,24,SUM(AC28,Z28,W28,T28,Q28,N28,K28,H28,AF28,AI28))</f>
        <v>24</v>
      </c>
      <c r="AY28" s="28">
        <f>AW28-AS28-AT28-AU28</f>
        <v>160</v>
      </c>
      <c r="AZ28" s="28">
        <f ca="1">IF(NOW()-D28&gt;90,AX28-AV28,0)</f>
        <v>24</v>
      </c>
    </row>
    <row r="29" spans="1:52" ht="12.75">
      <c r="A29" s="29"/>
      <c r="B29" s="30"/>
      <c r="C29" s="31"/>
      <c r="D29" s="31"/>
      <c r="E29" s="31"/>
      <c r="F29" s="31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</row>
    <row r="31" spans="7:13" ht="12.75">
      <c r="G31" s="1"/>
      <c r="I31" t="s">
        <v>77</v>
      </c>
      <c r="J31" t="s">
        <v>78</v>
      </c>
      <c r="K31" t="s">
        <v>13</v>
      </c>
      <c r="L31" t="s">
        <v>79</v>
      </c>
      <c r="M31" t="s">
        <v>80</v>
      </c>
    </row>
    <row r="32" spans="1:13" ht="12.75">
      <c r="A32" s="21" t="s">
        <v>27</v>
      </c>
      <c r="B32" s="22" t="s">
        <v>28</v>
      </c>
      <c r="C32" s="23">
        <v>360102</v>
      </c>
      <c r="D32" s="24">
        <v>34891</v>
      </c>
      <c r="E32" s="25">
        <v>2080</v>
      </c>
      <c r="F32" s="25">
        <f ca="1">CHOOSE(ROUNDDOWN((NOW()-D32)/365.25,0)+1,0,40,80,80,80,120,120,120,120,120,120,120,120,120,120,120,120,120,120,120,120,120)*E32/2080</f>
        <v>120</v>
      </c>
      <c r="G32" s="24">
        <v>35356</v>
      </c>
      <c r="H32" s="32">
        <v>39361</v>
      </c>
      <c r="I32" s="26">
        <v>102</v>
      </c>
      <c r="J32" s="26">
        <v>24</v>
      </c>
      <c r="M32">
        <v>1</v>
      </c>
    </row>
    <row r="33" spans="7:12" ht="12.75">
      <c r="G33" s="1"/>
      <c r="H33" s="32">
        <v>39375</v>
      </c>
      <c r="I33" s="33">
        <f>IF(H33-G32&lt;=14,F5-L33,I32-L33)</f>
        <v>101</v>
      </c>
      <c r="K33">
        <v>1</v>
      </c>
      <c r="L33">
        <v>1</v>
      </c>
    </row>
    <row r="34" spans="6:12" ht="12.75">
      <c r="F34"/>
      <c r="G34" s="1">
        <v>2008</v>
      </c>
      <c r="I34">
        <v>80</v>
      </c>
      <c r="K34">
        <v>1</v>
      </c>
      <c r="L34">
        <v>1</v>
      </c>
    </row>
    <row r="35" spans="5:12" ht="12.75">
      <c r="E35" s="34">
        <f>IF(AND(H35-G35&lt;=365,H35-G35&gt;0),G35,DATE(YEAR(H35),MONTH(G35),DAY(G35)))</f>
        <v>39008</v>
      </c>
      <c r="F35" s="33">
        <f>H35-G35</f>
        <v>348</v>
      </c>
      <c r="G35" s="32">
        <f>IF(AND(YEAR(H35)=YEAR(DATE(G$34,MONTH($G$32),DAY($G$32))),H35-DATE(G$34,MONTH($G$32),DAY($G$32))&gt;0),DATE(YEAR(H35),MONTH($G$32),DAY($G$32)),DATE(YEAR(H35)-1,MONTH($G$32),DAY($G$32)))</f>
        <v>39008</v>
      </c>
      <c r="H35" s="32">
        <v>39356</v>
      </c>
      <c r="I35" s="33">
        <f>IF(H35-E35&lt;=14,IF($F$5-L35&lt;0,0,$F$5-L35),IF(I34-L35&lt;0,0,I34-L35))</f>
        <v>79</v>
      </c>
      <c r="L35">
        <v>1</v>
      </c>
    </row>
    <row r="36" spans="5:12" ht="12.75">
      <c r="E36" s="34">
        <f>IF(AND(H36-G36&lt;=365,H36-G36&gt;0),G36,DATE(YEAR(H36),MONTH(G36),DAY(G36)))</f>
        <v>39008</v>
      </c>
      <c r="F36" s="33">
        <f>H36-G36</f>
        <v>361</v>
      </c>
      <c r="G36" s="32">
        <f>IF(AND(YEAR(H36)=YEAR(DATE(G$34,MONTH($G$32),DAY($G$32))),H36-DATE(G$34,MONTH($G$32),DAY($G$32))&gt;0),DATE(YEAR(H36),MONTH($G$32),DAY($G$32)),DATE(YEAR(H36)-1,MONTH($G$32),DAY($G$32)))</f>
        <v>39008</v>
      </c>
      <c r="H36" s="32">
        <v>39369</v>
      </c>
      <c r="I36" s="33">
        <f>IF(H36-E36&lt;=14,IF($F$5-L36&lt;0,0,$F$5-L36),IF(I35-L36&lt;0,0,I35-L36))</f>
        <v>78</v>
      </c>
      <c r="J36" s="33">
        <f>SUM(C38)</f>
        <v>0</v>
      </c>
      <c r="L36">
        <v>1</v>
      </c>
    </row>
    <row r="37" spans="5:12" ht="12.75">
      <c r="E37" s="34">
        <f>IF(AND(H37-G37&lt;=365,H37-G37&gt;0),G37,DATE(YEAR(H37),MONTH(G37),DAY(G37)))</f>
        <v>39373</v>
      </c>
      <c r="F37" s="35">
        <f>H37-G37</f>
        <v>375</v>
      </c>
      <c r="G37" s="32">
        <f>IF(AND(YEAR(H37)=YEAR(DATE(G$34,MONTH($G$32),DAY($G$32))),H37-DATE(G$34,MONTH($G$32),DAY($G$32))&gt;0),DATE(YEAR(H37),MONTH($G$32),DAY($G$32)),DATE(YEAR(H37)-1,MONTH($G$32),DAY($G$32)))</f>
        <v>39008</v>
      </c>
      <c r="H37" s="32">
        <v>39383</v>
      </c>
      <c r="I37" s="33">
        <f>IF(H37-E37&lt;=14,IF($F$5-L37&lt;0,0,$F$5-L37),IF(I36-L37&lt;0,0,I36-L37))</f>
        <v>119</v>
      </c>
      <c r="L37">
        <v>1</v>
      </c>
    </row>
    <row r="38" spans="5:12" ht="12.75">
      <c r="E38" s="34">
        <f>IF(AND(H38-G38&lt;=365,H38-G38&gt;0),G38,DATE(YEAR(H38),MONTH(G38),DAY(G38)))</f>
        <v>39373</v>
      </c>
      <c r="F38" s="35">
        <f>H38-G38</f>
        <v>393</v>
      </c>
      <c r="G38" s="32">
        <f>IF(AND(YEAR(H38)=YEAR(DATE(G$34,MONTH($G$32),DAY($G$32))),H38-DATE(G$34,MONTH($G$32),DAY($G$32))&gt;0),DATE(YEAR(H38),MONTH($G$32),DAY($G$32)),DATE(YEAR(H38)-1,MONTH($G$32),DAY($G$32)))</f>
        <v>39008</v>
      </c>
      <c r="H38" s="32">
        <v>39401</v>
      </c>
      <c r="I38" s="33">
        <f>IF(H38-E38&lt;=14,IF($F$5-L38&lt;0,0,$F$5-L38),IF(I37-L38&lt;0,0,I37-L38))</f>
        <v>109</v>
      </c>
      <c r="L38">
        <v>10</v>
      </c>
    </row>
    <row r="39" spans="5:12" ht="12.75">
      <c r="E39" s="34">
        <f>IF(AND(H39-G39&lt;=365,H39-G39&gt;0),G39,DATE(YEAR(H39),MONTH(G39),DAY(G39)))</f>
        <v>39373</v>
      </c>
      <c r="F39" s="35">
        <f>H39-G39</f>
        <v>423</v>
      </c>
      <c r="G39" s="32">
        <f>IF(AND(YEAR(H39)=YEAR(DATE(G$34,MONTH($G$32),DAY($G$32))),H39-DATE(G$34,MONTH($G$32),DAY($G$32))&gt;0),DATE(YEAR(H39),MONTH($G$32),DAY($G$32)),DATE(YEAR(H39)-1,MONTH($G$32),DAY($G$32)))</f>
        <v>39008</v>
      </c>
      <c r="H39" s="32">
        <v>39431</v>
      </c>
      <c r="I39" s="33">
        <f>IF(H39-E39&lt;=14,IF($F$5-L39&lt;0,0,$F$5-L39),IF(I38-L39&lt;0,0,I38-L39))</f>
        <v>99</v>
      </c>
      <c r="L39">
        <v>10</v>
      </c>
    </row>
    <row r="40" spans="5:12" ht="12.75">
      <c r="E40" s="34">
        <f>IF(AND(H40-G40&lt;=365,H40-G40&gt;0),G40,DATE(YEAR(H40),MONTH(G40),DAY(G40)))</f>
        <v>39373</v>
      </c>
      <c r="F40" s="33">
        <f>H40-G40</f>
        <v>75</v>
      </c>
      <c r="G40" s="32">
        <f>IF(AND(YEAR(H40)=YEAR(DATE(G$34,MONTH($G$32),DAY($G$32))),H40-DATE(G$34,MONTH($G$32),DAY($G$32))&gt;0),DATE(YEAR(H40),MONTH($G$32),DAY($G$32)),DATE(YEAR(H40)-1,MONTH($G$32),DAY($G$32)))</f>
        <v>39373</v>
      </c>
      <c r="H40" s="32">
        <v>39448</v>
      </c>
      <c r="I40" s="33">
        <f>IF(H40-E40&lt;=14,IF($F$5-L40&lt;0,0,$F$5-L40),IF(I39-L40&lt;0,0,I39-L40))</f>
        <v>89</v>
      </c>
      <c r="L40">
        <v>10</v>
      </c>
    </row>
    <row r="41" spans="5:12" ht="12.75">
      <c r="E41" s="34">
        <f>IF(AND(H41-G41&lt;=365,H41-G41&gt;0),G41,DATE(YEAR(H41),MONTH(G41),DAY(G41)))</f>
        <v>39373</v>
      </c>
      <c r="F41" s="33">
        <f>H41-G41</f>
        <v>106</v>
      </c>
      <c r="G41" s="32">
        <f>IF(AND(YEAR(H41)=YEAR(DATE(G$34,MONTH($G$32),DAY($G$32))),H41-DATE(G$34,MONTH($G$32),DAY($G$32))&gt;0),DATE(YEAR(H41),MONTH($G$32),DAY($G$32)),DATE(YEAR(H41)-1,MONTH($G$32),DAY($G$32)))</f>
        <v>39373</v>
      </c>
      <c r="H41" s="32">
        <v>39479</v>
      </c>
      <c r="I41" s="33">
        <f>IF(H41-E41&lt;=14,IF($F$5-L41&lt;0,0,$F$5-L41),IF(I40-L41&lt;0,0,I40-L41))</f>
        <v>49</v>
      </c>
      <c r="L41">
        <v>40</v>
      </c>
    </row>
    <row r="42" spans="5:12" ht="12.75">
      <c r="E42" s="34">
        <f>IF(AND(H42-G42&lt;=365,H42-G42&gt;0),G42,DATE(YEAR(H42),MONTH(G42),DAY(G42)))</f>
        <v>39373</v>
      </c>
      <c r="F42" s="33">
        <f>H42-G42</f>
        <v>319</v>
      </c>
      <c r="G42" s="32">
        <f>IF(AND(YEAR(H42)=YEAR(DATE(G$34,MONTH($G$32),DAY($G$32))),H42-DATE(G$34,MONTH($G$32),DAY($G$32))&gt;0),DATE(YEAR(H42),MONTH($G$32),DAY($G$32)),DATE(YEAR(H42)-1,MONTH($G$32),DAY($G$32)))</f>
        <v>39373</v>
      </c>
      <c r="H42" s="32">
        <v>39692</v>
      </c>
      <c r="I42" s="33">
        <f>IF(H42-E42&lt;=14,IF($F$5-L42&lt;0,0,$F$5-L42),IF(I41-L42&lt;0,0,I41-L42))</f>
        <v>9</v>
      </c>
      <c r="L42">
        <v>40</v>
      </c>
    </row>
    <row r="43" spans="5:12" ht="12.75">
      <c r="E43" s="34">
        <f>IF(AND(H43-G43&lt;=365,H43-G43&gt;0),G43,DATE(YEAR(H43),MONTH(G43),DAY(G43)))</f>
        <v>39373</v>
      </c>
      <c r="F43" s="33">
        <f>H43-G43</f>
        <v>333</v>
      </c>
      <c r="G43" s="32">
        <f>IF(AND(YEAR(H43)=YEAR(DATE(G$34,MONTH($G$32),DAY($G$32))),H43-DATE(G$34,MONTH($G$32),DAY($G$32))&gt;0),DATE(YEAR(H43),MONTH($G$32),DAY($G$32)),DATE(YEAR(H43)-1,MONTH($G$32),DAY($G$32)))</f>
        <v>39373</v>
      </c>
      <c r="H43" s="32">
        <v>39706</v>
      </c>
      <c r="I43" s="36" t="str">
        <f>IF(H43-E43&lt;=14,IF($F$5-L43&lt;0,"error",$F$5-L43),IF(I42-L43&lt;0,"error",I42-L43))</f>
        <v>error</v>
      </c>
      <c r="L43">
        <v>10</v>
      </c>
    </row>
    <row r="44" spans="5:12" ht="12.75">
      <c r="E44" s="34">
        <f>IF(AND(H44-G44&lt;=365,H44-G44&gt;0),G44,DATE(YEAR(H44),MONTH(G44),DAY(G44)))</f>
        <v>39373</v>
      </c>
      <c r="F44" s="33">
        <f>H44-G44</f>
        <v>349</v>
      </c>
      <c r="G44" s="32">
        <f>IF(AND(YEAR(H44)=YEAR(DATE(G$34,MONTH($G$32),DAY($G$32))),H44-DATE(G$34,MONTH($G$32),DAY($G$32))&gt;0),DATE(YEAR(H44),MONTH($G$32),DAY($G$32)),DATE(YEAR(H44)-1,MONTH($G$32),DAY($G$32)))</f>
        <v>39373</v>
      </c>
      <c r="H44" s="32">
        <v>39722</v>
      </c>
      <c r="I44" s="33">
        <f>IF(H44-E44&lt;=14,IF($F$5-L44&lt;0,0,$F$5-L44),IF(I43-L44&lt;0,0,I43-L44))</f>
        <v>0</v>
      </c>
      <c r="L44">
        <v>1</v>
      </c>
    </row>
    <row r="45" spans="5:12" ht="12.75">
      <c r="E45" s="34">
        <f>IF(AND(H45-G45&lt;=365,H45-G45&gt;0),G45,DATE(YEAR(H45),MONTH(G45),DAY(G45)))</f>
        <v>39373</v>
      </c>
      <c r="F45" s="33">
        <f>H45-G45</f>
        <v>362</v>
      </c>
      <c r="G45" s="32">
        <f>IF(AND(YEAR(H45)=YEAR(DATE(G$34,MONTH($G$32),DAY($G$32))),H45-DATE(G$34,MONTH($G$32),DAY($G$32))&gt;0),DATE(YEAR(H45),MONTH($G$32),DAY($G$32)),DATE(YEAR(H45)-1,MONTH($G$32),DAY($G$32)))</f>
        <v>39373</v>
      </c>
      <c r="H45" s="32">
        <v>39735</v>
      </c>
      <c r="I45" s="33">
        <f>IF(H45-E45&lt;=14,IF($F$5-L45&lt;0,0,$F$5-L45),IF(I44-L45&lt;0,0,I44-L45))</f>
        <v>0</v>
      </c>
      <c r="L45">
        <v>1</v>
      </c>
    </row>
    <row r="46" spans="5:12" ht="12.75">
      <c r="E46" s="34">
        <f>IF(AND(H46-G46&lt;=365,H46-G46&gt;0),G46,DATE(YEAR(H46),MONTH(G46),DAY(G46)))</f>
        <v>39739</v>
      </c>
      <c r="F46" s="33">
        <f>H46-G46</f>
        <v>10</v>
      </c>
      <c r="G46" s="32">
        <f>IF(AND(YEAR(H46)=YEAR(DATE(G$34,MONTH($G$32),DAY($G$32))),H46-DATE(G$34,MONTH($G$32),DAY($G$32))&gt;0),DATE(YEAR(H46),MONTH($G$32),DAY($G$32)),DATE(YEAR(H46)-1,MONTH($G$32),DAY($G$32)))</f>
        <v>39739</v>
      </c>
      <c r="H46" s="32">
        <v>39749</v>
      </c>
      <c r="I46" s="33">
        <f>IF(H46-E46&lt;=14,IF($F$5-L46&lt;0,0,$F$5-L46),IF(I45-L46&lt;0,0,I45-L46))</f>
        <v>119</v>
      </c>
      <c r="L46">
        <v>1</v>
      </c>
    </row>
    <row r="47" spans="5:12" ht="12.75">
      <c r="E47" s="34">
        <f>IF(AND(H47-G47&lt;=365,H47-G47&gt;0),G47,DATE(YEAR(H47),MONTH(G47),DAY(G47)))</f>
        <v>39739</v>
      </c>
      <c r="F47" s="33">
        <f>H47-G47</f>
        <v>28</v>
      </c>
      <c r="G47" s="32">
        <f>IF(AND(YEAR(H47)=YEAR(DATE(G$34,MONTH($G$32),DAY($G$32))),H47-DATE(G$34,MONTH($G$32),DAY($G$32))&gt;0),DATE(YEAR(H47),MONTH($G$32),DAY($G$32)),DATE(YEAR(H47)-1,MONTH($G$32),DAY($G$32)))</f>
        <v>39739</v>
      </c>
      <c r="H47" s="32">
        <v>39767</v>
      </c>
      <c r="I47" s="33">
        <f>IF(H47-E47&lt;=14,IF($F$5-L47&lt;0,0,$F$5-L47),IF(I46-L47&lt;0,0,I46-L47))</f>
        <v>118</v>
      </c>
      <c r="L47">
        <v>1</v>
      </c>
    </row>
    <row r="48" spans="5:12" ht="12.75">
      <c r="E48" s="34">
        <f>IF(AND(H48-G48&lt;=365,H48-G48&gt;0),G48,DATE(YEAR(H48),MONTH(G48),DAY(G48)))</f>
        <v>39739</v>
      </c>
      <c r="F48" s="33">
        <f>H48-G48</f>
        <v>74</v>
      </c>
      <c r="G48" s="32">
        <f>IF(AND(YEAR(H48)=YEAR(DATE(G$34,MONTH($G$32),DAY($G$32))),H48-DATE(G$34,MONTH($G$32),DAY($G$32))&gt;0),DATE(YEAR(H48),MONTH($G$32),DAY($G$32)),DATE(YEAR(H48)-1,MONTH($G$32),DAY($G$32)))</f>
        <v>39739</v>
      </c>
      <c r="H48" s="32">
        <v>39813</v>
      </c>
      <c r="I48" s="33">
        <f>IF(H48-E48&lt;=14,IF($F$5-L48&lt;0,0,$F$5-L48),IF(I47-L48&lt;0,0,I47-L48))</f>
        <v>117</v>
      </c>
      <c r="L48">
        <v>1</v>
      </c>
    </row>
    <row r="49" spans="5:12" ht="12.75">
      <c r="E49" s="34">
        <f>IF(AND(H49-G49&lt;=365,H49-G49&gt;0),G49,DATE(YEAR(H49),MONTH(G49),DAY(G49)))</f>
        <v>39739</v>
      </c>
      <c r="F49" s="33">
        <f>H49-G49</f>
        <v>75</v>
      </c>
      <c r="G49" s="32">
        <f>IF(AND(YEAR(H49)=YEAR(DATE(G$34,MONTH($G$32),DAY($G$32))),H49-DATE(G$34,MONTH($G$32),DAY($G$32))&gt;0),DATE(YEAR(H49),MONTH($G$32),DAY($G$32)),DATE(YEAR(H49)-1,MONTH($G$32),DAY($G$32)))</f>
        <v>39739</v>
      </c>
      <c r="H49" s="32">
        <v>39814</v>
      </c>
      <c r="I49" s="33">
        <f>IF(H49-E49&lt;=14,IF($F$5-L49&lt;0,0,$F$5-L49),IF(I48-L49&lt;0,0,I48-L49))</f>
        <v>116</v>
      </c>
      <c r="L49">
        <v>1</v>
      </c>
    </row>
    <row r="50" spans="5:12" ht="12.75">
      <c r="E50" s="34">
        <f>IF(AND(H50-G50&lt;=365,H50-G50&gt;0),G50,DATE(YEAR(H50),MONTH(G50),DAY(G50)))</f>
        <v>39739</v>
      </c>
      <c r="F50" s="33">
        <f>H50-G50</f>
        <v>120</v>
      </c>
      <c r="G50" s="32">
        <f>IF(AND(YEAR(H50)=YEAR(DATE(G$34,MONTH($G$32),DAY($G$32))),H50-DATE(G$34,MONTH($G$32),DAY($G$32))&gt;0),DATE(YEAR(H50),MONTH($G$32),DAY($G$32)),DATE(YEAR(H50)-1,MONTH($G$32),DAY($G$32)))</f>
        <v>39739</v>
      </c>
      <c r="H50" s="32">
        <v>39859</v>
      </c>
      <c r="I50" s="33">
        <f>IF(H50-E50&lt;=14,IF($F$5-L50&lt;0,0,$F$5-L50),IF(I49-L50&lt;0,0,I49-L50))</f>
        <v>115</v>
      </c>
      <c r="L50">
        <v>1</v>
      </c>
    </row>
    <row r="51" spans="5:12" ht="12.75">
      <c r="E51" s="34">
        <f>IF(AND(H51-G51&lt;=365,H51-G51&gt;0),G51,DATE(YEAR(H51),MONTH(G51),DAY(G51)))</f>
        <v>39739</v>
      </c>
      <c r="F51" s="33">
        <f>H51-G51</f>
        <v>348</v>
      </c>
      <c r="G51" s="32">
        <f>IF(AND(YEAR(H51)=YEAR(DATE(G$34,MONTH($G$32),DAY($G$32))),H51-DATE(G$34,MONTH($G$32),DAY($G$32))&gt;0),DATE(YEAR(H51),MONTH($G$32),DAY($G$32)),DATE(YEAR(H51)-1,MONTH($G$32),DAY($G$32)))</f>
        <v>39739</v>
      </c>
      <c r="H51" s="32">
        <v>40087</v>
      </c>
      <c r="I51" s="33">
        <f>IF(H51-E51&lt;=14,IF($F$5-L51&lt;0,0,$F$5-L51),IF(I50-L51&lt;0,0,I50-L51))</f>
        <v>114</v>
      </c>
      <c r="L51">
        <v>1</v>
      </c>
    </row>
    <row r="52" spans="5:12" ht="12.75">
      <c r="E52" s="34">
        <f>IF(AND(H52-G52&lt;=365,H52-G52&gt;0),G52,DATE(YEAR(H52),MONTH(G52),DAY(G52)))</f>
        <v>39739</v>
      </c>
      <c r="F52" s="33">
        <f>H52-G52</f>
        <v>361</v>
      </c>
      <c r="G52" s="32">
        <f>IF(AND(YEAR(H52)=YEAR(DATE(G$34,MONTH($G$32),DAY($G$32))),H52-DATE(G$34,MONTH($G$32),DAY($G$32))&gt;0),DATE(YEAR(H52),MONTH($G$32),DAY($G$32)),DATE(YEAR(H52)-1,MONTH($G$32),DAY($G$32)))</f>
        <v>39739</v>
      </c>
      <c r="H52" s="32">
        <v>40100</v>
      </c>
      <c r="I52" s="33">
        <f>IF(H52-E52&lt;=14,IF($F$5-L52&lt;0,0,$F$5-L52),IF(I51-L52&lt;0,0,I51-L52))</f>
        <v>113</v>
      </c>
      <c r="L52">
        <v>1</v>
      </c>
    </row>
    <row r="53" spans="5:12" ht="12.75">
      <c r="E53" s="34">
        <f>IF(AND(H53-G53&lt;=365,H53-G53&gt;0),G53,DATE(YEAR(H53),MONTH(G53),DAY(G53)))</f>
        <v>40104</v>
      </c>
      <c r="F53" s="33">
        <f>H53-G53</f>
        <v>375</v>
      </c>
      <c r="G53" s="32">
        <f>IF(AND(YEAR(H53)=YEAR(DATE(G$34,MONTH($G$32),DAY($G$32))),H53-DATE(G$34,MONTH($G$32),DAY($G$32))&gt;0),DATE(YEAR(H53),MONTH($G$32),DAY($G$32)),DATE(YEAR(H53)-1,MONTH($G$32),DAY($G$32)))</f>
        <v>39739</v>
      </c>
      <c r="H53" s="32">
        <v>40114</v>
      </c>
      <c r="I53" s="33">
        <f>IF(H53-E53&lt;=14,IF($F$5-L53&lt;0,0,$F$5-L53),IF(I52-L53&lt;0,0,I52-L53))</f>
        <v>119</v>
      </c>
      <c r="L53">
        <v>1</v>
      </c>
    </row>
    <row r="54" spans="5:12" ht="12.75">
      <c r="E54" s="34">
        <f>IF(AND(H54-G54&lt;=365,H54-G54&gt;0),G54,DATE(YEAR(H54),MONTH(G54),DAY(G54)))</f>
        <v>40104</v>
      </c>
      <c r="F54" s="33">
        <f>H54-G54</f>
        <v>393</v>
      </c>
      <c r="G54" s="32">
        <f>IF(AND(YEAR(H54)=YEAR(DATE(G$34,MONTH($G$32),DAY($G$32))),H54-DATE(G$34,MONTH($G$32),DAY($G$32))&gt;0),DATE(YEAR(H54),MONTH($G$32),DAY($G$32)),DATE(YEAR(H54)-1,MONTH($G$32),DAY($G$32)))</f>
        <v>39739</v>
      </c>
      <c r="H54" s="32">
        <v>40132</v>
      </c>
      <c r="I54" s="33">
        <f>IF(H54-E54&lt;=14,IF($F$5-L54&lt;0,0,$F$5-L54),IF(I53-L54&lt;0,0,I53-L54))</f>
        <v>118</v>
      </c>
      <c r="L54">
        <v>1</v>
      </c>
    </row>
    <row r="55" spans="5:12" ht="12.75">
      <c r="E55" s="34">
        <f>IF(AND(H55-G55&lt;=365,H55-G55&gt;0),G55,DATE(YEAR(H55),MONTH(G55),DAY(G55)))</f>
        <v>40104</v>
      </c>
      <c r="F55" s="33">
        <f>H55-G55</f>
        <v>439</v>
      </c>
      <c r="G55" s="32">
        <f>IF(AND(YEAR(H55)=YEAR(DATE(G$34,MONTH($G$32),DAY($G$32))),H55-DATE(G$34,MONTH($G$32),DAY($G$32))&gt;0),DATE(YEAR(H55),MONTH($G$32),DAY($G$32)),DATE(YEAR(H55)-1,MONTH($G$32),DAY($G$32)))</f>
        <v>39739</v>
      </c>
      <c r="H55" s="32">
        <v>40178</v>
      </c>
      <c r="I55" s="33">
        <f>IF(H55-E55&lt;=14,IF($F$5-L55&lt;0,0,$F$5-L55),IF(I54-L55&lt;0,0,I54-L55))</f>
        <v>117</v>
      </c>
      <c r="L55">
        <v>1</v>
      </c>
    </row>
    <row r="56" spans="5:12" ht="12.75">
      <c r="E56" s="34">
        <f>IF(AND(H56-G56&lt;=365,H56-G56&gt;0),G56,DATE(YEAR(H56),MONTH(G56),DAY(G56)))</f>
        <v>40104</v>
      </c>
      <c r="F56" s="33">
        <f>H56-G56</f>
        <v>89</v>
      </c>
      <c r="G56" s="32">
        <f>IF(AND(YEAR(H56)=YEAR(DATE(G$34,MONTH($G$32),DAY($G$32))),H56-DATE(G$34,MONTH($G$32),DAY($G$32))&gt;0),DATE(YEAR(H56),MONTH($G$32),DAY($G$32)),DATE(YEAR(H56)-1,MONTH($G$32),DAY($G$32)))</f>
        <v>40104</v>
      </c>
      <c r="H56" s="32">
        <v>40193</v>
      </c>
      <c r="I56" s="33">
        <f>IF(H56-E56&lt;=14,IF($F$5-L56&lt;0,0,$F$5-L56),IF(I55-L56&lt;0,0,I55-L56))</f>
        <v>116</v>
      </c>
      <c r="L56">
        <v>1</v>
      </c>
    </row>
    <row r="57" spans="5:12" ht="12.75">
      <c r="E57" s="34">
        <f>IF(AND(H57-G57&lt;=365,H57-G57&gt;0),G57,DATE(YEAR(H57),MONTH(G57),DAY(G57)))</f>
        <v>40104</v>
      </c>
      <c r="F57" s="33">
        <f>H57-G57</f>
        <v>106</v>
      </c>
      <c r="G57" s="32">
        <f>IF(AND(YEAR(H57)=YEAR(DATE(G$34,MONTH($G$32),DAY($G$32))),H57-DATE(G$34,MONTH($G$32),DAY($G$32))&gt;0),DATE(YEAR(H57),MONTH($G$32),DAY($G$32)),DATE(YEAR(H57)-1,MONTH($G$32),DAY($G$32)))</f>
        <v>40104</v>
      </c>
      <c r="H57" s="32">
        <v>40210</v>
      </c>
      <c r="I57" s="33">
        <f>IF(H57-E57&lt;=14,IF($F$5-L57&lt;0,0,$F$5-L57),IF(I56-L57&lt;0,0,I56-L57))</f>
        <v>115</v>
      </c>
      <c r="L57">
        <v>1</v>
      </c>
    </row>
  </sheetData>
  <mergeCells count="28">
    <mergeCell ref="D1:F1"/>
    <mergeCell ref="G1:H1"/>
    <mergeCell ref="I1:K1"/>
    <mergeCell ref="L1:N1"/>
    <mergeCell ref="O1:Q1"/>
    <mergeCell ref="R1:T1"/>
    <mergeCell ref="U1:W1"/>
    <mergeCell ref="X1:Z1"/>
    <mergeCell ref="AA1:AC1"/>
    <mergeCell ref="AD1:AF1"/>
    <mergeCell ref="AG1:AI1"/>
    <mergeCell ref="AJ1:AL1"/>
    <mergeCell ref="AM1:AN2"/>
    <mergeCell ref="AO1:AP2"/>
    <mergeCell ref="AQ1:AR2"/>
    <mergeCell ref="AS1:AX2"/>
    <mergeCell ref="D2:F2"/>
    <mergeCell ref="G2:H2"/>
    <mergeCell ref="I2:K2"/>
    <mergeCell ref="L2:N2"/>
    <mergeCell ref="O2:Q2"/>
    <mergeCell ref="R2:T2"/>
    <mergeCell ref="U2:W2"/>
    <mergeCell ref="X2:Z2"/>
    <mergeCell ref="AA2:AC2"/>
    <mergeCell ref="AD2:AF2"/>
    <mergeCell ref="AG2:AI2"/>
    <mergeCell ref="AJ2:AL2"/>
  </mergeCells>
  <printOptions horizontalCentered="1"/>
  <pageMargins left="0.5" right="0.5" top="0.5" bottom="0.7388888888888889" header="0.5118055555555555" footer="0.5"/>
  <pageSetup firstPageNumber="1" useFirstPageNumber="1" horizontalDpi="300" verticalDpi="300" orientation="landscape"/>
  <headerFooter alignWithMargins="0"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36"/>
  <sheetViews>
    <sheetView workbookViewId="0" topLeftCell="A1">
      <selection activeCell="E34" sqref="E34"/>
    </sheetView>
  </sheetViews>
  <sheetFormatPr defaultColWidth="12.57421875" defaultRowHeight="12.75"/>
  <cols>
    <col min="1" max="1" width="12.00390625" style="1" customWidth="1"/>
    <col min="2" max="3" width="6.8515625" style="1" customWidth="1"/>
    <col min="4" max="4" width="12.00390625" style="1" customWidth="1"/>
    <col min="5" max="6" width="6.57421875" style="0" customWidth="1"/>
    <col min="8" max="9" width="6.57421875" style="0" customWidth="1"/>
    <col min="11" max="12" width="6.57421875" style="0" customWidth="1"/>
    <col min="14" max="15" width="6.421875" style="0" customWidth="1"/>
    <col min="17" max="17" width="6.421875" style="0" customWidth="1"/>
    <col min="18" max="18" width="6.57421875" style="0" customWidth="1"/>
    <col min="20" max="38" width="8.421875" style="0" customWidth="1"/>
    <col min="39" max="40" width="8.140625" style="0" customWidth="1"/>
    <col min="41" max="16384" width="11.57421875" style="0" customWidth="1"/>
  </cols>
  <sheetData>
    <row r="1" spans="1:15" ht="12.75">
      <c r="A1" s="21" t="s">
        <v>107</v>
      </c>
      <c r="B1" s="22" t="s">
        <v>108</v>
      </c>
      <c r="C1" s="22"/>
      <c r="D1" s="22"/>
      <c r="E1" s="22"/>
      <c r="F1" s="23">
        <v>360106</v>
      </c>
      <c r="G1" s="24">
        <v>39706</v>
      </c>
      <c r="N1" s="37"/>
      <c r="O1" s="37"/>
    </row>
    <row r="2" spans="1:19" ht="12.75">
      <c r="A2" s="38" t="s">
        <v>84</v>
      </c>
      <c r="B2" s="74" t="s">
        <v>85</v>
      </c>
      <c r="C2" s="74"/>
      <c r="D2" s="74" t="s">
        <v>86</v>
      </c>
      <c r="E2" s="25">
        <v>2080</v>
      </c>
      <c r="F2" s="25">
        <f ca="1">CHOOSE(ROUNDDOWN((NOW()-G1)/365.25,0)+1,0,40,80,80,80,120,120,120,120,120,120,120,120,120,120,120,120,120,120,120,120,120)*E2/2080</f>
        <v>0</v>
      </c>
      <c r="G2" s="24">
        <f>G1+365.25</f>
        <v>40071.25</v>
      </c>
      <c r="L2" s="41"/>
      <c r="M2" s="42"/>
      <c r="N2" s="37"/>
      <c r="O2" s="37"/>
      <c r="P2" s="33"/>
      <c r="Q2" s="43"/>
      <c r="R2" s="43"/>
      <c r="S2" s="44"/>
    </row>
    <row r="3" spans="1:4" ht="12.75">
      <c r="A3" s="45" t="s">
        <v>87</v>
      </c>
      <c r="B3" s="75">
        <f>INDEX($D$7:D$35,COUNT($D$7:D$35),1)</f>
        <v>0</v>
      </c>
      <c r="C3" s="75"/>
      <c r="D3" s="75">
        <f>INDEX($G$7:G$35,COUNT($G$7:G$35),1)</f>
        <v>8</v>
      </c>
    </row>
    <row r="4" spans="1:7" ht="12.75">
      <c r="A4" s="46" t="str">
        <f>TEXT(INDEX($A$7:A$35,COUNT($D$7:D$35),1),"MM/DD/YY")</f>
        <v>04/18/09</v>
      </c>
      <c r="B4" s="47" t="s">
        <v>88</v>
      </c>
      <c r="C4" s="47"/>
      <c r="D4" s="47"/>
      <c r="E4" s="47"/>
      <c r="F4" s="47"/>
      <c r="G4" s="47"/>
    </row>
    <row r="5" spans="1:7" ht="12.75">
      <c r="A5" s="50" t="s">
        <v>91</v>
      </c>
      <c r="B5" s="51" t="s">
        <v>92</v>
      </c>
      <c r="C5" s="51" t="s">
        <v>93</v>
      </c>
      <c r="D5" s="52" t="s">
        <v>94</v>
      </c>
      <c r="E5" s="51" t="s">
        <v>92</v>
      </c>
      <c r="F5" s="51" t="s">
        <v>93</v>
      </c>
      <c r="G5" s="52" t="s">
        <v>94</v>
      </c>
    </row>
    <row r="6" spans="1:7" ht="12.75">
      <c r="A6" s="51" t="s">
        <v>97</v>
      </c>
      <c r="B6" s="51" t="s">
        <v>95</v>
      </c>
      <c r="C6" s="51"/>
      <c r="D6" s="51" t="s">
        <v>95</v>
      </c>
      <c r="E6" s="51" t="s">
        <v>96</v>
      </c>
      <c r="F6" s="51"/>
      <c r="G6" s="51" t="s">
        <v>96</v>
      </c>
    </row>
    <row r="7" spans="1:7" ht="12.75">
      <c r="A7" s="34">
        <v>39711</v>
      </c>
      <c r="B7" s="57"/>
      <c r="C7" s="57"/>
      <c r="D7" s="42">
        <v>0</v>
      </c>
      <c r="E7" s="57"/>
      <c r="F7" s="57"/>
      <c r="G7" s="42">
        <v>0</v>
      </c>
    </row>
    <row r="8" spans="1:7" ht="12.75">
      <c r="A8" s="34">
        <f>A7+14</f>
        <v>39725</v>
      </c>
      <c r="B8" s="42"/>
      <c r="C8" s="42"/>
      <c r="D8" s="42">
        <f ca="1">IF(NOW()&gt;$A8,D7+B8+C8,"")</f>
        <v>0</v>
      </c>
      <c r="E8" s="42">
        <f ca="1">IF(NOW()&gt;$A8,0,"")</f>
        <v>0</v>
      </c>
      <c r="F8" s="42"/>
      <c r="G8" s="42">
        <f ca="1">IF(NOW()&gt;$A8,IF(G7+E8+F8&gt;24,24,G7+E8+F8),"")</f>
        <v>0</v>
      </c>
    </row>
    <row r="9" spans="1:7" ht="12.75">
      <c r="A9" s="34">
        <f>A8+14</f>
        <v>39739</v>
      </c>
      <c r="B9" s="42"/>
      <c r="C9" s="42"/>
      <c r="D9" s="42">
        <f ca="1">IF(NOW()&gt;$A9,D8+B9+C9,"")</f>
        <v>0</v>
      </c>
      <c r="E9" s="42">
        <f ca="1">IF(NOW()&gt;$A9,IF($A8&gt;=($G$1+89),IF(AND(MONTH(A9+5)=MONTH(A8+5),MONTH(A9+5)=MONTH(A7+5)),0,1),0),"")</f>
        <v>0</v>
      </c>
      <c r="F9" s="42"/>
      <c r="G9" s="42">
        <f ca="1">IF(NOW()&gt;$A9,IF(G8+E9+F9&gt;24,24,G8+E9+F9),"")</f>
        <v>0</v>
      </c>
    </row>
    <row r="10" spans="1:7" ht="12.75">
      <c r="A10" s="34">
        <f>A9+14</f>
        <v>39753</v>
      </c>
      <c r="B10" s="42"/>
      <c r="C10" s="42"/>
      <c r="D10" s="42">
        <f ca="1">IF(NOW()&gt;$A10,D9+B10+C10,"")</f>
        <v>0</v>
      </c>
      <c r="E10" s="42">
        <f ca="1">IF(NOW()&gt;$A10,IF($A9&gt;=($G$1+89),IF(AND(MONTH(A10+5)=MONTH(A9+5),MONTH(A10+5)=MONTH(A8+5)),0,1),0),"")</f>
        <v>0</v>
      </c>
      <c r="F10" s="42"/>
      <c r="G10" s="42">
        <f ca="1">IF(NOW()&gt;$A10,IF(G9+E10+F10&gt;24,24,G9+E10+F10),"")</f>
        <v>0</v>
      </c>
    </row>
    <row r="11" spans="1:7" ht="12.75">
      <c r="A11" s="34">
        <f>A10+14</f>
        <v>39767</v>
      </c>
      <c r="B11" s="42"/>
      <c r="C11" s="42"/>
      <c r="D11" s="42">
        <f ca="1">IF(NOW()&gt;$A11,D10+B11+C11,"")</f>
        <v>0</v>
      </c>
      <c r="E11" s="42">
        <f ca="1">IF(NOW()&gt;$A11,IF($A10&gt;=($G$1+89),IF(AND(MONTH(A11+5)=MONTH(A10+5),MONTH(A11+5)=MONTH(A9+5)),0,1),0),"")</f>
        <v>0</v>
      </c>
      <c r="F11" s="42"/>
      <c r="G11" s="42">
        <f ca="1">IF(NOW()&gt;$A11,IF(G10+E11+F11&gt;24,24,G10+E11+F11),"")</f>
        <v>0</v>
      </c>
    </row>
    <row r="12" spans="1:7" ht="12.75">
      <c r="A12" s="34">
        <f>A11+14</f>
        <v>39781</v>
      </c>
      <c r="B12" s="42"/>
      <c r="C12" s="42"/>
      <c r="D12" s="42">
        <f ca="1">IF(NOW()&gt;$A12,D11+B12+C12,"")</f>
        <v>0</v>
      </c>
      <c r="E12" s="42">
        <f ca="1">IF(NOW()&gt;$A12,IF($A11&gt;=($G$1+89),IF(AND(MONTH(A12+5)=MONTH(A11+5),MONTH(A12+5)=MONTH(A10+5)),0,1),0),"")</f>
        <v>0</v>
      </c>
      <c r="F12" s="42"/>
      <c r="G12" s="42">
        <f ca="1">IF(NOW()&gt;$A12,IF(G11+E12+F12&gt;24,24,G11+E12+F12),"")</f>
        <v>0</v>
      </c>
    </row>
    <row r="13" spans="1:7" ht="12.75">
      <c r="A13" s="34">
        <f>A12+14</f>
        <v>39795</v>
      </c>
      <c r="B13" s="42"/>
      <c r="C13" s="42"/>
      <c r="D13" s="42">
        <f ca="1">IF(NOW()&gt;$A13,D12+B13+C13,"")</f>
        <v>0</v>
      </c>
      <c r="E13" s="42">
        <f ca="1">IF(NOW()&gt;$A13,IF($A12&gt;=($G$1+89),IF(AND(MONTH(A13+5)=MONTH(A12+5),MONTH(A13+5)=MONTH(A11+5)),0,1),0),"")</f>
        <v>0</v>
      </c>
      <c r="F13" s="42"/>
      <c r="G13" s="42">
        <f ca="1">IF(NOW()&gt;$A13,IF(G12+E13+F13&gt;24,24,G12+E13+F13),"")</f>
        <v>0</v>
      </c>
    </row>
    <row r="14" spans="1:7" ht="12.75">
      <c r="A14" s="34">
        <f>A13+14</f>
        <v>39809</v>
      </c>
      <c r="B14" s="42"/>
      <c r="C14" s="42"/>
      <c r="D14" s="42">
        <f ca="1">IF(NOW()&gt;$A14,D13+B14+C14,"")</f>
        <v>0</v>
      </c>
      <c r="E14" s="42">
        <f ca="1">IF(NOW()&gt;$A14,IF($A13&gt;=($G$1+89),IF(AND(MONTH(A14+5)=MONTH(A13+5),MONTH(A14+5)=MONTH(A12+5)),0,1),0),"")</f>
        <v>1</v>
      </c>
      <c r="F14" s="42"/>
      <c r="G14" s="42">
        <f ca="1">IF(NOW()&gt;$A14,IF(G13+E14+F14&gt;24,24,G13+E14+F14),"")</f>
        <v>1</v>
      </c>
    </row>
    <row r="15" spans="1:7" ht="12.75">
      <c r="A15" s="34">
        <f>A14+14</f>
        <v>39823</v>
      </c>
      <c r="B15" s="42"/>
      <c r="C15" s="42"/>
      <c r="D15" s="42">
        <f ca="1">IF(NOW()&gt;$A15,D14+B15+C15,"")</f>
        <v>0</v>
      </c>
      <c r="E15" s="42">
        <f ca="1">IF(NOW()&gt;$A15,IF($A14&gt;=($G$1+89),IF(AND(MONTH(A15+5)=MONTH(A14+5),MONTH(A15+5)=MONTH(A13+5)),0,1),0),"")</f>
        <v>1</v>
      </c>
      <c r="F15" s="42"/>
      <c r="G15" s="42">
        <f ca="1">IF(NOW()&gt;$A15,IF(G14+E15+F15&gt;24,24,G14+E15+F15),"")</f>
        <v>2</v>
      </c>
    </row>
    <row r="16" spans="1:7" ht="12.75">
      <c r="A16" s="34">
        <f>A15+14</f>
        <v>39837</v>
      </c>
      <c r="B16" s="42"/>
      <c r="C16" s="42"/>
      <c r="D16" s="42">
        <f ca="1">IF(NOW()&gt;$A16,D15+B16+C16,"")</f>
        <v>0</v>
      </c>
      <c r="E16" s="42">
        <f ca="1">IF(NOW()&gt;$A16,IF($A15&gt;=($G$1+89),IF(AND(MONTH(A16+5)=MONTH(A15+5),MONTH(A16+5)=MONTH(A14+5)),0,1),0),"")</f>
        <v>0</v>
      </c>
      <c r="F16" s="42"/>
      <c r="G16" s="42">
        <f ca="1">IF(NOW()&gt;$A16,IF(G15+E16+F16&gt;24,24,G15+E16+F16),"")</f>
        <v>2</v>
      </c>
    </row>
    <row r="17" spans="1:7" ht="12.75">
      <c r="A17" s="34">
        <f>A16+14</f>
        <v>39851</v>
      </c>
      <c r="B17" s="42"/>
      <c r="C17" s="42"/>
      <c r="D17" s="42">
        <f ca="1">IF(NOW()&gt;$A17,D16+B17+C17,"")</f>
        <v>0</v>
      </c>
      <c r="E17" s="42">
        <f ca="1">IF(NOW()&gt;$A17,IF($A16&gt;=($G$1+89),IF(AND(MONTH(A17+5)=MONTH(A16+5),MONTH(A17+5)=MONTH(A15+5)),0,1),0),"")</f>
        <v>1</v>
      </c>
      <c r="F17" s="42"/>
      <c r="G17" s="42">
        <f ca="1">IF(NOW()&gt;$A17,IF(G16+E17+F17&gt;24,24,G16+E17+F17),"")</f>
        <v>3</v>
      </c>
    </row>
    <row r="18" spans="1:7" ht="12.75">
      <c r="A18" s="34">
        <f>A17+14</f>
        <v>39865</v>
      </c>
      <c r="B18" s="42"/>
      <c r="C18" s="42"/>
      <c r="D18" s="42">
        <f ca="1">IF(NOW()&gt;$A18,D17+B18+C18,"")</f>
        <v>0</v>
      </c>
      <c r="E18" s="42">
        <f ca="1">IF(NOW()&gt;$A18,IF($A17&gt;=($G$1+89),IF(AND(MONTH(A18+5)=MONTH(A17+5),MONTH(A18+5)=MONTH(A16+5)),0,1),0),"")</f>
        <v>1</v>
      </c>
      <c r="F18" s="42"/>
      <c r="G18" s="42">
        <f ca="1">IF(NOW()&gt;$A18,IF(G17+E18+F18&gt;24,24,G17+E18+F18),"")</f>
        <v>4</v>
      </c>
    </row>
    <row r="19" spans="1:7" ht="12.75">
      <c r="A19" s="34">
        <f>A18+14</f>
        <v>39879</v>
      </c>
      <c r="B19" s="42"/>
      <c r="C19" s="42"/>
      <c r="D19" s="42">
        <f ca="1">IF(NOW()&gt;$A19,D18+B19+C19,"")</f>
        <v>0</v>
      </c>
      <c r="E19" s="42">
        <f ca="1">IF(NOW()&gt;$A19,IF($A18&gt;=($G$1+89),IF(AND(MONTH(A19+5)=MONTH(A18+5),MONTH(A19+5)=MONTH(A17+5)),0,1),0),"")</f>
        <v>1</v>
      </c>
      <c r="F19" s="42"/>
      <c r="G19" s="42">
        <f ca="1">IF(NOW()&gt;$A19,IF(G18+E19+F19&gt;24,24,G18+E19+F19),"")</f>
        <v>5</v>
      </c>
    </row>
    <row r="20" spans="1:7" ht="12.75">
      <c r="A20" s="34">
        <f>A19+14</f>
        <v>39893</v>
      </c>
      <c r="B20" s="42"/>
      <c r="C20" s="42"/>
      <c r="D20" s="42">
        <f ca="1">IF(NOW()&gt;$A20,D19+B20+C20,"")</f>
        <v>0</v>
      </c>
      <c r="E20" s="42">
        <f ca="1">IF(NOW()&gt;$A20,IF($A19&gt;=($G$1+89),IF(AND(MONTH(A20+5)=MONTH(A19+5),MONTH(A20+5)=MONTH(A18+5)),0,1),0),"")</f>
        <v>1</v>
      </c>
      <c r="F20" s="42"/>
      <c r="G20" s="42">
        <f ca="1">IF(NOW()&gt;$A20,IF(G19+E20+F20&gt;24,24,G19+E20+F20),"")</f>
        <v>6</v>
      </c>
    </row>
    <row r="21" spans="1:7" ht="12.75">
      <c r="A21" s="34">
        <f>A20+14</f>
        <v>39907</v>
      </c>
      <c r="B21" s="42"/>
      <c r="C21" s="42"/>
      <c r="D21" s="42">
        <f ca="1">IF(NOW()&gt;$A21,D20+B21+C21,"")</f>
        <v>0</v>
      </c>
      <c r="E21" s="42">
        <f ca="1">IF(NOW()&gt;$A21,IF($A20&gt;=($G$1+89),IF(AND(MONTH(A21+5)=MONTH(A20+5),MONTH(A21+5)=MONTH(A19+5)),0,1),0),"")</f>
        <v>1</v>
      </c>
      <c r="F21" s="42"/>
      <c r="G21" s="42">
        <f ca="1">IF(NOW()&gt;$A21,IF(G20+E21+F21&gt;24,24,G20+E21+F21),"")</f>
        <v>7</v>
      </c>
    </row>
    <row r="22" spans="1:7" ht="12.75">
      <c r="A22" s="34">
        <f>A21+14</f>
        <v>39921</v>
      </c>
      <c r="B22" s="42"/>
      <c r="C22" s="42"/>
      <c r="D22" s="42">
        <f ca="1">IF(NOW()&gt;$A22,D21+B22+C22,"")</f>
        <v>0</v>
      </c>
      <c r="E22" s="42">
        <f ca="1">IF(NOW()&gt;$A22,IF($A21&gt;=($G$1+89),IF(AND(MONTH(A22+5)=MONTH(A21+5),MONTH(A22+5)=MONTH(A20+5)),0,1),0),"")</f>
        <v>1</v>
      </c>
      <c r="F22" s="42"/>
      <c r="G22" s="42">
        <f ca="1">IF(NOW()&gt;$A22,IF(G21+E22+F22&gt;24,24,G21+E22+F22),"")</f>
        <v>8</v>
      </c>
    </row>
    <row r="23" spans="1:7" ht="12.75">
      <c r="A23" s="34">
        <f>A22+14</f>
        <v>39935</v>
      </c>
      <c r="B23" s="42"/>
      <c r="C23" s="42"/>
      <c r="D23" s="42">
        <f ca="1">IF(NOW()&gt;$A23,D22+B23+C23,"")</f>
      </c>
      <c r="E23" s="42">
        <f ca="1">IF(NOW()&gt;$A23,IF($A22&gt;=($G$1+89),IF(AND(MONTH(A23+5)=MONTH(A22+5),MONTH(A23+5)=MONTH(A21+5)),0,1),0),"")</f>
      </c>
      <c r="F23" s="42"/>
      <c r="G23" s="42">
        <f ca="1">IF(NOW()&gt;$A23,IF(G22+E23+F23&gt;24,24,G22+E23+F23),"")</f>
      </c>
    </row>
    <row r="24" spans="1:7" ht="12.75">
      <c r="A24" s="34">
        <f>A23+14</f>
        <v>39949</v>
      </c>
      <c r="B24" s="42"/>
      <c r="C24" s="42"/>
      <c r="D24" s="42">
        <f ca="1">IF(NOW()&gt;$A24,D23+B24+C24,"")</f>
      </c>
      <c r="E24" s="42">
        <f ca="1">IF(NOW()&gt;$A24,IF($A23&gt;=($G$1+89),IF(AND(MONTH(A24+5)=MONTH(A23+5),MONTH(A24+5)=MONTH(A22+5)),0,1),0),"")</f>
      </c>
      <c r="F24" s="42"/>
      <c r="G24" s="42">
        <f ca="1">IF(NOW()&gt;$A24,IF(G23+E24+F24&gt;24,24,G23+E24+F24),"")</f>
      </c>
    </row>
    <row r="25" spans="1:7" ht="12.75">
      <c r="A25" s="34">
        <f>A24+14</f>
        <v>39963</v>
      </c>
      <c r="B25" s="42"/>
      <c r="C25" s="42"/>
      <c r="D25" s="42">
        <f ca="1">IF(NOW()&gt;$A25,D24+B25+C25,"")</f>
      </c>
      <c r="E25" s="42">
        <f ca="1">IF(NOW()&gt;$A25,IF($A24&gt;=($G$1+89),IF(AND(MONTH(A25+5)=MONTH(A24+5),MONTH(A25+5)=MONTH(A23+5)),0,1),0),"")</f>
      </c>
      <c r="F25" s="42"/>
      <c r="G25" s="42">
        <f ca="1">IF(NOW()&gt;$A25,IF(G24+E25+F25&gt;24,24,G24+E25+F25),"")</f>
      </c>
    </row>
    <row r="26" spans="1:7" ht="12.75">
      <c r="A26" s="34">
        <f>A25+14</f>
        <v>39977</v>
      </c>
      <c r="B26" s="42"/>
      <c r="C26" s="42"/>
      <c r="D26" s="42">
        <f ca="1">IF(NOW()&gt;$A26,D25+B26+C26,"")</f>
      </c>
      <c r="E26" s="42">
        <f ca="1">IF(NOW()&gt;$A26,IF($A25&gt;=($G$1+89),IF(AND(MONTH(A26+5)=MONTH(A25+5),MONTH(A26+5)=MONTH(A24+5)),0,1),0),"")</f>
      </c>
      <c r="F26" s="42"/>
      <c r="G26" s="42">
        <f ca="1">IF(NOW()&gt;$A26,IF(G25+E26+F26&gt;24,24,G25+E26+F26),"")</f>
      </c>
    </row>
    <row r="27" spans="1:7" ht="12.75">
      <c r="A27" s="34">
        <f>A26+14</f>
        <v>39991</v>
      </c>
      <c r="B27" s="42"/>
      <c r="C27" s="42"/>
      <c r="D27" s="42">
        <f ca="1">IF(NOW()&gt;$A27,D26+B27+C27,"")</f>
      </c>
      <c r="E27" s="42">
        <f ca="1">IF(NOW()&gt;$A27,IF($A26&gt;=($G$1+89),IF(AND(MONTH(A27+5)=MONTH(A26+5),MONTH(A27+5)=MONTH(A25+5)),0,1),0),"")</f>
      </c>
      <c r="F27" s="42"/>
      <c r="G27" s="42">
        <f ca="1">IF(NOW()&gt;$A27,IF(G26+E27+F27&gt;24,24,G26+E27+F27),"")</f>
      </c>
    </row>
    <row r="28" spans="1:7" ht="12.75">
      <c r="A28" s="34">
        <f>A27+14</f>
        <v>40005</v>
      </c>
      <c r="B28" s="42"/>
      <c r="C28" s="42"/>
      <c r="D28" s="42">
        <f ca="1">IF(NOW()&gt;$A28,D27+B28+C28,"")</f>
      </c>
      <c r="E28" s="42">
        <f ca="1">IF(NOW()&gt;$A28,IF($A27&gt;=($G$1+89),IF(AND(MONTH(A28+5)=MONTH(A27+5),MONTH(A28+5)=MONTH(A26+5)),0,1),0),"")</f>
      </c>
      <c r="F28" s="42"/>
      <c r="G28" s="42">
        <f ca="1">IF(NOW()&gt;$A28,IF(G27+E28+F28&gt;24,24,G27+E28+F28),"")</f>
      </c>
    </row>
    <row r="29" spans="1:7" ht="12.75">
      <c r="A29" s="34">
        <f>A28+14</f>
        <v>40019</v>
      </c>
      <c r="B29" s="42"/>
      <c r="C29" s="42"/>
      <c r="D29" s="42">
        <f ca="1">IF(NOW()&gt;$A29,D28+B29+C29,"")</f>
      </c>
      <c r="E29" s="42">
        <f ca="1">IF(NOW()&gt;$A29,IF($A28&gt;=($G$1+89),IF(AND(MONTH(A29+5)=MONTH(A28+5),MONTH(A29+5)=MONTH(A27+5)),0,1),0),"")</f>
      </c>
      <c r="F29" s="42"/>
      <c r="G29" s="42">
        <f ca="1">IF(NOW()&gt;$A29,IF(G28+E29+F29&gt;24,24,G28+E29+F29),"")</f>
      </c>
    </row>
    <row r="30" spans="1:7" ht="12.75">
      <c r="A30" s="34">
        <f>A29+14</f>
        <v>40033</v>
      </c>
      <c r="B30" s="42"/>
      <c r="C30" s="42"/>
      <c r="D30" s="42">
        <f ca="1">IF(NOW()&gt;$A30,D29+B30+C30,"")</f>
      </c>
      <c r="E30" s="42">
        <f ca="1">IF(NOW()&gt;$A30,IF($A29&gt;=($G$1+89),IF(AND(MONTH(A30+5)=MONTH(A29+5),MONTH(A30+5)=MONTH(A28+5)),0,1),0),"")</f>
      </c>
      <c r="F30" s="42"/>
      <c r="G30" s="42">
        <f ca="1">IF(NOW()&gt;$A30,IF(G29+E30+F30&gt;24,24,G29+E30+F30),"")</f>
      </c>
    </row>
    <row r="31" spans="1:7" ht="12.75">
      <c r="A31" s="34">
        <f>A30+14</f>
        <v>40047</v>
      </c>
      <c r="B31" s="42"/>
      <c r="C31" s="42"/>
      <c r="D31" s="42">
        <f ca="1">IF(NOW()&gt;$A31,D30+B31+C31,"")</f>
      </c>
      <c r="E31" s="42">
        <f ca="1">IF(NOW()&gt;$A31,IF($A30&gt;=($G$1+89),IF(AND(MONTH(A31+5)=MONTH(A30+5),MONTH(A31+5)=MONTH(A29+5)),0,1),0),"")</f>
      </c>
      <c r="F31" s="42"/>
      <c r="G31" s="42">
        <f ca="1">IF(NOW()&gt;$A31,IF(G30+E31+F31&gt;24,24,G30+E31+F31),"")</f>
      </c>
    </row>
    <row r="32" spans="1:7" ht="12.75">
      <c r="A32" s="34">
        <f>A31+14</f>
        <v>40061</v>
      </c>
      <c r="B32" s="42"/>
      <c r="C32" s="42"/>
      <c r="D32" s="42">
        <f ca="1">IF(NOW()&gt;$A32,D31+B32+C32,"")</f>
      </c>
      <c r="E32" s="42">
        <f ca="1">IF(NOW()&gt;$A32,IF($A31&gt;=($G$1+89),IF(AND(MONTH(A32+5)=MONTH(A31+5),MONTH(A32+5)=MONTH(A30+5)),0,1),0),"")</f>
      </c>
      <c r="F32" s="42"/>
      <c r="G32" s="42">
        <f ca="1">IF(NOW()&gt;$A32,IF(G31+E32+F32&gt;24,24,G31+E32+F32),"")</f>
      </c>
    </row>
    <row r="33" spans="1:7" ht="12.75">
      <c r="A33" s="34">
        <f>A32+14</f>
        <v>40075</v>
      </c>
      <c r="B33" s="42"/>
      <c r="C33" s="42"/>
      <c r="D33" s="42">
        <f ca="1">IF(NOW()&gt;$A33,D32+B33+C33,"")</f>
      </c>
      <c r="E33" s="42">
        <f ca="1">IF(NOW()&gt;$A33,IF($A32&gt;=($G$1+89),IF(AND(MONTH(A33+5)=MONTH(A32+5),MONTH(A33+5)=MONTH(A31+5)),0,1),0),"")</f>
      </c>
      <c r="F33" s="42"/>
      <c r="G33" s="42">
        <f ca="1">IF(NOW()&gt;$A33,IF(G32+E33+F33&gt;24,24,G32+E33+F33),"")</f>
      </c>
    </row>
    <row r="34" spans="1:7" ht="12.75">
      <c r="A34" s="34">
        <f>A33+14</f>
        <v>40089</v>
      </c>
      <c r="B34" s="42"/>
      <c r="C34" s="42"/>
      <c r="D34" s="42">
        <f ca="1">IF(NOW()&gt;$A34,D33+B34+C34,"")</f>
      </c>
      <c r="E34" s="42">
        <f ca="1">IF(NOW()&gt;$A34,IF($A33&gt;=($G$1+89),IF(AND(MONTH(A34+5)=MONTH(A33+5),MONTH(A34+5)=MONTH(A32+5)),0,1),0),"")</f>
      </c>
      <c r="F34" s="42"/>
      <c r="G34" s="42">
        <f ca="1">IF(NOW()&gt;$A34,IF(G33+E34+F34&gt;24,24,G33+E34+F34),"")</f>
      </c>
    </row>
    <row r="35" spans="1:4" ht="12.75">
      <c r="A35"/>
      <c r="B35"/>
      <c r="C35"/>
      <c r="D35"/>
    </row>
    <row r="36" spans="1:7" ht="7.5" customHeight="1">
      <c r="A36" s="60"/>
      <c r="B36" s="61"/>
      <c r="C36" s="61"/>
      <c r="D36" s="61"/>
      <c r="E36" s="62"/>
      <c r="F36" s="62"/>
      <c r="G36" s="62"/>
    </row>
  </sheetData>
  <mergeCells count="9">
    <mergeCell ref="B1:E1"/>
    <mergeCell ref="N1:O1"/>
    <mergeCell ref="B2:C2"/>
    <mergeCell ref="N2:O2"/>
    <mergeCell ref="Q2:R2"/>
    <mergeCell ref="B3:C3"/>
    <mergeCell ref="B4:G4"/>
    <mergeCell ref="B6:C6"/>
    <mergeCell ref="E6:F6"/>
  </mergeCells>
  <printOptions horizontalCentered="1"/>
  <pageMargins left="0.5" right="0.5" top="0.5" bottom="0.7388888888888889" header="0.5118055555555555" footer="0.5"/>
  <pageSetup horizontalDpi="300" verticalDpi="300" orientation="landscape"/>
  <headerFooter alignWithMargins="0"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1">
      <selection activeCell="I37" sqref="I37"/>
    </sheetView>
  </sheetViews>
  <sheetFormatPr defaultColWidth="12.57421875" defaultRowHeight="12.75"/>
  <cols>
    <col min="1" max="1" width="12.00390625" style="1" customWidth="1"/>
    <col min="2" max="3" width="6.8515625" style="1" customWidth="1"/>
    <col min="4" max="4" width="12.00390625" style="1" customWidth="1"/>
    <col min="5" max="6" width="6.57421875" style="0" customWidth="1"/>
    <col min="8" max="9" width="6.57421875" style="0" customWidth="1"/>
    <col min="11" max="12" width="6.57421875" style="0" customWidth="1"/>
    <col min="14" max="15" width="6.421875" style="0" customWidth="1"/>
    <col min="17" max="17" width="6.421875" style="0" customWidth="1"/>
    <col min="18" max="18" width="6.57421875" style="0" customWidth="1"/>
    <col min="20" max="38" width="8.421875" style="0" customWidth="1"/>
    <col min="39" max="40" width="8.140625" style="0" customWidth="1"/>
    <col min="41" max="16384" width="11.57421875" style="0" customWidth="1"/>
  </cols>
  <sheetData>
    <row r="1" spans="1:15" ht="12.75">
      <c r="A1" s="21" t="s">
        <v>109</v>
      </c>
      <c r="B1" s="22" t="s">
        <v>110</v>
      </c>
      <c r="C1" s="22"/>
      <c r="D1" s="22"/>
      <c r="E1" s="22"/>
      <c r="F1" s="23">
        <v>360106</v>
      </c>
      <c r="G1" s="24">
        <v>39657</v>
      </c>
      <c r="N1" s="37"/>
      <c r="O1" s="37"/>
    </row>
    <row r="2" spans="1:19" ht="12.75">
      <c r="A2" s="38" t="s">
        <v>84</v>
      </c>
      <c r="B2" s="74" t="s">
        <v>85</v>
      </c>
      <c r="C2" s="74"/>
      <c r="D2" s="74" t="s">
        <v>86</v>
      </c>
      <c r="E2" s="25">
        <v>2080</v>
      </c>
      <c r="F2" s="25">
        <f ca="1">CHOOSE(ROUNDDOWN((NOW()-G1)/365.25,0)+1,0,40,80,80,80,120,120,120,120,120,120,120,120,120,120,120,120,120,120,120,120,120)*E2/2080</f>
        <v>0</v>
      </c>
      <c r="G2" s="24">
        <f>G1+365.25</f>
        <v>40022.25</v>
      </c>
      <c r="L2" s="41"/>
      <c r="M2" s="42"/>
      <c r="N2" s="37"/>
      <c r="O2" s="37"/>
      <c r="P2" s="33"/>
      <c r="Q2" s="43"/>
      <c r="R2" s="43"/>
      <c r="S2" s="44"/>
    </row>
    <row r="3" spans="1:4" ht="12.75">
      <c r="A3" s="45" t="s">
        <v>87</v>
      </c>
      <c r="B3" s="75">
        <f>INDEX($D$7:D$34,COUNT($D$7:D$34),1)</f>
        <v>0</v>
      </c>
      <c r="C3" s="75"/>
      <c r="D3" s="75">
        <f>INDEX($G$7:G$34,COUNT($G$7:G$34),1)</f>
        <v>4</v>
      </c>
    </row>
    <row r="4" spans="1:7" ht="12.75">
      <c r="A4" s="46" t="str">
        <f>TEXT(INDEX($A$7:A$34,COUNT($D$7:D$34),1),"MM/DD/YY")</f>
        <v>04/18/09</v>
      </c>
      <c r="B4" s="47" t="s">
        <v>88</v>
      </c>
      <c r="C4" s="47"/>
      <c r="D4" s="47"/>
      <c r="E4" s="47"/>
      <c r="F4" s="47"/>
      <c r="G4" s="47"/>
    </row>
    <row r="5" spans="1:7" ht="12.75">
      <c r="A5" s="50" t="s">
        <v>91</v>
      </c>
      <c r="B5" s="51" t="s">
        <v>92</v>
      </c>
      <c r="C5" s="51" t="s">
        <v>93</v>
      </c>
      <c r="D5" s="52" t="s">
        <v>94</v>
      </c>
      <c r="E5" s="51" t="s">
        <v>92</v>
      </c>
      <c r="F5" s="51" t="s">
        <v>93</v>
      </c>
      <c r="G5" s="52" t="s">
        <v>94</v>
      </c>
    </row>
    <row r="6" spans="1:7" ht="12.75">
      <c r="A6" s="51" t="s">
        <v>97</v>
      </c>
      <c r="B6" s="51" t="s">
        <v>95</v>
      </c>
      <c r="C6" s="51"/>
      <c r="D6" s="51" t="s">
        <v>95</v>
      </c>
      <c r="E6" s="51" t="s">
        <v>96</v>
      </c>
      <c r="F6" s="51"/>
      <c r="G6" s="51" t="s">
        <v>96</v>
      </c>
    </row>
    <row r="7" spans="1:7" ht="12.75">
      <c r="A7" s="34">
        <v>39669</v>
      </c>
      <c r="B7" s="57"/>
      <c r="C7" s="57"/>
      <c r="D7" s="42">
        <v>0</v>
      </c>
      <c r="E7" s="57"/>
      <c r="F7" s="57"/>
      <c r="G7" s="42">
        <v>0</v>
      </c>
    </row>
    <row r="8" spans="1:7" ht="12.75">
      <c r="A8" s="34">
        <f>A7+14</f>
        <v>39683</v>
      </c>
      <c r="B8" s="42"/>
      <c r="C8" s="42"/>
      <c r="D8" s="42">
        <f ca="1">IF(NOW()&gt;$A8,D7+B8+C8,"")</f>
        <v>0</v>
      </c>
      <c r="E8" s="42">
        <f ca="1">IF(NOW()&gt;$A8,0,"")</f>
        <v>0</v>
      </c>
      <c r="F8" s="42"/>
      <c r="G8" s="42">
        <f ca="1">IF(NOW()&gt;$A8,IF(G7+E8+F8&gt;24,24,G7+E8+F8),"")</f>
        <v>0</v>
      </c>
    </row>
    <row r="9" spans="1:10" ht="12.75">
      <c r="A9" s="34">
        <f>A8+14</f>
        <v>39697</v>
      </c>
      <c r="B9" s="42"/>
      <c r="C9" s="42"/>
      <c r="D9" s="42">
        <f ca="1">IF(NOW()&gt;$A9,D8+B9+C9,"")</f>
        <v>0</v>
      </c>
      <c r="E9" s="42">
        <f ca="1">IF(NOW()&gt;$A9,IF($A8&gt;=($G$1+89),IF(AND(MONTH(A9+5)=MONTH(A8+5),MONTH(A9+5)=MONTH(A7+5)),0,1),0),"")</f>
        <v>0</v>
      </c>
      <c r="F9" s="42"/>
      <c r="G9" s="42">
        <f ca="1">IF(NOW()&gt;$A9,IF(G8+E9+F9&gt;24,24,G8+E9+F9),"")</f>
        <v>0</v>
      </c>
      <c r="J9" s="79">
        <f>IF(AND(MONTH(A9+5)=MONTH(A8+5),MONTH(A9+5)=MONTH(A7+5)),0,1)</f>
        <v>1</v>
      </c>
    </row>
    <row r="10" spans="1:7" ht="12.75">
      <c r="A10" s="34">
        <f>A9+14</f>
        <v>39711</v>
      </c>
      <c r="B10" s="42"/>
      <c r="C10" s="42"/>
      <c r="D10" s="42">
        <f ca="1">IF(NOW()&gt;$A10,D9+B10+C10,"")</f>
        <v>0</v>
      </c>
      <c r="E10" s="42">
        <f ca="1">IF(NOW()&gt;$A10,IF($A9&gt;=($G$1+89),IF(AND(MONTH(A10+5)=MONTH(A9+5),MONTH(A10+5)=MONTH(A8+5)),0,1),0),"")</f>
        <v>0</v>
      </c>
      <c r="F10" s="42"/>
      <c r="G10" s="42">
        <f ca="1">IF(NOW()&gt;$A10,IF(G9+E10+F10&gt;24,24,G9+E10+F10),"")</f>
        <v>0</v>
      </c>
    </row>
    <row r="11" spans="1:7" ht="12.75">
      <c r="A11" s="34">
        <f>A10+14</f>
        <v>39725</v>
      </c>
      <c r="B11" s="42"/>
      <c r="C11" s="42"/>
      <c r="D11" s="42">
        <f ca="1">IF(NOW()&gt;$A11,D10+B11+C11,"")</f>
        <v>0</v>
      </c>
      <c r="E11" s="42">
        <f ca="1">IF(NOW()&gt;$A11,IF($A10&gt;=($G$1+89),IF(AND(MONTH(A11+5)=MONTH(A10+5),MONTH(A11+5)=MONTH(A9+5)),0,1),0),"")</f>
        <v>0</v>
      </c>
      <c r="F11" s="42"/>
      <c r="G11" s="42">
        <f ca="1">IF(NOW()&gt;$A11,IF(G10+E11+F11&gt;24,24,G10+E11+F11),"")</f>
        <v>0</v>
      </c>
    </row>
    <row r="12" spans="1:7" ht="12.75">
      <c r="A12" s="34">
        <f>A11+14</f>
        <v>39739</v>
      </c>
      <c r="B12" s="42"/>
      <c r="C12" s="42"/>
      <c r="D12" s="42">
        <f ca="1">IF(NOW()&gt;$A12,D11+B12+C12,"")</f>
        <v>0</v>
      </c>
      <c r="E12" s="42">
        <f ca="1">IF(NOW()&gt;$A12,IF($A11&gt;=($G$1+89),IF(AND(MONTH(A12+5)=MONTH(A11+5),MONTH(A12+5)=MONTH(A10+5)),0,1),0),"")</f>
        <v>0</v>
      </c>
      <c r="F12" s="42"/>
      <c r="G12" s="42">
        <f ca="1">IF(NOW()&gt;$A12,IF(G11+E12+F12&gt;24,24,G11+E12+F12),"")</f>
        <v>0</v>
      </c>
    </row>
    <row r="13" spans="1:7" ht="12.75">
      <c r="A13" s="34">
        <f>A12+14</f>
        <v>39753</v>
      </c>
      <c r="B13" s="42"/>
      <c r="C13" s="42"/>
      <c r="D13" s="42">
        <f ca="1">IF(NOW()&gt;$A13,D12+B13+C13,"")</f>
        <v>0</v>
      </c>
      <c r="E13" s="42">
        <f ca="1">IF(NOW()&gt;$A13,IF($A12&gt;=($G$1+89),IF(AND(MONTH(A13+5)=MONTH(A12+5),MONTH(A13+5)=MONTH(A11+5)),0,1),0),"")</f>
        <v>0</v>
      </c>
      <c r="F13" s="42"/>
      <c r="G13" s="42">
        <f ca="1">IF(NOW()&gt;$A13,IF(G12+E13+F13&gt;24,24,G12+E13+F13),"")</f>
        <v>0</v>
      </c>
    </row>
    <row r="14" spans="1:7" ht="12.75">
      <c r="A14" s="34">
        <f>A13+14</f>
        <v>39767</v>
      </c>
      <c r="B14" s="42"/>
      <c r="C14" s="42"/>
      <c r="D14" s="42">
        <f ca="1">IF(NOW()&gt;$A14,D13+B14+C14,"")</f>
        <v>0</v>
      </c>
      <c r="E14" s="42">
        <f ca="1">IF(NOW()&gt;$A14,IF($A13&gt;=($G$1+89),IF(AND(MONTH(A14+5)=MONTH(A13+5),MONTH(A14+5)=MONTH(A12+5)),0,1),0),"")</f>
        <v>1</v>
      </c>
      <c r="F14" s="42"/>
      <c r="G14" s="42">
        <f ca="1">IF(NOW()&gt;$A14,IF(G13+E14+F14&gt;24,24,G13+E14+F14),"")</f>
        <v>1</v>
      </c>
    </row>
    <row r="15" spans="1:7" ht="12.75">
      <c r="A15" s="34">
        <f>A14+14</f>
        <v>39781</v>
      </c>
      <c r="B15" s="42"/>
      <c r="C15" s="42"/>
      <c r="D15" s="42">
        <f ca="1">IF(NOW()&gt;$A15,D14+B15+C15,"")</f>
        <v>0</v>
      </c>
      <c r="E15" s="42">
        <f ca="1">IF(NOW()&gt;$A15,IF($A14&gt;=($G$1+89),IF(AND(MONTH(A15+5)=MONTH(A14+5),MONTH(A15+5)=MONTH(A13+5)),0,1),0),"")</f>
        <v>1</v>
      </c>
      <c r="F15" s="42"/>
      <c r="G15" s="42">
        <f ca="1">IF(NOW()&gt;$A15,IF(G14+E15+F15&gt;24,24,G14+E15+F15),"")</f>
        <v>2</v>
      </c>
    </row>
    <row r="16" spans="1:7" ht="12.75">
      <c r="A16" s="34">
        <f>A15+14</f>
        <v>39795</v>
      </c>
      <c r="B16" s="42"/>
      <c r="C16" s="42"/>
      <c r="D16" s="42">
        <f ca="1">IF(NOW()&gt;$A16,D15+B16+C16,"")</f>
        <v>0</v>
      </c>
      <c r="E16" s="42">
        <f ca="1">IF(NOW()&gt;$A16,IF($A15&gt;=($G$1+89),IF(AND(MONTH(A16+5)=MONTH(A15+5),MONTH(A16+5)=MONTH(A14+5)),0,1),0),"")</f>
        <v>1</v>
      </c>
      <c r="F16" s="42"/>
      <c r="G16" s="42">
        <f ca="1">IF(NOW()&gt;$A16,IF(G15+E16+F16&gt;24,24,G15+E16+F16),"")</f>
        <v>3</v>
      </c>
    </row>
    <row r="17" spans="1:7" ht="12.75">
      <c r="A17" s="34">
        <f>A16+14</f>
        <v>39809</v>
      </c>
      <c r="B17" s="42"/>
      <c r="C17" s="42"/>
      <c r="D17" s="42">
        <f ca="1">IF(NOW()&gt;$A17,D16+B17+C17,"")</f>
        <v>0</v>
      </c>
      <c r="E17" s="42">
        <f ca="1">IF(NOW()&gt;$A17,IF($A16&gt;=($G$1+89),IF(AND(MONTH(A17+5)=MONTH(A16+5),MONTH(A17+5)=MONTH(A15+5)),0,1),0),"")</f>
        <v>1</v>
      </c>
      <c r="F17" s="42"/>
      <c r="G17" s="42">
        <f ca="1">IF(NOW()&gt;$A17,IF(G16+E17+F17&gt;24,24,G16+E17+F17),"")</f>
        <v>4</v>
      </c>
    </row>
    <row r="18" spans="1:7" ht="12.75">
      <c r="A18" s="34">
        <f>A17+14</f>
        <v>39823</v>
      </c>
      <c r="B18" s="42"/>
      <c r="C18" s="42"/>
      <c r="D18" s="42">
        <f ca="1">IF(NOW()&gt;$A18,D17+B18+C18,"")</f>
        <v>0</v>
      </c>
      <c r="E18" s="42">
        <f ca="1">IF(NOW()&gt;$A18,IF($A17&gt;=($G$1+89),IF(AND(MONTH(A18+5)=MONTH(A17+5),MONTH(A18+5)=MONTH(A16+5)),0,1),0),"")</f>
        <v>1</v>
      </c>
      <c r="F18" s="42"/>
      <c r="G18" s="42">
        <f ca="1">IF(NOW()&gt;$A18,IF(G17+E18+F18&gt;24,24,G17+E18+F18),"")</f>
        <v>5</v>
      </c>
    </row>
    <row r="19" spans="1:7" ht="12.75">
      <c r="A19" s="34">
        <f>A18+14</f>
        <v>39837</v>
      </c>
      <c r="B19" s="42"/>
      <c r="C19" s="42"/>
      <c r="D19" s="42">
        <f ca="1">IF(NOW()&gt;$A19,D18+B19+C19,"")</f>
        <v>0</v>
      </c>
      <c r="E19" s="42">
        <f ca="1">IF(NOW()&gt;$A19,IF($A18&gt;=($G$1+89),IF(AND(MONTH(A19+5)=MONTH(A18+5),MONTH(A19+5)=MONTH(A17+5)),0,1),0),"")</f>
        <v>0</v>
      </c>
      <c r="F19" s="42"/>
      <c r="G19" s="42">
        <f ca="1">IF(NOW()&gt;$A19,IF(G18+E19+F19&gt;24,24,G18+E19+F19),"")</f>
        <v>5</v>
      </c>
    </row>
    <row r="20" spans="1:7" ht="12.75">
      <c r="A20" s="34">
        <f>A19+14</f>
        <v>39851</v>
      </c>
      <c r="B20" s="42"/>
      <c r="C20" s="42"/>
      <c r="D20" s="42">
        <f ca="1">IF(NOW()&gt;$A20,D19+B20+C20,"")</f>
        <v>0</v>
      </c>
      <c r="E20" s="42">
        <f ca="1">IF(NOW()&gt;$A20,IF($A19&gt;=($G$1+89),IF(AND(MONTH(A20+5)=MONTH(A19+5),MONTH(A20+5)=MONTH(A18+5)),0,1),0),"")</f>
        <v>1</v>
      </c>
      <c r="F20" s="42">
        <v>-7</v>
      </c>
      <c r="G20" s="42">
        <f ca="1">IF(NOW()&gt;$A20,IF(G19+E20+F20&gt;24,24,G19+E20+F20),"")</f>
        <v>-1</v>
      </c>
    </row>
    <row r="21" spans="1:7" ht="12.75">
      <c r="A21" s="34">
        <f>A20+14</f>
        <v>39865</v>
      </c>
      <c r="B21" s="42"/>
      <c r="C21" s="42"/>
      <c r="D21" s="42">
        <f ca="1">IF(NOW()&gt;$A21,D20+B21+C21,"")</f>
        <v>0</v>
      </c>
      <c r="E21" s="42">
        <f ca="1">IF(NOW()&gt;$A21,IF($A20&gt;=($G$1+89),IF(AND(MONTH(A21+5)=MONTH(A20+5),MONTH(A21+5)=MONTH(A19+5)),0,1),0),"")</f>
        <v>1</v>
      </c>
      <c r="F21" s="42"/>
      <c r="G21" s="42">
        <f ca="1">IF(NOW()&gt;$A21,IF(G20+E21+F21&gt;24,24,G20+E21+F21),"")</f>
        <v>0</v>
      </c>
    </row>
    <row r="22" spans="1:7" ht="12.75">
      <c r="A22" s="34">
        <f>A21+14</f>
        <v>39879</v>
      </c>
      <c r="B22" s="42"/>
      <c r="C22" s="42"/>
      <c r="D22" s="42">
        <f ca="1">IF(NOW()&gt;$A22,D21+B22+C22,"")</f>
        <v>0</v>
      </c>
      <c r="E22" s="42">
        <f ca="1">IF(NOW()&gt;$A22,IF($A21&gt;=($G$1+89),IF(AND(MONTH(A22+5)=MONTH(A21+5),MONTH(A22+5)=MONTH(A20+5)),0,1),0),"")</f>
        <v>1</v>
      </c>
      <c r="F22" s="42"/>
      <c r="G22" s="42">
        <f ca="1">IF(NOW()&gt;$A22,IF(G21+E22+F22&gt;24,24,G21+E22+F22),"")</f>
        <v>1</v>
      </c>
    </row>
    <row r="23" spans="1:7" ht="12.75">
      <c r="A23" s="34">
        <f>A22+14</f>
        <v>39893</v>
      </c>
      <c r="B23" s="42"/>
      <c r="C23" s="42"/>
      <c r="D23" s="42">
        <f ca="1">IF(NOW()&gt;$A23,D22+B23+C23,"")</f>
        <v>0</v>
      </c>
      <c r="E23" s="42">
        <f ca="1">IF(NOW()&gt;$A23,IF($A22&gt;=($G$1+89),IF(AND(MONTH(A23+5)=MONTH(A22+5),MONTH(A23+5)=MONTH(A21+5)),0,1),0),"")</f>
        <v>1</v>
      </c>
      <c r="F23" s="42"/>
      <c r="G23" s="42">
        <f ca="1">IF(NOW()&gt;$A23,IF(G22+E23+F23&gt;24,24,G22+E23+F23),"")</f>
        <v>2</v>
      </c>
    </row>
    <row r="24" spans="1:7" ht="12.75">
      <c r="A24" s="34">
        <f>A23+14</f>
        <v>39907</v>
      </c>
      <c r="B24" s="42"/>
      <c r="C24" s="42"/>
      <c r="D24" s="42">
        <f ca="1">IF(NOW()&gt;$A24,D23+B24+C24,"")</f>
        <v>0</v>
      </c>
      <c r="E24" s="42">
        <f ca="1">IF(NOW()&gt;$A24,IF($A23&gt;=($G$1+89),IF(AND(MONTH(A24+5)=MONTH(A23+5),MONTH(A24+5)=MONTH(A22+5)),0,1),0),"")</f>
        <v>1</v>
      </c>
      <c r="F24" s="42"/>
      <c r="G24" s="42">
        <f ca="1">IF(NOW()&gt;$A24,IF(G23+E24+F24&gt;24,24,G23+E24+F24),"")</f>
        <v>3</v>
      </c>
    </row>
    <row r="25" spans="1:7" ht="12.75">
      <c r="A25" s="34">
        <f>A24+14</f>
        <v>39921</v>
      </c>
      <c r="B25" s="42"/>
      <c r="C25" s="42"/>
      <c r="D25" s="42">
        <f ca="1">IF(NOW()&gt;$A25,D24+B25+C25,"")</f>
        <v>0</v>
      </c>
      <c r="E25" s="42">
        <f ca="1">IF(NOW()&gt;$A25,IF($A24&gt;=($G$1+89),IF(AND(MONTH(A25+5)=MONTH(A24+5),MONTH(A25+5)=MONTH(A23+5)),0,1),0),"")</f>
        <v>1</v>
      </c>
      <c r="F25" s="42"/>
      <c r="G25" s="42">
        <f ca="1">IF(NOW()&gt;$A25,IF(G24+E25+F25&gt;24,24,G24+E25+F25),"")</f>
        <v>4</v>
      </c>
    </row>
    <row r="26" spans="1:7" ht="12.75">
      <c r="A26" s="34">
        <f>A25+14</f>
        <v>39935</v>
      </c>
      <c r="B26" s="42"/>
      <c r="C26" s="42"/>
      <c r="D26" s="42">
        <f ca="1">IF(NOW()&gt;$A26,D25+B26+C26,"")</f>
      </c>
      <c r="E26" s="42">
        <f ca="1">IF(NOW()&gt;$A26,IF($A25&gt;=($G$1+89),IF(AND(MONTH(A26+5)=MONTH(A25+5),MONTH(A26+5)=MONTH(A24+5)),0,1),0),"")</f>
      </c>
      <c r="F26" s="42"/>
      <c r="G26" s="42">
        <f ca="1">IF(NOW()&gt;$A26,IF(G25+E26+F26&gt;24,24,G25+E26+F26),"")</f>
      </c>
    </row>
    <row r="27" spans="1:7" ht="12.75">
      <c r="A27" s="34">
        <f>A26+14</f>
        <v>39949</v>
      </c>
      <c r="B27" s="42"/>
      <c r="C27" s="42"/>
      <c r="D27" s="42">
        <f ca="1">IF(NOW()&gt;$A27,D26+B27+C27,"")</f>
      </c>
      <c r="E27" s="42">
        <f ca="1">IF(NOW()&gt;$A27,IF($A26&gt;=($G$1+89),IF(AND(MONTH(A27+5)=MONTH(A26+5),MONTH(A27+5)=MONTH(A25+5)),0,1),0),"")</f>
      </c>
      <c r="F27" s="42"/>
      <c r="G27" s="42">
        <f ca="1">IF(NOW()&gt;$A27,IF(G26+E27+F27&gt;24,24,G26+E27+F27),"")</f>
      </c>
    </row>
    <row r="28" spans="1:7" ht="12.75">
      <c r="A28" s="34">
        <f>A27+14</f>
        <v>39963</v>
      </c>
      <c r="B28" s="42"/>
      <c r="C28" s="42"/>
      <c r="D28" s="42">
        <f ca="1">IF(NOW()&gt;$A28,D27+B28+C28,"")</f>
      </c>
      <c r="E28" s="42">
        <f ca="1">IF(NOW()&gt;$A28,IF($A27&gt;=($G$1+89),IF(AND(MONTH(A28+5)=MONTH(A27+5),MONTH(A28+5)=MONTH(A26+5)),0,1),0),"")</f>
      </c>
      <c r="F28" s="42"/>
      <c r="G28" s="42">
        <f ca="1">IF(NOW()&gt;$A28,IF(G27+E28+F28&gt;24,24,G27+E28+F28),"")</f>
      </c>
    </row>
    <row r="29" spans="1:7" ht="12.75">
      <c r="A29" s="34">
        <f>A28+14</f>
        <v>39977</v>
      </c>
      <c r="B29" s="42"/>
      <c r="C29" s="42"/>
      <c r="D29" s="42">
        <f ca="1">IF(NOW()&gt;$A29,D28+B29+C29,"")</f>
      </c>
      <c r="E29" s="42">
        <f ca="1">IF(NOW()&gt;$A29,IF($A28&gt;=($G$1+89),IF(AND(MONTH(A29+5)=MONTH(A28+5),MONTH(A29+5)=MONTH(A27+5)),0,1),0),"")</f>
      </c>
      <c r="F29" s="42"/>
      <c r="G29" s="42">
        <f ca="1">IF(NOW()&gt;$A29,IF(G28+E29+F29&gt;24,24,G28+E29+F29),"")</f>
      </c>
    </row>
    <row r="30" spans="1:7" ht="12.75">
      <c r="A30" s="34">
        <f>A29+14</f>
        <v>39991</v>
      </c>
      <c r="B30" s="42"/>
      <c r="C30" s="42"/>
      <c r="D30" s="42">
        <f ca="1">IF(NOW()&gt;$A30,D29+B30+C30,"")</f>
      </c>
      <c r="E30" s="42">
        <f ca="1">IF(NOW()&gt;$A30,IF($A29&gt;=($G$1+89),IF(AND(MONTH(A30+5)=MONTH(A29+5),MONTH(A30+5)=MONTH(A28+5)),0,1),0),"")</f>
      </c>
      <c r="F30" s="42"/>
      <c r="G30" s="42">
        <f ca="1">IF(NOW()&gt;$A30,IF(G29+E30+F30&gt;24,24,G29+E30+F30),"")</f>
      </c>
    </row>
    <row r="31" spans="1:7" ht="12.75">
      <c r="A31" s="34">
        <f>A30+14</f>
        <v>40005</v>
      </c>
      <c r="B31" s="42"/>
      <c r="C31" s="42"/>
      <c r="D31" s="42">
        <f ca="1">IF(NOW()&gt;$A31,D30+B31+C31,"")</f>
      </c>
      <c r="E31" s="42">
        <f ca="1">IF(NOW()&gt;$A31,IF($A30&gt;=($G$1+89),IF(AND(MONTH(A31+5)=MONTH(A30+5),MONTH(A31+5)=MONTH(A29+5)),0,1),0),"")</f>
      </c>
      <c r="F31" s="42"/>
      <c r="G31" s="42">
        <f ca="1">IF(NOW()&gt;$A31,IF(G30+E31+F31&gt;24,24,G30+E31+F31),"")</f>
      </c>
    </row>
    <row r="32" spans="1:7" ht="12.75">
      <c r="A32" s="34">
        <f>A31+14</f>
        <v>40019</v>
      </c>
      <c r="B32" s="42"/>
      <c r="C32" s="42"/>
      <c r="D32" s="42">
        <f ca="1">IF(NOW()&gt;$A32,D31+B32+C32,"")</f>
      </c>
      <c r="E32" s="42">
        <f ca="1">IF(NOW()&gt;$A32,IF($A31&gt;=($G$1+89),IF(AND(MONTH(A32+5)=MONTH(A31+5),MONTH(A32+5)=MONTH(A30+5)),0,1),0),"")</f>
      </c>
      <c r="F32" s="42"/>
      <c r="G32" s="42">
        <f ca="1">IF(NOW()&gt;$A32,IF(G31+E32+F32&gt;24,24,G31+E32+F32),"")</f>
      </c>
    </row>
    <row r="33" spans="1:7" ht="12.75">
      <c r="A33" s="34">
        <f>A32+14</f>
        <v>40033</v>
      </c>
      <c r="B33" s="42"/>
      <c r="C33" s="42"/>
      <c r="D33" s="42">
        <f ca="1">IF(NOW()&gt;$A33,D32+B33+C33,"")</f>
      </c>
      <c r="E33" s="42">
        <f ca="1">IF(NOW()&gt;$A33,IF($A32&gt;=($G$1+89),IF(AND(MONTH(A33+5)=MONTH(A32+5),MONTH(A33+5)=MONTH(A31+5)),0,1),0),"")</f>
      </c>
      <c r="F33" s="42"/>
      <c r="G33" s="42">
        <f ca="1">IF(NOW()&gt;$A33,IF(G32+E33+F33&gt;24,24,G32+E33+F33),"")</f>
      </c>
    </row>
    <row r="34" spans="1:4" ht="12.75">
      <c r="A34"/>
      <c r="B34"/>
      <c r="C34"/>
      <c r="D34"/>
    </row>
    <row r="35" spans="1:7" ht="7.5" customHeight="1">
      <c r="A35" s="60"/>
      <c r="B35" s="61"/>
      <c r="C35" s="61"/>
      <c r="D35" s="61"/>
      <c r="E35" s="62"/>
      <c r="F35" s="62"/>
      <c r="G35" s="62"/>
    </row>
  </sheetData>
  <mergeCells count="9">
    <mergeCell ref="B1:E1"/>
    <mergeCell ref="N1:O1"/>
    <mergeCell ref="B2:C2"/>
    <mergeCell ref="N2:O2"/>
    <mergeCell ref="Q2:R2"/>
    <mergeCell ref="B3:C3"/>
    <mergeCell ref="B4:G4"/>
    <mergeCell ref="B6:C6"/>
    <mergeCell ref="E6:F6"/>
  </mergeCells>
  <printOptions horizontalCentered="1"/>
  <pageMargins left="0.5" right="0.5" top="0.5" bottom="0.7388888888888889" header="0.5118055555555555" footer="0.5"/>
  <pageSetup horizontalDpi="300" verticalDpi="300" orientation="landscape"/>
  <headerFooter alignWithMargins="0"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S25"/>
  <sheetViews>
    <sheetView workbookViewId="0" topLeftCell="A1">
      <selection activeCell="E23" sqref="E23"/>
    </sheetView>
  </sheetViews>
  <sheetFormatPr defaultColWidth="12.57421875" defaultRowHeight="12.75"/>
  <cols>
    <col min="1" max="1" width="12.00390625" style="1" customWidth="1"/>
    <col min="2" max="3" width="6.8515625" style="1" customWidth="1"/>
    <col min="4" max="4" width="12.00390625" style="1" customWidth="1"/>
    <col min="5" max="6" width="6.57421875" style="0" customWidth="1"/>
    <col min="8" max="9" width="6.57421875" style="0" customWidth="1"/>
    <col min="11" max="12" width="6.57421875" style="0" customWidth="1"/>
    <col min="14" max="15" width="6.421875" style="0" customWidth="1"/>
    <col min="17" max="17" width="6.421875" style="0" customWidth="1"/>
    <col min="18" max="18" width="6.57421875" style="0" customWidth="1"/>
    <col min="20" max="38" width="8.421875" style="0" customWidth="1"/>
    <col min="39" max="40" width="8.140625" style="0" customWidth="1"/>
    <col min="41" max="16384" width="11.57421875" style="0" customWidth="1"/>
  </cols>
  <sheetData>
    <row r="1" spans="1:15" ht="12.75">
      <c r="A1" s="21" t="s">
        <v>111</v>
      </c>
      <c r="B1" s="22" t="s">
        <v>112</v>
      </c>
      <c r="C1" s="22"/>
      <c r="D1" s="22"/>
      <c r="E1" s="22"/>
      <c r="F1" s="23">
        <v>360102</v>
      </c>
      <c r="G1" s="24">
        <v>39860</v>
      </c>
      <c r="N1" s="37"/>
      <c r="O1" s="37"/>
    </row>
    <row r="2" spans="1:19" ht="12.75">
      <c r="A2" s="38" t="s">
        <v>84</v>
      </c>
      <c r="B2" s="74" t="s">
        <v>85</v>
      </c>
      <c r="C2" s="74"/>
      <c r="D2" s="74" t="s">
        <v>86</v>
      </c>
      <c r="E2" s="25">
        <v>2080</v>
      </c>
      <c r="F2" s="25">
        <f ca="1">CHOOSE(ROUNDDOWN((NOW()-G1)/365.25,0)+1,0,40,80,80,80,120,120,120,120,120,120,120,120,120,120,120,120,120,120,120,120,120)*E2/2080</f>
        <v>0</v>
      </c>
      <c r="G2" s="24">
        <f>G1+365.25</f>
        <v>40225.25</v>
      </c>
      <c r="L2" s="41"/>
      <c r="M2" s="42"/>
      <c r="N2" s="37"/>
      <c r="O2" s="37"/>
      <c r="P2" s="33"/>
      <c r="Q2" s="43"/>
      <c r="R2" s="43"/>
      <c r="S2" s="44"/>
    </row>
    <row r="3" spans="1:4" ht="12.75">
      <c r="A3" s="45" t="s">
        <v>87</v>
      </c>
      <c r="B3" s="75">
        <f>INDEX($D$7:D$24,COUNT($D$7:D$24),1)</f>
        <v>0</v>
      </c>
      <c r="C3" s="75"/>
      <c r="D3" s="75">
        <f>INDEX($G$7:G$24,COUNT($G$7:G$24),1)</f>
        <v>0</v>
      </c>
    </row>
    <row r="4" spans="1:7" ht="12.75">
      <c r="A4" s="46" t="str">
        <f>TEXT(INDEX($A$7:A$24,COUNT($D$7:D$24),1),"MM/DD/YY")</f>
        <v>04/18/09</v>
      </c>
      <c r="B4" s="47" t="s">
        <v>88</v>
      </c>
      <c r="C4" s="47"/>
      <c r="D4" s="47"/>
      <c r="E4" s="47"/>
      <c r="F4" s="47"/>
      <c r="G4" s="47"/>
    </row>
    <row r="5" spans="1:7" ht="12.75">
      <c r="A5" s="50" t="s">
        <v>91</v>
      </c>
      <c r="B5" s="51" t="s">
        <v>92</v>
      </c>
      <c r="C5" s="51" t="s">
        <v>93</v>
      </c>
      <c r="D5" s="52" t="s">
        <v>94</v>
      </c>
      <c r="E5" s="51" t="s">
        <v>92</v>
      </c>
      <c r="F5" s="51" t="s">
        <v>93</v>
      </c>
      <c r="G5" s="52" t="s">
        <v>94</v>
      </c>
    </row>
    <row r="6" spans="1:7" ht="12.75">
      <c r="A6" s="51" t="s">
        <v>97</v>
      </c>
      <c r="B6" s="51" t="s">
        <v>95</v>
      </c>
      <c r="C6" s="51"/>
      <c r="D6" s="51" t="s">
        <v>95</v>
      </c>
      <c r="E6" s="51" t="s">
        <v>96</v>
      </c>
      <c r="F6" s="51"/>
      <c r="G6" s="51" t="s">
        <v>96</v>
      </c>
    </row>
    <row r="7" spans="1:7" ht="12.75">
      <c r="A7" s="34">
        <v>39865</v>
      </c>
      <c r="B7" s="57"/>
      <c r="C7" s="57"/>
      <c r="D7" s="42">
        <v>0</v>
      </c>
      <c r="E7" s="57"/>
      <c r="F7" s="57"/>
      <c r="G7" s="42">
        <v>0</v>
      </c>
    </row>
    <row r="8" spans="1:7" ht="12.75">
      <c r="A8" s="34">
        <f>A7+14</f>
        <v>39879</v>
      </c>
      <c r="B8" s="42"/>
      <c r="C8" s="42"/>
      <c r="D8" s="42">
        <f ca="1">IF(NOW()&gt;$A8,D7+B8+C8,"")</f>
        <v>0</v>
      </c>
      <c r="E8" s="42">
        <f ca="1">IF(NOW()&gt;$A8,E7,"")</f>
        <v>0</v>
      </c>
      <c r="F8" s="42"/>
      <c r="G8" s="42">
        <f ca="1">IF(NOW()&gt;$A8,IF(G7+E8+F8&gt;24,24,G7+E8+F8),"")</f>
        <v>0</v>
      </c>
    </row>
    <row r="9" spans="1:7" ht="12.75">
      <c r="A9" s="34">
        <f>A8+14</f>
        <v>39893</v>
      </c>
      <c r="B9" s="42"/>
      <c r="C9" s="42"/>
      <c r="D9" s="42">
        <f ca="1">IF(NOW()&gt;$A9,D8+B9+C9,"")</f>
        <v>0</v>
      </c>
      <c r="E9" s="42">
        <f ca="1">IF(NOW()&gt;$A9,IF($A8&gt;=($G$1+89),IF(AND(MONTH(A9+5)=MONTH(A8+5),MONTH(A9+5)=MONTH(A7+5)),0,1),0),"")</f>
        <v>0</v>
      </c>
      <c r="F9" s="42"/>
      <c r="G9" s="42">
        <f ca="1">IF(NOW()&gt;$A9,IF(G8+E9+F9&gt;24,24,G8+E9+F9),"")</f>
        <v>0</v>
      </c>
    </row>
    <row r="10" spans="1:7" ht="12.75">
      <c r="A10" s="34">
        <f>A9+14</f>
        <v>39907</v>
      </c>
      <c r="B10" s="42"/>
      <c r="C10" s="42"/>
      <c r="D10" s="42">
        <f ca="1">IF(NOW()&gt;$A10,D9+B10+C10,"")</f>
        <v>0</v>
      </c>
      <c r="E10" s="42">
        <f ca="1">IF(NOW()&gt;$A10,IF($A9&gt;=($G$1+89),IF(AND(MONTH(A10+5)=MONTH(A9+5),MONTH(A10+5)=MONTH(A8+5)),0,1),0),"")</f>
        <v>0</v>
      </c>
      <c r="F10" s="42"/>
      <c r="G10" s="42">
        <f ca="1">IF(NOW()&gt;$A10,IF(G9+E10+F10&gt;24,24,G9+E10+F10),"")</f>
        <v>0</v>
      </c>
    </row>
    <row r="11" spans="1:7" ht="12.75">
      <c r="A11" s="34">
        <f>A10+14</f>
        <v>39921</v>
      </c>
      <c r="B11" s="42"/>
      <c r="C11" s="42"/>
      <c r="D11" s="42">
        <f ca="1">IF(NOW()&gt;$A11,D10+B11+C11,"")</f>
        <v>0</v>
      </c>
      <c r="E11" s="42">
        <f ca="1">IF(NOW()&gt;$A11,IF($A10&gt;=($G$1+89),IF(AND(MONTH(A11+5)=MONTH(A10+5),MONTH(A11+5)=MONTH(A9+5)),0,1),0),"")</f>
        <v>0</v>
      </c>
      <c r="F11" s="42"/>
      <c r="G11" s="42">
        <f ca="1">IF(NOW()&gt;$A11,IF(G10+E11+F11&gt;24,24,G10+E11+F11),"")</f>
        <v>0</v>
      </c>
    </row>
    <row r="12" spans="1:7" ht="12.75">
      <c r="A12" s="34">
        <f>A11+14</f>
        <v>39935</v>
      </c>
      <c r="B12" s="42"/>
      <c r="C12" s="42"/>
      <c r="D12" s="42">
        <f ca="1">IF(NOW()&gt;$A12,D11+B12+C12,"")</f>
      </c>
      <c r="E12" s="42">
        <f ca="1">IF(NOW()&gt;$A12,IF($A11&gt;=($G$1+89),IF(AND(MONTH(A12+5)=MONTH(A11+5),MONTH(A12+5)=MONTH(A10+5)),0,1),0),"")</f>
      </c>
      <c r="F12" s="42"/>
      <c r="G12" s="42">
        <f ca="1">IF(NOW()&gt;$A12,IF(G11+E12+F12&gt;24,24,G11+E12+F12),"")</f>
      </c>
    </row>
    <row r="13" spans="1:7" ht="12.75">
      <c r="A13" s="34">
        <f>A12+14</f>
        <v>39949</v>
      </c>
      <c r="B13" s="42"/>
      <c r="C13" s="42"/>
      <c r="D13" s="42">
        <f ca="1">IF(NOW()&gt;$A13,D12+B13+C13,"")</f>
      </c>
      <c r="E13" s="42">
        <f ca="1">IF(NOW()&gt;$A13,IF($A12&gt;=($G$1+89),IF(AND(MONTH(A13+5)=MONTH(A12+5),MONTH(A13+5)=MONTH(A11+5)),0,1),0),"")</f>
      </c>
      <c r="F13" s="42"/>
      <c r="G13" s="42">
        <f ca="1">IF(NOW()&gt;$A13,IF(G12+E13+F13&gt;24,24,G12+E13+F13),"")</f>
      </c>
    </row>
    <row r="14" spans="1:7" ht="12.75">
      <c r="A14" s="34">
        <f>A13+14</f>
        <v>39963</v>
      </c>
      <c r="B14" s="42"/>
      <c r="C14" s="42"/>
      <c r="D14" s="42">
        <f ca="1">IF(NOW()&gt;$A14,D13+B14+C14,"")</f>
      </c>
      <c r="E14" s="42">
        <f ca="1">IF(NOW()&gt;$A14,IF($A13&gt;=($G$1+89),IF(AND(MONTH(A14+5)=MONTH(A13+5),MONTH(A14+5)=MONTH(A12+5)),0,1),0),"")</f>
      </c>
      <c r="F14" s="42"/>
      <c r="G14" s="42">
        <f ca="1">IF(NOW()&gt;$A14,IF(G13+E14+F14&gt;24,24,G13+E14+F14),"")</f>
      </c>
    </row>
    <row r="15" spans="1:7" ht="12.75">
      <c r="A15" s="34">
        <f>A14+14</f>
        <v>39977</v>
      </c>
      <c r="B15" s="42"/>
      <c r="C15" s="42"/>
      <c r="D15" s="42">
        <f ca="1">IF(NOW()&gt;$A15,D14+B15+C15,"")</f>
      </c>
      <c r="E15" s="42">
        <f ca="1">IF(NOW()&gt;$A15,IF($A14&gt;=($G$1+89),IF(AND(MONTH(A15+5)=MONTH(A14+5),MONTH(A15+5)=MONTH(A13+5)),0,1),0),"")</f>
      </c>
      <c r="F15" s="42"/>
      <c r="G15" s="42">
        <f ca="1">IF(NOW()&gt;$A15,IF(G14+E15+F15&gt;24,24,G14+E15+F15),"")</f>
      </c>
    </row>
    <row r="16" spans="1:7" ht="12.75">
      <c r="A16" s="34">
        <f>A15+14</f>
        <v>39991</v>
      </c>
      <c r="B16" s="42"/>
      <c r="C16" s="42"/>
      <c r="D16" s="42">
        <f ca="1">IF(NOW()&gt;$A16,D15+B16+C16,"")</f>
      </c>
      <c r="E16" s="42">
        <f ca="1">IF(NOW()&gt;$A16,IF($A15&gt;=($G$1+89),IF(AND(MONTH(A16+5)=MONTH(A15+5),MONTH(A16+5)=MONTH(A14+5)),0,1),0),"")</f>
      </c>
      <c r="F16" s="42"/>
      <c r="G16" s="42">
        <f ca="1">IF(NOW()&gt;$A16,IF(G15+E16+F16&gt;24,24,G15+E16+F16),"")</f>
      </c>
    </row>
    <row r="17" spans="1:7" ht="12.75">
      <c r="A17" s="34">
        <f>A16+14</f>
        <v>40005</v>
      </c>
      <c r="B17" s="42"/>
      <c r="C17" s="42"/>
      <c r="D17" s="42">
        <f ca="1">IF(NOW()&gt;$A17,D16+B17+C17,"")</f>
      </c>
      <c r="E17" s="42">
        <f ca="1">IF(NOW()&gt;$A17,IF($A16&gt;=($G$1+89),IF(AND(MONTH(A17+5)=MONTH(A16+5),MONTH(A17+5)=MONTH(A15+5)),0,1),0),"")</f>
      </c>
      <c r="F17" s="42"/>
      <c r="G17" s="42">
        <f ca="1">IF(NOW()&gt;$A17,IF(G16+E17+F17&gt;24,24,G16+E17+F17),"")</f>
      </c>
    </row>
    <row r="18" spans="1:7" ht="12.75">
      <c r="A18" s="34">
        <f>A17+14</f>
        <v>40019</v>
      </c>
      <c r="B18" s="42"/>
      <c r="C18" s="42"/>
      <c r="D18" s="42">
        <f ca="1">IF(NOW()&gt;$A18,D17+B18+C18,"")</f>
      </c>
      <c r="E18" s="42">
        <f ca="1">IF(NOW()&gt;$A18,IF($A17&gt;=($G$1+89),IF(AND(MONTH(A18+5)=MONTH(A17+5),MONTH(A18+5)=MONTH(A16+5)),0,1),0),"")</f>
      </c>
      <c r="F18" s="42"/>
      <c r="G18" s="42">
        <f ca="1">IF(NOW()&gt;$A18,IF(G17+E18+F18&gt;24,24,G17+E18+F18),"")</f>
      </c>
    </row>
    <row r="19" spans="1:7" ht="12.75">
      <c r="A19" s="34">
        <f>A18+14</f>
        <v>40033</v>
      </c>
      <c r="B19" s="42"/>
      <c r="C19" s="42"/>
      <c r="D19" s="42">
        <f ca="1">IF(NOW()&gt;$A19,D18+B19+C19,"")</f>
      </c>
      <c r="E19" s="42">
        <f ca="1">IF(NOW()&gt;$A19,IF($A18&gt;=($G$1+89),IF(AND(MONTH(A19+5)=MONTH(A18+5),MONTH(A19+5)=MONTH(A17+5)),0,1),0),"")</f>
      </c>
      <c r="F19" s="42"/>
      <c r="G19" s="42">
        <f ca="1">IF(NOW()&gt;$A19,IF(G18+E19+F19&gt;24,24,G18+E19+F19),"")</f>
      </c>
    </row>
    <row r="20" spans="1:7" ht="12.75">
      <c r="A20" s="34">
        <f>A19+14</f>
        <v>40047</v>
      </c>
      <c r="B20" s="42"/>
      <c r="C20" s="42"/>
      <c r="D20" s="42">
        <f ca="1">IF(NOW()&gt;$A20,D19+B20+C20,"")</f>
      </c>
      <c r="E20" s="42">
        <f ca="1">IF(NOW()&gt;$A20,IF($A19&gt;=($G$1+89),IF(AND(MONTH(A20+5)=MONTH(A19+5),MONTH(A20+5)=MONTH(A18+5)),0,1),0),"")</f>
      </c>
      <c r="F20" s="42"/>
      <c r="G20" s="42">
        <f ca="1">IF(NOW()&gt;$A20,IF(G19+E20+F20&gt;24,24,G19+E20+F20),"")</f>
      </c>
    </row>
    <row r="21" spans="1:7" ht="12.75">
      <c r="A21" s="34">
        <f>A20+14</f>
        <v>40061</v>
      </c>
      <c r="B21" s="42"/>
      <c r="C21" s="42"/>
      <c r="D21" s="42">
        <f ca="1">IF(NOW()&gt;$A21,D20+B21+C21,"")</f>
      </c>
      <c r="E21" s="42">
        <f ca="1">IF(NOW()&gt;$A21,IF($A20&gt;=($G$1+89),IF(AND(MONTH(A21+5)=MONTH(A20+5),MONTH(A21+5)=MONTH(A19+5)),0,1),0),"")</f>
      </c>
      <c r="F21" s="42"/>
      <c r="G21" s="42">
        <f ca="1">IF(NOW()&gt;$A21,IF(G20+E21+F21&gt;24,24,G20+E21+F21),"")</f>
      </c>
    </row>
    <row r="22" spans="1:7" ht="12.75">
      <c r="A22" s="34">
        <f>A21+14</f>
        <v>40075</v>
      </c>
      <c r="B22" s="42"/>
      <c r="C22" s="42"/>
      <c r="D22" s="42">
        <f ca="1">IF(NOW()&gt;$A22,D21+B22+C22,"")</f>
      </c>
      <c r="E22" s="42">
        <f ca="1">IF(NOW()&gt;$A22,IF($A21&gt;=($G$1+89),IF(AND(MONTH(A22+5)=MONTH(A21+5),MONTH(A22+5)=MONTH(A20+5)),0,1),0),"")</f>
      </c>
      <c r="F22" s="42"/>
      <c r="G22" s="42">
        <f ca="1">IF(NOW()&gt;$A22,IF(G21+E22+F22&gt;24,24,G21+E22+F22),"")</f>
      </c>
    </row>
    <row r="23" spans="1:7" ht="12.75">
      <c r="A23" s="34">
        <f>A22+14</f>
        <v>40089</v>
      </c>
      <c r="B23" s="42"/>
      <c r="C23" s="42"/>
      <c r="D23" s="42">
        <f ca="1">IF(NOW()&gt;$A23,D22+B23+C23,"")</f>
      </c>
      <c r="E23" s="42">
        <f ca="1">IF(NOW()&gt;$A23,IF($A22&gt;=($G$1+89),IF(AND(MONTH(A23+5)=MONTH(A22+5),MONTH(A23+5)=MONTH(A21+5)),0,1),0),"")</f>
      </c>
      <c r="F23" s="42"/>
      <c r="G23" s="42">
        <f ca="1">IF(NOW()&gt;$A23,IF(G22+E23+F23&gt;24,24,G22+E23+F23),"")</f>
      </c>
    </row>
    <row r="24" spans="1:4" ht="12.75">
      <c r="A24"/>
      <c r="B24"/>
      <c r="C24"/>
      <c r="D24"/>
    </row>
    <row r="25" spans="1:7" ht="7.5" customHeight="1">
      <c r="A25" s="60"/>
      <c r="B25" s="61"/>
      <c r="C25" s="61"/>
      <c r="D25" s="61"/>
      <c r="E25" s="62"/>
      <c r="F25" s="62"/>
      <c r="G25" s="62"/>
    </row>
  </sheetData>
  <mergeCells count="9">
    <mergeCell ref="B1:E1"/>
    <mergeCell ref="N1:O1"/>
    <mergeCell ref="B2:C2"/>
    <mergeCell ref="N2:O2"/>
    <mergeCell ref="Q2:R2"/>
    <mergeCell ref="B3:C3"/>
    <mergeCell ref="B4:G4"/>
    <mergeCell ref="B6:C6"/>
    <mergeCell ref="E6:F6"/>
  </mergeCells>
  <printOptions horizontalCentered="1"/>
  <pageMargins left="0.5" right="0.5" top="0.5" bottom="0.7388888888888889" header="0.5118055555555555" footer="0.5"/>
  <pageSetup horizontalDpi="300" verticalDpi="300" orientation="landscape"/>
  <headerFooter alignWithMargins="0"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49"/>
  <sheetViews>
    <sheetView workbookViewId="0" topLeftCell="A1">
      <selection activeCell="A47" sqref="A47"/>
    </sheetView>
  </sheetViews>
  <sheetFormatPr defaultColWidth="12.57421875" defaultRowHeight="12.75"/>
  <cols>
    <col min="1" max="1" width="12.00390625" style="1" customWidth="1"/>
    <col min="2" max="3" width="6.8515625" style="1" customWidth="1"/>
    <col min="4" max="4" width="12.00390625" style="1" customWidth="1"/>
    <col min="5" max="6" width="6.57421875" style="0" customWidth="1"/>
    <col min="8" max="9" width="6.57421875" style="0" customWidth="1"/>
    <col min="11" max="12" width="6.57421875" style="0" customWidth="1"/>
    <col min="14" max="15" width="6.421875" style="0" customWidth="1"/>
    <col min="17" max="17" width="6.421875" style="0" customWidth="1"/>
    <col min="18" max="18" width="6.57421875" style="0" customWidth="1"/>
    <col min="32" max="52" width="8.421875" style="0" customWidth="1"/>
    <col min="53" max="54" width="8.140625" style="0" customWidth="1"/>
    <col min="55" max="16384" width="11.57421875" style="0" customWidth="1"/>
  </cols>
  <sheetData>
    <row r="1" spans="1:42" ht="12.75">
      <c r="A1" s="66" t="s">
        <v>55</v>
      </c>
      <c r="B1" s="80" t="s">
        <v>113</v>
      </c>
      <c r="C1" s="80"/>
      <c r="D1" s="80"/>
      <c r="E1" s="80"/>
      <c r="F1" s="23">
        <v>360101</v>
      </c>
      <c r="G1" s="24">
        <v>39020</v>
      </c>
      <c r="H1" s="25">
        <v>2080</v>
      </c>
      <c r="I1" s="25">
        <f ca="1">CHOOSE(ROUNDDOWN((NOW()-G1)/365.25,0)+1,0,40,80,80,80,120,120,120,120,120,120,120,120,120,120,120,120,120,120,120,120,120)*H1/2080</f>
        <v>80</v>
      </c>
      <c r="L1" s="41"/>
      <c r="N1" s="37">
        <f>DATE(YEAR(N3)-1,MONTH(N3),DAY(N3))</f>
        <v>39020</v>
      </c>
      <c r="O1" s="37"/>
      <c r="AN1" s="29"/>
      <c r="AO1" s="29"/>
      <c r="AP1" s="29"/>
    </row>
    <row r="2" spans="1:49" ht="12.75">
      <c r="A2" s="38" t="s">
        <v>84</v>
      </c>
      <c r="B2" s="39" t="s">
        <v>85</v>
      </c>
      <c r="C2" s="39"/>
      <c r="D2" s="40">
        <f>INDEX($D$7:D$48,COUNT($D$7:D$48),1)</f>
        <v>72</v>
      </c>
      <c r="E2" s="39" t="s">
        <v>86</v>
      </c>
      <c r="F2" s="39"/>
      <c r="G2" s="40">
        <f>INDEX($G$7:G$48,COUNT($G$7:G$48),1)</f>
        <v>10</v>
      </c>
      <c r="L2" s="41"/>
      <c r="M2" s="42"/>
      <c r="N2" s="37">
        <v>39359</v>
      </c>
      <c r="O2" s="37"/>
      <c r="P2" s="33">
        <f>N2-N1</f>
        <v>339</v>
      </c>
      <c r="Q2" s="43">
        <f>P2/($P$2+$P$3)</f>
        <v>0.9287671232876712</v>
      </c>
      <c r="R2" s="43"/>
      <c r="S2" s="44">
        <f>I1*Q2</f>
        <v>74.30136986301369</v>
      </c>
      <c r="AU2" s="29"/>
      <c r="AV2" s="29"/>
      <c r="AW2" s="29"/>
    </row>
    <row r="3" spans="1:49" ht="12.75">
      <c r="A3" s="45" t="s">
        <v>87</v>
      </c>
      <c r="B3"/>
      <c r="C3"/>
      <c r="D3"/>
      <c r="L3" s="41"/>
      <c r="M3" s="42"/>
      <c r="N3" s="37">
        <f>IF(DATE(2007,MONTH(G1),DAY(G1))&gt;N2,DATE(2007,MONTH(G1),DAY(G1)),DATE(2008,MONTH(G1),DAY(G1)))</f>
        <v>39385</v>
      </c>
      <c r="O3" s="37"/>
      <c r="P3" s="33">
        <f>N3-N2</f>
        <v>26</v>
      </c>
      <c r="Q3" s="43">
        <f>P3/(P2+P3)</f>
        <v>0.07123287671232877</v>
      </c>
      <c r="R3" s="43"/>
      <c r="S3" s="44">
        <f>I1*Q3</f>
        <v>5.698630136986301</v>
      </c>
      <c r="AU3" s="29"/>
      <c r="AV3" s="29"/>
      <c r="AW3" s="29"/>
    </row>
    <row r="4" spans="1:19" ht="12.75">
      <c r="A4" s="46" t="str">
        <f>TEXT(INDEX($A$7:A$48,COUNT($D$7:D$48),1),"MM/DD/YY")</f>
        <v>04/18/09</v>
      </c>
      <c r="B4" s="47" t="s">
        <v>88</v>
      </c>
      <c r="C4" s="47"/>
      <c r="D4" s="47"/>
      <c r="E4" s="47"/>
      <c r="F4" s="47"/>
      <c r="G4" s="47"/>
      <c r="H4" s="48" t="s">
        <v>89</v>
      </c>
      <c r="I4" s="48"/>
      <c r="J4" s="48"/>
      <c r="K4" s="48"/>
      <c r="L4" s="48"/>
      <c r="M4" s="48"/>
      <c r="N4" s="49" t="s">
        <v>90</v>
      </c>
      <c r="O4" s="49"/>
      <c r="P4" s="49"/>
      <c r="Q4" s="49"/>
      <c r="R4" s="49"/>
      <c r="S4" s="49"/>
    </row>
    <row r="5" spans="1:19" ht="12.75">
      <c r="A5" s="50" t="s">
        <v>91</v>
      </c>
      <c r="B5" s="51" t="s">
        <v>92</v>
      </c>
      <c r="C5" s="51" t="s">
        <v>93</v>
      </c>
      <c r="D5" s="52" t="s">
        <v>94</v>
      </c>
      <c r="E5" s="51" t="s">
        <v>92</v>
      </c>
      <c r="F5" s="51" t="s">
        <v>93</v>
      </c>
      <c r="G5" s="52" t="s">
        <v>94</v>
      </c>
      <c r="H5" s="53" t="s">
        <v>92</v>
      </c>
      <c r="I5" s="53" t="s">
        <v>93</v>
      </c>
      <c r="J5" s="53" t="s">
        <v>95</v>
      </c>
      <c r="K5" s="53" t="s">
        <v>92</v>
      </c>
      <c r="L5" s="53" t="s">
        <v>93</v>
      </c>
      <c r="M5" s="53" t="s">
        <v>96</v>
      </c>
      <c r="N5" s="54" t="s">
        <v>92</v>
      </c>
      <c r="O5" s="54" t="s">
        <v>93</v>
      </c>
      <c r="P5" s="54" t="s">
        <v>95</v>
      </c>
      <c r="Q5" s="54" t="s">
        <v>92</v>
      </c>
      <c r="R5" s="54" t="s">
        <v>93</v>
      </c>
      <c r="S5" s="54" t="s">
        <v>96</v>
      </c>
    </row>
    <row r="6" spans="1:19" ht="12.75">
      <c r="A6" s="51" t="s">
        <v>97</v>
      </c>
      <c r="B6" s="51" t="s">
        <v>95</v>
      </c>
      <c r="C6" s="51"/>
      <c r="D6" s="51" t="s">
        <v>95</v>
      </c>
      <c r="E6" s="51" t="s">
        <v>96</v>
      </c>
      <c r="F6" s="51"/>
      <c r="G6" s="51" t="s">
        <v>96</v>
      </c>
      <c r="H6" s="55" t="s">
        <v>95</v>
      </c>
      <c r="I6" s="55"/>
      <c r="J6" s="55" t="s">
        <v>98</v>
      </c>
      <c r="K6" s="55" t="s">
        <v>96</v>
      </c>
      <c r="L6" s="55"/>
      <c r="M6" s="55" t="s">
        <v>98</v>
      </c>
      <c r="N6" s="56" t="s">
        <v>95</v>
      </c>
      <c r="O6" s="56"/>
      <c r="P6" s="56" t="s">
        <v>98</v>
      </c>
      <c r="Q6" s="56" t="s">
        <v>96</v>
      </c>
      <c r="R6" s="56"/>
      <c r="S6" s="56" t="s">
        <v>98</v>
      </c>
    </row>
    <row r="7" spans="1:19" ht="12.75">
      <c r="A7" s="34">
        <v>39361</v>
      </c>
      <c r="B7" s="57"/>
      <c r="C7" s="57"/>
      <c r="D7" s="42">
        <f>P7+J7</f>
        <v>0</v>
      </c>
      <c r="E7" s="57"/>
      <c r="F7" s="57"/>
      <c r="G7" s="42">
        <f>S7+M7</f>
        <v>12</v>
      </c>
      <c r="H7" s="57"/>
      <c r="I7" s="57"/>
      <c r="J7" s="58">
        <v>0</v>
      </c>
      <c r="K7" s="57"/>
      <c r="L7" s="57"/>
      <c r="M7" s="58">
        <v>12</v>
      </c>
      <c r="N7" s="57"/>
      <c r="O7" s="57"/>
      <c r="P7" s="58">
        <v>0</v>
      </c>
      <c r="Q7" s="57"/>
      <c r="R7" s="57"/>
      <c r="S7" s="58">
        <v>0</v>
      </c>
    </row>
    <row r="8" spans="1:19" ht="12.75">
      <c r="A8" s="34">
        <f>A7+14</f>
        <v>39375</v>
      </c>
      <c r="B8" s="42">
        <f>IF(H8+N8&lt;&gt;0,H8+N8,"")</f>
      </c>
      <c r="C8" s="42">
        <f>IF(I8+O8&lt;&gt;0,I8+O8,"")</f>
      </c>
      <c r="D8" s="42">
        <f ca="1">IF(NOW()&gt;$A8,P8+J8,"")</f>
        <v>0</v>
      </c>
      <c r="E8" s="42">
        <f>IF(K8+Q8&lt;&gt;0,K8+Q8,"")</f>
        <v>1</v>
      </c>
      <c r="F8" s="42">
        <f>IF(L8+R8&lt;&gt;0,L8+R8,"")</f>
      </c>
      <c r="G8" s="42">
        <f ca="1">IF(NOW()&gt;$A8,S8+M8,"")</f>
        <v>13</v>
      </c>
      <c r="H8" s="42"/>
      <c r="I8" s="42"/>
      <c r="J8" s="42">
        <f ca="1">IF(NOW()&gt;$A8,J7+H8+I8,"")</f>
        <v>0</v>
      </c>
      <c r="K8" s="42"/>
      <c r="L8" s="42"/>
      <c r="M8" s="42">
        <f ca="1">IF(NOW()&gt;$A8,M7+K8+L8,"")</f>
        <v>12</v>
      </c>
      <c r="N8" s="42"/>
      <c r="O8" s="42"/>
      <c r="P8" s="42">
        <f ca="1">IF(NOW()&gt;$A8,P7+N8+O8,"")</f>
        <v>0</v>
      </c>
      <c r="Q8" s="42">
        <v>1</v>
      </c>
      <c r="R8" s="42"/>
      <c r="S8" s="42">
        <f ca="1">IF(NOW()&gt;$A8,S7+Q8+R8,"")</f>
        <v>1</v>
      </c>
    </row>
    <row r="9" spans="1:19" ht="12.75">
      <c r="A9" s="34">
        <f>A8+14</f>
        <v>39389</v>
      </c>
      <c r="B9" s="42">
        <f>IF(H9+N9&lt;&gt;0,H9+N9,"")</f>
        <v>40</v>
      </c>
      <c r="C9" s="42">
        <f>IF(I9+O9&lt;&gt;0,I9+O9,"")</f>
      </c>
      <c r="D9" s="42">
        <f ca="1">IF(NOW()&gt;$A9,P9+J9,"")</f>
        <v>40</v>
      </c>
      <c r="E9" s="42">
        <f>IF(K9+Q9&lt;&gt;0,K9+Q9,"")</f>
        <v>1</v>
      </c>
      <c r="F9" s="42">
        <f>IF(L9+R9&lt;&gt;0,L9+R9,"")</f>
        <v>-16</v>
      </c>
      <c r="G9" s="42">
        <f ca="1">IF(NOW()&gt;$A9,S9+M9,"")</f>
        <v>-2</v>
      </c>
      <c r="H9" s="42">
        <f>(DATE(2007,10,4)-$G$1)/365*$I$1</f>
        <v>74.30136986301369</v>
      </c>
      <c r="I9" s="42"/>
      <c r="J9" s="42">
        <f ca="1">IF(NOW()&gt;$A9,J8+H9+I9,"")</f>
        <v>74.30136986301369</v>
      </c>
      <c r="K9" s="42"/>
      <c r="L9" s="42">
        <v>-12</v>
      </c>
      <c r="M9" s="42">
        <f ca="1">IF(NOW()&gt;$A9,M8+K9+L9,"")</f>
        <v>0</v>
      </c>
      <c r="N9" s="42">
        <f>40-H9</f>
        <v>-34.30136986301369</v>
      </c>
      <c r="O9" s="42"/>
      <c r="P9" s="42">
        <f ca="1">IF(NOW()&gt;$A9,P8+N9+O9,"")</f>
        <v>-34.30136986301369</v>
      </c>
      <c r="Q9" s="42">
        <v>1</v>
      </c>
      <c r="R9" s="42">
        <v>-4</v>
      </c>
      <c r="S9" s="42">
        <f ca="1">IF(NOW()&gt;$A9,S8+Q9+R9,"")</f>
        <v>-2</v>
      </c>
    </row>
    <row r="10" spans="1:19" ht="12.75">
      <c r="A10" s="34">
        <f>A9+14</f>
        <v>39403</v>
      </c>
      <c r="B10" s="42">
        <f>IF(H10+N10&lt;&gt;0,H10+N10,"")</f>
      </c>
      <c r="C10" s="42">
        <f>IF(I10+O10&lt;&gt;0,I10+O10,"")</f>
      </c>
      <c r="D10" s="42">
        <f ca="1">IF(NOW()&gt;$A10,P10+J10,"")</f>
        <v>40</v>
      </c>
      <c r="E10" s="42">
        <f>IF(K10+Q10&lt;&gt;0,K10+Q10,"")</f>
        <v>1</v>
      </c>
      <c r="F10" s="42">
        <f>IF(L10+R10&lt;&gt;0,L10+R10,"")</f>
      </c>
      <c r="G10" s="42">
        <f ca="1">IF(NOW()&gt;$A10,S10+M10,"")</f>
        <v>-1</v>
      </c>
      <c r="H10" s="42"/>
      <c r="I10" s="42"/>
      <c r="J10" s="42">
        <f ca="1">IF(NOW()&gt;$A10,J9+H10+I10,"")</f>
        <v>74.30136986301369</v>
      </c>
      <c r="K10" s="42"/>
      <c r="L10" s="42"/>
      <c r="M10" s="42">
        <f ca="1">IF(NOW()&gt;$A10,M9+K10+L10,"")</f>
        <v>0</v>
      </c>
      <c r="N10" s="42"/>
      <c r="O10" s="42"/>
      <c r="P10" s="42">
        <f ca="1">IF(NOW()&gt;$A10,P9+N10+O10,"")</f>
        <v>-34.30136986301369</v>
      </c>
      <c r="Q10" s="42">
        <v>1</v>
      </c>
      <c r="R10" s="42"/>
      <c r="S10" s="42">
        <f ca="1">IF(NOW()&gt;$A10,S9+Q10+R10,"")</f>
        <v>-1</v>
      </c>
    </row>
    <row r="11" spans="1:19" ht="12.75">
      <c r="A11" s="34">
        <f>A10+14</f>
        <v>39417</v>
      </c>
      <c r="B11" s="42">
        <f>IF(H11+N11&lt;&gt;0,H11+N11,"")</f>
      </c>
      <c r="C11" s="42">
        <f>IF(I11+O11&lt;&gt;0,I11+O11,"")</f>
      </c>
      <c r="D11" s="42">
        <f ca="1">IF(NOW()&gt;$A11,P11+J11,"")</f>
        <v>40</v>
      </c>
      <c r="E11" s="42">
        <f>IF(K11+Q11&lt;&gt;0,K11+Q11,"")</f>
        <v>1</v>
      </c>
      <c r="F11" s="42">
        <f>IF(L11+R11&lt;&gt;0,L11+R11,"")</f>
      </c>
      <c r="G11" s="42">
        <f ca="1">IF(NOW()&gt;$A11,S11+M11,"")</f>
        <v>0</v>
      </c>
      <c r="H11" s="42"/>
      <c r="I11" s="42"/>
      <c r="J11" s="42">
        <f ca="1">IF(NOW()&gt;$A11,J10+H11+I11,"")</f>
        <v>74.30136986301369</v>
      </c>
      <c r="K11" s="42"/>
      <c r="L11" s="42"/>
      <c r="M11" s="42">
        <f ca="1">IF(NOW()&gt;$A11,M10+K11+L11,"")</f>
        <v>0</v>
      </c>
      <c r="N11" s="42"/>
      <c r="O11" s="42"/>
      <c r="P11" s="42">
        <f ca="1">IF(NOW()&gt;$A11,P10+N11+O11,"")</f>
        <v>-34.30136986301369</v>
      </c>
      <c r="Q11" s="42">
        <v>1</v>
      </c>
      <c r="R11" s="42"/>
      <c r="S11" s="42">
        <f ca="1">IF(NOW()&gt;$A11,S10+Q11+R11,"")</f>
        <v>0</v>
      </c>
    </row>
    <row r="12" spans="1:19" ht="12.75">
      <c r="A12" s="34">
        <f>A11+14</f>
        <v>39431</v>
      </c>
      <c r="B12" s="42">
        <f>IF(H12+N12&lt;&gt;0,H12+N12,"")</f>
      </c>
      <c r="C12" s="42">
        <f>IF(I12+O12&lt;&gt;0,I12+O12,"")</f>
        <v>-15.5</v>
      </c>
      <c r="D12" s="42">
        <f ca="1">IF(NOW()&gt;$A12,P12+J12,"")</f>
        <v>24.5</v>
      </c>
      <c r="E12" s="42">
        <f>IF(K12+Q12&lt;&gt;0,K12+Q12,"")</f>
        <v>1</v>
      </c>
      <c r="F12" s="42">
        <f>IF(L12+R12&lt;&gt;0,L12+R12,"")</f>
      </c>
      <c r="G12" s="42">
        <f ca="1">IF(NOW()&gt;$A12,S12+M12,"")</f>
        <v>1</v>
      </c>
      <c r="H12" s="42"/>
      <c r="I12" s="42">
        <v>-15.5</v>
      </c>
      <c r="J12" s="42">
        <f ca="1">IF(NOW()&gt;$A12,J11+H12+I12,"")</f>
        <v>58.80136986301369</v>
      </c>
      <c r="K12" s="42"/>
      <c r="L12" s="42"/>
      <c r="M12" s="42">
        <f ca="1">IF(NOW()&gt;$A12,M11+K12+L12,"")</f>
        <v>0</v>
      </c>
      <c r="N12" s="42"/>
      <c r="O12" s="42"/>
      <c r="P12" s="42">
        <f ca="1">IF(NOW()&gt;$A12,P11+N12+O12,"")</f>
        <v>-34.30136986301369</v>
      </c>
      <c r="Q12" s="42">
        <v>1</v>
      </c>
      <c r="R12" s="42"/>
      <c r="S12" s="42">
        <f ca="1">IF(NOW()&gt;$A12,S11+Q12+R12,"")</f>
        <v>1</v>
      </c>
    </row>
    <row r="13" spans="1:19" ht="12.75">
      <c r="A13" s="34">
        <f>A12+14</f>
        <v>39445</v>
      </c>
      <c r="B13" s="42">
        <f>IF(H13+N13&lt;&gt;0,H13+N13,"")</f>
      </c>
      <c r="C13" s="42">
        <f>IF(I13+O13&lt;&gt;0,I13+O13,"")</f>
      </c>
      <c r="D13" s="42">
        <f ca="1">IF(NOW()&gt;$A13,P13+J13,"")</f>
        <v>24.5</v>
      </c>
      <c r="E13" s="42">
        <f>IF(K13+Q13&lt;&gt;0,K13+Q13,"")</f>
      </c>
      <c r="F13" s="42">
        <f>IF(L13+R13&lt;&gt;0,L13+R13,"")</f>
      </c>
      <c r="G13" s="42">
        <f ca="1">IF(NOW()&gt;$A13,S13+M13,"")</f>
        <v>1</v>
      </c>
      <c r="H13" s="42"/>
      <c r="I13" s="42"/>
      <c r="J13" s="42">
        <f ca="1">IF(NOW()&gt;$A13,J12+H13+I13,"")</f>
        <v>58.80136986301369</v>
      </c>
      <c r="K13" s="42"/>
      <c r="L13" s="42"/>
      <c r="M13" s="42">
        <f ca="1">IF(NOW()&gt;$A13,M12+K13+L13,"")</f>
        <v>0</v>
      </c>
      <c r="N13" s="42"/>
      <c r="O13" s="42"/>
      <c r="P13" s="42">
        <f ca="1">IF(NOW()&gt;$A13,P12+N13+O13,"")</f>
        <v>-34.30136986301369</v>
      </c>
      <c r="Q13" s="59">
        <v>0</v>
      </c>
      <c r="R13" s="42"/>
      <c r="S13" s="42">
        <f ca="1">IF(NOW()&gt;$A13,S12+Q13+R13,"")</f>
        <v>1</v>
      </c>
    </row>
    <row r="14" spans="1:19" ht="12.75">
      <c r="A14" s="34">
        <f>A13+14</f>
        <v>39459</v>
      </c>
      <c r="B14" s="42">
        <f>IF(H14+N14&lt;&gt;0,H14+N14,"")</f>
      </c>
      <c r="C14" s="42">
        <f>IF(I14+O14&lt;&gt;0,I14+O14,"")</f>
      </c>
      <c r="D14" s="42">
        <f ca="1">IF(NOW()&gt;$A14,P14+J14,"")</f>
        <v>24.5</v>
      </c>
      <c r="E14" s="42">
        <f>IF(K14+Q14&lt;&gt;0,K14+Q14,"")</f>
        <v>1</v>
      </c>
      <c r="F14" s="42">
        <f>IF(L14+R14&lt;&gt;0,L14+R14,"")</f>
      </c>
      <c r="G14" s="42">
        <f ca="1">IF(NOW()&gt;$A14,S14+M14,"")</f>
        <v>2</v>
      </c>
      <c r="H14" s="42"/>
      <c r="I14" s="42"/>
      <c r="J14" s="42">
        <f ca="1">IF(NOW()&gt;$A14,J13+H14+I14,"")</f>
        <v>58.80136986301369</v>
      </c>
      <c r="K14" s="42"/>
      <c r="L14" s="42"/>
      <c r="M14" s="42">
        <f ca="1">IF(NOW()&gt;$A14,M13+K14+L14,"")</f>
        <v>0</v>
      </c>
      <c r="N14" s="42"/>
      <c r="O14" s="42"/>
      <c r="P14" s="42">
        <f ca="1">IF(NOW()&gt;$A14,P13+N14+O14,"")</f>
        <v>-34.30136986301369</v>
      </c>
      <c r="Q14" s="42">
        <v>1</v>
      </c>
      <c r="R14" s="42"/>
      <c r="S14" s="42">
        <f ca="1">IF(NOW()&gt;$A14,S13+Q14+R14,"")</f>
        <v>2</v>
      </c>
    </row>
    <row r="15" spans="1:19" ht="12.75">
      <c r="A15" s="34">
        <f>A14+14</f>
        <v>39473</v>
      </c>
      <c r="B15" s="42">
        <f>IF(H15+N15&lt;&gt;0,H15+N15,"")</f>
      </c>
      <c r="C15" s="42">
        <f>IF(I15+O15&lt;&gt;0,I15+O15,"")</f>
      </c>
      <c r="D15" s="42">
        <f ca="1">IF(NOW()&gt;$A15,P15+J15,"")</f>
        <v>24.5</v>
      </c>
      <c r="E15" s="42">
        <f>IF(K15+Q15&lt;&gt;0,K15+Q15,"")</f>
        <v>1</v>
      </c>
      <c r="F15" s="42">
        <f>IF(L15+R15&lt;&gt;0,L15+R15,"")</f>
      </c>
      <c r="G15" s="42">
        <f ca="1">IF(NOW()&gt;$A15,S15+M15,"")</f>
        <v>3</v>
      </c>
      <c r="H15" s="42"/>
      <c r="I15" s="42"/>
      <c r="J15" s="42">
        <f ca="1">IF(NOW()&gt;$A15,J14+H15+I15,"")</f>
        <v>58.80136986301369</v>
      </c>
      <c r="K15" s="42"/>
      <c r="L15" s="42"/>
      <c r="M15" s="42">
        <f ca="1">IF(NOW()&gt;$A15,M14+K15+L15,"")</f>
        <v>0</v>
      </c>
      <c r="N15" s="42"/>
      <c r="O15" s="42"/>
      <c r="P15" s="42">
        <f ca="1">IF(NOW()&gt;$A15,P14+N15+O15,"")</f>
        <v>-34.30136986301369</v>
      </c>
      <c r="Q15" s="42">
        <v>1</v>
      </c>
      <c r="R15" s="42"/>
      <c r="S15" s="42">
        <f ca="1">IF(NOW()&gt;$A15,S14+Q15+R15,"")</f>
        <v>3</v>
      </c>
    </row>
    <row r="16" spans="1:19" ht="12.75">
      <c r="A16" s="34">
        <f>A15+14</f>
        <v>39487</v>
      </c>
      <c r="B16" s="42">
        <f>IF(H16+N16&lt;&gt;0,H16+N16,"")</f>
      </c>
      <c r="C16" s="42">
        <f>IF(I16+O16&lt;&gt;0,I16+O16,"")</f>
      </c>
      <c r="D16" s="42">
        <f ca="1">IF(NOW()&gt;$A16,P16+J16,"")</f>
        <v>24.5</v>
      </c>
      <c r="E16" s="42">
        <f>IF(K16+Q16&lt;&gt;0,K16+Q16,"")</f>
        <v>1</v>
      </c>
      <c r="F16" s="42">
        <f>IF(L16+R16&lt;&gt;0,L16+R16,"")</f>
      </c>
      <c r="G16" s="42">
        <f ca="1">IF(NOW()&gt;$A16,S16+M16,"")</f>
        <v>4</v>
      </c>
      <c r="H16" s="42"/>
      <c r="I16" s="42"/>
      <c r="J16" s="42">
        <f ca="1">IF(NOW()&gt;$A16,J15+H16+I16,"")</f>
        <v>58.80136986301369</v>
      </c>
      <c r="K16" s="42"/>
      <c r="L16" s="42"/>
      <c r="M16" s="42">
        <f ca="1">IF(NOW()&gt;$A16,M15+K16+L16,"")</f>
        <v>0</v>
      </c>
      <c r="N16" s="42"/>
      <c r="O16" s="42"/>
      <c r="P16" s="42">
        <f ca="1">IF(NOW()&gt;$A16,P15+N16+O16,"")</f>
        <v>-34.30136986301369</v>
      </c>
      <c r="Q16" s="42">
        <v>1</v>
      </c>
      <c r="R16" s="42"/>
      <c r="S16" s="42">
        <f ca="1">IF(NOW()&gt;$A16,S15+Q16+R16,"")</f>
        <v>4</v>
      </c>
    </row>
    <row r="17" spans="1:19" ht="12.75">
      <c r="A17" s="34">
        <f>A16+14</f>
        <v>39501</v>
      </c>
      <c r="B17" s="42">
        <f>IF(H17+N17&lt;&gt;0,H17+N17,"")</f>
      </c>
      <c r="C17" s="42">
        <f>IF(I17+O17&lt;&gt;0,I17+O17,"")</f>
      </c>
      <c r="D17" s="42">
        <f ca="1">IF(NOW()&gt;$A17,P17+J17,"")</f>
        <v>24.5</v>
      </c>
      <c r="E17" s="42">
        <f>IF(K17+Q17&lt;&gt;0,K17+Q17,"")</f>
        <v>1</v>
      </c>
      <c r="F17" s="42">
        <f>IF(L17+R17&lt;&gt;0,L17+R17,"")</f>
      </c>
      <c r="G17" s="42">
        <f ca="1">IF(NOW()&gt;$A17,S17+M17,"")</f>
        <v>5</v>
      </c>
      <c r="H17" s="42"/>
      <c r="I17" s="42"/>
      <c r="J17" s="42">
        <f ca="1">IF(NOW()&gt;$A17,J16+H17+I17,"")</f>
        <v>58.80136986301369</v>
      </c>
      <c r="K17" s="42"/>
      <c r="L17" s="42"/>
      <c r="M17" s="42">
        <f ca="1">IF(NOW()&gt;$A17,M16+K17+L17,"")</f>
        <v>0</v>
      </c>
      <c r="N17" s="42"/>
      <c r="O17" s="42"/>
      <c r="P17" s="42">
        <f ca="1">IF(NOW()&gt;$A17,P16+N17+O17,"")</f>
        <v>-34.30136986301369</v>
      </c>
      <c r="Q17" s="42">
        <v>1</v>
      </c>
      <c r="R17" s="42"/>
      <c r="S17" s="42">
        <f ca="1">IF(NOW()&gt;$A17,S16+Q17+R17,"")</f>
        <v>5</v>
      </c>
    </row>
    <row r="18" spans="1:19" ht="12.75">
      <c r="A18" s="34">
        <f>A17+14</f>
        <v>39515</v>
      </c>
      <c r="B18" s="42">
        <f>IF(H18+N18&lt;&gt;0,H18+N18,"")</f>
      </c>
      <c r="C18" s="42">
        <f>IF(I18+O18&lt;&gt;0,I18+O18,"")</f>
        <v>-10</v>
      </c>
      <c r="D18" s="42">
        <f ca="1">IF(NOW()&gt;$A18,P18+J18,"")</f>
        <v>14.5</v>
      </c>
      <c r="E18" s="42">
        <f>IF(K18+Q18&lt;&gt;0,K18+Q18,"")</f>
        <v>1</v>
      </c>
      <c r="F18" s="42">
        <f>IF(L18+R18&lt;&gt;0,L18+R18,"")</f>
      </c>
      <c r="G18" s="42">
        <f ca="1">IF(NOW()&gt;$A18,S18+M18,"")</f>
        <v>6</v>
      </c>
      <c r="H18" s="42"/>
      <c r="I18" s="42">
        <v>-10</v>
      </c>
      <c r="J18" s="42">
        <f ca="1">IF(NOW()&gt;$A18,J17+H18+I18,"")</f>
        <v>48.80136986301369</v>
      </c>
      <c r="K18" s="42"/>
      <c r="L18" s="42"/>
      <c r="M18" s="42">
        <f ca="1">IF(NOW()&gt;$A18,M17+K18+L18,"")</f>
        <v>0</v>
      </c>
      <c r="N18" s="42"/>
      <c r="O18" s="42"/>
      <c r="P18" s="42">
        <f ca="1">IF(NOW()&gt;$A18,P17+N18+O18,"")</f>
        <v>-34.30136986301369</v>
      </c>
      <c r="Q18" s="42">
        <v>1</v>
      </c>
      <c r="R18" s="42"/>
      <c r="S18" s="42">
        <f ca="1">IF(NOW()&gt;$A18,S17+Q18+R18,"")</f>
        <v>6</v>
      </c>
    </row>
    <row r="19" spans="1:19" ht="12.75">
      <c r="A19" s="34">
        <f>A18+14</f>
        <v>39529</v>
      </c>
      <c r="B19" s="42">
        <f>IF(H19+N19&lt;&gt;0,H19+N19,"")</f>
      </c>
      <c r="C19" s="42">
        <f>IF(I19+O19&lt;&gt;0,I19+O19,"")</f>
      </c>
      <c r="D19" s="42">
        <f ca="1">IF(NOW()&gt;$A19,P19+J19,"")</f>
        <v>14.5</v>
      </c>
      <c r="E19" s="42">
        <f>IF(K19+Q19&lt;&gt;0,K19+Q19,"")</f>
        <v>1</v>
      </c>
      <c r="F19" s="42">
        <f>IF(L19+R19&lt;&gt;0,L19+R19,"")</f>
      </c>
      <c r="G19" s="42">
        <f ca="1">IF(NOW()&gt;$A19,S19+M19,"")</f>
        <v>7</v>
      </c>
      <c r="H19" s="42"/>
      <c r="I19" s="42"/>
      <c r="J19" s="42">
        <f ca="1">IF(NOW()&gt;$A19,J18+H19+I19,"")</f>
        <v>48.80136986301369</v>
      </c>
      <c r="K19" s="42"/>
      <c r="L19" s="42"/>
      <c r="M19" s="42">
        <f ca="1">IF(NOW()&gt;$A19,M18+K19+L19,"")</f>
        <v>0</v>
      </c>
      <c r="N19" s="42"/>
      <c r="O19" s="42"/>
      <c r="P19" s="42">
        <f ca="1">IF(NOW()&gt;$A19,P18+N19+O19,"")</f>
        <v>-34.30136986301369</v>
      </c>
      <c r="Q19" s="42">
        <v>1</v>
      </c>
      <c r="R19" s="42"/>
      <c r="S19" s="42">
        <f ca="1">IF(NOW()&gt;$A19,S18+Q19+R19,"")</f>
        <v>7</v>
      </c>
    </row>
    <row r="20" spans="1:19" ht="12.75">
      <c r="A20" s="34">
        <f>A19+14</f>
        <v>39543</v>
      </c>
      <c r="B20" s="42">
        <f>IF(H20+N20&lt;&gt;0,H20+N20,"")</f>
      </c>
      <c r="C20" s="42">
        <f>IF(I20+O20&lt;&gt;0,I20+O20,"")</f>
      </c>
      <c r="D20" s="42">
        <f ca="1">IF(NOW()&gt;$A20,P20+J20,"")</f>
        <v>14.5</v>
      </c>
      <c r="E20" s="42">
        <f>IF(K20+Q20&lt;&gt;0,K20+Q20,"")</f>
        <v>1</v>
      </c>
      <c r="F20" s="42">
        <f>IF(L20+R20&lt;&gt;0,L20+R20,"")</f>
      </c>
      <c r="G20" s="42">
        <f ca="1">IF(NOW()&gt;$A20,S20+M20,"")</f>
        <v>8</v>
      </c>
      <c r="H20" s="42"/>
      <c r="I20" s="42"/>
      <c r="J20" s="42">
        <f ca="1">IF(NOW()&gt;$A20,J19+H20+I20,"")</f>
        <v>48.80136986301369</v>
      </c>
      <c r="K20" s="42"/>
      <c r="L20" s="42"/>
      <c r="M20" s="42">
        <f ca="1">IF(NOW()&gt;$A20,M19+K20+L20,"")</f>
        <v>0</v>
      </c>
      <c r="N20" s="42"/>
      <c r="O20" s="42"/>
      <c r="P20" s="42">
        <f ca="1">IF(NOW()&gt;$A20,P19+N20+O20,"")</f>
        <v>-34.30136986301369</v>
      </c>
      <c r="Q20" s="42">
        <v>1</v>
      </c>
      <c r="R20" s="42"/>
      <c r="S20" s="42">
        <f ca="1">IF(NOW()&gt;$A20,S19+Q20+R20,"")</f>
        <v>8</v>
      </c>
    </row>
    <row r="21" spans="1:19" ht="12.75">
      <c r="A21" s="34">
        <f>A20+14</f>
        <v>39557</v>
      </c>
      <c r="B21" s="42">
        <f>IF(H21+N21&lt;&gt;0,H21+N21,"")</f>
      </c>
      <c r="C21" s="42">
        <f>IF(I21+O21&lt;&gt;0,I21+O21,"")</f>
      </c>
      <c r="D21" s="42">
        <f ca="1">IF(NOW()&gt;$A21,P21+J21,"")</f>
        <v>14.5</v>
      </c>
      <c r="E21" s="42">
        <f>IF(K21+Q21&lt;&gt;0,K21+Q21,"")</f>
        <v>1</v>
      </c>
      <c r="F21" s="42">
        <f>IF(L21+R21&lt;&gt;0,L21+R21,"")</f>
      </c>
      <c r="G21" s="42">
        <f ca="1">IF(NOW()&gt;$A21,S21+M21,"")</f>
        <v>9</v>
      </c>
      <c r="H21" s="42"/>
      <c r="I21" s="42"/>
      <c r="J21" s="42">
        <f ca="1">IF(NOW()&gt;$A21,J20+H21+I21,"")</f>
        <v>48.80136986301369</v>
      </c>
      <c r="K21" s="42"/>
      <c r="L21" s="42"/>
      <c r="M21" s="42">
        <f ca="1">IF(NOW()&gt;$A21,M20+K21+L21,"")</f>
        <v>0</v>
      </c>
      <c r="N21" s="42"/>
      <c r="O21" s="42"/>
      <c r="P21" s="42">
        <f ca="1">IF(NOW()&gt;$A21,P20+N21+O21,"")</f>
        <v>-34.30136986301369</v>
      </c>
      <c r="Q21" s="42">
        <v>1</v>
      </c>
      <c r="R21" s="42"/>
      <c r="S21" s="42">
        <f ca="1">IF(NOW()&gt;$A21,S20+Q21+R21,"")</f>
        <v>9</v>
      </c>
    </row>
    <row r="22" spans="1:19" ht="12.75">
      <c r="A22" s="34">
        <f>A21+14</f>
        <v>39571</v>
      </c>
      <c r="B22" s="42">
        <f>IF(H22+N22&lt;&gt;0,H22+N22,"")</f>
      </c>
      <c r="C22" s="42">
        <f>IF(I22+O22&lt;&gt;0,I22+O22,"")</f>
      </c>
      <c r="D22" s="42">
        <f ca="1">IF(NOW()&gt;$A22,P22+J22,"")</f>
        <v>14.5</v>
      </c>
      <c r="E22" s="42">
        <f>IF(K22+Q22&lt;&gt;0,K22+Q22,"")</f>
        <v>1</v>
      </c>
      <c r="F22" s="42">
        <f>IF(L22+R22&lt;&gt;0,L22+R22,"")</f>
      </c>
      <c r="G22" s="42">
        <f ca="1">IF(NOW()&gt;$A22,S22+M22,"")</f>
        <v>10</v>
      </c>
      <c r="H22" s="42"/>
      <c r="I22" s="42"/>
      <c r="J22" s="42">
        <f ca="1">IF(NOW()&gt;$A22,J21+H22+I22,"")</f>
        <v>48.80136986301369</v>
      </c>
      <c r="K22" s="42"/>
      <c r="L22" s="42"/>
      <c r="M22" s="42">
        <f ca="1">IF(NOW()&gt;$A22,M21+K22+L22,"")</f>
        <v>0</v>
      </c>
      <c r="N22" s="42"/>
      <c r="O22" s="42"/>
      <c r="P22" s="42">
        <f ca="1">IF(NOW()&gt;$A22,P21+N22+O22,"")</f>
        <v>-34.30136986301369</v>
      </c>
      <c r="Q22" s="42">
        <v>1</v>
      </c>
      <c r="R22" s="42"/>
      <c r="S22" s="42">
        <f ca="1">IF(NOW()&gt;$A22,S21+Q22+R22,"")</f>
        <v>10</v>
      </c>
    </row>
    <row r="23" spans="1:19" ht="12.75">
      <c r="A23" s="34">
        <f>A22+14</f>
        <v>39585</v>
      </c>
      <c r="B23" s="42">
        <f>IF(H23+N23&lt;&gt;0,H23+N23,"")</f>
      </c>
      <c r="C23" s="42">
        <f>IF(I23+O23&lt;&gt;0,I23+O23,"")</f>
        <v>-14.5</v>
      </c>
      <c r="D23" s="42">
        <f ca="1">IF(NOW()&gt;$A23,P23+J23,"")</f>
        <v>0</v>
      </c>
      <c r="E23" s="42">
        <f>IF(K23+Q23&lt;&gt;0,K23+Q23,"")</f>
        <v>1</v>
      </c>
      <c r="F23" s="42">
        <f>IF(L23+R23&lt;&gt;0,L23+R23,"")</f>
      </c>
      <c r="G23" s="42">
        <f ca="1">IF(NOW()&gt;$A23,S23+M23,"")</f>
        <v>11</v>
      </c>
      <c r="H23" s="42"/>
      <c r="I23" s="42">
        <v>-11.7</v>
      </c>
      <c r="J23" s="42">
        <f ca="1">IF(NOW()&gt;$A23,J22+H23+I23,"")</f>
        <v>37.10136986301369</v>
      </c>
      <c r="K23" s="42"/>
      <c r="L23" s="42"/>
      <c r="M23" s="42">
        <f ca="1">IF(NOW()&gt;$A23,M22+K23+L23,"")</f>
        <v>0</v>
      </c>
      <c r="N23" s="42"/>
      <c r="O23" s="42">
        <f>-14.5-I23</f>
        <v>-2.8000000000000007</v>
      </c>
      <c r="P23" s="42">
        <f ca="1">IF(NOW()&gt;$A23,P22+N23+O23,"")</f>
        <v>-37.10136986301369</v>
      </c>
      <c r="Q23" s="42">
        <v>1</v>
      </c>
      <c r="R23" s="42"/>
      <c r="S23" s="42">
        <f ca="1">IF(NOW()&gt;$A23,S22+Q23+R23,"")</f>
        <v>11</v>
      </c>
    </row>
    <row r="24" spans="1:19" ht="12.75">
      <c r="A24" s="34">
        <f>A23+14</f>
        <v>39599</v>
      </c>
      <c r="B24" s="42">
        <f>IF(H24+N24&lt;&gt;0,H24+N24,"")</f>
      </c>
      <c r="C24" s="42">
        <f>IF(I24+O24&lt;&gt;0,I24+O24,"")</f>
      </c>
      <c r="D24" s="42">
        <f ca="1">IF(NOW()&gt;$A24,P24+J24,"")</f>
        <v>0</v>
      </c>
      <c r="E24" s="42">
        <f>IF(K24+Q24&lt;&gt;0,K24+Q24,"")</f>
      </c>
      <c r="F24" s="42">
        <f>IF(L24+R24&lt;&gt;0,L24+R24,"")</f>
      </c>
      <c r="G24" s="42">
        <f ca="1">IF(NOW()&gt;$A24,S24+M24,"")</f>
        <v>11</v>
      </c>
      <c r="H24" s="42"/>
      <c r="I24" s="42"/>
      <c r="J24" s="42">
        <f ca="1">IF(NOW()&gt;$A24,J23+H24+I24,"")</f>
        <v>37.10136986301369</v>
      </c>
      <c r="K24" s="73"/>
      <c r="L24" s="73"/>
      <c r="M24" s="73">
        <f ca="1">IF(NOW()&gt;$A24,M23+K24+L24,"")</f>
        <v>0</v>
      </c>
      <c r="N24" s="42"/>
      <c r="O24" s="42"/>
      <c r="P24" s="42">
        <f ca="1">IF(NOW()&gt;$A24,P23+N24+O24,"")</f>
        <v>-37.10136986301369</v>
      </c>
      <c r="Q24" s="59">
        <v>0</v>
      </c>
      <c r="R24" s="42"/>
      <c r="S24" s="42">
        <f ca="1">IF(NOW()&gt;$A24,S23+Q24+R24,"")</f>
        <v>11</v>
      </c>
    </row>
    <row r="25" spans="1:19" ht="12.75">
      <c r="A25" s="34">
        <f>A24+14</f>
        <v>39613</v>
      </c>
      <c r="B25" s="42">
        <f>IF(H25+N25&lt;&gt;0,H25+N25,"")</f>
      </c>
      <c r="C25" s="42">
        <f>IF(I25+O25&lt;&gt;0,I25+O25,"")</f>
      </c>
      <c r="D25" s="42">
        <f ca="1">IF(NOW()&gt;$A25,P25+J25,"")</f>
        <v>0</v>
      </c>
      <c r="E25" s="42">
        <f>IF(K25+Q25&lt;&gt;0,K25+Q25,"")</f>
        <v>1</v>
      </c>
      <c r="F25" s="42">
        <f>IF(L25+R25&lt;&gt;0,L25+R25,"")</f>
      </c>
      <c r="G25" s="42">
        <f ca="1">IF(NOW()&gt;$A25,S25+M25,"")</f>
        <v>12</v>
      </c>
      <c r="H25" s="42"/>
      <c r="I25" s="42"/>
      <c r="J25" s="42">
        <f ca="1">IF(NOW()&gt;$A25,J24+H25+I25,"")</f>
        <v>37.10136986301369</v>
      </c>
      <c r="K25" s="73"/>
      <c r="L25" s="73"/>
      <c r="M25" s="73">
        <f ca="1">IF(NOW()&gt;$A25,M24+K25+L25,"")</f>
        <v>0</v>
      </c>
      <c r="N25" s="42"/>
      <c r="O25" s="42"/>
      <c r="P25" s="42">
        <f ca="1">IF(NOW()&gt;$A25,P24+N25+O25,"")</f>
        <v>-37.10136986301369</v>
      </c>
      <c r="Q25" s="42">
        <v>1</v>
      </c>
      <c r="R25" s="42"/>
      <c r="S25" s="42">
        <f ca="1">IF(NOW()&gt;$A25,S24+Q25+R25,"")</f>
        <v>12</v>
      </c>
    </row>
    <row r="26" spans="1:19" ht="12.75">
      <c r="A26" s="34">
        <f>A25+14</f>
        <v>39627</v>
      </c>
      <c r="B26" s="42">
        <f>IF(H26+N26&lt;&gt;0,H26+N26,"")</f>
      </c>
      <c r="C26" s="42">
        <f>IF(I26+O26&lt;&gt;0,I26+O26,"")</f>
      </c>
      <c r="D26" s="42">
        <f ca="1">IF(NOW()&gt;$A26,P26+J26,"")</f>
        <v>0</v>
      </c>
      <c r="E26" s="42">
        <f>IF(K26+Q26&lt;&gt;0,K26+Q26,"")</f>
        <v>1</v>
      </c>
      <c r="F26" s="42">
        <f>IF(L26+R26&lt;&gt;0,L26+R26,"")</f>
      </c>
      <c r="G26" s="42">
        <f ca="1">IF(NOW()&gt;$A26,S26+M26,"")</f>
        <v>13</v>
      </c>
      <c r="H26" s="42"/>
      <c r="I26" s="42"/>
      <c r="J26" s="42">
        <f ca="1">IF(NOW()&gt;$A26,J25+H26+I26,"")</f>
        <v>37.10136986301369</v>
      </c>
      <c r="K26" s="73"/>
      <c r="L26" s="73"/>
      <c r="M26" s="73">
        <f ca="1">IF(NOW()&gt;$A26,M25+K26+L26,"")</f>
        <v>0</v>
      </c>
      <c r="N26" s="42"/>
      <c r="O26" s="42"/>
      <c r="P26" s="42">
        <f ca="1">IF(NOW()&gt;$A26,P25+N26+O26,"")</f>
        <v>-37.10136986301369</v>
      </c>
      <c r="Q26" s="42">
        <v>1</v>
      </c>
      <c r="R26" s="42"/>
      <c r="S26" s="42">
        <f ca="1">IF(NOW()&gt;$A26,S25+Q26+R26,"")</f>
        <v>13</v>
      </c>
    </row>
    <row r="27" spans="1:19" ht="12.75">
      <c r="A27" s="34">
        <f>A26+14</f>
        <v>39641</v>
      </c>
      <c r="B27" s="42">
        <f>IF(H27+N27&lt;&gt;0,H27+N27,"")</f>
      </c>
      <c r="C27" s="42">
        <f>IF(I27+O27&lt;&gt;0,I27+O27,"")</f>
      </c>
      <c r="D27" s="42">
        <f ca="1">IF(NOW()&gt;$A27,P27+J27,"")</f>
        <v>0</v>
      </c>
      <c r="E27" s="42">
        <f>IF(K27+Q27&lt;&gt;0,K27+Q27,"")</f>
        <v>1</v>
      </c>
      <c r="F27" s="42">
        <f>IF(L27+R27&lt;&gt;0,L27+R27,"")</f>
      </c>
      <c r="G27" s="42">
        <f ca="1">IF(NOW()&gt;$A27,S27+M27,"")</f>
        <v>14</v>
      </c>
      <c r="H27" s="42"/>
      <c r="I27" s="42"/>
      <c r="J27" s="42">
        <f ca="1">IF(NOW()&gt;$A27,J26+H27+I27,"")</f>
        <v>37.10136986301369</v>
      </c>
      <c r="K27" s="73"/>
      <c r="L27" s="73"/>
      <c r="M27" s="73">
        <f ca="1">IF(NOW()&gt;$A27,M26+K27+L27,"")</f>
        <v>0</v>
      </c>
      <c r="N27" s="42"/>
      <c r="O27" s="42"/>
      <c r="P27" s="42">
        <f ca="1">IF(NOW()&gt;$A27,P26+N27+O27,"")</f>
        <v>-37.10136986301369</v>
      </c>
      <c r="Q27" s="42">
        <v>1</v>
      </c>
      <c r="R27" s="42"/>
      <c r="S27" s="42">
        <f ca="1">IF(NOW()&gt;$A27,S26+Q27+R27,"")</f>
        <v>14</v>
      </c>
    </row>
    <row r="28" spans="1:19" ht="12.75">
      <c r="A28" s="34">
        <f>A27+14</f>
        <v>39655</v>
      </c>
      <c r="B28" s="42">
        <f>IF(H28+N28&lt;&gt;0,H28+N28,"")</f>
      </c>
      <c r="C28" s="42">
        <f>IF(I28+O28&lt;&gt;0,I28+O28,"")</f>
      </c>
      <c r="D28" s="42">
        <f ca="1">IF(NOW()&gt;$A28,P28+J28,"")</f>
        <v>0</v>
      </c>
      <c r="E28" s="42">
        <f>IF(K28+Q28&lt;&gt;0,K28+Q28,"")</f>
        <v>1</v>
      </c>
      <c r="F28" s="42">
        <f>IF(L28+R28&lt;&gt;0,L28+R28,"")</f>
        <v>-8</v>
      </c>
      <c r="G28" s="42">
        <f ca="1">IF(NOW()&gt;$A28,S28+M28,"")</f>
        <v>7</v>
      </c>
      <c r="H28" s="42"/>
      <c r="I28" s="42"/>
      <c r="J28" s="42">
        <f ca="1">IF(NOW()&gt;$A28,J27+H28+I28,"")</f>
        <v>37.10136986301369</v>
      </c>
      <c r="K28" s="73"/>
      <c r="L28" s="73"/>
      <c r="M28" s="73">
        <f ca="1">IF(NOW()&gt;$A28,M27+K28+L28,"")</f>
        <v>0</v>
      </c>
      <c r="N28" s="42"/>
      <c r="O28" s="42"/>
      <c r="P28" s="42">
        <f ca="1">IF(NOW()&gt;$A28,P27+N28+O28,"")</f>
        <v>-37.10136986301369</v>
      </c>
      <c r="Q28" s="42">
        <v>1</v>
      </c>
      <c r="R28" s="42">
        <v>-8</v>
      </c>
      <c r="S28" s="42">
        <f ca="1">IF(NOW()&gt;$A28,S27+Q28+R28,"")</f>
        <v>7</v>
      </c>
    </row>
    <row r="29" spans="1:19" ht="12.75">
      <c r="A29" s="34">
        <f>A28+14</f>
        <v>39669</v>
      </c>
      <c r="B29" s="42">
        <f>IF(H29+N29&lt;&gt;0,H29+N29,"")</f>
      </c>
      <c r="C29" s="42">
        <f>IF(I29+O29&lt;&gt;0,I29+O29,"")</f>
      </c>
      <c r="D29" s="42">
        <f ca="1">IF(NOW()&gt;$A29,P29+J29,"")</f>
        <v>0</v>
      </c>
      <c r="E29" s="42">
        <f>IF(K29+Q29&lt;&gt;0,K29+Q29,"")</f>
        <v>1</v>
      </c>
      <c r="F29" s="42">
        <f>IF(L29+R29&lt;&gt;0,L29+R29,"")</f>
      </c>
      <c r="G29" s="42">
        <f ca="1">IF(NOW()&gt;$A29,S29+M29,"")</f>
        <v>8</v>
      </c>
      <c r="H29" s="42"/>
      <c r="I29" s="42"/>
      <c r="J29" s="42">
        <f ca="1">IF(NOW()&gt;$A29,J28+H29+I29,"")</f>
        <v>37.10136986301369</v>
      </c>
      <c r="K29" s="73"/>
      <c r="L29" s="73"/>
      <c r="M29" s="73">
        <f ca="1">IF(NOW()&gt;$A29,M28+K29+L29,"")</f>
        <v>0</v>
      </c>
      <c r="N29" s="42"/>
      <c r="O29" s="42"/>
      <c r="P29" s="42">
        <f ca="1">IF(NOW()&gt;$A29,P28+N29+O29,"")</f>
        <v>-37.10136986301369</v>
      </c>
      <c r="Q29" s="42">
        <v>1</v>
      </c>
      <c r="R29" s="42"/>
      <c r="S29" s="42">
        <f ca="1">IF(NOW()&gt;$A29,S28+Q29+R29,"")</f>
        <v>8</v>
      </c>
    </row>
    <row r="30" spans="1:19" ht="12.75">
      <c r="A30" s="34">
        <f>A29+14</f>
        <v>39683</v>
      </c>
      <c r="B30" s="42">
        <f>IF(H30+N30&lt;&gt;0,H30+N30,"")</f>
      </c>
      <c r="C30" s="42">
        <f>IF(I30+O30&lt;&gt;0,I30+O30,"")</f>
      </c>
      <c r="D30" s="42">
        <f ca="1">IF(NOW()&gt;$A30,P30+J30,"")</f>
        <v>0</v>
      </c>
      <c r="E30" s="42">
        <f>IF(K30+Q30&lt;&gt;0,K30+Q30,"")</f>
        <v>1</v>
      </c>
      <c r="F30" s="42">
        <f>IF(L30+R30&lt;&gt;0,L30+R30,"")</f>
      </c>
      <c r="G30" s="42">
        <f ca="1">IF(NOW()&gt;$A30,S30+M30,"")</f>
        <v>9</v>
      </c>
      <c r="H30" s="42"/>
      <c r="I30" s="42"/>
      <c r="J30" s="42">
        <f ca="1">IF(NOW()&gt;$A30,J29+H30+I30,"")</f>
        <v>37.10136986301369</v>
      </c>
      <c r="K30" s="73"/>
      <c r="L30" s="73"/>
      <c r="M30" s="73">
        <f ca="1">IF(NOW()&gt;$A30,M29+K30+L30,"")</f>
        <v>0</v>
      </c>
      <c r="N30" s="42"/>
      <c r="O30" s="42"/>
      <c r="P30" s="42">
        <f ca="1">IF(NOW()&gt;$A30,P29+N30+O30,"")</f>
        <v>-37.10136986301369</v>
      </c>
      <c r="Q30" s="42">
        <v>1</v>
      </c>
      <c r="R30" s="42"/>
      <c r="S30" s="42">
        <f ca="1">IF(NOW()&gt;$A30,S29+Q30+R30,"")</f>
        <v>9</v>
      </c>
    </row>
    <row r="31" spans="1:19" ht="12.75">
      <c r="A31" s="34">
        <f>A30+14</f>
        <v>39697</v>
      </c>
      <c r="B31" s="42">
        <f>IF(H31+N31&lt;&gt;0,H31+N31,"")</f>
      </c>
      <c r="C31" s="42">
        <f>IF(I31+O31&lt;&gt;0,I31+O31,"")</f>
      </c>
      <c r="D31" s="42">
        <f ca="1">IF(NOW()&gt;$A31,P31+J31,"")</f>
        <v>0</v>
      </c>
      <c r="E31" s="42">
        <f>IF(K31+Q31&lt;&gt;0,K31+Q31,"")</f>
        <v>1</v>
      </c>
      <c r="F31" s="42">
        <f>IF(L31+R31&lt;&gt;0,L31+R31,"")</f>
      </c>
      <c r="G31" s="42">
        <f ca="1">IF(NOW()&gt;$A31,S31+M31,"")</f>
        <v>10</v>
      </c>
      <c r="H31" s="42"/>
      <c r="I31" s="42"/>
      <c r="J31" s="42">
        <f ca="1">IF(NOW()&gt;$A31,J30+H31+I31,"")</f>
        <v>37.10136986301369</v>
      </c>
      <c r="K31" s="73"/>
      <c r="L31" s="73"/>
      <c r="M31" s="73">
        <f ca="1">IF(NOW()&gt;$A31,M30+K31+L31,"")</f>
        <v>0</v>
      </c>
      <c r="N31" s="42"/>
      <c r="O31" s="42"/>
      <c r="P31" s="42">
        <f ca="1">IF(NOW()&gt;$A31,P30+N31+O31,"")</f>
        <v>-37.10136986301369</v>
      </c>
      <c r="Q31" s="42">
        <v>1</v>
      </c>
      <c r="R31" s="42"/>
      <c r="S31" s="42">
        <f ca="1">IF(NOW()&gt;$A31,S30+Q31+R31,"")</f>
        <v>10</v>
      </c>
    </row>
    <row r="32" spans="1:19" ht="12.75">
      <c r="A32" s="34">
        <f>A31+14</f>
        <v>39711</v>
      </c>
      <c r="B32" s="42">
        <f>IF(H32+N32&lt;&gt;0,H32+N32,"")</f>
      </c>
      <c r="C32" s="42">
        <f>IF(I32+O32&lt;&gt;0,I32+O32,"")</f>
      </c>
      <c r="D32" s="42">
        <f ca="1">IF(NOW()&gt;$A32,P32+J32,"")</f>
        <v>0</v>
      </c>
      <c r="E32" s="42">
        <f>IF(K32+Q32&lt;&gt;0,K32+Q32,"")</f>
        <v>1</v>
      </c>
      <c r="F32" s="42">
        <f>IF(L32+R32&lt;&gt;0,L32+R32,"")</f>
      </c>
      <c r="G32" s="42">
        <f ca="1">IF(NOW()&gt;$A32,S32+M32,"")</f>
        <v>11</v>
      </c>
      <c r="H32" s="42"/>
      <c r="I32" s="42"/>
      <c r="J32" s="42">
        <f ca="1">IF(NOW()&gt;$A32,J31+H32+I32,"")</f>
        <v>37.10136986301369</v>
      </c>
      <c r="K32" s="73"/>
      <c r="L32" s="73"/>
      <c r="M32" s="73">
        <f ca="1">IF(NOW()&gt;$A32,M31+K32+L32,"")</f>
        <v>0</v>
      </c>
      <c r="N32" s="42"/>
      <c r="O32" s="42"/>
      <c r="P32" s="42">
        <f ca="1">IF(NOW()&gt;$A32,P31+N32+O32,"")</f>
        <v>-37.10136986301369</v>
      </c>
      <c r="Q32" s="42">
        <v>1</v>
      </c>
      <c r="R32" s="42"/>
      <c r="S32" s="42">
        <f ca="1">IF(NOW()&gt;$A32,S31+Q32+R32,"")</f>
        <v>11</v>
      </c>
    </row>
    <row r="33" spans="1:19" ht="12.75">
      <c r="A33" s="34">
        <f>A32+14</f>
        <v>39725</v>
      </c>
      <c r="B33" s="42">
        <f>IF(H33+N33&lt;&gt;0,H33+N33,"")</f>
      </c>
      <c r="C33" s="42">
        <f>IF(I33+O33&lt;&gt;0,I33+O33,"")</f>
      </c>
      <c r="D33" s="42">
        <f ca="1">IF(NOW()&gt;$A33,P33+J33,"")</f>
        <v>0</v>
      </c>
      <c r="E33" s="42">
        <f>IF(K33+Q33&lt;&gt;0,K33+Q33,"")</f>
        <v>1</v>
      </c>
      <c r="F33" s="42">
        <f>IF(L33+R33&lt;&gt;0,L33+R33,"")</f>
      </c>
      <c r="G33" s="42">
        <f ca="1">IF(NOW()&gt;$A33,S33+M33,"")</f>
        <v>12</v>
      </c>
      <c r="H33" s="42"/>
      <c r="I33" s="42"/>
      <c r="J33" s="42">
        <f ca="1">IF(NOW()&gt;$A33,J32+H33+I33,"")</f>
        <v>37.10136986301369</v>
      </c>
      <c r="K33" s="73"/>
      <c r="L33" s="73"/>
      <c r="M33" s="73">
        <f ca="1">IF(NOW()&gt;$A33,M32+K33+L33,"")</f>
        <v>0</v>
      </c>
      <c r="N33" s="42"/>
      <c r="O33" s="42"/>
      <c r="P33" s="42">
        <f ca="1">IF(NOW()&gt;$A33,P32+N33+O33,"")</f>
        <v>-37.10136986301369</v>
      </c>
      <c r="Q33" s="42">
        <v>1</v>
      </c>
      <c r="R33" s="42"/>
      <c r="S33" s="42">
        <f ca="1">IF(NOW()&gt;$A33,S32+Q33+R33,"")</f>
        <v>12</v>
      </c>
    </row>
    <row r="34" spans="1:19" ht="12.75">
      <c r="A34" s="34">
        <f>A33+14</f>
        <v>39739</v>
      </c>
      <c r="B34" s="42">
        <f>IF(H34+N34&lt;&gt;0,H34+N34,"")</f>
      </c>
      <c r="C34" s="42">
        <f>IF(I34+O34&lt;&gt;0,I34+O34,"")</f>
      </c>
      <c r="D34" s="42">
        <f ca="1">IF(NOW()&gt;$A34,P34+J34,"")</f>
        <v>0</v>
      </c>
      <c r="E34" s="42">
        <f>IF(K34+Q34&lt;&gt;0,K34+Q34,"")</f>
        <v>1</v>
      </c>
      <c r="F34" s="42">
        <f>IF(L34+R34&lt;&gt;0,L34+R34,"")</f>
        <v>-7</v>
      </c>
      <c r="G34" s="42">
        <f ca="1">IF(NOW()&gt;$A34,S34+M34,"")</f>
        <v>6</v>
      </c>
      <c r="H34" s="42"/>
      <c r="I34" s="42"/>
      <c r="J34" s="42">
        <f ca="1">IF(NOW()&gt;$A34,J33+H34+I34,"")</f>
        <v>37.10136986301369</v>
      </c>
      <c r="K34" s="73"/>
      <c r="L34" s="73"/>
      <c r="M34" s="73">
        <f ca="1">IF(NOW()&gt;$A34,M33+K34+L34,"")</f>
        <v>0</v>
      </c>
      <c r="N34" s="42"/>
      <c r="O34" s="42"/>
      <c r="P34" s="42">
        <f ca="1">IF(NOW()&gt;$A34,P33+N34+O34,"")</f>
        <v>-37.10136986301369</v>
      </c>
      <c r="Q34" s="42">
        <v>1</v>
      </c>
      <c r="R34" s="42">
        <v>-7</v>
      </c>
      <c r="S34" s="42">
        <f ca="1">IF(NOW()&gt;$A34,S33+Q34+R34,"")</f>
        <v>6</v>
      </c>
    </row>
    <row r="35" spans="1:19" ht="12.75">
      <c r="A35" s="34">
        <f>A34+14</f>
        <v>39753</v>
      </c>
      <c r="B35" s="42">
        <f>IF(H35+N35&lt;&gt;0,H35+N35,"")</f>
        <v>80</v>
      </c>
      <c r="C35" s="42">
        <f>IF(I35+O35&lt;&gt;0,I35+O35,"")</f>
      </c>
      <c r="D35" s="42">
        <f ca="1">IF(NOW()&gt;$A35,P35+J35,"")</f>
        <v>80</v>
      </c>
      <c r="E35" s="42">
        <f>IF(K35+Q35&lt;&gt;0,K35+Q35,"")</f>
        <v>1</v>
      </c>
      <c r="F35" s="42">
        <f>IF(L35+R35&lt;&gt;0,L35+R35,"")</f>
      </c>
      <c r="G35" s="42">
        <f ca="1">IF(NOW()&gt;$A35,IF(S35+M35&gt;24,24,S35+M35),"")</f>
        <v>7</v>
      </c>
      <c r="H35" s="42"/>
      <c r="I35" s="42"/>
      <c r="J35" s="42">
        <f ca="1">IF(NOW()&gt;$A35,J34+H35+I35,"")</f>
        <v>37.10136986301369</v>
      </c>
      <c r="K35" s="64"/>
      <c r="L35" s="64"/>
      <c r="M35" s="64">
        <f ca="1">IF(NOW()&gt;$A35,M34+K35+L35,"")</f>
        <v>0</v>
      </c>
      <c r="N35" s="42">
        <v>80</v>
      </c>
      <c r="O35" s="42"/>
      <c r="P35" s="42">
        <f ca="1">IF(NOW()&gt;$A35,P34+N35+O35,"")</f>
        <v>42.89863013698631</v>
      </c>
      <c r="Q35" s="42">
        <v>1</v>
      </c>
      <c r="R35" s="42"/>
      <c r="S35" s="42">
        <f ca="1">IF(NOW()&gt;$A35,IF(S34+Q35+R35&gt;24,24,S34+Q35+R35),"")</f>
        <v>7</v>
      </c>
    </row>
    <row r="36" spans="1:19" ht="12.75">
      <c r="A36" s="34">
        <f>A35+14</f>
        <v>39767</v>
      </c>
      <c r="B36" s="42">
        <f>IF(H36+N36&lt;&gt;0,H36+N36,"")</f>
      </c>
      <c r="C36" s="42">
        <f>IF(I36+O36&lt;&gt;0,I36+O36,"")</f>
        <v>-8</v>
      </c>
      <c r="D36" s="42">
        <f ca="1">IF(NOW()&gt;$A36,P36+J36,"")</f>
        <v>72</v>
      </c>
      <c r="E36" s="42">
        <f>IF(K36+Q36&lt;&gt;0,K36+Q36,"")</f>
        <v>1</v>
      </c>
      <c r="F36" s="42">
        <f>IF(L36+R36&lt;&gt;0,L36+R36,"")</f>
      </c>
      <c r="G36" s="42">
        <f ca="1">IF(NOW()&gt;$A36,IF(S36+M36&gt;24,24,S36+M36),"")</f>
        <v>8</v>
      </c>
      <c r="H36" s="42"/>
      <c r="I36" s="42">
        <v>-8</v>
      </c>
      <c r="J36" s="42">
        <f ca="1">IF(NOW()&gt;$A36,J35+H36+I36,"")</f>
        <v>29.101369863013687</v>
      </c>
      <c r="K36" s="64"/>
      <c r="L36" s="64"/>
      <c r="M36" s="64">
        <f ca="1">IF(NOW()&gt;$A36,M35+K36+L36,"")</f>
        <v>0</v>
      </c>
      <c r="N36" s="42"/>
      <c r="O36" s="42"/>
      <c r="P36" s="42">
        <f ca="1">IF(NOW()&gt;$A36,P35+N36+O36,"")</f>
        <v>42.89863013698631</v>
      </c>
      <c r="Q36" s="42">
        <v>1</v>
      </c>
      <c r="R36" s="42"/>
      <c r="S36" s="42">
        <f ca="1">IF(NOW()&gt;$A36,IF(S35+Q36+R36&gt;24,24,S35+Q36+R36),"")</f>
        <v>8</v>
      </c>
    </row>
    <row r="37" spans="1:19" ht="12.75">
      <c r="A37" s="34">
        <f>A36+14</f>
        <v>39781</v>
      </c>
      <c r="B37" s="42">
        <f>IF(H37+N37&lt;&gt;0,H37+N37,"")</f>
      </c>
      <c r="C37" s="42">
        <f>IF(I37+O37&lt;&gt;0,I37+O37,"")</f>
      </c>
      <c r="D37" s="42">
        <f ca="1">IF(NOW()&gt;$A37,P37+J37,"")</f>
        <v>72</v>
      </c>
      <c r="E37" s="42">
        <f>IF(K37+Q37&lt;&gt;0,K37+Q37,"")</f>
      </c>
      <c r="F37" s="42">
        <f>IF(L37+R37&lt;&gt;0,L37+R37,"")</f>
      </c>
      <c r="G37" s="42">
        <f ca="1">IF(NOW()&gt;$A37,IF(S37+M37&gt;24,24,S37+M37),"")</f>
        <v>8</v>
      </c>
      <c r="H37" s="81"/>
      <c r="I37" s="81"/>
      <c r="J37" s="81">
        <f ca="1">IF(NOW()&gt;$A37,J36+H37+I37,"")</f>
        <v>29.101369863013687</v>
      </c>
      <c r="K37" s="64"/>
      <c r="L37" s="64"/>
      <c r="M37" s="64">
        <f ca="1">IF(NOW()&gt;$A37,M36+K37+L37,"")</f>
        <v>0</v>
      </c>
      <c r="N37" s="42"/>
      <c r="O37" s="42"/>
      <c r="P37" s="42">
        <f ca="1">IF(NOW()&gt;$A37,P36+N37+O37,"")</f>
        <v>42.89863013698631</v>
      </c>
      <c r="Q37" s="59">
        <v>0</v>
      </c>
      <c r="R37" s="42"/>
      <c r="S37" s="42">
        <f ca="1">IF(NOW()&gt;$A37,IF(S36+Q37+R37&gt;24,24,S36+Q37+R37),"")</f>
        <v>8</v>
      </c>
    </row>
    <row r="38" spans="1:19" ht="12.75">
      <c r="A38" s="34">
        <f>A37+14</f>
        <v>39795</v>
      </c>
      <c r="B38" s="42">
        <f>IF(H38+N38&lt;&gt;0,H38+N38,"")</f>
      </c>
      <c r="C38" s="42">
        <f>IF(I38+O38&lt;&gt;0,I38+O38,"")</f>
      </c>
      <c r="D38" s="42">
        <f ca="1">IF(NOW()&gt;$A38,P38+J38,"")</f>
        <v>72</v>
      </c>
      <c r="E38" s="42">
        <f>IF(K38+Q38&lt;&gt;0,K38+Q38,"")</f>
        <v>1</v>
      </c>
      <c r="F38" s="42">
        <f>IF(L38+R38&lt;&gt;0,L38+R38,"")</f>
      </c>
      <c r="G38" s="42">
        <f ca="1">IF(NOW()&gt;$A38,S38+M38,"")</f>
        <v>9</v>
      </c>
      <c r="H38" s="81"/>
      <c r="I38" s="81"/>
      <c r="J38" s="81">
        <f ca="1">IF(NOW()&gt;$A38,J37+H38+I38,"")</f>
        <v>29.101369863013687</v>
      </c>
      <c r="K38" s="64"/>
      <c r="L38" s="64"/>
      <c r="M38" s="64">
        <f ca="1">IF(NOW()&gt;$A38,M37+K38+L38,"")</f>
        <v>0</v>
      </c>
      <c r="P38" s="42">
        <f ca="1">IF(NOW()&gt;$A38,P37+N38+O38,"")</f>
        <v>42.89863013698631</v>
      </c>
      <c r="Q38" s="42">
        <v>1</v>
      </c>
      <c r="R38" s="42"/>
      <c r="S38" s="42">
        <f ca="1">IF(NOW()&gt;$A38,S37+Q38+R38,"")</f>
        <v>9</v>
      </c>
    </row>
    <row r="39" spans="1:19" ht="12.75">
      <c r="A39" s="34">
        <f>A38+14</f>
        <v>39809</v>
      </c>
      <c r="B39" s="42">
        <f>IF(H39+N39&lt;&gt;0,H39+N39,"")</f>
      </c>
      <c r="C39" s="42">
        <f>IF(I39+O39&lt;&gt;0,I39+O39,"")</f>
      </c>
      <c r="D39" s="42">
        <f ca="1">IF(NOW()&gt;$A39,P39+J39,"")</f>
        <v>72</v>
      </c>
      <c r="E39" s="42">
        <f>IF(K39+Q39&lt;&gt;0,K39+Q39,"")</f>
        <v>1</v>
      </c>
      <c r="F39" s="42">
        <f>IF(L39+R39&lt;&gt;0,L39+R39,"")</f>
        <v>-8</v>
      </c>
      <c r="G39" s="42">
        <f ca="1">IF(NOW()&gt;$A39,S39+M39,"")</f>
        <v>2</v>
      </c>
      <c r="H39" s="81"/>
      <c r="I39" s="81"/>
      <c r="J39" s="81">
        <f ca="1">IF(NOW()&gt;$A39,J38+H39+I39,"")</f>
        <v>29.101369863013687</v>
      </c>
      <c r="K39" s="64"/>
      <c r="L39" s="64"/>
      <c r="M39" s="64">
        <f ca="1">IF(NOW()&gt;$A39,M38+K39+L39,"")</f>
        <v>0</v>
      </c>
      <c r="P39" s="42">
        <f ca="1">IF(NOW()&gt;$A39,P38+N39+O39,"")</f>
        <v>42.89863013698631</v>
      </c>
      <c r="Q39" s="42">
        <v>1</v>
      </c>
      <c r="R39" s="42">
        <v>-8</v>
      </c>
      <c r="S39" s="42">
        <f ca="1">IF(NOW()&gt;$A39,S38+Q39+R39,"")</f>
        <v>2</v>
      </c>
    </row>
    <row r="40" spans="1:19" ht="12.75">
      <c r="A40" s="34">
        <f>A39+14</f>
        <v>39823</v>
      </c>
      <c r="B40" s="42">
        <f>IF(H40+N40&lt;&gt;0,H40+N40,"")</f>
      </c>
      <c r="C40" s="42">
        <f>IF(I40+O40&lt;&gt;0,I40+O40,"")</f>
      </c>
      <c r="D40" s="42">
        <f ca="1">IF(NOW()&gt;$A40,P40+J40,"")</f>
        <v>72</v>
      </c>
      <c r="E40" s="42">
        <f>IF(K40+Q40&lt;&gt;0,K40+Q40,"")</f>
        <v>1</v>
      </c>
      <c r="F40" s="42">
        <f>IF(L40+R40&lt;&gt;0,L40+R40,"")</f>
      </c>
      <c r="G40" s="42">
        <f ca="1">IF(NOW()&gt;$A40,S40+M40,"")</f>
        <v>3</v>
      </c>
      <c r="H40" s="81"/>
      <c r="I40" s="81"/>
      <c r="J40" s="81">
        <f ca="1">IF(NOW()&gt;$A40,J39+H40+I40,"")</f>
        <v>29.101369863013687</v>
      </c>
      <c r="K40" s="64"/>
      <c r="L40" s="64"/>
      <c r="M40" s="64">
        <f ca="1">IF(NOW()&gt;$A40,M39+K40+L40,"")</f>
        <v>0</v>
      </c>
      <c r="P40" s="42">
        <f ca="1">IF(NOW()&gt;$A40,P39+N40+O40,"")</f>
        <v>42.89863013698631</v>
      </c>
      <c r="Q40" s="42">
        <v>1</v>
      </c>
      <c r="R40" s="42"/>
      <c r="S40" s="42">
        <f ca="1">IF(NOW()&gt;$A40,S39+Q40+R40,"")</f>
        <v>3</v>
      </c>
    </row>
    <row r="41" spans="1:19" ht="12.75">
      <c r="A41" s="34">
        <f>A40+14</f>
        <v>39837</v>
      </c>
      <c r="B41" s="42">
        <f>IF(H41+N41&lt;&gt;0,H41+N41,"")</f>
      </c>
      <c r="C41" s="42">
        <f>IF(I41+O41&lt;&gt;0,I41+O41,"")</f>
      </c>
      <c r="D41" s="42">
        <f ca="1">IF(NOW()&gt;$A41,P41+J41,"")</f>
        <v>72</v>
      </c>
      <c r="E41" s="42">
        <f>IF(K41+Q41&lt;&gt;0,K41+Q41,"")</f>
        <v>1</v>
      </c>
      <c r="F41" s="42">
        <f>IF(L41+R41&lt;&gt;0,L41+R41,"")</f>
      </c>
      <c r="G41" s="42">
        <f ca="1">IF(NOW()&gt;$A41,S41+M41,"")</f>
        <v>4</v>
      </c>
      <c r="H41" s="81"/>
      <c r="I41" s="81"/>
      <c r="J41" s="81">
        <f ca="1">IF(NOW()&gt;$A41,J40+H41+I41,"")</f>
        <v>29.101369863013687</v>
      </c>
      <c r="K41" s="64"/>
      <c r="L41" s="64"/>
      <c r="M41" s="64">
        <f ca="1">IF(NOW()&gt;$A41,M40+K41+L41,"")</f>
        <v>0</v>
      </c>
      <c r="P41" s="42">
        <f ca="1">IF(NOW()&gt;$A41,P40+N41+O41,"")</f>
        <v>42.89863013698631</v>
      </c>
      <c r="Q41" s="42">
        <v>1</v>
      </c>
      <c r="R41" s="42"/>
      <c r="S41" s="42">
        <f ca="1">IF(NOW()&gt;$A41,S40+Q41+R41,"")</f>
        <v>4</v>
      </c>
    </row>
    <row r="42" spans="1:19" ht="12.75">
      <c r="A42" s="34">
        <f>A41+14</f>
        <v>39851</v>
      </c>
      <c r="B42" s="42">
        <f>IF(H42+N42&lt;&gt;0,H42+N42,"")</f>
        <v>29.101369863013687</v>
      </c>
      <c r="C42" s="42">
        <f>IF(I42+O42&lt;&gt;0,I42+O42,"")</f>
        <v>-29.101369863013687</v>
      </c>
      <c r="D42" s="42">
        <f ca="1">IF(NOW()&gt;$A42,P42+J42,"")</f>
        <v>72</v>
      </c>
      <c r="E42" s="42">
        <f>IF(K42+Q42&lt;&gt;0,K42+Q42,"")</f>
        <v>1</v>
      </c>
      <c r="F42" s="42">
        <f>IF(L42+R42&lt;&gt;0,L42+R42,"")</f>
      </c>
      <c r="G42" s="42">
        <f ca="1">IF(NOW()&gt;$A42,S42+M42,"")</f>
        <v>5</v>
      </c>
      <c r="H42" s="81"/>
      <c r="I42" s="81">
        <f>-J41</f>
        <v>-29.101369863013687</v>
      </c>
      <c r="J42" s="81">
        <f ca="1">IF(NOW()&gt;$A42,J41+H42+I42,"")</f>
        <v>0</v>
      </c>
      <c r="K42" s="64"/>
      <c r="L42" s="64"/>
      <c r="M42" s="64">
        <f ca="1">IF(NOW()&gt;$A42,M41+K42+L42,"")</f>
        <v>0</v>
      </c>
      <c r="N42" s="33">
        <f>+J41</f>
        <v>29.101369863013687</v>
      </c>
      <c r="P42" s="42">
        <f ca="1">IF(NOW()&gt;$A42,P41+N42+O42,"")</f>
        <v>72</v>
      </c>
      <c r="Q42" s="42">
        <v>1</v>
      </c>
      <c r="R42" s="42"/>
      <c r="S42" s="42">
        <f ca="1">IF(NOW()&gt;$A42,S41+Q42+R42,"")</f>
        <v>5</v>
      </c>
    </row>
    <row r="43" spans="1:19" ht="12.75">
      <c r="A43" s="34">
        <f>A42+14</f>
        <v>39865</v>
      </c>
      <c r="B43" s="42">
        <f>IF(H43+N43&lt;&gt;0,H43+N43,"")</f>
      </c>
      <c r="C43" s="42">
        <f>IF(I43+O43&lt;&gt;0,I43+O43,"")</f>
      </c>
      <c r="D43" s="42">
        <f ca="1">IF(NOW()&gt;$A43,P43+J43,"")</f>
        <v>72</v>
      </c>
      <c r="E43" s="42">
        <f>IF(K43+Q43&lt;&gt;0,K43+Q43,"")</f>
        <v>1</v>
      </c>
      <c r="F43" s="42">
        <f>IF(L43+R43&lt;&gt;0,L43+R43,"")</f>
      </c>
      <c r="G43" s="42">
        <f ca="1">IF(NOW()&gt;$A43,S43+M43,"")</f>
        <v>6</v>
      </c>
      <c r="H43" s="64"/>
      <c r="I43" s="64"/>
      <c r="J43" s="64">
        <f ca="1">IF(NOW()&gt;$A43,J42+H43+I43,"")</f>
        <v>0</v>
      </c>
      <c r="K43" s="64"/>
      <c r="L43" s="64"/>
      <c r="M43" s="64">
        <f ca="1">IF(NOW()&gt;$A43,M42+K43+L43,"")</f>
        <v>0</v>
      </c>
      <c r="P43" s="42">
        <f ca="1">IF(NOW()&gt;$A43,P42+N43+O43,"")</f>
        <v>72</v>
      </c>
      <c r="Q43" s="42">
        <v>1</v>
      </c>
      <c r="R43" s="42"/>
      <c r="S43" s="42">
        <f ca="1">IF(NOW()&gt;$A43,S42+Q43+R43,"")</f>
        <v>6</v>
      </c>
    </row>
    <row r="44" spans="1:19" ht="12.75">
      <c r="A44" s="34">
        <f>A43+14</f>
        <v>39879</v>
      </c>
      <c r="B44" s="42">
        <f>IF(H44+N44&lt;&gt;0,H44+N44,"")</f>
      </c>
      <c r="C44" s="42">
        <f>IF(I44+O44&lt;&gt;0,I44+O44,"")</f>
      </c>
      <c r="D44" s="42">
        <f ca="1">IF(NOW()&gt;$A44,P44+J44,"")</f>
        <v>72</v>
      </c>
      <c r="E44" s="42">
        <f>IF(K44+Q44&lt;&gt;0,K44+Q44,"")</f>
        <v>1</v>
      </c>
      <c r="F44" s="42">
        <f>IF(L44+R44&lt;&gt;0,L44+R44,"")</f>
      </c>
      <c r="G44" s="42">
        <f ca="1">IF(NOW()&gt;$A44,S44+M44,"")</f>
        <v>7</v>
      </c>
      <c r="H44" s="64"/>
      <c r="I44" s="64"/>
      <c r="J44" s="64">
        <f ca="1">IF(NOW()&gt;$A44,J43+H44+I44,"")</f>
        <v>0</v>
      </c>
      <c r="K44" s="64"/>
      <c r="L44" s="64"/>
      <c r="M44" s="64">
        <f ca="1">IF(NOW()&gt;$A44,M43+K44+L44,"")</f>
        <v>0</v>
      </c>
      <c r="P44" s="42">
        <f ca="1">IF(NOW()&gt;$A44,P43+N44+O44,"")</f>
        <v>72</v>
      </c>
      <c r="Q44" s="42">
        <v>1</v>
      </c>
      <c r="R44" s="42"/>
      <c r="S44" s="42">
        <f ca="1">IF(NOW()&gt;$A44,S43+Q44+R44,"")</f>
        <v>7</v>
      </c>
    </row>
    <row r="45" spans="1:19" ht="12.75">
      <c r="A45" s="34">
        <f>A44+14</f>
        <v>39893</v>
      </c>
      <c r="B45" s="42">
        <f>IF(H45+N45&lt;&gt;0,H45+N45,"")</f>
      </c>
      <c r="C45" s="42">
        <f>IF(I45+O45&lt;&gt;0,I45+O45,"")</f>
      </c>
      <c r="D45" s="42">
        <f ca="1">IF(NOW()&gt;$A45,P45+J45,"")</f>
        <v>72</v>
      </c>
      <c r="E45" s="42">
        <f>IF(K45+Q45&lt;&gt;0,K45+Q45,"")</f>
        <v>1</v>
      </c>
      <c r="F45" s="42">
        <f>IF(L45+R45&lt;&gt;0,L45+R45,"")</f>
      </c>
      <c r="G45" s="42">
        <f ca="1">IF(NOW()&gt;$A45,S45+M45,"")</f>
        <v>8</v>
      </c>
      <c r="H45" s="64"/>
      <c r="I45" s="64"/>
      <c r="J45" s="64">
        <f ca="1">IF(NOW()&gt;$A45,J44+H45+I45,"")</f>
        <v>0</v>
      </c>
      <c r="K45" s="64"/>
      <c r="L45" s="64"/>
      <c r="M45" s="64">
        <f ca="1">IF(NOW()&gt;$A45,M44+K45+L45,"")</f>
        <v>0</v>
      </c>
      <c r="P45" s="42">
        <f ca="1">IF(NOW()&gt;$A45,P44+N45+O45,"")</f>
        <v>72</v>
      </c>
      <c r="Q45" s="42">
        <v>1</v>
      </c>
      <c r="R45" s="42"/>
      <c r="S45" s="42">
        <f ca="1">IF(NOW()&gt;$A45,S44+Q45+R45,"")</f>
        <v>8</v>
      </c>
    </row>
    <row r="46" spans="1:19" ht="12.75">
      <c r="A46" s="34">
        <f>A45+14</f>
        <v>39907</v>
      </c>
      <c r="B46" s="42">
        <f>IF(H46+N46&lt;&gt;0,H46+N46,"")</f>
      </c>
      <c r="C46" s="42">
        <f>IF(I46+O46&lt;&gt;0,I46+O46,"")</f>
      </c>
      <c r="D46" s="42">
        <f ca="1">IF(NOW()&gt;$A46,P46+J46,"")</f>
        <v>72</v>
      </c>
      <c r="E46" s="42">
        <f>IF(K46+Q46&lt;&gt;0,K46+Q46,"")</f>
        <v>1</v>
      </c>
      <c r="F46" s="42">
        <f>IF(L46+R46&lt;&gt;0,L46+R46,"")</f>
      </c>
      <c r="G46" s="42">
        <f ca="1">IF(NOW()&gt;$A46,S46+M46,"")</f>
        <v>9</v>
      </c>
      <c r="H46" s="64"/>
      <c r="I46" s="64"/>
      <c r="J46" s="64">
        <f ca="1">IF(NOW()&gt;$A46,J45+H46+I46,"")</f>
        <v>0</v>
      </c>
      <c r="K46" s="64"/>
      <c r="L46" s="64"/>
      <c r="M46" s="64">
        <f ca="1">IF(NOW()&gt;$A46,M45+K46+L46,"")</f>
        <v>0</v>
      </c>
      <c r="P46" s="42">
        <f ca="1">IF(NOW()&gt;$A46,P45+N46+O46,"")</f>
        <v>72</v>
      </c>
      <c r="Q46" s="42">
        <v>1</v>
      </c>
      <c r="R46" s="42"/>
      <c r="S46" s="42">
        <f ca="1">IF(NOW()&gt;$A46,S45+Q46+R46,"")</f>
        <v>9</v>
      </c>
    </row>
    <row r="47" spans="1:19" ht="12.75">
      <c r="A47" s="34">
        <f>A46+14</f>
        <v>39921</v>
      </c>
      <c r="B47" s="42">
        <f>IF(H47+N47&lt;&gt;0,H47+N47,"")</f>
      </c>
      <c r="C47" s="42">
        <f>IF(I47+O47&lt;&gt;0,I47+O47,"")</f>
      </c>
      <c r="D47" s="42">
        <f ca="1">IF(NOW()&gt;$A47,P47+J47,"")</f>
        <v>72</v>
      </c>
      <c r="E47" s="42">
        <f>IF(K47+Q47&lt;&gt;0,K47+Q47,"")</f>
        <v>1</v>
      </c>
      <c r="F47" s="42">
        <f>IF(L47+R47&lt;&gt;0,L47+R47,"")</f>
      </c>
      <c r="G47" s="42">
        <f ca="1">IF(NOW()&gt;$A47,S47+M47,"")</f>
        <v>10</v>
      </c>
      <c r="H47" s="64"/>
      <c r="I47" s="64"/>
      <c r="J47" s="64">
        <f ca="1">IF(NOW()&gt;$A47,J46+H47+I47,"")</f>
        <v>0</v>
      </c>
      <c r="K47" s="64"/>
      <c r="L47" s="64"/>
      <c r="M47" s="64">
        <f ca="1">IF(NOW()&gt;$A47,M46+K47+L47,"")</f>
        <v>0</v>
      </c>
      <c r="P47" s="42">
        <f ca="1">IF(NOW()&gt;$A47,P46+N47+O47,"")</f>
        <v>72</v>
      </c>
      <c r="Q47" s="42">
        <v>1</v>
      </c>
      <c r="R47" s="42"/>
      <c r="S47" s="42">
        <f ca="1">IF(NOW()&gt;$A47,S46+Q47+R47,"")</f>
        <v>10</v>
      </c>
    </row>
    <row r="48" spans="1:4" ht="12.75">
      <c r="A48"/>
      <c r="B48"/>
      <c r="C48"/>
      <c r="D48"/>
    </row>
    <row r="49" spans="1:19" ht="7.5" customHeight="1">
      <c r="A49" s="60"/>
      <c r="B49" s="61"/>
      <c r="C49" s="61"/>
      <c r="D49" s="61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3"/>
    </row>
  </sheetData>
  <mergeCells count="17">
    <mergeCell ref="B1:E1"/>
    <mergeCell ref="N1:O1"/>
    <mergeCell ref="B2:C2"/>
    <mergeCell ref="E2:F2"/>
    <mergeCell ref="N2:O2"/>
    <mergeCell ref="Q2:R2"/>
    <mergeCell ref="N3:O3"/>
    <mergeCell ref="Q3:R3"/>
    <mergeCell ref="B4:G4"/>
    <mergeCell ref="H4:M4"/>
    <mergeCell ref="N4:S4"/>
    <mergeCell ref="B6:C6"/>
    <mergeCell ref="E6:F6"/>
    <mergeCell ref="H6:I6"/>
    <mergeCell ref="K6:L6"/>
    <mergeCell ref="N6:O6"/>
    <mergeCell ref="Q6:R6"/>
  </mergeCells>
  <printOptions horizontalCentered="1"/>
  <pageMargins left="0.5" right="0.5" top="0.5" bottom="0.7388888888888889" header="0.5118055555555555" footer="0.5"/>
  <pageSetup fitToHeight="1" fitToWidth="1" horizontalDpi="300" verticalDpi="300" orientation="landscape"/>
  <headerFooter alignWithMargins="0">
    <oddFooter>&amp;CPage &amp;P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workbookViewId="0" topLeftCell="A1">
      <selection activeCell="A47" sqref="A47"/>
    </sheetView>
  </sheetViews>
  <sheetFormatPr defaultColWidth="12.57421875" defaultRowHeight="12.75"/>
  <cols>
    <col min="1" max="1" width="12.00390625" style="1" customWidth="1"/>
    <col min="2" max="3" width="6.8515625" style="1" customWidth="1"/>
    <col min="4" max="4" width="12.00390625" style="1" customWidth="1"/>
    <col min="5" max="6" width="6.57421875" style="0" customWidth="1"/>
    <col min="8" max="9" width="6.57421875" style="0" customWidth="1"/>
    <col min="11" max="12" width="6.57421875" style="0" customWidth="1"/>
    <col min="14" max="15" width="6.421875" style="0" customWidth="1"/>
    <col min="17" max="17" width="6.421875" style="0" customWidth="1"/>
    <col min="18" max="18" width="6.57421875" style="0" customWidth="1"/>
    <col min="21" max="41" width="8.421875" style="0" customWidth="1"/>
    <col min="42" max="43" width="8.140625" style="0" customWidth="1"/>
    <col min="44" max="16384" width="11.57421875" style="0" customWidth="1"/>
  </cols>
  <sheetData>
    <row r="1" spans="1:15" ht="12.75">
      <c r="A1" s="66" t="s">
        <v>73</v>
      </c>
      <c r="B1" s="22" t="s">
        <v>114</v>
      </c>
      <c r="C1" s="22"/>
      <c r="D1" s="22"/>
      <c r="E1" s="22"/>
      <c r="F1" s="23">
        <v>360106</v>
      </c>
      <c r="G1" s="24">
        <v>38105</v>
      </c>
      <c r="H1" s="25">
        <v>2080</v>
      </c>
      <c r="I1" s="25">
        <f ca="1">CHOOSE(ROUNDDOWN((NOW()-G1)/365.25,0)+1,0,40,80,80,80,120,120,120,120,120,120,120,120,120,120,120,120,120,120,120,120,120)*H1/2080</f>
        <v>80</v>
      </c>
      <c r="L1" s="41"/>
      <c r="N1" s="37">
        <f>DATE(YEAR(N3)-1,MONTH(N3),DAY(N3))</f>
        <v>39200</v>
      </c>
      <c r="O1" s="37"/>
    </row>
    <row r="2" spans="1:19" ht="12.75">
      <c r="A2" s="38" t="s">
        <v>84</v>
      </c>
      <c r="B2" s="39" t="s">
        <v>85</v>
      </c>
      <c r="C2" s="39"/>
      <c r="D2" s="40">
        <f>INDEX($D$7:D$48,COUNT($D$7:D$48),1)</f>
        <v>-1.7763568394002505E-15</v>
      </c>
      <c r="E2" s="39" t="s">
        <v>86</v>
      </c>
      <c r="F2" s="39"/>
      <c r="G2" s="40">
        <f>INDEX($G$7:G$48,COUNT($G$7:G$48),1)</f>
        <v>4</v>
      </c>
      <c r="L2" s="41"/>
      <c r="M2" s="42"/>
      <c r="N2" s="37">
        <v>39359</v>
      </c>
      <c r="O2" s="37"/>
      <c r="P2" s="33">
        <f>N2-N1</f>
        <v>159</v>
      </c>
      <c r="Q2" s="43">
        <f>P2/($P$2+$P$3)</f>
        <v>0.4344262295081967</v>
      </c>
      <c r="R2" s="43"/>
      <c r="S2" s="44">
        <f>I1*Q2</f>
        <v>34.75409836065574</v>
      </c>
    </row>
    <row r="3" spans="1:19" ht="12.75">
      <c r="A3" s="45" t="s">
        <v>87</v>
      </c>
      <c r="B3"/>
      <c r="C3"/>
      <c r="D3"/>
      <c r="L3" s="41"/>
      <c r="M3" s="42"/>
      <c r="N3" s="37">
        <f>IF(DATE(2007,MONTH(G1),DAY(G1))&gt;N2,DATE(2007,MONTH(G1),DAY(G1)),DATE(2008,MONTH(G1),DAY(G1)))</f>
        <v>39566</v>
      </c>
      <c r="O3" s="37"/>
      <c r="P3" s="33">
        <f>N3-N2</f>
        <v>207</v>
      </c>
      <c r="Q3" s="43">
        <f>P3/(P2+P3)</f>
        <v>0.5655737704918032</v>
      </c>
      <c r="R3" s="43"/>
      <c r="S3" s="44">
        <f>I1*Q3</f>
        <v>45.24590163934426</v>
      </c>
    </row>
    <row r="4" spans="1:19" ht="12.75">
      <c r="A4" s="46" t="str">
        <f>TEXT(INDEX($A$7:A$48,COUNT($D$7:D$48),1),"MM/DD/YY")</f>
        <v>04/18/09</v>
      </c>
      <c r="B4" s="47" t="s">
        <v>88</v>
      </c>
      <c r="C4" s="47"/>
      <c r="D4" s="47"/>
      <c r="E4" s="47"/>
      <c r="F4" s="47"/>
      <c r="G4" s="47"/>
      <c r="H4" s="48" t="s">
        <v>89</v>
      </c>
      <c r="I4" s="48"/>
      <c r="J4" s="48"/>
      <c r="K4" s="48"/>
      <c r="L4" s="48"/>
      <c r="M4" s="48"/>
      <c r="N4" s="49" t="s">
        <v>90</v>
      </c>
      <c r="O4" s="49"/>
      <c r="P4" s="49"/>
      <c r="Q4" s="49"/>
      <c r="R4" s="49"/>
      <c r="S4" s="49"/>
    </row>
    <row r="5" spans="1:19" ht="12.75">
      <c r="A5" s="50" t="s">
        <v>91</v>
      </c>
      <c r="B5" s="51" t="s">
        <v>92</v>
      </c>
      <c r="C5" s="51" t="s">
        <v>93</v>
      </c>
      <c r="D5" s="52" t="s">
        <v>94</v>
      </c>
      <c r="E5" s="51" t="s">
        <v>92</v>
      </c>
      <c r="F5" s="51" t="s">
        <v>93</v>
      </c>
      <c r="G5" s="52" t="s">
        <v>94</v>
      </c>
      <c r="H5" s="53" t="s">
        <v>92</v>
      </c>
      <c r="I5" s="53" t="s">
        <v>93</v>
      </c>
      <c r="J5" s="53" t="s">
        <v>95</v>
      </c>
      <c r="K5" s="53" t="s">
        <v>92</v>
      </c>
      <c r="L5" s="53" t="s">
        <v>93</v>
      </c>
      <c r="M5" s="53" t="s">
        <v>96</v>
      </c>
      <c r="N5" s="54" t="s">
        <v>92</v>
      </c>
      <c r="O5" s="54" t="s">
        <v>93</v>
      </c>
      <c r="P5" s="54" t="s">
        <v>95</v>
      </c>
      <c r="Q5" s="54" t="s">
        <v>92</v>
      </c>
      <c r="R5" s="54" t="s">
        <v>93</v>
      </c>
      <c r="S5" s="54" t="s">
        <v>96</v>
      </c>
    </row>
    <row r="6" spans="1:19" ht="12.75">
      <c r="A6" s="51" t="s">
        <v>97</v>
      </c>
      <c r="B6" s="51" t="s">
        <v>95</v>
      </c>
      <c r="C6" s="51"/>
      <c r="D6" s="51" t="s">
        <v>95</v>
      </c>
      <c r="E6" s="51" t="s">
        <v>96</v>
      </c>
      <c r="F6" s="51"/>
      <c r="G6" s="51" t="s">
        <v>96</v>
      </c>
      <c r="H6" s="55" t="s">
        <v>95</v>
      </c>
      <c r="I6" s="55"/>
      <c r="J6" s="55" t="s">
        <v>98</v>
      </c>
      <c r="K6" s="55" t="s">
        <v>96</v>
      </c>
      <c r="L6" s="55"/>
      <c r="M6" s="55" t="s">
        <v>98</v>
      </c>
      <c r="N6" s="56" t="s">
        <v>95</v>
      </c>
      <c r="O6" s="56"/>
      <c r="P6" s="56" t="s">
        <v>98</v>
      </c>
      <c r="Q6" s="56" t="s">
        <v>96</v>
      </c>
      <c r="R6" s="56"/>
      <c r="S6" s="56" t="s">
        <v>98</v>
      </c>
    </row>
    <row r="7" spans="1:19" ht="12.75">
      <c r="A7" s="34">
        <v>39361</v>
      </c>
      <c r="B7" s="57"/>
      <c r="C7" s="57"/>
      <c r="D7" s="42">
        <f>P7+J7+H7</f>
        <v>34.75</v>
      </c>
      <c r="E7" s="57"/>
      <c r="F7" s="57"/>
      <c r="G7" s="42">
        <f>S7+M7+K7</f>
        <v>11</v>
      </c>
      <c r="H7" s="57"/>
      <c r="I7" s="57"/>
      <c r="J7" s="58">
        <v>34.75</v>
      </c>
      <c r="K7" s="57"/>
      <c r="L7" s="57"/>
      <c r="M7" s="58">
        <v>11</v>
      </c>
      <c r="N7" s="57"/>
      <c r="O7" s="57"/>
      <c r="P7" s="58">
        <v>0</v>
      </c>
      <c r="Q7" s="57"/>
      <c r="R7" s="57"/>
      <c r="S7" s="58">
        <v>0</v>
      </c>
    </row>
    <row r="8" spans="1:19" ht="12.75">
      <c r="A8" s="34">
        <f>A7+14</f>
        <v>39375</v>
      </c>
      <c r="B8" s="42">
        <f>IF(H8+N8&lt;&gt;0,H8+N8,"")</f>
      </c>
      <c r="C8" s="42">
        <f>IF(I8+O8&lt;&gt;0,I8+O8,"")</f>
      </c>
      <c r="D8" s="42">
        <f ca="1">IF(NOW()&gt;$A8,P8+J8,"")</f>
        <v>34.75</v>
      </c>
      <c r="E8" s="42">
        <f>IF(K8+Q8&lt;&gt;0,K8+Q8,"")</f>
        <v>1</v>
      </c>
      <c r="F8" s="42">
        <f>IF(L8+R8&lt;&gt;0,L8+R8,"")</f>
      </c>
      <c r="G8" s="42">
        <f ca="1">IF(NOW()&gt;$A8,S8+M8,"")</f>
        <v>12</v>
      </c>
      <c r="H8" s="42"/>
      <c r="I8" s="42"/>
      <c r="J8" s="42">
        <f ca="1">IF(NOW()&gt;$A8,J7+H8+I8,"")</f>
        <v>34.75</v>
      </c>
      <c r="K8" s="42"/>
      <c r="L8" s="42"/>
      <c r="M8" s="42">
        <f ca="1">IF(NOW()&gt;$A8,M7+K8+L8,"")</f>
        <v>11</v>
      </c>
      <c r="N8" s="42"/>
      <c r="O8" s="42"/>
      <c r="P8" s="42">
        <f ca="1">IF(NOW()&gt;$A8,P7+N8+O8,"")</f>
        <v>0</v>
      </c>
      <c r="Q8" s="42">
        <v>1</v>
      </c>
      <c r="R8" s="42"/>
      <c r="S8" s="42">
        <f ca="1">IF(NOW()&gt;$A8,S7+Q8+R8,"")</f>
        <v>1</v>
      </c>
    </row>
    <row r="9" spans="1:19" ht="12.75">
      <c r="A9" s="34">
        <f>A8+14</f>
        <v>39389</v>
      </c>
      <c r="B9" s="42">
        <f>IF(H9+N9&lt;&gt;0,H9+N9,"")</f>
      </c>
      <c r="C9" s="42">
        <f>IF(I9+O9&lt;&gt;0,I9+O9,"")</f>
      </c>
      <c r="D9" s="42">
        <f ca="1">IF(NOW()&gt;$A9,P9+J9,"")</f>
        <v>34.75</v>
      </c>
      <c r="E9" s="42">
        <f>IF(K9+Q9&lt;&gt;0,K9+Q9,"")</f>
        <v>1</v>
      </c>
      <c r="F9" s="42">
        <f>IF(L9+R9&lt;&gt;0,L9+R9,"")</f>
      </c>
      <c r="G9" s="42">
        <f ca="1">IF(NOW()&gt;$A9,S9+M9,"")</f>
        <v>13</v>
      </c>
      <c r="H9" s="42"/>
      <c r="I9" s="42"/>
      <c r="J9" s="42">
        <f ca="1">IF(NOW()&gt;$A9,J8+H9+I9,"")</f>
        <v>34.75</v>
      </c>
      <c r="K9" s="42"/>
      <c r="L9" s="42"/>
      <c r="M9" s="42">
        <f ca="1">IF(NOW()&gt;$A9,M8+K9+L9,"")</f>
        <v>11</v>
      </c>
      <c r="N9" s="42"/>
      <c r="O9" s="42"/>
      <c r="P9" s="42">
        <f ca="1">IF(NOW()&gt;$A9,P8+N9+O9,"")</f>
        <v>0</v>
      </c>
      <c r="Q9" s="42">
        <v>1</v>
      </c>
      <c r="R9" s="42"/>
      <c r="S9" s="42">
        <f ca="1">IF(NOW()&gt;$A9,S8+Q9+R9,"")</f>
        <v>2</v>
      </c>
    </row>
    <row r="10" spans="1:19" ht="12.75">
      <c r="A10" s="34">
        <f>A9+14</f>
        <v>39403</v>
      </c>
      <c r="B10" s="42">
        <f>IF(H10+N10&lt;&gt;0,H10+N10,"")</f>
      </c>
      <c r="C10" s="42">
        <f>IF(I10+O10&lt;&gt;0,I10+O10,"")</f>
      </c>
      <c r="D10" s="42">
        <f ca="1">IF(NOW()&gt;$A10,P10+J10,"")</f>
        <v>34.75</v>
      </c>
      <c r="E10" s="42">
        <f>IF(K10+Q10&lt;&gt;0,K10+Q10,"")</f>
        <v>1</v>
      </c>
      <c r="F10" s="42">
        <f>IF(L10+R10&lt;&gt;0,L10+R10,"")</f>
      </c>
      <c r="G10" s="42">
        <f ca="1">IF(NOW()&gt;$A10,S10+M10,"")</f>
        <v>14</v>
      </c>
      <c r="H10" s="42"/>
      <c r="I10" s="42"/>
      <c r="J10" s="42">
        <f ca="1">IF(NOW()&gt;$A10,J9+H10+I10,"")</f>
        <v>34.75</v>
      </c>
      <c r="K10" s="42"/>
      <c r="L10" s="42"/>
      <c r="M10" s="42">
        <f ca="1">IF(NOW()&gt;$A10,M9+K10+L10,"")</f>
        <v>11</v>
      </c>
      <c r="N10" s="42"/>
      <c r="O10" s="42"/>
      <c r="P10" s="42">
        <f ca="1">IF(NOW()&gt;$A10,P9+N10+O10,"")</f>
        <v>0</v>
      </c>
      <c r="Q10" s="42">
        <v>1</v>
      </c>
      <c r="R10" s="42"/>
      <c r="S10" s="42">
        <f ca="1">IF(NOW()&gt;$A10,S9+Q10+R10,"")</f>
        <v>3</v>
      </c>
    </row>
    <row r="11" spans="1:19" ht="12.75">
      <c r="A11" s="34">
        <f>A10+14</f>
        <v>39417</v>
      </c>
      <c r="B11" s="42">
        <f>IF(H11+N11&lt;&gt;0,H11+N11,"")</f>
      </c>
      <c r="C11" s="42">
        <f>IF(I11+O11&lt;&gt;0,I11+O11,"")</f>
        <v>-5.25</v>
      </c>
      <c r="D11" s="42">
        <f ca="1">IF(NOW()&gt;$A11,P11+J11,"")</f>
        <v>29.5</v>
      </c>
      <c r="E11" s="42">
        <f>IF(K11+Q11&lt;&gt;0,K11+Q11,"")</f>
        <v>1</v>
      </c>
      <c r="F11" s="42">
        <f>IF(L11+R11&lt;&gt;0,L11+R11,"")</f>
      </c>
      <c r="G11" s="42">
        <f ca="1">IF(NOW()&gt;$A11,S11+M11,"")</f>
        <v>15</v>
      </c>
      <c r="H11" s="42"/>
      <c r="I11" s="42">
        <v>-5.25</v>
      </c>
      <c r="J11" s="42">
        <f ca="1">IF(NOW()&gt;$A11,J10+H11+I11,"")</f>
        <v>29.5</v>
      </c>
      <c r="K11" s="42"/>
      <c r="L11" s="42"/>
      <c r="M11" s="42">
        <f ca="1">IF(NOW()&gt;$A11,M10+K11+L11,"")</f>
        <v>11</v>
      </c>
      <c r="N11" s="42"/>
      <c r="O11" s="42"/>
      <c r="P11" s="42">
        <f ca="1">IF(NOW()&gt;$A11,P10+N11+O11,"")</f>
        <v>0</v>
      </c>
      <c r="Q11" s="42">
        <v>1</v>
      </c>
      <c r="R11" s="42"/>
      <c r="S11" s="42">
        <f ca="1">IF(NOW()&gt;$A11,S10+Q11+R11,"")</f>
        <v>4</v>
      </c>
    </row>
    <row r="12" spans="1:19" ht="12.75">
      <c r="A12" s="34">
        <f>A11+14</f>
        <v>39431</v>
      </c>
      <c r="B12" s="42">
        <f>IF(H12+N12&lt;&gt;0,H12+N12,"")</f>
      </c>
      <c r="C12" s="42">
        <f>IF(I12+O12&lt;&gt;0,I12+O12,"")</f>
        <v>-3.25</v>
      </c>
      <c r="D12" s="42">
        <f ca="1">IF(NOW()&gt;$A12,P12+J12,"")</f>
        <v>26.25</v>
      </c>
      <c r="E12" s="42">
        <f>IF(K12+Q12&lt;&gt;0,K12+Q12,"")</f>
        <v>1</v>
      </c>
      <c r="F12" s="42">
        <f>IF(L12+R12&lt;&gt;0,L12+R12,"")</f>
      </c>
      <c r="G12" s="42">
        <f ca="1">IF(NOW()&gt;$A12,S12+M12,"")</f>
        <v>16</v>
      </c>
      <c r="H12" s="42"/>
      <c r="I12" s="42">
        <v>-3.25</v>
      </c>
      <c r="J12" s="42">
        <f ca="1">IF(NOW()&gt;$A12,J11+H12+I12,"")</f>
        <v>26.25</v>
      </c>
      <c r="K12" s="42"/>
      <c r="L12" s="42"/>
      <c r="M12" s="42">
        <f ca="1">IF(NOW()&gt;$A12,M11+K12+L12,"")</f>
        <v>11</v>
      </c>
      <c r="N12" s="42"/>
      <c r="O12" s="42"/>
      <c r="P12" s="42">
        <f ca="1">IF(NOW()&gt;$A12,P11+N12+O12,"")</f>
        <v>0</v>
      </c>
      <c r="Q12" s="42">
        <v>1</v>
      </c>
      <c r="R12" s="42"/>
      <c r="S12" s="42">
        <f ca="1">IF(NOW()&gt;$A12,S11+Q12+R12,"")</f>
        <v>5</v>
      </c>
    </row>
    <row r="13" spans="1:19" ht="12.75">
      <c r="A13" s="34">
        <f>A12+14</f>
        <v>39445</v>
      </c>
      <c r="B13" s="42">
        <f>IF(H13+N13&lt;&gt;0,H13+N13,"")</f>
      </c>
      <c r="C13" s="42">
        <f>IF(I13+O13&lt;&gt;0,I13+O13,"")</f>
        <v>-8</v>
      </c>
      <c r="D13" s="42">
        <f ca="1">IF(NOW()&gt;$A13,P13+J13,"")</f>
        <v>18.25</v>
      </c>
      <c r="E13" s="42">
        <f>IF(K13+Q13&lt;&gt;0,K13+Q13,"")</f>
      </c>
      <c r="F13" s="42">
        <f>IF(L13+R13&lt;&gt;0,L13+R13,"")</f>
        <v>-1</v>
      </c>
      <c r="G13" s="42">
        <f ca="1">IF(NOW()&gt;$A13,S13+M13,"")</f>
        <v>15</v>
      </c>
      <c r="H13" s="42"/>
      <c r="I13" s="42">
        <v>-8</v>
      </c>
      <c r="J13" s="42">
        <f ca="1">IF(NOW()&gt;$A13,J12+H13+I13,"")</f>
        <v>18.25</v>
      </c>
      <c r="K13" s="42"/>
      <c r="L13" s="42"/>
      <c r="M13" s="42">
        <f ca="1">IF(NOW()&gt;$A13,M12+K13+L13,"")</f>
        <v>11</v>
      </c>
      <c r="N13" s="42"/>
      <c r="O13" s="42"/>
      <c r="P13" s="42">
        <f ca="1">IF(NOW()&gt;$A13,P12+N13+O13,"")</f>
        <v>0</v>
      </c>
      <c r="Q13" s="59">
        <v>0</v>
      </c>
      <c r="R13" s="42">
        <v>-1</v>
      </c>
      <c r="S13" s="42">
        <f ca="1">IF(NOW()&gt;$A13,S12+Q13+R13,"")</f>
        <v>4</v>
      </c>
    </row>
    <row r="14" spans="1:19" ht="12.75">
      <c r="A14" s="34">
        <f>A13+14</f>
        <v>39459</v>
      </c>
      <c r="B14" s="42">
        <f>IF(H14+N14&lt;&gt;0,H14+N14,"")</f>
      </c>
      <c r="C14" s="42">
        <f>IF(I14+O14&lt;&gt;0,I14+O14,"")</f>
      </c>
      <c r="D14" s="42">
        <f ca="1">IF(NOW()&gt;$A14,P14+J14,"")</f>
        <v>18.25</v>
      </c>
      <c r="E14" s="42">
        <f>IF(K14+Q14&lt;&gt;0,K14+Q14,"")</f>
        <v>1</v>
      </c>
      <c r="F14" s="42">
        <f>IF(L14+R14&lt;&gt;0,L14+R14,"")</f>
      </c>
      <c r="G14" s="42">
        <f ca="1">IF(NOW()&gt;$A14,S14+M14,"")</f>
        <v>16</v>
      </c>
      <c r="H14" s="42"/>
      <c r="I14" s="42"/>
      <c r="J14" s="42">
        <f ca="1">IF(NOW()&gt;$A14,J13+H14+I14,"")</f>
        <v>18.25</v>
      </c>
      <c r="K14" s="42"/>
      <c r="L14" s="42"/>
      <c r="M14" s="42">
        <f ca="1">IF(NOW()&gt;$A14,M13+K14+L14,"")</f>
        <v>11</v>
      </c>
      <c r="N14" s="42"/>
      <c r="O14" s="42"/>
      <c r="P14" s="42">
        <f ca="1">IF(NOW()&gt;$A14,P13+N14+O14,"")</f>
        <v>0</v>
      </c>
      <c r="Q14" s="42">
        <v>1</v>
      </c>
      <c r="R14" s="42"/>
      <c r="S14" s="42">
        <f ca="1">IF(NOW()&gt;$A14,S13+Q14+R14,"")</f>
        <v>5</v>
      </c>
    </row>
    <row r="15" spans="1:19" ht="12.75">
      <c r="A15" s="34">
        <f>A14+14</f>
        <v>39473</v>
      </c>
      <c r="B15" s="42">
        <f>IF(H15+N15&lt;&gt;0,H15+N15,"")</f>
      </c>
      <c r="C15" s="42">
        <f>IF(I15+O15&lt;&gt;0,I15+O15,"")</f>
      </c>
      <c r="D15" s="42">
        <f ca="1">IF(NOW()&gt;$A15,P15+J15,"")</f>
        <v>18.25</v>
      </c>
      <c r="E15" s="42">
        <f>IF(K15+Q15&lt;&gt;0,K15+Q15,"")</f>
        <v>1</v>
      </c>
      <c r="F15" s="42">
        <f>IF(L15+R15&lt;&gt;0,L15+R15,"")</f>
        <v>-7.5</v>
      </c>
      <c r="G15" s="42">
        <f ca="1">IF(NOW()&gt;$A15,S15+M15,"")</f>
        <v>9.5</v>
      </c>
      <c r="H15" s="42"/>
      <c r="I15" s="42"/>
      <c r="J15" s="42">
        <f ca="1">IF(NOW()&gt;$A15,J14+H15+I15,"")</f>
        <v>18.25</v>
      </c>
      <c r="K15" s="42"/>
      <c r="L15" s="42">
        <v>-1.5</v>
      </c>
      <c r="M15" s="42">
        <f ca="1">IF(NOW()&gt;$A15,M14+K15+L15,"")</f>
        <v>9.5</v>
      </c>
      <c r="N15" s="42"/>
      <c r="O15" s="42"/>
      <c r="P15" s="42">
        <f ca="1">IF(NOW()&gt;$A15,P14+N15+O15,"")</f>
        <v>0</v>
      </c>
      <c r="Q15" s="42">
        <v>1</v>
      </c>
      <c r="R15" s="42">
        <v>-6</v>
      </c>
      <c r="S15" s="42">
        <f ca="1">IF(NOW()&gt;$A15,S14+Q15+R15,"")</f>
        <v>0</v>
      </c>
    </row>
    <row r="16" spans="1:19" ht="12.75">
      <c r="A16" s="34">
        <f>A15+14</f>
        <v>39487</v>
      </c>
      <c r="B16" s="42">
        <f>IF(H16+N16&lt;&gt;0,H16+N16,"")</f>
      </c>
      <c r="C16" s="42">
        <f>IF(I16+O16&lt;&gt;0,I16+O16,"")</f>
      </c>
      <c r="D16" s="42">
        <f ca="1">IF(NOW()&gt;$A16,P16+J16,"")</f>
        <v>18.25</v>
      </c>
      <c r="E16" s="42">
        <f>IF(K16+Q16&lt;&gt;0,K16+Q16,"")</f>
        <v>1</v>
      </c>
      <c r="F16" s="42">
        <f>IF(L16+R16&lt;&gt;0,L16+R16,"")</f>
      </c>
      <c r="G16" s="42">
        <f ca="1">IF(NOW()&gt;$A16,S16+M16,"")</f>
        <v>10.5</v>
      </c>
      <c r="H16" s="42"/>
      <c r="I16" s="42"/>
      <c r="J16" s="42">
        <f ca="1">IF(NOW()&gt;$A16,J15+H16+I16,"")</f>
        <v>18.25</v>
      </c>
      <c r="K16" s="42"/>
      <c r="L16" s="42"/>
      <c r="M16" s="42">
        <f ca="1">IF(NOW()&gt;$A16,M15+K16+L16,"")</f>
        <v>9.5</v>
      </c>
      <c r="N16" s="42"/>
      <c r="O16" s="42"/>
      <c r="P16" s="42">
        <f ca="1">IF(NOW()&gt;$A16,P15+N16+O16,"")</f>
        <v>0</v>
      </c>
      <c r="Q16" s="42">
        <v>1</v>
      </c>
      <c r="R16" s="42"/>
      <c r="S16" s="42">
        <f ca="1">IF(NOW()&gt;$A16,S15+Q16+R16,"")</f>
        <v>1</v>
      </c>
    </row>
    <row r="17" spans="1:19" ht="12.75">
      <c r="A17" s="34">
        <f>A16+14</f>
        <v>39501</v>
      </c>
      <c r="B17" s="42">
        <f>IF(H17+N17&lt;&gt;0,H17+N17,"")</f>
      </c>
      <c r="C17" s="42">
        <f>IF(I17+O17&lt;&gt;0,I17+O17,"")</f>
      </c>
      <c r="D17" s="42">
        <f ca="1">IF(NOW()&gt;$A17,P17+J17,"")</f>
        <v>18.25</v>
      </c>
      <c r="E17" s="42">
        <f>IF(K17+Q17&lt;&gt;0,K17+Q17,"")</f>
        <v>1</v>
      </c>
      <c r="F17" s="42">
        <f>IF(L17+R17&lt;&gt;0,L17+R17,"")</f>
      </c>
      <c r="G17" s="42">
        <f ca="1">IF(NOW()&gt;$A17,S17+M17,"")</f>
        <v>11.5</v>
      </c>
      <c r="H17" s="42"/>
      <c r="I17" s="42"/>
      <c r="J17" s="42">
        <f ca="1">IF(NOW()&gt;$A17,J16+H17+I17,"")</f>
        <v>18.25</v>
      </c>
      <c r="K17" s="42"/>
      <c r="L17" s="42"/>
      <c r="M17" s="42">
        <f ca="1">IF(NOW()&gt;$A17,M16+K17+L17,"")</f>
        <v>9.5</v>
      </c>
      <c r="N17" s="42"/>
      <c r="O17" s="42"/>
      <c r="P17" s="42">
        <f ca="1">IF(NOW()&gt;$A17,P16+N17+O17,"")</f>
        <v>0</v>
      </c>
      <c r="Q17" s="42">
        <v>1</v>
      </c>
      <c r="R17" s="42"/>
      <c r="S17" s="42">
        <f ca="1">IF(NOW()&gt;$A17,S16+Q17+R17,"")</f>
        <v>2</v>
      </c>
    </row>
    <row r="18" spans="1:19" ht="12.75">
      <c r="A18" s="34">
        <f>A17+14</f>
        <v>39515</v>
      </c>
      <c r="B18" s="42">
        <f>IF(H18+N18&lt;&gt;0,H18+N18,"")</f>
      </c>
      <c r="C18" s="42">
        <f>IF(I18+O18&lt;&gt;0,I18+O18,"")</f>
      </c>
      <c r="D18" s="42">
        <f ca="1">IF(NOW()&gt;$A18,P18+J18,"")</f>
        <v>18.25</v>
      </c>
      <c r="E18" s="42">
        <f>IF(K18+Q18&lt;&gt;0,K18+Q18,"")</f>
        <v>1</v>
      </c>
      <c r="F18" s="42">
        <f>IF(L18+R18&lt;&gt;0,L18+R18,"")</f>
        <v>-2</v>
      </c>
      <c r="G18" s="42">
        <f ca="1">IF(NOW()&gt;$A18,S18+M18,"")</f>
        <v>10.5</v>
      </c>
      <c r="H18" s="42"/>
      <c r="I18" s="42"/>
      <c r="J18" s="42">
        <f ca="1">IF(NOW()&gt;$A18,J17+H18+I18,"")</f>
        <v>18.25</v>
      </c>
      <c r="K18" s="42"/>
      <c r="L18" s="42"/>
      <c r="M18" s="42">
        <f ca="1">IF(NOW()&gt;$A18,M17+K18+L18,"")</f>
        <v>9.5</v>
      </c>
      <c r="N18" s="42"/>
      <c r="O18" s="42"/>
      <c r="P18" s="42">
        <f ca="1">IF(NOW()&gt;$A18,P17+N18+O18,"")</f>
        <v>0</v>
      </c>
      <c r="Q18" s="42">
        <v>1</v>
      </c>
      <c r="R18" s="42">
        <v>-2</v>
      </c>
      <c r="S18" s="42">
        <f ca="1">IF(NOW()&gt;$A18,S17+Q18+R18,"")</f>
        <v>1</v>
      </c>
    </row>
    <row r="19" spans="1:19" ht="12.75">
      <c r="A19" s="34">
        <f>A18+14</f>
        <v>39529</v>
      </c>
      <c r="B19" s="42">
        <f>IF(H19+N19&lt;&gt;0,H19+N19,"")</f>
      </c>
      <c r="C19" s="42">
        <f>IF(I19+O19&lt;&gt;0,I19+O19,"")</f>
      </c>
      <c r="D19" s="42">
        <f ca="1">IF(NOW()&gt;$A19,P19+J19,"")</f>
        <v>18.25</v>
      </c>
      <c r="E19" s="42">
        <f>IF(K19+Q19&lt;&gt;0,K19+Q19,"")</f>
        <v>1</v>
      </c>
      <c r="F19" s="42">
        <f>IF(L19+R19&lt;&gt;0,L19+R19,"")</f>
        <v>-5.75</v>
      </c>
      <c r="G19" s="42">
        <f ca="1">IF(NOW()&gt;$A19,S19+M19,"")</f>
        <v>5.75</v>
      </c>
      <c r="H19" s="42"/>
      <c r="I19" s="42"/>
      <c r="J19" s="42">
        <f ca="1">IF(NOW()&gt;$A19,J18+H19+I19,"")</f>
        <v>18.25</v>
      </c>
      <c r="K19" s="42"/>
      <c r="L19" s="42">
        <v>-4.75</v>
      </c>
      <c r="M19" s="42">
        <f ca="1">IF(NOW()&gt;$A19,M18+K19+L19,"")</f>
        <v>4.75</v>
      </c>
      <c r="N19" s="42"/>
      <c r="O19" s="42"/>
      <c r="P19" s="42">
        <f ca="1">IF(NOW()&gt;$A19,P18+N19+O19,"")</f>
        <v>0</v>
      </c>
      <c r="Q19" s="42">
        <v>1</v>
      </c>
      <c r="R19" s="42">
        <v>-1</v>
      </c>
      <c r="S19" s="42">
        <f ca="1">IF(NOW()&gt;$A19,S18+Q19+R19,"")</f>
        <v>1</v>
      </c>
    </row>
    <row r="20" spans="1:19" ht="12.75">
      <c r="A20" s="34">
        <f>A19+14</f>
        <v>39543</v>
      </c>
      <c r="B20" s="42">
        <f>IF(H20+N20&lt;&gt;0,H20+N20,"")</f>
      </c>
      <c r="C20" s="42">
        <f>IF(I20+O20&lt;&gt;0,I20+O20,"")</f>
        <v>-7.75</v>
      </c>
      <c r="D20" s="42">
        <f ca="1">IF(NOW()&gt;$A20,P20+J20,"")</f>
        <v>10.5</v>
      </c>
      <c r="E20" s="42">
        <f>IF(K20+Q20&lt;&gt;0,K20+Q20,"")</f>
        <v>1</v>
      </c>
      <c r="F20" s="42">
        <f>IF(L20+R20&lt;&gt;0,L20+R20,"")</f>
      </c>
      <c r="G20" s="42">
        <f ca="1">IF(NOW()&gt;$A20,S20+M20,"")</f>
        <v>6.75</v>
      </c>
      <c r="H20" s="42"/>
      <c r="I20" s="42">
        <v>-7.75</v>
      </c>
      <c r="J20" s="42">
        <f ca="1">IF(NOW()&gt;$A20,J19+H20+I20,"")</f>
        <v>10.5</v>
      </c>
      <c r="K20" s="42"/>
      <c r="L20" s="42"/>
      <c r="M20" s="42">
        <f ca="1">IF(NOW()&gt;$A20,M19+K20+L20,"")</f>
        <v>4.75</v>
      </c>
      <c r="N20" s="42"/>
      <c r="O20" s="42"/>
      <c r="P20" s="42">
        <f ca="1">IF(NOW()&gt;$A20,P19+N20+O20,"")</f>
        <v>0</v>
      </c>
      <c r="Q20" s="42">
        <v>1</v>
      </c>
      <c r="R20" s="42"/>
      <c r="S20" s="42">
        <f ca="1">IF(NOW()&gt;$A20,S19+Q20+R20,"")</f>
        <v>2</v>
      </c>
    </row>
    <row r="21" spans="1:19" ht="12.75">
      <c r="A21" s="34">
        <f>A20+14</f>
        <v>39557</v>
      </c>
      <c r="B21" s="42">
        <f>IF(H21+N21&lt;&gt;0,H21+N21,"")</f>
      </c>
      <c r="C21" s="42">
        <f>IF(I21+O21&lt;&gt;0,I21+O21,"")</f>
        <v>-8</v>
      </c>
      <c r="D21" s="42">
        <f ca="1">IF(NOW()&gt;$A21,P21+J21,"")</f>
        <v>2.5</v>
      </c>
      <c r="E21" s="42">
        <f>IF(K21+Q21&lt;&gt;0,K21+Q21,"")</f>
        <v>1</v>
      </c>
      <c r="F21" s="42">
        <f>IF(L21+R21&lt;&gt;0,L21+R21,"")</f>
        <v>-1</v>
      </c>
      <c r="G21" s="42">
        <f ca="1">IF(NOW()&gt;$A21,S21+M21,"")</f>
        <v>6.75</v>
      </c>
      <c r="H21" s="42"/>
      <c r="I21" s="42">
        <v>-8</v>
      </c>
      <c r="J21" s="42">
        <f ca="1">IF(NOW()&gt;$A21,J20+H21+I21,"")</f>
        <v>2.5</v>
      </c>
      <c r="K21" s="42"/>
      <c r="L21" s="42"/>
      <c r="M21" s="42">
        <f ca="1">IF(NOW()&gt;$A21,M20+K21+L21,"")</f>
        <v>4.75</v>
      </c>
      <c r="N21" s="42"/>
      <c r="O21" s="42"/>
      <c r="P21" s="42">
        <f ca="1">IF(NOW()&gt;$A21,P20+N21+O21,"")</f>
        <v>0</v>
      </c>
      <c r="Q21" s="42">
        <v>1</v>
      </c>
      <c r="R21" s="42">
        <v>-1</v>
      </c>
      <c r="S21" s="42">
        <f ca="1">IF(NOW()&gt;$A21,S20+Q21+R21,"")</f>
        <v>2</v>
      </c>
    </row>
    <row r="22" spans="1:19" ht="12.75">
      <c r="A22" s="34">
        <f>A21+14</f>
        <v>39571</v>
      </c>
      <c r="B22" s="42">
        <f>IF(H22+N22&lt;&gt;0,H22+N22,"")</f>
        <v>80</v>
      </c>
      <c r="C22" s="42">
        <f>IF(I22+O22&lt;&gt;0,I22+O22,"")</f>
        <v>-2.5</v>
      </c>
      <c r="D22" s="42">
        <f ca="1">IF(NOW()&gt;$A22,P22+J22,"")</f>
        <v>80</v>
      </c>
      <c r="E22" s="42">
        <f>IF(K22+Q22&lt;&gt;0,K22+Q22,"")</f>
        <v>1</v>
      </c>
      <c r="F22" s="42">
        <f>IF(L22+R22&lt;&gt;0,L22+R22,"")</f>
      </c>
      <c r="G22" s="42">
        <f ca="1">IF(NOW()&gt;$A22,S22+M22,"")</f>
        <v>7.75</v>
      </c>
      <c r="H22" s="42">
        <f>(DATE(2007,10,4)-DATE(2007,MONTH($G$1),DAY($M$4)))/365*$I$1</f>
        <v>34.41095890410959</v>
      </c>
      <c r="I22" s="42">
        <v>-2.5</v>
      </c>
      <c r="J22" s="42">
        <f ca="1">IF(NOW()&gt;$A22,J21+H22+I22,"")</f>
        <v>34.41095890410959</v>
      </c>
      <c r="K22" s="42"/>
      <c r="L22" s="42"/>
      <c r="M22" s="42">
        <f ca="1">IF(NOW()&gt;$A22,M21+K22+L22,"")</f>
        <v>4.75</v>
      </c>
      <c r="N22" s="42">
        <f>I1-H22</f>
        <v>45.58904109589041</v>
      </c>
      <c r="O22" s="42"/>
      <c r="P22" s="42">
        <f ca="1">IF(NOW()&gt;$A22,P21+N22+O22,"")</f>
        <v>45.58904109589041</v>
      </c>
      <c r="Q22" s="42">
        <v>1</v>
      </c>
      <c r="R22" s="42"/>
      <c r="S22" s="42">
        <f ca="1">IF(NOW()&gt;$A22,S21+Q22+R22,"")</f>
        <v>3</v>
      </c>
    </row>
    <row r="23" spans="1:19" ht="12.75">
      <c r="A23" s="34">
        <f>A22+14</f>
        <v>39585</v>
      </c>
      <c r="B23" s="42">
        <f>IF(H23+N23&lt;&gt;0,H23+N23,"")</f>
      </c>
      <c r="C23" s="42">
        <f>IF(I23+O23&lt;&gt;0,I23+O23,"")</f>
        <v>-30</v>
      </c>
      <c r="D23" s="42">
        <f ca="1">IF(NOW()&gt;$A23,P23+J23,"")</f>
        <v>50</v>
      </c>
      <c r="E23" s="42">
        <f>IF(K23+Q23&lt;&gt;0,K23+Q23,"")</f>
        <v>1</v>
      </c>
      <c r="F23" s="42">
        <f>IF(L23+R23&lt;&gt;0,L23+R23,"")</f>
      </c>
      <c r="G23" s="42">
        <f ca="1">IF(NOW()&gt;$A23,S23+M23,"")</f>
        <v>8.75</v>
      </c>
      <c r="H23" s="42"/>
      <c r="I23" s="42">
        <v>-30</v>
      </c>
      <c r="J23" s="42">
        <f ca="1">IF(NOW()&gt;$A23,J22+H23+I23,"")</f>
        <v>4.410958904109592</v>
      </c>
      <c r="K23" s="42"/>
      <c r="L23" s="42"/>
      <c r="M23" s="42">
        <f ca="1">IF(NOW()&gt;$A23,M22+K23+L23,"")</f>
        <v>4.75</v>
      </c>
      <c r="N23" s="42"/>
      <c r="O23" s="42"/>
      <c r="P23" s="42">
        <f ca="1">IF(NOW()&gt;$A23,P22+N23+O23,"")</f>
        <v>45.58904109589041</v>
      </c>
      <c r="Q23" s="42">
        <v>1</v>
      </c>
      <c r="R23" s="42"/>
      <c r="S23" s="42">
        <f ca="1">IF(NOW()&gt;$A23,S22+Q23+R23,"")</f>
        <v>4</v>
      </c>
    </row>
    <row r="24" spans="1:19" ht="12.75">
      <c r="A24" s="34">
        <f>A23+14</f>
        <v>39599</v>
      </c>
      <c r="B24" s="42">
        <f>IF(H24+N24&lt;&gt;0,H24+N24,"")</f>
      </c>
      <c r="C24" s="42">
        <f>IF(I24+O24&lt;&gt;0,I24+O24,"")</f>
      </c>
      <c r="D24" s="42">
        <f ca="1">IF(NOW()&gt;$A24,P24+J24,"")</f>
        <v>50</v>
      </c>
      <c r="E24" s="42">
        <f>IF(K24+Q24&lt;&gt;0,K24+Q24,"")</f>
      </c>
      <c r="F24" s="42">
        <f>IF(L24+R24&lt;&gt;0,L24+R24,"")</f>
      </c>
      <c r="G24" s="42">
        <f ca="1">IF(NOW()&gt;$A24,S24+M24,"")</f>
        <v>8.75</v>
      </c>
      <c r="H24" s="42"/>
      <c r="I24" s="42"/>
      <c r="J24" s="42">
        <f ca="1">IF(NOW()&gt;$A24,J23+H24+I24,"")</f>
        <v>4.410958904109592</v>
      </c>
      <c r="K24" s="42"/>
      <c r="L24" s="42"/>
      <c r="M24" s="42">
        <f ca="1">IF(NOW()&gt;$A24,M23+K24+L24,"")</f>
        <v>4.75</v>
      </c>
      <c r="N24" s="42"/>
      <c r="O24" s="42"/>
      <c r="P24" s="42">
        <f ca="1">IF(NOW()&gt;$A24,P23+N24+O24,"")</f>
        <v>45.58904109589041</v>
      </c>
      <c r="Q24" s="59">
        <v>0</v>
      </c>
      <c r="R24" s="42"/>
      <c r="S24" s="42">
        <f ca="1">IF(NOW()&gt;$A24,S23+Q24+R24,"")</f>
        <v>4</v>
      </c>
    </row>
    <row r="25" spans="1:19" ht="12.75">
      <c r="A25" s="34">
        <f>A24+14</f>
        <v>39613</v>
      </c>
      <c r="B25" s="42">
        <f>IF(H25+N25&lt;&gt;0,H25+N25,"")</f>
      </c>
      <c r="C25" s="42">
        <f>IF(I25+O25&lt;&gt;0,I25+O25,"")</f>
        <v>-4.5</v>
      </c>
      <c r="D25" s="42">
        <f ca="1">IF(NOW()&gt;$A25,P25+J25,"")</f>
        <v>45.5</v>
      </c>
      <c r="E25" s="42">
        <f>IF(K25+Q25&lt;&gt;0,K25+Q25,"")</f>
        <v>1</v>
      </c>
      <c r="F25" s="42">
        <f>IF(L25+R25&lt;&gt;0,L25+R25,"")</f>
        <v>-8</v>
      </c>
      <c r="G25" s="42">
        <f ca="1">IF(NOW()&gt;$A25,S25+M25,"")</f>
        <v>1.75</v>
      </c>
      <c r="H25" s="42"/>
      <c r="I25" s="42">
        <v>-4.4</v>
      </c>
      <c r="J25" s="42">
        <f ca="1">IF(NOW()&gt;$A25,J24+H25+I25,"")</f>
        <v>0.010958904109591217</v>
      </c>
      <c r="K25" s="42"/>
      <c r="L25" s="42">
        <v>-4</v>
      </c>
      <c r="M25" s="42">
        <f ca="1">IF(NOW()&gt;$A25,M24+K25+L25,"")</f>
        <v>0.75</v>
      </c>
      <c r="N25" s="42"/>
      <c r="O25" s="42">
        <v>-0.1</v>
      </c>
      <c r="P25" s="42">
        <f ca="1">IF(NOW()&gt;$A25,P24+N25+O25,"")</f>
        <v>45.48904109589041</v>
      </c>
      <c r="Q25" s="42">
        <v>1</v>
      </c>
      <c r="R25" s="42">
        <v>-4</v>
      </c>
      <c r="S25" s="42">
        <f ca="1">IF(NOW()&gt;$A25,S24+Q25+R25,"")</f>
        <v>1</v>
      </c>
    </row>
    <row r="26" spans="1:19" ht="12.75">
      <c r="A26" s="34">
        <f>A25+14</f>
        <v>39627</v>
      </c>
      <c r="B26" s="42">
        <f>IF(H26+N26&lt;&gt;0,H26+N26,"")</f>
      </c>
      <c r="C26" s="42">
        <f>IF(I26+O26&lt;&gt;0,I26+O26,"")</f>
        <v>-8.5</v>
      </c>
      <c r="D26" s="42">
        <f ca="1">IF(NOW()&gt;$A26,P26+J26,"")</f>
        <v>37</v>
      </c>
      <c r="E26" s="42">
        <f>IF(K26+Q26&lt;&gt;0,K26+Q26,"")</f>
        <v>1</v>
      </c>
      <c r="F26" s="42">
        <f>IF(L26+R26&lt;&gt;0,L26+R26,"")</f>
        <v>-1.75</v>
      </c>
      <c r="G26" s="42">
        <f ca="1">IF(NOW()&gt;$A26,S26+M26,"")</f>
        <v>1</v>
      </c>
      <c r="H26" s="42"/>
      <c r="I26" s="42"/>
      <c r="J26" s="42">
        <f ca="1">IF(NOW()&gt;$A26,J25+H26+I26,"")</f>
        <v>0.010958904109591217</v>
      </c>
      <c r="K26" s="42"/>
      <c r="L26" s="42">
        <v>-0.75</v>
      </c>
      <c r="M26" s="42">
        <f ca="1">IF(NOW()&gt;$A26,M25+K26+L26,"")</f>
        <v>0</v>
      </c>
      <c r="N26" s="42"/>
      <c r="O26" s="42">
        <v>-8.5</v>
      </c>
      <c r="P26" s="42">
        <f ca="1">IF(NOW()&gt;$A26,P25+N26+O26,"")</f>
        <v>36.98904109589041</v>
      </c>
      <c r="Q26" s="42">
        <v>1</v>
      </c>
      <c r="R26" s="42">
        <v>-1</v>
      </c>
      <c r="S26" s="42">
        <f ca="1">IF(NOW()&gt;$A26,S25+Q26+R26,"")</f>
        <v>1</v>
      </c>
    </row>
    <row r="27" spans="1:19" ht="12.75">
      <c r="A27" s="34">
        <f>A26+14</f>
        <v>39641</v>
      </c>
      <c r="B27" s="42">
        <f>IF(H27+N27&lt;&gt;0,H27+N27,"")</f>
      </c>
      <c r="C27" s="42">
        <f>IF(I27+O27&lt;&gt;0,I27+O27,"")</f>
      </c>
      <c r="D27" s="42">
        <f ca="1">IF(NOW()&gt;$A27,P27+J27,"")</f>
        <v>37</v>
      </c>
      <c r="E27" s="42">
        <f>IF(K27+Q27&lt;&gt;0,K27+Q27,"")</f>
        <v>1</v>
      </c>
      <c r="F27" s="42">
        <f>IF(L27+R27&lt;&gt;0,L27+R27,"")</f>
      </c>
      <c r="G27" s="42">
        <f ca="1">IF(NOW()&gt;$A27,S27+M27,"")</f>
        <v>2</v>
      </c>
      <c r="H27" s="64"/>
      <c r="I27" s="64"/>
      <c r="J27" s="64">
        <f ca="1">IF(NOW()&gt;$A27,J26+H27+I27,"")</f>
        <v>0.010958904109591217</v>
      </c>
      <c r="K27" s="82"/>
      <c r="L27" s="82"/>
      <c r="M27" s="64">
        <f ca="1">IF(NOW()&gt;$A27,M26+K27+L27,"")</f>
        <v>0</v>
      </c>
      <c r="N27" s="42"/>
      <c r="O27" s="42"/>
      <c r="P27" s="42">
        <f ca="1">IF(NOW()&gt;$A27,P26+N27+O27,"")</f>
        <v>36.98904109589041</v>
      </c>
      <c r="Q27" s="42">
        <v>1</v>
      </c>
      <c r="R27" s="42"/>
      <c r="S27" s="42">
        <f ca="1">IF(NOW()&gt;$A27,S26+Q27+R27,"")</f>
        <v>2</v>
      </c>
    </row>
    <row r="28" spans="1:19" ht="12.75">
      <c r="A28" s="34">
        <f>A27+14</f>
        <v>39655</v>
      </c>
      <c r="B28" s="42">
        <f>IF(H28+N28&lt;&gt;0,H28+N28,"")</f>
      </c>
      <c r="C28" s="42">
        <f>IF(I28+O28&lt;&gt;0,I28+O28,"")</f>
        <v>-3.75</v>
      </c>
      <c r="D28" s="42">
        <f ca="1">IF(NOW()&gt;$A28,P28+J28,"")</f>
        <v>33.25</v>
      </c>
      <c r="E28" s="42">
        <f>IF(K28+Q28&lt;&gt;0,K28+Q28,"")</f>
        <v>1</v>
      </c>
      <c r="F28" s="42">
        <f>IF(L28+R28&lt;&gt;0,L28+R28,"")</f>
      </c>
      <c r="G28" s="42">
        <f ca="1">IF(NOW()&gt;$A28,S28+M28,"")</f>
        <v>3</v>
      </c>
      <c r="H28" s="64"/>
      <c r="I28" s="64"/>
      <c r="J28" s="64">
        <f ca="1">IF(NOW()&gt;$A28,J27+H28+I28,"")</f>
        <v>0.010958904109591217</v>
      </c>
      <c r="K28" s="82"/>
      <c r="L28" s="82"/>
      <c r="M28" s="64">
        <f ca="1">IF(NOW()&gt;$A28,M27+K28+L28,"")</f>
        <v>0</v>
      </c>
      <c r="N28" s="42"/>
      <c r="O28" s="42">
        <v>-3.75</v>
      </c>
      <c r="P28" s="42">
        <f ca="1">IF(NOW()&gt;$A28,P27+N28+O28,"")</f>
        <v>33.23904109589041</v>
      </c>
      <c r="Q28" s="42">
        <v>1</v>
      </c>
      <c r="R28" s="42"/>
      <c r="S28" s="42">
        <f ca="1">IF(NOW()&gt;$A28,S27+Q28+R28,"")</f>
        <v>3</v>
      </c>
    </row>
    <row r="29" spans="1:19" ht="12.75">
      <c r="A29" s="34">
        <f>A28+14</f>
        <v>39669</v>
      </c>
      <c r="B29" s="42">
        <f>IF(H29+N29&lt;&gt;0,H29+N29,"")</f>
      </c>
      <c r="C29" s="42">
        <f>IF(I29+O29&lt;&gt;0,I29+O29,"")</f>
        <v>-5.5</v>
      </c>
      <c r="D29" s="42">
        <f ca="1">IF(NOW()&gt;$A29,P29+J29,"")</f>
        <v>27.75</v>
      </c>
      <c r="E29" s="42">
        <f>IF(K29+Q29&lt;&gt;0,K29+Q29,"")</f>
        <v>1</v>
      </c>
      <c r="F29" s="42">
        <f>IF(L29+R29&lt;&gt;0,L29+R29,"")</f>
      </c>
      <c r="G29" s="42">
        <f ca="1">IF(NOW()&gt;$A29,S29+M29,"")</f>
        <v>4</v>
      </c>
      <c r="H29" s="64"/>
      <c r="I29" s="64"/>
      <c r="J29" s="64">
        <f ca="1">IF(NOW()&gt;$A29,J28+H29+I29,"")</f>
        <v>0.010958904109591217</v>
      </c>
      <c r="K29" s="82"/>
      <c r="L29" s="82"/>
      <c r="M29" s="64">
        <f ca="1">IF(NOW()&gt;$A29,M28+K29+L29,"")</f>
        <v>0</v>
      </c>
      <c r="N29" s="42"/>
      <c r="O29" s="42">
        <v>-5.5</v>
      </c>
      <c r="P29" s="42">
        <f ca="1">IF(NOW()&gt;$A29,P28+N29+O29,"")</f>
        <v>27.739041095890407</v>
      </c>
      <c r="Q29" s="42">
        <v>1</v>
      </c>
      <c r="R29" s="42"/>
      <c r="S29" s="42">
        <f ca="1">IF(NOW()&gt;$A29,S28+Q29+R29,"")</f>
        <v>4</v>
      </c>
    </row>
    <row r="30" spans="1:19" ht="12.75">
      <c r="A30" s="34">
        <f>A29+14</f>
        <v>39683</v>
      </c>
      <c r="B30" s="42">
        <f>IF(H30+N30&lt;&gt;0,H30+N30,"")</f>
      </c>
      <c r="C30" s="42">
        <f>IF(I30+O30&lt;&gt;0,I30+O30,"")</f>
      </c>
      <c r="D30" s="42">
        <f ca="1">IF(NOW()&gt;$A30,P30+J30,"")</f>
        <v>27.75</v>
      </c>
      <c r="E30" s="42">
        <f>IF(K30+Q30&lt;&gt;0,K30+Q30,"")</f>
        <v>1</v>
      </c>
      <c r="F30" s="42">
        <f>IF(L30+R30&lt;&gt;0,L30+R30,"")</f>
      </c>
      <c r="G30" s="42">
        <f ca="1">IF(NOW()&gt;$A30,S30+M30,"")</f>
        <v>5</v>
      </c>
      <c r="H30" s="64"/>
      <c r="I30" s="64"/>
      <c r="J30" s="64">
        <f ca="1">IF(NOW()&gt;$A30,J29+H30+I30,"")</f>
        <v>0.010958904109591217</v>
      </c>
      <c r="K30" s="82"/>
      <c r="L30" s="82"/>
      <c r="M30" s="64">
        <f ca="1">IF(NOW()&gt;$A30,M29+K30+L30,"")</f>
        <v>0</v>
      </c>
      <c r="N30" s="42"/>
      <c r="O30" s="42"/>
      <c r="P30" s="42">
        <f ca="1">IF(NOW()&gt;$A30,P29+N30+O30,"")</f>
        <v>27.739041095890407</v>
      </c>
      <c r="Q30" s="42">
        <v>1</v>
      </c>
      <c r="R30" s="42"/>
      <c r="S30" s="42">
        <f ca="1">IF(NOW()&gt;$A30,S29+Q30+R30,"")</f>
        <v>5</v>
      </c>
    </row>
    <row r="31" spans="1:19" ht="12.75">
      <c r="A31" s="34">
        <f>A30+14</f>
        <v>39697</v>
      </c>
      <c r="B31" s="42">
        <f>IF(H31+N31&lt;&gt;0,H31+N31,"")</f>
      </c>
      <c r="C31" s="42">
        <f>IF(I31+O31&lt;&gt;0,I31+O31,"")</f>
        <v>-4.5</v>
      </c>
      <c r="D31" s="42">
        <f ca="1">IF(NOW()&gt;$A31,P31+J31,"")</f>
        <v>23.25</v>
      </c>
      <c r="E31" s="42">
        <f>IF(K31+Q31&lt;&gt;0,K31+Q31,"")</f>
        <v>1</v>
      </c>
      <c r="F31" s="42">
        <f>IF(L31+R31&lt;&gt;0,L31+R31,"")</f>
      </c>
      <c r="G31" s="42">
        <f ca="1">IF(NOW()&gt;$A31,S31+M31,"")</f>
        <v>6</v>
      </c>
      <c r="H31" s="64"/>
      <c r="I31" s="64"/>
      <c r="J31" s="64">
        <f ca="1">IF(NOW()&gt;$A31,J30+H31+I31,"")</f>
        <v>0.010958904109591217</v>
      </c>
      <c r="K31" s="82"/>
      <c r="L31" s="82"/>
      <c r="M31" s="64">
        <f ca="1">IF(NOW()&gt;$A31,M30+K31+L31,"")</f>
        <v>0</v>
      </c>
      <c r="N31" s="42"/>
      <c r="O31" s="42">
        <v>-4.5</v>
      </c>
      <c r="P31" s="42">
        <f ca="1">IF(NOW()&gt;$A31,P30+N31+O31,"")</f>
        <v>23.239041095890407</v>
      </c>
      <c r="Q31" s="42">
        <v>1</v>
      </c>
      <c r="R31" s="42"/>
      <c r="S31" s="42">
        <f ca="1">IF(NOW()&gt;$A31,S30+Q31+R31,"")</f>
        <v>6</v>
      </c>
    </row>
    <row r="32" spans="1:19" ht="12.75">
      <c r="A32" s="34">
        <f>A31+14</f>
        <v>39711</v>
      </c>
      <c r="B32" s="42">
        <f>IF(H32+N32&lt;&gt;0,H32+N32,"")</f>
      </c>
      <c r="C32" s="42">
        <f>IF(I32+O32&lt;&gt;0,I32+O32,"")</f>
      </c>
      <c r="D32" s="42">
        <f ca="1">IF(NOW()&gt;$A32,P32+J32,"")</f>
        <v>23.25</v>
      </c>
      <c r="E32" s="42">
        <f>IF(K32+Q32&lt;&gt;0,K32+Q32,"")</f>
        <v>1</v>
      </c>
      <c r="F32" s="42">
        <f>IF(L32+R32&lt;&gt;0,L32+R32,"")</f>
        <v>-6</v>
      </c>
      <c r="G32" s="42">
        <f ca="1">IF(NOW()&gt;$A32,S32+M32,"")</f>
        <v>1</v>
      </c>
      <c r="H32" s="64"/>
      <c r="I32" s="64"/>
      <c r="J32" s="64">
        <f ca="1">IF(NOW()&gt;$A32,J31+H32+I32,"")</f>
        <v>0.010958904109591217</v>
      </c>
      <c r="K32" s="82"/>
      <c r="L32" s="82"/>
      <c r="M32" s="64">
        <f ca="1">IF(NOW()&gt;$A32,M31+K32+L32,"")</f>
        <v>0</v>
      </c>
      <c r="N32" s="42"/>
      <c r="O32" s="42"/>
      <c r="P32" s="42">
        <f ca="1">IF(NOW()&gt;$A32,P31+N32+O32,"")</f>
        <v>23.239041095890407</v>
      </c>
      <c r="Q32" s="42">
        <v>1</v>
      </c>
      <c r="R32" s="42">
        <v>-6</v>
      </c>
      <c r="S32" s="42">
        <f ca="1">IF(NOW()&gt;$A32,S31+Q32+R32,"")</f>
        <v>1</v>
      </c>
    </row>
    <row r="33" spans="1:19" ht="12.75">
      <c r="A33" s="34">
        <f>A32+14</f>
        <v>39725</v>
      </c>
      <c r="B33" s="42">
        <f>IF(H33+N33&lt;&gt;0,H33+N33,"")</f>
      </c>
      <c r="C33" s="42">
        <f>IF(I33+O33&lt;&gt;0,I33+O33,"")</f>
        <v>-7</v>
      </c>
      <c r="D33" s="42">
        <f ca="1">IF(NOW()&gt;$A33,P33+J33,"")</f>
        <v>16.25</v>
      </c>
      <c r="E33" s="42">
        <f>IF(K33+Q33&lt;&gt;0,K33+Q33,"")</f>
        <v>1</v>
      </c>
      <c r="F33" s="42">
        <f>IF(L33+R33&lt;&gt;0,L33+R33,"")</f>
      </c>
      <c r="G33" s="42">
        <f ca="1">IF(NOW()&gt;$A33,S33+M33,"")</f>
        <v>2</v>
      </c>
      <c r="H33" s="64"/>
      <c r="I33" s="64"/>
      <c r="J33" s="64">
        <f ca="1">IF(NOW()&gt;$A33,J32+H33+I33,"")</f>
        <v>0.010958904109591217</v>
      </c>
      <c r="K33" s="82"/>
      <c r="L33" s="82"/>
      <c r="M33" s="64">
        <f ca="1">IF(NOW()&gt;$A33,M32+K33+L33,"")</f>
        <v>0</v>
      </c>
      <c r="N33" s="42"/>
      <c r="O33" s="42">
        <v>-7</v>
      </c>
      <c r="P33" s="42">
        <f ca="1">IF(NOW()&gt;$A33,P32+N33+O33,"")</f>
        <v>16.239041095890407</v>
      </c>
      <c r="Q33" s="42">
        <v>1</v>
      </c>
      <c r="R33" s="42"/>
      <c r="S33" s="42">
        <f ca="1">IF(NOW()&gt;$A33,S32+Q33+R33,"")</f>
        <v>2</v>
      </c>
    </row>
    <row r="34" spans="1:19" ht="12.75">
      <c r="A34" s="34">
        <f>A33+14</f>
        <v>39739</v>
      </c>
      <c r="B34" s="42">
        <f>IF(H34+N34&lt;&gt;0,H34+N34,"")</f>
      </c>
      <c r="C34" s="42">
        <f>IF(I34+O34&lt;&gt;0,I34+O34,"")</f>
        <v>-1.5</v>
      </c>
      <c r="D34" s="42">
        <f ca="1">IF(NOW()&gt;$A34,P34+J34,"")</f>
        <v>14.749999999999998</v>
      </c>
      <c r="E34" s="42">
        <f>IF(K34+Q34&lt;&gt;0,K34+Q34,"")</f>
        <v>1</v>
      </c>
      <c r="F34" s="42">
        <f>IF(L34+R34&lt;&gt;0,L34+R34,"")</f>
      </c>
      <c r="G34" s="42">
        <f ca="1">IF(NOW()&gt;$A34,S34+M34,"")</f>
        <v>3</v>
      </c>
      <c r="H34" s="64"/>
      <c r="I34" s="64"/>
      <c r="J34" s="64">
        <f ca="1">IF(NOW()&gt;$A34,J33+H34+I34,"")</f>
        <v>0.010958904109591217</v>
      </c>
      <c r="K34" s="82"/>
      <c r="L34" s="82"/>
      <c r="M34" s="64">
        <f ca="1">IF(NOW()&gt;$A34,M33+K34+L34,"")</f>
        <v>0</v>
      </c>
      <c r="N34" s="42"/>
      <c r="O34" s="42">
        <v>-1.5</v>
      </c>
      <c r="P34" s="42">
        <f ca="1">IF(NOW()&gt;$A34,P33+N34+O34,"")</f>
        <v>14.739041095890407</v>
      </c>
      <c r="Q34" s="42">
        <v>1</v>
      </c>
      <c r="R34" s="42"/>
      <c r="S34" s="42">
        <f ca="1">IF(NOW()&gt;$A34,S33+Q34+R34,"")</f>
        <v>3</v>
      </c>
    </row>
    <row r="35" spans="1:19" ht="12.75">
      <c r="A35" s="34">
        <f>A34+14</f>
        <v>39753</v>
      </c>
      <c r="B35" s="42">
        <f>IF(H35+N35&lt;&gt;0,H35+N35,"")</f>
      </c>
      <c r="C35" s="42">
        <f>IF(I35+O35&lt;&gt;0,I35+O35,"")</f>
      </c>
      <c r="D35" s="42">
        <f ca="1">IF(NOW()&gt;$A35,P35+J35,"")</f>
        <v>14.749999999999998</v>
      </c>
      <c r="E35" s="42">
        <f>IF(K35+Q35&lt;&gt;0,K35+Q35,"")</f>
        <v>1</v>
      </c>
      <c r="F35" s="42">
        <f>IF(L35+R35&lt;&gt;0,L35+R35,"")</f>
      </c>
      <c r="G35" s="42">
        <f ca="1">IF(NOW()&gt;$A35,IF(S35+M35&gt;24,24,S35+M35),"")</f>
        <v>4</v>
      </c>
      <c r="H35" s="64"/>
      <c r="I35" s="64"/>
      <c r="J35" s="64">
        <f ca="1">IF(NOW()&gt;$A35,J34+H35+I35,"")</f>
        <v>0.010958904109591217</v>
      </c>
      <c r="K35" s="64"/>
      <c r="L35" s="64"/>
      <c r="M35" s="64">
        <f ca="1">IF(NOW()&gt;$A35,M34+K35+L35,"")</f>
        <v>0</v>
      </c>
      <c r="N35" s="42"/>
      <c r="O35" s="42"/>
      <c r="P35" s="42">
        <f ca="1">IF(NOW()&gt;$A35,P34+N35+O35,"")</f>
        <v>14.739041095890407</v>
      </c>
      <c r="Q35" s="42">
        <v>1</v>
      </c>
      <c r="R35" s="42"/>
      <c r="S35" s="42">
        <f ca="1">IF(NOW()&gt;$A35,IF(S34+Q35+R35&gt;24,24,S34+Q35+R35),"")</f>
        <v>4</v>
      </c>
    </row>
    <row r="36" spans="1:19" ht="12.75">
      <c r="A36" s="34">
        <f>A35+14</f>
        <v>39767</v>
      </c>
      <c r="B36" s="42">
        <f>IF(H36+N36&lt;&gt;0,H36+N36,"")</f>
      </c>
      <c r="C36" s="42">
        <f>IF(I36+O36&lt;&gt;0,I36+O36,"")</f>
        <v>-4</v>
      </c>
      <c r="D36" s="42">
        <f ca="1">IF(NOW()&gt;$A36,P36+J36,"")</f>
        <v>10.749999999999998</v>
      </c>
      <c r="E36" s="42">
        <f>IF(K36+Q36&lt;&gt;0,K36+Q36,"")</f>
        <v>1</v>
      </c>
      <c r="F36" s="42">
        <f>IF(L36+R36&lt;&gt;0,L36+R36,"")</f>
        <v>-4</v>
      </c>
      <c r="G36" s="42">
        <f ca="1">IF(NOW()&gt;$A36,IF(S36+M36&gt;24,24,S36+M36),"")</f>
        <v>1</v>
      </c>
      <c r="H36" s="64"/>
      <c r="I36" s="64"/>
      <c r="J36" s="64">
        <f ca="1">IF(NOW()&gt;$A36,J35+H36+I36,"")</f>
        <v>0.010958904109591217</v>
      </c>
      <c r="K36" s="64"/>
      <c r="L36" s="64"/>
      <c r="M36" s="64">
        <f ca="1">IF(NOW()&gt;$A36,M35+K36+L36,"")</f>
        <v>0</v>
      </c>
      <c r="N36" s="42"/>
      <c r="O36" s="42">
        <v>-4</v>
      </c>
      <c r="P36" s="42">
        <f ca="1">IF(NOW()&gt;$A36,P35+N36+O36,"")</f>
        <v>10.739041095890407</v>
      </c>
      <c r="Q36" s="42">
        <v>1</v>
      </c>
      <c r="R36" s="42">
        <v>-4</v>
      </c>
      <c r="S36" s="42">
        <f ca="1">IF(NOW()&gt;$A36,IF(S35+Q36+R36&gt;24,24,S35+Q36+R36),"")</f>
        <v>1</v>
      </c>
    </row>
    <row r="37" spans="1:19" ht="12.75">
      <c r="A37" s="34">
        <f>A36+14</f>
        <v>39781</v>
      </c>
      <c r="B37" s="42">
        <f>IF(H37+N37&lt;&gt;0,H37+N37,"")</f>
      </c>
      <c r="C37" s="42">
        <f>IF(I37+O37&lt;&gt;0,I37+O37,"")</f>
      </c>
      <c r="D37" s="42">
        <f ca="1">IF(NOW()&gt;$A37,P37+J37,"")</f>
        <v>10.749999999999998</v>
      </c>
      <c r="E37" s="42">
        <f>IF(K37+Q37&lt;&gt;0,K37+Q37,"")</f>
      </c>
      <c r="F37" s="42">
        <f>IF(L37+R37&lt;&gt;0,L37+R37,"")</f>
      </c>
      <c r="G37" s="42">
        <f ca="1">IF(NOW()&gt;$A37,IF(S37+M37&gt;24,24,S37+M37),"")</f>
        <v>1</v>
      </c>
      <c r="H37" s="64"/>
      <c r="I37" s="64"/>
      <c r="J37" s="64">
        <f ca="1">IF(NOW()&gt;$A37,J36+H37+I37,"")</f>
        <v>0.010958904109591217</v>
      </c>
      <c r="K37" s="64"/>
      <c r="L37" s="64"/>
      <c r="M37" s="64">
        <f ca="1">IF(NOW()&gt;$A37,M36+K37+L37,"")</f>
        <v>0</v>
      </c>
      <c r="N37" s="42"/>
      <c r="O37" s="42"/>
      <c r="P37" s="42">
        <f ca="1">IF(NOW()&gt;$A37,P36+N37+O37,"")</f>
        <v>10.739041095890407</v>
      </c>
      <c r="Q37" s="59">
        <v>0</v>
      </c>
      <c r="R37" s="42"/>
      <c r="S37" s="42">
        <f ca="1">IF(NOW()&gt;$A37,IF(S36+Q37+R37&gt;24,24,S36+Q37+R37),"")</f>
        <v>1</v>
      </c>
    </row>
    <row r="38" spans="1:19" ht="12.75">
      <c r="A38" s="34">
        <f>A37+14</f>
        <v>39795</v>
      </c>
      <c r="B38" s="42">
        <f>IF(H38+N38&lt;&gt;0,H38+N38,"")</f>
      </c>
      <c r="C38" s="42">
        <f>IF(I38+O38&lt;&gt;0,I38+O38,"")</f>
      </c>
      <c r="D38" s="42">
        <f ca="1">IF(NOW()&gt;$A38,P38+J38,"")</f>
        <v>10.749999999999998</v>
      </c>
      <c r="E38" s="42">
        <f>IF(K38+Q38&lt;&gt;0,K38+Q38,"")</f>
        <v>1</v>
      </c>
      <c r="F38" s="42">
        <f>IF(L38+R38&lt;&gt;0,L38+R38,"")</f>
      </c>
      <c r="G38" s="42">
        <f ca="1">IF(NOW()&gt;$A38,S38+M38,"")</f>
        <v>2</v>
      </c>
      <c r="H38" s="64"/>
      <c r="I38" s="64"/>
      <c r="J38" s="64">
        <f ca="1">IF(NOW()&gt;$A38,J37+H38+I38,"")</f>
        <v>0.010958904109591217</v>
      </c>
      <c r="K38" s="64"/>
      <c r="L38" s="64"/>
      <c r="M38" s="64">
        <f ca="1">IF(NOW()&gt;$A38,M37+K38+L38,"")</f>
        <v>0</v>
      </c>
      <c r="O38" s="42"/>
      <c r="P38" s="42">
        <f ca="1">IF(NOW()&gt;$A38,P37+N38+O38,"")</f>
        <v>10.739041095890407</v>
      </c>
      <c r="Q38" s="42">
        <v>1</v>
      </c>
      <c r="R38" s="42"/>
      <c r="S38" s="42">
        <f ca="1">IF(NOW()&gt;$A38,S37+Q38+R38,"")</f>
        <v>2</v>
      </c>
    </row>
    <row r="39" spans="1:19" ht="12.75">
      <c r="A39" s="34">
        <f>A38+14</f>
        <v>39809</v>
      </c>
      <c r="B39" s="42">
        <f>IF(H39+N39&lt;&gt;0,H39+N39,"")</f>
      </c>
      <c r="C39" s="42">
        <f>IF(I39+O39&lt;&gt;0,I39+O39,"")</f>
        <v>-2</v>
      </c>
      <c r="D39" s="42">
        <f ca="1">IF(NOW()&gt;$A39,P39+J39,"")</f>
        <v>8.749999999999998</v>
      </c>
      <c r="E39" s="42">
        <f>IF(K39+Q39&lt;&gt;0,K39+Q39,"")</f>
        <v>1</v>
      </c>
      <c r="F39" s="42">
        <f>IF(L39+R39&lt;&gt;0,L39+R39,"")</f>
        <v>-2</v>
      </c>
      <c r="G39" s="42">
        <f ca="1">IF(NOW()&gt;$A39,S39+M39,"")</f>
        <v>1</v>
      </c>
      <c r="H39" s="64"/>
      <c r="I39" s="64"/>
      <c r="J39" s="64">
        <f ca="1">IF(NOW()&gt;$A39,J38+H39+I39,"")</f>
        <v>0.010958904109591217</v>
      </c>
      <c r="K39" s="64"/>
      <c r="L39" s="64"/>
      <c r="M39" s="64">
        <f ca="1">IF(NOW()&gt;$A39,M38+K39+L39,"")</f>
        <v>0</v>
      </c>
      <c r="O39" s="42">
        <v>-2</v>
      </c>
      <c r="P39" s="42">
        <f ca="1">IF(NOW()&gt;$A39,P38+N39+O39,"")</f>
        <v>8.739041095890407</v>
      </c>
      <c r="Q39" s="42">
        <v>1</v>
      </c>
      <c r="R39" s="42">
        <v>-2</v>
      </c>
      <c r="S39" s="42">
        <f ca="1">IF(NOW()&gt;$A39,S38+Q39+R39,"")</f>
        <v>1</v>
      </c>
    </row>
    <row r="40" spans="1:19" ht="12.75">
      <c r="A40" s="34">
        <f>A39+14</f>
        <v>39823</v>
      </c>
      <c r="B40" s="42">
        <f>IF(H40+N40&lt;&gt;0,H40+N40,"")</f>
      </c>
      <c r="C40" s="42">
        <f>IF(I40+O40&lt;&gt;0,I40+O40,"")</f>
        <v>-8</v>
      </c>
      <c r="D40" s="42">
        <f ca="1">IF(NOW()&gt;$A40,P40+J40,"")</f>
        <v>0.7499999999999982</v>
      </c>
      <c r="E40" s="42">
        <f>IF(K40+Q40&lt;&gt;0,K40+Q40,"")</f>
        <v>1</v>
      </c>
      <c r="F40" s="42">
        <f>IF(L40+R40&lt;&gt;0,L40+R40,"")</f>
      </c>
      <c r="G40" s="42">
        <f ca="1">IF(NOW()&gt;$A40,S40+M40,"")</f>
        <v>2</v>
      </c>
      <c r="H40" s="64"/>
      <c r="I40" s="64"/>
      <c r="J40" s="64">
        <f ca="1">IF(NOW()&gt;$A40,J39+H40+I40,"")</f>
        <v>0.010958904109591217</v>
      </c>
      <c r="K40" s="64"/>
      <c r="L40" s="64"/>
      <c r="M40" s="64">
        <f ca="1">IF(NOW()&gt;$A40,M39+K40+L40,"")</f>
        <v>0</v>
      </c>
      <c r="O40" s="42">
        <v>-8</v>
      </c>
      <c r="P40" s="42">
        <f ca="1">IF(NOW()&gt;$A40,P39+N40+O40,"")</f>
        <v>0.739041095890407</v>
      </c>
      <c r="Q40" s="42">
        <v>1</v>
      </c>
      <c r="R40" s="42"/>
      <c r="S40" s="42">
        <f ca="1">IF(NOW()&gt;$A40,S39+Q40+R40,"")</f>
        <v>2</v>
      </c>
    </row>
    <row r="41" spans="1:19" ht="12.75">
      <c r="A41" s="34">
        <f>A40+14</f>
        <v>39837</v>
      </c>
      <c r="B41" s="42">
        <f>IF(H41+N41&lt;&gt;0,H41+N41,"")</f>
      </c>
      <c r="C41" s="42">
        <f>IF(I41+O41&lt;&gt;0,I41+O41,"")</f>
      </c>
      <c r="D41" s="42">
        <f ca="1">IF(NOW()&gt;$A41,P41+J41,"")</f>
        <v>0.7499999999999982</v>
      </c>
      <c r="E41" s="42">
        <f>IF(K41+Q41&lt;&gt;0,K41+Q41,"")</f>
        <v>1</v>
      </c>
      <c r="F41" s="42">
        <f>IF(L41+R41&lt;&gt;0,L41+R41,"")</f>
      </c>
      <c r="G41" s="42">
        <f ca="1">IF(NOW()&gt;$A41,S41+M41,"")</f>
        <v>3</v>
      </c>
      <c r="H41" s="64"/>
      <c r="I41" s="64"/>
      <c r="J41" s="64">
        <f ca="1">IF(NOW()&gt;$A41,J40+H41+I41,"")</f>
        <v>0.010958904109591217</v>
      </c>
      <c r="K41" s="64"/>
      <c r="L41" s="64"/>
      <c r="M41" s="64">
        <f ca="1">IF(NOW()&gt;$A41,M40+K41+L41,"")</f>
        <v>0</v>
      </c>
      <c r="O41" s="42"/>
      <c r="P41" s="42">
        <f ca="1">IF(NOW()&gt;$A41,P40+N41+O41,"")</f>
        <v>0.739041095890407</v>
      </c>
      <c r="Q41" s="42">
        <v>1</v>
      </c>
      <c r="R41" s="42"/>
      <c r="S41" s="42">
        <f ca="1">IF(NOW()&gt;$A41,S40+Q41+R41,"")</f>
        <v>3</v>
      </c>
    </row>
    <row r="42" spans="1:19" ht="12.75">
      <c r="A42" s="34">
        <f>A41+14</f>
        <v>39851</v>
      </c>
      <c r="B42" s="42">
        <f>IF(H42+N42&lt;&gt;0,H42+N42,"")</f>
      </c>
      <c r="C42" s="42">
        <f>IF(I42+O42&lt;&gt;0,I42+O42,"")</f>
        <v>-0.75</v>
      </c>
      <c r="D42" s="42">
        <f ca="1">IF(NOW()&gt;$A42,P42+J42,"")</f>
        <v>-1.7763568394002505E-15</v>
      </c>
      <c r="E42" s="42">
        <f>IF(K42+Q42&lt;&gt;0,K42+Q42,"")</f>
        <v>1</v>
      </c>
      <c r="F42" s="42">
        <f>IF(L42+R42&lt;&gt;0,L42+R42,"")</f>
        <v>-3</v>
      </c>
      <c r="G42" s="42">
        <f ca="1">IF(NOW()&gt;$A42,S42+M42,"")</f>
        <v>1</v>
      </c>
      <c r="H42" s="64"/>
      <c r="I42" s="64"/>
      <c r="J42" s="64">
        <f ca="1">IF(NOW()&gt;$A42,J41+H42+I42,"")</f>
        <v>0.010958904109591217</v>
      </c>
      <c r="K42" s="64"/>
      <c r="L42" s="64"/>
      <c r="M42" s="64">
        <f ca="1">IF(NOW()&gt;$A42,M41+K42+L42,"")</f>
        <v>0</v>
      </c>
      <c r="O42" s="42">
        <v>-0.75</v>
      </c>
      <c r="P42" s="42">
        <f ca="1">IF(NOW()&gt;$A42,P41+N42+O42,"")</f>
        <v>-0.010958904109592993</v>
      </c>
      <c r="Q42" s="42">
        <v>1</v>
      </c>
      <c r="R42" s="42">
        <v>-3</v>
      </c>
      <c r="S42" s="42">
        <f ca="1">IF(NOW()&gt;$A42,S41+Q42+R42,"")</f>
        <v>1</v>
      </c>
    </row>
    <row r="43" spans="1:19" ht="12.75">
      <c r="A43" s="34">
        <f>A42+14</f>
        <v>39865</v>
      </c>
      <c r="B43" s="42">
        <f>IF(H43+N43&lt;&gt;0,H43+N43,"")</f>
      </c>
      <c r="C43" s="42">
        <f>IF(I43+O43&lt;&gt;0,I43+O43,"")</f>
      </c>
      <c r="D43" s="42">
        <f ca="1">IF(NOW()&gt;$A43,P43+J43,"")</f>
        <v>-1.7763568394002505E-15</v>
      </c>
      <c r="E43" s="42">
        <f>IF(K43+Q43&lt;&gt;0,K43+Q43,"")</f>
        <v>1</v>
      </c>
      <c r="F43" s="42">
        <f>IF(L43+R43&lt;&gt;0,L43+R43,"")</f>
      </c>
      <c r="G43" s="42">
        <f ca="1">IF(NOW()&gt;$A43,S43+M43,"")</f>
        <v>2</v>
      </c>
      <c r="H43" s="64"/>
      <c r="I43" s="64"/>
      <c r="J43" s="64">
        <f ca="1">IF(NOW()&gt;$A43,J42+H43+I43,"")</f>
        <v>0.010958904109591217</v>
      </c>
      <c r="K43" s="64"/>
      <c r="L43" s="64"/>
      <c r="M43" s="64">
        <f ca="1">IF(NOW()&gt;$A43,M42+K43+L43,"")</f>
        <v>0</v>
      </c>
      <c r="O43" s="42"/>
      <c r="P43" s="42">
        <f ca="1">IF(NOW()&gt;$A43,P42+N43+O43,"")</f>
        <v>-0.010958904109592993</v>
      </c>
      <c r="Q43" s="42">
        <v>1</v>
      </c>
      <c r="R43" s="42"/>
      <c r="S43" s="42">
        <f ca="1">IF(NOW()&gt;$A43,S42+Q43+R43,"")</f>
        <v>2</v>
      </c>
    </row>
    <row r="44" spans="1:19" ht="12.75">
      <c r="A44" s="34">
        <f>A43+14</f>
        <v>39879</v>
      </c>
      <c r="B44" s="42">
        <f>IF(H44+N44&lt;&gt;0,H44+N44,"")</f>
      </c>
      <c r="C44" s="42">
        <f>IF(I44+O44&lt;&gt;0,I44+O44,"")</f>
      </c>
      <c r="D44" s="42">
        <f ca="1">IF(NOW()&gt;$A44,P44+J44,"")</f>
        <v>-1.7763568394002505E-15</v>
      </c>
      <c r="E44" s="42">
        <f>IF(K44+Q44&lt;&gt;0,K44+Q44,"")</f>
        <v>1</v>
      </c>
      <c r="F44" s="42">
        <f>IF(L44+R44&lt;&gt;0,L44+R44,"")</f>
        <v>-2</v>
      </c>
      <c r="G44" s="42">
        <f ca="1">IF(NOW()&gt;$A44,S44+M44,"")</f>
        <v>1</v>
      </c>
      <c r="H44" s="64"/>
      <c r="I44" s="64"/>
      <c r="J44" s="64">
        <f ca="1">IF(NOW()&gt;$A44,J43+H44+I44,"")</f>
        <v>0.010958904109591217</v>
      </c>
      <c r="K44" s="64"/>
      <c r="L44" s="64"/>
      <c r="M44" s="64">
        <f ca="1">IF(NOW()&gt;$A44,M43+K44+L44,"")</f>
        <v>0</v>
      </c>
      <c r="O44" s="42"/>
      <c r="P44" s="42">
        <f ca="1">IF(NOW()&gt;$A44,P43+N44+O44,"")</f>
        <v>-0.010958904109592993</v>
      </c>
      <c r="Q44" s="42">
        <v>1</v>
      </c>
      <c r="R44" s="42">
        <v>-2</v>
      </c>
      <c r="S44" s="42">
        <f ca="1">IF(NOW()&gt;$A44,S43+Q44+R44,"")</f>
        <v>1</v>
      </c>
    </row>
    <row r="45" spans="1:19" ht="12.75">
      <c r="A45" s="34">
        <f>A44+14</f>
        <v>39893</v>
      </c>
      <c r="B45" s="42">
        <f>IF(H45+N45&lt;&gt;0,H45+N45,"")</f>
      </c>
      <c r="C45" s="42">
        <f>IF(I45+O45&lt;&gt;0,I45+O45,"")</f>
      </c>
      <c r="D45" s="42">
        <f ca="1">IF(NOW()&gt;$A45,P45+J45,"")</f>
        <v>-1.7763568394002505E-15</v>
      </c>
      <c r="E45" s="42">
        <f>IF(K45+Q45&lt;&gt;0,K45+Q45,"")</f>
        <v>1</v>
      </c>
      <c r="F45" s="42">
        <f>IF(L45+R45&lt;&gt;0,L45+R45,"")</f>
      </c>
      <c r="G45" s="42">
        <f ca="1">IF(NOW()&gt;$A45,S45+M45,"")</f>
        <v>2</v>
      </c>
      <c r="H45" s="64"/>
      <c r="I45" s="64"/>
      <c r="J45" s="64">
        <f ca="1">IF(NOW()&gt;$A45,J44+H45+I45,"")</f>
        <v>0.010958904109591217</v>
      </c>
      <c r="K45" s="64"/>
      <c r="L45" s="64"/>
      <c r="M45" s="64">
        <f ca="1">IF(NOW()&gt;$A45,M44+K45+L45,"")</f>
        <v>0</v>
      </c>
      <c r="O45" s="42"/>
      <c r="P45" s="42">
        <f ca="1">IF(NOW()&gt;$A45,P44+N45+O45,"")</f>
        <v>-0.010958904109592993</v>
      </c>
      <c r="Q45" s="42">
        <v>1</v>
      </c>
      <c r="R45" s="42"/>
      <c r="S45" s="42">
        <f ca="1">IF(NOW()&gt;$A45,S44+Q45+R45,"")</f>
        <v>2</v>
      </c>
    </row>
    <row r="46" spans="1:19" ht="12.75">
      <c r="A46" s="34">
        <f>A45+14</f>
        <v>39907</v>
      </c>
      <c r="B46" s="42">
        <f>IF(H46+N46&lt;&gt;0,H46+N46,"")</f>
      </c>
      <c r="C46" s="42">
        <f>IF(I46+O46&lt;&gt;0,I46+O46,"")</f>
      </c>
      <c r="D46" s="42">
        <f ca="1">IF(NOW()&gt;$A46,P46+J46,"")</f>
        <v>-1.7763568394002505E-15</v>
      </c>
      <c r="E46" s="42">
        <f>IF(K46+Q46&lt;&gt;0,K46+Q46,"")</f>
        <v>1</v>
      </c>
      <c r="F46" s="42">
        <f>IF(L46+R46&lt;&gt;0,L46+R46,"")</f>
      </c>
      <c r="G46" s="42">
        <f ca="1">IF(NOW()&gt;$A46,S46+M46,"")</f>
        <v>3</v>
      </c>
      <c r="H46" s="64"/>
      <c r="I46" s="64"/>
      <c r="J46" s="64">
        <f ca="1">IF(NOW()&gt;$A46,J45+H46+I46,"")</f>
        <v>0.010958904109591217</v>
      </c>
      <c r="K46" s="64"/>
      <c r="L46" s="64"/>
      <c r="M46" s="64">
        <f ca="1">IF(NOW()&gt;$A46,M45+K46+L46,"")</f>
        <v>0</v>
      </c>
      <c r="O46" s="42"/>
      <c r="P46" s="42">
        <f ca="1">IF(NOW()&gt;$A46,P45+N46+O46,"")</f>
        <v>-0.010958904109592993</v>
      </c>
      <c r="Q46" s="42">
        <v>1</v>
      </c>
      <c r="R46" s="42"/>
      <c r="S46" s="42">
        <f ca="1">IF(NOW()&gt;$A46,S45+Q46+R46,"")</f>
        <v>3</v>
      </c>
    </row>
    <row r="47" spans="1:19" ht="12.75">
      <c r="A47" s="34">
        <f>A46+14</f>
        <v>39921</v>
      </c>
      <c r="B47" s="42">
        <f>IF(H47+N47&lt;&gt;0,H47+N47,"")</f>
      </c>
      <c r="C47" s="42">
        <f>IF(I47+O47&lt;&gt;0,I47+O47,"")</f>
      </c>
      <c r="D47" s="42">
        <f ca="1">IF(NOW()&gt;$A47,P47+J47,"")</f>
        <v>-1.7763568394002505E-15</v>
      </c>
      <c r="E47" s="42">
        <f>IF(K47+Q47&lt;&gt;0,K47+Q47,"")</f>
        <v>1</v>
      </c>
      <c r="F47" s="42">
        <f>IF(L47+R47&lt;&gt;0,L47+R47,"")</f>
      </c>
      <c r="G47" s="42">
        <f ca="1">IF(NOW()&gt;$A47,S47+M47,"")</f>
        <v>4</v>
      </c>
      <c r="H47" s="64"/>
      <c r="I47" s="64"/>
      <c r="J47" s="64">
        <f ca="1">IF(NOW()&gt;$A47,J46+H47+I47,"")</f>
        <v>0.010958904109591217</v>
      </c>
      <c r="K47" s="64"/>
      <c r="L47" s="64"/>
      <c r="M47" s="64">
        <f ca="1">IF(NOW()&gt;$A47,M46+K47+L47,"")</f>
        <v>0</v>
      </c>
      <c r="O47" s="42"/>
      <c r="P47" s="42">
        <f ca="1">IF(NOW()&gt;$A47,P46+N47+O47,"")</f>
        <v>-0.010958904109592993</v>
      </c>
      <c r="Q47" s="42">
        <v>1</v>
      </c>
      <c r="R47" s="42"/>
      <c r="S47" s="42">
        <f ca="1">IF(NOW()&gt;$A47,S46+Q47+R47,"")</f>
        <v>4</v>
      </c>
    </row>
    <row r="48" spans="1:4" ht="12.75">
      <c r="A48"/>
      <c r="B48"/>
      <c r="C48"/>
      <c r="D48"/>
    </row>
    <row r="49" spans="1:19" ht="7.5" customHeight="1">
      <c r="A49" s="60"/>
      <c r="B49" s="61"/>
      <c r="C49" s="61"/>
      <c r="D49" s="61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3"/>
    </row>
  </sheetData>
  <mergeCells count="17">
    <mergeCell ref="B1:E1"/>
    <mergeCell ref="N1:O1"/>
    <mergeCell ref="B2:C2"/>
    <mergeCell ref="E2:F2"/>
    <mergeCell ref="N2:O2"/>
    <mergeCell ref="Q2:R2"/>
    <mergeCell ref="N3:O3"/>
    <mergeCell ref="Q3:R3"/>
    <mergeCell ref="B4:G4"/>
    <mergeCell ref="H4:M4"/>
    <mergeCell ref="N4:S4"/>
    <mergeCell ref="B6:C6"/>
    <mergeCell ref="E6:F6"/>
    <mergeCell ref="H6:I6"/>
    <mergeCell ref="K6:L6"/>
    <mergeCell ref="N6:O6"/>
    <mergeCell ref="Q6:R6"/>
  </mergeCells>
  <printOptions horizontalCentered="1"/>
  <pageMargins left="0.5" right="0.5" top="0.5" bottom="0.7388888888888889" header="0.5118055555555555" footer="0.5"/>
  <pageSetup fitToHeight="1" fitToWidth="1" horizontalDpi="300" verticalDpi="300" orientation="landscape"/>
  <headerFooter alignWithMargins="0">
    <oddFooter>&amp;CPage &amp;P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9"/>
  <sheetViews>
    <sheetView workbookViewId="0" topLeftCell="A1">
      <selection activeCell="A47" sqref="A47"/>
    </sheetView>
  </sheetViews>
  <sheetFormatPr defaultColWidth="12.57421875" defaultRowHeight="12.75"/>
  <cols>
    <col min="1" max="1" width="12.00390625" style="1" customWidth="1"/>
    <col min="2" max="3" width="6.8515625" style="1" customWidth="1"/>
    <col min="4" max="4" width="12.00390625" style="1" customWidth="1"/>
    <col min="5" max="6" width="6.57421875" style="0" customWidth="1"/>
    <col min="8" max="9" width="6.57421875" style="0" customWidth="1"/>
    <col min="11" max="12" width="6.57421875" style="0" customWidth="1"/>
    <col min="14" max="15" width="6.421875" style="0" customWidth="1"/>
    <col min="17" max="17" width="6.421875" style="0" customWidth="1"/>
    <col min="18" max="18" width="6.57421875" style="0" customWidth="1"/>
    <col min="21" max="41" width="8.421875" style="0" customWidth="1"/>
    <col min="42" max="43" width="8.140625" style="0" customWidth="1"/>
    <col min="44" max="16384" width="11.57421875" style="0" customWidth="1"/>
  </cols>
  <sheetData>
    <row r="1" spans="1:15" ht="12.75">
      <c r="A1" s="21" t="s">
        <v>65</v>
      </c>
      <c r="B1" s="22" t="s">
        <v>115</v>
      </c>
      <c r="C1" s="22"/>
      <c r="D1" s="22"/>
      <c r="E1" s="22"/>
      <c r="F1" s="23">
        <v>360101</v>
      </c>
      <c r="G1" s="24">
        <v>38222</v>
      </c>
      <c r="H1" s="25">
        <v>2080</v>
      </c>
      <c r="I1" s="25">
        <f ca="1">CHOOSE(ROUNDDOWN((NOW()-G1)/365.25,0)+1,0,40,80,80,80,120,120,120,120,120,120,120,120,120,120,120,120,120,120,120,120,120)*H1/2080</f>
        <v>80</v>
      </c>
      <c r="L1" s="41"/>
      <c r="N1" s="37">
        <f>DATE(YEAR(N3)-1,MONTH(N3),DAY(N3))</f>
        <v>39317</v>
      </c>
      <c r="O1" s="37"/>
    </row>
    <row r="2" spans="1:36" ht="12.75">
      <c r="A2" s="38" t="s">
        <v>84</v>
      </c>
      <c r="B2" s="39" t="s">
        <v>85</v>
      </c>
      <c r="C2" s="39"/>
      <c r="D2" s="40">
        <f>INDEX($D$7:D$48,COUNT($D$7:D$48),1)</f>
        <v>64</v>
      </c>
      <c r="E2" s="39" t="s">
        <v>86</v>
      </c>
      <c r="F2" s="39"/>
      <c r="G2" s="40">
        <f>INDEX($G$7:G$48,COUNT($G$7:G$48),1)</f>
        <v>10</v>
      </c>
      <c r="L2" s="41"/>
      <c r="M2" s="42"/>
      <c r="N2" s="37">
        <v>39359</v>
      </c>
      <c r="O2" s="37"/>
      <c r="P2" s="33">
        <f>N2-N1</f>
        <v>42</v>
      </c>
      <c r="Q2" s="43">
        <f>P2/($P$2+$P$3)</f>
        <v>0.11475409836065574</v>
      </c>
      <c r="R2" s="43"/>
      <c r="S2" s="44">
        <f>I1*Q2</f>
        <v>9.180327868852459</v>
      </c>
      <c r="AH2" s="29"/>
      <c r="AI2" s="29"/>
      <c r="AJ2" s="29"/>
    </row>
    <row r="3" spans="1:36" ht="12.75">
      <c r="A3" s="45" t="s">
        <v>87</v>
      </c>
      <c r="B3"/>
      <c r="C3"/>
      <c r="D3"/>
      <c r="L3" s="41"/>
      <c r="M3" s="42"/>
      <c r="N3" s="37">
        <f>IF(DATE(2007,MONTH(G1),DAY(G1))&gt;N2,DATE(2007,MONTH(G1),DAY(G1)),DATE(2008,MONTH(G1),DAY(G1)))</f>
        <v>39683</v>
      </c>
      <c r="O3" s="37"/>
      <c r="P3" s="33">
        <f>N3-N2</f>
        <v>324</v>
      </c>
      <c r="Q3" s="43">
        <f>P3/(P2+P3)</f>
        <v>0.8852459016393442</v>
      </c>
      <c r="R3" s="43"/>
      <c r="S3" s="44">
        <f>I1*Q3</f>
        <v>70.81967213114754</v>
      </c>
      <c r="AH3" s="29"/>
      <c r="AI3" s="29"/>
      <c r="AJ3" s="29"/>
    </row>
    <row r="4" spans="1:19" ht="12.75">
      <c r="A4" s="46" t="str">
        <f>TEXT(INDEX($A$7:A$48,COUNT($D$7:D$48),1),"MM/DD/YY")</f>
        <v>04/18/09</v>
      </c>
      <c r="B4" s="47" t="s">
        <v>88</v>
      </c>
      <c r="C4" s="47"/>
      <c r="D4" s="47"/>
      <c r="E4" s="47"/>
      <c r="F4" s="47"/>
      <c r="G4" s="47"/>
      <c r="H4" s="48" t="s">
        <v>89</v>
      </c>
      <c r="I4" s="48"/>
      <c r="J4" s="48"/>
      <c r="K4" s="48"/>
      <c r="L4" s="48"/>
      <c r="M4" s="48"/>
      <c r="N4" s="49" t="s">
        <v>90</v>
      </c>
      <c r="O4" s="49"/>
      <c r="P4" s="49"/>
      <c r="Q4" s="49"/>
      <c r="R4" s="49"/>
      <c r="S4" s="49"/>
    </row>
    <row r="5" spans="1:19" ht="12.75">
      <c r="A5" s="50" t="s">
        <v>91</v>
      </c>
      <c r="B5" s="51" t="s">
        <v>92</v>
      </c>
      <c r="C5" s="51" t="s">
        <v>93</v>
      </c>
      <c r="D5" s="52" t="s">
        <v>94</v>
      </c>
      <c r="E5" s="51" t="s">
        <v>92</v>
      </c>
      <c r="F5" s="51" t="s">
        <v>93</v>
      </c>
      <c r="G5" s="52" t="s">
        <v>94</v>
      </c>
      <c r="H5" s="53" t="s">
        <v>92</v>
      </c>
      <c r="I5" s="53" t="s">
        <v>93</v>
      </c>
      <c r="J5" s="53" t="s">
        <v>95</v>
      </c>
      <c r="K5" s="53" t="s">
        <v>92</v>
      </c>
      <c r="L5" s="53" t="s">
        <v>93</v>
      </c>
      <c r="M5" s="53" t="s">
        <v>96</v>
      </c>
      <c r="N5" s="54" t="s">
        <v>92</v>
      </c>
      <c r="O5" s="54" t="s">
        <v>93</v>
      </c>
      <c r="P5" s="54" t="s">
        <v>95</v>
      </c>
      <c r="Q5" s="54" t="s">
        <v>92</v>
      </c>
      <c r="R5" s="54" t="s">
        <v>93</v>
      </c>
      <c r="S5" s="54" t="s">
        <v>96</v>
      </c>
    </row>
    <row r="6" spans="1:19" ht="12.75">
      <c r="A6" s="51" t="s">
        <v>97</v>
      </c>
      <c r="B6" s="51" t="s">
        <v>95</v>
      </c>
      <c r="C6" s="51"/>
      <c r="D6" s="51" t="s">
        <v>95</v>
      </c>
      <c r="E6" s="51" t="s">
        <v>96</v>
      </c>
      <c r="F6" s="51"/>
      <c r="G6" s="51" t="s">
        <v>96</v>
      </c>
      <c r="H6" s="55" t="s">
        <v>95</v>
      </c>
      <c r="I6" s="55"/>
      <c r="J6" s="55" t="s">
        <v>98</v>
      </c>
      <c r="K6" s="55" t="s">
        <v>96</v>
      </c>
      <c r="L6" s="55"/>
      <c r="M6" s="55" t="s">
        <v>98</v>
      </c>
      <c r="N6" s="56" t="s">
        <v>95</v>
      </c>
      <c r="O6" s="56"/>
      <c r="P6" s="56" t="s">
        <v>98</v>
      </c>
      <c r="Q6" s="56" t="s">
        <v>96</v>
      </c>
      <c r="R6" s="56"/>
      <c r="S6" s="56" t="s">
        <v>98</v>
      </c>
    </row>
    <row r="7" spans="1:19" ht="12.75">
      <c r="A7" s="34">
        <v>39361</v>
      </c>
      <c r="B7" s="57"/>
      <c r="C7" s="57"/>
      <c r="D7" s="42">
        <f>P7+J7+H7</f>
        <v>80</v>
      </c>
      <c r="E7" s="57"/>
      <c r="F7" s="57"/>
      <c r="G7" s="42">
        <f>S7+M7+K7</f>
        <v>22</v>
      </c>
      <c r="H7" s="57"/>
      <c r="I7" s="57"/>
      <c r="J7" s="58">
        <v>80</v>
      </c>
      <c r="K7" s="57"/>
      <c r="L7" s="57"/>
      <c r="M7" s="58">
        <v>22</v>
      </c>
      <c r="N7" s="57"/>
      <c r="O7" s="57"/>
      <c r="P7" s="58">
        <v>0</v>
      </c>
      <c r="Q7" s="57"/>
      <c r="R7" s="57"/>
      <c r="S7" s="58">
        <v>0</v>
      </c>
    </row>
    <row r="8" spans="1:19" ht="12.75">
      <c r="A8" s="34">
        <f>A7+14</f>
        <v>39375</v>
      </c>
      <c r="B8" s="42">
        <f>IF(H8+N8&lt;&gt;0,H8+N8,"")</f>
      </c>
      <c r="C8" s="42">
        <f>IF(I8+O8&lt;&gt;0,I8+O8,"")</f>
      </c>
      <c r="D8" s="42">
        <f ca="1">IF(NOW()&gt;$A8,P8+J8,"")</f>
        <v>80</v>
      </c>
      <c r="E8" s="42">
        <f>IF(K8+Q8&lt;&gt;0,K8+Q8,"")</f>
        <v>1</v>
      </c>
      <c r="F8" s="42">
        <f>IF(L8+R8&lt;&gt;0,L8+R8,"")</f>
      </c>
      <c r="G8" s="42">
        <f ca="1">IF(NOW()&gt;$A8,S8+M8,"")</f>
        <v>23</v>
      </c>
      <c r="H8" s="42"/>
      <c r="I8" s="42"/>
      <c r="J8" s="42">
        <f ca="1">IF(NOW()&gt;$A8,J7+H8+I8,"")</f>
        <v>80</v>
      </c>
      <c r="K8" s="42"/>
      <c r="L8" s="42"/>
      <c r="M8" s="42">
        <f ca="1">IF(NOW()&gt;$A8,M7+K8+L8,"")</f>
        <v>22</v>
      </c>
      <c r="N8" s="42"/>
      <c r="O8" s="42"/>
      <c r="P8" s="42">
        <f ca="1">IF(NOW()&gt;$A8,P7+N8+O8,"")</f>
        <v>0</v>
      </c>
      <c r="Q8" s="42">
        <v>1</v>
      </c>
      <c r="R8" s="42"/>
      <c r="S8" s="42">
        <f ca="1">IF(NOW()&gt;$A8,S7+Q8+R8,"")</f>
        <v>1</v>
      </c>
    </row>
    <row r="9" spans="1:19" ht="12.75">
      <c r="A9" s="34">
        <f>A8+14</f>
        <v>39389</v>
      </c>
      <c r="B9" s="42">
        <f>IF(H9+N9&lt;&gt;0,H9+N9,"")</f>
      </c>
      <c r="C9" s="42">
        <f>IF(I9+O9&lt;&gt;0,I9+O9,"")</f>
      </c>
      <c r="D9" s="42">
        <f ca="1">IF(NOW()&gt;$A9,P9+J9,"")</f>
        <v>80</v>
      </c>
      <c r="E9" s="42">
        <f>IF(K9+Q9&lt;&gt;0,K9+Q9,"")</f>
        <v>1</v>
      </c>
      <c r="F9" s="42">
        <f>IF(L9+R9&lt;&gt;0,L9+R9,"")</f>
      </c>
      <c r="G9" s="42">
        <f ca="1">IF(NOW()&gt;$A9,S9+M9,"")</f>
        <v>24</v>
      </c>
      <c r="H9" s="42"/>
      <c r="I9" s="42"/>
      <c r="J9" s="42">
        <f ca="1">IF(NOW()&gt;$A9,J8+H9+I9,"")</f>
        <v>80</v>
      </c>
      <c r="K9" s="42"/>
      <c r="L9" s="42"/>
      <c r="M9" s="42">
        <f ca="1">IF(NOW()&gt;$A9,M8+K9+L9,"")</f>
        <v>22</v>
      </c>
      <c r="N9" s="42"/>
      <c r="O9" s="42"/>
      <c r="P9" s="42">
        <f ca="1">IF(NOW()&gt;$A9,P8+N9+O9,"")</f>
        <v>0</v>
      </c>
      <c r="Q9" s="42">
        <v>1</v>
      </c>
      <c r="R9" s="42"/>
      <c r="S9" s="42">
        <f ca="1">IF(NOW()&gt;$A9,S8+Q9+R9,"")</f>
        <v>2</v>
      </c>
    </row>
    <row r="10" spans="1:19" ht="12.75">
      <c r="A10" s="34">
        <f>A9+14</f>
        <v>39403</v>
      </c>
      <c r="B10" s="42">
        <f>IF(H10+N10&lt;&gt;0,H10+N10,"")</f>
      </c>
      <c r="C10" s="42">
        <f>IF(I10+O10&lt;&gt;0,I10+O10,"")</f>
      </c>
      <c r="D10" s="42">
        <f ca="1">IF(NOW()&gt;$A10,P10+J10,"")</f>
        <v>80</v>
      </c>
      <c r="E10" s="42">
        <f>IF(K10+Q10&lt;&gt;0,K10+Q10,"")</f>
        <v>1</v>
      </c>
      <c r="F10" s="42">
        <f>IF(L10+R10&lt;&gt;0,L10+R10,"")</f>
      </c>
      <c r="G10" s="42">
        <f ca="1">IF(NOW()&gt;$A10,S10+M10,"")</f>
        <v>25</v>
      </c>
      <c r="H10" s="42"/>
      <c r="I10" s="42"/>
      <c r="J10" s="42">
        <f ca="1">IF(NOW()&gt;$A10,J9+H10+I10,"")</f>
        <v>80</v>
      </c>
      <c r="K10" s="42"/>
      <c r="L10" s="42"/>
      <c r="M10" s="42">
        <f ca="1">IF(NOW()&gt;$A10,M9+K10+L10,"")</f>
        <v>22</v>
      </c>
      <c r="N10" s="42"/>
      <c r="O10" s="42"/>
      <c r="P10" s="42">
        <f ca="1">IF(NOW()&gt;$A10,P9+N10+O10,"")</f>
        <v>0</v>
      </c>
      <c r="Q10" s="42">
        <v>1</v>
      </c>
      <c r="R10" s="42"/>
      <c r="S10" s="42">
        <f ca="1">IF(NOW()&gt;$A10,S9+Q10+R10,"")</f>
        <v>3</v>
      </c>
    </row>
    <row r="11" spans="1:19" ht="12.75">
      <c r="A11" s="34">
        <f>A10+14</f>
        <v>39417</v>
      </c>
      <c r="B11" s="42">
        <f>IF(H11+N11&lt;&gt;0,H11+N11,"")</f>
      </c>
      <c r="C11" s="42">
        <f>IF(I11+O11&lt;&gt;0,I11+O11,"")</f>
        <v>-8</v>
      </c>
      <c r="D11" s="42">
        <f ca="1">IF(NOW()&gt;$A11,P11+J11,"")</f>
        <v>72</v>
      </c>
      <c r="E11" s="42">
        <f>IF(K11+Q11&lt;&gt;0,K11+Q11,"")</f>
        <v>1</v>
      </c>
      <c r="F11" s="42">
        <f>IF(L11+R11&lt;&gt;0,L11+R11,"")</f>
      </c>
      <c r="G11" s="42">
        <f ca="1">IF(NOW()&gt;$A11,S11+M11,"")</f>
        <v>26</v>
      </c>
      <c r="H11" s="42"/>
      <c r="I11" s="42">
        <v>-8</v>
      </c>
      <c r="J11" s="42">
        <f ca="1">IF(NOW()&gt;$A11,J10+H11+I11,"")</f>
        <v>72</v>
      </c>
      <c r="K11" s="42"/>
      <c r="L11" s="42"/>
      <c r="M11" s="42">
        <f ca="1">IF(NOW()&gt;$A11,M10+K11+L11,"")</f>
        <v>22</v>
      </c>
      <c r="N11" s="42"/>
      <c r="O11" s="42"/>
      <c r="P11" s="42">
        <f ca="1">IF(NOW()&gt;$A11,P10+N11+O11,"")</f>
        <v>0</v>
      </c>
      <c r="Q11" s="42">
        <v>1</v>
      </c>
      <c r="R11" s="42"/>
      <c r="S11" s="42">
        <f ca="1">IF(NOW()&gt;$A11,S10+Q11+R11,"")</f>
        <v>4</v>
      </c>
    </row>
    <row r="12" spans="1:19" ht="12.75">
      <c r="A12" s="34">
        <f>A11+14</f>
        <v>39431</v>
      </c>
      <c r="B12" s="42">
        <f>IF(H12+N12&lt;&gt;0,H12+N12,"")</f>
      </c>
      <c r="C12" s="42">
        <f>IF(I12+O12&lt;&gt;0,I12+O12,"")</f>
        <v>-8</v>
      </c>
      <c r="D12" s="42">
        <f ca="1">IF(NOW()&gt;$A12,P12+J12,"")</f>
        <v>64</v>
      </c>
      <c r="E12" s="42">
        <f>IF(K12+Q12&lt;&gt;0,K12+Q12,"")</f>
        <v>1</v>
      </c>
      <c r="F12" s="42">
        <f>IF(L12+R12&lt;&gt;0,L12+R12,"")</f>
        <v>-8</v>
      </c>
      <c r="G12" s="42">
        <f ca="1">IF(NOW()&gt;$A12,S12+M12,"")</f>
        <v>19</v>
      </c>
      <c r="H12" s="42"/>
      <c r="I12" s="59">
        <v>-8</v>
      </c>
      <c r="J12" s="42">
        <f ca="1">IF(NOW()&gt;$A12,J11+H12+I12,"")</f>
        <v>64</v>
      </c>
      <c r="K12" s="42"/>
      <c r="L12" s="42">
        <v>-4</v>
      </c>
      <c r="M12" s="42">
        <f ca="1">IF(NOW()&gt;$A12,M11+K12+L12,"")</f>
        <v>18</v>
      </c>
      <c r="N12" s="42"/>
      <c r="O12" s="42"/>
      <c r="P12" s="42">
        <f ca="1">IF(NOW()&gt;$A12,P11+N12+O12,"")</f>
        <v>0</v>
      </c>
      <c r="Q12" s="42">
        <v>1</v>
      </c>
      <c r="R12" s="42">
        <v>-4</v>
      </c>
      <c r="S12" s="42">
        <f ca="1">IF(NOW()&gt;$A12,S11+Q12+R12,"")</f>
        <v>1</v>
      </c>
    </row>
    <row r="13" spans="1:19" ht="12.75">
      <c r="A13" s="34">
        <f>A12+14</f>
        <v>39445</v>
      </c>
      <c r="B13" s="42">
        <f>IF(H13+N13&lt;&gt;0,H13+N13,"")</f>
      </c>
      <c r="C13" s="42">
        <f>IF(I13+O13&lt;&gt;0,I13+O13,"")</f>
        <v>-16</v>
      </c>
      <c r="D13" s="42">
        <f ca="1">IF(NOW()&gt;$A13,P13+J13,"")</f>
        <v>48</v>
      </c>
      <c r="E13" s="42">
        <f>IF(K13+Q13&lt;&gt;0,K13+Q13,"")</f>
      </c>
      <c r="F13" s="42">
        <f>IF(L13+R13&lt;&gt;0,L13+R13,"")</f>
        <v>-7</v>
      </c>
      <c r="G13" s="42">
        <f ca="1">IF(NOW()&gt;$A13,S13+M13,"")</f>
        <v>12</v>
      </c>
      <c r="H13" s="42"/>
      <c r="I13" s="42">
        <v>-16</v>
      </c>
      <c r="J13" s="42">
        <f ca="1">IF(NOW()&gt;$A13,J12+H13+I13,"")</f>
        <v>48</v>
      </c>
      <c r="K13" s="42"/>
      <c r="L13" s="42">
        <v>-6</v>
      </c>
      <c r="M13" s="42">
        <f ca="1">IF(NOW()&gt;$A13,M12+K13+L13,"")</f>
        <v>12</v>
      </c>
      <c r="N13" s="42"/>
      <c r="O13" s="42"/>
      <c r="P13" s="42">
        <f ca="1">IF(NOW()&gt;$A13,P12+N13+O13,"")</f>
        <v>0</v>
      </c>
      <c r="Q13" s="59">
        <v>0</v>
      </c>
      <c r="R13" s="42">
        <v>-1</v>
      </c>
      <c r="S13" s="42">
        <f ca="1">IF(NOW()&gt;$A13,S12+Q13+R13,"")</f>
        <v>0</v>
      </c>
    </row>
    <row r="14" spans="1:19" ht="12.75">
      <c r="A14" s="34">
        <f>A13+14</f>
        <v>39459</v>
      </c>
      <c r="B14" s="42">
        <f>IF(H14+N14&lt;&gt;0,H14+N14,"")</f>
      </c>
      <c r="C14" s="42">
        <f>IF(I14+O14&lt;&gt;0,I14+O14,"")</f>
      </c>
      <c r="D14" s="42">
        <f ca="1">IF(NOW()&gt;$A14,P14+J14,"")</f>
        <v>48</v>
      </c>
      <c r="E14" s="42">
        <f>IF(K14+Q14&lt;&gt;0,K14+Q14,"")</f>
        <v>1</v>
      </c>
      <c r="F14" s="42">
        <f>IF(L14+R14&lt;&gt;0,L14+R14,"")</f>
      </c>
      <c r="G14" s="42">
        <f ca="1">IF(NOW()&gt;$A14,S14+M14,"")</f>
        <v>13</v>
      </c>
      <c r="H14" s="42"/>
      <c r="I14" s="42"/>
      <c r="J14" s="42">
        <f ca="1">IF(NOW()&gt;$A14,J13+H14+I14,"")</f>
        <v>48</v>
      </c>
      <c r="K14" s="42"/>
      <c r="L14" s="42"/>
      <c r="M14" s="42">
        <f ca="1">IF(NOW()&gt;$A14,M13+K14+L14,"")</f>
        <v>12</v>
      </c>
      <c r="N14" s="42"/>
      <c r="O14" s="42"/>
      <c r="P14" s="42">
        <f ca="1">IF(NOW()&gt;$A14,P13+N14+O14,"")</f>
        <v>0</v>
      </c>
      <c r="Q14" s="42">
        <v>1</v>
      </c>
      <c r="R14" s="42"/>
      <c r="S14" s="42">
        <f ca="1">IF(NOW()&gt;$A14,S13+Q14+R14,"")</f>
        <v>1</v>
      </c>
    </row>
    <row r="15" spans="1:19" ht="12.75">
      <c r="A15" s="34">
        <f>A14+14</f>
        <v>39473</v>
      </c>
      <c r="B15" s="42">
        <f>IF(H15+N15&lt;&gt;0,H15+N15,"")</f>
      </c>
      <c r="C15" s="42">
        <f>IF(I15+O15&lt;&gt;0,I15+O15,"")</f>
      </c>
      <c r="D15" s="42">
        <f ca="1">IF(NOW()&gt;$A15,P15+J15,"")</f>
        <v>48</v>
      </c>
      <c r="E15" s="42">
        <f>IF(K15+Q15&lt;&gt;0,K15+Q15,"")</f>
        <v>1</v>
      </c>
      <c r="F15" s="42">
        <f>IF(L15+R15&lt;&gt;0,L15+R15,"")</f>
      </c>
      <c r="G15" s="42">
        <f ca="1">IF(NOW()&gt;$A15,S15+M15,"")</f>
        <v>14</v>
      </c>
      <c r="H15" s="42"/>
      <c r="I15" s="42"/>
      <c r="J15" s="42">
        <f ca="1">IF(NOW()&gt;$A15,J14+H15+I15,"")</f>
        <v>48</v>
      </c>
      <c r="K15" s="42"/>
      <c r="L15" s="42"/>
      <c r="M15" s="42">
        <f ca="1">IF(NOW()&gt;$A15,M14+K15+L15,"")</f>
        <v>12</v>
      </c>
      <c r="N15" s="42"/>
      <c r="O15" s="42"/>
      <c r="P15" s="42">
        <f ca="1">IF(NOW()&gt;$A15,P14+N15+O15,"")</f>
        <v>0</v>
      </c>
      <c r="Q15" s="42">
        <v>1</v>
      </c>
      <c r="R15" s="42"/>
      <c r="S15" s="42">
        <f ca="1">IF(NOW()&gt;$A15,S14+Q15+R15,"")</f>
        <v>2</v>
      </c>
    </row>
    <row r="16" spans="1:19" ht="12.75">
      <c r="A16" s="34">
        <f>A15+14</f>
        <v>39487</v>
      </c>
      <c r="B16" s="42">
        <f>IF(H16+N16&lt;&gt;0,H16+N16,"")</f>
      </c>
      <c r="C16" s="42">
        <f>IF(I16+O16&lt;&gt;0,I16+O16,"")</f>
      </c>
      <c r="D16" s="42">
        <f ca="1">IF(NOW()&gt;$A16,P16+J16,"")</f>
        <v>48</v>
      </c>
      <c r="E16" s="42">
        <f>IF(K16+Q16&lt;&gt;0,K16+Q16,"")</f>
        <v>1</v>
      </c>
      <c r="F16" s="42">
        <f>IF(L16+R16&lt;&gt;0,L16+R16,"")</f>
      </c>
      <c r="G16" s="42">
        <f ca="1">IF(NOW()&gt;$A16,S16+M16,"")</f>
        <v>15</v>
      </c>
      <c r="H16" s="42"/>
      <c r="I16" s="42"/>
      <c r="J16" s="42">
        <f ca="1">IF(NOW()&gt;$A16,J15+H16+I16,"")</f>
        <v>48</v>
      </c>
      <c r="K16" s="42"/>
      <c r="L16" s="42"/>
      <c r="M16" s="42">
        <f ca="1">IF(NOW()&gt;$A16,M15+K16+L16,"")</f>
        <v>12</v>
      </c>
      <c r="N16" s="42"/>
      <c r="O16" s="42"/>
      <c r="P16" s="42">
        <f ca="1">IF(NOW()&gt;$A16,P15+N16+O16,"")</f>
        <v>0</v>
      </c>
      <c r="Q16" s="42">
        <v>1</v>
      </c>
      <c r="R16" s="42"/>
      <c r="S16" s="42">
        <f ca="1">IF(NOW()&gt;$A16,S15+Q16+R16,"")</f>
        <v>3</v>
      </c>
    </row>
    <row r="17" spans="1:19" ht="12.75">
      <c r="A17" s="34">
        <f>A16+14</f>
        <v>39501</v>
      </c>
      <c r="B17" s="42">
        <f>IF(H17+N17&lt;&gt;0,H17+N17,"")</f>
      </c>
      <c r="C17" s="42">
        <f>IF(I17+O17&lt;&gt;0,I17+O17,"")</f>
      </c>
      <c r="D17" s="42">
        <f ca="1">IF(NOW()&gt;$A17,P17+J17,"")</f>
        <v>48</v>
      </c>
      <c r="E17" s="42">
        <f>IF(K17+Q17&lt;&gt;0,K17+Q17,"")</f>
        <v>1</v>
      </c>
      <c r="F17" s="42">
        <f>IF(L17+R17&lt;&gt;0,L17+R17,"")</f>
      </c>
      <c r="G17" s="42">
        <f ca="1">IF(NOW()&gt;$A17,S17+M17,"")</f>
        <v>16</v>
      </c>
      <c r="H17" s="42"/>
      <c r="I17" s="42"/>
      <c r="J17" s="42">
        <f ca="1">IF(NOW()&gt;$A17,J16+H17+I17,"")</f>
        <v>48</v>
      </c>
      <c r="K17" s="42"/>
      <c r="L17" s="42"/>
      <c r="M17" s="42">
        <f ca="1">IF(NOW()&gt;$A17,M16+K17+L17,"")</f>
        <v>12</v>
      </c>
      <c r="N17" s="42"/>
      <c r="O17" s="42"/>
      <c r="P17" s="42">
        <f ca="1">IF(NOW()&gt;$A17,P16+N17+O17,"")</f>
        <v>0</v>
      </c>
      <c r="Q17" s="42">
        <v>1</v>
      </c>
      <c r="R17" s="42"/>
      <c r="S17" s="42">
        <f ca="1">IF(NOW()&gt;$A17,S16+Q17+R17,"")</f>
        <v>4</v>
      </c>
    </row>
    <row r="18" spans="1:19" ht="12.75">
      <c r="A18" s="34">
        <f>A17+14</f>
        <v>39515</v>
      </c>
      <c r="B18" s="42">
        <f>IF(H18+N18&lt;&gt;0,H18+N18,"")</f>
      </c>
      <c r="C18" s="42">
        <f>IF(I18+O18&lt;&gt;0,I18+O18,"")</f>
      </c>
      <c r="D18" s="42">
        <f ca="1">IF(NOW()&gt;$A18,P18+J18,"")</f>
        <v>48</v>
      </c>
      <c r="E18" s="42">
        <f>IF(K18+Q18&lt;&gt;0,K18+Q18,"")</f>
        <v>1</v>
      </c>
      <c r="F18" s="42">
        <f>IF(L18+R18&lt;&gt;0,L18+R18,"")</f>
      </c>
      <c r="G18" s="42">
        <f ca="1">IF(NOW()&gt;$A18,S18+M18,"")</f>
        <v>17</v>
      </c>
      <c r="H18" s="42"/>
      <c r="I18" s="42"/>
      <c r="J18" s="42">
        <f ca="1">IF(NOW()&gt;$A18,J17+H18+I18,"")</f>
        <v>48</v>
      </c>
      <c r="K18" s="42"/>
      <c r="L18" s="42"/>
      <c r="M18" s="42">
        <f ca="1">IF(NOW()&gt;$A18,M17+K18+L18,"")</f>
        <v>12</v>
      </c>
      <c r="N18" s="42"/>
      <c r="O18" s="42"/>
      <c r="P18" s="42">
        <f ca="1">IF(NOW()&gt;$A18,P17+N18+O18,"")</f>
        <v>0</v>
      </c>
      <c r="Q18" s="42">
        <v>1</v>
      </c>
      <c r="R18" s="42"/>
      <c r="S18" s="42">
        <f ca="1">IF(NOW()&gt;$A18,S17+Q18+R18,"")</f>
        <v>5</v>
      </c>
    </row>
    <row r="19" spans="1:19" ht="12.75">
      <c r="A19" s="34">
        <f>A18+14</f>
        <v>39529</v>
      </c>
      <c r="B19" s="42">
        <f>IF(H19+N19&lt;&gt;0,H19+N19,"")</f>
      </c>
      <c r="C19" s="42">
        <f>IF(I19+O19&lt;&gt;0,I19+O19,"")</f>
      </c>
      <c r="D19" s="42">
        <f ca="1">IF(NOW()&gt;$A19,P19+J19,"")</f>
        <v>48</v>
      </c>
      <c r="E19" s="42">
        <f>IF(K19+Q19&lt;&gt;0,K19+Q19,"")</f>
        <v>1</v>
      </c>
      <c r="F19" s="42">
        <f>IF(L19+R19&lt;&gt;0,L19+R19,"")</f>
      </c>
      <c r="G19" s="42">
        <f ca="1">IF(NOW()&gt;$A19,S19+M19,"")</f>
        <v>18</v>
      </c>
      <c r="H19" s="42"/>
      <c r="I19" s="42"/>
      <c r="J19" s="42">
        <f ca="1">IF(NOW()&gt;$A19,J18+H19+I19,"")</f>
        <v>48</v>
      </c>
      <c r="K19" s="42"/>
      <c r="L19" s="42"/>
      <c r="M19" s="42">
        <f ca="1">IF(NOW()&gt;$A19,M18+K19+L19,"")</f>
        <v>12</v>
      </c>
      <c r="N19" s="42"/>
      <c r="O19" s="42"/>
      <c r="P19" s="42">
        <f ca="1">IF(NOW()&gt;$A19,P18+N19+O19,"")</f>
        <v>0</v>
      </c>
      <c r="Q19" s="42">
        <v>1</v>
      </c>
      <c r="R19" s="42"/>
      <c r="S19" s="42">
        <f ca="1">IF(NOW()&gt;$A19,S18+Q19+R19,"")</f>
        <v>6</v>
      </c>
    </row>
    <row r="20" spans="1:19" ht="12.75">
      <c r="A20" s="34">
        <f>A19+14</f>
        <v>39543</v>
      </c>
      <c r="B20" s="42">
        <f>IF(H20+N20&lt;&gt;0,H20+N20,"")</f>
      </c>
      <c r="C20" s="42">
        <f>IF(I20+O20&lt;&gt;0,I20+O20,"")</f>
      </c>
      <c r="D20" s="42">
        <f ca="1">IF(NOW()&gt;$A20,P20+J20,"")</f>
        <v>48</v>
      </c>
      <c r="E20" s="42">
        <f>IF(K20+Q20&lt;&gt;0,K20+Q20,"")</f>
        <v>1</v>
      </c>
      <c r="F20" s="42">
        <f>IF(L20+R20&lt;&gt;0,L20+R20,"")</f>
      </c>
      <c r="G20" s="42">
        <f ca="1">IF(NOW()&gt;$A20,S20+M20,"")</f>
        <v>19</v>
      </c>
      <c r="H20" s="42"/>
      <c r="I20" s="42"/>
      <c r="J20" s="42">
        <f ca="1">IF(NOW()&gt;$A20,J19+H20+I20,"")</f>
        <v>48</v>
      </c>
      <c r="K20" s="42"/>
      <c r="L20" s="42"/>
      <c r="M20" s="42">
        <f ca="1">IF(NOW()&gt;$A20,M19+K20+L20,"")</f>
        <v>12</v>
      </c>
      <c r="N20" s="42"/>
      <c r="O20" s="42"/>
      <c r="P20" s="42">
        <f ca="1">IF(NOW()&gt;$A20,P19+N20+O20,"")</f>
        <v>0</v>
      </c>
      <c r="Q20" s="42">
        <v>1</v>
      </c>
      <c r="R20" s="42"/>
      <c r="S20" s="42">
        <f ca="1">IF(NOW()&gt;$A20,S19+Q20+R20,"")</f>
        <v>7</v>
      </c>
    </row>
    <row r="21" spans="1:19" ht="12.75">
      <c r="A21" s="34">
        <f>A20+14</f>
        <v>39557</v>
      </c>
      <c r="B21" s="42">
        <f>IF(H21+N21&lt;&gt;0,H21+N21,"")</f>
      </c>
      <c r="C21" s="42">
        <f>IF(I21+O21&lt;&gt;0,I21+O21,"")</f>
      </c>
      <c r="D21" s="42">
        <f ca="1">IF(NOW()&gt;$A21,P21+J21,"")</f>
        <v>48</v>
      </c>
      <c r="E21" s="42">
        <f>IF(K21+Q21&lt;&gt;0,K21+Q21,"")</f>
        <v>1</v>
      </c>
      <c r="F21" s="42">
        <f>IF(L21+R21&lt;&gt;0,L21+R21,"")</f>
      </c>
      <c r="G21" s="42">
        <f ca="1">IF(NOW()&gt;$A21,S21+M21,"")</f>
        <v>20</v>
      </c>
      <c r="H21" s="42"/>
      <c r="I21" s="42"/>
      <c r="J21" s="42">
        <f ca="1">IF(NOW()&gt;$A21,J20+H21+I21,"")</f>
        <v>48</v>
      </c>
      <c r="K21" s="42"/>
      <c r="L21" s="42"/>
      <c r="M21" s="42">
        <f ca="1">IF(NOW()&gt;$A21,M20+K21+L21,"")</f>
        <v>12</v>
      </c>
      <c r="N21" s="42"/>
      <c r="O21" s="42"/>
      <c r="P21" s="42">
        <f ca="1">IF(NOW()&gt;$A21,P20+N21+O21,"")</f>
        <v>0</v>
      </c>
      <c r="Q21" s="42">
        <v>1</v>
      </c>
      <c r="R21" s="42"/>
      <c r="S21" s="42">
        <f ca="1">IF(NOW()&gt;$A21,S20+Q21+R21,"")</f>
        <v>8</v>
      </c>
    </row>
    <row r="22" spans="1:19" ht="12.75">
      <c r="A22" s="34">
        <f>A21+14</f>
        <v>39571</v>
      </c>
      <c r="B22" s="42">
        <f>IF(H22+N22&lt;&gt;0,H22+N22,"")</f>
      </c>
      <c r="C22" s="42">
        <f>IF(I22+O22&lt;&gt;0,I22+O22,"")</f>
      </c>
      <c r="D22" s="42">
        <f ca="1">IF(NOW()&gt;$A22,P22+J22,"")</f>
        <v>48</v>
      </c>
      <c r="E22" s="42">
        <f>IF(K22+Q22&lt;&gt;0,K22+Q22,"")</f>
        <v>1</v>
      </c>
      <c r="F22" s="42">
        <f>IF(L22+R22&lt;&gt;0,L22+R22,"")</f>
      </c>
      <c r="G22" s="42">
        <f ca="1">IF(NOW()&gt;$A22,S22+M22,"")</f>
        <v>21</v>
      </c>
      <c r="H22" s="42"/>
      <c r="I22" s="42"/>
      <c r="J22" s="42">
        <f ca="1">IF(NOW()&gt;$A22,J21+H22+I22,"")</f>
        <v>48</v>
      </c>
      <c r="K22" s="42"/>
      <c r="L22" s="42"/>
      <c r="M22" s="42">
        <f ca="1">IF(NOW()&gt;$A22,M21+K22+L22,"")</f>
        <v>12</v>
      </c>
      <c r="N22" s="42"/>
      <c r="O22" s="42"/>
      <c r="P22" s="42">
        <f ca="1">IF(NOW()&gt;$A22,P21+N22+O22,"")</f>
        <v>0</v>
      </c>
      <c r="Q22" s="42">
        <v>1</v>
      </c>
      <c r="R22" s="42"/>
      <c r="S22" s="42">
        <f ca="1">IF(NOW()&gt;$A22,S21+Q22+R22,"")</f>
        <v>9</v>
      </c>
    </row>
    <row r="23" spans="1:19" ht="12.75">
      <c r="A23" s="34">
        <f>A22+14</f>
        <v>39585</v>
      </c>
      <c r="B23" s="42">
        <f>IF(H23+N23&lt;&gt;0,H23+N23,"")</f>
      </c>
      <c r="C23" s="42">
        <f>IF(I23+O23&lt;&gt;0,I23+O23,"")</f>
      </c>
      <c r="D23" s="42">
        <f ca="1">IF(NOW()&gt;$A23,P23+J23,"")</f>
        <v>48</v>
      </c>
      <c r="E23" s="42">
        <f>IF(K23+Q23&lt;&gt;0,K23+Q23,"")</f>
        <v>1</v>
      </c>
      <c r="F23" s="42">
        <f>IF(L23+R23&lt;&gt;0,L23+R23,"")</f>
      </c>
      <c r="G23" s="42">
        <f ca="1">IF(NOW()&gt;$A23,S23+M23,"")</f>
        <v>22</v>
      </c>
      <c r="H23" s="42"/>
      <c r="I23" s="42"/>
      <c r="J23" s="42">
        <f ca="1">IF(NOW()&gt;$A23,J22+H23+I23,"")</f>
        <v>48</v>
      </c>
      <c r="K23" s="42"/>
      <c r="L23" s="42"/>
      <c r="M23" s="42">
        <f ca="1">IF(NOW()&gt;$A23,M22+K23+L23,"")</f>
        <v>12</v>
      </c>
      <c r="N23" s="42"/>
      <c r="O23" s="42"/>
      <c r="P23" s="42">
        <f ca="1">IF(NOW()&gt;$A23,P22+N23+O23,"")</f>
        <v>0</v>
      </c>
      <c r="Q23" s="42">
        <v>1</v>
      </c>
      <c r="R23" s="42"/>
      <c r="S23" s="42">
        <f ca="1">IF(NOW()&gt;$A23,S22+Q23+R23,"")</f>
        <v>10</v>
      </c>
    </row>
    <row r="24" spans="1:19" ht="12.75">
      <c r="A24" s="34">
        <f>A23+14</f>
        <v>39599</v>
      </c>
      <c r="B24" s="42">
        <f>IF(H24+N24&lt;&gt;0,H24+N24,"")</f>
      </c>
      <c r="C24" s="42">
        <f>IF(I24+O24&lt;&gt;0,I24+O24,"")</f>
      </c>
      <c r="D24" s="42">
        <f ca="1">IF(NOW()&gt;$A24,P24+J24,"")</f>
        <v>48</v>
      </c>
      <c r="E24" s="42">
        <f>IF(K24+Q24&lt;&gt;0,K24+Q24,"")</f>
      </c>
      <c r="F24" s="42">
        <f>IF(L24+R24&lt;&gt;0,L24+R24,"")</f>
        <v>-16</v>
      </c>
      <c r="G24" s="42">
        <f ca="1">IF(NOW()&gt;$A24,S24+M24,"")</f>
        <v>6</v>
      </c>
      <c r="H24" s="42"/>
      <c r="I24" s="42"/>
      <c r="J24" s="42">
        <f ca="1">IF(NOW()&gt;$A24,J23+H24+I24,"")</f>
        <v>48</v>
      </c>
      <c r="K24" s="42"/>
      <c r="L24" s="42">
        <v>-6</v>
      </c>
      <c r="M24" s="42">
        <f ca="1">IF(NOW()&gt;$A24,M23+K24+L24,"")</f>
        <v>6</v>
      </c>
      <c r="N24" s="42"/>
      <c r="O24" s="42"/>
      <c r="P24" s="42">
        <f ca="1">IF(NOW()&gt;$A24,P23+N24+O24,"")</f>
        <v>0</v>
      </c>
      <c r="Q24" s="59">
        <v>0</v>
      </c>
      <c r="R24" s="42">
        <v>-10</v>
      </c>
      <c r="S24" s="42">
        <f ca="1">IF(NOW()&gt;$A24,S23+Q24+R24,"")</f>
        <v>0</v>
      </c>
    </row>
    <row r="25" spans="1:19" ht="12.75">
      <c r="A25" s="34">
        <f>A24+14</f>
        <v>39613</v>
      </c>
      <c r="B25" s="42">
        <f>IF(H25+N25&lt;&gt;0,H25+N25,"")</f>
      </c>
      <c r="C25" s="42">
        <f>IF(I25+O25&lt;&gt;0,I25+O25,"")</f>
        <v>-20</v>
      </c>
      <c r="D25" s="42">
        <f ca="1">IF(NOW()&gt;$A25,P25+J25,"")</f>
        <v>28</v>
      </c>
      <c r="E25" s="42">
        <f>IF(K25+Q25&lt;&gt;0,K25+Q25,"")</f>
        <v>1</v>
      </c>
      <c r="F25" s="42">
        <f>IF(L25+R25&lt;&gt;0,L25+R25,"")</f>
      </c>
      <c r="G25" s="42">
        <f ca="1">IF(NOW()&gt;$A25,S25+M25,"")</f>
        <v>7</v>
      </c>
      <c r="H25" s="42"/>
      <c r="I25" s="42">
        <v>-20</v>
      </c>
      <c r="J25" s="42">
        <f ca="1">IF(NOW()&gt;$A25,J24+H25+I25,"")</f>
        <v>28</v>
      </c>
      <c r="K25" s="42"/>
      <c r="L25" s="42"/>
      <c r="M25" s="42">
        <f ca="1">IF(NOW()&gt;$A25,M24+K25+L25,"")</f>
        <v>6</v>
      </c>
      <c r="N25" s="42"/>
      <c r="O25" s="42"/>
      <c r="P25" s="42">
        <f ca="1">IF(NOW()&gt;$A25,P24+N25+O25,"")</f>
        <v>0</v>
      </c>
      <c r="Q25" s="42">
        <v>1</v>
      </c>
      <c r="R25" s="42"/>
      <c r="S25" s="42">
        <f ca="1">IF(NOW()&gt;$A25,S24+Q25+R25,"")</f>
        <v>1</v>
      </c>
    </row>
    <row r="26" spans="1:19" ht="12.75">
      <c r="A26" s="34">
        <f>A25+14</f>
        <v>39627</v>
      </c>
      <c r="B26" s="42">
        <f>IF(H26+N26&lt;&gt;0,H26+N26,"")</f>
      </c>
      <c r="C26" s="42">
        <f>IF(I26+O26&lt;&gt;0,I26+O26,"")</f>
      </c>
      <c r="D26" s="42">
        <f ca="1">IF(NOW()&gt;$A26,P26+J26,"")</f>
        <v>28</v>
      </c>
      <c r="E26" s="42">
        <f>IF(K26+Q26&lt;&gt;0,K26+Q26,"")</f>
        <v>1</v>
      </c>
      <c r="F26" s="42">
        <f>IF(L26+R26&lt;&gt;0,L26+R26,"")</f>
      </c>
      <c r="G26" s="42">
        <f ca="1">IF(NOW()&gt;$A26,S26+M26,"")</f>
        <v>8</v>
      </c>
      <c r="H26" s="42"/>
      <c r="I26" s="42"/>
      <c r="J26" s="42">
        <f ca="1">IF(NOW()&gt;$A26,J25+H26+I26,"")</f>
        <v>28</v>
      </c>
      <c r="K26" s="42"/>
      <c r="L26" s="42"/>
      <c r="M26" s="42">
        <f ca="1">IF(NOW()&gt;$A26,M25+K26+L26,"")</f>
        <v>6</v>
      </c>
      <c r="N26" s="42"/>
      <c r="O26" s="42"/>
      <c r="P26" s="42">
        <f ca="1">IF(NOW()&gt;$A26,P25+N26+O26,"")</f>
        <v>0</v>
      </c>
      <c r="Q26" s="42">
        <v>1</v>
      </c>
      <c r="R26" s="42"/>
      <c r="S26" s="42">
        <f ca="1">IF(NOW()&gt;$A26,S25+Q26+R26,"")</f>
        <v>2</v>
      </c>
    </row>
    <row r="27" spans="1:19" ht="12.75">
      <c r="A27" s="34">
        <f>A26+14</f>
        <v>39641</v>
      </c>
      <c r="B27" s="42">
        <f>IF(H27+N27&lt;&gt;0,H27+N27,"")</f>
      </c>
      <c r="C27" s="42">
        <f>IF(I27+O27&lt;&gt;0,I27+O27,"")</f>
      </c>
      <c r="D27" s="42">
        <f ca="1">IF(NOW()&gt;$A27,P27+J27,"")</f>
        <v>28</v>
      </c>
      <c r="E27" s="42">
        <f>IF(K27+Q27&lt;&gt;0,K27+Q27,"")</f>
        <v>1</v>
      </c>
      <c r="F27" s="42">
        <f>IF(L27+R27&lt;&gt;0,L27+R27,"")</f>
      </c>
      <c r="G27" s="42">
        <f ca="1">IF(NOW()&gt;$A27,S27+M27,"")</f>
        <v>9</v>
      </c>
      <c r="H27" s="42"/>
      <c r="I27" s="42"/>
      <c r="J27" s="42">
        <f ca="1">IF(NOW()&gt;$A27,J26+H27+I27,"")</f>
        <v>28</v>
      </c>
      <c r="K27" s="42"/>
      <c r="L27" s="42"/>
      <c r="M27" s="42">
        <f ca="1">IF(NOW()&gt;$A27,M26+K27+L27,"")</f>
        <v>6</v>
      </c>
      <c r="N27" s="42"/>
      <c r="O27" s="42"/>
      <c r="P27" s="42">
        <f ca="1">IF(NOW()&gt;$A27,P26+N27+O27,"")</f>
        <v>0</v>
      </c>
      <c r="Q27" s="42">
        <v>1</v>
      </c>
      <c r="R27" s="42"/>
      <c r="S27" s="42">
        <f ca="1">IF(NOW()&gt;$A27,S26+Q27+R27,"")</f>
        <v>3</v>
      </c>
    </row>
    <row r="28" spans="1:19" ht="12.75">
      <c r="A28" s="34">
        <f>A27+14</f>
        <v>39655</v>
      </c>
      <c r="B28" s="42">
        <f>IF(H28+N28&lt;&gt;0,H28+N28,"")</f>
      </c>
      <c r="C28" s="42">
        <f>IF(I28+O28&lt;&gt;0,I28+O28,"")</f>
      </c>
      <c r="D28" s="42">
        <f ca="1">IF(NOW()&gt;$A28,P28+J28,"")</f>
        <v>28</v>
      </c>
      <c r="E28" s="42">
        <f>IF(K28+Q28&lt;&gt;0,K28+Q28,"")</f>
        <v>1</v>
      </c>
      <c r="F28" s="42">
        <f>IF(L28+R28&lt;&gt;0,L28+R28,"")</f>
      </c>
      <c r="G28" s="42">
        <f ca="1">IF(NOW()&gt;$A28,S28+M28,"")</f>
        <v>10</v>
      </c>
      <c r="H28" s="42"/>
      <c r="I28" s="42"/>
      <c r="J28" s="42">
        <f ca="1">IF(NOW()&gt;$A28,J27+H28+I28,"")</f>
        <v>28</v>
      </c>
      <c r="K28" s="42"/>
      <c r="L28" s="42"/>
      <c r="M28" s="42">
        <f ca="1">IF(NOW()&gt;$A28,M27+K28+L28,"")</f>
        <v>6</v>
      </c>
      <c r="N28" s="42"/>
      <c r="O28" s="42"/>
      <c r="P28" s="42">
        <f ca="1">IF(NOW()&gt;$A28,P27+N28+O28,"")</f>
        <v>0</v>
      </c>
      <c r="Q28" s="42">
        <v>1</v>
      </c>
      <c r="R28" s="42"/>
      <c r="S28" s="42">
        <f ca="1">IF(NOW()&gt;$A28,S27+Q28+R28,"")</f>
        <v>4</v>
      </c>
    </row>
    <row r="29" spans="1:19" ht="12.75">
      <c r="A29" s="34">
        <f>A28+14</f>
        <v>39669</v>
      </c>
      <c r="B29" s="42">
        <f>IF(H29+N29&lt;&gt;0,H29+N29,"")</f>
      </c>
      <c r="C29" s="42">
        <f>IF(I29+O29&lt;&gt;0,I29+O29,"")</f>
        <v>-8</v>
      </c>
      <c r="D29" s="42">
        <f ca="1">IF(NOW()&gt;$A29,P29+J29,"")</f>
        <v>20</v>
      </c>
      <c r="E29" s="42">
        <f>IF(K29+Q29&lt;&gt;0,K29+Q29,"")</f>
        <v>1</v>
      </c>
      <c r="F29" s="42">
        <f>IF(L29+R29&lt;&gt;0,L29+R29,"")</f>
      </c>
      <c r="G29" s="42">
        <f ca="1">IF(NOW()&gt;$A29,S29+M29,"")</f>
        <v>11</v>
      </c>
      <c r="H29" s="42"/>
      <c r="I29" s="42">
        <v>-8</v>
      </c>
      <c r="J29" s="42">
        <f ca="1">IF(NOW()&gt;$A29,J28+H29+I29,"")</f>
        <v>20</v>
      </c>
      <c r="K29" s="42"/>
      <c r="L29" s="42"/>
      <c r="M29" s="42">
        <f ca="1">IF(NOW()&gt;$A29,M28+K29+L29,"")</f>
        <v>6</v>
      </c>
      <c r="N29" s="42"/>
      <c r="O29" s="42"/>
      <c r="P29" s="42">
        <f ca="1">IF(NOW()&gt;$A29,P28+N29+O29,"")</f>
        <v>0</v>
      </c>
      <c r="Q29" s="42">
        <v>1</v>
      </c>
      <c r="R29" s="42"/>
      <c r="S29" s="42">
        <f ca="1">IF(NOW()&gt;$A29,S28+Q29+R29,"")</f>
        <v>5</v>
      </c>
    </row>
    <row r="30" spans="1:19" ht="12.75">
      <c r="A30" s="34">
        <f>A29+14</f>
        <v>39683</v>
      </c>
      <c r="B30" s="42">
        <f>IF(H30+N30&lt;&gt;0,H30+N30,"")</f>
      </c>
      <c r="C30" s="42">
        <f>IF(I30+O30&lt;&gt;0,I30+O30,"")</f>
        <v>-16</v>
      </c>
      <c r="D30" s="42">
        <f ca="1">IF(NOW()&gt;$A30,P30+J30,"")</f>
        <v>4</v>
      </c>
      <c r="E30" s="42">
        <f>IF(K30+Q30&lt;&gt;0,K30+Q30,"")</f>
        <v>1</v>
      </c>
      <c r="F30" s="42">
        <f>IF(L30+R30&lt;&gt;0,L30+R30,"")</f>
      </c>
      <c r="G30" s="42">
        <f ca="1">IF(NOW()&gt;$A30,S30+M30,"")</f>
        <v>12</v>
      </c>
      <c r="H30" s="42"/>
      <c r="I30" s="42">
        <v>-16</v>
      </c>
      <c r="J30" s="42">
        <f ca="1">IF(NOW()&gt;$A30,J29+H30+I30,"")</f>
        <v>4</v>
      </c>
      <c r="K30" s="42"/>
      <c r="L30" s="42"/>
      <c r="M30" s="42">
        <f ca="1">IF(NOW()&gt;$A30,M29+K30+L30,"")</f>
        <v>6</v>
      </c>
      <c r="N30" s="42"/>
      <c r="O30" s="42"/>
      <c r="P30" s="42">
        <f ca="1">IF(NOW()&gt;$A30,P29+N30+O30,"")</f>
        <v>0</v>
      </c>
      <c r="Q30" s="42">
        <v>1</v>
      </c>
      <c r="R30" s="42"/>
      <c r="S30" s="42">
        <f ca="1">IF(NOW()&gt;$A30,S29+Q30+R30,"")</f>
        <v>6</v>
      </c>
    </row>
    <row r="31" spans="1:19" ht="12.75">
      <c r="A31" s="34">
        <f>A30+14</f>
        <v>39697</v>
      </c>
      <c r="B31" s="42">
        <f>IF(H31+N31&lt;&gt;0,H31+N31,"")</f>
        <v>80</v>
      </c>
      <c r="C31" s="42">
        <f>IF(I31+O31&lt;&gt;0,I31+O31,"")</f>
        <v>-4</v>
      </c>
      <c r="D31" s="42">
        <f ca="1">IF(NOW()&gt;$A31,P31+J31,"")</f>
        <v>80</v>
      </c>
      <c r="E31" s="42">
        <f>IF(K31+Q31&lt;&gt;0,K31+Q31,"")</f>
        <v>1</v>
      </c>
      <c r="F31" s="42">
        <f>IF(L31+R31&lt;&gt;0,L31+R31,"")</f>
      </c>
      <c r="G31" s="42">
        <f ca="1">IF(NOW()&gt;$A31,S31+M31,"")</f>
        <v>13</v>
      </c>
      <c r="H31" s="42">
        <v>9</v>
      </c>
      <c r="I31" s="42">
        <v>-4</v>
      </c>
      <c r="J31" s="42">
        <f ca="1">IF(NOW()&gt;$A31,J30+H31+I31,"")</f>
        <v>9</v>
      </c>
      <c r="K31" s="42"/>
      <c r="L31" s="42"/>
      <c r="M31" s="42">
        <f ca="1">IF(NOW()&gt;$A31,M30+K31+L31,"")</f>
        <v>6</v>
      </c>
      <c r="N31" s="42">
        <v>71</v>
      </c>
      <c r="O31" s="42"/>
      <c r="P31" s="42">
        <f ca="1">IF(NOW()&gt;$A31,P30+N31+O31,"")</f>
        <v>71</v>
      </c>
      <c r="Q31" s="42">
        <v>1</v>
      </c>
      <c r="R31" s="42"/>
      <c r="S31" s="42">
        <f ca="1">IF(NOW()&gt;$A31,S30+Q31+R31,"")</f>
        <v>7</v>
      </c>
    </row>
    <row r="32" spans="1:19" ht="12.75">
      <c r="A32" s="34">
        <f>A31+14</f>
        <v>39711</v>
      </c>
      <c r="B32" s="42">
        <f>IF(H32+N32&lt;&gt;0,H32+N32,"")</f>
      </c>
      <c r="C32" s="42">
        <f>IF(I32+O32&lt;&gt;0,I32+O32,"")</f>
      </c>
      <c r="D32" s="42">
        <f ca="1">IF(NOW()&gt;$A32,P32+J32,"")</f>
        <v>80</v>
      </c>
      <c r="E32" s="42">
        <f>IF(K32+Q32&lt;&gt;0,K32+Q32,"")</f>
        <v>1</v>
      </c>
      <c r="F32" s="42">
        <f>IF(L32+R32&lt;&gt;0,L32+R32,"")</f>
      </c>
      <c r="G32" s="42">
        <f ca="1">IF(NOW()&gt;$A32,S32+M32,"")</f>
        <v>14</v>
      </c>
      <c r="H32" s="42"/>
      <c r="I32" s="42"/>
      <c r="J32" s="42">
        <f ca="1">IF(NOW()&gt;$A32,J31+H32+I32,"")</f>
        <v>9</v>
      </c>
      <c r="K32" s="42"/>
      <c r="L32" s="42"/>
      <c r="M32" s="42">
        <f ca="1">IF(NOW()&gt;$A32,M31+K32+L32,"")</f>
        <v>6</v>
      </c>
      <c r="N32" s="42"/>
      <c r="O32" s="42"/>
      <c r="P32" s="42">
        <f ca="1">IF(NOW()&gt;$A32,P31+N32+O32,"")</f>
        <v>71</v>
      </c>
      <c r="Q32" s="42">
        <v>1</v>
      </c>
      <c r="R32" s="42"/>
      <c r="S32" s="42">
        <f ca="1">IF(NOW()&gt;$A32,S31+Q32+R32,"")</f>
        <v>8</v>
      </c>
    </row>
    <row r="33" spans="1:19" ht="12.75">
      <c r="A33" s="34">
        <f>A32+14</f>
        <v>39725</v>
      </c>
      <c r="B33" s="42">
        <f>IF(H33+N33&lt;&gt;0,H33+N33,"")</f>
      </c>
      <c r="C33" s="42">
        <f>IF(I33+O33&lt;&gt;0,I33+O33,"")</f>
      </c>
      <c r="D33" s="42">
        <f ca="1">IF(NOW()&gt;$A33,P33+J33,"")</f>
        <v>80</v>
      </c>
      <c r="E33" s="42">
        <f>IF(K33+Q33&lt;&gt;0,K33+Q33,"")</f>
        <v>1</v>
      </c>
      <c r="F33" s="42">
        <f>IF(L33+R33&lt;&gt;0,L33+R33,"")</f>
        <v>-8</v>
      </c>
      <c r="G33" s="42">
        <f ca="1">IF(NOW()&gt;$A33,S33+M33,"")</f>
        <v>7</v>
      </c>
      <c r="H33" s="42"/>
      <c r="I33" s="42"/>
      <c r="J33" s="42">
        <f ca="1">IF(NOW()&gt;$A33,J32+H33+I33,"")</f>
        <v>9</v>
      </c>
      <c r="K33" s="42"/>
      <c r="L33" s="42">
        <v>-6</v>
      </c>
      <c r="M33" s="42">
        <f ca="1">IF(NOW()&gt;$A33,M32+K33+L33,"")</f>
        <v>0</v>
      </c>
      <c r="N33" s="42"/>
      <c r="O33" s="42"/>
      <c r="P33" s="42">
        <f ca="1">IF(NOW()&gt;$A33,P32+N33+O33,"")</f>
        <v>71</v>
      </c>
      <c r="Q33" s="42">
        <v>1</v>
      </c>
      <c r="R33" s="42">
        <v>-2</v>
      </c>
      <c r="S33" s="42">
        <f ca="1">IF(NOW()&gt;$A33,S32+Q33+R33,"")</f>
        <v>7</v>
      </c>
    </row>
    <row r="34" spans="1:19" ht="12.75">
      <c r="A34" s="34">
        <f>A33+14</f>
        <v>39739</v>
      </c>
      <c r="B34" s="42">
        <f>IF(H34+N34&lt;&gt;0,H34+N34,"")</f>
      </c>
      <c r="C34" s="42">
        <f>IF(I34+O34&lt;&gt;0,I34+O34,"")</f>
      </c>
      <c r="D34" s="42">
        <f ca="1">IF(NOW()&gt;$A34,P34+J34,"")</f>
        <v>80</v>
      </c>
      <c r="E34" s="42">
        <f>IF(K34+Q34&lt;&gt;0,K34+Q34,"")</f>
        <v>1</v>
      </c>
      <c r="F34" s="42">
        <f>IF(L34+R34&lt;&gt;0,L34+R34,"")</f>
      </c>
      <c r="G34" s="42">
        <f ca="1">IF(NOW()&gt;$A34,S34+M34,"")</f>
        <v>8</v>
      </c>
      <c r="H34" s="42"/>
      <c r="I34" s="42"/>
      <c r="J34" s="42">
        <f ca="1">IF(NOW()&gt;$A34,J33+H34+I34,"")</f>
        <v>9</v>
      </c>
      <c r="K34" s="64"/>
      <c r="L34" s="64"/>
      <c r="M34" s="64">
        <f ca="1">IF(NOW()&gt;$A34,M33+K34+L34,"")</f>
        <v>0</v>
      </c>
      <c r="N34" s="42"/>
      <c r="O34" s="42"/>
      <c r="P34" s="42">
        <f ca="1">IF(NOW()&gt;$A34,P33+N34+O34,"")</f>
        <v>71</v>
      </c>
      <c r="Q34" s="42">
        <v>1</v>
      </c>
      <c r="R34" s="42"/>
      <c r="S34" s="42">
        <f ca="1">IF(NOW()&gt;$A34,S33+Q34+R34,"")</f>
        <v>8</v>
      </c>
    </row>
    <row r="35" spans="1:19" ht="12.75">
      <c r="A35" s="34">
        <f>A34+14</f>
        <v>39753</v>
      </c>
      <c r="B35" s="42">
        <f>IF(H35+N35&lt;&gt;0,H35+N35,"")</f>
      </c>
      <c r="C35" s="42">
        <f>IF(I35+O35&lt;&gt;0,I35+O35,"")</f>
      </c>
      <c r="D35" s="42">
        <f ca="1">IF(NOW()&gt;$A35,P35+J35,"")</f>
        <v>80</v>
      </c>
      <c r="E35" s="42">
        <f>IF(K35+Q35&lt;&gt;0,K35+Q35,"")</f>
        <v>1</v>
      </c>
      <c r="F35" s="42">
        <f>IF(L35+R35&lt;&gt;0,L35+R35,"")</f>
      </c>
      <c r="G35" s="42">
        <f ca="1">IF(NOW()&gt;$A35,IF(S35+M35&gt;24,24,S35+M35),"")</f>
        <v>9</v>
      </c>
      <c r="H35" s="42"/>
      <c r="I35" s="42"/>
      <c r="J35" s="42">
        <f ca="1">IF(NOW()&gt;$A35,J34+H35+I35,"")</f>
        <v>9</v>
      </c>
      <c r="K35" s="64"/>
      <c r="L35" s="64"/>
      <c r="M35" s="64">
        <f ca="1">IF(NOW()&gt;$A35,M34+K35+L35,"")</f>
        <v>0</v>
      </c>
      <c r="N35" s="42"/>
      <c r="O35" s="42"/>
      <c r="P35" s="42">
        <f ca="1">IF(NOW()&gt;$A35,P34+N35+O35,"")</f>
        <v>71</v>
      </c>
      <c r="Q35" s="42">
        <v>1</v>
      </c>
      <c r="R35" s="42"/>
      <c r="S35" s="42">
        <f ca="1">IF(NOW()&gt;$A35,IF(S34+Q35+R35&gt;24,24,S34+Q35+R35),"")</f>
        <v>9</v>
      </c>
    </row>
    <row r="36" spans="1:19" ht="12.75">
      <c r="A36" s="34">
        <f>A35+14</f>
        <v>39767</v>
      </c>
      <c r="B36" s="42">
        <f>IF(H36+N36&lt;&gt;0,H36+N36,"")</f>
      </c>
      <c r="C36" s="42">
        <f>IF(I36+O36&lt;&gt;0,I36+O36,"")</f>
      </c>
      <c r="D36" s="42">
        <f ca="1">IF(NOW()&gt;$A36,P36+J36,"")</f>
        <v>80</v>
      </c>
      <c r="E36" s="42">
        <f>IF(K36+Q36&lt;&gt;0,K36+Q36,"")</f>
        <v>1</v>
      </c>
      <c r="F36" s="42">
        <f>IF(L36+R36&lt;&gt;0,L36+R36,"")</f>
      </c>
      <c r="G36" s="42">
        <f ca="1">IF(NOW()&gt;$A36,IF(S36+M36&gt;24,24,S36+M36),"")</f>
        <v>10</v>
      </c>
      <c r="H36" s="42"/>
      <c r="I36" s="42"/>
      <c r="J36" s="42">
        <f ca="1">IF(NOW()&gt;$A36,J35+H36+I36,"")</f>
        <v>9</v>
      </c>
      <c r="K36" s="64"/>
      <c r="L36" s="64"/>
      <c r="M36" s="64">
        <f ca="1">IF(NOW()&gt;$A36,M35+K36+L36,"")</f>
        <v>0</v>
      </c>
      <c r="N36" s="42"/>
      <c r="O36" s="42"/>
      <c r="P36" s="42">
        <f ca="1">IF(NOW()&gt;$A36,P35+N36+O36,"")</f>
        <v>71</v>
      </c>
      <c r="Q36" s="42">
        <v>1</v>
      </c>
      <c r="R36" s="42"/>
      <c r="S36" s="42">
        <f ca="1">IF(NOW()&gt;$A36,IF(S35+Q36+R36&gt;24,24,S35+Q36+R36),"")</f>
        <v>10</v>
      </c>
    </row>
    <row r="37" spans="1:19" ht="12.75">
      <c r="A37" s="34">
        <f>A36+14</f>
        <v>39781</v>
      </c>
      <c r="B37" s="42">
        <f>IF(H37+N37&lt;&gt;0,H37+N37,"")</f>
      </c>
      <c r="C37" s="42">
        <f>IF(I37+O37&lt;&gt;0,I37+O37,"")</f>
      </c>
      <c r="D37" s="42">
        <f ca="1">IF(NOW()&gt;$A37,P37+J37,"")</f>
        <v>80</v>
      </c>
      <c r="E37" s="42">
        <f>IF(K37+Q37&lt;&gt;0,K37+Q37,"")</f>
      </c>
      <c r="F37" s="42">
        <f>IF(L37+R37&lt;&gt;0,L37+R37,"")</f>
      </c>
      <c r="G37" s="42">
        <f ca="1">IF(NOW()&gt;$A37,IF(S37+M37&gt;24,24,S37+M37),"")</f>
        <v>10</v>
      </c>
      <c r="H37" s="81"/>
      <c r="I37" s="81"/>
      <c r="J37" s="81">
        <f ca="1">IF(NOW()&gt;$A37,J36+H37+I37,"")</f>
        <v>9</v>
      </c>
      <c r="K37" s="64"/>
      <c r="L37" s="64"/>
      <c r="M37" s="64">
        <f ca="1">IF(NOW()&gt;$A37,M36+K37+L37,"")</f>
        <v>0</v>
      </c>
      <c r="N37" s="42"/>
      <c r="O37" s="42"/>
      <c r="P37" s="42">
        <f ca="1">IF(NOW()&gt;$A37,P36+N37+O37,"")</f>
        <v>71</v>
      </c>
      <c r="Q37" s="59">
        <v>0</v>
      </c>
      <c r="R37" s="42"/>
      <c r="S37" s="42">
        <f ca="1">IF(NOW()&gt;$A37,IF(S36+Q37+R37&gt;24,24,S36+Q37+R37),"")</f>
        <v>10</v>
      </c>
    </row>
    <row r="38" spans="1:19" ht="12.75">
      <c r="A38" s="34">
        <f>A37+14</f>
        <v>39795</v>
      </c>
      <c r="B38" s="42">
        <f>IF(H38+N38&lt;&gt;0,H38+N38,"")</f>
      </c>
      <c r="C38" s="42">
        <f>IF(I38+O38&lt;&gt;0,I38+O38,"")</f>
      </c>
      <c r="D38" s="42">
        <f ca="1">IF(NOW()&gt;$A38,P38+J38,"")</f>
        <v>80</v>
      </c>
      <c r="E38" s="42">
        <f>IF(K38+Q38&lt;&gt;0,K38+Q38,"")</f>
        <v>1</v>
      </c>
      <c r="F38" s="42">
        <f>IF(L38+R38&lt;&gt;0,L38+R38,"")</f>
      </c>
      <c r="G38" s="42">
        <f ca="1">IF(NOW()&gt;$A38,IF(S38+M38&gt;24,24,S38+M38),"")</f>
        <v>11</v>
      </c>
      <c r="H38" s="81"/>
      <c r="I38" s="81"/>
      <c r="J38" s="81">
        <f ca="1">IF(NOW()&gt;$A38,J37+H38+I38,"")</f>
        <v>9</v>
      </c>
      <c r="K38" s="64"/>
      <c r="L38" s="64"/>
      <c r="M38" s="64">
        <f ca="1">IF(NOW()&gt;Adam!$A38,Adam!M37+Adam!K38+Adam!L38,"")</f>
        <v>0</v>
      </c>
      <c r="P38" s="42">
        <f ca="1">IF(NOW()&gt;$A38,P37+N38+O38,"")</f>
        <v>71</v>
      </c>
      <c r="Q38" s="42">
        <v>1</v>
      </c>
      <c r="R38" s="42"/>
      <c r="S38" s="42">
        <f ca="1">IF(NOW()&gt;$A38,IF(S37+Q38+R38&gt;24,24,S37+Q38+R38),"")</f>
        <v>11</v>
      </c>
    </row>
    <row r="39" spans="1:19" ht="12.75">
      <c r="A39" s="34">
        <f>A38+14</f>
        <v>39809</v>
      </c>
      <c r="B39" s="42">
        <f>IF(H39+N39&lt;&gt;0,H39+N39,"")</f>
      </c>
      <c r="C39" s="42">
        <f>IF(I39+O39&lt;&gt;0,I39+O39,"")</f>
      </c>
      <c r="D39" s="42">
        <f ca="1">IF(NOW()&gt;$A39,P39+J39,"")</f>
        <v>80</v>
      </c>
      <c r="E39" s="42">
        <f>IF(K39+Q39&lt;&gt;0,K39+Q39,"")</f>
        <v>1</v>
      </c>
      <c r="F39" s="42">
        <f>IF(L39+R39&lt;&gt;0,L39+R39,"")</f>
      </c>
      <c r="G39" s="42">
        <f ca="1">IF(NOW()&gt;$A39,IF(S39+M39&gt;24,24,S39+M39),"")</f>
        <v>12</v>
      </c>
      <c r="H39" s="81"/>
      <c r="I39" s="81"/>
      <c r="J39" s="81">
        <f ca="1">IF(NOW()&gt;$A39,J38+H39+I39,"")</f>
        <v>9</v>
      </c>
      <c r="K39" s="64"/>
      <c r="L39" s="64"/>
      <c r="M39" s="64">
        <f ca="1">IF(NOW()&gt;Adam!$A39,Adam!M38+Adam!K39+Adam!L39,"")</f>
        <v>0</v>
      </c>
      <c r="P39" s="42">
        <f ca="1">IF(NOW()&gt;$A39,P38+N39+O39,"")</f>
        <v>71</v>
      </c>
      <c r="Q39" s="42">
        <v>1</v>
      </c>
      <c r="R39" s="42"/>
      <c r="S39" s="42">
        <f ca="1">IF(NOW()&gt;$A39,IF(S38+Q39+R39&gt;24,24,S38+Q39+R39),"")</f>
        <v>12</v>
      </c>
    </row>
    <row r="40" spans="1:19" ht="12.75">
      <c r="A40" s="34">
        <f>A39+14</f>
        <v>39823</v>
      </c>
      <c r="B40" s="42">
        <f>IF(H40+N40&lt;&gt;0,H40+N40,"")</f>
      </c>
      <c r="C40" s="42">
        <f>IF(I40+O40&lt;&gt;0,I40+O40,"")</f>
      </c>
      <c r="D40" s="42">
        <f ca="1">IF(NOW()&gt;$A40,P40+J40,"")</f>
        <v>80</v>
      </c>
      <c r="E40" s="42">
        <f>IF(K40+Q40&lt;&gt;0,K40+Q40,"")</f>
        <v>1</v>
      </c>
      <c r="F40" s="42">
        <f>IF(L40+R40&lt;&gt;0,L40+R40,"")</f>
      </c>
      <c r="G40" s="42">
        <f ca="1">IF(NOW()&gt;$A40,IF(S40+M40&gt;24,24,S40+M40),"")</f>
        <v>13</v>
      </c>
      <c r="H40" s="81"/>
      <c r="I40" s="81"/>
      <c r="J40" s="81">
        <f ca="1">IF(NOW()&gt;$A40,J39+H40+I40,"")</f>
        <v>9</v>
      </c>
      <c r="K40" s="64"/>
      <c r="L40" s="64"/>
      <c r="M40" s="64">
        <f ca="1">IF(NOW()&gt;Adam!$A40,Adam!M39+Adam!K40+Adam!L40,"")</f>
        <v>0</v>
      </c>
      <c r="P40" s="42">
        <f ca="1">IF(NOW()&gt;$A40,P39+N40+O40,"")</f>
        <v>71</v>
      </c>
      <c r="Q40" s="42">
        <v>1</v>
      </c>
      <c r="R40" s="42"/>
      <c r="S40" s="42">
        <f ca="1">IF(NOW()&gt;$A40,IF(S39+Q40+R40&gt;24,24,S39+Q40+R40),"")</f>
        <v>13</v>
      </c>
    </row>
    <row r="41" spans="1:19" ht="12.75">
      <c r="A41" s="34">
        <f>A40+14</f>
        <v>39837</v>
      </c>
      <c r="B41" s="42">
        <f>IF(H41+N41&lt;&gt;0,H41+N41,"")</f>
      </c>
      <c r="C41" s="42">
        <f>IF(I41+O41&lt;&gt;0,I41+O41,"")</f>
      </c>
      <c r="D41" s="42">
        <f ca="1">IF(NOW()&gt;$A41,P41+J41,"")</f>
        <v>80</v>
      </c>
      <c r="E41" s="42">
        <f>IF(K41+Q41&lt;&gt;0,K41+Q41,"")</f>
        <v>1</v>
      </c>
      <c r="F41" s="42">
        <f>IF(L41+R41&lt;&gt;0,L41+R41,"")</f>
        <v>-8</v>
      </c>
      <c r="G41" s="42">
        <f ca="1">IF(NOW()&gt;$A41,IF(S41+M41&gt;24,24,S41+M41),"")</f>
        <v>6</v>
      </c>
      <c r="H41" s="81"/>
      <c r="I41" s="81"/>
      <c r="J41" s="81">
        <f ca="1">IF(NOW()&gt;$A41,J40+H41+I41,"")</f>
        <v>9</v>
      </c>
      <c r="K41" s="64"/>
      <c r="L41" s="64"/>
      <c r="M41" s="64">
        <f ca="1">IF(NOW()&gt;Adam!$A41,Adam!M40+Adam!K41+Adam!L41,"")</f>
        <v>0</v>
      </c>
      <c r="P41" s="42">
        <f ca="1">IF(NOW()&gt;$A41,P40+N41+O41,"")</f>
        <v>71</v>
      </c>
      <c r="Q41" s="42">
        <v>1</v>
      </c>
      <c r="R41" s="42">
        <v>-8</v>
      </c>
      <c r="S41" s="42">
        <f ca="1">IF(NOW()&gt;$A41,IF(S40+Q41+R41&gt;24,24,S40+Q41+R41),"")</f>
        <v>6</v>
      </c>
    </row>
    <row r="42" spans="1:19" ht="12.75">
      <c r="A42" s="34">
        <f>A41+14</f>
        <v>39851</v>
      </c>
      <c r="B42" s="42">
        <f>IF(H42+N42&lt;&gt;0,H42+N42,"")</f>
      </c>
      <c r="C42" s="42">
        <f>IF(I42+O42&lt;&gt;0,I42+O42,"")</f>
        <v>-16</v>
      </c>
      <c r="D42" s="42">
        <f ca="1">IF(NOW()&gt;$A42,P42+J42,"")</f>
        <v>64</v>
      </c>
      <c r="E42" s="42">
        <f>IF(K42+Q42&lt;&gt;0,K42+Q42,"")</f>
        <v>-1</v>
      </c>
      <c r="F42" s="42">
        <f>IF(L42+R42&lt;&gt;0,L42+R42,"")</f>
      </c>
      <c r="G42" s="42">
        <f ca="1">IF(NOW()&gt;$A42,IF(S42+M42&gt;24,24,S42+M42),"")</f>
        <v>5</v>
      </c>
      <c r="H42" s="81"/>
      <c r="I42" s="81">
        <v>-9</v>
      </c>
      <c r="J42" s="81">
        <f ca="1">IF(NOW()&gt;$A42,J41+H42+I42,"")</f>
        <v>0</v>
      </c>
      <c r="K42" s="64"/>
      <c r="L42" s="64"/>
      <c r="M42" s="64">
        <f ca="1">IF(NOW()&gt;Adam!$A42,Adam!M41+Adam!K42+Adam!L42,"")</f>
        <v>0</v>
      </c>
      <c r="O42">
        <v>-7</v>
      </c>
      <c r="P42" s="42">
        <f ca="1">IF(NOW()&gt;$A42,P41+N42+O42,"")</f>
        <v>64</v>
      </c>
      <c r="Q42" s="67">
        <v>-1</v>
      </c>
      <c r="R42" s="42"/>
      <c r="S42" s="42">
        <f ca="1">IF(NOW()&gt;$A42,IF(S41+Q42+R42&gt;24,24,S41+Q42+R42),"")</f>
        <v>5</v>
      </c>
    </row>
    <row r="43" spans="1:19" ht="12.75">
      <c r="A43" s="34">
        <f>A42+14</f>
        <v>39865</v>
      </c>
      <c r="B43" s="42">
        <f>IF(H43+N43&lt;&gt;0,H43+N43,"")</f>
      </c>
      <c r="C43" s="42">
        <f>IF(I43+O43&lt;&gt;0,I43+O43,"")</f>
      </c>
      <c r="D43" s="42">
        <f ca="1">IF(NOW()&gt;$A43,P43+J43,"")</f>
        <v>64</v>
      </c>
      <c r="E43" s="42">
        <f>IF(K43+Q43&lt;&gt;0,K43+Q43,"")</f>
        <v>1</v>
      </c>
      <c r="F43" s="42">
        <f>IF(L43+R43&lt;&gt;0,L43+R43,"")</f>
      </c>
      <c r="G43" s="42">
        <f ca="1">IF(NOW()&gt;$A43,IF(S43+M43&gt;24,24,S43+M43),"")</f>
        <v>6</v>
      </c>
      <c r="H43" s="64"/>
      <c r="I43" s="64"/>
      <c r="J43" s="64">
        <f ca="1">IF(NOW()&gt;$A43,J42+H43+I43,"")</f>
        <v>0</v>
      </c>
      <c r="K43" s="64"/>
      <c r="L43" s="64"/>
      <c r="M43" s="64">
        <f ca="1">IF(NOW()&gt;Adam!$A43,Adam!M42+Adam!K43+Adam!L43,"")</f>
        <v>0</v>
      </c>
      <c r="P43" s="42">
        <f ca="1">IF(NOW()&gt;$A43,P42+N43+O43,"")</f>
        <v>64</v>
      </c>
      <c r="Q43" s="42">
        <v>1</v>
      </c>
      <c r="R43" s="42"/>
      <c r="S43" s="42">
        <f ca="1">IF(NOW()&gt;$A43,IF(S42+Q43+R43&gt;24,24,S42+Q43+R43),"")</f>
        <v>6</v>
      </c>
    </row>
    <row r="44" spans="1:19" ht="12.75">
      <c r="A44" s="34">
        <f>A43+14</f>
        <v>39879</v>
      </c>
      <c r="B44" s="42">
        <f>IF(H44+N44&lt;&gt;0,H44+N44,"")</f>
      </c>
      <c r="C44" s="42">
        <f>IF(I44+O44&lt;&gt;0,I44+O44,"")</f>
      </c>
      <c r="D44" s="42">
        <f ca="1">IF(NOW()&gt;$A44,P44+J44,"")</f>
        <v>64</v>
      </c>
      <c r="E44" s="42">
        <f>IF(K44+Q44&lt;&gt;0,K44+Q44,"")</f>
        <v>1</v>
      </c>
      <c r="F44" s="42">
        <f>IF(L44+R44&lt;&gt;0,L44+R44,"")</f>
      </c>
      <c r="G44" s="42">
        <f ca="1">IF(NOW()&gt;$A44,IF(S44+M44&gt;24,24,S44+M44),"")</f>
        <v>7</v>
      </c>
      <c r="H44" s="64"/>
      <c r="I44" s="64"/>
      <c r="J44" s="64">
        <f ca="1">IF(NOW()&gt;$A44,J43+H44+I44,"")</f>
        <v>0</v>
      </c>
      <c r="K44" s="64"/>
      <c r="L44" s="64"/>
      <c r="M44" s="64">
        <f ca="1">IF(NOW()&gt;Adam!$A44,Adam!M43+Adam!K44+Adam!L44,"")</f>
        <v>0</v>
      </c>
      <c r="P44" s="42">
        <f ca="1">IF(NOW()&gt;$A44,P43+N44+O44,"")</f>
        <v>64</v>
      </c>
      <c r="Q44" s="42">
        <v>1</v>
      </c>
      <c r="R44" s="42"/>
      <c r="S44" s="42">
        <f ca="1">IF(NOW()&gt;$A44,IF(S43+Q44+R44&gt;24,24,S43+Q44+R44),"")</f>
        <v>7</v>
      </c>
    </row>
    <row r="45" spans="1:19" ht="12.75">
      <c r="A45" s="34">
        <f>A44+14</f>
        <v>39893</v>
      </c>
      <c r="B45" s="42">
        <f>IF(H45+N45&lt;&gt;0,H45+N45,"")</f>
      </c>
      <c r="C45" s="42">
        <f>IF(I45+O45&lt;&gt;0,I45+O45,"")</f>
      </c>
      <c r="D45" s="42">
        <f ca="1">IF(NOW()&gt;$A45,P45+J45,"")</f>
        <v>64</v>
      </c>
      <c r="E45" s="42">
        <f>IF(K45+Q45&lt;&gt;0,K45+Q45,"")</f>
        <v>1</v>
      </c>
      <c r="F45" s="42">
        <f>IF(L45+R45&lt;&gt;0,L45+R45,"")</f>
      </c>
      <c r="G45" s="42">
        <f ca="1">IF(NOW()&gt;$A45,IF(S45+M45&gt;24,24,S45+M45),"")</f>
        <v>8</v>
      </c>
      <c r="H45" s="64"/>
      <c r="I45" s="64"/>
      <c r="J45" s="64">
        <f ca="1">IF(NOW()&gt;$A45,J44+H45+I45,"")</f>
        <v>0</v>
      </c>
      <c r="K45" s="64"/>
      <c r="L45" s="64"/>
      <c r="M45" s="64">
        <f ca="1">IF(NOW()&gt;Adam!$A45,Adam!M44+Adam!K45+Adam!L45,"")</f>
        <v>0</v>
      </c>
      <c r="P45" s="42">
        <f ca="1">IF(NOW()&gt;$A45,P44+N45+O45,"")</f>
        <v>64</v>
      </c>
      <c r="Q45" s="42">
        <v>1</v>
      </c>
      <c r="R45" s="42"/>
      <c r="S45" s="42">
        <f ca="1">IF(NOW()&gt;$A45,IF(S44+Q45+R45&gt;24,24,S44+Q45+R45),"")</f>
        <v>8</v>
      </c>
    </row>
    <row r="46" spans="1:19" ht="12.75">
      <c r="A46" s="34">
        <f>A45+14</f>
        <v>39907</v>
      </c>
      <c r="B46" s="42">
        <f>IF(H46+N46&lt;&gt;0,H46+N46,"")</f>
      </c>
      <c r="C46" s="42">
        <f>IF(I46+O46&lt;&gt;0,I46+O46,"")</f>
      </c>
      <c r="D46" s="42">
        <f ca="1">IF(NOW()&gt;$A46,P46+J46,"")</f>
        <v>64</v>
      </c>
      <c r="E46" s="42">
        <f>IF(K46+Q46&lt;&gt;0,K46+Q46,"")</f>
        <v>1</v>
      </c>
      <c r="F46" s="42">
        <f>IF(L46+R46&lt;&gt;0,L46+R46,"")</f>
      </c>
      <c r="G46" s="42">
        <f ca="1">IF(NOW()&gt;$A46,IF(S46+M46&gt;24,24,S46+M46),"")</f>
        <v>9</v>
      </c>
      <c r="H46" s="64"/>
      <c r="I46" s="64"/>
      <c r="J46" s="64">
        <f ca="1">IF(NOW()&gt;$A46,J45+H46+I46,"")</f>
        <v>0</v>
      </c>
      <c r="K46" s="64"/>
      <c r="L46" s="64"/>
      <c r="M46" s="64">
        <f ca="1">IF(NOW()&gt;Adam!$A46,Adam!M45+Adam!K46+Adam!L46,"")</f>
        <v>0</v>
      </c>
      <c r="P46" s="42">
        <f ca="1">IF(NOW()&gt;$A46,P45+N46+O46,"")</f>
        <v>64</v>
      </c>
      <c r="Q46" s="42">
        <v>1</v>
      </c>
      <c r="R46" s="42"/>
      <c r="S46" s="42">
        <f ca="1">IF(NOW()&gt;$A46,IF(S45+Q46+R46&gt;24,24,S45+Q46+R46),"")</f>
        <v>9</v>
      </c>
    </row>
    <row r="47" spans="1:19" ht="12.75">
      <c r="A47" s="34">
        <f>A46+14</f>
        <v>39921</v>
      </c>
      <c r="B47" s="42">
        <f>IF(H47+N47&lt;&gt;0,H47+N47,"")</f>
      </c>
      <c r="C47" s="42">
        <f>IF(I47+O47&lt;&gt;0,I47+O47,"")</f>
      </c>
      <c r="D47" s="42">
        <f ca="1">IF(NOW()&gt;$A47,P47+J47,"")</f>
        <v>64</v>
      </c>
      <c r="E47" s="42">
        <f>IF(K47+Q47&lt;&gt;0,K47+Q47,"")</f>
        <v>1</v>
      </c>
      <c r="F47" s="42">
        <f>IF(L47+R47&lt;&gt;0,L47+R47,"")</f>
      </c>
      <c r="G47" s="42">
        <f ca="1">IF(NOW()&gt;$A47,IF(S47+M47&gt;24,24,S47+M47),"")</f>
        <v>10</v>
      </c>
      <c r="H47" s="64"/>
      <c r="I47" s="64"/>
      <c r="J47" s="64">
        <f ca="1">IF(NOW()&gt;$A47,J46+H47+I47,"")</f>
        <v>0</v>
      </c>
      <c r="K47" s="64"/>
      <c r="L47" s="64"/>
      <c r="M47" s="64">
        <f ca="1">IF(NOW()&gt;Adam!$A47,Adam!M46+Adam!K47+Adam!L47,"")</f>
        <v>0</v>
      </c>
      <c r="P47" s="42">
        <f ca="1">IF(NOW()&gt;$A47,P46+N47+O47,"")</f>
        <v>64</v>
      </c>
      <c r="Q47" s="42">
        <v>1</v>
      </c>
      <c r="R47" s="42"/>
      <c r="S47" s="42">
        <f ca="1">IF(NOW()&gt;$A47,IF(S46+Q47+R47&gt;24,24,S46+Q47+R47),"")</f>
        <v>10</v>
      </c>
    </row>
    <row r="48" spans="1:4" ht="12.75">
      <c r="A48"/>
      <c r="B48"/>
      <c r="C48"/>
      <c r="D48"/>
    </row>
    <row r="49" spans="1:19" ht="7.5" customHeight="1">
      <c r="A49" s="60"/>
      <c r="B49" s="61"/>
      <c r="C49" s="61"/>
      <c r="D49" s="61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3"/>
    </row>
  </sheetData>
  <mergeCells count="17">
    <mergeCell ref="B1:E1"/>
    <mergeCell ref="N1:O1"/>
    <mergeCell ref="B2:C2"/>
    <mergeCell ref="E2:F2"/>
    <mergeCell ref="N2:O2"/>
    <mergeCell ref="Q2:R2"/>
    <mergeCell ref="N3:O3"/>
    <mergeCell ref="Q3:R3"/>
    <mergeCell ref="B4:G4"/>
    <mergeCell ref="H4:M4"/>
    <mergeCell ref="N4:S4"/>
    <mergeCell ref="B6:C6"/>
    <mergeCell ref="E6:F6"/>
    <mergeCell ref="H6:I6"/>
    <mergeCell ref="K6:L6"/>
    <mergeCell ref="N6:O6"/>
    <mergeCell ref="Q6:R6"/>
  </mergeCells>
  <printOptions horizontalCentered="1"/>
  <pageMargins left="0.5" right="0.5" top="0.5" bottom="0.7388888888888889" header="0.5118055555555555" footer="0.5"/>
  <pageSetup fitToHeight="1" fitToWidth="1" horizontalDpi="300" verticalDpi="300" orientation="landscape"/>
  <headerFooter alignWithMargins="0">
    <oddFooter>&amp;CPage &amp;P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workbookViewId="0" topLeftCell="A1">
      <selection activeCell="O48" sqref="O48"/>
    </sheetView>
  </sheetViews>
  <sheetFormatPr defaultColWidth="12.57421875" defaultRowHeight="12.75"/>
  <cols>
    <col min="1" max="1" width="12.00390625" style="1" customWidth="1"/>
    <col min="2" max="3" width="6.8515625" style="1" customWidth="1"/>
    <col min="4" max="4" width="12.00390625" style="1" customWidth="1"/>
    <col min="5" max="6" width="6.57421875" style="0" customWidth="1"/>
    <col min="8" max="9" width="6.57421875" style="0" customWidth="1"/>
    <col min="11" max="12" width="6.57421875" style="0" customWidth="1"/>
    <col min="14" max="15" width="6.421875" style="0" customWidth="1"/>
    <col min="17" max="17" width="6.421875" style="0" customWidth="1"/>
    <col min="18" max="18" width="6.57421875" style="0" customWidth="1"/>
    <col min="20" max="40" width="8.421875" style="0" customWidth="1"/>
    <col min="41" max="42" width="8.140625" style="0" customWidth="1"/>
    <col min="43" max="16384" width="11.57421875" style="0" customWidth="1"/>
  </cols>
  <sheetData>
    <row r="1" spans="1:15" ht="12.75">
      <c r="A1" s="21" t="s">
        <v>51</v>
      </c>
      <c r="B1" s="22" t="s">
        <v>52</v>
      </c>
      <c r="C1" s="22">
        <v>360101</v>
      </c>
      <c r="D1" s="22">
        <v>38614</v>
      </c>
      <c r="E1" s="22">
        <v>2080</v>
      </c>
      <c r="F1" s="23">
        <v>360101</v>
      </c>
      <c r="G1" s="24">
        <v>38614</v>
      </c>
      <c r="H1" s="25">
        <v>2080</v>
      </c>
      <c r="I1" s="25">
        <f ca="1">CHOOSE(ROUNDDOWN((NOW()-G1)/365.25,0)+1,0,40,80,80,80,120,120,120,120,120,120,120,120,120,120,120,120,120,120,120,120,120)*H1/2080</f>
        <v>80</v>
      </c>
      <c r="N1" s="37">
        <f>DATE(YEAR(N3)-1,MONTH(N3),DAY(N3))</f>
        <v>39344</v>
      </c>
      <c r="O1" s="37"/>
    </row>
    <row r="2" spans="1:19" ht="12.75">
      <c r="A2" s="38" t="s">
        <v>84</v>
      </c>
      <c r="B2" s="39" t="s">
        <v>85</v>
      </c>
      <c r="C2" s="39"/>
      <c r="D2" s="40">
        <f>INDEX($D$7:D$48,COUNT($D$7:D$48),1)</f>
        <v>32.5</v>
      </c>
      <c r="E2" s="39" t="s">
        <v>86</v>
      </c>
      <c r="F2" s="39"/>
      <c r="G2" s="40">
        <f>INDEX($G$7:G$48,COUNT($G$7:G$48),1)</f>
        <v>1.5</v>
      </c>
      <c r="L2" s="41"/>
      <c r="M2" s="42"/>
      <c r="N2" s="37">
        <v>39359</v>
      </c>
      <c r="O2" s="37"/>
      <c r="P2" s="33">
        <f>N2-N1</f>
        <v>15</v>
      </c>
      <c r="Q2" s="43">
        <f>P2/($P$2+$P$3)</f>
        <v>0.040983606557377046</v>
      </c>
      <c r="R2" s="43"/>
      <c r="S2" s="44">
        <f>I1*Q2</f>
        <v>3.2786885245901636</v>
      </c>
    </row>
    <row r="3" spans="1:19" ht="12.75">
      <c r="A3" s="45" t="s">
        <v>87</v>
      </c>
      <c r="B3"/>
      <c r="C3"/>
      <c r="D3"/>
      <c r="L3" s="41"/>
      <c r="M3" s="42"/>
      <c r="N3" s="37">
        <f>IF(DATE(2007,MONTH(G1),DAY(G1))&gt;N2,DATE(2007,MONTH(G1),DAY(G1)),DATE(2008,MONTH(G1),DAY(G1)))</f>
        <v>39710</v>
      </c>
      <c r="O3" s="37"/>
      <c r="P3" s="33">
        <f>N3-N2</f>
        <v>351</v>
      </c>
      <c r="Q3" s="43">
        <f>P3/(P2+P3)</f>
        <v>0.9590163934426229</v>
      </c>
      <c r="R3" s="43"/>
      <c r="S3" s="44">
        <f>I1*Q3</f>
        <v>76.72131147540983</v>
      </c>
    </row>
    <row r="4" spans="1:19" ht="12.75">
      <c r="A4" s="46" t="str">
        <f>TEXT(INDEX($A$7:A$48,COUNT($D$7:D$48),1),"MM/DD/YY")</f>
        <v>04/18/09</v>
      </c>
      <c r="B4" s="47" t="s">
        <v>88</v>
      </c>
      <c r="C4" s="47"/>
      <c r="D4" s="47"/>
      <c r="E4" s="47"/>
      <c r="F4" s="47"/>
      <c r="G4" s="47"/>
      <c r="H4" s="48" t="s">
        <v>89</v>
      </c>
      <c r="I4" s="48"/>
      <c r="J4" s="48"/>
      <c r="K4" s="48"/>
      <c r="L4" s="48"/>
      <c r="M4" s="48"/>
      <c r="N4" s="49" t="s">
        <v>90</v>
      </c>
      <c r="O4" s="49"/>
      <c r="P4" s="49"/>
      <c r="Q4" s="49"/>
      <c r="R4" s="49"/>
      <c r="S4" s="49"/>
    </row>
    <row r="5" spans="1:19" ht="12.75">
      <c r="A5" s="50" t="s">
        <v>91</v>
      </c>
      <c r="B5" s="51" t="s">
        <v>92</v>
      </c>
      <c r="C5" s="51" t="s">
        <v>93</v>
      </c>
      <c r="D5" s="52" t="s">
        <v>94</v>
      </c>
      <c r="E5" s="51" t="s">
        <v>92</v>
      </c>
      <c r="F5" s="51" t="s">
        <v>93</v>
      </c>
      <c r="G5" s="52" t="s">
        <v>94</v>
      </c>
      <c r="H5" s="53" t="s">
        <v>92</v>
      </c>
      <c r="I5" s="53" t="s">
        <v>93</v>
      </c>
      <c r="J5" s="53" t="s">
        <v>95</v>
      </c>
      <c r="K5" s="53" t="s">
        <v>92</v>
      </c>
      <c r="L5" s="53" t="s">
        <v>93</v>
      </c>
      <c r="M5" s="53" t="s">
        <v>96</v>
      </c>
      <c r="N5" s="54" t="s">
        <v>92</v>
      </c>
      <c r="O5" s="54" t="s">
        <v>93</v>
      </c>
      <c r="P5" s="54" t="s">
        <v>95</v>
      </c>
      <c r="Q5" s="54" t="s">
        <v>92</v>
      </c>
      <c r="R5" s="54" t="s">
        <v>93</v>
      </c>
      <c r="S5" s="54" t="s">
        <v>96</v>
      </c>
    </row>
    <row r="6" spans="1:19" ht="12.75">
      <c r="A6" s="51" t="s">
        <v>97</v>
      </c>
      <c r="B6" s="51" t="s">
        <v>95</v>
      </c>
      <c r="C6" s="51"/>
      <c r="D6" s="51" t="s">
        <v>95</v>
      </c>
      <c r="E6" s="51" t="s">
        <v>96</v>
      </c>
      <c r="F6" s="51"/>
      <c r="G6" s="51" t="s">
        <v>96</v>
      </c>
      <c r="H6" s="55" t="s">
        <v>95</v>
      </c>
      <c r="I6" s="55"/>
      <c r="J6" s="55" t="s">
        <v>98</v>
      </c>
      <c r="K6" s="55" t="s">
        <v>96</v>
      </c>
      <c r="L6" s="55"/>
      <c r="M6" s="55" t="s">
        <v>98</v>
      </c>
      <c r="N6" s="56" t="s">
        <v>95</v>
      </c>
      <c r="O6" s="56"/>
      <c r="P6" s="56" t="s">
        <v>98</v>
      </c>
      <c r="Q6" s="56" t="s">
        <v>96</v>
      </c>
      <c r="R6" s="56"/>
      <c r="S6" s="56" t="s">
        <v>98</v>
      </c>
    </row>
    <row r="7" spans="1:19" ht="12.75">
      <c r="A7" s="34">
        <v>39361</v>
      </c>
      <c r="B7" s="57"/>
      <c r="C7" s="57"/>
      <c r="D7" s="42">
        <f>P7+J7+H7</f>
        <v>50</v>
      </c>
      <c r="E7" s="57"/>
      <c r="F7" s="57"/>
      <c r="G7" s="42">
        <f>S7+M7+K7</f>
        <v>17</v>
      </c>
      <c r="H7" s="57"/>
      <c r="I7" s="57"/>
      <c r="J7" s="58">
        <v>50</v>
      </c>
      <c r="K7" s="57"/>
      <c r="L7" s="57"/>
      <c r="M7" s="58">
        <v>17</v>
      </c>
      <c r="N7" s="57"/>
      <c r="O7" s="57"/>
      <c r="P7" s="58">
        <v>0</v>
      </c>
      <c r="Q7" s="57"/>
      <c r="R7" s="57"/>
      <c r="S7" s="58">
        <v>0</v>
      </c>
    </row>
    <row r="8" spans="1:19" ht="12.75">
      <c r="A8" s="34">
        <f>A7+14</f>
        <v>39375</v>
      </c>
      <c r="B8" s="42">
        <f>IF(H8+N8&lt;&gt;0,H8+N8,"")</f>
      </c>
      <c r="C8" s="42">
        <f>IF(I8+O8&lt;&gt;0,I8+O8,"")</f>
      </c>
      <c r="D8" s="42">
        <f ca="1">IF(NOW()&gt;$A8,P8+J8,"")</f>
        <v>50</v>
      </c>
      <c r="E8" s="42">
        <f>IF(K8+Q8&lt;&gt;0,K8+Q8,"")</f>
        <v>1</v>
      </c>
      <c r="F8" s="42">
        <f>IF(L8+R8&lt;&gt;0,L8+R8,"")</f>
      </c>
      <c r="G8" s="42">
        <f ca="1">IF(NOW()&gt;$A8,IF(S8+M8&gt;24,24,S8+M8),"")</f>
        <v>18</v>
      </c>
      <c r="H8" s="42"/>
      <c r="I8" s="42"/>
      <c r="J8" s="42">
        <f ca="1">IF(NOW()&gt;$A8,J7+H8+I8,"")</f>
        <v>50</v>
      </c>
      <c r="K8" s="42"/>
      <c r="L8" s="42"/>
      <c r="M8" s="42">
        <f ca="1">IF(NOW()&gt;$A8,M7+K8+L8,"")</f>
        <v>17</v>
      </c>
      <c r="N8" s="42"/>
      <c r="O8" s="42"/>
      <c r="P8" s="42">
        <f ca="1">IF(NOW()&gt;$A8,P7+N8+O8,"")</f>
        <v>0</v>
      </c>
      <c r="Q8" s="42">
        <v>1</v>
      </c>
      <c r="R8" s="42"/>
      <c r="S8" s="42">
        <f ca="1">IF(NOW()&gt;$A8,IF(S7+Q8+R8&gt;24,24,S7+Q8+R8),"")</f>
        <v>1</v>
      </c>
    </row>
    <row r="9" spans="1:19" ht="12.75">
      <c r="A9" s="34">
        <f>A8+14</f>
        <v>39389</v>
      </c>
      <c r="B9" s="42">
        <f>IF(H9+N9&lt;&gt;0,H9+N9,"")</f>
      </c>
      <c r="C9" s="42">
        <f>IF(I9+O9&lt;&gt;0,I9+O9,"")</f>
      </c>
      <c r="D9" s="42">
        <f ca="1">IF(NOW()&gt;$A9,P9+J9,"")</f>
        <v>50</v>
      </c>
      <c r="E9" s="42">
        <f>IF(K9+Q9&lt;&gt;0,K9+Q9,"")</f>
        <v>1</v>
      </c>
      <c r="F9" s="42">
        <f>IF(L9+R9&lt;&gt;0,L9+R9,"")</f>
      </c>
      <c r="G9" s="42">
        <f ca="1">IF(NOW()&gt;$A9,IF(S9+M9&gt;24,24,S9+M9),"")</f>
        <v>19</v>
      </c>
      <c r="H9" s="42"/>
      <c r="I9" s="42"/>
      <c r="J9" s="42">
        <f ca="1">IF(NOW()&gt;$A9,J8+H9+I9,"")</f>
        <v>50</v>
      </c>
      <c r="K9" s="42"/>
      <c r="L9" s="42"/>
      <c r="M9" s="42">
        <f ca="1">IF(NOW()&gt;$A9,M8+K9+L9,"")</f>
        <v>17</v>
      </c>
      <c r="N9" s="42"/>
      <c r="O9" s="42"/>
      <c r="P9" s="42">
        <f ca="1">IF(NOW()&gt;$A9,P8+N9+O9,"")</f>
        <v>0</v>
      </c>
      <c r="Q9" s="42">
        <v>1</v>
      </c>
      <c r="R9" s="42"/>
      <c r="S9" s="42">
        <f ca="1">IF(NOW()&gt;$A9,IF(S8+Q9+R9&gt;24,24,S8+Q9+R9),"")</f>
        <v>2</v>
      </c>
    </row>
    <row r="10" spans="1:19" ht="12.75">
      <c r="A10" s="34">
        <f>A9+14</f>
        <v>39403</v>
      </c>
      <c r="B10" s="42">
        <f>IF(H10+N10&lt;&gt;0,H10+N10,"")</f>
      </c>
      <c r="C10" s="42">
        <f>IF(I10+O10&lt;&gt;0,I10+O10,"")</f>
      </c>
      <c r="D10" s="42">
        <f ca="1">IF(NOW()&gt;$A10,P10+J10,"")</f>
        <v>50</v>
      </c>
      <c r="E10" s="42">
        <f>IF(K10+Q10&lt;&gt;0,K10+Q10,"")</f>
        <v>1</v>
      </c>
      <c r="F10" s="42">
        <f>IF(L10+R10&lt;&gt;0,L10+R10,"")</f>
      </c>
      <c r="G10" s="42">
        <f ca="1">IF(NOW()&gt;$A10,IF(S10+M10&gt;24,24,S10+M10),"")</f>
        <v>20</v>
      </c>
      <c r="H10" s="42"/>
      <c r="I10" s="42"/>
      <c r="J10" s="42">
        <f ca="1">IF(NOW()&gt;$A10,J9+H10+I10,"")</f>
        <v>50</v>
      </c>
      <c r="K10" s="42"/>
      <c r="L10" s="42"/>
      <c r="M10" s="42">
        <f ca="1">IF(NOW()&gt;$A10,M9+K10+L10,"")</f>
        <v>17</v>
      </c>
      <c r="N10" s="42"/>
      <c r="O10" s="42"/>
      <c r="P10" s="42">
        <f ca="1">IF(NOW()&gt;$A10,P9+N10+O10,"")</f>
        <v>0</v>
      </c>
      <c r="Q10" s="42">
        <v>1</v>
      </c>
      <c r="R10" s="42"/>
      <c r="S10" s="42">
        <f ca="1">IF(NOW()&gt;$A10,IF(S9+Q10+R10&gt;24,24,S9+Q10+R10),"")</f>
        <v>3</v>
      </c>
    </row>
    <row r="11" spans="1:19" ht="12.75">
      <c r="A11" s="34">
        <f>A10+14</f>
        <v>39417</v>
      </c>
      <c r="B11" s="42">
        <f>IF(H11+N11&lt;&gt;0,H11+N11,"")</f>
      </c>
      <c r="C11" s="42">
        <f>IF(I11+O11&lt;&gt;0,I11+O11,"")</f>
      </c>
      <c r="D11" s="42">
        <f ca="1">IF(NOW()&gt;$A11,P11+J11,"")</f>
        <v>50</v>
      </c>
      <c r="E11" s="42">
        <f>IF(K11+Q11&lt;&gt;0,K11+Q11,"")</f>
        <v>1</v>
      </c>
      <c r="F11" s="42">
        <f>IF(L11+R11&lt;&gt;0,L11+R11,"")</f>
      </c>
      <c r="G11" s="42">
        <f ca="1">IF(NOW()&gt;$A11,IF(S11+M11&gt;24,24,S11+M11),"")</f>
        <v>21</v>
      </c>
      <c r="H11" s="42"/>
      <c r="I11" s="42"/>
      <c r="J11" s="42">
        <f ca="1">IF(NOW()&gt;$A11,J10+H11+I11,"")</f>
        <v>50</v>
      </c>
      <c r="K11" s="42"/>
      <c r="L11" s="42"/>
      <c r="M11" s="42">
        <f ca="1">IF(NOW()&gt;$A11,M10+K11+L11,"")</f>
        <v>17</v>
      </c>
      <c r="N11" s="42"/>
      <c r="O11" s="42"/>
      <c r="P11" s="42">
        <f ca="1">IF(NOW()&gt;$A11,P10+N11+O11,"")</f>
        <v>0</v>
      </c>
      <c r="Q11" s="42">
        <v>1</v>
      </c>
      <c r="R11" s="42"/>
      <c r="S11" s="42">
        <f ca="1">IF(NOW()&gt;$A11,IF(S10+Q11+R11&gt;24,24,S10+Q11+R11),"")</f>
        <v>4</v>
      </c>
    </row>
    <row r="12" spans="1:19" ht="12.75">
      <c r="A12" s="34">
        <f>A11+14</f>
        <v>39431</v>
      </c>
      <c r="B12" s="42">
        <f>IF(H12+N12&lt;&gt;0,H12+N12,"")</f>
      </c>
      <c r="C12" s="42">
        <f>IF(I12+O12&lt;&gt;0,I12+O12,"")</f>
      </c>
      <c r="D12" s="42">
        <f ca="1">IF(NOW()&gt;$A12,P12+J12,"")</f>
        <v>50</v>
      </c>
      <c r="E12" s="42">
        <f>IF(K12+Q12&lt;&gt;0,K12+Q12,"")</f>
        <v>1</v>
      </c>
      <c r="F12" s="42">
        <f>IF(L12+R12&lt;&gt;0,L12+R12,"")</f>
      </c>
      <c r="G12" s="42">
        <f ca="1">IF(NOW()&gt;$A12,IF(S12+M12&gt;24,24,S12+M12),"")</f>
        <v>22</v>
      </c>
      <c r="H12" s="42"/>
      <c r="I12" s="42"/>
      <c r="J12" s="42">
        <f ca="1">IF(NOW()&gt;$A12,J11+H12+I12,"")</f>
        <v>50</v>
      </c>
      <c r="K12" s="42"/>
      <c r="L12" s="42"/>
      <c r="M12" s="42">
        <f ca="1">IF(NOW()&gt;$A12,M11+K12+L12,"")</f>
        <v>17</v>
      </c>
      <c r="N12" s="42"/>
      <c r="O12" s="42"/>
      <c r="P12" s="42">
        <f ca="1">IF(NOW()&gt;$A12,P11+N12+O12,"")</f>
        <v>0</v>
      </c>
      <c r="Q12" s="42">
        <v>1</v>
      </c>
      <c r="R12" s="42"/>
      <c r="S12" s="42">
        <f ca="1">IF(NOW()&gt;$A12,IF(S11+Q12+R12&gt;24,24,S11+Q12+R12),"")</f>
        <v>5</v>
      </c>
    </row>
    <row r="13" spans="1:19" ht="12.75">
      <c r="A13" s="34">
        <f>A12+14</f>
        <v>39445</v>
      </c>
      <c r="B13" s="42">
        <f>IF(H13+N13&lt;&gt;0,H13+N13,"")</f>
      </c>
      <c r="C13" s="42">
        <f>IF(I13+O13&lt;&gt;0,I13+O13,"")</f>
        <v>-8</v>
      </c>
      <c r="D13" s="42">
        <f ca="1">IF(NOW()&gt;$A13,P13+J13,"")</f>
        <v>42</v>
      </c>
      <c r="E13" s="42">
        <f>IF(K13+Q13&lt;&gt;0,K13+Q13,"")</f>
      </c>
      <c r="F13" s="42">
        <f>IF(L13+R13&lt;&gt;0,L13+R13,"")</f>
        <v>-8</v>
      </c>
      <c r="G13" s="42">
        <f ca="1">IF(NOW()&gt;$A13,IF(S13+M13&gt;24,24,S13+M13),"")</f>
        <v>14</v>
      </c>
      <c r="H13" s="42"/>
      <c r="I13" s="42">
        <v>-8</v>
      </c>
      <c r="J13" s="42">
        <f ca="1">IF(NOW()&gt;$A13,J12+H13+I13,"")</f>
        <v>42</v>
      </c>
      <c r="K13" s="42"/>
      <c r="L13" s="42">
        <v>-3</v>
      </c>
      <c r="M13" s="42">
        <f ca="1">IF(NOW()&gt;$A13,M12+K13+L13,"")</f>
        <v>14</v>
      </c>
      <c r="N13" s="42"/>
      <c r="O13" s="42"/>
      <c r="P13" s="42">
        <f ca="1">IF(NOW()&gt;$A13,P12+N13+O13,"")</f>
        <v>0</v>
      </c>
      <c r="Q13" s="59">
        <v>0</v>
      </c>
      <c r="R13" s="42">
        <v>-5</v>
      </c>
      <c r="S13" s="42">
        <f ca="1">IF(NOW()&gt;$A13,IF(S12+Q13+R13&gt;24,24,S12+Q13+R13),"")</f>
        <v>0</v>
      </c>
    </row>
    <row r="14" spans="1:19" ht="12.75">
      <c r="A14" s="34">
        <f>A13+14</f>
        <v>39459</v>
      </c>
      <c r="B14" s="42">
        <f>IF(H14+N14&lt;&gt;0,H14+N14,"")</f>
      </c>
      <c r="C14" s="42">
        <f>IF(I14+O14&lt;&gt;0,I14+O14,"")</f>
      </c>
      <c r="D14" s="42">
        <f ca="1">IF(NOW()&gt;$A14,P14+J14,"")</f>
        <v>42</v>
      </c>
      <c r="E14" s="42">
        <f>IF(K14+Q14&lt;&gt;0,K14+Q14,"")</f>
        <v>1</v>
      </c>
      <c r="F14" s="42">
        <f>IF(L14+R14&lt;&gt;0,L14+R14,"")</f>
      </c>
      <c r="G14" s="42">
        <f ca="1">IF(NOW()&gt;$A14,IF(S14+M14&gt;24,24,S14+M14),"")</f>
        <v>15</v>
      </c>
      <c r="H14" s="42"/>
      <c r="I14" s="42"/>
      <c r="J14" s="42">
        <f ca="1">IF(NOW()&gt;$A14,J13+H14+I14,"")</f>
        <v>42</v>
      </c>
      <c r="K14" s="42"/>
      <c r="L14" s="42"/>
      <c r="M14" s="42">
        <f ca="1">IF(NOW()&gt;$A14,M13+K14+L14,"")</f>
        <v>14</v>
      </c>
      <c r="N14" s="42"/>
      <c r="O14" s="42"/>
      <c r="P14" s="42">
        <f ca="1">IF(NOW()&gt;$A14,P13+N14+O14,"")</f>
        <v>0</v>
      </c>
      <c r="Q14" s="42">
        <v>1</v>
      </c>
      <c r="R14" s="42"/>
      <c r="S14" s="42">
        <f ca="1">IF(NOW()&gt;$A14,IF(S13+Q14+R14&gt;24,24,S13+Q14+R14),"")</f>
        <v>1</v>
      </c>
    </row>
    <row r="15" spans="1:19" ht="12.75">
      <c r="A15" s="34">
        <f>A14+14</f>
        <v>39473</v>
      </c>
      <c r="B15" s="42">
        <f>IF(H15+N15&lt;&gt;0,H15+N15,"")</f>
      </c>
      <c r="C15" s="42">
        <f>IF(I15+O15&lt;&gt;0,I15+O15,"")</f>
      </c>
      <c r="D15" s="42">
        <f ca="1">IF(NOW()&gt;$A15,P15+J15,"")</f>
        <v>42</v>
      </c>
      <c r="E15" s="42">
        <f>IF(K15+Q15&lt;&gt;0,K15+Q15,"")</f>
        <v>1</v>
      </c>
      <c r="F15" s="42">
        <f>IF(L15+R15&lt;&gt;0,L15+R15,"")</f>
      </c>
      <c r="G15" s="42">
        <f ca="1">IF(NOW()&gt;$A15,IF(S15+M15&gt;24,24,S15+M15),"")</f>
        <v>16</v>
      </c>
      <c r="H15" s="42"/>
      <c r="I15" s="42"/>
      <c r="J15" s="42">
        <f ca="1">IF(NOW()&gt;$A15,J14+H15+I15,"")</f>
        <v>42</v>
      </c>
      <c r="K15" s="42"/>
      <c r="L15" s="42"/>
      <c r="M15" s="42">
        <f ca="1">IF(NOW()&gt;$A15,M14+K15+L15,"")</f>
        <v>14</v>
      </c>
      <c r="N15" s="42"/>
      <c r="O15" s="42"/>
      <c r="P15" s="42">
        <f ca="1">IF(NOW()&gt;$A15,P14+N15+O15,"")</f>
        <v>0</v>
      </c>
      <c r="Q15" s="42">
        <v>1</v>
      </c>
      <c r="R15" s="42"/>
      <c r="S15" s="42">
        <f ca="1">IF(NOW()&gt;$A15,IF(S14+Q15+R15&gt;24,24,S14+Q15+R15),"")</f>
        <v>2</v>
      </c>
    </row>
    <row r="16" spans="1:19" ht="12.75">
      <c r="A16" s="34">
        <f>A15+14</f>
        <v>39487</v>
      </c>
      <c r="B16" s="42">
        <f>IF(H16+N16&lt;&gt;0,H16+N16,"")</f>
      </c>
      <c r="C16" s="42">
        <f>IF(I16+O16&lt;&gt;0,I16+O16,"")</f>
      </c>
      <c r="D16" s="42">
        <f ca="1">IF(NOW()&gt;$A16,P16+J16,"")</f>
        <v>42</v>
      </c>
      <c r="E16" s="42">
        <f>IF(K16+Q16&lt;&gt;0,K16+Q16,"")</f>
        <v>1</v>
      </c>
      <c r="F16" s="42">
        <f>IF(L16+R16&lt;&gt;0,L16+R16,"")</f>
      </c>
      <c r="G16" s="42">
        <f ca="1">IF(NOW()&gt;$A16,IF(S16+M16&gt;24,24,S16+M16),"")</f>
        <v>17</v>
      </c>
      <c r="H16" s="42"/>
      <c r="I16" s="42"/>
      <c r="J16" s="42">
        <f ca="1">IF(NOW()&gt;$A16,J15+H16+I16,"")</f>
        <v>42</v>
      </c>
      <c r="K16" s="42"/>
      <c r="L16" s="42"/>
      <c r="M16" s="42">
        <f ca="1">IF(NOW()&gt;$A16,M15+K16+L16,"")</f>
        <v>14</v>
      </c>
      <c r="N16" s="42"/>
      <c r="O16" s="42"/>
      <c r="P16" s="42">
        <f ca="1">IF(NOW()&gt;$A16,P15+N16+O16,"")</f>
        <v>0</v>
      </c>
      <c r="Q16" s="42">
        <v>1</v>
      </c>
      <c r="R16" s="42"/>
      <c r="S16" s="42">
        <f ca="1">IF(NOW()&gt;$A16,IF(S15+Q16+R16&gt;24,24,S15+Q16+R16),"")</f>
        <v>3</v>
      </c>
    </row>
    <row r="17" spans="1:19" ht="12.75">
      <c r="A17" s="34">
        <f>A16+14</f>
        <v>39501</v>
      </c>
      <c r="B17" s="42">
        <f>IF(H17+N17&lt;&gt;0,H17+N17,"")</f>
      </c>
      <c r="C17" s="42">
        <f>IF(I17+O17&lt;&gt;0,I17+O17,"")</f>
      </c>
      <c r="D17" s="42">
        <f ca="1">IF(NOW()&gt;$A17,P17+J17,"")</f>
        <v>42</v>
      </c>
      <c r="E17" s="42">
        <f>IF(K17+Q17&lt;&gt;0,K17+Q17,"")</f>
        <v>1</v>
      </c>
      <c r="F17" s="42">
        <f>IF(L17+R17&lt;&gt;0,L17+R17,"")</f>
      </c>
      <c r="G17" s="42">
        <f ca="1">IF(NOW()&gt;$A17,IF(S17+M17&gt;24,24,S17+M17),"")</f>
        <v>18</v>
      </c>
      <c r="H17" s="42"/>
      <c r="I17" s="42"/>
      <c r="J17" s="42">
        <f ca="1">IF(NOW()&gt;$A17,J16+H17+I17,"")</f>
        <v>42</v>
      </c>
      <c r="K17" s="42"/>
      <c r="L17" s="42"/>
      <c r="M17" s="42">
        <f ca="1">IF(NOW()&gt;$A17,M16+K17+L17,"")</f>
        <v>14</v>
      </c>
      <c r="N17" s="42"/>
      <c r="O17" s="42"/>
      <c r="P17" s="42">
        <f ca="1">IF(NOW()&gt;$A17,P16+N17+O17,"")</f>
        <v>0</v>
      </c>
      <c r="Q17" s="42">
        <v>1</v>
      </c>
      <c r="R17" s="42"/>
      <c r="S17" s="42">
        <f ca="1">IF(NOW()&gt;$A17,IF(S16+Q17+R17&gt;24,24,S16+Q17+R17),"")</f>
        <v>4</v>
      </c>
    </row>
    <row r="18" spans="1:19" ht="12.75">
      <c r="A18" s="34">
        <f>A17+14</f>
        <v>39515</v>
      </c>
      <c r="B18" s="42">
        <f>IF(H18+N18&lt;&gt;0,H18+N18,"")</f>
      </c>
      <c r="C18" s="42">
        <f>IF(I18+O18&lt;&gt;0,I18+O18,"")</f>
      </c>
      <c r="D18" s="42">
        <f ca="1">IF(NOW()&gt;$A18,P18+J18,"")</f>
        <v>42</v>
      </c>
      <c r="E18" s="42">
        <f>IF(K18+Q18&lt;&gt;0,K18+Q18,"")</f>
        <v>1</v>
      </c>
      <c r="F18" s="42">
        <f>IF(L18+R18&lt;&gt;0,L18+R18,"")</f>
      </c>
      <c r="G18" s="42">
        <f ca="1">IF(NOW()&gt;$A18,IF(S18+M18&gt;24,24,S18+M18),"")</f>
        <v>19</v>
      </c>
      <c r="H18" s="42"/>
      <c r="I18" s="42"/>
      <c r="J18" s="42">
        <f ca="1">IF(NOW()&gt;$A18,J17+H18+I18,"")</f>
        <v>42</v>
      </c>
      <c r="K18" s="42"/>
      <c r="L18" s="42"/>
      <c r="M18" s="42">
        <f ca="1">IF(NOW()&gt;$A18,M17+K18+L18,"")</f>
        <v>14</v>
      </c>
      <c r="N18" s="42"/>
      <c r="O18" s="42"/>
      <c r="P18" s="42">
        <f ca="1">IF(NOW()&gt;$A18,P17+N18+O18,"")</f>
        <v>0</v>
      </c>
      <c r="Q18" s="42">
        <v>1</v>
      </c>
      <c r="R18" s="42"/>
      <c r="S18" s="42">
        <f ca="1">IF(NOW()&gt;$A18,IF(S17+Q18+R18&gt;24,24,S17+Q18+R18),"")</f>
        <v>5</v>
      </c>
    </row>
    <row r="19" spans="1:19" ht="12.75">
      <c r="A19" s="34">
        <f>A18+14</f>
        <v>39529</v>
      </c>
      <c r="B19" s="42">
        <f>IF(H19+N19&lt;&gt;0,H19+N19,"")</f>
      </c>
      <c r="C19" s="42">
        <f>IF(I19+O19&lt;&gt;0,I19+O19,"")</f>
      </c>
      <c r="D19" s="42">
        <f ca="1">IF(NOW()&gt;$A19,P19+J19,"")</f>
        <v>42</v>
      </c>
      <c r="E19" s="42">
        <f>IF(K19+Q19&lt;&gt;0,K19+Q19,"")</f>
        <v>1</v>
      </c>
      <c r="F19" s="42">
        <f>IF(L19+R19&lt;&gt;0,L19+R19,"")</f>
      </c>
      <c r="G19" s="42">
        <f ca="1">IF(NOW()&gt;$A19,IF(S19+M19&gt;24,24,S19+M19),"")</f>
        <v>20</v>
      </c>
      <c r="H19" s="42"/>
      <c r="I19" s="42"/>
      <c r="J19" s="42">
        <f ca="1">IF(NOW()&gt;$A19,J18+H19+I19,"")</f>
        <v>42</v>
      </c>
      <c r="K19" s="42"/>
      <c r="L19" s="42"/>
      <c r="M19" s="42">
        <f ca="1">IF(NOW()&gt;$A19,M18+K19+L19,"")</f>
        <v>14</v>
      </c>
      <c r="N19" s="42"/>
      <c r="O19" s="42"/>
      <c r="P19" s="42">
        <f ca="1">IF(NOW()&gt;$A19,P18+N19+O19,"")</f>
        <v>0</v>
      </c>
      <c r="Q19" s="42">
        <v>1</v>
      </c>
      <c r="R19" s="42"/>
      <c r="S19" s="42">
        <f ca="1">IF(NOW()&gt;$A19,IF(S18+Q19+R19&gt;24,24,S18+Q19+R19),"")</f>
        <v>6</v>
      </c>
    </row>
    <row r="20" spans="1:19" ht="12.75">
      <c r="A20" s="34">
        <f>A19+14</f>
        <v>39543</v>
      </c>
      <c r="B20" s="42">
        <f>IF(H20+N20&lt;&gt;0,H20+N20,"")</f>
      </c>
      <c r="C20" s="42">
        <f>IF(I20+O20&lt;&gt;0,I20+O20,"")</f>
      </c>
      <c r="D20" s="42">
        <f ca="1">IF(NOW()&gt;$A20,P20+J20,"")</f>
        <v>42</v>
      </c>
      <c r="E20" s="42">
        <f>IF(K20+Q20&lt;&gt;0,K20+Q20,"")</f>
        <v>1</v>
      </c>
      <c r="F20" s="42">
        <f>IF(L20+R20&lt;&gt;0,L20+R20,"")</f>
        <v>-4</v>
      </c>
      <c r="G20" s="42">
        <f ca="1">IF(NOW()&gt;$A20,IF(S20+M20&gt;24,24,S20+M20),"")</f>
        <v>17</v>
      </c>
      <c r="H20" s="42"/>
      <c r="I20" s="42"/>
      <c r="J20" s="42">
        <f ca="1">IF(NOW()&gt;$A20,J19+H20+I20,"")</f>
        <v>42</v>
      </c>
      <c r="K20" s="42"/>
      <c r="L20" s="42"/>
      <c r="M20" s="42">
        <f ca="1">IF(NOW()&gt;$A20,M19+K20+L20,"")</f>
        <v>14</v>
      </c>
      <c r="N20" s="42"/>
      <c r="O20" s="42"/>
      <c r="P20" s="42">
        <f ca="1">IF(NOW()&gt;$A20,P19+N20+O20,"")</f>
        <v>0</v>
      </c>
      <c r="Q20" s="42">
        <v>1</v>
      </c>
      <c r="R20" s="42">
        <v>-4</v>
      </c>
      <c r="S20" s="42">
        <f ca="1">IF(NOW()&gt;$A20,IF(S19+Q20+R20&gt;24,24,S19+Q20+R20),"")</f>
        <v>3</v>
      </c>
    </row>
    <row r="21" spans="1:19" ht="12.75">
      <c r="A21" s="34">
        <f>A20+14</f>
        <v>39557</v>
      </c>
      <c r="B21" s="42">
        <f>IF(H21+N21&lt;&gt;0,H21+N21,"")</f>
      </c>
      <c r="C21" s="42">
        <f>IF(I21+O21&lt;&gt;0,I21+O21,"")</f>
      </c>
      <c r="D21" s="42">
        <f ca="1">IF(NOW()&gt;$A21,P21+J21,"")</f>
        <v>42</v>
      </c>
      <c r="E21" s="42">
        <f>IF(K21+Q21&lt;&gt;0,K21+Q21,"")</f>
        <v>1</v>
      </c>
      <c r="F21" s="42">
        <f>IF(L21+R21&lt;&gt;0,L21+R21,"")</f>
      </c>
      <c r="G21" s="42">
        <f ca="1">IF(NOW()&gt;$A21,IF(S21+M21&gt;24,24,S21+M21),"")</f>
        <v>18</v>
      </c>
      <c r="H21" s="42"/>
      <c r="I21" s="42"/>
      <c r="J21" s="42">
        <f ca="1">IF(NOW()&gt;$A21,J20+H21+I21,"")</f>
        <v>42</v>
      </c>
      <c r="K21" s="42"/>
      <c r="L21" s="42"/>
      <c r="M21" s="42">
        <f ca="1">IF(NOW()&gt;$A21,M20+K21+L21,"")</f>
        <v>14</v>
      </c>
      <c r="N21" s="42"/>
      <c r="O21" s="42"/>
      <c r="P21" s="42">
        <f ca="1">IF(NOW()&gt;$A21,P20+N21+O21,"")</f>
        <v>0</v>
      </c>
      <c r="Q21" s="42">
        <v>1</v>
      </c>
      <c r="R21" s="42"/>
      <c r="S21" s="42">
        <f ca="1">IF(NOW()&gt;$A21,IF(S20+Q21+R21&gt;24,24,S20+Q21+R21),"")</f>
        <v>4</v>
      </c>
    </row>
    <row r="22" spans="1:19" ht="12.75">
      <c r="A22" s="34">
        <f>A21+14</f>
        <v>39571</v>
      </c>
      <c r="B22" s="42">
        <f>IF(H22+N22&lt;&gt;0,H22+N22,"")</f>
      </c>
      <c r="C22" s="42">
        <f>IF(I22+O22&lt;&gt;0,I22+O22,"")</f>
        <v>-6</v>
      </c>
      <c r="D22" s="42">
        <f ca="1">IF(NOW()&gt;$A22,P22+J22,"")</f>
        <v>36</v>
      </c>
      <c r="E22" s="42">
        <f>IF(K22+Q22&lt;&gt;0,K22+Q22,"")</f>
        <v>1</v>
      </c>
      <c r="F22" s="42">
        <f>IF(L22+R22&lt;&gt;0,L22+R22,"")</f>
        <v>-8</v>
      </c>
      <c r="G22" s="42">
        <f ca="1">IF(NOW()&gt;$A22,IF(S22+M22&gt;24,24,S22+M22),"")</f>
        <v>11</v>
      </c>
      <c r="H22" s="42"/>
      <c r="I22" s="42">
        <v>-6</v>
      </c>
      <c r="J22" s="42">
        <f ca="1">IF(NOW()&gt;$A22,J21+H22+I22,"")</f>
        <v>36</v>
      </c>
      <c r="K22" s="42"/>
      <c r="L22" s="42">
        <v>-4</v>
      </c>
      <c r="M22" s="42">
        <f ca="1">IF(NOW()&gt;$A22,M21+K22+L22,"")</f>
        <v>10</v>
      </c>
      <c r="N22" s="42"/>
      <c r="O22" s="42"/>
      <c r="P22" s="42">
        <f ca="1">IF(NOW()&gt;$A22,P21+N22+O22,"")</f>
        <v>0</v>
      </c>
      <c r="Q22" s="42">
        <v>1</v>
      </c>
      <c r="R22" s="42">
        <v>-4</v>
      </c>
      <c r="S22" s="42">
        <f ca="1">IF(NOW()&gt;$A22,IF(S21+Q22+R22&gt;24,24,S21+Q22+R22),"")</f>
        <v>1</v>
      </c>
    </row>
    <row r="23" spans="1:19" ht="12.75">
      <c r="A23" s="34">
        <f>A22+14</f>
        <v>39585</v>
      </c>
      <c r="B23" s="42">
        <f>IF(H23+N23&lt;&gt;0,H23+N23,"")</f>
      </c>
      <c r="C23" s="42">
        <f>IF(I23+O23&lt;&gt;0,I23+O23,"")</f>
      </c>
      <c r="D23" s="42">
        <f ca="1">IF(NOW()&gt;$A23,P23+J23,"")</f>
        <v>36</v>
      </c>
      <c r="E23" s="42">
        <f>IF(K23+Q23&lt;&gt;0,K23+Q23,"")</f>
        <v>1</v>
      </c>
      <c r="F23" s="42">
        <f>IF(L23+R23&lt;&gt;0,L23+R23,"")</f>
      </c>
      <c r="G23" s="42">
        <f ca="1">IF(NOW()&gt;$A23,IF(S23+M23&gt;24,24,S23+M23),"")</f>
        <v>12</v>
      </c>
      <c r="H23" s="42"/>
      <c r="I23" s="42"/>
      <c r="J23" s="42">
        <f ca="1">IF(NOW()&gt;$A23,J22+H23+I23,"")</f>
        <v>36</v>
      </c>
      <c r="K23" s="42"/>
      <c r="L23" s="42"/>
      <c r="M23" s="42">
        <f ca="1">IF(NOW()&gt;$A23,M22+K23+L23,"")</f>
        <v>10</v>
      </c>
      <c r="N23" s="42"/>
      <c r="O23" s="42"/>
      <c r="P23" s="42">
        <f ca="1">IF(NOW()&gt;$A23,P22+N23+O23,"")</f>
        <v>0</v>
      </c>
      <c r="Q23" s="42">
        <v>1</v>
      </c>
      <c r="R23" s="42"/>
      <c r="S23" s="42">
        <f ca="1">IF(NOW()&gt;$A23,IF(S22+Q23+R23&gt;24,24,S22+Q23+R23),"")</f>
        <v>2</v>
      </c>
    </row>
    <row r="24" spans="1:19" ht="12.75">
      <c r="A24" s="34">
        <f>A23+14</f>
        <v>39599</v>
      </c>
      <c r="B24" s="42">
        <f>IF(H24+N24&lt;&gt;0,H24+N24,"")</f>
      </c>
      <c r="C24" s="42">
        <f>IF(I24+O24&lt;&gt;0,I24+O24,"")</f>
      </c>
      <c r="D24" s="42">
        <f ca="1">IF(NOW()&gt;$A24,P24+J24,"")</f>
        <v>36</v>
      </c>
      <c r="E24" s="42">
        <f>IF(K24+Q24&lt;&gt;0,K24+Q24,"")</f>
      </c>
      <c r="F24" s="42">
        <f>IF(L24+R24&lt;&gt;0,L24+R24,"")</f>
      </c>
      <c r="G24" s="42">
        <f ca="1">IF(NOW()&gt;$A24,IF(S24+M24&gt;24,24,S24+M24),"")</f>
        <v>12</v>
      </c>
      <c r="H24" s="42"/>
      <c r="I24" s="42"/>
      <c r="J24" s="42">
        <f ca="1">IF(NOW()&gt;$A24,J23+H24+I24,"")</f>
        <v>36</v>
      </c>
      <c r="K24" s="42"/>
      <c r="L24" s="42"/>
      <c r="M24" s="42">
        <f ca="1">IF(NOW()&gt;$A24,M23+K24+L24,"")</f>
        <v>10</v>
      </c>
      <c r="N24" s="42"/>
      <c r="O24" s="42"/>
      <c r="P24" s="42">
        <f ca="1">IF(NOW()&gt;$A24,P23+N24+O24,"")</f>
        <v>0</v>
      </c>
      <c r="Q24" s="59">
        <v>0</v>
      </c>
      <c r="R24" s="42"/>
      <c r="S24" s="42">
        <f ca="1">IF(NOW()&gt;$A24,IF(S23+Q24+R24&gt;24,24,S23+Q24+R24),"")</f>
        <v>2</v>
      </c>
    </row>
    <row r="25" spans="1:19" ht="12.75">
      <c r="A25" s="34">
        <f>A24+14</f>
        <v>39613</v>
      </c>
      <c r="B25" s="42">
        <f>IF(H25+N25&lt;&gt;0,H25+N25,"")</f>
      </c>
      <c r="C25" s="42">
        <f>IF(I25+O25&lt;&gt;0,I25+O25,"")</f>
      </c>
      <c r="D25" s="42">
        <f ca="1">IF(NOW()&gt;$A25,P25+J25,"")</f>
        <v>36</v>
      </c>
      <c r="E25" s="42">
        <f>IF(K25+Q25&lt;&gt;0,K25+Q25,"")</f>
        <v>1</v>
      </c>
      <c r="F25" s="42">
        <f>IF(L25+R25&lt;&gt;0,L25+R25,"")</f>
      </c>
      <c r="G25" s="42">
        <f ca="1">IF(NOW()&gt;$A25,IF(S25+M25&gt;24,24,S25+M25),"")</f>
        <v>13</v>
      </c>
      <c r="H25" s="42"/>
      <c r="I25" s="42"/>
      <c r="J25" s="42">
        <f ca="1">IF(NOW()&gt;$A25,J24+H25+I25,"")</f>
        <v>36</v>
      </c>
      <c r="K25" s="42"/>
      <c r="L25" s="42"/>
      <c r="M25" s="42">
        <f ca="1">IF(NOW()&gt;$A25,M24+K25+L25,"")</f>
        <v>10</v>
      </c>
      <c r="N25" s="42"/>
      <c r="O25" s="42"/>
      <c r="P25" s="42">
        <f ca="1">IF(NOW()&gt;$A25,P24+N25+O25,"")</f>
        <v>0</v>
      </c>
      <c r="Q25" s="42">
        <v>1</v>
      </c>
      <c r="R25" s="42"/>
      <c r="S25" s="42">
        <f ca="1">IF(NOW()&gt;$A25,IF(S24+Q25+R25&gt;24,24,S24+Q25+R25),"")</f>
        <v>3</v>
      </c>
    </row>
    <row r="26" spans="1:19" ht="12.75">
      <c r="A26" s="34">
        <f>A25+14</f>
        <v>39627</v>
      </c>
      <c r="B26" s="42">
        <f>IF(H26+N26&lt;&gt;0,H26+N26,"")</f>
      </c>
      <c r="C26" s="42">
        <f>IF(I26+O26&lt;&gt;0,I26+O26,"")</f>
      </c>
      <c r="D26" s="42">
        <f ca="1">IF(NOW()&gt;$A26,P26+J26,"")</f>
        <v>36</v>
      </c>
      <c r="E26" s="42">
        <f>IF(K26+Q26&lt;&gt;0,K26+Q26,"")</f>
        <v>1</v>
      </c>
      <c r="F26" s="42">
        <f>IF(L26+R26&lt;&gt;0,L26+R26,"")</f>
      </c>
      <c r="G26" s="42">
        <f ca="1">IF(NOW()&gt;$A26,IF(S26+M26&gt;24,24,S26+M26),"")</f>
        <v>14</v>
      </c>
      <c r="H26" s="42"/>
      <c r="I26" s="42"/>
      <c r="J26" s="42">
        <f ca="1">IF(NOW()&gt;$A26,J25+H26+I26,"")</f>
        <v>36</v>
      </c>
      <c r="K26" s="42"/>
      <c r="L26" s="42"/>
      <c r="M26" s="42">
        <f ca="1">IF(NOW()&gt;$A26,M25+K26+L26,"")</f>
        <v>10</v>
      </c>
      <c r="N26" s="42"/>
      <c r="O26" s="42"/>
      <c r="P26" s="42">
        <f ca="1">IF(NOW()&gt;$A26,P25+N26+O26,"")</f>
        <v>0</v>
      </c>
      <c r="Q26" s="42">
        <v>1</v>
      </c>
      <c r="R26" s="42"/>
      <c r="S26" s="42">
        <f ca="1">IF(NOW()&gt;$A26,IF(S25+Q26+R26&gt;24,24,S25+Q26+R26),"")</f>
        <v>4</v>
      </c>
    </row>
    <row r="27" spans="1:19" ht="12.75">
      <c r="A27" s="34">
        <f>A26+14</f>
        <v>39641</v>
      </c>
      <c r="B27" s="42">
        <f>IF(H27+N27&lt;&gt;0,H27+N27,"")</f>
      </c>
      <c r="C27" s="42">
        <f>IF(I27+O27&lt;&gt;0,I27+O27,"")</f>
      </c>
      <c r="D27" s="42">
        <f ca="1">IF(NOW()&gt;$A27,P27+J27,"")</f>
        <v>36</v>
      </c>
      <c r="E27" s="42">
        <f>IF(K27+Q27&lt;&gt;0,K27+Q27,"")</f>
        <v>1</v>
      </c>
      <c r="F27" s="42">
        <f>IF(L27+R27&lt;&gt;0,L27+R27,"")</f>
      </c>
      <c r="G27" s="42">
        <f ca="1">IF(NOW()&gt;$A27,IF(S27+M27&gt;24,24,S27+M27),"")</f>
        <v>15</v>
      </c>
      <c r="H27" s="42"/>
      <c r="I27" s="42"/>
      <c r="J27" s="42">
        <f ca="1">IF(NOW()&gt;$A27,J26+H27+I27,"")</f>
        <v>36</v>
      </c>
      <c r="K27" s="42"/>
      <c r="L27" s="42"/>
      <c r="M27" s="42">
        <f ca="1">IF(NOW()&gt;$A27,M26+K27+L27,"")</f>
        <v>10</v>
      </c>
      <c r="N27" s="42"/>
      <c r="O27" s="42"/>
      <c r="P27" s="42">
        <f ca="1">IF(NOW()&gt;$A27,P26+N27+O27,"")</f>
        <v>0</v>
      </c>
      <c r="Q27" s="42">
        <v>1</v>
      </c>
      <c r="R27" s="42"/>
      <c r="S27" s="42">
        <f ca="1">IF(NOW()&gt;$A27,IF(S26+Q27+R27&gt;24,24,S26+Q27+R27),"")</f>
        <v>5</v>
      </c>
    </row>
    <row r="28" spans="1:19" ht="12.75">
      <c r="A28" s="34">
        <f>A27+14</f>
        <v>39655</v>
      </c>
      <c r="B28" s="42">
        <f>IF(H28+N28&lt;&gt;0,H28+N28,"")</f>
      </c>
      <c r="C28" s="42">
        <f>IF(I28+O28&lt;&gt;0,I28+O28,"")</f>
      </c>
      <c r="D28" s="42">
        <f ca="1">IF(NOW()&gt;$A28,P28+J28,"")</f>
        <v>36</v>
      </c>
      <c r="E28" s="42">
        <f>IF(K28+Q28&lt;&gt;0,K28+Q28,"")</f>
        <v>1</v>
      </c>
      <c r="F28" s="42">
        <f>IF(L28+R28&lt;&gt;0,L28+R28,"")</f>
      </c>
      <c r="G28" s="42">
        <f ca="1">IF(NOW()&gt;$A28,IF(S28+M28&gt;24,24,S28+M28),"")</f>
        <v>16</v>
      </c>
      <c r="H28" s="42"/>
      <c r="I28" s="42"/>
      <c r="J28" s="42">
        <f ca="1">IF(NOW()&gt;$A28,J27+H28+I28,"")</f>
        <v>36</v>
      </c>
      <c r="K28" s="42"/>
      <c r="L28" s="42"/>
      <c r="M28" s="42">
        <f ca="1">IF(NOW()&gt;$A28,M27+K28+L28,"")</f>
        <v>10</v>
      </c>
      <c r="N28" s="42"/>
      <c r="O28" s="42"/>
      <c r="P28" s="42">
        <f ca="1">IF(NOW()&gt;$A28,P27+N28+O28,"")</f>
        <v>0</v>
      </c>
      <c r="Q28" s="42">
        <v>1</v>
      </c>
      <c r="R28" s="42"/>
      <c r="S28" s="42">
        <f ca="1">IF(NOW()&gt;$A28,IF(S27+Q28+R28&gt;24,24,S27+Q28+R28),"")</f>
        <v>6</v>
      </c>
    </row>
    <row r="29" spans="1:19" ht="12.75">
      <c r="A29" s="34">
        <f>A28+14</f>
        <v>39669</v>
      </c>
      <c r="B29" s="42">
        <f>IF(H29+N29&lt;&gt;0,H29+N29,"")</f>
      </c>
      <c r="C29" s="42">
        <f>IF(I29+O29&lt;&gt;0,I29+O29,"")</f>
      </c>
      <c r="D29" s="42">
        <f ca="1">IF(NOW()&gt;$A29,P29+J29,"")</f>
        <v>36</v>
      </c>
      <c r="E29" s="42">
        <f>IF(K29+Q29&lt;&gt;0,K29+Q29,"")</f>
        <v>1</v>
      </c>
      <c r="F29" s="42">
        <f>IF(L29+R29&lt;&gt;0,L29+R29,"")</f>
      </c>
      <c r="G29" s="42">
        <f ca="1">IF(NOW()&gt;$A29,IF(S29+M29&gt;24,24,S29+M29),"")</f>
        <v>17</v>
      </c>
      <c r="H29" s="42"/>
      <c r="I29" s="42"/>
      <c r="J29" s="42">
        <f ca="1">IF(NOW()&gt;$A29,J28+H29+I29,"")</f>
        <v>36</v>
      </c>
      <c r="K29" s="42"/>
      <c r="L29" s="42"/>
      <c r="M29" s="42">
        <f ca="1">IF(NOW()&gt;$A29,M28+K29+L29,"")</f>
        <v>10</v>
      </c>
      <c r="N29" s="42"/>
      <c r="O29" s="42"/>
      <c r="P29" s="42">
        <f ca="1">IF(NOW()&gt;$A29,P28+N29+O29,"")</f>
        <v>0</v>
      </c>
      <c r="Q29" s="42">
        <v>1</v>
      </c>
      <c r="R29" s="42"/>
      <c r="S29" s="42">
        <f ca="1">IF(NOW()&gt;$A29,IF(S28+Q29+R29&gt;24,24,S28+Q29+R29),"")</f>
        <v>7</v>
      </c>
    </row>
    <row r="30" spans="1:19" ht="12.75">
      <c r="A30" s="34">
        <f>A29+14</f>
        <v>39683</v>
      </c>
      <c r="B30" s="42">
        <f>IF(H30+N30&lt;&gt;0,H30+N30,"")</f>
      </c>
      <c r="C30" s="42">
        <f>IF(I30+O30&lt;&gt;0,I30+O30,"")</f>
        <v>-36</v>
      </c>
      <c r="D30" s="42">
        <f ca="1">IF(NOW()&gt;$A30,P30+J30,"")</f>
        <v>0</v>
      </c>
      <c r="E30" s="42">
        <f>IF(K30+Q30&lt;&gt;0,K30+Q30,"")</f>
        <v>1</v>
      </c>
      <c r="F30" s="42">
        <f>IF(L30+R30&lt;&gt;0,L30+R30,"")</f>
      </c>
      <c r="G30" s="42">
        <f ca="1">IF(NOW()&gt;$A30,IF(S30+M30&gt;24,24,S30+M30),"")</f>
        <v>18</v>
      </c>
      <c r="H30" s="42"/>
      <c r="I30" s="42">
        <v>-36</v>
      </c>
      <c r="J30" s="42">
        <f ca="1">IF(NOW()&gt;$A30,J29+H30+I30,"")</f>
        <v>0</v>
      </c>
      <c r="K30" s="42"/>
      <c r="L30" s="42"/>
      <c r="M30" s="42">
        <f ca="1">IF(NOW()&gt;$A30,M29+K30+L30,"")</f>
        <v>10</v>
      </c>
      <c r="N30" s="42"/>
      <c r="O30" s="42"/>
      <c r="P30" s="42">
        <f ca="1">IF(NOW()&gt;$A30,P29+N30+O30,"")</f>
        <v>0</v>
      </c>
      <c r="Q30" s="42">
        <v>1</v>
      </c>
      <c r="R30" s="42"/>
      <c r="S30" s="42">
        <f ca="1">IF(NOW()&gt;$A30,IF(S29+Q30+R30&gt;24,24,S29+Q30+R30),"")</f>
        <v>8</v>
      </c>
    </row>
    <row r="31" spans="1:19" ht="12.75">
      <c r="A31" s="34">
        <f>A30+14</f>
        <v>39697</v>
      </c>
      <c r="B31" s="42">
        <f>IF(H31+N31&lt;&gt;0,H31+N31,"")</f>
      </c>
      <c r="C31" s="42">
        <f>IF(I31+O31&lt;&gt;0,I31+O31,"")</f>
      </c>
      <c r="D31" s="42">
        <f ca="1">IF(NOW()&gt;$A31,P31+J31,"")</f>
        <v>0</v>
      </c>
      <c r="E31" s="42">
        <f>IF(K31+Q31&lt;&gt;0,K31+Q31,"")</f>
        <v>1</v>
      </c>
      <c r="F31" s="42">
        <f>IF(L31+R31&lt;&gt;0,L31+R31,"")</f>
      </c>
      <c r="G31" s="42">
        <f ca="1">IF(NOW()&gt;$A31,IF(S31+M31&gt;24,24,S31+M31),"")</f>
        <v>19</v>
      </c>
      <c r="H31" s="42"/>
      <c r="I31" s="42"/>
      <c r="J31" s="42">
        <f ca="1">IF(NOW()&gt;$A31,J30+H31+I31,"")</f>
        <v>0</v>
      </c>
      <c r="K31" s="42"/>
      <c r="L31" s="42"/>
      <c r="M31" s="42">
        <f ca="1">IF(NOW()&gt;$A31,M30+K31+L31,"")</f>
        <v>10</v>
      </c>
      <c r="N31" s="42"/>
      <c r="O31" s="42"/>
      <c r="P31" s="42">
        <f ca="1">IF(NOW()&gt;$A31,P30+N31+O31,"")</f>
        <v>0</v>
      </c>
      <c r="Q31" s="42">
        <v>1</v>
      </c>
      <c r="R31" s="42"/>
      <c r="S31" s="42">
        <f ca="1">IF(NOW()&gt;$A31,IF(S30+Q31+R31&gt;24,24,S30+Q31+R31),"")</f>
        <v>9</v>
      </c>
    </row>
    <row r="32" spans="1:19" ht="12.75">
      <c r="A32" s="34">
        <f>A31+14</f>
        <v>39711</v>
      </c>
      <c r="B32" s="42">
        <f>IF(H32+N32&lt;&gt;0,H32+N32,"")</f>
        <v>48.5</v>
      </c>
      <c r="C32" s="42">
        <f>IF(I32+O32&lt;&gt;0,I32+O32,"")</f>
      </c>
      <c r="D32" s="42">
        <f ca="1">IF(NOW()&gt;$A32,P32+J32,"")</f>
        <v>48.5</v>
      </c>
      <c r="E32" s="42">
        <f>IF(K32+Q32&lt;&gt;0,K32+Q32,"")</f>
        <v>1</v>
      </c>
      <c r="F32" s="42">
        <f>IF(L32+R32&lt;&gt;0,L32+R32,"")</f>
      </c>
      <c r="G32" s="42">
        <f ca="1">IF(NOW()&gt;$A32,IF(S32+M32&gt;24,24,S32+M32),"")</f>
        <v>20</v>
      </c>
      <c r="H32" s="42">
        <v>1.6</v>
      </c>
      <c r="I32" s="42"/>
      <c r="J32" s="42">
        <f ca="1">IF(NOW()&gt;$A32,J31+H32+I32,"")</f>
        <v>1.6</v>
      </c>
      <c r="K32" s="42"/>
      <c r="L32" s="42"/>
      <c r="M32" s="42">
        <f ca="1">IF(NOW()&gt;$A32,M31+K32+L32,"")</f>
        <v>10</v>
      </c>
      <c r="N32" s="42">
        <f>38.4+8.5</f>
        <v>46.9</v>
      </c>
      <c r="O32" s="42"/>
      <c r="P32" s="42">
        <f ca="1">IF(NOW()&gt;$A32,P31+N32+O32,"")</f>
        <v>46.9</v>
      </c>
      <c r="Q32" s="42">
        <v>1</v>
      </c>
      <c r="R32" s="42"/>
      <c r="S32" s="42">
        <f ca="1">IF(NOW()&gt;$A32,IF(S31+Q32+R32&gt;24,24,S31+Q32+R32),"")</f>
        <v>10</v>
      </c>
    </row>
    <row r="33" spans="1:19" ht="12.75">
      <c r="A33" s="34">
        <f>A32+14</f>
        <v>39725</v>
      </c>
      <c r="B33" s="42">
        <f>IF(H33+N33&lt;&gt;0,H33+N33,"")</f>
      </c>
      <c r="C33" s="42">
        <f>IF(I33+O33&lt;&gt;0,I33+O33,"")</f>
      </c>
      <c r="D33" s="42">
        <f ca="1">IF(NOW()&gt;$A33,P33+J33,"")</f>
        <v>48.5</v>
      </c>
      <c r="E33" s="42">
        <f>IF(K33+Q33&lt;&gt;0,K33+Q33,"")</f>
        <v>1</v>
      </c>
      <c r="F33" s="42">
        <f>IF(L33+R33&lt;&gt;0,L33+R33,"")</f>
      </c>
      <c r="G33" s="42">
        <f ca="1">IF(NOW()&gt;$A33,IF(S33+M33&gt;24,24,S33+M33),"")</f>
        <v>11</v>
      </c>
      <c r="H33" s="42"/>
      <c r="I33" s="42"/>
      <c r="J33" s="42">
        <f ca="1">IF(NOW()&gt;$A33,J32+H33+I33,"")</f>
        <v>1.6</v>
      </c>
      <c r="K33" s="64"/>
      <c r="L33" s="64"/>
      <c r="M33" s="64">
        <v>0</v>
      </c>
      <c r="N33" s="42"/>
      <c r="O33" s="42"/>
      <c r="P33" s="42">
        <f ca="1">IF(NOW()&gt;$A33,P32+N33+O33,"")</f>
        <v>46.9</v>
      </c>
      <c r="Q33" s="42">
        <v>1</v>
      </c>
      <c r="R33" s="42"/>
      <c r="S33" s="42">
        <f ca="1">IF(NOW()&gt;$A33,IF(S32+Q33+R33&gt;24,24,S32+Q33+R33),"")</f>
        <v>11</v>
      </c>
    </row>
    <row r="34" spans="1:19" ht="12.75">
      <c r="A34" s="34">
        <f>A33+14</f>
        <v>39739</v>
      </c>
      <c r="B34" s="42">
        <f>IF(H34+N34&lt;&gt;0,H34+N34,"")</f>
      </c>
      <c r="C34" s="42">
        <f>IF(I34+O34&lt;&gt;0,I34+O34,"")</f>
      </c>
      <c r="D34" s="42">
        <f ca="1">IF(NOW()&gt;$A34,P34+J34,"")</f>
        <v>48.5</v>
      </c>
      <c r="E34" s="42">
        <f>IF(K34+Q34&lt;&gt;0,K34+Q34,"")</f>
        <v>1</v>
      </c>
      <c r="F34" s="42">
        <f>IF(L34+R34&lt;&gt;0,L34+R34,"")</f>
      </c>
      <c r="G34" s="42">
        <f ca="1">IF(NOW()&gt;$A34,IF(S34+M34&gt;24,24,S34+M34),"")</f>
        <v>12</v>
      </c>
      <c r="H34" s="42"/>
      <c r="I34" s="42"/>
      <c r="J34" s="42">
        <f ca="1">IF(NOW()&gt;$A34,J33+H34+I34,"")</f>
        <v>1.6</v>
      </c>
      <c r="K34" s="64"/>
      <c r="L34" s="64"/>
      <c r="M34" s="64">
        <f ca="1">IF(NOW()&gt;$A34,M33+K34+L34,"")</f>
        <v>0</v>
      </c>
      <c r="N34" s="42"/>
      <c r="O34" s="42"/>
      <c r="P34" s="42">
        <f ca="1">IF(NOW()&gt;$A34,P33+N34+O34,"")</f>
        <v>46.9</v>
      </c>
      <c r="Q34" s="42">
        <v>1</v>
      </c>
      <c r="R34" s="42"/>
      <c r="S34" s="42">
        <f ca="1">IF(NOW()&gt;$A34,IF(S33+Q34+R34&gt;24,24,S33+Q34+R34),"")</f>
        <v>12</v>
      </c>
    </row>
    <row r="35" spans="1:19" ht="12.75">
      <c r="A35" s="34">
        <f>A34+14</f>
        <v>39753</v>
      </c>
      <c r="B35" s="42">
        <f>IF(H35+N35&lt;&gt;0,H35+N35,"")</f>
      </c>
      <c r="C35" s="42">
        <f>IF(I35+O35&lt;&gt;0,I35+O35,"")</f>
      </c>
      <c r="D35" s="42">
        <f ca="1">IF(NOW()&gt;$A35,P35+J35,"")</f>
        <v>48.5</v>
      </c>
      <c r="E35" s="42">
        <f>IF(K35+Q35&lt;&gt;0,K35+Q35,"")</f>
        <v>1</v>
      </c>
      <c r="F35" s="42">
        <f>IF(L35+R35&lt;&gt;0,L35+R35,"")</f>
      </c>
      <c r="G35" s="42">
        <f ca="1">IF(NOW()&gt;$A35,IF(S35+M35&gt;24,24,S35+M35),"")</f>
        <v>13</v>
      </c>
      <c r="H35" s="42"/>
      <c r="I35" s="42"/>
      <c r="J35" s="42">
        <f ca="1">IF(NOW()&gt;$A35,J34+H35+I35,"")</f>
        <v>1.6</v>
      </c>
      <c r="K35" s="64"/>
      <c r="L35" s="64"/>
      <c r="M35" s="64">
        <f ca="1">IF(NOW()&gt;$A35,M34+K35+L35,"")</f>
        <v>0</v>
      </c>
      <c r="N35" s="42"/>
      <c r="O35" s="42"/>
      <c r="P35" s="42">
        <f ca="1">IF(NOW()&gt;$A35,P34+N35+O35,"")</f>
        <v>46.9</v>
      </c>
      <c r="Q35" s="42">
        <v>1</v>
      </c>
      <c r="R35" s="42"/>
      <c r="S35" s="42">
        <f ca="1">IF(NOW()&gt;$A35,IF(S34+Q35+R35&gt;24,24,S34+Q35+R35),"")</f>
        <v>13</v>
      </c>
    </row>
    <row r="36" spans="1:19" ht="12.75">
      <c r="A36" s="34">
        <f>A35+14</f>
        <v>39767</v>
      </c>
      <c r="B36" s="42">
        <f>IF(H36+N36&lt;&gt;0,H36+N36,"")</f>
      </c>
      <c r="C36" s="42">
        <f>IF(I36+O36&lt;&gt;0,I36+O36,"")</f>
      </c>
      <c r="D36" s="42">
        <f ca="1">IF(NOW()&gt;$A36,P36+J36,"")</f>
        <v>48.5</v>
      </c>
      <c r="E36" s="42">
        <f>IF(K36+Q36&lt;&gt;0,K36+Q36,"")</f>
        <v>1</v>
      </c>
      <c r="F36" s="42">
        <f>IF(L36+R36&lt;&gt;0,L36+R36,"")</f>
      </c>
      <c r="G36" s="42">
        <f ca="1">IF(NOW()&gt;$A36,IF(S36+M36&gt;24,24,S36+M36),"")</f>
        <v>14</v>
      </c>
      <c r="H36" s="42"/>
      <c r="I36" s="42"/>
      <c r="J36" s="42">
        <f ca="1">IF(NOW()&gt;$A36,J35+H36+I36,"")</f>
        <v>1.6</v>
      </c>
      <c r="K36" s="64"/>
      <c r="L36" s="64"/>
      <c r="M36" s="64">
        <f ca="1">IF(NOW()&gt;$A36,M35+K36+L36,"")</f>
        <v>0</v>
      </c>
      <c r="N36" s="42"/>
      <c r="O36" s="42"/>
      <c r="P36" s="42">
        <f ca="1">IF(NOW()&gt;$A36,P35+N36+O36,"")</f>
        <v>46.9</v>
      </c>
      <c r="Q36" s="42">
        <v>1</v>
      </c>
      <c r="R36" s="42"/>
      <c r="S36" s="42">
        <f ca="1">IF(NOW()&gt;$A36,IF(S35+Q36+R36&gt;24,24,S35+Q36+R36),"")</f>
        <v>14</v>
      </c>
    </row>
    <row r="37" spans="1:19" ht="12.75">
      <c r="A37" s="34">
        <f>A36+14</f>
        <v>39781</v>
      </c>
      <c r="B37" s="42">
        <f>IF(H37+N37&lt;&gt;0,H37+N37,"")</f>
      </c>
      <c r="C37" s="42">
        <f>IF(I37+O37&lt;&gt;0,I37+O37,"")</f>
      </c>
      <c r="D37" s="42">
        <f ca="1">IF(NOW()&gt;$A37,P37+J37,"")</f>
        <v>48.5</v>
      </c>
      <c r="E37" s="42">
        <f>IF(K37+Q37&lt;&gt;0,K37+Q37,"")</f>
      </c>
      <c r="F37" s="42">
        <f>IF(L37+R37&lt;&gt;0,L37+R37,"")</f>
        <v>-4</v>
      </c>
      <c r="G37" s="42">
        <f ca="1">IF(NOW()&gt;$A37,IF(S37+M37&gt;24,24,S37+M37),"")</f>
        <v>10</v>
      </c>
      <c r="H37" s="42"/>
      <c r="I37" s="42"/>
      <c r="J37" s="42">
        <f ca="1">IF(NOW()&gt;$A37,J36+H37+I37,"")</f>
        <v>1.6</v>
      </c>
      <c r="K37" s="64"/>
      <c r="L37" s="64"/>
      <c r="M37" s="64">
        <f ca="1">IF(NOW()&gt;$A37,M36+K37+L37,"")</f>
        <v>0</v>
      </c>
      <c r="N37" s="42"/>
      <c r="O37" s="42"/>
      <c r="P37" s="42">
        <f ca="1">IF(NOW()&gt;$A37,P36+N37+O37,"")</f>
        <v>46.9</v>
      </c>
      <c r="Q37" s="59">
        <v>0</v>
      </c>
      <c r="R37" s="42">
        <v>-4</v>
      </c>
      <c r="S37" s="42">
        <f ca="1">IF(NOW()&gt;$A37,IF(S36+Q37+R37&gt;24,24,S36+Q37+R37),"")</f>
        <v>10</v>
      </c>
    </row>
    <row r="38" spans="1:19" ht="12.75">
      <c r="A38" s="34">
        <f>A37+14</f>
        <v>39795</v>
      </c>
      <c r="B38" s="42">
        <f>IF(H38+N38&lt;&gt;0,H38+N38,"")</f>
      </c>
      <c r="C38" s="42">
        <f>IF(I38+O38&lt;&gt;0,I38+O38,"")</f>
      </c>
      <c r="D38" s="42">
        <f ca="1">IF(NOW()&gt;$A38,P38+J38,"")</f>
        <v>48.5</v>
      </c>
      <c r="E38" s="42">
        <f>IF(K38+Q38&lt;&gt;0,K38+Q38,"")</f>
        <v>1</v>
      </c>
      <c r="F38" s="42">
        <f>IF(L38+R38&lt;&gt;0,L38+R38,"")</f>
      </c>
      <c r="G38" s="42">
        <f ca="1">IF(NOW()&gt;$A38,S38+M38,"")</f>
        <v>11</v>
      </c>
      <c r="H38" s="42"/>
      <c r="I38" s="42"/>
      <c r="J38" s="42">
        <f ca="1">IF(NOW()&gt;$A38,J37+H38+I38,"")</f>
        <v>1.6</v>
      </c>
      <c r="K38" s="64"/>
      <c r="L38" s="64"/>
      <c r="M38" s="64">
        <f ca="1">IF(NOW()&gt;$A38,M37+K38+L38,"")</f>
        <v>0</v>
      </c>
      <c r="P38" s="42">
        <f ca="1">IF(NOW()&gt;$A38,P37+N38+O38,"")</f>
        <v>46.9</v>
      </c>
      <c r="Q38" s="42">
        <v>1</v>
      </c>
      <c r="R38" s="42"/>
      <c r="S38" s="42">
        <f ca="1">IF(NOW()&gt;$A38,S37+Q38+R38,"")</f>
        <v>11</v>
      </c>
    </row>
    <row r="39" spans="1:19" ht="12.75">
      <c r="A39" s="34">
        <f>A38+14</f>
        <v>39809</v>
      </c>
      <c r="B39" s="42">
        <f>IF(H39+N39&lt;&gt;0,H39+N39,"")</f>
      </c>
      <c r="C39" s="42">
        <f>IF(I39+O39&lt;&gt;0,I39+O39,"")</f>
        <v>-8</v>
      </c>
      <c r="D39" s="42">
        <f ca="1">IF(NOW()&gt;$A39,P39+J39,"")</f>
        <v>40.5</v>
      </c>
      <c r="E39" s="42">
        <f>IF(K39+Q39&lt;&gt;0,K39+Q39,"")</f>
        <v>1</v>
      </c>
      <c r="F39" s="42">
        <f>IF(L39+R39&lt;&gt;0,L39+R39,"")</f>
      </c>
      <c r="G39" s="42">
        <f ca="1">IF(NOW()&gt;$A39,S39+M39,"")</f>
        <v>12</v>
      </c>
      <c r="H39" s="42"/>
      <c r="I39" s="42">
        <v>-1.6</v>
      </c>
      <c r="J39" s="42">
        <f ca="1">IF(NOW()&gt;$A39,J38+H39+I39,"")</f>
        <v>0</v>
      </c>
      <c r="K39" s="64"/>
      <c r="L39" s="64"/>
      <c r="M39" s="64">
        <f ca="1">IF(NOW()&gt;$A39,M38+K39+L39,"")</f>
        <v>0</v>
      </c>
      <c r="O39">
        <v>-6.4</v>
      </c>
      <c r="P39" s="42">
        <f ca="1">IF(NOW()&gt;$A39,P38+N39+O39,"")</f>
        <v>40.5</v>
      </c>
      <c r="Q39" s="42">
        <v>1</v>
      </c>
      <c r="R39" s="42"/>
      <c r="S39" s="42">
        <f ca="1">IF(NOW()&gt;$A39,S38+Q39+R39,"")</f>
        <v>12</v>
      </c>
    </row>
    <row r="40" spans="1:19" ht="12.75">
      <c r="A40" s="34">
        <f>A39+14</f>
        <v>39823</v>
      </c>
      <c r="B40" s="42">
        <f>IF(H40+N40&lt;&gt;0,H40+N40,"")</f>
      </c>
      <c r="C40" s="42">
        <f>IF(I40+O40&lt;&gt;0,I40+O40,"")</f>
      </c>
      <c r="D40" s="42">
        <f ca="1">IF(NOW()&gt;$A40,P40+J40,"")</f>
        <v>40.5</v>
      </c>
      <c r="E40" s="42">
        <f>IF(K40+Q40&lt;&gt;0,K40+Q40,"")</f>
        <v>1</v>
      </c>
      <c r="F40" s="42">
        <f>IF(L40+R40&lt;&gt;0,L40+R40,"")</f>
      </c>
      <c r="G40" s="42">
        <f ca="1">IF(NOW()&gt;$A40,S40+M40,"")</f>
        <v>13</v>
      </c>
      <c r="H40" s="64"/>
      <c r="I40" s="64"/>
      <c r="J40" s="64">
        <f ca="1">IF(NOW()&gt;$A40,J39+H40+I40,"")</f>
        <v>0</v>
      </c>
      <c r="K40" s="64"/>
      <c r="L40" s="64"/>
      <c r="M40" s="64">
        <f ca="1">IF(NOW()&gt;$A40,M39+K40+L40,"")</f>
        <v>0</v>
      </c>
      <c r="P40" s="42">
        <f ca="1">IF(NOW()&gt;$A40,P39+N40+O40,"")</f>
        <v>40.5</v>
      </c>
      <c r="Q40" s="42">
        <v>1</v>
      </c>
      <c r="R40" s="42"/>
      <c r="S40" s="42">
        <f ca="1">IF(NOW()&gt;$A40,S39+Q40+R40,"")</f>
        <v>13</v>
      </c>
    </row>
    <row r="41" spans="1:19" ht="12.75">
      <c r="A41" s="34">
        <f>A40+14</f>
        <v>39837</v>
      </c>
      <c r="B41" s="42">
        <f>IF(H41+N41&lt;&gt;0,H41+N41,"")</f>
      </c>
      <c r="C41" s="42">
        <f>IF(I41+O41&lt;&gt;0,I41+O41,"")</f>
      </c>
      <c r="D41" s="42">
        <f ca="1">IF(NOW()&gt;$A41,P41+J41,"")</f>
        <v>40.5</v>
      </c>
      <c r="E41" s="42">
        <f>IF(K41+Q41&lt;&gt;0,K41+Q41,"")</f>
        <v>1</v>
      </c>
      <c r="F41" s="42">
        <f>IF(L41+R41&lt;&gt;0,L41+R41,"")</f>
      </c>
      <c r="G41" s="42">
        <f ca="1">IF(NOW()&gt;$A41,S41+M41,"")</f>
        <v>14</v>
      </c>
      <c r="H41" s="64"/>
      <c r="I41" s="64"/>
      <c r="J41" s="64">
        <f ca="1">IF(NOW()&gt;$A41,J40+H41+I41,"")</f>
        <v>0</v>
      </c>
      <c r="K41" s="64"/>
      <c r="L41" s="64"/>
      <c r="M41" s="64">
        <f ca="1">IF(NOW()&gt;$A41,M40+K41+L41,"")</f>
        <v>0</v>
      </c>
      <c r="P41" s="42">
        <f ca="1">IF(NOW()&gt;$A41,P40+N41+O41,"")</f>
        <v>40.5</v>
      </c>
      <c r="Q41" s="42">
        <v>1</v>
      </c>
      <c r="R41" s="42"/>
      <c r="S41" s="42">
        <f ca="1">IF(NOW()&gt;$A41,S40+Q41+R41,"")</f>
        <v>14</v>
      </c>
    </row>
    <row r="42" spans="1:19" ht="12.75">
      <c r="A42" s="34">
        <f>A41+14</f>
        <v>39851</v>
      </c>
      <c r="B42" s="42">
        <f>IF(H42+N42&lt;&gt;0,H42+N42,"")</f>
      </c>
      <c r="C42" s="42">
        <f>IF(I42+O42&lt;&gt;0,I42+O42,"")</f>
      </c>
      <c r="D42" s="42">
        <f ca="1">IF(NOW()&gt;$A42,P42+J42,"")</f>
        <v>40.5</v>
      </c>
      <c r="E42" s="42">
        <f>IF(K42+Q42&lt;&gt;0,K42+Q42,"")</f>
        <v>1</v>
      </c>
      <c r="F42" s="42">
        <f>IF(L42+R42&lt;&gt;0,L42+R42,"")</f>
        <v>-7.5</v>
      </c>
      <c r="G42" s="42">
        <f ca="1">IF(NOW()&gt;$A42,S42+M42,"")</f>
        <v>7.5</v>
      </c>
      <c r="H42" s="64"/>
      <c r="I42" s="64"/>
      <c r="J42" s="64">
        <f ca="1">IF(NOW()&gt;$A42,J41+H42+I42,"")</f>
        <v>0</v>
      </c>
      <c r="K42" s="64"/>
      <c r="L42" s="64"/>
      <c r="M42" s="64">
        <f ca="1">IF(NOW()&gt;$A42,M41+K42+L42,"")</f>
        <v>0</v>
      </c>
      <c r="P42" s="42">
        <f ca="1">IF(NOW()&gt;$A42,P41+N42+O42,"")</f>
        <v>40.5</v>
      </c>
      <c r="Q42" s="42">
        <v>1</v>
      </c>
      <c r="R42" s="67">
        <v>-7.5</v>
      </c>
      <c r="S42" s="42">
        <f ca="1">IF(NOW()&gt;$A42,S41+Q42+R42,"")</f>
        <v>7.5</v>
      </c>
    </row>
    <row r="43" spans="1:19" ht="12.75">
      <c r="A43" s="34">
        <f>A42+14</f>
        <v>39865</v>
      </c>
      <c r="B43" s="42">
        <f>IF(H43+N43&lt;&gt;0,H43+N43,"")</f>
      </c>
      <c r="C43" s="42">
        <f>IF(I43+O43&lt;&gt;0,I43+O43,"")</f>
      </c>
      <c r="D43" s="42">
        <f ca="1">IF(NOW()&gt;$A43,P43+J43,"")</f>
        <v>40.5</v>
      </c>
      <c r="E43" s="42">
        <f>IF(K43+Q43&lt;&gt;0,K43+Q43,"")</f>
        <v>0.5</v>
      </c>
      <c r="F43" s="42">
        <f>IF(L43+R43&lt;&gt;0,L43+R43,"")</f>
        <v>-7.5</v>
      </c>
      <c r="G43" s="42">
        <f ca="1">IF(NOW()&gt;$A43,S43+M43,"")</f>
        <v>0.5</v>
      </c>
      <c r="H43" s="64"/>
      <c r="I43" s="64"/>
      <c r="J43" s="64">
        <f ca="1">IF(NOW()&gt;$A43,J42+H43+I43,"")</f>
        <v>0</v>
      </c>
      <c r="K43" s="64"/>
      <c r="L43" s="64"/>
      <c r="M43" s="64">
        <f ca="1">IF(NOW()&gt;$A43,M42+K43+L43,"")</f>
        <v>0</v>
      </c>
      <c r="P43" s="42">
        <f ca="1">IF(NOW()&gt;$A43,P42+N43+O43,"")</f>
        <v>40.5</v>
      </c>
      <c r="Q43" s="42">
        <v>0.5</v>
      </c>
      <c r="R43" s="42">
        <v>-7.5</v>
      </c>
      <c r="S43" s="42">
        <f ca="1">IF(NOW()&gt;$A43,S42+Q43+R43,"")</f>
        <v>0.5</v>
      </c>
    </row>
    <row r="44" spans="1:19" ht="12.75">
      <c r="A44" s="34">
        <f>A43+14</f>
        <v>39879</v>
      </c>
      <c r="B44" s="42">
        <f>IF(H44+N44&lt;&gt;0,H44+N44,"")</f>
      </c>
      <c r="C44" s="42">
        <f>IF(I44+O44&lt;&gt;0,I44+O44,"")</f>
      </c>
      <c r="D44" s="42">
        <f ca="1">IF(NOW()&gt;$A44,P44+J44,"")</f>
        <v>40.5</v>
      </c>
      <c r="E44" s="42">
        <f>IF(K44+Q44&lt;&gt;0,K44+Q44,"")</f>
        <v>0.75</v>
      </c>
      <c r="F44" s="42">
        <f>IF(L44+R44&lt;&gt;0,L44+R44,"")</f>
      </c>
      <c r="G44" s="42">
        <f ca="1">IF(NOW()&gt;$A44,S44+M44,"")</f>
        <v>1.25</v>
      </c>
      <c r="H44" s="64"/>
      <c r="I44" s="64"/>
      <c r="J44" s="64">
        <f ca="1">IF(NOW()&gt;$A44,J43+H44+I44,"")</f>
        <v>0</v>
      </c>
      <c r="K44" s="64"/>
      <c r="L44" s="64"/>
      <c r="M44" s="64">
        <f ca="1">IF(NOW()&gt;$A44,M43+K44+L44,"")</f>
        <v>0</v>
      </c>
      <c r="P44" s="42">
        <f ca="1">IF(NOW()&gt;$A44,P43+N44+O44,"")</f>
        <v>40.5</v>
      </c>
      <c r="Q44" s="42">
        <v>0.75</v>
      </c>
      <c r="R44" s="42"/>
      <c r="S44" s="42">
        <f ca="1">IF(NOW()&gt;$A44,S43+Q44+R44,"")</f>
        <v>1.25</v>
      </c>
    </row>
    <row r="45" spans="1:19" ht="12.75">
      <c r="A45" s="34">
        <f>A44+14</f>
        <v>39893</v>
      </c>
      <c r="B45" s="42">
        <f>IF(H45+N45&lt;&gt;0,H45+N45,"")</f>
      </c>
      <c r="C45" s="42">
        <f>IF(I45+O45&lt;&gt;0,I45+O45,"")</f>
      </c>
      <c r="D45" s="42">
        <f ca="1">IF(NOW()&gt;$A45,P45+J45,"")</f>
        <v>40.5</v>
      </c>
      <c r="E45" s="42">
        <f>IF(K45+Q45&lt;&gt;0,K45+Q45,"")</f>
        <v>0.75</v>
      </c>
      <c r="F45" s="42">
        <f>IF(L45+R45&lt;&gt;0,L45+R45,"")</f>
      </c>
      <c r="G45" s="42">
        <f ca="1">IF(NOW()&gt;$A45,S45+M45,"")</f>
        <v>2</v>
      </c>
      <c r="H45" s="64"/>
      <c r="I45" s="64"/>
      <c r="J45" s="64">
        <f ca="1">IF(NOW()&gt;$A45,J44+H45+I45,"")</f>
        <v>0</v>
      </c>
      <c r="K45" s="64"/>
      <c r="L45" s="64"/>
      <c r="M45" s="64">
        <f ca="1">IF(NOW()&gt;$A45,M44+K45+L45,"")</f>
        <v>0</v>
      </c>
      <c r="P45" s="42">
        <f ca="1">IF(NOW()&gt;$A45,P44+N45+O45,"")</f>
        <v>40.5</v>
      </c>
      <c r="Q45" s="42">
        <v>0.75</v>
      </c>
      <c r="R45" s="42"/>
      <c r="S45" s="42">
        <f ca="1">IF(NOW()&gt;$A45,S44+Q45+R45,"")</f>
        <v>2</v>
      </c>
    </row>
    <row r="46" spans="1:19" ht="12.75">
      <c r="A46" s="34">
        <f>A45+14</f>
        <v>39907</v>
      </c>
      <c r="B46" s="42">
        <f>IF(H46+N46&lt;&gt;0,H46+N46,"")</f>
      </c>
      <c r="C46" s="42">
        <f>IF(I46+O46&lt;&gt;0,I46+O46,"")</f>
      </c>
      <c r="D46" s="42">
        <f ca="1">IF(NOW()&gt;$A46,P46+J46,"")</f>
        <v>40.5</v>
      </c>
      <c r="E46" s="42">
        <f>IF(K46+Q46&lt;&gt;0,K46+Q46,"")</f>
        <v>0.75</v>
      </c>
      <c r="F46" s="42">
        <f>IF(L46+R46&lt;&gt;0,L46+R46,"")</f>
        <v>-2</v>
      </c>
      <c r="G46" s="42">
        <f ca="1">IF(NOW()&gt;$A46,S46+M46,"")</f>
        <v>0.75</v>
      </c>
      <c r="H46" s="64"/>
      <c r="I46" s="64"/>
      <c r="J46" s="64">
        <f ca="1">IF(NOW()&gt;$A46,J45+H46+I46,"")</f>
        <v>0</v>
      </c>
      <c r="K46" s="64"/>
      <c r="L46" s="64"/>
      <c r="M46" s="64">
        <f ca="1">IF(NOW()&gt;$A46,M45+K46+L46,"")</f>
        <v>0</v>
      </c>
      <c r="P46" s="42">
        <f ca="1">IF(NOW()&gt;$A46,P45+N46+O46,"")</f>
        <v>40.5</v>
      </c>
      <c r="Q46" s="42">
        <v>0.75</v>
      </c>
      <c r="R46" s="42">
        <v>-2</v>
      </c>
      <c r="S46" s="42">
        <f ca="1">IF(NOW()&gt;$A46,S45+Q46+R46,"")</f>
        <v>0.75</v>
      </c>
    </row>
    <row r="47" spans="1:19" ht="12.75">
      <c r="A47" s="34">
        <f>A46+14</f>
        <v>39921</v>
      </c>
      <c r="B47" s="42">
        <f>IF(H47+N47&lt;&gt;0,H47+N47,"")</f>
      </c>
      <c r="C47" s="42">
        <f>IF(I47+O47&lt;&gt;0,I47+O47,"")</f>
        <v>-8</v>
      </c>
      <c r="D47" s="42">
        <f ca="1">IF(NOW()&gt;$A47,P47+J47,"")</f>
        <v>32.5</v>
      </c>
      <c r="E47" s="42">
        <f>IF(K47+Q47&lt;&gt;0,K47+Q47,"")</f>
        <v>0.75</v>
      </c>
      <c r="F47" s="42">
        <f>IF(L47+R47&lt;&gt;0,L47+R47,"")</f>
      </c>
      <c r="G47" s="42">
        <f ca="1">IF(NOW()&gt;$A47,S47+M47,"")</f>
        <v>1.5</v>
      </c>
      <c r="H47" s="64"/>
      <c r="I47" s="64"/>
      <c r="J47" s="64">
        <f ca="1">IF(NOW()&gt;$A47,J46+H47+I47,"")</f>
        <v>0</v>
      </c>
      <c r="K47" s="64"/>
      <c r="L47" s="64"/>
      <c r="M47" s="64">
        <f ca="1">IF(NOW()&gt;$A47,M46+K47+L47,"")</f>
        <v>0</v>
      </c>
      <c r="O47">
        <v>-8</v>
      </c>
      <c r="P47" s="42">
        <f ca="1">IF(NOW()&gt;$A47,P46+N47+O47,"")</f>
        <v>32.5</v>
      </c>
      <c r="Q47" s="42">
        <v>0.75</v>
      </c>
      <c r="R47" s="42"/>
      <c r="S47" s="42">
        <f ca="1">IF(NOW()&gt;$A47,S46+Q47+R47,"")</f>
        <v>1.5</v>
      </c>
    </row>
    <row r="48" spans="1:4" ht="12.75">
      <c r="A48"/>
      <c r="B48"/>
      <c r="C48"/>
      <c r="D48"/>
    </row>
    <row r="49" spans="1:19" ht="7.5" customHeight="1">
      <c r="A49" s="60"/>
      <c r="B49" s="61"/>
      <c r="C49" s="61"/>
      <c r="D49" s="61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3"/>
    </row>
  </sheetData>
  <mergeCells count="17">
    <mergeCell ref="B1:E1"/>
    <mergeCell ref="N1:O1"/>
    <mergeCell ref="B2:C2"/>
    <mergeCell ref="E2:F2"/>
    <mergeCell ref="N2:O2"/>
    <mergeCell ref="Q2:R2"/>
    <mergeCell ref="N3:O3"/>
    <mergeCell ref="Q3:R3"/>
    <mergeCell ref="B4:G4"/>
    <mergeCell ref="H4:M4"/>
    <mergeCell ref="N4:S4"/>
    <mergeCell ref="B6:C6"/>
    <mergeCell ref="E6:F6"/>
    <mergeCell ref="H6:I6"/>
    <mergeCell ref="K6:L6"/>
    <mergeCell ref="N6:O6"/>
    <mergeCell ref="Q6:R6"/>
  </mergeCells>
  <printOptions horizontalCentered="1"/>
  <pageMargins left="0.5" right="0.5" top="0.5" bottom="0.7388888888888889" header="0.5118055555555555" footer="0.5"/>
  <pageSetup fitToHeight="1" fitToWidth="1" horizontalDpi="300" verticalDpi="300" orientation="landscape"/>
  <headerFooter alignWithMargins="0">
    <oddFooter>&amp;CPage &amp;P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25"/>
  <sheetViews>
    <sheetView workbookViewId="0" topLeftCell="A1">
      <selection activeCell="J14" sqref="J14"/>
    </sheetView>
  </sheetViews>
  <sheetFormatPr defaultColWidth="12.57421875" defaultRowHeight="12.75"/>
  <cols>
    <col min="1" max="1" width="12.00390625" style="1" customWidth="1"/>
    <col min="2" max="3" width="6.8515625" style="1" customWidth="1"/>
    <col min="4" max="4" width="12.00390625" style="1" customWidth="1"/>
    <col min="5" max="6" width="6.57421875" style="0" customWidth="1"/>
    <col min="8" max="9" width="6.57421875" style="0" customWidth="1"/>
    <col min="11" max="12" width="6.57421875" style="0" customWidth="1"/>
    <col min="14" max="15" width="6.421875" style="0" customWidth="1"/>
    <col min="17" max="17" width="6.421875" style="0" customWidth="1"/>
    <col min="18" max="18" width="6.57421875" style="0" customWidth="1"/>
    <col min="20" max="38" width="8.421875" style="0" customWidth="1"/>
    <col min="39" max="40" width="8.140625" style="0" customWidth="1"/>
    <col min="41" max="16384" width="11.57421875" style="0" customWidth="1"/>
  </cols>
  <sheetData>
    <row r="1" spans="1:15" ht="12.75">
      <c r="A1" s="21" t="s">
        <v>103</v>
      </c>
      <c r="B1" s="22" t="s">
        <v>116</v>
      </c>
      <c r="C1" s="22"/>
      <c r="D1" s="22"/>
      <c r="E1" s="22"/>
      <c r="F1" s="23">
        <v>360106</v>
      </c>
      <c r="G1" s="24">
        <v>39797</v>
      </c>
      <c r="N1" s="37"/>
      <c r="O1" s="37"/>
    </row>
    <row r="2" spans="1:19" ht="12.75">
      <c r="A2" s="38" t="s">
        <v>84</v>
      </c>
      <c r="B2" s="74" t="s">
        <v>85</v>
      </c>
      <c r="C2" s="74"/>
      <c r="D2" s="74" t="s">
        <v>86</v>
      </c>
      <c r="E2" s="25">
        <v>2080</v>
      </c>
      <c r="F2" s="25">
        <f ca="1">CHOOSE(ROUNDDOWN((NOW()-G1)/365.25,0)+1,0,40,80,80,80,120,120,120,120,120,120,120,120,120,120,120,120,120,120,120,120,120)*E2/2080</f>
        <v>0</v>
      </c>
      <c r="G2" s="24">
        <f>G1+365.25</f>
        <v>40162.25</v>
      </c>
      <c r="L2" s="41"/>
      <c r="M2" s="42"/>
      <c r="N2" s="37"/>
      <c r="O2" s="37"/>
      <c r="P2" s="33"/>
      <c r="Q2" s="43"/>
      <c r="R2" s="43"/>
      <c r="S2" s="44"/>
    </row>
    <row r="3" spans="1:4" ht="12.75">
      <c r="A3" s="45" t="s">
        <v>87</v>
      </c>
      <c r="B3" s="75">
        <f>INDEX($D$7:D$24,COUNT($D$7:D$24),1)</f>
        <v>0</v>
      </c>
      <c r="C3" s="75"/>
      <c r="D3" s="75">
        <f>INDEX($G$7:G$24,COUNT($G$7:G$24),1)</f>
        <v>2</v>
      </c>
    </row>
    <row r="4" spans="1:7" ht="12.75">
      <c r="A4" s="46" t="str">
        <f>TEXT(INDEX($A$7:A$24,COUNT($D$7:D$24),1),"MM/DD/YY")</f>
        <v>04/18/09</v>
      </c>
      <c r="B4" s="47" t="s">
        <v>88</v>
      </c>
      <c r="C4" s="47"/>
      <c r="D4" s="47"/>
      <c r="E4" s="47"/>
      <c r="F4" s="47"/>
      <c r="G4" s="47"/>
    </row>
    <row r="5" spans="1:7" ht="12.75">
      <c r="A5" s="50" t="s">
        <v>91</v>
      </c>
      <c r="B5" s="51" t="s">
        <v>92</v>
      </c>
      <c r="C5" s="51" t="s">
        <v>93</v>
      </c>
      <c r="D5" s="52" t="s">
        <v>94</v>
      </c>
      <c r="E5" s="51" t="s">
        <v>92</v>
      </c>
      <c r="F5" s="51" t="s">
        <v>93</v>
      </c>
      <c r="G5" s="52" t="s">
        <v>94</v>
      </c>
    </row>
    <row r="6" spans="1:7" ht="12.75">
      <c r="A6" s="51" t="s">
        <v>97</v>
      </c>
      <c r="B6" s="51" t="s">
        <v>95</v>
      </c>
      <c r="C6" s="51"/>
      <c r="D6" s="51" t="s">
        <v>95</v>
      </c>
      <c r="E6" s="51" t="s">
        <v>96</v>
      </c>
      <c r="F6" s="51"/>
      <c r="G6" s="51" t="s">
        <v>96</v>
      </c>
    </row>
    <row r="7" spans="1:7" ht="12.75">
      <c r="A7" s="34">
        <v>39795</v>
      </c>
      <c r="B7" s="57"/>
      <c r="C7" s="57"/>
      <c r="D7" s="42">
        <v>0</v>
      </c>
      <c r="E7" s="57"/>
      <c r="F7" s="57"/>
      <c r="G7" s="42">
        <v>0</v>
      </c>
    </row>
    <row r="8" spans="1:7" ht="12.75">
      <c r="A8" s="34">
        <f>A7+14</f>
        <v>39809</v>
      </c>
      <c r="B8" s="42"/>
      <c r="C8" s="42"/>
      <c r="D8" s="42">
        <f ca="1">IF(NOW()&gt;$A8,D7+B8+C8,"")</f>
        <v>0</v>
      </c>
      <c r="E8" s="42">
        <f ca="1">IF(NOW()&gt;$A8,0,"")</f>
        <v>0</v>
      </c>
      <c r="F8" s="42"/>
      <c r="G8" s="42">
        <f ca="1">IF(NOW()&gt;$A8,IF(G7+E8+F8&gt;24,24,G7+E8+F8),"")</f>
        <v>0</v>
      </c>
    </row>
    <row r="9" spans="1:7" ht="12.75">
      <c r="A9" s="34">
        <f>A8+14</f>
        <v>39823</v>
      </c>
      <c r="B9" s="42"/>
      <c r="C9" s="42"/>
      <c r="D9" s="42">
        <f ca="1">IF(NOW()&gt;$A9,D8+B9+C9,"")</f>
        <v>0</v>
      </c>
      <c r="E9" s="42">
        <f ca="1">IF(NOW()&gt;$A9,IF($A8&gt;=($G$1+89),IF(AND(MONTH(A9+5)=MONTH(A8+5),MONTH(A9+5)=MONTH(A7+5)),0,1),0),"")</f>
        <v>0</v>
      </c>
      <c r="F9" s="42"/>
      <c r="G9" s="42">
        <f ca="1">IF(NOW()&gt;$A9,IF(G8+E9+F9&gt;24,24,G8+E9+F9),"")</f>
        <v>0</v>
      </c>
    </row>
    <row r="10" spans="1:7" ht="12.75">
      <c r="A10" s="34">
        <f>A9+14</f>
        <v>39837</v>
      </c>
      <c r="B10" s="42"/>
      <c r="C10" s="42"/>
      <c r="D10" s="42">
        <f ca="1">IF(NOW()&gt;$A10,D9+B10+C10,"")</f>
        <v>0</v>
      </c>
      <c r="E10" s="42">
        <f ca="1">IF(NOW()&gt;$A10,IF($A9&gt;=($G$1+89),IF(AND(MONTH(A10+5)=MONTH(A9+5),MONTH(A10+5)=MONTH(A8+5)),0,1),0),"")</f>
        <v>0</v>
      </c>
      <c r="F10" s="42"/>
      <c r="G10" s="42">
        <f ca="1">IF(NOW()&gt;$A10,IF(G9+E10+F10&gt;24,24,G9+E10+F10),"")</f>
        <v>0</v>
      </c>
    </row>
    <row r="11" spans="1:7" ht="12.75">
      <c r="A11" s="34">
        <f>A10+14</f>
        <v>39851</v>
      </c>
      <c r="B11" s="42"/>
      <c r="C11" s="42"/>
      <c r="D11" s="42">
        <f ca="1">IF(NOW()&gt;$A11,D10+B11+C11,"")</f>
        <v>0</v>
      </c>
      <c r="E11" s="42">
        <f ca="1">IF(NOW()&gt;$A11,IF($A10&gt;=($G$1+89),IF(AND(MONTH(A11+5)=MONTH(A10+5),MONTH(A11+5)=MONTH(A9+5)),0,1),0),"")</f>
        <v>0</v>
      </c>
      <c r="F11" s="42"/>
      <c r="G11" s="42">
        <f ca="1">IF(NOW()&gt;$A11,IF(G10+E11+F11&gt;24,24,G10+E11+F11),"")</f>
        <v>0</v>
      </c>
    </row>
    <row r="12" spans="1:7" ht="12.75">
      <c r="A12" s="34">
        <f>A11+14</f>
        <v>39865</v>
      </c>
      <c r="B12" s="42"/>
      <c r="C12" s="42"/>
      <c r="D12" s="42">
        <f ca="1">IF(NOW()&gt;$A12,D11+B12+C12,"")</f>
        <v>0</v>
      </c>
      <c r="E12" s="42">
        <f ca="1">IF(NOW()&gt;$A12,IF($A11&gt;=($G$1+89),IF(AND(MONTH(A12+5)=MONTH(A11+5),MONTH(A12+5)=MONTH(A10+5)),0,1),0),"")</f>
        <v>0</v>
      </c>
      <c r="F12" s="42"/>
      <c r="G12" s="42">
        <f ca="1">IF(NOW()&gt;$A12,IF(G11+E12+F12&gt;24,24,G11+E12+F12),"")</f>
        <v>0</v>
      </c>
    </row>
    <row r="13" spans="1:7" ht="12.75">
      <c r="A13" s="34">
        <f>A12+14</f>
        <v>39879</v>
      </c>
      <c r="B13" s="42"/>
      <c r="C13" s="42"/>
      <c r="D13" s="42">
        <f ca="1">IF(NOW()&gt;$A13,D12+B13+C13,"")</f>
        <v>0</v>
      </c>
      <c r="E13" s="42">
        <f ca="1">IF(NOW()&gt;$A13,IF($A12&gt;=($G$1+89),IF(AND(MONTH(A13+5)=MONTH(A12+5),MONTH(A13+5)=MONTH(A11+5)),0,1),0),"")</f>
        <v>0</v>
      </c>
      <c r="F13" s="42"/>
      <c r="G13" s="42">
        <f ca="1">IF(NOW()&gt;$A13,IF(G12+E13+F13&gt;24,24,G12+E13+F13),"")</f>
        <v>0</v>
      </c>
    </row>
    <row r="14" spans="1:7" ht="12.75">
      <c r="A14" s="34">
        <f>A13+14</f>
        <v>39893</v>
      </c>
      <c r="B14" s="42"/>
      <c r="C14" s="42"/>
      <c r="D14" s="42">
        <f ca="1">IF(NOW()&gt;$A14,D13+B14+C14,"")</f>
        <v>0</v>
      </c>
      <c r="E14" s="42">
        <f ca="1">IF(NOW()&gt;$A14,IF($A13&gt;=($G$1+89),IF(AND(MONTH(A14+5)=MONTH(A13+5),MONTH(A14+5)=MONTH(A12+5)),0,1),0),"")</f>
        <v>0</v>
      </c>
      <c r="F14" s="42"/>
      <c r="G14" s="42">
        <f ca="1">IF(NOW()&gt;$A14,IF(G13+E14+F14&gt;24,24,G13+E14+F14),"")</f>
        <v>0</v>
      </c>
    </row>
    <row r="15" spans="1:7" ht="12.75">
      <c r="A15" s="34">
        <f>A14+14</f>
        <v>39907</v>
      </c>
      <c r="B15" s="42"/>
      <c r="C15" s="42"/>
      <c r="D15" s="42">
        <f ca="1">IF(NOW()&gt;$A15,D14+B15+C15,"")</f>
        <v>0</v>
      </c>
      <c r="E15" s="42">
        <f ca="1">IF(NOW()&gt;$A15,IF($A14&gt;=($G$1+89),IF(AND(MONTH(A15+5)=MONTH(A14+5),MONTH(A15+5)=MONTH(A13+5)),0,1),0),"")</f>
        <v>1</v>
      </c>
      <c r="F15" s="42"/>
      <c r="G15" s="42">
        <f ca="1">IF(NOW()&gt;$A15,IF(G14+E15+F15&gt;24,24,G14+E15+F15),"")</f>
        <v>1</v>
      </c>
    </row>
    <row r="16" spans="1:7" ht="12.75">
      <c r="A16" s="34">
        <f>A15+14</f>
        <v>39921</v>
      </c>
      <c r="B16" s="42"/>
      <c r="C16" s="42"/>
      <c r="D16" s="42">
        <f ca="1">IF(NOW()&gt;$A16,D15+B16+C16,"")</f>
        <v>0</v>
      </c>
      <c r="E16" s="42">
        <f ca="1">IF(NOW()&gt;$A16,IF($A15&gt;=($G$1+89),IF(AND(MONTH(A16+5)=MONTH(A15+5),MONTH(A16+5)=MONTH(A14+5)),0,1),0),"")</f>
        <v>1</v>
      </c>
      <c r="F16" s="42"/>
      <c r="G16" s="42">
        <f ca="1">IF(NOW()&gt;$A16,IF(G15+E16+F16&gt;24,24,G15+E16+F16),"")</f>
        <v>2</v>
      </c>
    </row>
    <row r="17" spans="1:7" ht="12.75">
      <c r="A17" s="34">
        <f>A16+14</f>
        <v>39935</v>
      </c>
      <c r="B17" s="42"/>
      <c r="C17" s="42"/>
      <c r="D17" s="42">
        <f ca="1">IF(NOW()&gt;$A17,D16+B17+C17,"")</f>
      </c>
      <c r="E17" s="42">
        <f ca="1">IF(NOW()&gt;$A17,IF($A16&gt;=($G$1+89),IF(AND(MONTH(A17+5)=MONTH(A16+5),MONTH(A17+5)=MONTH(A15+5)),0,1),0),"")</f>
      </c>
      <c r="F17" s="42"/>
      <c r="G17" s="42">
        <f ca="1">IF(NOW()&gt;$A17,IF(G16+E17+F17&gt;24,24,G16+E17+F17),"")</f>
      </c>
    </row>
    <row r="18" spans="1:7" ht="12.75">
      <c r="A18" s="34">
        <f>A17+14</f>
        <v>39949</v>
      </c>
      <c r="B18" s="42"/>
      <c r="C18" s="42"/>
      <c r="D18" s="42">
        <f ca="1">IF(NOW()&gt;$A18,D17+B18+C18,"")</f>
      </c>
      <c r="E18" s="42">
        <f ca="1">IF(NOW()&gt;$A18,IF($A17&gt;=($G$1+89),IF(AND(MONTH(A18+5)=MONTH(A17+5),MONTH(A18+5)=MONTH(A16+5)),0,1),0),"")</f>
      </c>
      <c r="F18" s="42"/>
      <c r="G18" s="42">
        <f ca="1">IF(NOW()&gt;$A18,IF(G17+E18+F18&gt;24,24,G17+E18+F18),"")</f>
      </c>
    </row>
    <row r="19" spans="1:7" ht="12.75">
      <c r="A19" s="34">
        <f>A18+14</f>
        <v>39963</v>
      </c>
      <c r="B19" s="42"/>
      <c r="C19" s="42"/>
      <c r="D19" s="42">
        <f ca="1">IF(NOW()&gt;$A19,D18+B19+C19,"")</f>
      </c>
      <c r="E19" s="42">
        <f ca="1">IF(NOW()&gt;$A19,IF($A18&gt;=($G$1+89),IF(AND(MONTH(A19+5)=MONTH(A18+5),MONTH(A19+5)=MONTH(A17+5)),0,1),0),"")</f>
      </c>
      <c r="F19" s="42"/>
      <c r="G19" s="42">
        <f ca="1">IF(NOW()&gt;$A19,IF(G18+E19+F19&gt;24,24,G18+E19+F19),"")</f>
      </c>
    </row>
    <row r="20" spans="1:7" ht="12.75">
      <c r="A20" s="34">
        <f>A19+14</f>
        <v>39977</v>
      </c>
      <c r="B20" s="42"/>
      <c r="C20" s="42"/>
      <c r="D20" s="42">
        <f ca="1">IF(NOW()&gt;$A20,D19+B20+C20,"")</f>
      </c>
      <c r="E20" s="42">
        <f ca="1">IF(NOW()&gt;$A20,IF($A19&gt;=($G$1+89),IF(AND(MONTH(A20+5)=MONTH(A19+5),MONTH(A20+5)=MONTH(A18+5)),0,1),0),"")</f>
      </c>
      <c r="F20" s="42"/>
      <c r="G20" s="42">
        <f ca="1">IF(NOW()&gt;$A20,IF(G19+E20+F20&gt;24,24,G19+E20+F20),"")</f>
      </c>
    </row>
    <row r="21" spans="1:7" ht="12.75">
      <c r="A21" s="34">
        <f>A20+14</f>
        <v>39991</v>
      </c>
      <c r="B21" s="42"/>
      <c r="C21" s="42"/>
      <c r="D21" s="42">
        <f ca="1">IF(NOW()&gt;$A21,D20+B21+C21,"")</f>
      </c>
      <c r="E21" s="42">
        <f ca="1">IF(NOW()&gt;$A21,IF($A20&gt;=($G$1+89),IF(AND(MONTH(A21+5)=MONTH(A20+5),MONTH(A21+5)=MONTH(A19+5)),0,1),0),"")</f>
      </c>
      <c r="F21" s="42"/>
      <c r="G21" s="42">
        <f ca="1">IF(NOW()&gt;$A21,IF(G20+E21+F21&gt;24,24,G20+E21+F21),"")</f>
      </c>
    </row>
    <row r="22" spans="1:7" ht="12.75">
      <c r="A22" s="34">
        <f>A21+14</f>
        <v>40005</v>
      </c>
      <c r="B22" s="42"/>
      <c r="C22" s="42"/>
      <c r="D22" s="42">
        <f ca="1">IF(NOW()&gt;$A22,D21+B22+C22,"")</f>
      </c>
      <c r="E22" s="42">
        <f ca="1">IF(NOW()&gt;$A22,IF($A21&gt;=($G$1+89),IF(AND(MONTH(A22+5)=MONTH(A21+5),MONTH(A22+5)=MONTH(A20+5)),0,1),0),"")</f>
      </c>
      <c r="F22" s="42"/>
      <c r="G22" s="42">
        <f ca="1">IF(NOW()&gt;$A22,IF(G21+E22+F22&gt;24,24,G21+E22+F22),"")</f>
      </c>
    </row>
    <row r="23" spans="1:7" ht="12.75">
      <c r="A23" s="34">
        <f>A22+14</f>
        <v>40019</v>
      </c>
      <c r="B23" s="42"/>
      <c r="C23" s="42"/>
      <c r="D23" s="42">
        <f ca="1">IF(NOW()&gt;$A23,D22+B23+C23,"")</f>
      </c>
      <c r="E23" s="42">
        <f ca="1">IF(NOW()&gt;$A23,IF($A22&gt;=($G$1+89),IF(AND(MONTH(A23+5)=MONTH(A22+5),MONTH(A23+5)=MONTH(A21+5)),0,1),0),"")</f>
      </c>
      <c r="F23" s="42"/>
      <c r="G23" s="42">
        <f ca="1">IF(NOW()&gt;$A23,IF(G22+E23+F23&gt;24,24,G22+E23+F23),"")</f>
      </c>
    </row>
    <row r="24" spans="1:4" ht="12.75">
      <c r="A24"/>
      <c r="B24"/>
      <c r="C24"/>
      <c r="D24"/>
    </row>
    <row r="25" spans="1:7" ht="7.5" customHeight="1">
      <c r="A25" s="60"/>
      <c r="B25" s="61"/>
      <c r="C25" s="61"/>
      <c r="D25" s="61"/>
      <c r="E25" s="62"/>
      <c r="F25" s="62"/>
      <c r="G25" s="62"/>
    </row>
  </sheetData>
  <mergeCells count="9">
    <mergeCell ref="B1:E1"/>
    <mergeCell ref="N1:O1"/>
    <mergeCell ref="B2:C2"/>
    <mergeCell ref="N2:O2"/>
    <mergeCell ref="Q2:R2"/>
    <mergeCell ref="B3:C3"/>
    <mergeCell ref="B4:G4"/>
    <mergeCell ref="B6:C6"/>
    <mergeCell ref="E6:F6"/>
  </mergeCells>
  <printOptions horizontalCentered="1"/>
  <pageMargins left="0.5" right="0.5" top="0.5" bottom="0.7388888888888889" header="0.5118055555555555" footer="0.5"/>
  <pageSetup horizontalDpi="300" verticalDpi="300" orientation="landscape"/>
  <headerFooter alignWithMargins="0"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workbookViewId="0" topLeftCell="A1">
      <selection activeCell="O48" sqref="O48"/>
    </sheetView>
  </sheetViews>
  <sheetFormatPr defaultColWidth="12.57421875" defaultRowHeight="12.75"/>
  <cols>
    <col min="1" max="1" width="12.00390625" style="1" customWidth="1"/>
    <col min="2" max="3" width="6.8515625" style="1" customWidth="1"/>
    <col min="4" max="4" width="12.00390625" style="1" customWidth="1"/>
    <col min="5" max="6" width="6.57421875" style="0" customWidth="1"/>
    <col min="8" max="9" width="6.57421875" style="0" customWidth="1"/>
    <col min="11" max="12" width="6.57421875" style="0" customWidth="1"/>
    <col min="14" max="15" width="6.421875" style="0" customWidth="1"/>
    <col min="17" max="17" width="6.421875" style="0" customWidth="1"/>
    <col min="18" max="18" width="6.57421875" style="0" customWidth="1"/>
    <col min="20" max="40" width="8.421875" style="0" customWidth="1"/>
    <col min="41" max="42" width="8.140625" style="0" customWidth="1"/>
    <col min="43" max="16384" width="11.57421875" style="0" customWidth="1"/>
  </cols>
  <sheetData>
    <row r="1" spans="1:19" ht="12.75">
      <c r="A1" s="21" t="s">
        <v>27</v>
      </c>
      <c r="B1" s="22" t="s">
        <v>28</v>
      </c>
      <c r="C1" s="22">
        <v>360102</v>
      </c>
      <c r="D1" s="22">
        <v>34891</v>
      </c>
      <c r="E1" s="22">
        <v>2080</v>
      </c>
      <c r="F1" s="23">
        <v>360102</v>
      </c>
      <c r="G1" s="24">
        <v>34891</v>
      </c>
      <c r="H1" s="25">
        <v>2080</v>
      </c>
      <c r="I1" s="25">
        <f ca="1">CHOOSE(ROUNDDOWN((NOW()-G1)/365.25,0)+1,0,40,80,80,80,120,120,120,120,120,120,120,120,120,120,120,120,120,120,120,120,120)*H1/2080</f>
        <v>120</v>
      </c>
      <c r="N1" s="37">
        <f>DATE(YEAR(N3)-1,MONTH(N3),DAY(N3))</f>
        <v>39274</v>
      </c>
      <c r="O1" s="37"/>
      <c r="P1" s="83" t="s">
        <v>117</v>
      </c>
      <c r="Q1" s="84" t="s">
        <v>118</v>
      </c>
      <c r="R1" s="84"/>
      <c r="S1" s="83" t="s">
        <v>119</v>
      </c>
    </row>
    <row r="2" spans="1:19" ht="12.75">
      <c r="A2" s="38" t="s">
        <v>84</v>
      </c>
      <c r="B2" s="39" t="s">
        <v>85</v>
      </c>
      <c r="C2" s="39"/>
      <c r="D2" s="40">
        <f>INDEX($D$7:D$48,COUNT($D$7:D$48),1)</f>
        <v>45</v>
      </c>
      <c r="E2" s="39" t="s">
        <v>86</v>
      </c>
      <c r="F2" s="39"/>
      <c r="G2" s="40">
        <f>INDEX($G$7:G$48,COUNT($G$7:G$48),1)</f>
        <v>24</v>
      </c>
      <c r="L2" s="41"/>
      <c r="M2" s="42"/>
      <c r="N2" s="37">
        <v>39359</v>
      </c>
      <c r="O2" s="37"/>
      <c r="P2" s="33">
        <f>N2-N1</f>
        <v>85</v>
      </c>
      <c r="Q2" s="43">
        <f>P2/($P$2+$P$3)</f>
        <v>0.23224043715846995</v>
      </c>
      <c r="R2" s="43"/>
      <c r="S2" s="44">
        <f>I1*Q2</f>
        <v>27.868852459016395</v>
      </c>
    </row>
    <row r="3" spans="1:19" ht="12.75">
      <c r="A3" s="45" t="s">
        <v>87</v>
      </c>
      <c r="B3"/>
      <c r="C3"/>
      <c r="D3"/>
      <c r="L3" s="41"/>
      <c r="M3" s="42"/>
      <c r="N3" s="37">
        <f>IF(DATE(2007,MONTH(G1),DAY(G1))&gt;N2,DATE(2007,MONTH(G1),DAY(G1)),DATE(2008,MONTH(G1),DAY(G1)))</f>
        <v>39640</v>
      </c>
      <c r="O3" s="37"/>
      <c r="P3" s="33">
        <f>N3-N2</f>
        <v>281</v>
      </c>
      <c r="Q3" s="43">
        <f>P3/(P2+P3)</f>
        <v>0.76775956284153</v>
      </c>
      <c r="R3" s="43"/>
      <c r="S3" s="44">
        <f>I1*Q3</f>
        <v>92.1311475409836</v>
      </c>
    </row>
    <row r="4" spans="1:19" ht="12.75">
      <c r="A4" s="46" t="str">
        <f>TEXT(INDEX($A$7:A$48,COUNT($D$7:D$48),1),"MM/DD/YY")</f>
        <v>04/18/09</v>
      </c>
      <c r="B4" s="47" t="s">
        <v>88</v>
      </c>
      <c r="C4" s="47"/>
      <c r="D4" s="47"/>
      <c r="E4" s="47"/>
      <c r="F4" s="47"/>
      <c r="G4" s="47"/>
      <c r="H4" s="48" t="s">
        <v>89</v>
      </c>
      <c r="I4" s="48"/>
      <c r="J4" s="48"/>
      <c r="K4" s="48"/>
      <c r="L4" s="48"/>
      <c r="M4" s="48"/>
      <c r="N4" s="49" t="s">
        <v>90</v>
      </c>
      <c r="O4" s="49"/>
      <c r="P4" s="49"/>
      <c r="Q4" s="49"/>
      <c r="R4" s="49"/>
      <c r="S4" s="49"/>
    </row>
    <row r="5" spans="1:19" ht="12.75">
      <c r="A5" s="50" t="s">
        <v>91</v>
      </c>
      <c r="B5" s="51" t="s">
        <v>92</v>
      </c>
      <c r="C5" s="51" t="s">
        <v>93</v>
      </c>
      <c r="D5" s="52" t="s">
        <v>94</v>
      </c>
      <c r="E5" s="51" t="s">
        <v>92</v>
      </c>
      <c r="F5" s="51" t="s">
        <v>93</v>
      </c>
      <c r="G5" s="52" t="s">
        <v>94</v>
      </c>
      <c r="H5" s="53" t="s">
        <v>92</v>
      </c>
      <c r="I5" s="53" t="s">
        <v>93</v>
      </c>
      <c r="J5" s="53" t="s">
        <v>95</v>
      </c>
      <c r="K5" s="53" t="s">
        <v>92</v>
      </c>
      <c r="L5" s="53" t="s">
        <v>93</v>
      </c>
      <c r="M5" s="53" t="s">
        <v>96</v>
      </c>
      <c r="N5" s="54" t="s">
        <v>92</v>
      </c>
      <c r="O5" s="54" t="s">
        <v>93</v>
      </c>
      <c r="P5" s="54" t="s">
        <v>95</v>
      </c>
      <c r="Q5" s="54" t="s">
        <v>92</v>
      </c>
      <c r="R5" s="54" t="s">
        <v>93</v>
      </c>
      <c r="S5" s="54" t="s">
        <v>96</v>
      </c>
    </row>
    <row r="6" spans="1:19" ht="12.75">
      <c r="A6" s="51" t="s">
        <v>97</v>
      </c>
      <c r="B6" s="51" t="s">
        <v>95</v>
      </c>
      <c r="C6" s="51"/>
      <c r="D6" s="51" t="s">
        <v>95</v>
      </c>
      <c r="E6" s="51" t="s">
        <v>96</v>
      </c>
      <c r="F6" s="51"/>
      <c r="G6" s="51" t="s">
        <v>96</v>
      </c>
      <c r="H6" s="55" t="s">
        <v>95</v>
      </c>
      <c r="I6" s="55"/>
      <c r="J6" s="55" t="s">
        <v>98</v>
      </c>
      <c r="K6" s="55" t="s">
        <v>96</v>
      </c>
      <c r="L6" s="55"/>
      <c r="M6" s="55" t="s">
        <v>98</v>
      </c>
      <c r="N6" s="56" t="s">
        <v>95</v>
      </c>
      <c r="O6" s="56"/>
      <c r="P6" s="56" t="s">
        <v>98</v>
      </c>
      <c r="Q6" s="56" t="s">
        <v>96</v>
      </c>
      <c r="R6" s="56"/>
      <c r="S6" s="56" t="s">
        <v>98</v>
      </c>
    </row>
    <row r="7" spans="1:19" ht="12.75">
      <c r="A7" s="34">
        <v>39361</v>
      </c>
      <c r="B7" s="57"/>
      <c r="C7" s="57"/>
      <c r="D7" s="42">
        <f>P7+J7+H7</f>
        <v>102</v>
      </c>
      <c r="E7" s="57"/>
      <c r="F7" s="57"/>
      <c r="G7" s="42">
        <f>S7+M7+K7</f>
        <v>24</v>
      </c>
      <c r="H7" s="57"/>
      <c r="I7" s="57"/>
      <c r="J7" s="58">
        <v>102</v>
      </c>
      <c r="K7" s="57"/>
      <c r="L7" s="57"/>
      <c r="M7" s="58">
        <v>24</v>
      </c>
      <c r="N7" s="57"/>
      <c r="O7" s="57"/>
      <c r="P7" s="58">
        <v>0</v>
      </c>
      <c r="Q7" s="57"/>
      <c r="R7" s="57"/>
      <c r="S7" s="58">
        <v>0</v>
      </c>
    </row>
    <row r="8" spans="1:19" ht="12.75">
      <c r="A8" s="34">
        <f>A7+14</f>
        <v>39375</v>
      </c>
      <c r="B8" s="42">
        <f>IF(H8+N8&lt;&gt;0,H8+N8,"")</f>
      </c>
      <c r="C8" s="42">
        <f>IF(I8+O8&lt;&gt;0,I8+O8,"")</f>
      </c>
      <c r="D8" s="42">
        <f ca="1">IF(NOW()&gt;$A8,P8+J8,"")</f>
        <v>102</v>
      </c>
      <c r="E8" s="42">
        <f>IF(K8+Q8&lt;&gt;0,K8+Q8,"")</f>
        <v>1</v>
      </c>
      <c r="F8" s="42">
        <f>IF(L8+R8&lt;&gt;0,L8+R8,"")</f>
      </c>
      <c r="G8" s="42">
        <f ca="1">IF(NOW()&gt;$A8,IF(S8+M8&gt;24,24,S8+M8),"")</f>
        <v>24</v>
      </c>
      <c r="H8" s="42"/>
      <c r="I8" s="42"/>
      <c r="J8" s="42">
        <f ca="1">IF(NOW()&gt;$A8,J7+H8+I8,"")</f>
        <v>102</v>
      </c>
      <c r="K8" s="42"/>
      <c r="L8" s="42"/>
      <c r="M8" s="42">
        <f ca="1">IF(NOW()&gt;$A8,M7+K8+L8-Q8,"")</f>
        <v>23</v>
      </c>
      <c r="N8" s="42"/>
      <c r="O8" s="42"/>
      <c r="P8" s="42">
        <f ca="1">IF(NOW()&gt;$A8,P7+N8+O8,"")</f>
        <v>0</v>
      </c>
      <c r="Q8" s="42">
        <v>1</v>
      </c>
      <c r="R8" s="42"/>
      <c r="S8" s="42">
        <f ca="1">IF(NOW()&gt;$A8,IF(S7+Q8+R8&gt;24,24,S7+Q8+R8),"")</f>
        <v>1</v>
      </c>
    </row>
    <row r="9" spans="1:19" ht="12.75">
      <c r="A9" s="34">
        <f>A8+14</f>
        <v>39389</v>
      </c>
      <c r="B9" s="42">
        <f>IF(H9+N9&lt;&gt;0,H9+N9,"")</f>
      </c>
      <c r="C9" s="42">
        <f>IF(I9+O9&lt;&gt;0,I9+O9,"")</f>
      </c>
      <c r="D9" s="42">
        <f ca="1">IF(NOW()&gt;$A9,P9+J9,"")</f>
        <v>102</v>
      </c>
      <c r="E9" s="42">
        <f>IF(K9+Q9&lt;&gt;0,K9+Q9,"")</f>
        <v>1</v>
      </c>
      <c r="F9" s="42">
        <f>IF(L9+R9&lt;&gt;0,L9+R9,"")</f>
      </c>
      <c r="G9" s="42">
        <f ca="1">IF(NOW()&gt;$A9,IF(S9+M9&gt;24,24,S9+M9),"")</f>
        <v>24</v>
      </c>
      <c r="H9" s="42"/>
      <c r="I9" s="42"/>
      <c r="J9" s="42">
        <f ca="1">IF(NOW()&gt;$A9,J8+H9+I9,"")</f>
        <v>102</v>
      </c>
      <c r="K9" s="42"/>
      <c r="L9" s="42"/>
      <c r="M9" s="42">
        <f ca="1">IF(NOW()&gt;$A9,M8+K9+L9-Q9,"")</f>
        <v>22</v>
      </c>
      <c r="N9" s="42"/>
      <c r="O9" s="42"/>
      <c r="P9" s="42">
        <f ca="1">IF(NOW()&gt;$A9,P8+N9+O9,"")</f>
        <v>0</v>
      </c>
      <c r="Q9" s="42">
        <v>1</v>
      </c>
      <c r="R9" s="42"/>
      <c r="S9" s="42">
        <f ca="1">IF(NOW()&gt;$A9,IF(S8+Q9+R9&gt;24,24,S8+Q9+R9),"")</f>
        <v>2</v>
      </c>
    </row>
    <row r="10" spans="1:19" ht="12.75">
      <c r="A10" s="34">
        <f>A9+14</f>
        <v>39403</v>
      </c>
      <c r="B10" s="42">
        <f>IF(H10+N10&lt;&gt;0,H10+N10,"")</f>
      </c>
      <c r="C10" s="42">
        <f>IF(I10+O10&lt;&gt;0,I10+O10,"")</f>
      </c>
      <c r="D10" s="42">
        <f ca="1">IF(NOW()&gt;$A10,P10+J10,"")</f>
        <v>102</v>
      </c>
      <c r="E10" s="42">
        <f>IF(K10+Q10&lt;&gt;0,K10+Q10,"")</f>
        <v>1</v>
      </c>
      <c r="F10" s="42">
        <f>IF(L10+R10&lt;&gt;0,L10+R10,"")</f>
      </c>
      <c r="G10" s="42">
        <f ca="1">IF(NOW()&gt;$A10,IF(S10+M10&gt;24,24,S10+M10),"")</f>
        <v>24</v>
      </c>
      <c r="H10" s="42"/>
      <c r="I10" s="42"/>
      <c r="J10" s="42">
        <f ca="1">IF(NOW()&gt;$A10,J9+H10+I10,"")</f>
        <v>102</v>
      </c>
      <c r="K10" s="42"/>
      <c r="L10" s="42"/>
      <c r="M10" s="42">
        <f ca="1">IF(NOW()&gt;$A10,M9+K10+L10-Q10,"")</f>
        <v>21</v>
      </c>
      <c r="N10" s="42"/>
      <c r="O10" s="42"/>
      <c r="P10" s="42">
        <f ca="1">IF(NOW()&gt;$A10,P9+N10+O10,"")</f>
        <v>0</v>
      </c>
      <c r="Q10" s="42">
        <v>1</v>
      </c>
      <c r="R10" s="42"/>
      <c r="S10" s="42">
        <f ca="1">IF(NOW()&gt;$A10,IF(S9+Q10+R10&gt;24,24,S9+Q10+R10),"")</f>
        <v>3</v>
      </c>
    </row>
    <row r="11" spans="1:19" ht="12.75">
      <c r="A11" s="34">
        <f>A10+14</f>
        <v>39417</v>
      </c>
      <c r="B11" s="42">
        <f>IF(H11+N11&lt;&gt;0,H11+N11,"")</f>
      </c>
      <c r="C11" s="42">
        <f>IF(I11+O11&lt;&gt;0,I11+O11,"")</f>
        <v>-24</v>
      </c>
      <c r="D11" s="42">
        <f ca="1">IF(NOW()&gt;$A11,P11+J11,"")</f>
        <v>78</v>
      </c>
      <c r="E11" s="42">
        <f>IF(K11+Q11&lt;&gt;0,K11+Q11,"")</f>
        <v>1</v>
      </c>
      <c r="F11" s="42">
        <f>IF(L11+R11&lt;&gt;0,L11+R11,"")</f>
      </c>
      <c r="G11" s="42">
        <f ca="1">IF(NOW()&gt;$A11,IF(S11+M11&gt;24,24,S11+M11),"")</f>
        <v>24</v>
      </c>
      <c r="H11" s="42"/>
      <c r="I11" s="42">
        <v>-24</v>
      </c>
      <c r="J11" s="42">
        <f ca="1">IF(NOW()&gt;$A11,J10+H11+I11,"")</f>
        <v>78</v>
      </c>
      <c r="K11" s="42"/>
      <c r="L11" s="42"/>
      <c r="M11" s="42">
        <f ca="1">IF(NOW()&gt;$A11,M10+K11+L11-Q11,"")</f>
        <v>20</v>
      </c>
      <c r="N11" s="42"/>
      <c r="O11" s="42"/>
      <c r="P11" s="42">
        <f ca="1">IF(NOW()&gt;$A11,P10+N11+O11,"")</f>
        <v>0</v>
      </c>
      <c r="Q11" s="42">
        <v>1</v>
      </c>
      <c r="R11" s="42"/>
      <c r="S11" s="42">
        <f ca="1">IF(NOW()&gt;$A11,IF(S10+Q11+R11&gt;24,24,S10+Q11+R11),"")</f>
        <v>4</v>
      </c>
    </row>
    <row r="12" spans="1:19" ht="12.75">
      <c r="A12" s="34">
        <f>A11+14</f>
        <v>39431</v>
      </c>
      <c r="B12" s="42">
        <f>IF(H12+N12&lt;&gt;0,H12+N12,"")</f>
      </c>
      <c r="C12" s="42">
        <f>IF(I12+O12&lt;&gt;0,I12+O12,"")</f>
      </c>
      <c r="D12" s="42">
        <f ca="1">IF(NOW()&gt;$A12,P12+J12,"")</f>
        <v>78</v>
      </c>
      <c r="E12" s="42">
        <f>IF(K12+Q12&lt;&gt;0,K12+Q12,"")</f>
        <v>1</v>
      </c>
      <c r="F12" s="42">
        <f>IF(L12+R12&lt;&gt;0,L12+R12,"")</f>
      </c>
      <c r="G12" s="42">
        <f ca="1">IF(NOW()&gt;$A12,IF(S12+M12&gt;24,24,S12+M12),"")</f>
        <v>24</v>
      </c>
      <c r="H12" s="42"/>
      <c r="I12" s="42"/>
      <c r="J12" s="42">
        <f ca="1">IF(NOW()&gt;$A12,J11+H12+I12,"")</f>
        <v>78</v>
      </c>
      <c r="K12" s="42"/>
      <c r="L12" s="42"/>
      <c r="M12" s="42">
        <f ca="1">IF(NOW()&gt;$A12,M11+K12+L12-Q12,"")</f>
        <v>19</v>
      </c>
      <c r="N12" s="42"/>
      <c r="O12" s="42"/>
      <c r="P12" s="42">
        <f ca="1">IF(NOW()&gt;$A12,P11+N12+O12,"")</f>
        <v>0</v>
      </c>
      <c r="Q12" s="42">
        <v>1</v>
      </c>
      <c r="R12" s="42"/>
      <c r="S12" s="42">
        <f ca="1">IF(NOW()&gt;$A12,IF(S11+Q12+R12&gt;24,24,S11+Q12+R12),"")</f>
        <v>5</v>
      </c>
    </row>
    <row r="13" spans="1:19" ht="12.75">
      <c r="A13" s="34">
        <f>A12+14</f>
        <v>39445</v>
      </c>
      <c r="B13" s="42">
        <f>IF(H13+N13&lt;&gt;0,H13+N13,"")</f>
      </c>
      <c r="C13" s="42">
        <f>IF(I13+O13&lt;&gt;0,I13+O13,"")</f>
      </c>
      <c r="D13" s="42">
        <f ca="1">IF(NOW()&gt;$A13,P13+J13,"")</f>
        <v>78</v>
      </c>
      <c r="E13" s="42">
        <f>IF(K13+Q13&lt;&gt;0,K13+Q13,"")</f>
      </c>
      <c r="F13" s="42">
        <f>IF(L13+R13&lt;&gt;0,L13+R13,"")</f>
      </c>
      <c r="G13" s="42">
        <f ca="1">IF(NOW()&gt;$A13,IF(S13+M13&gt;24,24,S13+M13),"")</f>
        <v>24</v>
      </c>
      <c r="H13" s="42"/>
      <c r="I13" s="42"/>
      <c r="J13" s="42">
        <f ca="1">IF(NOW()&gt;$A13,J12+H13+I13,"")</f>
        <v>78</v>
      </c>
      <c r="K13" s="42"/>
      <c r="L13" s="42"/>
      <c r="M13" s="42">
        <f ca="1">IF(NOW()&gt;$A13,M12+K13+L13-Q13,"")</f>
        <v>19</v>
      </c>
      <c r="N13" s="42"/>
      <c r="O13" s="42"/>
      <c r="P13" s="42">
        <f ca="1">IF(NOW()&gt;$A13,P12+N13+O13,"")</f>
        <v>0</v>
      </c>
      <c r="Q13" s="59">
        <v>0</v>
      </c>
      <c r="R13" s="42"/>
      <c r="S13" s="42">
        <f ca="1">IF(NOW()&gt;$A13,IF(S12+Q13+R13&gt;24,24,S12+Q13+R13),"")</f>
        <v>5</v>
      </c>
    </row>
    <row r="14" spans="1:19" ht="12.75">
      <c r="A14" s="34">
        <f>A13+14</f>
        <v>39459</v>
      </c>
      <c r="B14" s="42">
        <f>IF(H14+N14&lt;&gt;0,H14+N14,"")</f>
      </c>
      <c r="C14" s="42">
        <f>IF(I14+O14&lt;&gt;0,I14+O14,"")</f>
      </c>
      <c r="D14" s="42">
        <f ca="1">IF(NOW()&gt;$A14,P14+J14,"")</f>
        <v>78</v>
      </c>
      <c r="E14" s="42">
        <f>IF(K14+Q14&lt;&gt;0,K14+Q14,"")</f>
        <v>1</v>
      </c>
      <c r="F14" s="42">
        <f>IF(L14+R14&lt;&gt;0,L14+R14,"")</f>
      </c>
      <c r="G14" s="42">
        <f ca="1">IF(NOW()&gt;$A14,IF(S14+M14&gt;24,24,S14+M14),"")</f>
        <v>24</v>
      </c>
      <c r="H14" s="42"/>
      <c r="I14" s="42"/>
      <c r="J14" s="42">
        <f ca="1">IF(NOW()&gt;$A14,J13+H14+I14,"")</f>
        <v>78</v>
      </c>
      <c r="K14" s="42"/>
      <c r="L14" s="42"/>
      <c r="M14" s="42">
        <f ca="1">IF(NOW()&gt;$A14,M13+K14+L14-Q14,"")</f>
        <v>18</v>
      </c>
      <c r="N14" s="42"/>
      <c r="O14" s="42"/>
      <c r="P14" s="42">
        <f ca="1">IF(NOW()&gt;$A14,P13+N14+O14,"")</f>
        <v>0</v>
      </c>
      <c r="Q14" s="42">
        <v>1</v>
      </c>
      <c r="R14" s="42"/>
      <c r="S14" s="42">
        <f ca="1">IF(NOW()&gt;$A14,IF(S13+Q14+R14&gt;24,24,S13+Q14+R14),"")</f>
        <v>6</v>
      </c>
    </row>
    <row r="15" spans="1:19" ht="12.75">
      <c r="A15" s="34">
        <f>A14+14</f>
        <v>39473</v>
      </c>
      <c r="B15" s="42">
        <f>IF(H15+N15&lt;&gt;0,H15+N15,"")</f>
      </c>
      <c r="C15" s="42">
        <f>IF(I15+O15&lt;&gt;0,I15+O15,"")</f>
      </c>
      <c r="D15" s="42">
        <f ca="1">IF(NOW()&gt;$A15,P15+J15,"")</f>
        <v>78</v>
      </c>
      <c r="E15" s="42">
        <f>IF(K15+Q15&lt;&gt;0,K15+Q15,"")</f>
        <v>1</v>
      </c>
      <c r="F15" s="42">
        <f>IF(L15+R15&lt;&gt;0,L15+R15,"")</f>
      </c>
      <c r="G15" s="42">
        <f ca="1">IF(NOW()&gt;$A15,IF(S15+M15&gt;24,24,S15+M15),"")</f>
        <v>24</v>
      </c>
      <c r="H15" s="42"/>
      <c r="I15" s="42"/>
      <c r="J15" s="42">
        <f ca="1">IF(NOW()&gt;$A15,J14+H15+I15,"")</f>
        <v>78</v>
      </c>
      <c r="K15" s="42"/>
      <c r="L15" s="42"/>
      <c r="M15" s="42">
        <f ca="1">IF(NOW()&gt;$A15,M14+K15+L15-Q15,"")</f>
        <v>17</v>
      </c>
      <c r="N15" s="42"/>
      <c r="O15" s="42"/>
      <c r="P15" s="42">
        <f ca="1">IF(NOW()&gt;$A15,P14+N15+O15,"")</f>
        <v>0</v>
      </c>
      <c r="Q15" s="42">
        <v>1</v>
      </c>
      <c r="R15" s="42"/>
      <c r="S15" s="42">
        <f ca="1">IF(NOW()&gt;$A15,IF(S14+Q15+R15&gt;24,24,S14+Q15+R15),"")</f>
        <v>7</v>
      </c>
    </row>
    <row r="16" spans="1:19" ht="12.75">
      <c r="A16" s="34">
        <f>A15+14</f>
        <v>39487</v>
      </c>
      <c r="B16" s="42">
        <f>IF(H16+N16&lt;&gt;0,H16+N16,"")</f>
      </c>
      <c r="C16" s="42">
        <f>IF(I16+O16&lt;&gt;0,I16+O16,"")</f>
      </c>
      <c r="D16" s="42">
        <f ca="1">IF(NOW()&gt;$A16,P16+J16,"")</f>
        <v>78</v>
      </c>
      <c r="E16" s="42">
        <f>IF(K16+Q16&lt;&gt;0,K16+Q16,"")</f>
        <v>1</v>
      </c>
      <c r="F16" s="42">
        <f>IF(L16+R16&lt;&gt;0,L16+R16,"")</f>
      </c>
      <c r="G16" s="42">
        <f ca="1">IF(NOW()&gt;$A16,IF(S16+M16&gt;24,24,S16+M16),"")</f>
        <v>24</v>
      </c>
      <c r="H16" s="42"/>
      <c r="I16" s="42"/>
      <c r="J16" s="42">
        <f ca="1">IF(NOW()&gt;$A16,J15+H16+I16,"")</f>
        <v>78</v>
      </c>
      <c r="K16" s="42"/>
      <c r="L16" s="42"/>
      <c r="M16" s="42">
        <f ca="1">IF(NOW()&gt;$A16,M15+K16+L16-Q16,"")</f>
        <v>16</v>
      </c>
      <c r="N16" s="42"/>
      <c r="O16" s="42"/>
      <c r="P16" s="42">
        <f ca="1">IF(NOW()&gt;$A16,P15+N16+O16,"")</f>
        <v>0</v>
      </c>
      <c r="Q16" s="42">
        <v>1</v>
      </c>
      <c r="R16" s="42"/>
      <c r="S16" s="42">
        <f ca="1">IF(NOW()&gt;$A16,IF(S15+Q16+R16&gt;24,24,S15+Q16+R16),"")</f>
        <v>8</v>
      </c>
    </row>
    <row r="17" spans="1:19" ht="12.75">
      <c r="A17" s="34">
        <f>A16+14</f>
        <v>39501</v>
      </c>
      <c r="B17" s="42">
        <f>IF(H17+N17&lt;&gt;0,H17+N17,"")</f>
      </c>
      <c r="C17" s="42">
        <f>IF(I17+O17&lt;&gt;0,I17+O17,"")</f>
      </c>
      <c r="D17" s="42">
        <f ca="1">IF(NOW()&gt;$A17,P17+J17,"")</f>
        <v>78</v>
      </c>
      <c r="E17" s="42">
        <f>IF(K17+Q17&lt;&gt;0,K17+Q17,"")</f>
        <v>1</v>
      </c>
      <c r="F17" s="42">
        <f>IF(L17+R17&lt;&gt;0,L17+R17,"")</f>
      </c>
      <c r="G17" s="42">
        <f ca="1">IF(NOW()&gt;$A17,IF(S17+M17&gt;24,24,S17+M17),"")</f>
        <v>24</v>
      </c>
      <c r="H17" s="42"/>
      <c r="I17" s="42"/>
      <c r="J17" s="42">
        <f ca="1">IF(NOW()&gt;$A17,J16+H17+I17,"")</f>
        <v>78</v>
      </c>
      <c r="K17" s="42"/>
      <c r="L17" s="42"/>
      <c r="M17" s="42">
        <f ca="1">IF(NOW()&gt;$A17,M16+K17+L17-Q17,"")</f>
        <v>15</v>
      </c>
      <c r="N17" s="42"/>
      <c r="O17" s="42"/>
      <c r="P17" s="42">
        <f ca="1">IF(NOW()&gt;$A17,P16+N17+O17,"")</f>
        <v>0</v>
      </c>
      <c r="Q17" s="42">
        <v>1</v>
      </c>
      <c r="R17" s="42"/>
      <c r="S17" s="42">
        <f ca="1">IF(NOW()&gt;$A17,IF(S16+Q17+R17&gt;24,24,S16+Q17+R17),"")</f>
        <v>9</v>
      </c>
    </row>
    <row r="18" spans="1:19" ht="12.75">
      <c r="A18" s="34">
        <f>A17+14</f>
        <v>39515</v>
      </c>
      <c r="B18" s="42">
        <f>IF(H18+N18&lt;&gt;0,H18+N18,"")</f>
      </c>
      <c r="C18" s="42">
        <f>IF(I18+O18&lt;&gt;0,I18+O18,"")</f>
      </c>
      <c r="D18" s="42">
        <f ca="1">IF(NOW()&gt;$A18,P18+J18,"")</f>
        <v>78</v>
      </c>
      <c r="E18" s="42">
        <f>IF(K18+Q18&lt;&gt;0,K18+Q18,"")</f>
        <v>1</v>
      </c>
      <c r="F18" s="42">
        <f>IF(L18+R18&lt;&gt;0,L18+R18,"")</f>
      </c>
      <c r="G18" s="42">
        <f ca="1">IF(NOW()&gt;$A18,IF(S18+M18&gt;24,24,S18+M18),"")</f>
        <v>24</v>
      </c>
      <c r="H18" s="42"/>
      <c r="I18" s="42"/>
      <c r="J18" s="42">
        <f ca="1">IF(NOW()&gt;$A18,J17+H18+I18,"")</f>
        <v>78</v>
      </c>
      <c r="K18" s="42"/>
      <c r="L18" s="42"/>
      <c r="M18" s="42">
        <f ca="1">IF(NOW()&gt;$A18,M17+K18+L18-Q18,"")</f>
        <v>14</v>
      </c>
      <c r="N18" s="42"/>
      <c r="O18" s="42"/>
      <c r="P18" s="42">
        <f ca="1">IF(NOW()&gt;$A18,P17+N18+O18,"")</f>
        <v>0</v>
      </c>
      <c r="Q18" s="42">
        <v>1</v>
      </c>
      <c r="R18" s="42"/>
      <c r="S18" s="42">
        <f ca="1">IF(NOW()&gt;$A18,IF(S17+Q18+R18&gt;24,24,S17+Q18+R18),"")</f>
        <v>10</v>
      </c>
    </row>
    <row r="19" spans="1:19" ht="12.75">
      <c r="A19" s="34">
        <f>A18+14</f>
        <v>39529</v>
      </c>
      <c r="B19" s="42">
        <f>IF(H19+N19&lt;&gt;0,H19+N19,"")</f>
      </c>
      <c r="C19" s="42">
        <f>IF(I19+O19&lt;&gt;0,I19+O19,"")</f>
      </c>
      <c r="D19" s="42">
        <f ca="1">IF(NOW()&gt;$A19,P19+J19,"")</f>
        <v>78</v>
      </c>
      <c r="E19" s="42">
        <f>IF(K19+Q19&lt;&gt;0,K19+Q19,"")</f>
        <v>1</v>
      </c>
      <c r="F19" s="42">
        <f>IF(L19+R19&lt;&gt;0,L19+R19,"")</f>
      </c>
      <c r="G19" s="42">
        <f ca="1">IF(NOW()&gt;$A19,IF(S19+M19&gt;24,24,S19+M19),"")</f>
        <v>24</v>
      </c>
      <c r="H19" s="42"/>
      <c r="I19" s="42"/>
      <c r="J19" s="42">
        <f ca="1">IF(NOW()&gt;$A19,J18+H19+I19,"")</f>
        <v>78</v>
      </c>
      <c r="K19" s="42"/>
      <c r="L19" s="42"/>
      <c r="M19" s="42">
        <f ca="1">IF(NOW()&gt;$A19,M18+K19+L19-Q19,"")</f>
        <v>13</v>
      </c>
      <c r="N19" s="42"/>
      <c r="O19" s="42"/>
      <c r="P19" s="42">
        <f ca="1">IF(NOW()&gt;$A19,P18+N19+O19,"")</f>
        <v>0</v>
      </c>
      <c r="Q19" s="42">
        <v>1</v>
      </c>
      <c r="R19" s="42"/>
      <c r="S19" s="42">
        <f ca="1">IF(NOW()&gt;$A19,IF(S18+Q19+R19&gt;24,24,S18+Q19+R19),"")</f>
        <v>11</v>
      </c>
    </row>
    <row r="20" spans="1:19" ht="12.75">
      <c r="A20" s="34">
        <f>A19+14</f>
        <v>39543</v>
      </c>
      <c r="B20" s="42">
        <f>IF(H20+N20&lt;&gt;0,H20+N20,"")</f>
      </c>
      <c r="C20" s="42">
        <f>IF(I20+O20&lt;&gt;0,I20+O20,"")</f>
      </c>
      <c r="D20" s="42">
        <f ca="1">IF(NOW()&gt;$A20,P20+J20,"")</f>
        <v>78</v>
      </c>
      <c r="E20" s="42">
        <f>IF(K20+Q20&lt;&gt;0,K20+Q20,"")</f>
        <v>1</v>
      </c>
      <c r="F20" s="42">
        <f>IF(L20+R20&lt;&gt;0,L20+R20,"")</f>
      </c>
      <c r="G20" s="42">
        <f ca="1">IF(NOW()&gt;$A20,IF(S20+M20&gt;24,24,S20+M20),"")</f>
        <v>24</v>
      </c>
      <c r="H20" s="42"/>
      <c r="I20" s="42"/>
      <c r="J20" s="42">
        <f ca="1">IF(NOW()&gt;$A20,J19+H20+I20,"")</f>
        <v>78</v>
      </c>
      <c r="K20" s="42"/>
      <c r="L20" s="42"/>
      <c r="M20" s="42">
        <f ca="1">IF(NOW()&gt;$A20,M19+K20+L20-Q20,"")</f>
        <v>12</v>
      </c>
      <c r="N20" s="42"/>
      <c r="O20" s="42"/>
      <c r="P20" s="42">
        <f ca="1">IF(NOW()&gt;$A20,P19+N20+O20,"")</f>
        <v>0</v>
      </c>
      <c r="Q20" s="42">
        <v>1</v>
      </c>
      <c r="R20" s="42"/>
      <c r="S20" s="42">
        <f ca="1">IF(NOW()&gt;$A20,IF(S19+Q20+R20&gt;24,24,S19+Q20+R20),"")</f>
        <v>12</v>
      </c>
    </row>
    <row r="21" spans="1:19" ht="12.75">
      <c r="A21" s="34">
        <f>A20+14</f>
        <v>39557</v>
      </c>
      <c r="B21" s="42">
        <f>IF(H21+N21&lt;&gt;0,H21+N21,"")</f>
      </c>
      <c r="C21" s="42">
        <f>IF(I21+O21&lt;&gt;0,I21+O21,"")</f>
      </c>
      <c r="D21" s="42">
        <f ca="1">IF(NOW()&gt;$A21,P21+J21,"")</f>
        <v>78</v>
      </c>
      <c r="E21" s="42">
        <f>IF(K21+Q21&lt;&gt;0,K21+Q21,"")</f>
        <v>1</v>
      </c>
      <c r="F21" s="42">
        <f>IF(L21+R21&lt;&gt;0,L21+R21,"")</f>
      </c>
      <c r="G21" s="42">
        <f ca="1">IF(NOW()&gt;$A21,IF(S21+M21&gt;24,24,S21+M21),"")</f>
        <v>24</v>
      </c>
      <c r="H21" s="42"/>
      <c r="I21" s="42"/>
      <c r="J21" s="42">
        <f ca="1">IF(NOW()&gt;$A21,J20+H21+I21,"")</f>
        <v>78</v>
      </c>
      <c r="K21" s="42"/>
      <c r="L21" s="42"/>
      <c r="M21" s="42">
        <f ca="1">IF(NOW()&gt;$A21,M20+K21+L21-Q21,"")</f>
        <v>11</v>
      </c>
      <c r="N21" s="42"/>
      <c r="O21" s="42"/>
      <c r="P21" s="42">
        <f ca="1">IF(NOW()&gt;$A21,P20+N21+O21,"")</f>
        <v>0</v>
      </c>
      <c r="Q21" s="42">
        <v>1</v>
      </c>
      <c r="R21" s="42"/>
      <c r="S21" s="42">
        <f ca="1">IF(NOW()&gt;$A21,IF(S20+Q21+R21&gt;24,24,S20+Q21+R21),"")</f>
        <v>13</v>
      </c>
    </row>
    <row r="22" spans="1:19" ht="12.75">
      <c r="A22" s="34">
        <f>A21+14</f>
        <v>39571</v>
      </c>
      <c r="B22" s="42">
        <f>IF(H22+N22&lt;&gt;0,H22+N22,"")</f>
      </c>
      <c r="C22" s="42">
        <f>IF(I22+O22&lt;&gt;0,I22+O22,"")</f>
      </c>
      <c r="D22" s="42">
        <f ca="1">IF(NOW()&gt;$A22,P22+J22,"")</f>
        <v>78</v>
      </c>
      <c r="E22" s="42">
        <f>IF(K22+Q22&lt;&gt;0,K22+Q22,"")</f>
        <v>1</v>
      </c>
      <c r="F22" s="42">
        <f>IF(L22+R22&lt;&gt;0,L22+R22,"")</f>
      </c>
      <c r="G22" s="42">
        <f ca="1">IF(NOW()&gt;$A22,IF(S22+M22&gt;24,24,S22+M22),"")</f>
        <v>24</v>
      </c>
      <c r="H22" s="42"/>
      <c r="I22" s="42"/>
      <c r="J22" s="42">
        <f ca="1">IF(NOW()&gt;$A22,J21+H22+I22,"")</f>
        <v>78</v>
      </c>
      <c r="K22" s="42"/>
      <c r="L22" s="42"/>
      <c r="M22" s="42">
        <f ca="1">IF(NOW()&gt;$A22,M21+K22+L22-Q22,"")</f>
        <v>10</v>
      </c>
      <c r="N22" s="42"/>
      <c r="O22" s="42"/>
      <c r="P22" s="42">
        <f ca="1">IF(NOW()&gt;$A22,P21+N22+O22,"")</f>
        <v>0</v>
      </c>
      <c r="Q22" s="42">
        <v>1</v>
      </c>
      <c r="R22" s="42"/>
      <c r="S22" s="42">
        <f ca="1">IF(NOW()&gt;$A22,IF(S21+Q22+R22&gt;24,24,S21+Q22+R22),"")</f>
        <v>14</v>
      </c>
    </row>
    <row r="23" spans="1:19" ht="12.75">
      <c r="A23" s="34">
        <f>A22+14</f>
        <v>39585</v>
      </c>
      <c r="B23" s="42">
        <f>IF(H23+N23&lt;&gt;0,H23+N23,"")</f>
      </c>
      <c r="C23" s="42">
        <f>IF(I23+O23&lt;&gt;0,I23+O23,"")</f>
      </c>
      <c r="D23" s="42">
        <f ca="1">IF(NOW()&gt;$A23,P23+J23,"")</f>
        <v>78</v>
      </c>
      <c r="E23" s="42">
        <f>IF(K23+Q23&lt;&gt;0,K23+Q23,"")</f>
        <v>1</v>
      </c>
      <c r="F23" s="42">
        <f>IF(L23+R23&lt;&gt;0,L23+R23,"")</f>
      </c>
      <c r="G23" s="42">
        <f ca="1">IF(NOW()&gt;$A23,IF(S23+M23&gt;24,24,S23+M23),"")</f>
        <v>24</v>
      </c>
      <c r="H23" s="42"/>
      <c r="I23" s="42"/>
      <c r="J23" s="42">
        <f ca="1">IF(NOW()&gt;$A23,J22+H23+I23,"")</f>
        <v>78</v>
      </c>
      <c r="K23" s="42"/>
      <c r="L23" s="42"/>
      <c r="M23" s="42">
        <f ca="1">IF(NOW()&gt;$A23,M22+K23+L23-Q23,"")</f>
        <v>9</v>
      </c>
      <c r="N23" s="42"/>
      <c r="O23" s="42"/>
      <c r="P23" s="42">
        <f ca="1">IF(NOW()&gt;$A23,P22+N23+O23,"")</f>
        <v>0</v>
      </c>
      <c r="Q23" s="42">
        <v>1</v>
      </c>
      <c r="R23" s="42"/>
      <c r="S23" s="42">
        <f ca="1">IF(NOW()&gt;$A23,IF(S22+Q23+R23&gt;24,24,S22+Q23+R23),"")</f>
        <v>15</v>
      </c>
    </row>
    <row r="24" spans="1:19" ht="12.75">
      <c r="A24" s="34">
        <f>A23+14</f>
        <v>39599</v>
      </c>
      <c r="B24" s="42">
        <f>IF(H24+N24&lt;&gt;0,H24+N24,"")</f>
      </c>
      <c r="C24" s="42">
        <f>IF(I24+O24&lt;&gt;0,I24+O24,"")</f>
      </c>
      <c r="D24" s="42">
        <f ca="1">IF(NOW()&gt;$A24,P24+J24,"")</f>
        <v>78</v>
      </c>
      <c r="E24" s="42">
        <f>IF(K24+Q24&lt;&gt;0,K24+Q24,"")</f>
      </c>
      <c r="F24" s="42">
        <f>IF(L24+R24&lt;&gt;0,L24+R24,"")</f>
      </c>
      <c r="G24" s="42">
        <f ca="1">IF(NOW()&gt;$A24,IF(S24+M24&gt;24,24,S24+M24),"")</f>
        <v>24</v>
      </c>
      <c r="H24" s="42"/>
      <c r="I24" s="42"/>
      <c r="J24" s="42">
        <f ca="1">IF(NOW()&gt;$A24,J23+H24+I24,"")</f>
        <v>78</v>
      </c>
      <c r="K24" s="42"/>
      <c r="L24" s="42"/>
      <c r="M24" s="42">
        <f ca="1">IF(NOW()&gt;$A24,M23+K24+L24-Q24,"")</f>
        <v>9</v>
      </c>
      <c r="N24" s="42"/>
      <c r="O24" s="42"/>
      <c r="P24" s="42">
        <f ca="1">IF(NOW()&gt;$A24,P23+N24+O24,"")</f>
        <v>0</v>
      </c>
      <c r="Q24" s="59">
        <v>0</v>
      </c>
      <c r="R24" s="42"/>
      <c r="S24" s="42">
        <f ca="1">IF(NOW()&gt;$A24,IF(S23+Q24+R24&gt;24,24,S23+Q24+R24),"")</f>
        <v>15</v>
      </c>
    </row>
    <row r="25" spans="1:19" ht="12.75">
      <c r="A25" s="34">
        <f>A24+14</f>
        <v>39613</v>
      </c>
      <c r="B25" s="42">
        <f>IF(H25+N25&lt;&gt;0,H25+N25,"")</f>
      </c>
      <c r="C25" s="42">
        <f>IF(I25+O25&lt;&gt;0,I25+O25,"")</f>
      </c>
      <c r="D25" s="42">
        <f ca="1">IF(NOW()&gt;$A25,P25+J25,"")</f>
        <v>78</v>
      </c>
      <c r="E25" s="42">
        <f>IF(K25+Q25&lt;&gt;0,K25+Q25,"")</f>
        <v>1</v>
      </c>
      <c r="F25" s="42">
        <f>IF(L25+R25&lt;&gt;0,L25+R25,"")</f>
      </c>
      <c r="G25" s="42">
        <f ca="1">IF(NOW()&gt;$A25,IF(S25+M25&gt;24,24,S25+M25),"")</f>
        <v>24</v>
      </c>
      <c r="H25" s="42"/>
      <c r="I25" s="42"/>
      <c r="J25" s="42">
        <f ca="1">IF(NOW()&gt;$A25,J24+H25+I25,"")</f>
        <v>78</v>
      </c>
      <c r="K25" s="42"/>
      <c r="L25" s="42"/>
      <c r="M25" s="42">
        <f ca="1">IF(NOW()&gt;$A25,M24+K25+L25-Q25,"")</f>
        <v>8</v>
      </c>
      <c r="N25" s="42"/>
      <c r="O25" s="42"/>
      <c r="P25" s="42">
        <f ca="1">IF(NOW()&gt;$A25,P24+N25+O25,"")</f>
        <v>0</v>
      </c>
      <c r="Q25" s="42">
        <v>1</v>
      </c>
      <c r="R25" s="42"/>
      <c r="S25" s="42">
        <f ca="1">IF(NOW()&gt;$A25,IF(S24+Q25+R25&gt;24,24,S24+Q25+R25),"")</f>
        <v>16</v>
      </c>
    </row>
    <row r="26" spans="1:19" ht="12.75">
      <c r="A26" s="34">
        <f>A25+14</f>
        <v>39627</v>
      </c>
      <c r="B26" s="42">
        <f>IF(H26+N26&lt;&gt;0,H26+N26,"")</f>
      </c>
      <c r="C26" s="42">
        <f>IF(I26+O26&lt;&gt;0,I26+O26,"")</f>
      </c>
      <c r="D26" s="42">
        <f ca="1">IF(NOW()&gt;$A26,P26+J26,"")</f>
        <v>78</v>
      </c>
      <c r="E26" s="42">
        <f>IF(K26+Q26&lt;&gt;0,K26+Q26,"")</f>
        <v>1</v>
      </c>
      <c r="F26" s="42">
        <f>IF(L26+R26&lt;&gt;0,L26+R26,"")</f>
      </c>
      <c r="G26" s="42">
        <f ca="1">IF(NOW()&gt;$A26,IF(S26+M26&gt;24,24,S26+M26),"")</f>
        <v>24</v>
      </c>
      <c r="H26" s="42"/>
      <c r="I26" s="42"/>
      <c r="J26" s="42">
        <f ca="1">IF(NOW()&gt;$A26,J25+H26+I26,"")</f>
        <v>78</v>
      </c>
      <c r="K26" s="42"/>
      <c r="L26" s="42"/>
      <c r="M26" s="42">
        <f ca="1">IF(NOW()&gt;$A26,M25+K26+L26-Q26,"")</f>
        <v>7</v>
      </c>
      <c r="N26" s="42"/>
      <c r="O26" s="42"/>
      <c r="P26" s="42">
        <f ca="1">IF(NOW()&gt;$A26,P25+N26+O26,"")</f>
        <v>0</v>
      </c>
      <c r="Q26" s="42">
        <v>1</v>
      </c>
      <c r="R26" s="42"/>
      <c r="S26" s="42">
        <f ca="1">IF(NOW()&gt;$A26,IF(S25+Q26+R26&gt;24,24,S25+Q26+R26),"")</f>
        <v>17</v>
      </c>
    </row>
    <row r="27" spans="1:19" ht="12.75">
      <c r="A27" s="34">
        <f>A26+14</f>
        <v>39641</v>
      </c>
      <c r="B27" s="42">
        <f>IF(H27+N27&lt;&gt;0,H27+N27,"")</f>
      </c>
      <c r="C27" s="42">
        <f>IF(I27+O27&lt;&gt;0,I27+O27,"")</f>
        <v>-8</v>
      </c>
      <c r="D27" s="42">
        <f ca="1">IF(NOW()&gt;$A27,P27+J27,"")</f>
        <v>70</v>
      </c>
      <c r="E27" s="42">
        <f>IF(K27+Q27&lt;&gt;0,K27+Q27,"")</f>
        <v>1</v>
      </c>
      <c r="F27" s="42">
        <f>IF(L27+R27&lt;&gt;0,L27+R27,"")</f>
      </c>
      <c r="G27" s="42">
        <f ca="1">IF(NOW()&gt;$A27,IF(S27+M27&gt;24,24,S27+M27),"")</f>
        <v>24</v>
      </c>
      <c r="H27" s="42"/>
      <c r="I27" s="42">
        <v>-8</v>
      </c>
      <c r="J27" s="42">
        <f ca="1">IF(NOW()&gt;$A27,J26+H27+I27,"")</f>
        <v>70</v>
      </c>
      <c r="K27" s="42"/>
      <c r="L27" s="42"/>
      <c r="M27" s="42">
        <f ca="1">IF(NOW()&gt;$A27,M26+K27+L27-Q27,"")</f>
        <v>6</v>
      </c>
      <c r="N27" s="42"/>
      <c r="O27" s="42"/>
      <c r="P27" s="42">
        <f ca="1">IF(NOW()&gt;$A27,P26+N27+O27,"")</f>
        <v>0</v>
      </c>
      <c r="Q27" s="42">
        <v>1</v>
      </c>
      <c r="R27" s="42"/>
      <c r="S27" s="42">
        <f ca="1">IF(NOW()&gt;$A27,IF(S26+Q27+R27&gt;24,24,S26+Q27+R27),"")</f>
        <v>18</v>
      </c>
    </row>
    <row r="28" spans="1:20" ht="12.75">
      <c r="A28" s="34">
        <f>A27+14</f>
        <v>39655</v>
      </c>
      <c r="B28" s="42">
        <f>IF(H28+N28&lt;&gt;0,H28+N28,"")</f>
        <v>82</v>
      </c>
      <c r="C28" s="42">
        <f>IF(I28+O28&lt;&gt;0,I28+O28,"")</f>
        <v>-32</v>
      </c>
      <c r="D28" s="42">
        <f ca="1">IF(NOW()&gt;$A28,P28+J28,"")</f>
        <v>120</v>
      </c>
      <c r="E28" s="42">
        <f>IF(K28+Q28&lt;&gt;0,K28+Q28,"")</f>
        <v>1</v>
      </c>
      <c r="F28" s="42">
        <f>IF(L28+R28&lt;&gt;0,L28+R28,"")</f>
      </c>
      <c r="G28" s="42">
        <f ca="1">IF(NOW()&gt;$A28,IF(S28+M28&gt;24,24,S28+M28),"")</f>
        <v>24</v>
      </c>
      <c r="H28" s="42">
        <v>2</v>
      </c>
      <c r="I28" s="42">
        <v>-32</v>
      </c>
      <c r="J28" s="42">
        <f ca="1">IF(NOW()&gt;$A28,J27+H28+I28,"")</f>
        <v>40</v>
      </c>
      <c r="K28" s="42"/>
      <c r="L28" s="42"/>
      <c r="M28" s="42">
        <f ca="1">IF(NOW()&gt;$A28,M27+K28+L28-Q28,"")</f>
        <v>5</v>
      </c>
      <c r="N28" s="42">
        <v>80</v>
      </c>
      <c r="O28" s="42"/>
      <c r="P28" s="42">
        <f ca="1">IF(NOW()&gt;$A28,P27+N28+O28,"")</f>
        <v>80</v>
      </c>
      <c r="Q28" s="42">
        <v>1</v>
      </c>
      <c r="R28" s="42"/>
      <c r="S28" s="42">
        <f ca="1">IF(NOW()&gt;$A28,IF(S27+Q28+R28&gt;24,24,S27+Q28+R28),"")</f>
        <v>19</v>
      </c>
      <c r="T28" s="33"/>
    </row>
    <row r="29" spans="1:20" ht="12.75">
      <c r="A29" s="34">
        <f>A28+14</f>
        <v>39669</v>
      </c>
      <c r="B29" s="42">
        <f>IF(H29+N29&lt;&gt;0,H29+N29,"")</f>
      </c>
      <c r="C29" s="42">
        <f>IF(I29+O29&lt;&gt;0,I29+O29,"")</f>
      </c>
      <c r="D29" s="42">
        <f ca="1">IF(NOW()&gt;$A29,P29+J29,"")</f>
        <v>120</v>
      </c>
      <c r="E29" s="42">
        <f>IF(K29+Q29&lt;&gt;0,K29+Q29,"")</f>
        <v>1</v>
      </c>
      <c r="F29" s="42">
        <f>IF(L29+R29&lt;&gt;0,L29+R29,"")</f>
      </c>
      <c r="G29" s="42">
        <f ca="1">IF(NOW()&gt;$A29,IF(S29+M29&gt;24,24,S29+M29),"")</f>
        <v>24</v>
      </c>
      <c r="H29" s="42"/>
      <c r="I29" s="42"/>
      <c r="J29" s="42">
        <f ca="1">IF(NOW()&gt;$A29,J28+H29+I29,"")</f>
        <v>40</v>
      </c>
      <c r="K29" s="42"/>
      <c r="L29" s="42"/>
      <c r="M29" s="42">
        <f ca="1">IF(NOW()&gt;$A29,M28+K29+L29-Q29,"")</f>
        <v>4</v>
      </c>
      <c r="N29" s="42"/>
      <c r="O29" s="42"/>
      <c r="P29" s="42">
        <f ca="1">IF(NOW()&gt;$A29,P28+N29+O29,"")</f>
        <v>80</v>
      </c>
      <c r="Q29" s="42">
        <v>1</v>
      </c>
      <c r="R29" s="42"/>
      <c r="S29" s="42">
        <f ca="1">IF(NOW()&gt;$A29,IF(S28+Q29+R29&gt;24,24,S28+Q29+R29),"")</f>
        <v>20</v>
      </c>
      <c r="T29" s="33"/>
    </row>
    <row r="30" spans="1:20" ht="12.75">
      <c r="A30" s="34">
        <f>A29+14</f>
        <v>39683</v>
      </c>
      <c r="B30" s="42">
        <f>IF(H30+N30&lt;&gt;0,H30+N30,"")</f>
      </c>
      <c r="C30" s="42">
        <f>IF(I30+O30&lt;&gt;0,I30+O30,"")</f>
      </c>
      <c r="D30" s="42">
        <f ca="1">IF(NOW()&gt;$A30,P30+J30,"")</f>
        <v>120</v>
      </c>
      <c r="E30" s="42">
        <f>IF(K30+Q30&lt;&gt;0,K30+Q30,"")</f>
        <v>1</v>
      </c>
      <c r="F30" s="42">
        <f>IF(L30+R30&lt;&gt;0,L30+R30,"")</f>
      </c>
      <c r="G30" s="42">
        <f ca="1">IF(NOW()&gt;$A30,IF(S30+M30&gt;24,24,S30+M30),"")</f>
        <v>24</v>
      </c>
      <c r="H30" s="42"/>
      <c r="I30" s="42"/>
      <c r="J30" s="42">
        <f ca="1">IF(NOW()&gt;$A30,J29+H30+I30,"")</f>
        <v>40</v>
      </c>
      <c r="K30" s="42"/>
      <c r="L30" s="42"/>
      <c r="M30" s="42">
        <f ca="1">IF(NOW()&gt;$A30,M29+K30+L30-Q30,"")</f>
        <v>3</v>
      </c>
      <c r="N30" s="42"/>
      <c r="O30" s="42"/>
      <c r="P30" s="42">
        <f ca="1">IF(NOW()&gt;$A30,P29+N30+O30,"")</f>
        <v>80</v>
      </c>
      <c r="Q30" s="42">
        <v>1</v>
      </c>
      <c r="R30" s="42"/>
      <c r="S30" s="42">
        <f ca="1">IF(NOW()&gt;$A30,IF(S29+Q30+R30&gt;24,24,S29+Q30+R30),"")</f>
        <v>21</v>
      </c>
      <c r="T30" s="33"/>
    </row>
    <row r="31" spans="1:20" ht="12.75">
      <c r="A31" s="34">
        <f>A30+14</f>
        <v>39697</v>
      </c>
      <c r="B31" s="42">
        <f>IF(H31+N31&lt;&gt;0,H31+N31,"")</f>
      </c>
      <c r="C31" s="42">
        <f>IF(I31+O31&lt;&gt;0,I31+O31,"")</f>
      </c>
      <c r="D31" s="42">
        <f ca="1">IF(NOW()&gt;$A31,P31+J31,"")</f>
        <v>120</v>
      </c>
      <c r="E31" s="42">
        <f>IF(K31+Q31&lt;&gt;0,K31+Q31,"")</f>
        <v>1</v>
      </c>
      <c r="F31" s="42">
        <f>IF(L31+R31&lt;&gt;0,L31+R31,"")</f>
      </c>
      <c r="G31" s="42">
        <f ca="1">IF(NOW()&gt;$A31,IF(S31+M31&gt;24,24,S31+M31),"")</f>
        <v>24</v>
      </c>
      <c r="H31" s="42"/>
      <c r="I31" s="42"/>
      <c r="J31" s="42">
        <f ca="1">IF(NOW()&gt;$A31,J30+H31+I31,"")</f>
        <v>40</v>
      </c>
      <c r="K31" s="42"/>
      <c r="L31" s="42"/>
      <c r="M31" s="42">
        <f ca="1">IF(NOW()&gt;$A31,M30+K31+L31-Q31,"")</f>
        <v>2</v>
      </c>
      <c r="N31" s="42"/>
      <c r="O31" s="42"/>
      <c r="P31" s="42">
        <f ca="1">IF(NOW()&gt;$A31,P30+N31+O31,"")</f>
        <v>80</v>
      </c>
      <c r="Q31" s="42">
        <v>1</v>
      </c>
      <c r="R31" s="42"/>
      <c r="S31" s="42">
        <f ca="1">IF(NOW()&gt;$A31,IF(S30+Q31+R31&gt;24,24,S30+Q31+R31),"")</f>
        <v>22</v>
      </c>
      <c r="T31" s="33"/>
    </row>
    <row r="32" spans="1:20" ht="12.75">
      <c r="A32" s="34">
        <f>A31+14</f>
        <v>39711</v>
      </c>
      <c r="B32" s="42">
        <f>IF(H32+N32&lt;&gt;0,H32+N32,"")</f>
      </c>
      <c r="C32" s="42">
        <f>IF(I32+O32&lt;&gt;0,I32+O32,"")</f>
      </c>
      <c r="D32" s="42">
        <f ca="1">IF(NOW()&gt;$A32,P32+J32,"")</f>
        <v>120</v>
      </c>
      <c r="E32" s="42">
        <f>IF(K32+Q32&lt;&gt;0,K32+Q32,"")</f>
        <v>1</v>
      </c>
      <c r="F32" s="42">
        <f>IF(L32+R32&lt;&gt;0,L32+R32,"")</f>
      </c>
      <c r="G32" s="42">
        <f ca="1">IF(NOW()&gt;$A32,IF(S32+M32&gt;24,24,S32+M32),"")</f>
        <v>24</v>
      </c>
      <c r="H32" s="42"/>
      <c r="I32" s="42"/>
      <c r="J32" s="42">
        <f ca="1">IF(NOW()&gt;$A32,J31+H32+I32,"")</f>
        <v>40</v>
      </c>
      <c r="K32" s="42"/>
      <c r="L32" s="42"/>
      <c r="M32" s="42">
        <f ca="1">IF(NOW()&gt;$A32,M31+K32+L32-Q32,"")</f>
        <v>1</v>
      </c>
      <c r="N32" s="42"/>
      <c r="O32" s="42"/>
      <c r="P32" s="42">
        <f ca="1">IF(NOW()&gt;$A32,P31+N32+O32,"")</f>
        <v>80</v>
      </c>
      <c r="Q32" s="42">
        <v>1</v>
      </c>
      <c r="R32" s="42"/>
      <c r="S32" s="42">
        <f ca="1">IF(NOW()&gt;$A32,IF(S31+Q32+R32&gt;24,24,S31+Q32+R32),"")</f>
        <v>23</v>
      </c>
      <c r="T32" s="33"/>
    </row>
    <row r="33" spans="1:20" ht="12.75">
      <c r="A33" s="34">
        <f>A32+14</f>
        <v>39725</v>
      </c>
      <c r="B33" s="42">
        <f>IF(H33+N33&lt;&gt;0,H33+N33,"")</f>
      </c>
      <c r="C33" s="42">
        <f>IF(I33+O33&lt;&gt;0,I33+O33,"")</f>
      </c>
      <c r="D33" s="42">
        <f ca="1">IF(NOW()&gt;$A33,P33+J33,"")</f>
        <v>120</v>
      </c>
      <c r="E33" s="42">
        <f>IF(K33+Q33&lt;&gt;0,K33+Q33,"")</f>
        <v>1</v>
      </c>
      <c r="F33" s="42">
        <f>IF(L33+R33&lt;&gt;0,L33+R33,"")</f>
      </c>
      <c r="G33" s="42">
        <f ca="1">IF(NOW()&gt;$A33,IF(S33+M33&gt;24,24,S33+M33),"")</f>
        <v>24</v>
      </c>
      <c r="H33" s="42"/>
      <c r="I33" s="42"/>
      <c r="J33" s="42">
        <f ca="1">IF(NOW()&gt;$A33,J32+H33+I33,"")</f>
        <v>40</v>
      </c>
      <c r="K33" s="64"/>
      <c r="L33" s="64"/>
      <c r="M33" s="64">
        <f ca="1">IF(NOW()&gt;$A33,M32+K33+L33-Q33,"")</f>
        <v>0</v>
      </c>
      <c r="N33" s="42"/>
      <c r="O33" s="42"/>
      <c r="P33" s="42">
        <f ca="1">IF(NOW()&gt;$A33,P32+N33+O33,"")</f>
        <v>80</v>
      </c>
      <c r="Q33" s="42">
        <v>1</v>
      </c>
      <c r="R33" s="42"/>
      <c r="S33" s="42">
        <f ca="1">IF(NOW()&gt;$A33,IF(S32+Q33+R33&gt;24,24,S32+Q33+R33),"")</f>
        <v>24</v>
      </c>
      <c r="T33" s="33"/>
    </row>
    <row r="34" spans="1:20" ht="12.75">
      <c r="A34" s="34">
        <f>A33+14</f>
        <v>39739</v>
      </c>
      <c r="B34" s="42">
        <f>IF(H34+N34&lt;&gt;0,H34+N34,"")</f>
      </c>
      <c r="C34" s="42">
        <f>IF(I34+O34&lt;&gt;0,I34+O34,"")</f>
      </c>
      <c r="D34" s="42">
        <f ca="1">IF(NOW()&gt;$A34,P34+J34,"")</f>
        <v>120</v>
      </c>
      <c r="E34" s="42">
        <f>IF(K34+Q34&lt;&gt;0,K34+Q34,"")</f>
        <v>1</v>
      </c>
      <c r="F34" s="42">
        <f>IF(L34+R34&lt;&gt;0,L34+R34,"")</f>
      </c>
      <c r="G34" s="42">
        <f ca="1">IF(NOW()&gt;$A34,IF(S34+M34&gt;24,24,S34+M34),"")</f>
        <v>24</v>
      </c>
      <c r="H34" s="42"/>
      <c r="I34" s="42"/>
      <c r="J34" s="42">
        <f ca="1">IF(NOW()&gt;$A34,J33+H34+I34,"")</f>
        <v>40</v>
      </c>
      <c r="K34" s="64"/>
      <c r="L34" s="64"/>
      <c r="M34" s="64">
        <v>0</v>
      </c>
      <c r="N34" s="42"/>
      <c r="O34" s="42"/>
      <c r="P34" s="42">
        <f ca="1">IF(NOW()&gt;$A34,P33+N34+O34,"")</f>
        <v>80</v>
      </c>
      <c r="Q34" s="42">
        <v>1</v>
      </c>
      <c r="R34" s="42"/>
      <c r="S34" s="42">
        <f ca="1">IF(NOW()&gt;$A34,IF(S33+Q34+R34&gt;24,24,S33+Q34+R34),"")</f>
        <v>24</v>
      </c>
      <c r="T34" s="33"/>
    </row>
    <row r="35" spans="1:19" ht="12.75">
      <c r="A35" s="34">
        <f>A34+14</f>
        <v>39753</v>
      </c>
      <c r="B35" s="42">
        <f>IF(H35+N35&lt;&gt;0,H35+N35,"")</f>
      </c>
      <c r="C35" s="42">
        <f>IF(I35+O35&lt;&gt;0,I35+O35,"")</f>
      </c>
      <c r="D35" s="42">
        <f ca="1">IF(NOW()&gt;$A35,P35+J35,"")</f>
        <v>120</v>
      </c>
      <c r="E35" s="42">
        <f>IF(K35+Q35&lt;&gt;0,K35+Q35,"")</f>
        <v>1</v>
      </c>
      <c r="F35" s="42">
        <f>IF(L35+R35&lt;&gt;0,L35+R35,"")</f>
      </c>
      <c r="G35" s="42">
        <f ca="1">IF(NOW()&gt;$A35,IF(S35+M35&gt;24,24,S35+M35),"")</f>
        <v>24</v>
      </c>
      <c r="H35" s="42"/>
      <c r="I35" s="42"/>
      <c r="J35" s="42">
        <f ca="1">IF(NOW()&gt;$A35,J34+H35+I35,"")</f>
        <v>40</v>
      </c>
      <c r="K35" s="64"/>
      <c r="L35" s="64"/>
      <c r="M35" s="64">
        <f ca="1">IF(NOW()&gt;$A35,M34+K35+L35,"")</f>
        <v>0</v>
      </c>
      <c r="N35" s="42"/>
      <c r="O35" s="42"/>
      <c r="P35" s="42">
        <f ca="1">IF(NOW()&gt;$A35,P34+N35+O35,"")</f>
        <v>80</v>
      </c>
      <c r="Q35" s="42">
        <v>1</v>
      </c>
      <c r="R35" s="42"/>
      <c r="S35" s="42">
        <f ca="1">IF(NOW()&gt;$A35,IF(S34+Q35+R35&gt;24,24,S34+Q35+R35),"")</f>
        <v>24</v>
      </c>
    </row>
    <row r="36" spans="1:19" ht="12.75">
      <c r="A36" s="34">
        <f>A35+14</f>
        <v>39767</v>
      </c>
      <c r="B36" s="42">
        <f>IF(H36+N36&lt;&gt;0,H36+N36,"")</f>
      </c>
      <c r="C36" s="42">
        <f>IF(I36+O36&lt;&gt;0,I36+O36,"")</f>
        <v>-40</v>
      </c>
      <c r="D36" s="42">
        <f ca="1">IF(NOW()&gt;$A36,P36+J36,"")</f>
        <v>80</v>
      </c>
      <c r="E36" s="42">
        <f>IF(K36+Q36&lt;&gt;0,K36+Q36,"")</f>
        <v>1</v>
      </c>
      <c r="F36" s="42">
        <f>IF(L36+R36&lt;&gt;0,L36+R36,"")</f>
      </c>
      <c r="G36" s="42">
        <f ca="1">IF(NOW()&gt;$A36,IF(S36+M36&gt;24,24,S36+M36),"")</f>
        <v>24</v>
      </c>
      <c r="H36" s="42"/>
      <c r="I36" s="42">
        <v>-40</v>
      </c>
      <c r="J36" s="42">
        <f ca="1">IF(NOW()&gt;$A36,J35+H36+I36,"")</f>
        <v>0</v>
      </c>
      <c r="K36" s="64"/>
      <c r="L36" s="64"/>
      <c r="M36" s="64">
        <f ca="1">IF(NOW()&gt;$A36,M35+K36+L36,"")</f>
        <v>0</v>
      </c>
      <c r="N36" s="42"/>
      <c r="O36" s="42"/>
      <c r="P36" s="42">
        <f ca="1">IF(NOW()&gt;$A36,P35+N36+O36,"")</f>
        <v>80</v>
      </c>
      <c r="Q36" s="42">
        <v>1</v>
      </c>
      <c r="R36" s="42"/>
      <c r="S36" s="42">
        <f ca="1">IF(NOW()&gt;$A36,IF(S35+Q36+R36&gt;24,24,S35+Q36+R36),"")</f>
        <v>24</v>
      </c>
    </row>
    <row r="37" spans="1:19" ht="12.75">
      <c r="A37" s="34">
        <f>A36+14</f>
        <v>39781</v>
      </c>
      <c r="B37" s="42">
        <f>IF(H37+N37&lt;&gt;0,H37+N37,"")</f>
      </c>
      <c r="C37" s="42">
        <f>IF(I37+O37&lt;&gt;0,I37+O37,"")</f>
      </c>
      <c r="D37" s="42">
        <f ca="1">IF(NOW()&gt;$A37,P37+J37,"")</f>
        <v>80</v>
      </c>
      <c r="E37" s="42">
        <f>IF(K37+Q37&lt;&gt;0,K37+Q37,"")</f>
      </c>
      <c r="F37" s="42">
        <f>IF(L37+R37&lt;&gt;0,L37+R37,"")</f>
      </c>
      <c r="G37" s="42">
        <f ca="1">IF(NOW()&gt;$A37,IF(S37+M37&gt;24,24,S37+M37),"")</f>
        <v>24</v>
      </c>
      <c r="H37" s="64"/>
      <c r="I37" s="64"/>
      <c r="J37" s="64">
        <f ca="1">IF(NOW()&gt;$A37,J36+H37+I37,"")</f>
        <v>0</v>
      </c>
      <c r="K37" s="64"/>
      <c r="L37" s="64"/>
      <c r="M37" s="64">
        <f ca="1">IF(NOW()&gt;$A37,M36+K37+L37,"")</f>
        <v>0</v>
      </c>
      <c r="N37" s="42"/>
      <c r="O37" s="42"/>
      <c r="P37" s="42">
        <f ca="1">IF(NOW()&gt;$A37,P36+N37+O37,"")</f>
        <v>80</v>
      </c>
      <c r="Q37" s="59">
        <v>0</v>
      </c>
      <c r="R37" s="42"/>
      <c r="S37" s="42">
        <f ca="1">IF(NOW()&gt;$A37,IF(S36+Q37+R37&gt;24,24,S36+Q37+R37),"")</f>
        <v>24</v>
      </c>
    </row>
    <row r="38" spans="1:20" ht="12.75">
      <c r="A38" s="34">
        <f>A37+14</f>
        <v>39795</v>
      </c>
      <c r="B38" s="42">
        <f>IF(H38+N38&lt;&gt;0,H38+N38,"")</f>
      </c>
      <c r="C38" s="42">
        <f>IF(I38+O38&lt;&gt;0,I38+O38,"")</f>
      </c>
      <c r="D38" s="42">
        <f ca="1">IF(NOW()&gt;$A38,P38+J38,"")</f>
        <v>80</v>
      </c>
      <c r="E38" s="42">
        <f>IF(K38+Q38&lt;&gt;0,K38+Q38,"")</f>
        <v>1</v>
      </c>
      <c r="F38" s="42">
        <f>IF(L38+R38&lt;&gt;0,L38+R38,"")</f>
      </c>
      <c r="G38" s="42">
        <f ca="1">IF(NOW()&gt;$A38,IF(S38+M38&gt;24,24,S38+M38),"")</f>
        <v>24</v>
      </c>
      <c r="H38" s="64"/>
      <c r="I38" s="64"/>
      <c r="J38" s="64">
        <f ca="1">IF(NOW()&gt;$A38,J37+H38+I38,"")</f>
        <v>0</v>
      </c>
      <c r="K38" s="64"/>
      <c r="L38" s="64"/>
      <c r="M38" s="64">
        <f ca="1">IF(NOW()&gt;$A38,M37+K38+L38,"")</f>
        <v>0</v>
      </c>
      <c r="N38" s="42"/>
      <c r="O38" s="42"/>
      <c r="P38" s="42">
        <f ca="1">IF(NOW()&gt;$A38,P37+N38+O38,"")</f>
        <v>80</v>
      </c>
      <c r="Q38" s="42">
        <v>1</v>
      </c>
      <c r="R38" s="42"/>
      <c r="S38" s="42">
        <f ca="1">IF(NOW()&gt;$A38,IF(S37+Q38+R38&gt;24,24,S37+Q38+R38),"")</f>
        <v>24</v>
      </c>
      <c r="T38" s="33"/>
    </row>
    <row r="39" spans="1:20" ht="12.75">
      <c r="A39" s="34">
        <f>A38+14</f>
        <v>39809</v>
      </c>
      <c r="B39" s="42">
        <f>IF(H39+N39&lt;&gt;0,H39+N39,"")</f>
      </c>
      <c r="C39" s="42">
        <f>IF(I39+O39&lt;&gt;0,I39+O39,"")</f>
        <v>-24</v>
      </c>
      <c r="D39" s="42">
        <f ca="1">IF(NOW()&gt;$A39,P39+J39,"")</f>
        <v>56</v>
      </c>
      <c r="E39" s="42">
        <f>IF(K39+Q39&lt;&gt;0,K39+Q39,"")</f>
        <v>1</v>
      </c>
      <c r="F39" s="42">
        <f>IF(L39+R39&lt;&gt;0,L39+R39,"")</f>
      </c>
      <c r="G39" s="42">
        <f ca="1">IF(NOW()&gt;$A39,IF(S39+M39&gt;24,24,S39+M39),"")</f>
        <v>24</v>
      </c>
      <c r="H39" s="64"/>
      <c r="I39" s="64"/>
      <c r="J39" s="64">
        <f ca="1">IF(NOW()&gt;$A39,J38+H39+I39,"")</f>
        <v>0</v>
      </c>
      <c r="K39" s="64"/>
      <c r="L39" s="64"/>
      <c r="M39" s="64">
        <f ca="1">IF(NOW()&gt;$A39,M38+K39+L39,"")</f>
        <v>0</v>
      </c>
      <c r="N39" s="42"/>
      <c r="O39" s="42">
        <v>-24</v>
      </c>
      <c r="P39" s="42">
        <f ca="1">IF(NOW()&gt;$A39,P38+N39+O39,"")</f>
        <v>56</v>
      </c>
      <c r="Q39" s="42">
        <v>1</v>
      </c>
      <c r="R39" s="42"/>
      <c r="S39" s="42">
        <f ca="1">IF(NOW()&gt;$A39,IF(S38+Q39+R39&gt;24,24,S38+Q39+R39),"")</f>
        <v>24</v>
      </c>
      <c r="T39" s="33"/>
    </row>
    <row r="40" spans="1:20" ht="12.75">
      <c r="A40" s="34">
        <f>A39+14</f>
        <v>39823</v>
      </c>
      <c r="B40" s="42">
        <f>IF(H40+N40&lt;&gt;0,H40+N40,"")</f>
      </c>
      <c r="C40" s="42">
        <f>IF(I40+O40&lt;&gt;0,I40+O40,"")</f>
      </c>
      <c r="D40" s="42">
        <f ca="1">IF(NOW()&gt;$A40,P40+J40,"")</f>
        <v>56</v>
      </c>
      <c r="E40" s="42">
        <f>IF(K40+Q40&lt;&gt;0,K40+Q40,"")</f>
        <v>1</v>
      </c>
      <c r="F40" s="42">
        <f>IF(L40+R40&lt;&gt;0,L40+R40,"")</f>
      </c>
      <c r="G40" s="42">
        <f ca="1">IF(NOW()&gt;$A40,IF(S40+M40&gt;24,24,S40+M40),"")</f>
        <v>24</v>
      </c>
      <c r="H40" s="64"/>
      <c r="I40" s="64"/>
      <c r="J40" s="64">
        <f ca="1">IF(NOW()&gt;$A40,J39+H40+I40,"")</f>
        <v>0</v>
      </c>
      <c r="K40" s="64"/>
      <c r="L40" s="64"/>
      <c r="M40" s="64">
        <f ca="1">IF(NOW()&gt;$A40,M39+K40+L40,"")</f>
        <v>0</v>
      </c>
      <c r="N40" s="42"/>
      <c r="O40" s="42"/>
      <c r="P40" s="42">
        <f ca="1">IF(NOW()&gt;$A40,P39+N40+O40,"")</f>
        <v>56</v>
      </c>
      <c r="Q40" s="42">
        <v>1</v>
      </c>
      <c r="R40" s="42"/>
      <c r="S40" s="42">
        <f ca="1">IF(NOW()&gt;$A40,IF(S39+Q40+R40&gt;24,24,S39+Q40+R40),"")</f>
        <v>24</v>
      </c>
      <c r="T40" s="33"/>
    </row>
    <row r="41" spans="1:20" ht="12.75">
      <c r="A41" s="34">
        <f>A40+14</f>
        <v>39837</v>
      </c>
      <c r="B41" s="42">
        <f>IF(H41+N41&lt;&gt;0,H41+N41,"")</f>
      </c>
      <c r="C41" s="42">
        <f>IF(I41+O41&lt;&gt;0,I41+O41,"")</f>
      </c>
      <c r="D41" s="42">
        <f ca="1">IF(NOW()&gt;$A41,P41+J41,"")</f>
        <v>56</v>
      </c>
      <c r="E41" s="42">
        <f>IF(K41+Q41&lt;&gt;0,K41+Q41,"")</f>
        <v>1</v>
      </c>
      <c r="F41" s="42">
        <f>IF(L41+R41&lt;&gt;0,L41+R41,"")</f>
      </c>
      <c r="G41" s="42">
        <f ca="1">IF(NOW()&gt;$A41,IF(S41+M41&gt;24,24,S41+M41),"")</f>
        <v>24</v>
      </c>
      <c r="H41" s="64"/>
      <c r="I41" s="64"/>
      <c r="J41" s="64">
        <f ca="1">IF(NOW()&gt;$A41,J40+H41+I41,"")</f>
        <v>0</v>
      </c>
      <c r="K41" s="64"/>
      <c r="L41" s="64"/>
      <c r="M41" s="64">
        <f ca="1">IF(NOW()&gt;$A41,M40+K41+L41,"")</f>
        <v>0</v>
      </c>
      <c r="N41" s="42"/>
      <c r="O41" s="42"/>
      <c r="P41" s="42">
        <f ca="1">IF(NOW()&gt;$A41,P40+N41+O41,"")</f>
        <v>56</v>
      </c>
      <c r="Q41" s="42">
        <v>1</v>
      </c>
      <c r="R41" s="42"/>
      <c r="S41" s="42">
        <f ca="1">IF(NOW()&gt;$A41,IF(S40+Q41+R41&gt;24,24,S40+Q41+R41),"")</f>
        <v>24</v>
      </c>
      <c r="T41" s="33"/>
    </row>
    <row r="42" spans="1:20" ht="12.75">
      <c r="A42" s="34">
        <f>A41+14</f>
        <v>39851</v>
      </c>
      <c r="B42" s="42">
        <f>IF(H42+N42&lt;&gt;0,H42+N42,"")</f>
      </c>
      <c r="C42" s="42">
        <f>IF(I42+O42&lt;&gt;0,I42+O42,"")</f>
      </c>
      <c r="D42" s="42">
        <f ca="1">IF(NOW()&gt;$A42,P42+J42,"")</f>
        <v>56</v>
      </c>
      <c r="E42" s="42">
        <f>IF(K42+Q42&lt;&gt;0,K42+Q42,"")</f>
        <v>1</v>
      </c>
      <c r="F42" s="42">
        <f>IF(L42+R42&lt;&gt;0,L42+R42,"")</f>
      </c>
      <c r="G42" s="42">
        <f ca="1">IF(NOW()&gt;$A42,IF(S42+M42&gt;24,24,S42+M42),"")</f>
        <v>24</v>
      </c>
      <c r="H42" s="64"/>
      <c r="I42" s="64"/>
      <c r="J42" s="64">
        <f ca="1">IF(NOW()&gt;$A42,J41+H42+I42,"")</f>
        <v>0</v>
      </c>
      <c r="K42" s="64"/>
      <c r="L42" s="64"/>
      <c r="M42" s="64">
        <f ca="1">IF(NOW()&gt;$A42,M41+K42+L42,"")</f>
        <v>0</v>
      </c>
      <c r="N42" s="42"/>
      <c r="O42" s="42"/>
      <c r="P42" s="42">
        <f ca="1">IF(NOW()&gt;$A42,P41+N42+O42,"")</f>
        <v>56</v>
      </c>
      <c r="Q42" s="42">
        <v>1</v>
      </c>
      <c r="R42" s="42"/>
      <c r="S42" s="42">
        <f ca="1">IF(NOW()&gt;$A42,IF(S41+Q42+R42&gt;24,24,S41+Q42+R42),"")</f>
        <v>24</v>
      </c>
      <c r="T42" s="33"/>
    </row>
    <row r="43" spans="1:20" ht="12.75">
      <c r="A43" s="34">
        <f>A42+14</f>
        <v>39865</v>
      </c>
      <c r="B43" s="42">
        <f>IF(H43+N43&lt;&gt;0,H43+N43,"")</f>
      </c>
      <c r="C43" s="42">
        <f>IF(I43+O43&lt;&gt;0,I43+O43,"")</f>
        <v>-7</v>
      </c>
      <c r="D43" s="42">
        <f ca="1">IF(NOW()&gt;$A43,P43+J43,"")</f>
        <v>49</v>
      </c>
      <c r="E43" s="42">
        <f>IF(K43+Q43&lt;&gt;0,K43+Q43,"")</f>
        <v>1</v>
      </c>
      <c r="F43" s="42">
        <f>IF(L43+R43&lt;&gt;0,L43+R43,"")</f>
      </c>
      <c r="G43" s="42">
        <f ca="1">IF(NOW()&gt;$A43,IF(S43+M43&gt;24,24,S43+M43),"")</f>
        <v>24</v>
      </c>
      <c r="H43" s="64"/>
      <c r="I43" s="64"/>
      <c r="J43" s="64">
        <f ca="1">IF(NOW()&gt;$A43,J42+H43+I43,"")</f>
        <v>0</v>
      </c>
      <c r="K43" s="64"/>
      <c r="L43" s="64"/>
      <c r="M43" s="64">
        <f ca="1">IF(NOW()&gt;$A43,M42+K43+L43,"")</f>
        <v>0</v>
      </c>
      <c r="N43" s="42"/>
      <c r="O43" s="42">
        <v>-7</v>
      </c>
      <c r="P43" s="42">
        <f ca="1">IF(NOW()&gt;$A43,P42+N43+O43,"")</f>
        <v>49</v>
      </c>
      <c r="Q43" s="42">
        <v>1</v>
      </c>
      <c r="R43" s="42"/>
      <c r="S43" s="42">
        <f ca="1">IF(NOW()&gt;$A43,IF(S42+Q43+R43&gt;24,24,S42+Q43+R43),"")</f>
        <v>24</v>
      </c>
      <c r="T43" s="33"/>
    </row>
    <row r="44" spans="1:20" ht="12.75">
      <c r="A44" s="34">
        <f>A43+14</f>
        <v>39879</v>
      </c>
      <c r="B44" s="42">
        <f>IF(H44+N44&lt;&gt;0,H44+N44,"")</f>
      </c>
      <c r="C44" s="42">
        <f>IF(I44+O44&lt;&gt;0,I44+O44,"")</f>
      </c>
      <c r="D44" s="42">
        <f ca="1">IF(NOW()&gt;$A44,P44+J44,"")</f>
        <v>49</v>
      </c>
      <c r="E44" s="42">
        <f>IF(K44+Q44&lt;&gt;0,K44+Q44,"")</f>
        <v>1</v>
      </c>
      <c r="F44" s="42">
        <f>IF(L44+R44&lt;&gt;0,L44+R44,"")</f>
      </c>
      <c r="G44" s="42">
        <f ca="1">IF(NOW()&gt;$A44,IF(S44+M44&gt;24,24,S44+M44),"")</f>
        <v>24</v>
      </c>
      <c r="H44" s="64"/>
      <c r="I44" s="64"/>
      <c r="J44" s="64">
        <f ca="1">IF(NOW()&gt;$A44,J43+H44+I44,"")</f>
        <v>0</v>
      </c>
      <c r="K44" s="64"/>
      <c r="L44" s="64"/>
      <c r="M44" s="64">
        <f ca="1">IF(NOW()&gt;$A44,M43+K44+L44,"")</f>
        <v>0</v>
      </c>
      <c r="N44" s="42"/>
      <c r="O44" s="42"/>
      <c r="P44" s="42">
        <f ca="1">IF(NOW()&gt;$A44,P43+N44+O44,"")</f>
        <v>49</v>
      </c>
      <c r="Q44" s="42">
        <v>1</v>
      </c>
      <c r="R44" s="42"/>
      <c r="S44" s="42">
        <f ca="1">IF(NOW()&gt;$A44,IF(S43+Q44+R44&gt;24,24,S43+Q44+R44),"")</f>
        <v>24</v>
      </c>
      <c r="T44" s="33"/>
    </row>
    <row r="45" spans="1:20" ht="12.75">
      <c r="A45" s="34">
        <f>A44+14</f>
        <v>39893</v>
      </c>
      <c r="B45" s="42">
        <f>IF(H45+N45&lt;&gt;0,H45+N45,"")</f>
      </c>
      <c r="C45" s="42">
        <f>IF(I45+O45&lt;&gt;0,I45+O45,"")</f>
      </c>
      <c r="D45" s="42">
        <f ca="1">IF(NOW()&gt;$A45,P45+J45,"")</f>
        <v>49</v>
      </c>
      <c r="E45" s="42">
        <f>IF(K45+Q45&lt;&gt;0,K45+Q45,"")</f>
        <v>1</v>
      </c>
      <c r="F45" s="42">
        <f>IF(L45+R45&lt;&gt;0,L45+R45,"")</f>
      </c>
      <c r="G45" s="42">
        <f ca="1">IF(NOW()&gt;$A45,IF(S45+M45&gt;24,24,S45+M45),"")</f>
        <v>24</v>
      </c>
      <c r="H45" s="64"/>
      <c r="I45" s="64"/>
      <c r="J45" s="64">
        <f ca="1">IF(NOW()&gt;$A45,J44+H45+I45,"")</f>
        <v>0</v>
      </c>
      <c r="K45" s="64"/>
      <c r="L45" s="64"/>
      <c r="M45" s="64">
        <f ca="1">IF(NOW()&gt;$A45,M44+K45+L45,"")</f>
        <v>0</v>
      </c>
      <c r="N45" s="42"/>
      <c r="O45" s="42"/>
      <c r="P45" s="42">
        <f ca="1">IF(NOW()&gt;$A45,P44+N45+O45,"")</f>
        <v>49</v>
      </c>
      <c r="Q45" s="42">
        <v>1</v>
      </c>
      <c r="R45" s="42"/>
      <c r="S45" s="42">
        <f ca="1">IF(NOW()&gt;$A45,IF(S44+Q45+R45&gt;24,24,S44+Q45+R45),"")</f>
        <v>24</v>
      </c>
      <c r="T45" s="33"/>
    </row>
    <row r="46" spans="1:20" ht="12.75">
      <c r="A46" s="34">
        <f>A45+14</f>
        <v>39907</v>
      </c>
      <c r="B46" s="42">
        <f>IF(H46+N46&lt;&gt;0,H46+N46,"")</f>
      </c>
      <c r="C46" s="42">
        <f>IF(I46+O46&lt;&gt;0,I46+O46,"")</f>
      </c>
      <c r="D46" s="42">
        <f ca="1">IF(NOW()&gt;$A46,P46+J46,"")</f>
        <v>49</v>
      </c>
      <c r="E46" s="42">
        <f>IF(K46+Q46&lt;&gt;0,K46+Q46,"")</f>
        <v>1</v>
      </c>
      <c r="F46" s="42">
        <f>IF(L46+R46&lt;&gt;0,L46+R46,"")</f>
      </c>
      <c r="G46" s="42">
        <f ca="1">IF(NOW()&gt;$A46,IF(S46+M46&gt;24,24,S46+M46),"")</f>
        <v>24</v>
      </c>
      <c r="H46" s="64"/>
      <c r="I46" s="64"/>
      <c r="J46" s="64">
        <f ca="1">IF(NOW()&gt;$A46,J45+H46+I46,"")</f>
        <v>0</v>
      </c>
      <c r="K46" s="64"/>
      <c r="L46" s="64"/>
      <c r="M46" s="64">
        <f ca="1">IF(NOW()&gt;$A46,M45+K46+L46,"")</f>
        <v>0</v>
      </c>
      <c r="N46" s="42"/>
      <c r="O46" s="42"/>
      <c r="P46" s="42">
        <f ca="1">IF(NOW()&gt;$A46,P45+N46+O46,"")</f>
        <v>49</v>
      </c>
      <c r="Q46" s="42">
        <v>1</v>
      </c>
      <c r="R46" s="42"/>
      <c r="S46" s="42">
        <f ca="1">IF(NOW()&gt;$A46,IF(S45+Q46+R46&gt;24,24,S45+Q46+R46),"")</f>
        <v>24</v>
      </c>
      <c r="T46" s="33"/>
    </row>
    <row r="47" spans="1:20" ht="12.75">
      <c r="A47" s="34">
        <f>A46+14</f>
        <v>39921</v>
      </c>
      <c r="B47" s="42">
        <f>IF(H47+N47&lt;&gt;0,H47+N47,"")</f>
      </c>
      <c r="C47" s="42">
        <f>IF(I47+O47&lt;&gt;0,I47+O47,"")</f>
        <v>-4</v>
      </c>
      <c r="D47" s="42">
        <f ca="1">IF(NOW()&gt;$A47,P47+J47,"")</f>
        <v>45</v>
      </c>
      <c r="E47" s="42">
        <f>IF(K47+Q47&lt;&gt;0,K47+Q47,"")</f>
        <v>1</v>
      </c>
      <c r="F47" s="42">
        <f>IF(L47+R47&lt;&gt;0,L47+R47,"")</f>
      </c>
      <c r="G47" s="42">
        <f ca="1">IF(NOW()&gt;$A47,IF(S47+M47&gt;24,24,S47+M47),"")</f>
        <v>24</v>
      </c>
      <c r="H47" s="64"/>
      <c r="I47" s="64"/>
      <c r="J47" s="64">
        <f ca="1">IF(NOW()&gt;$A47,J46+H47+I47,"")</f>
        <v>0</v>
      </c>
      <c r="K47" s="64"/>
      <c r="L47" s="64"/>
      <c r="M47" s="64">
        <f ca="1">IF(NOW()&gt;$A47,M46+K47+L47,"")</f>
        <v>0</v>
      </c>
      <c r="N47" s="42"/>
      <c r="O47" s="42">
        <v>-4</v>
      </c>
      <c r="P47" s="42">
        <f ca="1">IF(NOW()&gt;$A47,P46+N47+O47,"")</f>
        <v>45</v>
      </c>
      <c r="Q47" s="42">
        <v>1</v>
      </c>
      <c r="R47" s="42"/>
      <c r="S47" s="42">
        <f ca="1">IF(NOW()&gt;$A47,IF(S46+Q47+R47&gt;24,24,S46+Q47+R47),"")</f>
        <v>24</v>
      </c>
      <c r="T47" s="33"/>
    </row>
    <row r="48" spans="1:4" ht="12.75">
      <c r="A48"/>
      <c r="B48"/>
      <c r="C48"/>
      <c r="D48"/>
    </row>
    <row r="49" spans="1:19" ht="7.5" customHeight="1">
      <c r="A49" s="60"/>
      <c r="B49" s="61"/>
      <c r="C49" s="61"/>
      <c r="D49" s="61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3"/>
    </row>
  </sheetData>
  <mergeCells count="18">
    <mergeCell ref="B1:E1"/>
    <mergeCell ref="N1:O1"/>
    <mergeCell ref="Q1:R1"/>
    <mergeCell ref="B2:C2"/>
    <mergeCell ref="E2:F2"/>
    <mergeCell ref="N2:O2"/>
    <mergeCell ref="Q2:R2"/>
    <mergeCell ref="N3:O3"/>
    <mergeCell ref="Q3:R3"/>
    <mergeCell ref="B4:G4"/>
    <mergeCell ref="H4:M4"/>
    <mergeCell ref="N4:S4"/>
    <mergeCell ref="B6:C6"/>
    <mergeCell ref="E6:F6"/>
    <mergeCell ref="H6:I6"/>
    <mergeCell ref="K6:L6"/>
    <mergeCell ref="N6:O6"/>
    <mergeCell ref="Q6:R6"/>
  </mergeCells>
  <printOptions horizontalCentered="1"/>
  <pageMargins left="0.5" right="0.5" top="0.5" bottom="0.7388888888888889" header="0.5118055555555555" footer="0.5"/>
  <pageSetup fitToHeight="1" fitToWidth="1" horizontalDpi="300" verticalDpi="300" orientation="landscape"/>
  <headerFooter alignWithMargins="0">
    <oddFooter>&amp;CPage &amp;P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workbookViewId="0" topLeftCell="A1">
      <selection activeCell="A47" sqref="A47"/>
    </sheetView>
  </sheetViews>
  <sheetFormatPr defaultColWidth="12.57421875" defaultRowHeight="12.75"/>
  <cols>
    <col min="1" max="1" width="12.00390625" style="1" customWidth="1"/>
    <col min="2" max="3" width="6.8515625" style="1" customWidth="1"/>
    <col min="4" max="4" width="12.00390625" style="1" customWidth="1"/>
    <col min="5" max="6" width="6.57421875" style="0" customWidth="1"/>
    <col min="8" max="9" width="6.57421875" style="0" customWidth="1"/>
    <col min="11" max="12" width="6.57421875" style="0" customWidth="1"/>
    <col min="14" max="15" width="6.421875" style="0" customWidth="1"/>
    <col min="17" max="17" width="6.421875" style="0" customWidth="1"/>
    <col min="18" max="18" width="6.57421875" style="0" customWidth="1"/>
    <col min="20" max="40" width="8.421875" style="0" customWidth="1"/>
    <col min="41" max="42" width="8.140625" style="0" customWidth="1"/>
    <col min="43" max="16384" width="11.57421875" style="0" customWidth="1"/>
  </cols>
  <sheetData>
    <row r="1" spans="1:15" ht="12.75">
      <c r="A1" s="21" t="s">
        <v>75</v>
      </c>
      <c r="B1" s="22" t="s">
        <v>76</v>
      </c>
      <c r="C1" s="22">
        <v>360106</v>
      </c>
      <c r="D1" s="22">
        <v>35339</v>
      </c>
      <c r="E1" s="22">
        <v>2080</v>
      </c>
      <c r="F1" s="23">
        <v>360106</v>
      </c>
      <c r="G1" s="24">
        <v>35339</v>
      </c>
      <c r="H1" s="25">
        <v>2080</v>
      </c>
      <c r="I1" s="25">
        <f ca="1">CHOOSE(ROUNDDOWN((NOW()-G1)/365.25,0)+1,0,40,80,80,80,120,120,120,120,120,120,120,120,120,120,120,120,120,120,120,120,120)*H1/2080</f>
        <v>120</v>
      </c>
      <c r="N1" s="37">
        <f>DATE(YEAR(N3)-1,MONTH(N3),DAY(N3))</f>
        <v>39356</v>
      </c>
      <c r="O1" s="37"/>
    </row>
    <row r="2" spans="1:19" ht="12.75">
      <c r="A2" s="38" t="s">
        <v>84</v>
      </c>
      <c r="B2" s="39" t="s">
        <v>85</v>
      </c>
      <c r="C2" s="39"/>
      <c r="D2" s="40">
        <f>INDEX($D$7:D$48,COUNT($D$7:D$48),1)</f>
        <v>72</v>
      </c>
      <c r="E2" s="39" t="s">
        <v>86</v>
      </c>
      <c r="F2" s="39"/>
      <c r="G2" s="40">
        <f>INDEX($G$7:G$48,COUNT($G$7:G$48),1)</f>
        <v>14.4</v>
      </c>
      <c r="L2" s="41"/>
      <c r="M2" s="42"/>
      <c r="N2" s="37">
        <v>39359</v>
      </c>
      <c r="O2" s="37"/>
      <c r="P2" s="33">
        <f>N2-N1</f>
        <v>3</v>
      </c>
      <c r="Q2" s="43">
        <f>P2/($P$2+$P$3)</f>
        <v>0.00819672131147541</v>
      </c>
      <c r="R2" s="43"/>
      <c r="S2" s="44">
        <f>I1*Q2</f>
        <v>0.9836065573770493</v>
      </c>
    </row>
    <row r="3" spans="1:19" ht="12.75">
      <c r="A3" s="45" t="s">
        <v>87</v>
      </c>
      <c r="B3"/>
      <c r="C3"/>
      <c r="D3"/>
      <c r="L3" s="41"/>
      <c r="M3" s="42"/>
      <c r="N3" s="37">
        <f>IF(DATE(2007,MONTH(G1),DAY(G1))&gt;N2,DATE(2007,MONTH(G1),DAY(G1)),DATE(2008,MONTH(G1),DAY(G1)))</f>
        <v>39722</v>
      </c>
      <c r="O3" s="37"/>
      <c r="P3" s="33">
        <f>N3-N2</f>
        <v>363</v>
      </c>
      <c r="Q3" s="43">
        <f>P3/(P2+P3)</f>
        <v>0.9918032786885246</v>
      </c>
      <c r="R3" s="43"/>
      <c r="S3" s="44">
        <f>I1*Q3</f>
        <v>119.01639344262296</v>
      </c>
    </row>
    <row r="4" spans="1:19" ht="12.75">
      <c r="A4" s="46" t="str">
        <f>TEXT(INDEX($A$7:A$48,COUNT($D$7:D$48),1),"MM/DD/YY")</f>
        <v>04/18/09</v>
      </c>
      <c r="B4" s="47" t="s">
        <v>88</v>
      </c>
      <c r="C4" s="47"/>
      <c r="D4" s="47"/>
      <c r="E4" s="47"/>
      <c r="F4" s="47"/>
      <c r="G4" s="47"/>
      <c r="H4" s="48" t="s">
        <v>89</v>
      </c>
      <c r="I4" s="48"/>
      <c r="J4" s="48"/>
      <c r="K4" s="48"/>
      <c r="L4" s="48"/>
      <c r="M4" s="48"/>
      <c r="N4" s="49" t="s">
        <v>90</v>
      </c>
      <c r="O4" s="49"/>
      <c r="P4" s="49"/>
      <c r="Q4" s="49"/>
      <c r="R4" s="49"/>
      <c r="S4" s="49"/>
    </row>
    <row r="5" spans="1:19" ht="12.75">
      <c r="A5" s="50" t="s">
        <v>91</v>
      </c>
      <c r="B5" s="51" t="s">
        <v>92</v>
      </c>
      <c r="C5" s="51" t="s">
        <v>93</v>
      </c>
      <c r="D5" s="52" t="s">
        <v>94</v>
      </c>
      <c r="E5" s="51" t="s">
        <v>92</v>
      </c>
      <c r="F5" s="51" t="s">
        <v>93</v>
      </c>
      <c r="G5" s="52" t="s">
        <v>94</v>
      </c>
      <c r="H5" s="53" t="s">
        <v>92</v>
      </c>
      <c r="I5" s="53" t="s">
        <v>93</v>
      </c>
      <c r="J5" s="53" t="s">
        <v>95</v>
      </c>
      <c r="K5" s="53" t="s">
        <v>92</v>
      </c>
      <c r="L5" s="53" t="s">
        <v>93</v>
      </c>
      <c r="M5" s="53" t="s">
        <v>96</v>
      </c>
      <c r="N5" s="54" t="s">
        <v>92</v>
      </c>
      <c r="O5" s="54" t="s">
        <v>93</v>
      </c>
      <c r="P5" s="54" t="s">
        <v>95</v>
      </c>
      <c r="Q5" s="54" t="s">
        <v>92</v>
      </c>
      <c r="R5" s="54" t="s">
        <v>93</v>
      </c>
      <c r="S5" s="54" t="s">
        <v>96</v>
      </c>
    </row>
    <row r="6" spans="1:19" ht="12.75">
      <c r="A6" s="51" t="s">
        <v>97</v>
      </c>
      <c r="B6" s="51" t="s">
        <v>95</v>
      </c>
      <c r="C6" s="51"/>
      <c r="D6" s="51" t="s">
        <v>95</v>
      </c>
      <c r="E6" s="51" t="s">
        <v>96</v>
      </c>
      <c r="F6" s="51"/>
      <c r="G6" s="51" t="s">
        <v>96</v>
      </c>
      <c r="H6" s="55" t="s">
        <v>95</v>
      </c>
      <c r="I6" s="55"/>
      <c r="J6" s="55" t="s">
        <v>98</v>
      </c>
      <c r="K6" s="55" t="s">
        <v>96</v>
      </c>
      <c r="L6" s="55"/>
      <c r="M6" s="55" t="s">
        <v>98</v>
      </c>
      <c r="N6" s="56" t="s">
        <v>95</v>
      </c>
      <c r="O6" s="56"/>
      <c r="P6" s="56" t="s">
        <v>98</v>
      </c>
      <c r="Q6" s="56" t="s">
        <v>96</v>
      </c>
      <c r="R6" s="56"/>
      <c r="S6" s="56" t="s">
        <v>98</v>
      </c>
    </row>
    <row r="7" spans="1:19" ht="12.75">
      <c r="A7" s="34">
        <v>39361</v>
      </c>
      <c r="B7" s="57"/>
      <c r="C7" s="57"/>
      <c r="D7" s="42">
        <f>P7+J7+H7</f>
        <v>80</v>
      </c>
      <c r="E7" s="57"/>
      <c r="F7" s="57"/>
      <c r="G7" s="42">
        <f>S7+M7+K7</f>
        <v>24</v>
      </c>
      <c r="H7" s="57"/>
      <c r="I7" s="57"/>
      <c r="J7" s="58">
        <v>80</v>
      </c>
      <c r="K7" s="57"/>
      <c r="L7" s="57"/>
      <c r="M7" s="58">
        <v>24</v>
      </c>
      <c r="N7" s="57"/>
      <c r="O7" s="57"/>
      <c r="P7" s="58">
        <v>0</v>
      </c>
      <c r="Q7" s="57"/>
      <c r="R7" s="57"/>
      <c r="S7" s="58">
        <v>0</v>
      </c>
    </row>
    <row r="8" spans="1:19" ht="12.75">
      <c r="A8" s="34">
        <f>A7+14</f>
        <v>39375</v>
      </c>
      <c r="B8" s="42">
        <f>IF(H8+N8&lt;&gt;0,H8+N8,"")</f>
      </c>
      <c r="C8" s="42">
        <f>IF(I8+O8&lt;&gt;0,I8+O8,"")</f>
      </c>
      <c r="D8" s="42">
        <f ca="1">IF(NOW()&gt;$A8,P8+J8,"")</f>
        <v>80</v>
      </c>
      <c r="E8" s="42">
        <f>IF(K8+Q8&lt;&gt;0,K8+Q8,"")</f>
        <v>1</v>
      </c>
      <c r="F8" s="42">
        <f>IF(L8+R8&lt;&gt;0,L8+R8,"")</f>
      </c>
      <c r="G8" s="42">
        <f ca="1">IF(NOW()&gt;$A8,IF(S8+M8&gt;24,24,S8+M8),"")</f>
        <v>24</v>
      </c>
      <c r="H8" s="42"/>
      <c r="I8" s="42"/>
      <c r="J8" s="42">
        <f ca="1">IF(NOW()&gt;$A8,J7+H8+I8,"")</f>
        <v>80</v>
      </c>
      <c r="K8" s="42"/>
      <c r="L8" s="42"/>
      <c r="M8" s="42">
        <f ca="1">IF(NOW()&gt;$A8,M7+K8+L8-Q8,"")</f>
        <v>23</v>
      </c>
      <c r="N8" s="42"/>
      <c r="O8" s="42"/>
      <c r="P8" s="42">
        <f ca="1">IF(NOW()&gt;$A8,P7+N8+O8,"")</f>
        <v>0</v>
      </c>
      <c r="Q8" s="42">
        <v>1</v>
      </c>
      <c r="R8" s="42"/>
      <c r="S8" s="42">
        <f ca="1">IF(NOW()&gt;$A8,IF(S7+Q8+R8&gt;24,24,S7+Q8+R8),"")</f>
        <v>1</v>
      </c>
    </row>
    <row r="9" spans="1:19" ht="12.75">
      <c r="A9" s="34">
        <f>A8+14</f>
        <v>39389</v>
      </c>
      <c r="B9" s="42">
        <f>IF(H9+N9&lt;&gt;0,H9+N9,"")</f>
      </c>
      <c r="C9" s="42">
        <f>IF(I9+O9&lt;&gt;0,I9+O9,"")</f>
      </c>
      <c r="D9" s="42">
        <f ca="1">IF(NOW()&gt;$A9,P9+J9,"")</f>
        <v>80</v>
      </c>
      <c r="E9" s="42">
        <f>IF(K9+Q9&lt;&gt;0,K9+Q9,"")</f>
        <v>1</v>
      </c>
      <c r="F9" s="42">
        <f>IF(L9+R9&lt;&gt;0,L9+R9,"")</f>
      </c>
      <c r="G9" s="42">
        <f ca="1">IF(NOW()&gt;$A9,IF(S9+M9&gt;24,24,S9+M9),"")</f>
        <v>24</v>
      </c>
      <c r="H9" s="42"/>
      <c r="I9" s="42"/>
      <c r="J9" s="42">
        <f ca="1">IF(NOW()&gt;$A9,J8+H9+I9,"")</f>
        <v>80</v>
      </c>
      <c r="K9" s="42"/>
      <c r="L9" s="42"/>
      <c r="M9" s="42">
        <f ca="1">IF(NOW()&gt;$A9,M8+K9+L9-Q9,"")</f>
        <v>22</v>
      </c>
      <c r="N9" s="42"/>
      <c r="O9" s="42"/>
      <c r="P9" s="42">
        <f ca="1">IF(NOW()&gt;$A9,P8+N9+O9,"")</f>
        <v>0</v>
      </c>
      <c r="Q9" s="42">
        <v>1</v>
      </c>
      <c r="R9" s="42"/>
      <c r="S9" s="42">
        <f ca="1">IF(NOW()&gt;$A9,IF(S8+Q9+R9&gt;24,24,S8+Q9+R9),"")</f>
        <v>2</v>
      </c>
    </row>
    <row r="10" spans="1:19" ht="12.75">
      <c r="A10" s="34">
        <f>A9+14</f>
        <v>39403</v>
      </c>
      <c r="B10" s="42">
        <f>IF(H10+N10&lt;&gt;0,H10+N10,"")</f>
      </c>
      <c r="C10" s="42">
        <f>IF(I10+O10&lt;&gt;0,I10+O10,"")</f>
      </c>
      <c r="D10" s="42">
        <f ca="1">IF(NOW()&gt;$A10,P10+J10,"")</f>
        <v>80</v>
      </c>
      <c r="E10" s="42">
        <f>IF(K10+Q10&lt;&gt;0,K10+Q10,"")</f>
        <v>1</v>
      </c>
      <c r="F10" s="42">
        <f>IF(L10+R10&lt;&gt;0,L10+R10,"")</f>
      </c>
      <c r="G10" s="42">
        <f ca="1">IF(NOW()&gt;$A10,IF(S10+M10&gt;24,24,S10+M10),"")</f>
        <v>24</v>
      </c>
      <c r="H10" s="42"/>
      <c r="I10" s="42"/>
      <c r="J10" s="42">
        <f ca="1">IF(NOW()&gt;$A10,J9+H10+I10,"")</f>
        <v>80</v>
      </c>
      <c r="K10" s="42"/>
      <c r="L10" s="42"/>
      <c r="M10" s="42">
        <f ca="1">IF(NOW()&gt;$A10,M9+K10+L10-Q10,"")</f>
        <v>21</v>
      </c>
      <c r="N10" s="42"/>
      <c r="O10" s="42"/>
      <c r="P10" s="42">
        <f ca="1">IF(NOW()&gt;$A10,P9+N10+O10,"")</f>
        <v>0</v>
      </c>
      <c r="Q10" s="42">
        <v>1</v>
      </c>
      <c r="R10" s="42"/>
      <c r="S10" s="42">
        <f ca="1">IF(NOW()&gt;$A10,IF(S9+Q10+R10&gt;24,24,S9+Q10+R10),"")</f>
        <v>3</v>
      </c>
    </row>
    <row r="11" spans="1:19" ht="12.75">
      <c r="A11" s="34">
        <f>A10+14</f>
        <v>39417</v>
      </c>
      <c r="B11" s="42">
        <f>IF(H11+N11&lt;&gt;0,H11+N11,"")</f>
      </c>
      <c r="C11" s="42">
        <f>IF(I11+O11&lt;&gt;0,I11+O11,"")</f>
      </c>
      <c r="D11" s="42">
        <f ca="1">IF(NOW()&gt;$A11,P11+J11,"")</f>
        <v>80</v>
      </c>
      <c r="E11" s="42">
        <f>IF(K11+Q11&lt;&gt;0,K11+Q11,"")</f>
        <v>1</v>
      </c>
      <c r="F11" s="42">
        <f>IF(L11+R11&lt;&gt;0,L11+R11,"")</f>
      </c>
      <c r="G11" s="42">
        <f ca="1">IF(NOW()&gt;$A11,IF(S11+M11&gt;24,24,S11+M11),"")</f>
        <v>24</v>
      </c>
      <c r="H11" s="42"/>
      <c r="I11" s="42"/>
      <c r="J11" s="42">
        <f ca="1">IF(NOW()&gt;$A11,J10+H11+I11,"")</f>
        <v>80</v>
      </c>
      <c r="K11" s="42"/>
      <c r="L11" s="42"/>
      <c r="M11" s="42">
        <f ca="1">IF(NOW()&gt;$A11,M10+K11+L11-Q11,"")</f>
        <v>20</v>
      </c>
      <c r="N11" s="42"/>
      <c r="O11" s="42"/>
      <c r="P11" s="42">
        <f ca="1">IF(NOW()&gt;$A11,P10+N11+O11,"")</f>
        <v>0</v>
      </c>
      <c r="Q11" s="42">
        <v>1</v>
      </c>
      <c r="R11" s="42"/>
      <c r="S11" s="42">
        <f ca="1">IF(NOW()&gt;$A11,IF(S10+Q11+R11&gt;24,24,S10+Q11+R11),"")</f>
        <v>4</v>
      </c>
    </row>
    <row r="12" spans="1:19" ht="12.75">
      <c r="A12" s="34">
        <f>A11+14</f>
        <v>39431</v>
      </c>
      <c r="B12" s="42">
        <f>IF(H12+N12&lt;&gt;0,H12+N12,"")</f>
      </c>
      <c r="C12" s="42">
        <f>IF(I12+O12&lt;&gt;0,I12+O12,"")</f>
      </c>
      <c r="D12" s="42">
        <f ca="1">IF(NOW()&gt;$A12,P12+J12,"")</f>
        <v>80</v>
      </c>
      <c r="E12" s="42">
        <f>IF(K12+Q12&lt;&gt;0,K12+Q12,"")</f>
        <v>1</v>
      </c>
      <c r="F12" s="42">
        <f>IF(L12+R12&lt;&gt;0,L12+R12,"")</f>
      </c>
      <c r="G12" s="42">
        <f ca="1">IF(NOW()&gt;$A12,IF(S12+M12&gt;24,24,S12+M12),"")</f>
        <v>24</v>
      </c>
      <c r="H12" s="42"/>
      <c r="I12" s="42"/>
      <c r="J12" s="42">
        <f ca="1">IF(NOW()&gt;$A12,J11+H12+I12,"")</f>
        <v>80</v>
      </c>
      <c r="K12" s="42"/>
      <c r="L12" s="42"/>
      <c r="M12" s="42">
        <f ca="1">IF(NOW()&gt;$A12,M11+K12+L12-Q12,"")</f>
        <v>19</v>
      </c>
      <c r="N12" s="42"/>
      <c r="O12" s="42"/>
      <c r="P12" s="42">
        <f ca="1">IF(NOW()&gt;$A12,P11+N12+O12,"")</f>
        <v>0</v>
      </c>
      <c r="Q12" s="42">
        <v>1</v>
      </c>
      <c r="R12" s="42"/>
      <c r="S12" s="42">
        <f ca="1">IF(NOW()&gt;$A12,IF(S11+Q12+R12&gt;24,24,S11+Q12+R12),"")</f>
        <v>5</v>
      </c>
    </row>
    <row r="13" spans="1:19" ht="12.75">
      <c r="A13" s="34">
        <f>A12+14</f>
        <v>39445</v>
      </c>
      <c r="B13" s="42">
        <f>IF(H13+N13&lt;&gt;0,H13+N13,"")</f>
      </c>
      <c r="C13" s="42">
        <f>IF(I13+O13&lt;&gt;0,I13+O13,"")</f>
        <v>-58</v>
      </c>
      <c r="D13" s="42">
        <f ca="1">IF(NOW()&gt;$A13,P13+J13,"")</f>
        <v>22</v>
      </c>
      <c r="E13" s="42">
        <f>IF(K13+Q13&lt;&gt;0,K13+Q13,"")</f>
      </c>
      <c r="F13" s="42">
        <f>IF(L13+R13&lt;&gt;0,L13+R13,"")</f>
      </c>
      <c r="G13" s="42">
        <f ca="1">IF(NOW()&gt;$A13,IF(S13+M13&gt;24,24,S13+M13),"")</f>
        <v>14.4</v>
      </c>
      <c r="H13" s="42"/>
      <c r="I13" s="42">
        <v>-58</v>
      </c>
      <c r="J13" s="42">
        <f ca="1">IF(NOW()&gt;$A13,J12+H13+I13,"")</f>
        <v>22</v>
      </c>
      <c r="K13" s="42"/>
      <c r="L13" s="42"/>
      <c r="M13" s="42">
        <f ca="1">IF(NOW()&gt;$A13,14.4-S13+K13+L13-Q13,"")</f>
        <v>9.4</v>
      </c>
      <c r="N13" s="42"/>
      <c r="O13" s="42"/>
      <c r="P13" s="42">
        <f ca="1">IF(NOW()&gt;$A13,P12+N13+O13,"")</f>
        <v>0</v>
      </c>
      <c r="Q13" s="59">
        <v>0</v>
      </c>
      <c r="R13" s="42"/>
      <c r="S13" s="42">
        <f ca="1">IF(NOW()&gt;$A13,IF(S12+Q13+R13&gt;24,24,S12+Q13+R13),"")</f>
        <v>5</v>
      </c>
    </row>
    <row r="14" spans="1:19" ht="12.75">
      <c r="A14" s="34">
        <f>A13+14</f>
        <v>39459</v>
      </c>
      <c r="B14" s="42">
        <f>IF(H14+N14&lt;&gt;0,H14+N14,"")</f>
      </c>
      <c r="C14" s="42">
        <f>IF(I14+O14&lt;&gt;0,I14+O14,"")</f>
      </c>
      <c r="D14" s="42">
        <f ca="1">IF(NOW()&gt;$A14,P14+J14,"")</f>
        <v>22</v>
      </c>
      <c r="E14" s="42">
        <f>IF(K14+Q14&lt;&gt;0,K14+Q14,"")</f>
        <v>0.6000000000000001</v>
      </c>
      <c r="F14" s="42">
        <f>IF(L14+R14&lt;&gt;0,L14+R14,"")</f>
      </c>
      <c r="G14" s="42">
        <f ca="1">IF(NOW()&gt;$A14,IF(S14+M14&gt;14.4,14.4,S14+M14),"")</f>
        <v>14.4</v>
      </c>
      <c r="H14" s="42"/>
      <c r="I14" s="42"/>
      <c r="J14" s="42">
        <f ca="1">IF(NOW()&gt;$A14,J13+H14+I14,"")</f>
        <v>22</v>
      </c>
      <c r="K14" s="42"/>
      <c r="L14" s="42"/>
      <c r="M14" s="42">
        <f ca="1">IF(NOW()&gt;$A14,M13+K14+L14-Q14,"")</f>
        <v>8.8</v>
      </c>
      <c r="N14" s="42"/>
      <c r="O14" s="42"/>
      <c r="P14" s="42">
        <f ca="1">IF(NOW()&gt;$A14,P13+N14+O14,"")</f>
        <v>0</v>
      </c>
      <c r="Q14" s="42">
        <v>0.6000000000000001</v>
      </c>
      <c r="R14" s="42"/>
      <c r="S14" s="42">
        <f ca="1">IF(NOW()&gt;$A14,IF(S13+Q14+R14&gt;14.4,14.4,S13+Q14+R14),"")</f>
        <v>5.6</v>
      </c>
    </row>
    <row r="15" spans="1:19" ht="12.75">
      <c r="A15" s="34">
        <f>A14+14</f>
        <v>39473</v>
      </c>
      <c r="B15" s="42">
        <f>IF(H15+N15&lt;&gt;0,H15+N15,"")</f>
      </c>
      <c r="C15" s="42">
        <f>IF(I15+O15&lt;&gt;0,I15+O15,"")</f>
      </c>
      <c r="D15" s="42">
        <f ca="1">IF(NOW()&gt;$A15,P15+J15,"")</f>
        <v>22</v>
      </c>
      <c r="E15" s="42">
        <f>IF(K15+Q15&lt;&gt;0,K15+Q15,"")</f>
        <v>0.6000000000000001</v>
      </c>
      <c r="F15" s="42">
        <f>IF(L15+R15&lt;&gt;0,L15+R15,"")</f>
      </c>
      <c r="G15" s="42">
        <f ca="1">IF(NOW()&gt;$A15,IF(S15+M15&gt;14.4,14.4,S15+M15),"")</f>
        <v>14.4</v>
      </c>
      <c r="H15" s="42"/>
      <c r="I15" s="42"/>
      <c r="J15" s="42">
        <f ca="1">IF(NOW()&gt;$A15,J14+H15+I15,"")</f>
        <v>22</v>
      </c>
      <c r="K15" s="42"/>
      <c r="L15" s="42"/>
      <c r="M15" s="42">
        <f ca="1">IF(NOW()&gt;$A15,M14+K15+L15-Q15,"")</f>
        <v>8.200000000000001</v>
      </c>
      <c r="N15" s="42"/>
      <c r="O15" s="42"/>
      <c r="P15" s="42">
        <f ca="1">IF(NOW()&gt;$A15,P14+N15+O15,"")</f>
        <v>0</v>
      </c>
      <c r="Q15" s="42">
        <v>0.6000000000000001</v>
      </c>
      <c r="R15" s="42"/>
      <c r="S15" s="42">
        <f ca="1">IF(NOW()&gt;$A15,IF(S14+Q15+R15&gt;14.4,14.4,S14+Q15+R15),"")</f>
        <v>6.199999999999999</v>
      </c>
    </row>
    <row r="16" spans="1:19" ht="12.75">
      <c r="A16" s="34">
        <f>A15+14</f>
        <v>39487</v>
      </c>
      <c r="B16" s="42">
        <f>IF(H16+N16&lt;&gt;0,H16+N16,"")</f>
      </c>
      <c r="C16" s="42">
        <f>IF(I16+O16&lt;&gt;0,I16+O16,"")</f>
        <v>-22</v>
      </c>
      <c r="D16" s="42">
        <f ca="1">IF(NOW()&gt;$A16,P16+J16,"")</f>
        <v>0</v>
      </c>
      <c r="E16" s="42">
        <f>IF(K16+Q16&lt;&gt;0,K16+Q16,"")</f>
        <v>0.6000000000000001</v>
      </c>
      <c r="F16" s="42">
        <f>IF(L16+R16&lt;&gt;0,L16+R16,"")</f>
      </c>
      <c r="G16" s="42">
        <f ca="1">IF(NOW()&gt;$A16,IF(S16+M16&gt;14.4,14.4,S16+M16),"")</f>
        <v>14.4</v>
      </c>
      <c r="H16" s="42"/>
      <c r="I16" s="42">
        <v>-22</v>
      </c>
      <c r="J16" s="42">
        <f ca="1">IF(NOW()&gt;$A16,J15+H16+I16,"")</f>
        <v>0</v>
      </c>
      <c r="K16" s="42"/>
      <c r="L16" s="42"/>
      <c r="M16" s="42">
        <f ca="1">IF(NOW()&gt;$A16,M15+K16+L16-Q16,"")</f>
        <v>7.600000000000001</v>
      </c>
      <c r="N16" s="42"/>
      <c r="O16" s="42"/>
      <c r="P16" s="42">
        <f ca="1">IF(NOW()&gt;$A16,P15+N16+O16,"")</f>
        <v>0</v>
      </c>
      <c r="Q16" s="42">
        <v>0.6000000000000001</v>
      </c>
      <c r="R16" s="42"/>
      <c r="S16" s="42">
        <f ca="1">IF(NOW()&gt;$A16,IF(S15+Q16+R16&gt;14.4,14.4,S15+Q16+R16),"")</f>
        <v>6.799999999999999</v>
      </c>
    </row>
    <row r="17" spans="1:19" ht="12.75">
      <c r="A17" s="34">
        <f>A16+14</f>
        <v>39501</v>
      </c>
      <c r="B17" s="42">
        <f>IF(H17+N17&lt;&gt;0,H17+N17,"")</f>
      </c>
      <c r="C17" s="42">
        <f>IF(I17+O17&lt;&gt;0,I17+O17,"")</f>
      </c>
      <c r="D17" s="42">
        <f ca="1">IF(NOW()&gt;$A17,P17+J17,"")</f>
        <v>0</v>
      </c>
      <c r="E17" s="42">
        <f>IF(K17+Q17&lt;&gt;0,K17+Q17,"")</f>
        <v>0.6000000000000001</v>
      </c>
      <c r="F17" s="42">
        <f>IF(L17+R17&lt;&gt;0,L17+R17,"")</f>
      </c>
      <c r="G17" s="42">
        <f ca="1">IF(NOW()&gt;$A17,IF(S17+M17&gt;14.4,14.4,S17+M17),"")</f>
        <v>14.4</v>
      </c>
      <c r="H17" s="64"/>
      <c r="I17" s="64"/>
      <c r="J17" s="64">
        <f ca="1">IF(NOW()&gt;$A17,J16+H17+I17,"")</f>
        <v>0</v>
      </c>
      <c r="K17" s="42"/>
      <c r="L17" s="42"/>
      <c r="M17" s="42">
        <f ca="1">IF(NOW()&gt;$A17,M16+K17+L17-Q17,"")</f>
        <v>7.000000000000002</v>
      </c>
      <c r="N17" s="42"/>
      <c r="O17" s="42"/>
      <c r="P17" s="42">
        <f ca="1">IF(NOW()&gt;$A17,P16+N17+O17,"")</f>
        <v>0</v>
      </c>
      <c r="Q17" s="42">
        <v>0.6000000000000001</v>
      </c>
      <c r="R17" s="42"/>
      <c r="S17" s="42">
        <f ca="1">IF(NOW()&gt;$A17,IF(S16+Q17+R17&gt;14.4,14.4,S16+Q17+R17),"")</f>
        <v>7.399999999999999</v>
      </c>
    </row>
    <row r="18" spans="1:19" ht="12.75">
      <c r="A18" s="34">
        <f>A17+14</f>
        <v>39515</v>
      </c>
      <c r="B18" s="42">
        <f>IF(H18+N18&lt;&gt;0,H18+N18,"")</f>
      </c>
      <c r="C18" s="42">
        <f>IF(I18+O18&lt;&gt;0,I18+O18,"")</f>
      </c>
      <c r="D18" s="42">
        <f ca="1">IF(NOW()&gt;$A18,P18+J18,"")</f>
        <v>0</v>
      </c>
      <c r="E18" s="42">
        <f>IF(K18+Q18&lt;&gt;0,K18+Q18,"")</f>
        <v>0.6000000000000001</v>
      </c>
      <c r="F18" s="42">
        <f>IF(L18+R18&lt;&gt;0,L18+R18,"")</f>
      </c>
      <c r="G18" s="42">
        <f ca="1">IF(NOW()&gt;$A18,IF(S18+M18&gt;14.4,14.4,S18+M18),"")</f>
        <v>14.4</v>
      </c>
      <c r="H18" s="64"/>
      <c r="I18" s="64"/>
      <c r="J18" s="64">
        <f ca="1">IF(NOW()&gt;$A18,J17+H18+I18,"")</f>
        <v>0</v>
      </c>
      <c r="K18" s="42"/>
      <c r="L18" s="42"/>
      <c r="M18" s="42">
        <f ca="1">IF(NOW()&gt;$A18,M17+K18+L18-Q18,"")</f>
        <v>6.400000000000002</v>
      </c>
      <c r="N18" s="42"/>
      <c r="O18" s="42"/>
      <c r="P18" s="42">
        <f ca="1">IF(NOW()&gt;$A18,P17+N18+O18,"")</f>
        <v>0</v>
      </c>
      <c r="Q18" s="42">
        <v>0.6000000000000001</v>
      </c>
      <c r="R18" s="42"/>
      <c r="S18" s="42">
        <f ca="1">IF(NOW()&gt;$A18,IF(S17+Q18+R18&gt;14.4,14.4,S17+Q18+R18),"")</f>
        <v>7.999999999999998</v>
      </c>
    </row>
    <row r="19" spans="1:19" ht="12.75">
      <c r="A19" s="34">
        <f>A18+14</f>
        <v>39529</v>
      </c>
      <c r="B19" s="42">
        <f>IF(H19+N19&lt;&gt;0,H19+N19,"")</f>
      </c>
      <c r="C19" s="42">
        <f>IF(I19+O19&lt;&gt;0,I19+O19,"")</f>
      </c>
      <c r="D19" s="42">
        <f ca="1">IF(NOW()&gt;$A19,P19+J19,"")</f>
        <v>0</v>
      </c>
      <c r="E19" s="42">
        <f>IF(K19+Q19&lt;&gt;0,K19+Q19,"")</f>
        <v>0.6000000000000001</v>
      </c>
      <c r="F19" s="42">
        <f>IF(L19+R19&lt;&gt;0,L19+R19,"")</f>
      </c>
      <c r="G19" s="42">
        <f ca="1">IF(NOW()&gt;$A19,IF(S19+M19&gt;14.4,14.4,S19+M19),"")</f>
        <v>14.4</v>
      </c>
      <c r="H19" s="64"/>
      <c r="I19" s="64"/>
      <c r="J19" s="64">
        <f ca="1">IF(NOW()&gt;$A19,J18+H19+I19,"")</f>
        <v>0</v>
      </c>
      <c r="K19" s="42"/>
      <c r="L19" s="42"/>
      <c r="M19" s="42">
        <f ca="1">IF(NOW()&gt;$A19,M18+K19+L19-Q19,"")</f>
        <v>5.8000000000000025</v>
      </c>
      <c r="N19" s="42"/>
      <c r="O19" s="42"/>
      <c r="P19" s="42">
        <f ca="1">IF(NOW()&gt;$A19,P18+N19+O19,"")</f>
        <v>0</v>
      </c>
      <c r="Q19" s="42">
        <v>0.6000000000000001</v>
      </c>
      <c r="R19" s="42"/>
      <c r="S19" s="42">
        <f ca="1">IF(NOW()&gt;$A19,IF(S18+Q19+R19&gt;14.4,14.4,S18+Q19+R19),"")</f>
        <v>8.599999999999998</v>
      </c>
    </row>
    <row r="20" spans="1:19" ht="12.75">
      <c r="A20" s="34">
        <f>A19+14</f>
        <v>39543</v>
      </c>
      <c r="B20" s="42">
        <f>IF(H20+N20&lt;&gt;0,H20+N20,"")</f>
      </c>
      <c r="C20" s="42">
        <f>IF(I20+O20&lt;&gt;0,I20+O20,"")</f>
      </c>
      <c r="D20" s="42">
        <f ca="1">IF(NOW()&gt;$A20,P20+J20,"")</f>
        <v>0</v>
      </c>
      <c r="E20" s="42">
        <f>IF(K20+Q20&lt;&gt;0,K20+Q20,"")</f>
        <v>0.6000000000000001</v>
      </c>
      <c r="F20" s="42">
        <f>IF(L20+R20&lt;&gt;0,L20+R20,"")</f>
      </c>
      <c r="G20" s="42">
        <f ca="1">IF(NOW()&gt;$A20,IF(S20+M20&gt;14.4,14.4,S20+M20),"")</f>
        <v>14.4</v>
      </c>
      <c r="H20" s="64"/>
      <c r="I20" s="64"/>
      <c r="J20" s="64">
        <f ca="1">IF(NOW()&gt;$A20,J19+H20+I20,"")</f>
        <v>0</v>
      </c>
      <c r="K20" s="42"/>
      <c r="L20" s="42"/>
      <c r="M20" s="42">
        <f ca="1">IF(NOW()&gt;$A20,M19+K20+L20-Q20,"")</f>
        <v>5.200000000000003</v>
      </c>
      <c r="N20" s="42"/>
      <c r="O20" s="42"/>
      <c r="P20" s="42">
        <f ca="1">IF(NOW()&gt;$A20,P19+N20+O20,"")</f>
        <v>0</v>
      </c>
      <c r="Q20" s="42">
        <v>0.6000000000000001</v>
      </c>
      <c r="R20" s="42"/>
      <c r="S20" s="42">
        <f ca="1">IF(NOW()&gt;$A20,IF(S19+Q20+R20&gt;14.4,14.4,S19+Q20+R20),"")</f>
        <v>9.199999999999998</v>
      </c>
    </row>
    <row r="21" spans="1:19" ht="12.75">
      <c r="A21" s="34">
        <f>A20+14</f>
        <v>39557</v>
      </c>
      <c r="B21" s="42">
        <f>IF(H21+N21&lt;&gt;0,H21+N21,"")</f>
      </c>
      <c r="C21" s="42">
        <f>IF(I21+O21&lt;&gt;0,I21+O21,"")</f>
      </c>
      <c r="D21" s="42">
        <f ca="1">IF(NOW()&gt;$A21,P21+J21,"")</f>
        <v>0</v>
      </c>
      <c r="E21" s="42">
        <f>IF(K21+Q21&lt;&gt;0,K21+Q21,"")</f>
        <v>0.6000000000000001</v>
      </c>
      <c r="F21" s="42">
        <f>IF(L21+R21&lt;&gt;0,L21+R21,"")</f>
      </c>
      <c r="G21" s="42">
        <f ca="1">IF(NOW()&gt;$A21,IF(S21+M21&gt;14.4,14.4,S21+M21),"")</f>
        <v>14.4</v>
      </c>
      <c r="H21" s="64"/>
      <c r="I21" s="64"/>
      <c r="J21" s="64">
        <f ca="1">IF(NOW()&gt;$A21,J20+H21+I21,"")</f>
        <v>0</v>
      </c>
      <c r="K21" s="42"/>
      <c r="L21" s="42"/>
      <c r="M21" s="42">
        <f ca="1">IF(NOW()&gt;$A21,M20+K21+L21-Q21,"")</f>
        <v>4.600000000000003</v>
      </c>
      <c r="N21" s="42"/>
      <c r="O21" s="42"/>
      <c r="P21" s="42">
        <f ca="1">IF(NOW()&gt;$A21,P20+N21+O21,"")</f>
        <v>0</v>
      </c>
      <c r="Q21" s="42">
        <v>0.6000000000000001</v>
      </c>
      <c r="R21" s="42"/>
      <c r="S21" s="42">
        <f ca="1">IF(NOW()&gt;$A21,IF(S20+Q21+R21&gt;14.4,14.4,S20+Q21+R21),"")</f>
        <v>9.799999999999997</v>
      </c>
    </row>
    <row r="22" spans="1:19" ht="12.75">
      <c r="A22" s="34">
        <f>A21+14</f>
        <v>39571</v>
      </c>
      <c r="B22" s="42">
        <f>IF(H22+N22&lt;&gt;0,H22+N22,"")</f>
      </c>
      <c r="C22" s="42">
        <f>IF(I22+O22&lt;&gt;0,I22+O22,"")</f>
      </c>
      <c r="D22" s="42">
        <f ca="1">IF(NOW()&gt;$A22,P22+J22,"")</f>
        <v>0</v>
      </c>
      <c r="E22" s="42">
        <f>IF(K22+Q22&lt;&gt;0,K22+Q22,"")</f>
        <v>0.6000000000000001</v>
      </c>
      <c r="F22" s="42">
        <f>IF(L22+R22&lt;&gt;0,L22+R22,"")</f>
      </c>
      <c r="G22" s="42">
        <f ca="1">IF(NOW()&gt;$A22,IF(S22+M22&gt;14.4,14.4,S22+M22),"")</f>
        <v>14.4</v>
      </c>
      <c r="H22" s="64"/>
      <c r="I22" s="64"/>
      <c r="J22" s="64">
        <f ca="1">IF(NOW()&gt;$A22,J21+H22+I22,"")</f>
        <v>0</v>
      </c>
      <c r="K22" s="42"/>
      <c r="L22" s="42"/>
      <c r="M22" s="42">
        <f ca="1">IF(NOW()&gt;$A22,M21+K22+L22-Q22,"")</f>
        <v>4.0000000000000036</v>
      </c>
      <c r="N22" s="42"/>
      <c r="O22" s="42"/>
      <c r="P22" s="42">
        <f ca="1">IF(NOW()&gt;$A22,P21+N22+O22,"")</f>
        <v>0</v>
      </c>
      <c r="Q22" s="42">
        <v>0.6000000000000001</v>
      </c>
      <c r="R22" s="42"/>
      <c r="S22" s="42">
        <f ca="1">IF(NOW()&gt;$A22,IF(S21+Q22+R22&gt;14.4,14.4,S21+Q22+R22),"")</f>
        <v>10.399999999999997</v>
      </c>
    </row>
    <row r="23" spans="1:19" ht="12.75">
      <c r="A23" s="34">
        <f>A22+14</f>
        <v>39585</v>
      </c>
      <c r="B23" s="42">
        <f>IF(H23+N23&lt;&gt;0,H23+N23,"")</f>
      </c>
      <c r="C23" s="42">
        <f>IF(I23+O23&lt;&gt;0,I23+O23,"")</f>
      </c>
      <c r="D23" s="42">
        <f ca="1">IF(NOW()&gt;$A23,P23+J23,"")</f>
        <v>0</v>
      </c>
      <c r="E23" s="42">
        <f>IF(K23+Q23&lt;&gt;0,K23+Q23,"")</f>
        <v>0.6000000000000001</v>
      </c>
      <c r="F23" s="42">
        <f>IF(L23+R23&lt;&gt;0,L23+R23,"")</f>
      </c>
      <c r="G23" s="42">
        <f ca="1">IF(NOW()&gt;$A23,IF(S23+M23&gt;14.4,14.4,S23+M23),"")</f>
        <v>14.4</v>
      </c>
      <c r="H23" s="64"/>
      <c r="I23" s="64"/>
      <c r="J23" s="64">
        <f ca="1">IF(NOW()&gt;$A23,J22+H23+I23,"")</f>
        <v>0</v>
      </c>
      <c r="K23" s="42"/>
      <c r="L23" s="42"/>
      <c r="M23" s="42">
        <f ca="1">IF(NOW()&gt;$A23,M22+K23+L23-Q23,"")</f>
        <v>3.4000000000000035</v>
      </c>
      <c r="N23" s="42"/>
      <c r="O23" s="42"/>
      <c r="P23" s="42">
        <f ca="1">IF(NOW()&gt;$A23,P22+N23+O23,"")</f>
        <v>0</v>
      </c>
      <c r="Q23" s="42">
        <v>0.6000000000000001</v>
      </c>
      <c r="R23" s="42"/>
      <c r="S23" s="42">
        <f ca="1">IF(NOW()&gt;$A23,IF(S22+Q23+R23&gt;14.4,14.4,S22+Q23+R23),"")</f>
        <v>10.999999999999996</v>
      </c>
    </row>
    <row r="24" spans="1:19" ht="12.75">
      <c r="A24" s="34">
        <f>A23+14</f>
        <v>39599</v>
      </c>
      <c r="B24" s="42">
        <f>IF(H24+N24&lt;&gt;0,H24+N24,"")</f>
      </c>
      <c r="C24" s="42">
        <f>IF(I24+O24&lt;&gt;0,I24+O24,"")</f>
      </c>
      <c r="D24" s="42">
        <f ca="1">IF(NOW()&gt;$A24,P24+J24,"")</f>
        <v>0</v>
      </c>
      <c r="E24" s="42">
        <f>IF(K24+Q24&lt;&gt;0,K24+Q24,"")</f>
      </c>
      <c r="F24" s="42">
        <f>IF(L24+R24&lt;&gt;0,L24+R24,"")</f>
      </c>
      <c r="G24" s="42">
        <f ca="1">IF(NOW()&gt;$A24,IF(S24+M24&gt;14.4,14.4,S24+M24),"")</f>
        <v>14.4</v>
      </c>
      <c r="H24" s="64"/>
      <c r="I24" s="64"/>
      <c r="J24" s="64">
        <f ca="1">IF(NOW()&gt;$A24,J23+H24+I24,"")</f>
        <v>0</v>
      </c>
      <c r="K24" s="42"/>
      <c r="L24" s="42"/>
      <c r="M24" s="42">
        <f ca="1">IF(NOW()&gt;$A24,M23+K24+L24-Q24,"")</f>
        <v>3.4000000000000035</v>
      </c>
      <c r="N24" s="42"/>
      <c r="O24" s="42"/>
      <c r="P24" s="42">
        <f ca="1">IF(NOW()&gt;$A24,P23+N24+O24,"")</f>
        <v>0</v>
      </c>
      <c r="Q24" s="59">
        <v>0</v>
      </c>
      <c r="R24" s="42"/>
      <c r="S24" s="42">
        <f ca="1">IF(NOW()&gt;$A24,IF(S23+Q24+R24&gt;14.4,14.4,S23+Q24+R24),"")</f>
        <v>10.999999999999996</v>
      </c>
    </row>
    <row r="25" spans="1:19" ht="12.75">
      <c r="A25" s="34">
        <f>A24+14</f>
        <v>39613</v>
      </c>
      <c r="B25" s="42">
        <f>IF(H25+N25&lt;&gt;0,H25+N25,"")</f>
      </c>
      <c r="C25" s="42">
        <f>IF(I25+O25&lt;&gt;0,I25+O25,"")</f>
      </c>
      <c r="D25" s="42">
        <f ca="1">IF(NOW()&gt;$A25,P25+J25,"")</f>
        <v>0</v>
      </c>
      <c r="E25" s="42">
        <f>IF(K25+Q25&lt;&gt;0,K25+Q25,"")</f>
        <v>0.6000000000000001</v>
      </c>
      <c r="F25" s="42">
        <f>IF(L25+R25&lt;&gt;0,L25+R25,"")</f>
      </c>
      <c r="G25" s="42">
        <f ca="1">IF(NOW()&gt;$A25,IF(S25+M25&gt;14.4,14.4,S25+M25),"")</f>
        <v>14.399999999999999</v>
      </c>
      <c r="H25" s="64"/>
      <c r="I25" s="64"/>
      <c r="J25" s="64">
        <f ca="1">IF(NOW()&gt;$A25,J24+H25+I25,"")</f>
        <v>0</v>
      </c>
      <c r="K25" s="42"/>
      <c r="L25" s="42"/>
      <c r="M25" s="42">
        <f ca="1">IF(NOW()&gt;$A25,M24+K25+L25-Q25,"")</f>
        <v>2.8000000000000034</v>
      </c>
      <c r="N25" s="42"/>
      <c r="O25" s="42"/>
      <c r="P25" s="42">
        <f ca="1">IF(NOW()&gt;$A25,P24+N25+O25,"")</f>
        <v>0</v>
      </c>
      <c r="Q25" s="42">
        <v>0.6000000000000001</v>
      </c>
      <c r="R25" s="42"/>
      <c r="S25" s="42">
        <f ca="1">IF(NOW()&gt;$A25,IF(S24+Q25+R25&gt;14.4,14.4,S24+Q25+R25),"")</f>
        <v>11.599999999999996</v>
      </c>
    </row>
    <row r="26" spans="1:19" ht="12.75">
      <c r="A26" s="34">
        <f>A25+14</f>
        <v>39627</v>
      </c>
      <c r="B26" s="42">
        <f>IF(H26+N26&lt;&gt;0,H26+N26,"")</f>
      </c>
      <c r="C26" s="42">
        <f>IF(I26+O26&lt;&gt;0,I26+O26,"")</f>
      </c>
      <c r="D26" s="42">
        <f ca="1">IF(NOW()&gt;$A26,P26+J26,"")</f>
        <v>0</v>
      </c>
      <c r="E26" s="42">
        <f>IF(K26+Q26&lt;&gt;0,K26+Q26,"")</f>
        <v>0.6000000000000001</v>
      </c>
      <c r="F26" s="42">
        <f>IF(L26+R26&lt;&gt;0,L26+R26,"")</f>
      </c>
      <c r="G26" s="42">
        <f ca="1">IF(NOW()&gt;$A26,IF(S26+M26&gt;14.4,14.4,S26+M26),"")</f>
        <v>14.399999999999999</v>
      </c>
      <c r="H26" s="64"/>
      <c r="I26" s="64"/>
      <c r="J26" s="64">
        <f ca="1">IF(NOW()&gt;$A26,J25+H26+I26,"")</f>
        <v>0</v>
      </c>
      <c r="K26" s="42"/>
      <c r="L26" s="42"/>
      <c r="M26" s="42">
        <f ca="1">IF(NOW()&gt;$A26,M25+K26+L26-Q26,"")</f>
        <v>2.2000000000000033</v>
      </c>
      <c r="N26" s="42"/>
      <c r="O26" s="42"/>
      <c r="P26" s="42">
        <f ca="1">IF(NOW()&gt;$A26,P25+N26+O26,"")</f>
        <v>0</v>
      </c>
      <c r="Q26" s="42">
        <v>0.6000000000000001</v>
      </c>
      <c r="R26" s="42"/>
      <c r="S26" s="42">
        <f ca="1">IF(NOW()&gt;$A26,IF(S25+Q26+R26&gt;14.4,14.4,S25+Q26+R26),"")</f>
        <v>12.199999999999996</v>
      </c>
    </row>
    <row r="27" spans="1:19" ht="12.75">
      <c r="A27" s="34">
        <f>A26+14</f>
        <v>39641</v>
      </c>
      <c r="B27" s="42">
        <f>IF(H27+N27&lt;&gt;0,H27+N27,"")</f>
      </c>
      <c r="C27" s="42">
        <f>IF(I27+O27&lt;&gt;0,I27+O27,"")</f>
      </c>
      <c r="D27" s="42">
        <f ca="1">IF(NOW()&gt;$A27,P27+J27,"")</f>
        <v>0</v>
      </c>
      <c r="E27" s="42">
        <f>IF(K27+Q27&lt;&gt;0,K27+Q27,"")</f>
        <v>0.6000000000000001</v>
      </c>
      <c r="F27" s="42">
        <f>IF(L27+R27&lt;&gt;0,L27+R27,"")</f>
      </c>
      <c r="G27" s="42">
        <f ca="1">IF(NOW()&gt;$A27,IF(S27+M27&gt;14.4,14.4,S27+M27),"")</f>
        <v>14.399999999999999</v>
      </c>
      <c r="H27" s="64"/>
      <c r="I27" s="64"/>
      <c r="J27" s="64">
        <f ca="1">IF(NOW()&gt;$A27,J26+H27+I27,"")</f>
        <v>0</v>
      </c>
      <c r="K27" s="42"/>
      <c r="L27" s="42"/>
      <c r="M27" s="42">
        <f ca="1">IF(NOW()&gt;$A27,M26+K27+L27-Q27,"")</f>
        <v>1.6000000000000032</v>
      </c>
      <c r="N27" s="42"/>
      <c r="O27" s="42"/>
      <c r="P27" s="42">
        <f ca="1">IF(NOW()&gt;$A27,P26+N27+O27,"")</f>
        <v>0</v>
      </c>
      <c r="Q27" s="42">
        <v>0.6000000000000001</v>
      </c>
      <c r="R27" s="42"/>
      <c r="S27" s="42">
        <f ca="1">IF(NOW()&gt;$A27,IF(S26+Q27+R27&gt;14.4,14.4,S26+Q27+R27),"")</f>
        <v>12.799999999999995</v>
      </c>
    </row>
    <row r="28" spans="1:19" ht="12.75">
      <c r="A28" s="34">
        <f>A27+14</f>
        <v>39655</v>
      </c>
      <c r="B28" s="42">
        <f>IF(H28+N28&lt;&gt;0,H28+N28,"")</f>
      </c>
      <c r="C28" s="42">
        <f>IF(I28+O28&lt;&gt;0,I28+O28,"")</f>
      </c>
      <c r="D28" s="42">
        <f ca="1">IF(NOW()&gt;$A28,P28+J28,"")</f>
        <v>0</v>
      </c>
      <c r="E28" s="42">
        <f>IF(K28+Q28&lt;&gt;0,K28+Q28,"")</f>
        <v>0.6000000000000001</v>
      </c>
      <c r="F28" s="42">
        <f>IF(L28+R28&lt;&gt;0,L28+R28,"")</f>
      </c>
      <c r="G28" s="42">
        <f ca="1">IF(NOW()&gt;$A28,IF(S28+M28&gt;14.4,14.4,S28+M28),"")</f>
        <v>14.399999999999999</v>
      </c>
      <c r="H28" s="64"/>
      <c r="I28" s="64"/>
      <c r="J28" s="64">
        <f ca="1">IF(NOW()&gt;$A28,J27+H28+I28,"")</f>
        <v>0</v>
      </c>
      <c r="K28" s="42"/>
      <c r="L28" s="42"/>
      <c r="M28" s="42">
        <f ca="1">IF(NOW()&gt;$A28,M27+K28+L28-Q28,"")</f>
        <v>1.000000000000003</v>
      </c>
      <c r="N28" s="42"/>
      <c r="O28" s="42"/>
      <c r="P28" s="42">
        <f ca="1">IF(NOW()&gt;$A28,P27+N28+O28,"")</f>
        <v>0</v>
      </c>
      <c r="Q28" s="42">
        <v>0.6000000000000001</v>
      </c>
      <c r="R28" s="42"/>
      <c r="S28" s="42">
        <f ca="1">IF(NOW()&gt;$A28,IF(S27+Q28+R28&gt;14.4,14.4,S27+Q28+R28),"")</f>
        <v>13.399999999999995</v>
      </c>
    </row>
    <row r="29" spans="1:19" ht="12.75">
      <c r="A29" s="34">
        <f>A28+14</f>
        <v>39669</v>
      </c>
      <c r="B29" s="42">
        <f>IF(H29+N29&lt;&gt;0,H29+N29,"")</f>
      </c>
      <c r="C29" s="42">
        <f>IF(I29+O29&lt;&gt;0,I29+O29,"")</f>
      </c>
      <c r="D29" s="42">
        <f ca="1">IF(NOW()&gt;$A29,P29+J29,"")</f>
        <v>0</v>
      </c>
      <c r="E29" s="42">
        <f>IF(K29+Q29&lt;&gt;0,K29+Q29,"")</f>
        <v>0.6000000000000001</v>
      </c>
      <c r="F29" s="42">
        <f>IF(L29+R29&lt;&gt;0,L29+R29,"")</f>
      </c>
      <c r="G29" s="42">
        <f ca="1">IF(NOW()&gt;$A29,IF(S29+M29&gt;14.4,14.4,S29+M29),"")</f>
        <v>14.399999999999999</v>
      </c>
      <c r="H29" s="64"/>
      <c r="I29" s="64"/>
      <c r="J29" s="64">
        <f ca="1">IF(NOW()&gt;$A29,J28+H29+I29,"")</f>
        <v>0</v>
      </c>
      <c r="K29" s="42"/>
      <c r="L29" s="42"/>
      <c r="M29" s="42">
        <f ca="1">IF(NOW()&gt;$A29,M28+K29+L29-Q29,"")</f>
        <v>0.400000000000003</v>
      </c>
      <c r="N29" s="42"/>
      <c r="O29" s="42"/>
      <c r="P29" s="42">
        <f ca="1">IF(NOW()&gt;$A29,P28+N29+O29,"")</f>
        <v>0</v>
      </c>
      <c r="Q29" s="42">
        <v>0.6000000000000001</v>
      </c>
      <c r="R29" s="42"/>
      <c r="S29" s="42">
        <f ca="1">IF(NOW()&gt;$A29,IF(S28+Q29+R29&gt;14.4,14.4,S28+Q29+R29),"")</f>
        <v>13.999999999999995</v>
      </c>
    </row>
    <row r="30" spans="1:19" ht="12.75">
      <c r="A30" s="34">
        <f>A29+14</f>
        <v>39683</v>
      </c>
      <c r="B30" s="42">
        <f>IF(H30+N30&lt;&gt;0,H30+N30,"")</f>
      </c>
      <c r="C30" s="42">
        <f>IF(I30+O30&lt;&gt;0,I30+O30,"")</f>
      </c>
      <c r="D30" s="42">
        <f ca="1">IF(NOW()&gt;$A30,P30+J30,"")</f>
        <v>0</v>
      </c>
      <c r="E30" s="42">
        <f>IF(K30+Q30&lt;&gt;0,K30+Q30,"")</f>
        <v>0.6000000000000001</v>
      </c>
      <c r="F30" s="42">
        <f>IF(L30+R30&lt;&gt;0,L30+R30,"")</f>
      </c>
      <c r="G30" s="42">
        <f ca="1">IF(NOW()&gt;$A30,IF(S30+M30&gt;14.4,14.4,S30+M30),"")</f>
        <v>14.4</v>
      </c>
      <c r="H30" s="64"/>
      <c r="I30" s="64"/>
      <c r="J30" s="64">
        <f ca="1">IF(NOW()&gt;$A30,J29+H30+I30,"")</f>
        <v>0</v>
      </c>
      <c r="K30" s="42"/>
      <c r="L30" s="42"/>
      <c r="M30" s="42">
        <v>0</v>
      </c>
      <c r="N30" s="42"/>
      <c r="O30" s="42"/>
      <c r="P30" s="42">
        <f ca="1">IF(NOW()&gt;$A30,P29+N30+O30,"")</f>
        <v>0</v>
      </c>
      <c r="Q30" s="42">
        <v>0.6000000000000001</v>
      </c>
      <c r="R30" s="42"/>
      <c r="S30" s="42">
        <f ca="1">IF(NOW()&gt;$A30,IF(S29+Q30+R30&gt;14.4,14.4,S29+Q30+R30),"")</f>
        <v>14.4</v>
      </c>
    </row>
    <row r="31" spans="1:19" ht="12.75">
      <c r="A31" s="34">
        <f>A30+14</f>
        <v>39697</v>
      </c>
      <c r="B31" s="42">
        <f>IF(H31+N31&lt;&gt;0,H31+N31,"")</f>
      </c>
      <c r="C31" s="42">
        <f>IF(I31+O31&lt;&gt;0,I31+O31,"")</f>
      </c>
      <c r="D31" s="42">
        <f ca="1">IF(NOW()&gt;$A31,P31+J31,"")</f>
        <v>0</v>
      </c>
      <c r="E31" s="42">
        <f>IF(K31+Q31&lt;&gt;0,K31+Q31,"")</f>
        <v>0.6000000000000001</v>
      </c>
      <c r="F31" s="42">
        <f>IF(L31+R31&lt;&gt;0,L31+R31,"")</f>
      </c>
      <c r="G31" s="42">
        <f ca="1">IF(NOW()&gt;$A31,IF(S31+M31&gt;14.4,14.4,S31+M31),"")</f>
        <v>14.4</v>
      </c>
      <c r="H31" s="64"/>
      <c r="I31" s="64"/>
      <c r="J31" s="64">
        <f ca="1">IF(NOW()&gt;$A31,J30+H31+I31,"")</f>
        <v>0</v>
      </c>
      <c r="K31" s="42"/>
      <c r="L31" s="42"/>
      <c r="M31" s="42">
        <v>0</v>
      </c>
      <c r="N31" s="42"/>
      <c r="O31" s="42"/>
      <c r="P31" s="42">
        <f ca="1">IF(NOW()&gt;$A31,P30+N31+O31,"")</f>
        <v>0</v>
      </c>
      <c r="Q31" s="42">
        <v>0.6000000000000001</v>
      </c>
      <c r="R31" s="42"/>
      <c r="S31" s="42">
        <f ca="1">IF(NOW()&gt;$A31,IF(S30+Q31+R31&gt;14.4,14.4,S30+Q31+R31),"")</f>
        <v>14.4</v>
      </c>
    </row>
    <row r="32" spans="1:19" ht="12.75">
      <c r="A32" s="34">
        <f>A31+14</f>
        <v>39711</v>
      </c>
      <c r="B32" s="42">
        <f>IF(H32+N32&lt;&gt;0,H32+N32,"")</f>
      </c>
      <c r="C32" s="42">
        <f>IF(I32+O32&lt;&gt;0,I32+O32,"")</f>
      </c>
      <c r="D32" s="42">
        <f ca="1">IF(NOW()&gt;$A32,P32+J32,"")</f>
        <v>0</v>
      </c>
      <c r="E32" s="42">
        <f>IF(K32+Q32&lt;&gt;0,K32+Q32,"")</f>
        <v>0.6000000000000001</v>
      </c>
      <c r="F32" s="42">
        <f>IF(L32+R32&lt;&gt;0,L32+R32,"")</f>
      </c>
      <c r="G32" s="42">
        <f ca="1">IF(NOW()&gt;$A32,IF(S32+M32&gt;14.4,14.4,S32+M32),"")</f>
        <v>14.4</v>
      </c>
      <c r="H32" s="64"/>
      <c r="I32" s="64"/>
      <c r="J32" s="64">
        <f ca="1">IF(NOW()&gt;$A32,J31+H32+I32,"")</f>
        <v>0</v>
      </c>
      <c r="K32" s="42"/>
      <c r="L32" s="42"/>
      <c r="M32" s="42">
        <v>0</v>
      </c>
      <c r="N32" s="42"/>
      <c r="O32" s="42"/>
      <c r="P32" s="42">
        <f ca="1">IF(NOW()&gt;$A32,P31+N32+O32,"")</f>
        <v>0</v>
      </c>
      <c r="Q32" s="42">
        <v>0.6000000000000001</v>
      </c>
      <c r="R32" s="42"/>
      <c r="S32" s="42">
        <f ca="1">IF(NOW()&gt;$A32,IF(S31+Q32+R32&gt;14.4,14.4,S31+Q32+R32),"")</f>
        <v>14.4</v>
      </c>
    </row>
    <row r="33" spans="1:19" ht="12.75">
      <c r="A33" s="34">
        <f>A32+14</f>
        <v>39725</v>
      </c>
      <c r="B33" s="42">
        <f>IF(H33+N33&lt;&gt;0,H33+N33,"")</f>
        <v>72</v>
      </c>
      <c r="C33" s="42">
        <f>IF(I33+O33&lt;&gt;0,I33+O33,"")</f>
      </c>
      <c r="D33" s="42">
        <f ca="1">IF(NOW()&gt;$A33,P33+J33,"")</f>
        <v>72</v>
      </c>
      <c r="E33" s="42">
        <f>IF(K33+Q33&lt;&gt;0,K33+Q33,"")</f>
        <v>0.6000000000000001</v>
      </c>
      <c r="F33" s="42">
        <f>IF(L33+R33&lt;&gt;0,L33+R33,"")</f>
      </c>
      <c r="G33" s="42">
        <f ca="1">IF(NOW()&gt;$A33,IF(S33+M33&gt;14.4,14.4,S33+M33),"")</f>
        <v>14.4</v>
      </c>
      <c r="H33" s="64"/>
      <c r="I33" s="64"/>
      <c r="J33" s="64">
        <f ca="1">IF(NOW()&gt;$A33,J32+H33+I33,"")</f>
        <v>0</v>
      </c>
      <c r="K33" s="64"/>
      <c r="L33" s="64"/>
      <c r="M33" s="64">
        <v>0</v>
      </c>
      <c r="N33" s="42">
        <f>3/5*120</f>
        <v>72</v>
      </c>
      <c r="O33" s="42"/>
      <c r="P33" s="42">
        <f ca="1">IF(NOW()&gt;$A33,P32+N33+O33,"")</f>
        <v>72</v>
      </c>
      <c r="Q33" s="42">
        <v>0.6000000000000001</v>
      </c>
      <c r="R33" s="42"/>
      <c r="S33" s="42">
        <f ca="1">IF(NOW()&gt;$A33,IF(S32+Q33+R33&gt;14.4,14.4,S32+Q33+R33),"")</f>
        <v>14.4</v>
      </c>
    </row>
    <row r="34" spans="1:19" ht="12.75">
      <c r="A34" s="34">
        <f>A33+14</f>
        <v>39739</v>
      </c>
      <c r="B34" s="42">
        <f>IF(H34+N34&lt;&gt;0,H34+N34,"")</f>
      </c>
      <c r="C34" s="42">
        <f>IF(I34+O34&lt;&gt;0,I34+O34,"")</f>
      </c>
      <c r="D34" s="42">
        <f ca="1">IF(NOW()&gt;$A34,P34+J34,"")</f>
        <v>72</v>
      </c>
      <c r="E34" s="42">
        <f>IF(K34+Q34&lt;&gt;0,K34+Q34,"")</f>
        <v>0.6000000000000001</v>
      </c>
      <c r="F34" s="42">
        <f>IF(L34+R34&lt;&gt;0,L34+R34,"")</f>
      </c>
      <c r="G34" s="42">
        <f ca="1">IF(NOW()&gt;$A34,IF(S34+M34&gt;14.4,14.4,S34+M34),"")</f>
        <v>14.4</v>
      </c>
      <c r="H34" s="64"/>
      <c r="I34" s="64"/>
      <c r="J34" s="64">
        <f ca="1">IF(NOW()&gt;$A34,J33+H34+I34,"")</f>
        <v>0</v>
      </c>
      <c r="K34" s="64"/>
      <c r="L34" s="64"/>
      <c r="M34" s="64">
        <f ca="1">IF(NOW()&gt;$A34,M33+K34+L34,"")</f>
        <v>0</v>
      </c>
      <c r="N34" s="42"/>
      <c r="O34" s="42"/>
      <c r="P34" s="42">
        <f ca="1">IF(NOW()&gt;$A34,P33+N34+O34,"")</f>
        <v>72</v>
      </c>
      <c r="Q34" s="42">
        <v>0.6000000000000001</v>
      </c>
      <c r="R34" s="42"/>
      <c r="S34" s="42">
        <f ca="1">IF(NOW()&gt;$A34,IF(S33+Q34+R34&gt;14.4,14.4,S33+Q34+R34),"")</f>
        <v>14.4</v>
      </c>
    </row>
    <row r="35" spans="1:19" ht="12.75">
      <c r="A35" s="34">
        <f>A34+14</f>
        <v>39753</v>
      </c>
      <c r="B35" s="42">
        <f>IF(H35+N35&lt;&gt;0,H35+N35,"")</f>
      </c>
      <c r="C35" s="42">
        <f>IF(I35+O35&lt;&gt;0,I35+O35,"")</f>
      </c>
      <c r="D35" s="42">
        <f ca="1">IF(NOW()&gt;$A35,P35+J35,"")</f>
        <v>72</v>
      </c>
      <c r="E35" s="42">
        <f>IF(K35+Q35&lt;&gt;0,K35+Q35,"")</f>
        <v>0.6000000000000001</v>
      </c>
      <c r="F35" s="42">
        <f>IF(L35+R35&lt;&gt;0,L35+R35,"")</f>
      </c>
      <c r="G35" s="42">
        <f ca="1">IF(NOW()&gt;$A35,IF(S35+M35&gt;14.4,14.4,S35+M35),"")</f>
        <v>14.4</v>
      </c>
      <c r="H35" s="64"/>
      <c r="I35" s="64"/>
      <c r="J35" s="64">
        <f ca="1">IF(NOW()&gt;$A35,J34+H35+I35,"")</f>
        <v>0</v>
      </c>
      <c r="K35" s="64"/>
      <c r="L35" s="64"/>
      <c r="M35" s="64">
        <f ca="1">IF(NOW()&gt;$A35,M34+K35+L35,"")</f>
        <v>0</v>
      </c>
      <c r="N35" s="42"/>
      <c r="O35" s="42"/>
      <c r="P35" s="42">
        <f ca="1">IF(NOW()&gt;$A35,P34+N35+O35,"")</f>
        <v>72</v>
      </c>
      <c r="Q35" s="42">
        <v>0.6000000000000001</v>
      </c>
      <c r="R35" s="42"/>
      <c r="S35" s="42">
        <f ca="1">IF(NOW()&gt;$A35,IF(S34+Q35+R35&gt;14.4,14.4,S34+Q35+R35),"")</f>
        <v>14.4</v>
      </c>
    </row>
    <row r="36" spans="1:19" ht="12.75">
      <c r="A36" s="34">
        <f>A35+14</f>
        <v>39767</v>
      </c>
      <c r="B36" s="42">
        <f>IF(H36+N36&lt;&gt;0,H36+N36,"")</f>
      </c>
      <c r="C36" s="42">
        <f>IF(I36+O36&lt;&gt;0,I36+O36,"")</f>
      </c>
      <c r="D36" s="42">
        <f ca="1">IF(NOW()&gt;$A36,P36+J36,"")</f>
        <v>72</v>
      </c>
      <c r="E36" s="42">
        <f>IF(K36+Q36&lt;&gt;0,K36+Q36,"")</f>
        <v>0.6000000000000001</v>
      </c>
      <c r="F36" s="42">
        <f>IF(L36+R36&lt;&gt;0,L36+R36,"")</f>
      </c>
      <c r="G36" s="42">
        <f ca="1">IF(NOW()&gt;$A36,IF(S36+M36&gt;14.4,14.4,S36+M36),"")</f>
        <v>14.4</v>
      </c>
      <c r="H36" s="64"/>
      <c r="I36" s="64"/>
      <c r="J36" s="64">
        <f ca="1">IF(NOW()&gt;$A36,J35+H36+I36,"")</f>
        <v>0</v>
      </c>
      <c r="K36" s="64"/>
      <c r="L36" s="64"/>
      <c r="M36" s="64">
        <f ca="1">IF(NOW()&gt;$A36,M35+K36+L36,"")</f>
        <v>0</v>
      </c>
      <c r="N36" s="42"/>
      <c r="O36" s="42"/>
      <c r="P36" s="42">
        <f ca="1">IF(NOW()&gt;$A36,P35+N36+O36,"")</f>
        <v>72</v>
      </c>
      <c r="Q36" s="42">
        <v>0.6000000000000001</v>
      </c>
      <c r="R36" s="42"/>
      <c r="S36" s="42">
        <f ca="1">IF(NOW()&gt;$A36,IF(S35+Q36+R36&gt;14.4,14.4,S35+Q36+R36),"")</f>
        <v>14.4</v>
      </c>
    </row>
    <row r="37" spans="1:19" ht="12.75">
      <c r="A37" s="34">
        <f>A36+14</f>
        <v>39781</v>
      </c>
      <c r="B37" s="42">
        <f>IF(H37+N37&lt;&gt;0,H37+N37,"")</f>
      </c>
      <c r="C37" s="42">
        <f>IF(I37+O37&lt;&gt;0,I37+O37,"")</f>
      </c>
      <c r="D37" s="42">
        <f ca="1">IF(NOW()&gt;$A37,P37+J37,"")</f>
        <v>72</v>
      </c>
      <c r="E37" s="42">
        <f>IF(K37+Q37&lt;&gt;0,K37+Q37,"")</f>
      </c>
      <c r="F37" s="42">
        <f>IF(L37+R37&lt;&gt;0,L37+R37,"")</f>
      </c>
      <c r="G37" s="42">
        <f ca="1">IF(NOW()&gt;$A37,IF(S37+M37&gt;14.4,14.4,S37+M37),"")</f>
        <v>14.4</v>
      </c>
      <c r="H37" s="64"/>
      <c r="I37" s="64"/>
      <c r="J37" s="64">
        <f ca="1">IF(NOW()&gt;$A37,J36+H37+I37,"")</f>
        <v>0</v>
      </c>
      <c r="K37" s="64"/>
      <c r="L37" s="64"/>
      <c r="M37" s="64">
        <f ca="1">IF(NOW()&gt;$A37,M36+K37+L37,"")</f>
        <v>0</v>
      </c>
      <c r="N37" s="42"/>
      <c r="O37" s="42"/>
      <c r="P37" s="42">
        <f ca="1">IF(NOW()&gt;$A37,P36+N37+O37,"")</f>
        <v>72</v>
      </c>
      <c r="Q37" s="59">
        <v>0</v>
      </c>
      <c r="R37" s="42"/>
      <c r="S37" s="42">
        <f ca="1">IF(NOW()&gt;$A37,IF(S36+Q37+R37&gt;14.4,14.4,S36+Q37+R37),"")</f>
        <v>14.4</v>
      </c>
    </row>
    <row r="38" spans="1:19" ht="12.75">
      <c r="A38" s="34">
        <f>A37+14</f>
        <v>39795</v>
      </c>
      <c r="B38" s="42">
        <f>IF(H38+N38&lt;&gt;0,H38+N38,"")</f>
      </c>
      <c r="C38" s="42">
        <f>IF(I38+O38&lt;&gt;0,I38+O38,"")</f>
      </c>
      <c r="D38" s="42">
        <f ca="1">IF(NOW()&gt;$A38,P38+J38,"")</f>
        <v>72</v>
      </c>
      <c r="E38" s="42">
        <f>IF(K38+Q38&lt;&gt;0,K38+Q38,"")</f>
        <v>0.6000000000000001</v>
      </c>
      <c r="F38" s="42">
        <f>IF(L38+R38&lt;&gt;0,L38+R38,"")</f>
      </c>
      <c r="G38" s="42">
        <f ca="1">IF(NOW()&gt;$A38,IF(S38+M38&gt;14.4,14.4,S38+M38),"")</f>
        <v>14.4</v>
      </c>
      <c r="H38" s="64"/>
      <c r="I38" s="64"/>
      <c r="J38" s="64">
        <f ca="1">IF(NOW()&gt;$A38,J37+H38+I38,"")</f>
        <v>0</v>
      </c>
      <c r="K38" s="64"/>
      <c r="L38" s="64"/>
      <c r="M38" s="64">
        <f ca="1">IF(NOW()&gt;$A38,M37+K38+L38,"")</f>
        <v>0</v>
      </c>
      <c r="N38" s="42"/>
      <c r="O38" s="42"/>
      <c r="P38" s="42">
        <f ca="1">IF(NOW()&gt;$A38,P37+N38+O38,"")</f>
        <v>72</v>
      </c>
      <c r="Q38" s="42">
        <v>0.6000000000000001</v>
      </c>
      <c r="R38" s="42"/>
      <c r="S38" s="42">
        <f ca="1">IF(NOW()&gt;$A38,IF(S37+Q38+R38&gt;14.4,14.4,S37+Q38+R38),"")</f>
        <v>14.4</v>
      </c>
    </row>
    <row r="39" spans="1:19" ht="12.75">
      <c r="A39" s="34">
        <f>A38+14</f>
        <v>39809</v>
      </c>
      <c r="B39" s="42">
        <f>IF(H39+N39&lt;&gt;0,H39+N39,"")</f>
      </c>
      <c r="C39" s="42">
        <f>IF(I39+O39&lt;&gt;0,I39+O39,"")</f>
      </c>
      <c r="D39" s="42">
        <f ca="1">IF(NOW()&gt;$A39,P39+J39,"")</f>
        <v>72</v>
      </c>
      <c r="E39" s="42">
        <f>IF(K39+Q39&lt;&gt;0,K39+Q39,"")</f>
        <v>0.6000000000000001</v>
      </c>
      <c r="F39" s="42">
        <f>IF(L39+R39&lt;&gt;0,L39+R39,"")</f>
      </c>
      <c r="G39" s="42">
        <f ca="1">IF(NOW()&gt;$A39,IF(S39+M39&gt;14.4,14.4,S39+M39),"")</f>
        <v>14.4</v>
      </c>
      <c r="H39" s="64"/>
      <c r="I39" s="64"/>
      <c r="J39" s="64">
        <f ca="1">IF(NOW()&gt;$A39,J38+H39+I39,"")</f>
        <v>0</v>
      </c>
      <c r="K39" s="64"/>
      <c r="L39" s="64"/>
      <c r="M39" s="64">
        <f ca="1">IF(NOW()&gt;$A39,M38+K39+L39,"")</f>
        <v>0</v>
      </c>
      <c r="N39" s="42"/>
      <c r="O39" s="42"/>
      <c r="P39" s="42">
        <f ca="1">IF(NOW()&gt;$A39,P38+N39+O39,"")</f>
        <v>72</v>
      </c>
      <c r="Q39" s="42">
        <v>0.6000000000000001</v>
      </c>
      <c r="R39" s="42"/>
      <c r="S39" s="42">
        <f ca="1">IF(NOW()&gt;$A39,IF(S38+Q39+R39&gt;14.4,14.4,S38+Q39+R39),"")</f>
        <v>14.4</v>
      </c>
    </row>
    <row r="40" spans="1:19" ht="12.75">
      <c r="A40" s="34">
        <f>A39+14</f>
        <v>39823</v>
      </c>
      <c r="B40" s="42">
        <f>IF(H40+N40&lt;&gt;0,H40+N40,"")</f>
      </c>
      <c r="C40" s="42">
        <f>IF(I40+O40&lt;&gt;0,I40+O40,"")</f>
      </c>
      <c r="D40" s="42">
        <f ca="1">IF(NOW()&gt;$A40,P40+J40,"")</f>
        <v>72</v>
      </c>
      <c r="E40" s="42">
        <f>IF(K40+Q40&lt;&gt;0,K40+Q40,"")</f>
        <v>0.6000000000000001</v>
      </c>
      <c r="F40" s="42">
        <f>IF(L40+R40&lt;&gt;0,L40+R40,"")</f>
      </c>
      <c r="G40" s="42">
        <f ca="1">IF(NOW()&gt;$A40,IF(S40+M40&gt;14.4,14.4,S40+M40),"")</f>
        <v>14.4</v>
      </c>
      <c r="H40" s="64"/>
      <c r="I40" s="64"/>
      <c r="J40" s="64">
        <f ca="1">IF(NOW()&gt;$A40,J39+H40+I40,"")</f>
        <v>0</v>
      </c>
      <c r="K40" s="64"/>
      <c r="L40" s="64"/>
      <c r="M40" s="64">
        <f ca="1">IF(NOW()&gt;$A40,M39+K40+L40,"")</f>
        <v>0</v>
      </c>
      <c r="N40" s="42"/>
      <c r="O40" s="42"/>
      <c r="P40" s="42">
        <f ca="1">IF(NOW()&gt;$A40,P39+N40+O40,"")</f>
        <v>72</v>
      </c>
      <c r="Q40" s="42">
        <v>0.6000000000000001</v>
      </c>
      <c r="R40" s="42"/>
      <c r="S40" s="42">
        <f ca="1">IF(NOW()&gt;$A40,IF(S39+Q40+R40&gt;14.4,14.4,S39+Q40+R40),"")</f>
        <v>14.4</v>
      </c>
    </row>
    <row r="41" spans="1:19" ht="12.75">
      <c r="A41" s="34">
        <f>A40+14</f>
        <v>39837</v>
      </c>
      <c r="B41" s="42">
        <f>IF(H41+N41&lt;&gt;0,H41+N41,"")</f>
      </c>
      <c r="C41" s="42">
        <f>IF(I41+O41&lt;&gt;0,I41+O41,"")</f>
      </c>
      <c r="D41" s="42">
        <f ca="1">IF(NOW()&gt;$A41,P41+J41,"")</f>
        <v>72</v>
      </c>
      <c r="E41" s="42">
        <f>IF(K41+Q41&lt;&gt;0,K41+Q41,"")</f>
        <v>0.6000000000000001</v>
      </c>
      <c r="F41" s="42">
        <f>IF(L41+R41&lt;&gt;0,L41+R41,"")</f>
      </c>
      <c r="G41" s="42">
        <f ca="1">IF(NOW()&gt;$A41,IF(S41+M41&gt;14.4,14.4,S41+M41),"")</f>
        <v>14.4</v>
      </c>
      <c r="H41" s="64"/>
      <c r="I41" s="64"/>
      <c r="J41" s="64">
        <f ca="1">IF(NOW()&gt;$A41,J40+H41+I41,"")</f>
        <v>0</v>
      </c>
      <c r="K41" s="64"/>
      <c r="L41" s="64"/>
      <c r="M41" s="64">
        <f ca="1">IF(NOW()&gt;$A41,M40+K41+L41,"")</f>
        <v>0</v>
      </c>
      <c r="N41" s="42"/>
      <c r="O41" s="42"/>
      <c r="P41" s="42">
        <f ca="1">IF(NOW()&gt;$A41,P40+N41+O41,"")</f>
        <v>72</v>
      </c>
      <c r="Q41" s="42">
        <v>0.6000000000000001</v>
      </c>
      <c r="R41" s="42"/>
      <c r="S41" s="42">
        <f ca="1">IF(NOW()&gt;$A41,IF(S40+Q41+R41&gt;14.4,14.4,S40+Q41+R41),"")</f>
        <v>14.4</v>
      </c>
    </row>
    <row r="42" spans="1:19" ht="12.75">
      <c r="A42" s="34">
        <f>A41+14</f>
        <v>39851</v>
      </c>
      <c r="B42" s="42">
        <f>IF(H42+N42&lt;&gt;0,H42+N42,"")</f>
      </c>
      <c r="C42" s="42">
        <f>IF(I42+O42&lt;&gt;0,I42+O42,"")</f>
      </c>
      <c r="D42" s="42">
        <f ca="1">IF(NOW()&gt;$A42,P42+J42,"")</f>
        <v>72</v>
      </c>
      <c r="E42" s="42">
        <f>IF(K42+Q42&lt;&gt;0,K42+Q42,"")</f>
        <v>0.6000000000000001</v>
      </c>
      <c r="F42" s="42">
        <f>IF(L42+R42&lt;&gt;0,L42+R42,"")</f>
      </c>
      <c r="G42" s="42">
        <f ca="1">IF(NOW()&gt;$A42,IF(S42+M42&gt;14.4,14.4,S42+M42),"")</f>
        <v>14.4</v>
      </c>
      <c r="H42" s="64"/>
      <c r="I42" s="64"/>
      <c r="J42" s="64">
        <f ca="1">IF(NOW()&gt;$A42,J41+H42+I42,"")</f>
        <v>0</v>
      </c>
      <c r="K42" s="64"/>
      <c r="L42" s="64"/>
      <c r="M42" s="64">
        <f ca="1">IF(NOW()&gt;$A42,M41+K42+L42,"")</f>
        <v>0</v>
      </c>
      <c r="N42" s="42"/>
      <c r="O42" s="42"/>
      <c r="P42" s="42">
        <f ca="1">IF(NOW()&gt;$A42,P41+N42+O42,"")</f>
        <v>72</v>
      </c>
      <c r="Q42" s="42">
        <v>0.6000000000000001</v>
      </c>
      <c r="R42" s="42"/>
      <c r="S42" s="42">
        <f ca="1">IF(NOW()&gt;$A42,IF(S41+Q42+R42&gt;14.4,14.4,S41+Q42+R42),"")</f>
        <v>14.4</v>
      </c>
    </row>
    <row r="43" spans="1:19" ht="12.75">
      <c r="A43" s="34">
        <f>A42+14</f>
        <v>39865</v>
      </c>
      <c r="B43" s="42">
        <f>IF(H43+N43&lt;&gt;0,H43+N43,"")</f>
      </c>
      <c r="C43" s="42">
        <f>IF(I43+O43&lt;&gt;0,I43+O43,"")</f>
      </c>
      <c r="D43" s="42">
        <f ca="1">IF(NOW()&gt;$A43,P43+J43,"")</f>
        <v>72</v>
      </c>
      <c r="E43" s="42">
        <f>IF(K43+Q43&lt;&gt;0,K43+Q43,"")</f>
        <v>0.6000000000000001</v>
      </c>
      <c r="F43" s="42">
        <f>IF(L43+R43&lt;&gt;0,L43+R43,"")</f>
      </c>
      <c r="G43" s="42">
        <f ca="1">IF(NOW()&gt;$A43,IF(S43+M43&gt;14.4,14.4,S43+M43),"")</f>
        <v>14.4</v>
      </c>
      <c r="H43" s="64"/>
      <c r="I43" s="64"/>
      <c r="J43" s="64">
        <f ca="1">IF(NOW()&gt;$A43,J42+H43+I43,"")</f>
        <v>0</v>
      </c>
      <c r="K43" s="64"/>
      <c r="L43" s="64"/>
      <c r="M43" s="64">
        <f ca="1">IF(NOW()&gt;$A43,M42+K43+L43,"")</f>
        <v>0</v>
      </c>
      <c r="N43" s="42"/>
      <c r="O43" s="42"/>
      <c r="P43" s="42">
        <f ca="1">IF(NOW()&gt;$A43,P42+N43+O43,"")</f>
        <v>72</v>
      </c>
      <c r="Q43" s="42">
        <v>0.6000000000000001</v>
      </c>
      <c r="R43" s="42"/>
      <c r="S43" s="42">
        <f ca="1">IF(NOW()&gt;$A43,IF(S42+Q43+R43&gt;14.4,14.4,S42+Q43+R43),"")</f>
        <v>14.4</v>
      </c>
    </row>
    <row r="44" spans="1:19" ht="12.75">
      <c r="A44" s="34">
        <f>A43+14</f>
        <v>39879</v>
      </c>
      <c r="B44" s="42">
        <f>IF(H44+N44&lt;&gt;0,H44+N44,"")</f>
      </c>
      <c r="C44" s="42">
        <f>IF(I44+O44&lt;&gt;0,I44+O44,"")</f>
      </c>
      <c r="D44" s="42">
        <f ca="1">IF(NOW()&gt;$A44,P44+J44,"")</f>
        <v>72</v>
      </c>
      <c r="E44" s="42">
        <f>IF(K44+Q44&lt;&gt;0,K44+Q44,"")</f>
        <v>0.6000000000000001</v>
      </c>
      <c r="F44" s="42">
        <f>IF(L44+R44&lt;&gt;0,L44+R44,"")</f>
      </c>
      <c r="G44" s="42">
        <f ca="1">IF(NOW()&gt;$A44,IF(S44+M44&gt;14.4,14.4,S44+M44),"")</f>
        <v>14.4</v>
      </c>
      <c r="H44" s="64"/>
      <c r="I44" s="64"/>
      <c r="J44" s="64">
        <f ca="1">IF(NOW()&gt;$A44,J43+H44+I44,"")</f>
        <v>0</v>
      </c>
      <c r="K44" s="64"/>
      <c r="L44" s="64"/>
      <c r="M44" s="64">
        <f ca="1">IF(NOW()&gt;$A44,M43+K44+L44,"")</f>
        <v>0</v>
      </c>
      <c r="N44" s="42"/>
      <c r="O44" s="42"/>
      <c r="P44" s="42">
        <f ca="1">IF(NOW()&gt;$A44,P43+N44+O44,"")</f>
        <v>72</v>
      </c>
      <c r="Q44" s="42">
        <v>0.6000000000000001</v>
      </c>
      <c r="R44" s="42"/>
      <c r="S44" s="42">
        <f ca="1">IF(NOW()&gt;$A44,IF(S43+Q44+R44&gt;14.4,14.4,S43+Q44+R44),"")</f>
        <v>14.4</v>
      </c>
    </row>
    <row r="45" spans="1:19" ht="12.75">
      <c r="A45" s="34">
        <f>A44+14</f>
        <v>39893</v>
      </c>
      <c r="B45" s="42">
        <f>IF(H45+N45&lt;&gt;0,H45+N45,"")</f>
      </c>
      <c r="C45" s="42">
        <f>IF(I45+O45&lt;&gt;0,I45+O45,"")</f>
      </c>
      <c r="D45" s="42">
        <f ca="1">IF(NOW()&gt;$A45,P45+J45,"")</f>
        <v>72</v>
      </c>
      <c r="E45" s="42">
        <f>IF(K45+Q45&lt;&gt;0,K45+Q45,"")</f>
        <v>0.6000000000000001</v>
      </c>
      <c r="F45" s="42">
        <f>IF(L45+R45&lt;&gt;0,L45+R45,"")</f>
      </c>
      <c r="G45" s="42">
        <f ca="1">IF(NOW()&gt;$A45,IF(S45+M45&gt;14.4,14.4,S45+M45),"")</f>
        <v>14.4</v>
      </c>
      <c r="H45" s="64"/>
      <c r="I45" s="64"/>
      <c r="J45" s="64">
        <f ca="1">IF(NOW()&gt;$A45,J44+H45+I45,"")</f>
        <v>0</v>
      </c>
      <c r="K45" s="64"/>
      <c r="L45" s="64"/>
      <c r="M45" s="64">
        <f ca="1">IF(NOW()&gt;$A45,M44+K45+L45,"")</f>
        <v>0</v>
      </c>
      <c r="N45" s="42"/>
      <c r="O45" s="42"/>
      <c r="P45" s="42">
        <f ca="1">IF(NOW()&gt;$A45,P44+N45+O45,"")</f>
        <v>72</v>
      </c>
      <c r="Q45" s="42">
        <v>0.6000000000000001</v>
      </c>
      <c r="R45" s="42"/>
      <c r="S45" s="42">
        <f ca="1">IF(NOW()&gt;$A45,IF(S44+Q45+R45&gt;14.4,14.4,S44+Q45+R45),"")</f>
        <v>14.4</v>
      </c>
    </row>
    <row r="46" spans="1:19" ht="12.75">
      <c r="A46" s="34">
        <f>A45+14</f>
        <v>39907</v>
      </c>
      <c r="B46" s="42">
        <f>IF(H46+N46&lt;&gt;0,H46+N46,"")</f>
      </c>
      <c r="C46" s="42">
        <f>IF(I46+O46&lt;&gt;0,I46+O46,"")</f>
      </c>
      <c r="D46" s="42">
        <f ca="1">IF(NOW()&gt;$A46,P46+J46,"")</f>
        <v>72</v>
      </c>
      <c r="E46" s="42">
        <f>IF(K46+Q46&lt;&gt;0,K46+Q46,"")</f>
        <v>0.6000000000000001</v>
      </c>
      <c r="F46" s="42">
        <f>IF(L46+R46&lt;&gt;0,L46+R46,"")</f>
      </c>
      <c r="G46" s="42">
        <f ca="1">IF(NOW()&gt;$A46,IF(S46+M46&gt;14.4,14.4,S46+M46),"")</f>
        <v>14.4</v>
      </c>
      <c r="H46" s="64"/>
      <c r="I46" s="64"/>
      <c r="J46" s="64">
        <f ca="1">IF(NOW()&gt;$A46,J45+H46+I46,"")</f>
        <v>0</v>
      </c>
      <c r="K46" s="64"/>
      <c r="L46" s="64"/>
      <c r="M46" s="64">
        <f ca="1">IF(NOW()&gt;$A46,M45+K46+L46,"")</f>
        <v>0</v>
      </c>
      <c r="N46" s="42"/>
      <c r="O46" s="42"/>
      <c r="P46" s="42">
        <f ca="1">IF(NOW()&gt;$A46,P45+N46+O46,"")</f>
        <v>72</v>
      </c>
      <c r="Q46" s="42">
        <v>0.6000000000000001</v>
      </c>
      <c r="R46" s="42"/>
      <c r="S46" s="42">
        <f ca="1">IF(NOW()&gt;$A46,IF(S45+Q46+R46&gt;14.4,14.4,S45+Q46+R46),"")</f>
        <v>14.4</v>
      </c>
    </row>
    <row r="47" spans="1:19" ht="12.75">
      <c r="A47" s="34">
        <f>A46+14</f>
        <v>39921</v>
      </c>
      <c r="B47" s="42">
        <f>IF(H47+N47&lt;&gt;0,H47+N47,"")</f>
      </c>
      <c r="C47" s="42">
        <f>IF(I47+O47&lt;&gt;0,I47+O47,"")</f>
      </c>
      <c r="D47" s="42">
        <f ca="1">IF(NOW()&gt;$A47,P47+J47,"")</f>
        <v>72</v>
      </c>
      <c r="E47" s="42">
        <f>IF(K47+Q47&lt;&gt;0,K47+Q47,"")</f>
        <v>0.6000000000000001</v>
      </c>
      <c r="F47" s="42">
        <f>IF(L47+R47&lt;&gt;0,L47+R47,"")</f>
      </c>
      <c r="G47" s="42">
        <f ca="1">IF(NOW()&gt;$A47,IF(S47+M47&gt;14.4,14.4,S47+M47),"")</f>
        <v>14.4</v>
      </c>
      <c r="H47" s="64"/>
      <c r="I47" s="64"/>
      <c r="J47" s="64">
        <f ca="1">IF(NOW()&gt;$A47,J46+H47+I47,"")</f>
        <v>0</v>
      </c>
      <c r="K47" s="64"/>
      <c r="L47" s="64"/>
      <c r="M47" s="64">
        <f ca="1">IF(NOW()&gt;$A47,M46+K47+L47,"")</f>
        <v>0</v>
      </c>
      <c r="N47" s="42"/>
      <c r="O47" s="42"/>
      <c r="P47" s="42">
        <f ca="1">IF(NOW()&gt;$A47,P46+N47+O47,"")</f>
        <v>72</v>
      </c>
      <c r="Q47" s="42">
        <v>0.6000000000000001</v>
      </c>
      <c r="R47" s="42"/>
      <c r="S47" s="42">
        <f ca="1">IF(NOW()&gt;$A47,IF(S46+Q47+R47&gt;14.4,14.4,S46+Q47+R47),"")</f>
        <v>14.4</v>
      </c>
    </row>
    <row r="48" spans="1:4" ht="12.75">
      <c r="A48"/>
      <c r="B48"/>
      <c r="C48"/>
      <c r="D48"/>
    </row>
    <row r="49" spans="1:19" ht="7.5" customHeight="1">
      <c r="A49" s="60"/>
      <c r="B49" s="61"/>
      <c r="C49" s="61"/>
      <c r="D49" s="61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3"/>
    </row>
  </sheetData>
  <mergeCells count="17">
    <mergeCell ref="B1:E1"/>
    <mergeCell ref="N1:O1"/>
    <mergeCell ref="B2:C2"/>
    <mergeCell ref="E2:F2"/>
    <mergeCell ref="N2:O2"/>
    <mergeCell ref="Q2:R2"/>
    <mergeCell ref="N3:O3"/>
    <mergeCell ref="Q3:R3"/>
    <mergeCell ref="B4:G4"/>
    <mergeCell ref="H4:M4"/>
    <mergeCell ref="N4:S4"/>
    <mergeCell ref="B6:C6"/>
    <mergeCell ref="E6:F6"/>
    <mergeCell ref="H6:I6"/>
    <mergeCell ref="K6:L6"/>
    <mergeCell ref="N6:O6"/>
    <mergeCell ref="Q6:R6"/>
  </mergeCells>
  <printOptions horizontalCentered="1"/>
  <pageMargins left="0.5" right="0.5" top="0.5" bottom="0.7388888888888889" header="0.5118055555555555" footer="0.5"/>
  <pageSetup fitToHeight="1" fitToWidth="1" horizontalDpi="300" verticalDpi="300" orientation="landscape"/>
  <headerFooter alignWithMargins="0"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"/>
  <sheetViews>
    <sheetView workbookViewId="0" topLeftCell="A1">
      <selection activeCell="D71" sqref="D71"/>
    </sheetView>
  </sheetViews>
  <sheetFormatPr defaultColWidth="12.57421875" defaultRowHeight="12.75"/>
  <cols>
    <col min="1" max="1" width="12.00390625" style="1" customWidth="1"/>
    <col min="2" max="3" width="6.8515625" style="1" customWidth="1"/>
    <col min="4" max="4" width="12.00390625" style="1" customWidth="1"/>
    <col min="5" max="6" width="6.57421875" style="0" customWidth="1"/>
    <col min="8" max="9" width="6.57421875" style="0" customWidth="1"/>
    <col min="11" max="12" width="6.57421875" style="0" customWidth="1"/>
    <col min="14" max="15" width="6.421875" style="0" customWidth="1"/>
    <col min="17" max="17" width="6.421875" style="0" customWidth="1"/>
    <col min="18" max="18" width="6.57421875" style="0" customWidth="1"/>
    <col min="20" max="40" width="8.421875" style="0" customWidth="1"/>
    <col min="41" max="42" width="8.140625" style="0" customWidth="1"/>
    <col min="43" max="16384" width="11.57421875" style="0" customWidth="1"/>
  </cols>
  <sheetData>
    <row r="1" spans="1:15" ht="12.75">
      <c r="A1" s="21" t="s">
        <v>81</v>
      </c>
      <c r="B1" s="22" t="s">
        <v>82</v>
      </c>
      <c r="C1" s="22"/>
      <c r="D1" s="22"/>
      <c r="E1" s="22"/>
      <c r="F1" s="23">
        <v>360102</v>
      </c>
      <c r="G1" s="24" t="s">
        <v>83</v>
      </c>
      <c r="H1" s="25">
        <v>2080</v>
      </c>
      <c r="I1" s="25" t="e">
        <f ca="1">CHOOSE(ROUNDDOWN((NOW()-G1)/365.25,0)+1,0,40,80,80,80,120,120,120,120,120,120,120,120,120,120,120,120,120,120,120,120,120)*H1/2080</f>
        <v>#VALUE!</v>
      </c>
      <c r="N1" s="37">
        <f>DATE(YEAR(N3)-1,MONTH(N3),DAY(N3))</f>
        <v>39081</v>
      </c>
      <c r="O1" s="37"/>
    </row>
    <row r="2" spans="1:19" ht="12.75">
      <c r="A2" s="38" t="s">
        <v>84</v>
      </c>
      <c r="B2" s="39" t="s">
        <v>85</v>
      </c>
      <c r="C2" s="39"/>
      <c r="D2" s="40">
        <f>INDEX($D$7:D$28,COUNT($D$7:D$28),1)</f>
        <v>0</v>
      </c>
      <c r="E2" s="39" t="s">
        <v>86</v>
      </c>
      <c r="F2" s="39"/>
      <c r="G2" s="40">
        <f>INDEX($G$7:G$28,COUNT($G$7:G$28),1)</f>
        <v>18</v>
      </c>
      <c r="L2" s="41"/>
      <c r="M2" s="42"/>
      <c r="N2" s="37">
        <v>39359</v>
      </c>
      <c r="O2" s="37"/>
      <c r="P2" s="33">
        <f>N2-N1</f>
        <v>278</v>
      </c>
      <c r="Q2" s="43">
        <f>P2/($P$2+$P$3)</f>
        <v>0.7616438356164383</v>
      </c>
      <c r="R2" s="43"/>
      <c r="S2" s="44" t="e">
        <f>I1*Q2</f>
        <v>#VALUE!</v>
      </c>
    </row>
    <row r="3" spans="1:19" ht="12.75">
      <c r="A3" s="45" t="s">
        <v>87</v>
      </c>
      <c r="B3"/>
      <c r="C3"/>
      <c r="D3"/>
      <c r="L3" s="41"/>
      <c r="M3" s="42"/>
      <c r="N3" s="37">
        <f>IF(DATE(2007,MONTH(G1),DAY(G1))&gt;N2,DATE(2007,MONTH(G1),DAY(G1)),DATE(2008,MONTH(G1),DAY(G1)))</f>
        <v>39446</v>
      </c>
      <c r="O3" s="37"/>
      <c r="P3" s="33">
        <f>N3-N2</f>
        <v>87</v>
      </c>
      <c r="Q3" s="43">
        <f>P3/(P2+P3)</f>
        <v>0.23835616438356164</v>
      </c>
      <c r="R3" s="43"/>
      <c r="S3" s="44" t="e">
        <f>I1*Q3</f>
        <v>#VALUE!</v>
      </c>
    </row>
    <row r="4" spans="1:19" ht="12.75">
      <c r="A4" s="46" t="str">
        <f>TEXT(INDEX($A$7:A$28,COUNT($D$7:D$28),1),"MM/DD/YY")</f>
        <v>07/12/08</v>
      </c>
      <c r="B4" s="47" t="s">
        <v>88</v>
      </c>
      <c r="C4" s="47"/>
      <c r="D4" s="47"/>
      <c r="E4" s="47"/>
      <c r="F4" s="47"/>
      <c r="G4" s="47"/>
      <c r="H4" s="48" t="s">
        <v>89</v>
      </c>
      <c r="I4" s="48"/>
      <c r="J4" s="48"/>
      <c r="K4" s="48"/>
      <c r="L4" s="48"/>
      <c r="M4" s="48"/>
      <c r="N4" s="49" t="s">
        <v>90</v>
      </c>
      <c r="O4" s="49"/>
      <c r="P4" s="49"/>
      <c r="Q4" s="49"/>
      <c r="R4" s="49"/>
      <c r="S4" s="49"/>
    </row>
    <row r="5" spans="1:19" ht="12.75">
      <c r="A5" s="50" t="s">
        <v>91</v>
      </c>
      <c r="B5" s="51" t="s">
        <v>92</v>
      </c>
      <c r="C5" s="51" t="s">
        <v>93</v>
      </c>
      <c r="D5" s="52" t="s">
        <v>94</v>
      </c>
      <c r="E5" s="51" t="s">
        <v>92</v>
      </c>
      <c r="F5" s="51" t="s">
        <v>93</v>
      </c>
      <c r="G5" s="52" t="s">
        <v>94</v>
      </c>
      <c r="H5" s="53" t="s">
        <v>92</v>
      </c>
      <c r="I5" s="53" t="s">
        <v>93</v>
      </c>
      <c r="J5" s="53" t="s">
        <v>95</v>
      </c>
      <c r="K5" s="53" t="s">
        <v>92</v>
      </c>
      <c r="L5" s="53" t="s">
        <v>93</v>
      </c>
      <c r="M5" s="53" t="s">
        <v>96</v>
      </c>
      <c r="N5" s="54" t="s">
        <v>92</v>
      </c>
      <c r="O5" s="54" t="s">
        <v>93</v>
      </c>
      <c r="P5" s="54" t="s">
        <v>95</v>
      </c>
      <c r="Q5" s="54" t="s">
        <v>92</v>
      </c>
      <c r="R5" s="54" t="s">
        <v>93</v>
      </c>
      <c r="S5" s="54" t="s">
        <v>96</v>
      </c>
    </row>
    <row r="6" spans="1:19" ht="12.75">
      <c r="A6" s="51" t="s">
        <v>97</v>
      </c>
      <c r="B6" s="51" t="s">
        <v>95</v>
      </c>
      <c r="C6" s="51"/>
      <c r="D6" s="51" t="s">
        <v>95</v>
      </c>
      <c r="E6" s="51" t="s">
        <v>96</v>
      </c>
      <c r="F6" s="51"/>
      <c r="G6" s="51" t="s">
        <v>96</v>
      </c>
      <c r="H6" s="55" t="s">
        <v>95</v>
      </c>
      <c r="I6" s="55"/>
      <c r="J6" s="55" t="s">
        <v>98</v>
      </c>
      <c r="K6" s="55" t="s">
        <v>96</v>
      </c>
      <c r="L6" s="55"/>
      <c r="M6" s="55" t="s">
        <v>98</v>
      </c>
      <c r="N6" s="56" t="s">
        <v>95</v>
      </c>
      <c r="O6" s="56"/>
      <c r="P6" s="56" t="s">
        <v>98</v>
      </c>
      <c r="Q6" s="56" t="s">
        <v>96</v>
      </c>
      <c r="R6" s="56"/>
      <c r="S6" s="56" t="s">
        <v>98</v>
      </c>
    </row>
    <row r="7" spans="1:19" ht="12.75">
      <c r="A7" s="34">
        <v>39361</v>
      </c>
      <c r="B7" s="57"/>
      <c r="C7" s="57"/>
      <c r="D7" s="42">
        <f>P7+J7+H7</f>
        <v>0</v>
      </c>
      <c r="E7" s="57"/>
      <c r="F7" s="57"/>
      <c r="G7" s="42">
        <f>S7+M7+K7</f>
        <v>0</v>
      </c>
      <c r="H7" s="57"/>
      <c r="I7" s="57"/>
      <c r="J7" s="58">
        <v>0</v>
      </c>
      <c r="K7" s="57"/>
      <c r="L7" s="57"/>
      <c r="M7" s="58">
        <v>0</v>
      </c>
      <c r="N7" s="57"/>
      <c r="O7" s="57"/>
      <c r="P7" s="58">
        <v>0</v>
      </c>
      <c r="Q7" s="57"/>
      <c r="R7" s="57"/>
      <c r="S7" s="58">
        <v>0</v>
      </c>
    </row>
    <row r="8" spans="1:19" ht="12.75">
      <c r="A8" s="34">
        <f>A7+14</f>
        <v>39375</v>
      </c>
      <c r="B8" s="42">
        <f>IF(H8+N8&lt;&gt;0,H8+N8,"")</f>
      </c>
      <c r="C8" s="42">
        <f>IF(I8+O8&lt;&gt;0,I8+O8,"")</f>
      </c>
      <c r="D8" s="42">
        <f ca="1">IF(NOW()&gt;$A8,P8+J8,"")</f>
        <v>0</v>
      </c>
      <c r="E8" s="42">
        <f>IF(K8+Q8&lt;&gt;0,K8+Q8,"")</f>
        <v>1</v>
      </c>
      <c r="F8" s="42">
        <f>IF(L8+R8&lt;&gt;0,L8+R8,"")</f>
      </c>
      <c r="G8" s="42">
        <f ca="1">IF(NOW()&gt;$A8,IF(S8+M8&gt;24,24,S8+M8),"")</f>
        <v>1</v>
      </c>
      <c r="H8" s="42"/>
      <c r="I8" s="42"/>
      <c r="J8" s="42">
        <f ca="1">IF(NOW()&gt;$A8,J7+H8+I8,"")</f>
        <v>0</v>
      </c>
      <c r="K8" s="42"/>
      <c r="L8" s="42"/>
      <c r="M8" s="42">
        <f ca="1">IF(NOW()&gt;$A8,M7+K8+L8,"")</f>
        <v>0</v>
      </c>
      <c r="N8" s="42"/>
      <c r="O8" s="42"/>
      <c r="P8" s="42">
        <f ca="1">IF(NOW()&gt;$A8,P7+N8+O8,"")</f>
        <v>0</v>
      </c>
      <c r="Q8" s="42">
        <v>1</v>
      </c>
      <c r="R8" s="42"/>
      <c r="S8" s="42">
        <f ca="1">IF(NOW()&gt;$A8,IF(S7+Q8+R8&gt;24,24,S7+Q8+R8),"")</f>
        <v>1</v>
      </c>
    </row>
    <row r="9" spans="1:19" ht="12.75">
      <c r="A9" s="34">
        <f>A8+14</f>
        <v>39389</v>
      </c>
      <c r="B9" s="42">
        <f>IF(H9+N9&lt;&gt;0,H9+N9,"")</f>
      </c>
      <c r="C9" s="42">
        <f>IF(I9+O9&lt;&gt;0,I9+O9,"")</f>
      </c>
      <c r="D9" s="42">
        <f ca="1">IF(NOW()&gt;$A9,P9+J9,"")</f>
        <v>0</v>
      </c>
      <c r="E9" s="42">
        <f>IF(K9+Q9&lt;&gt;0,K9+Q9,"")</f>
        <v>1</v>
      </c>
      <c r="F9" s="42">
        <f>IF(L9+R9&lt;&gt;0,L9+R9,"")</f>
      </c>
      <c r="G9" s="42">
        <f ca="1">IF(NOW()&gt;$A9,IF(S9+M9&gt;24,24,S9+M9),"")</f>
        <v>2</v>
      </c>
      <c r="H9" s="42"/>
      <c r="I9" s="42"/>
      <c r="J9" s="42">
        <f ca="1">IF(NOW()&gt;$A9,J8+H9+I9,"")</f>
        <v>0</v>
      </c>
      <c r="K9" s="42"/>
      <c r="L9" s="42"/>
      <c r="M9" s="42">
        <f ca="1">IF(NOW()&gt;$A9,M8+K9+L9,"")</f>
        <v>0</v>
      </c>
      <c r="N9" s="42"/>
      <c r="O9" s="42"/>
      <c r="P9" s="42">
        <f ca="1">IF(NOW()&gt;$A9,P8+N9+O9,"")</f>
        <v>0</v>
      </c>
      <c r="Q9" s="42">
        <v>1</v>
      </c>
      <c r="R9" s="42"/>
      <c r="S9" s="42">
        <f ca="1">IF(NOW()&gt;$A9,IF(S8+Q9+R9&gt;24,24,S8+Q9+R9),"")</f>
        <v>2</v>
      </c>
    </row>
    <row r="10" spans="1:19" ht="12.75">
      <c r="A10" s="34">
        <f>A9+14</f>
        <v>39403</v>
      </c>
      <c r="B10" s="42">
        <f>IF(H10+N10&lt;&gt;0,H10+N10,"")</f>
      </c>
      <c r="C10" s="42">
        <f>IF(I10+O10&lt;&gt;0,I10+O10,"")</f>
      </c>
      <c r="D10" s="42">
        <f ca="1">IF(NOW()&gt;$A10,P10+J10,"")</f>
        <v>0</v>
      </c>
      <c r="E10" s="42">
        <f>IF(K10+Q10&lt;&gt;0,K10+Q10,"")</f>
        <v>1</v>
      </c>
      <c r="F10" s="42">
        <f>IF(L10+R10&lt;&gt;0,L10+R10,"")</f>
      </c>
      <c r="G10" s="42">
        <f ca="1">IF(NOW()&gt;$A10,IF(S10+M10&gt;24,24,S10+M10),"")</f>
        <v>3</v>
      </c>
      <c r="H10" s="42"/>
      <c r="I10" s="42"/>
      <c r="J10" s="42">
        <f ca="1">IF(NOW()&gt;$A10,J9+H10+I10,"")</f>
        <v>0</v>
      </c>
      <c r="K10" s="42"/>
      <c r="L10" s="42"/>
      <c r="M10" s="42">
        <f ca="1">IF(NOW()&gt;$A10,M9+K10+L10,"")</f>
        <v>0</v>
      </c>
      <c r="N10" s="42"/>
      <c r="O10" s="42"/>
      <c r="P10" s="42">
        <f ca="1">IF(NOW()&gt;$A10,P9+N10+O10,"")</f>
        <v>0</v>
      </c>
      <c r="Q10" s="42">
        <v>1</v>
      </c>
      <c r="R10" s="42"/>
      <c r="S10" s="42">
        <f ca="1">IF(NOW()&gt;$A10,IF(S9+Q10+R10&gt;24,24,S9+Q10+R10),"")</f>
        <v>3</v>
      </c>
    </row>
    <row r="11" spans="1:19" ht="12.75">
      <c r="A11" s="34">
        <f>A10+14</f>
        <v>39417</v>
      </c>
      <c r="B11" s="42">
        <f>IF(H11+N11&lt;&gt;0,H11+N11,"")</f>
      </c>
      <c r="C11" s="42">
        <f>IF(I11+O11&lt;&gt;0,I11+O11,"")</f>
      </c>
      <c r="D11" s="42">
        <f ca="1">IF(NOW()&gt;$A11,P11+J11,"")</f>
        <v>0</v>
      </c>
      <c r="E11" s="42">
        <f>IF(K11+Q11&lt;&gt;0,K11+Q11,"")</f>
        <v>1</v>
      </c>
      <c r="F11" s="42">
        <f>IF(L11+R11&lt;&gt;0,L11+R11,"")</f>
      </c>
      <c r="G11" s="42">
        <f ca="1">IF(NOW()&gt;$A11,IF(S11+M11&gt;24,24,S11+M11),"")</f>
        <v>4</v>
      </c>
      <c r="H11" s="42"/>
      <c r="I11" s="42"/>
      <c r="J11" s="42">
        <f ca="1">IF(NOW()&gt;$A11,J10+H11+I11,"")</f>
        <v>0</v>
      </c>
      <c r="K11" s="42"/>
      <c r="L11" s="42"/>
      <c r="M11" s="42">
        <f ca="1">IF(NOW()&gt;$A11,M10+K11+L11,"")</f>
        <v>0</v>
      </c>
      <c r="N11" s="42"/>
      <c r="O11" s="42"/>
      <c r="P11" s="42">
        <f ca="1">IF(NOW()&gt;$A11,P10+N11+O11,"")</f>
        <v>0</v>
      </c>
      <c r="Q11" s="42">
        <v>1</v>
      </c>
      <c r="R11" s="42"/>
      <c r="S11" s="42">
        <f ca="1">IF(NOW()&gt;$A11,IF(S10+Q11+R11&gt;24,24,S10+Q11+R11),"")</f>
        <v>4</v>
      </c>
    </row>
    <row r="12" spans="1:19" ht="12.75">
      <c r="A12" s="34">
        <f>A11+14</f>
        <v>39431</v>
      </c>
      <c r="B12" s="42">
        <f>IF(H12+N12&lt;&gt;0,H12+N12,"")</f>
      </c>
      <c r="C12" s="42">
        <f>IF(I12+O12&lt;&gt;0,I12+O12,"")</f>
      </c>
      <c r="D12" s="42">
        <f ca="1">IF(NOW()&gt;$A12,P12+J12,"")</f>
        <v>0</v>
      </c>
      <c r="E12" s="42">
        <f>IF(K12+Q12&lt;&gt;0,K12+Q12,"")</f>
        <v>1</v>
      </c>
      <c r="F12" s="42">
        <f>IF(L12+R12&lt;&gt;0,L12+R12,"")</f>
      </c>
      <c r="G12" s="42">
        <f ca="1">IF(NOW()&gt;$A12,IF(S12+M12&gt;24,24,S12+M12),"")</f>
        <v>5</v>
      </c>
      <c r="H12" s="42"/>
      <c r="I12" s="42"/>
      <c r="J12" s="42">
        <f ca="1">IF(NOW()&gt;$A12,J11+H12+I12,"")</f>
        <v>0</v>
      </c>
      <c r="K12" s="42"/>
      <c r="L12" s="42"/>
      <c r="M12" s="42">
        <f ca="1">IF(NOW()&gt;$A12,M11+K12+L12,"")</f>
        <v>0</v>
      </c>
      <c r="N12" s="42"/>
      <c r="O12" s="42"/>
      <c r="P12" s="42">
        <f ca="1">IF(NOW()&gt;$A12,P11+N12+O12,"")</f>
        <v>0</v>
      </c>
      <c r="Q12" s="42">
        <v>1</v>
      </c>
      <c r="R12" s="42"/>
      <c r="S12" s="42">
        <f ca="1">IF(NOW()&gt;$A12,IF(S11+Q12+R12&gt;24,24,S11+Q12+R12),"")</f>
        <v>5</v>
      </c>
    </row>
    <row r="13" spans="1:19" ht="12.75">
      <c r="A13" s="34">
        <f>A12+14</f>
        <v>39445</v>
      </c>
      <c r="B13" s="42">
        <f>IF(H13+N13&lt;&gt;0,H13+N13,"")</f>
      </c>
      <c r="C13" s="42">
        <f>IF(I13+O13&lt;&gt;0,I13+O13,"")</f>
      </c>
      <c r="D13" s="42">
        <f ca="1">IF(NOW()&gt;$A13,P13+J13,"")</f>
        <v>0</v>
      </c>
      <c r="E13" s="42">
        <f>IF(K13+Q13&lt;&gt;0,K13+Q13,"")</f>
      </c>
      <c r="F13" s="42">
        <f>IF(L13+R13&lt;&gt;0,L13+R13,"")</f>
      </c>
      <c r="G13" s="42">
        <f ca="1">IF(NOW()&gt;$A13,IF(S13+M13&gt;24,24,S13+M13),"")</f>
        <v>5</v>
      </c>
      <c r="H13" s="42"/>
      <c r="I13" s="42"/>
      <c r="J13" s="42">
        <f ca="1">IF(NOW()&gt;$A13,J12+H13+I13,"")</f>
        <v>0</v>
      </c>
      <c r="K13" s="42"/>
      <c r="L13" s="42"/>
      <c r="M13" s="42">
        <f ca="1">IF(NOW()&gt;$A13,M12+K13+L13,"")</f>
        <v>0</v>
      </c>
      <c r="N13" s="42"/>
      <c r="O13" s="42"/>
      <c r="P13" s="42">
        <f ca="1">IF(NOW()&gt;$A13,P12+N13+O13,"")</f>
        <v>0</v>
      </c>
      <c r="Q13" s="59">
        <v>0</v>
      </c>
      <c r="R13" s="42"/>
      <c r="S13" s="42">
        <f ca="1">IF(NOW()&gt;$A13,IF(S12+Q13+R13&gt;24,24,S12+Q13+R13),"")</f>
        <v>5</v>
      </c>
    </row>
    <row r="14" spans="1:19" ht="12.75">
      <c r="A14" s="34">
        <f>A13+14</f>
        <v>39459</v>
      </c>
      <c r="B14" s="42">
        <f>IF(H14+N14&lt;&gt;0,H14+N14,"")</f>
      </c>
      <c r="C14" s="42">
        <f>IF(I14+O14&lt;&gt;0,I14+O14,"")</f>
      </c>
      <c r="D14" s="42">
        <f ca="1">IF(NOW()&gt;$A14,P14+J14,"")</f>
        <v>0</v>
      </c>
      <c r="E14" s="42">
        <f>IF(K14+Q14&lt;&gt;0,K14+Q14,"")</f>
        <v>1</v>
      </c>
      <c r="F14" s="42">
        <f>IF(L14+R14&lt;&gt;0,L14+R14,"")</f>
      </c>
      <c r="G14" s="42">
        <f ca="1">IF(NOW()&gt;$A14,IF(S14+M14&gt;24,24,S14+M14),"")</f>
        <v>6</v>
      </c>
      <c r="H14" s="42"/>
      <c r="I14" s="42"/>
      <c r="J14" s="42">
        <f ca="1">IF(NOW()&gt;$A14,J13+H14+I14,"")</f>
        <v>0</v>
      </c>
      <c r="K14" s="42"/>
      <c r="L14" s="42"/>
      <c r="M14" s="42">
        <f ca="1">IF(NOW()&gt;$A14,M13+K14+L14,"")</f>
        <v>0</v>
      </c>
      <c r="N14" s="42"/>
      <c r="O14" s="42"/>
      <c r="P14" s="42">
        <f ca="1">IF(NOW()&gt;$A14,P13+N14+O14,"")</f>
        <v>0</v>
      </c>
      <c r="Q14" s="42">
        <v>1</v>
      </c>
      <c r="R14" s="42"/>
      <c r="S14" s="42">
        <f ca="1">IF(NOW()&gt;$A14,IF(S13+Q14+R14&gt;24,24,S13+Q14+R14),"")</f>
        <v>6</v>
      </c>
    </row>
    <row r="15" spans="1:19" ht="12.75">
      <c r="A15" s="34">
        <f>A14+14</f>
        <v>39473</v>
      </c>
      <c r="B15" s="42">
        <f>IF(H15+N15&lt;&gt;0,H15+N15,"")</f>
      </c>
      <c r="C15" s="42">
        <f>IF(I15+O15&lt;&gt;0,I15+O15,"")</f>
      </c>
      <c r="D15" s="42">
        <f ca="1">IF(NOW()&gt;$A15,P15+J15,"")</f>
        <v>0</v>
      </c>
      <c r="E15" s="42">
        <f>IF(K15+Q15&lt;&gt;0,K15+Q15,"")</f>
        <v>1</v>
      </c>
      <c r="F15" s="42">
        <f>IF(L15+R15&lt;&gt;0,L15+R15,"")</f>
      </c>
      <c r="G15" s="42">
        <f ca="1">IF(NOW()&gt;$A15,IF(S15+M15&gt;24,24,S15+M15),"")</f>
        <v>7</v>
      </c>
      <c r="H15" s="42"/>
      <c r="I15" s="42"/>
      <c r="J15" s="42">
        <f ca="1">IF(NOW()&gt;$A15,J14+H15+I15,"")</f>
        <v>0</v>
      </c>
      <c r="K15" s="42"/>
      <c r="L15" s="42"/>
      <c r="M15" s="42">
        <f ca="1">IF(NOW()&gt;$A15,M14+K15+L15,"")</f>
        <v>0</v>
      </c>
      <c r="N15" s="42"/>
      <c r="O15" s="42"/>
      <c r="P15" s="42">
        <f ca="1">IF(NOW()&gt;$A15,P14+N15+O15,"")</f>
        <v>0</v>
      </c>
      <c r="Q15" s="42">
        <v>1</v>
      </c>
      <c r="R15" s="42"/>
      <c r="S15" s="42">
        <f ca="1">IF(NOW()&gt;$A15,IF(S14+Q15+R15&gt;24,24,S14+Q15+R15),"")</f>
        <v>7</v>
      </c>
    </row>
    <row r="16" spans="1:19" ht="12.75">
      <c r="A16" s="34">
        <f>A15+14</f>
        <v>39487</v>
      </c>
      <c r="B16" s="42">
        <f>IF(H16+N16&lt;&gt;0,H16+N16,"")</f>
      </c>
      <c r="C16" s="42">
        <f>IF(I16+O16&lt;&gt;0,I16+O16,"")</f>
      </c>
      <c r="D16" s="42">
        <f ca="1">IF(NOW()&gt;$A16,P16+J16,"")</f>
        <v>0</v>
      </c>
      <c r="E16" s="42">
        <f>IF(K16+Q16&lt;&gt;0,K16+Q16,"")</f>
        <v>1</v>
      </c>
      <c r="F16" s="42">
        <f>IF(L16+R16&lt;&gt;0,L16+R16,"")</f>
      </c>
      <c r="G16" s="42">
        <f ca="1">IF(NOW()&gt;$A16,IF(S16+M16&gt;24,24,S16+M16),"")</f>
        <v>8</v>
      </c>
      <c r="H16" s="42"/>
      <c r="I16" s="42"/>
      <c r="J16" s="42">
        <f ca="1">IF(NOW()&gt;$A16,J15+H16+I16,"")</f>
        <v>0</v>
      </c>
      <c r="K16" s="42"/>
      <c r="L16" s="42"/>
      <c r="M16" s="42">
        <f ca="1">IF(NOW()&gt;$A16,M15+K16+L16,"")</f>
        <v>0</v>
      </c>
      <c r="N16" s="42"/>
      <c r="O16" s="42"/>
      <c r="P16" s="42">
        <f ca="1">IF(NOW()&gt;$A16,P15+N16+O16,"")</f>
        <v>0</v>
      </c>
      <c r="Q16" s="42">
        <v>1</v>
      </c>
      <c r="R16" s="42"/>
      <c r="S16" s="42">
        <f ca="1">IF(NOW()&gt;$A16,IF(S15+Q16+R16&gt;24,24,S15+Q16+R16),"")</f>
        <v>8</v>
      </c>
    </row>
    <row r="17" spans="1:19" ht="12.75">
      <c r="A17" s="34">
        <f>A16+14</f>
        <v>39501</v>
      </c>
      <c r="B17" s="42">
        <f>IF(H17+N17&lt;&gt;0,H17+N17,"")</f>
      </c>
      <c r="C17" s="42">
        <f>IF(I17+O17&lt;&gt;0,I17+O17,"")</f>
      </c>
      <c r="D17" s="42">
        <f ca="1">IF(NOW()&gt;$A17,P17+J17,"")</f>
        <v>0</v>
      </c>
      <c r="E17" s="42">
        <f>IF(K17+Q17&lt;&gt;0,K17+Q17,"")</f>
        <v>1</v>
      </c>
      <c r="F17" s="42">
        <f>IF(L17+R17&lt;&gt;0,L17+R17,"")</f>
      </c>
      <c r="G17" s="42">
        <f ca="1">IF(NOW()&gt;$A17,IF(S17+M17&gt;24,24,S17+M17),"")</f>
        <v>9</v>
      </c>
      <c r="H17" s="42"/>
      <c r="I17" s="42"/>
      <c r="J17" s="42">
        <f ca="1">IF(NOW()&gt;$A17,J16+H17+I17,"")</f>
        <v>0</v>
      </c>
      <c r="K17" s="42"/>
      <c r="L17" s="42"/>
      <c r="M17" s="42">
        <f ca="1">IF(NOW()&gt;$A17,M16+K17+L17,"")</f>
        <v>0</v>
      </c>
      <c r="N17" s="42"/>
      <c r="O17" s="42"/>
      <c r="P17" s="42">
        <f ca="1">IF(NOW()&gt;$A17,P16+N17+O17,"")</f>
        <v>0</v>
      </c>
      <c r="Q17" s="42">
        <v>1</v>
      </c>
      <c r="R17" s="42"/>
      <c r="S17" s="42">
        <f ca="1">IF(NOW()&gt;$A17,IF(S16+Q17+R17&gt;24,24,S16+Q17+R17),"")</f>
        <v>9</v>
      </c>
    </row>
    <row r="18" spans="1:19" ht="12.75">
      <c r="A18" s="34">
        <f>A17+14</f>
        <v>39515</v>
      </c>
      <c r="B18" s="42">
        <f>IF(H18+N18&lt;&gt;0,H18+N18,"")</f>
      </c>
      <c r="C18" s="42">
        <f>IF(I18+O18&lt;&gt;0,I18+O18,"")</f>
      </c>
      <c r="D18" s="42">
        <f ca="1">IF(NOW()&gt;$A18,P18+J18,"")</f>
        <v>0</v>
      </c>
      <c r="E18" s="42">
        <f>IF(K18+Q18&lt;&gt;0,K18+Q18,"")</f>
        <v>1</v>
      </c>
      <c r="F18" s="42">
        <f>IF(L18+R18&lt;&gt;0,L18+R18,"")</f>
      </c>
      <c r="G18" s="42">
        <f ca="1">IF(NOW()&gt;$A18,IF(S18+M18&gt;24,24,S18+M18),"")</f>
        <v>10</v>
      </c>
      <c r="H18" s="42"/>
      <c r="I18" s="42"/>
      <c r="J18" s="42">
        <f ca="1">IF(NOW()&gt;$A18,J17+H18+I18,"")</f>
        <v>0</v>
      </c>
      <c r="K18" s="42"/>
      <c r="L18" s="42"/>
      <c r="M18" s="42">
        <f ca="1">IF(NOW()&gt;$A18,M17+K18+L18,"")</f>
        <v>0</v>
      </c>
      <c r="N18" s="42"/>
      <c r="O18" s="42"/>
      <c r="P18" s="42">
        <f ca="1">IF(NOW()&gt;$A18,P17+N18+O18,"")</f>
        <v>0</v>
      </c>
      <c r="Q18" s="42">
        <v>1</v>
      </c>
      <c r="R18" s="42"/>
      <c r="S18" s="42">
        <f ca="1">IF(NOW()&gt;$A18,IF(S17+Q18+R18&gt;24,24,S17+Q18+R18),"")</f>
        <v>10</v>
      </c>
    </row>
    <row r="19" spans="1:19" ht="12.75">
      <c r="A19" s="34">
        <f>A18+14</f>
        <v>39529</v>
      </c>
      <c r="B19" s="42">
        <f>IF(H19+N19&lt;&gt;0,H19+N19,"")</f>
      </c>
      <c r="C19" s="42">
        <f>IF(I19+O19&lt;&gt;0,I19+O19,"")</f>
      </c>
      <c r="D19" s="42">
        <f ca="1">IF(NOW()&gt;$A19,P19+J19,"")</f>
        <v>0</v>
      </c>
      <c r="E19" s="42">
        <f>IF(K19+Q19&lt;&gt;0,K19+Q19,"")</f>
        <v>1</v>
      </c>
      <c r="F19" s="42">
        <f>IF(L19+R19&lt;&gt;0,L19+R19,"")</f>
      </c>
      <c r="G19" s="42">
        <f ca="1">IF(NOW()&gt;$A19,IF(S19+M19&gt;24,24,S19+M19),"")</f>
        <v>11</v>
      </c>
      <c r="H19" s="42"/>
      <c r="I19" s="42"/>
      <c r="J19" s="42">
        <f ca="1">IF(NOW()&gt;$A19,J18+H19+I19,"")</f>
        <v>0</v>
      </c>
      <c r="K19" s="42"/>
      <c r="L19" s="42"/>
      <c r="M19" s="42">
        <f ca="1">IF(NOW()&gt;$A19,M18+K19+L19,"")</f>
        <v>0</v>
      </c>
      <c r="N19" s="42"/>
      <c r="O19" s="42"/>
      <c r="P19" s="42">
        <f ca="1">IF(NOW()&gt;$A19,P18+N19+O19,"")</f>
        <v>0</v>
      </c>
      <c r="Q19" s="42">
        <v>1</v>
      </c>
      <c r="R19" s="42"/>
      <c r="S19" s="42">
        <f ca="1">IF(NOW()&gt;$A19,IF(S18+Q19+R19&gt;24,24,S18+Q19+R19),"")</f>
        <v>11</v>
      </c>
    </row>
    <row r="20" spans="1:19" ht="12.75">
      <c r="A20" s="34">
        <f>A19+14</f>
        <v>39543</v>
      </c>
      <c r="B20" s="42">
        <f>IF(H20+N20&lt;&gt;0,H20+N20,"")</f>
      </c>
      <c r="C20" s="42">
        <f>IF(I20+O20&lt;&gt;0,I20+O20,"")</f>
      </c>
      <c r="D20" s="42">
        <f ca="1">IF(NOW()&gt;$A20,P20+J20,"")</f>
        <v>0</v>
      </c>
      <c r="E20" s="42">
        <f>IF(K20+Q20&lt;&gt;0,K20+Q20,"")</f>
        <v>1</v>
      </c>
      <c r="F20" s="42">
        <f>IF(L20+R20&lt;&gt;0,L20+R20,"")</f>
      </c>
      <c r="G20" s="42">
        <f ca="1">IF(NOW()&gt;$A20,IF(S20+M20&gt;24,24,S20+M20),"")</f>
        <v>12</v>
      </c>
      <c r="H20" s="42"/>
      <c r="I20" s="42"/>
      <c r="J20" s="42">
        <f ca="1">IF(NOW()&gt;$A20,J19+H20+I20,"")</f>
        <v>0</v>
      </c>
      <c r="K20" s="42"/>
      <c r="L20" s="42"/>
      <c r="M20" s="42">
        <f ca="1">IF(NOW()&gt;$A20,M19+K20+L20,"")</f>
        <v>0</v>
      </c>
      <c r="N20" s="42"/>
      <c r="O20" s="42"/>
      <c r="P20" s="42">
        <f ca="1">IF(NOW()&gt;$A20,P19+N20+O20,"")</f>
        <v>0</v>
      </c>
      <c r="Q20" s="42">
        <v>1</v>
      </c>
      <c r="R20" s="42"/>
      <c r="S20" s="42">
        <f ca="1">IF(NOW()&gt;$A20,IF(S19+Q20+R20&gt;24,24,S19+Q20+R20),"")</f>
        <v>12</v>
      </c>
    </row>
    <row r="21" spans="1:19" ht="12.75">
      <c r="A21" s="34">
        <f>A20+14</f>
        <v>39557</v>
      </c>
      <c r="B21" s="42">
        <f>IF(H21+N21&lt;&gt;0,H21+N21,"")</f>
      </c>
      <c r="C21" s="42">
        <f>IF(I21+O21&lt;&gt;0,I21+O21,"")</f>
      </c>
      <c r="D21" s="42">
        <f ca="1">IF(NOW()&gt;$A21,P21+J21,"")</f>
        <v>0</v>
      </c>
      <c r="E21" s="42">
        <f>IF(K21+Q21&lt;&gt;0,K21+Q21,"")</f>
        <v>1</v>
      </c>
      <c r="F21" s="42">
        <f>IF(L21+R21&lt;&gt;0,L21+R21,"")</f>
      </c>
      <c r="G21" s="42">
        <f ca="1">IF(NOW()&gt;$A21,IF(S21+M21&gt;24,24,S21+M21),"")</f>
        <v>13</v>
      </c>
      <c r="H21" s="42"/>
      <c r="I21" s="42"/>
      <c r="J21" s="42">
        <f ca="1">IF(NOW()&gt;$A21,J20+H21+I21,"")</f>
        <v>0</v>
      </c>
      <c r="K21" s="42"/>
      <c r="L21" s="42"/>
      <c r="M21" s="42">
        <f ca="1">IF(NOW()&gt;$A21,M20+K21+L21,"")</f>
        <v>0</v>
      </c>
      <c r="N21" s="42"/>
      <c r="O21" s="42"/>
      <c r="P21" s="42">
        <f ca="1">IF(NOW()&gt;$A21,P20+N21+O21,"")</f>
        <v>0</v>
      </c>
      <c r="Q21" s="42">
        <v>1</v>
      </c>
      <c r="R21" s="42"/>
      <c r="S21" s="42">
        <f ca="1">IF(NOW()&gt;$A21,IF(S20+Q21+R21&gt;24,24,S20+Q21+R21),"")</f>
        <v>13</v>
      </c>
    </row>
    <row r="22" spans="1:19" ht="12.75">
      <c r="A22" s="34">
        <f>A21+14</f>
        <v>39571</v>
      </c>
      <c r="B22" s="42">
        <f>IF(H22+N22&lt;&gt;0,H22+N22,"")</f>
      </c>
      <c r="C22" s="42">
        <f>IF(I22+O22&lt;&gt;0,I22+O22,"")</f>
      </c>
      <c r="D22" s="42">
        <f ca="1">IF(NOW()&gt;$A22,P22+J22,"")</f>
        <v>0</v>
      </c>
      <c r="E22" s="42">
        <f>IF(K22+Q22&lt;&gt;0,K22+Q22,"")</f>
        <v>1</v>
      </c>
      <c r="F22" s="42">
        <f>IF(L22+R22&lt;&gt;0,L22+R22,"")</f>
      </c>
      <c r="G22" s="42">
        <f ca="1">IF(NOW()&gt;$A22,IF(S22+M22&gt;24,24,S22+M22),"")</f>
        <v>14</v>
      </c>
      <c r="H22" s="42"/>
      <c r="I22" s="42"/>
      <c r="J22" s="42">
        <f ca="1">IF(NOW()&gt;$A22,J21+H22+I22,"")</f>
        <v>0</v>
      </c>
      <c r="K22" s="42"/>
      <c r="L22" s="42"/>
      <c r="M22" s="42">
        <f ca="1">IF(NOW()&gt;$A22,M21+K22+L22,"")</f>
        <v>0</v>
      </c>
      <c r="N22" s="42"/>
      <c r="O22" s="42"/>
      <c r="P22" s="42">
        <f ca="1">IF(NOW()&gt;$A22,P21+N22+O22,"")</f>
        <v>0</v>
      </c>
      <c r="Q22" s="42">
        <v>1</v>
      </c>
      <c r="R22" s="42"/>
      <c r="S22" s="42">
        <f ca="1">IF(NOW()&gt;$A22,IF(S21+Q22+R22&gt;24,24,S21+Q22+R22),"")</f>
        <v>14</v>
      </c>
    </row>
    <row r="23" spans="1:19" ht="12.75">
      <c r="A23" s="34">
        <f>A22+14</f>
        <v>39585</v>
      </c>
      <c r="B23" s="42">
        <f>IF(H23+N23&lt;&gt;0,H23+N23,"")</f>
      </c>
      <c r="C23" s="42">
        <f>IF(I23+O23&lt;&gt;0,I23+O23,"")</f>
      </c>
      <c r="D23" s="42">
        <f ca="1">IF(NOW()&gt;$A23,P23+J23,"")</f>
        <v>0</v>
      </c>
      <c r="E23" s="42">
        <f>IF(K23+Q23&lt;&gt;0,K23+Q23,"")</f>
        <v>1</v>
      </c>
      <c r="F23" s="42">
        <f>IF(L23+R23&lt;&gt;0,L23+R23,"")</f>
      </c>
      <c r="G23" s="42">
        <f ca="1">IF(NOW()&gt;$A23,IF(S23+M23&gt;24,24,S23+M23),"")</f>
        <v>15</v>
      </c>
      <c r="H23" s="42"/>
      <c r="I23" s="42"/>
      <c r="J23" s="42">
        <f ca="1">IF(NOW()&gt;$A23,J22+H23+I23,"")</f>
        <v>0</v>
      </c>
      <c r="K23" s="42"/>
      <c r="L23" s="42"/>
      <c r="M23" s="42">
        <f ca="1">IF(NOW()&gt;$A23,M22+K23+L23,"")</f>
        <v>0</v>
      </c>
      <c r="N23" s="42"/>
      <c r="O23" s="42"/>
      <c r="P23" s="42">
        <f ca="1">IF(NOW()&gt;$A23,P22+N23+O23,"")</f>
        <v>0</v>
      </c>
      <c r="Q23" s="42">
        <v>1</v>
      </c>
      <c r="R23" s="42"/>
      <c r="S23" s="42">
        <f ca="1">IF(NOW()&gt;$A23,IF(S22+Q23+R23&gt;24,24,S22+Q23+R23),"")</f>
        <v>15</v>
      </c>
    </row>
    <row r="24" spans="1:19" ht="12.75">
      <c r="A24" s="34">
        <f>A23+14</f>
        <v>39599</v>
      </c>
      <c r="B24" s="42">
        <f>IF(H24+N24&lt;&gt;0,H24+N24,"")</f>
      </c>
      <c r="C24" s="42">
        <f>IF(I24+O24&lt;&gt;0,I24+O24,"")</f>
      </c>
      <c r="D24" s="42">
        <f ca="1">IF(NOW()&gt;$A24,P24+J24,"")</f>
        <v>0</v>
      </c>
      <c r="E24" s="42">
        <f>IF(K24+Q24&lt;&gt;0,K24+Q24,"")</f>
      </c>
      <c r="F24" s="42">
        <f>IF(L24+R24&lt;&gt;0,L24+R24,"")</f>
      </c>
      <c r="G24" s="42">
        <f ca="1">IF(NOW()&gt;$A24,IF(S24+M24&gt;24,24,S24+M24),"")</f>
        <v>15</v>
      </c>
      <c r="H24" s="42"/>
      <c r="I24" s="42"/>
      <c r="J24" s="42">
        <f ca="1">IF(NOW()&gt;$A24,J23+H24+I24,"")</f>
        <v>0</v>
      </c>
      <c r="K24" s="42"/>
      <c r="L24" s="42"/>
      <c r="M24" s="42">
        <f ca="1">IF(NOW()&gt;$A24,M23+K24+L24,"")</f>
        <v>0</v>
      </c>
      <c r="N24" s="42"/>
      <c r="O24" s="42"/>
      <c r="P24" s="42">
        <f ca="1">IF(NOW()&gt;$A24,P23+N24+O24,"")</f>
        <v>0</v>
      </c>
      <c r="Q24" s="59">
        <v>0</v>
      </c>
      <c r="R24" s="42"/>
      <c r="S24" s="42">
        <f ca="1">IF(NOW()&gt;$A24,IF(S23+Q24+R24&gt;24,24,S23+Q24+R24),"")</f>
        <v>15</v>
      </c>
    </row>
    <row r="25" spans="1:19" ht="12.75">
      <c r="A25" s="34">
        <f>A24+14</f>
        <v>39613</v>
      </c>
      <c r="B25" s="42">
        <f>IF(H25+N25&lt;&gt;0,H25+N25,"")</f>
      </c>
      <c r="C25" s="42">
        <f>IF(I25+O25&lt;&gt;0,I25+O25,"")</f>
      </c>
      <c r="D25" s="42">
        <f ca="1">IF(NOW()&gt;$A25,P25+J25,"")</f>
        <v>0</v>
      </c>
      <c r="E25" s="42">
        <f>IF(K25+Q25&lt;&gt;0,K25+Q25,"")</f>
        <v>1</v>
      </c>
      <c r="F25" s="42">
        <f>IF(L25+R25&lt;&gt;0,L25+R25,"")</f>
      </c>
      <c r="G25" s="42">
        <f ca="1">IF(NOW()&gt;$A25,IF(S25+M25&gt;24,24,S25+M25),"")</f>
        <v>16</v>
      </c>
      <c r="H25" s="42"/>
      <c r="I25" s="42"/>
      <c r="J25" s="42">
        <f ca="1">IF(NOW()&gt;$A25,J24+H25+I25,"")</f>
        <v>0</v>
      </c>
      <c r="K25" s="42"/>
      <c r="L25" s="42"/>
      <c r="M25" s="42">
        <f ca="1">IF(NOW()&gt;$A25,M24+K25+L25,"")</f>
        <v>0</v>
      </c>
      <c r="N25" s="42"/>
      <c r="O25" s="42"/>
      <c r="P25" s="42">
        <f ca="1">IF(NOW()&gt;$A25,P24+N25+O25,"")</f>
        <v>0</v>
      </c>
      <c r="Q25" s="42">
        <v>1</v>
      </c>
      <c r="R25" s="42"/>
      <c r="S25" s="42">
        <f ca="1">IF(NOW()&gt;$A25,IF(S24+Q25+R25&gt;24,24,S24+Q25+R25),"")</f>
        <v>16</v>
      </c>
    </row>
    <row r="26" spans="1:19" ht="12.75">
      <c r="A26" s="34">
        <f>A25+14</f>
        <v>39627</v>
      </c>
      <c r="B26" s="42">
        <f>IF(H26+N26&lt;&gt;0,H26+N26,"")</f>
      </c>
      <c r="C26" s="42">
        <f>IF(I26+O26&lt;&gt;0,I26+O26,"")</f>
      </c>
      <c r="D26" s="42">
        <f ca="1">IF(NOW()&gt;$A26,P26+J26,"")</f>
        <v>0</v>
      </c>
      <c r="E26" s="42">
        <f>IF(K26+Q26&lt;&gt;0,K26+Q26,"")</f>
        <v>1</v>
      </c>
      <c r="F26" s="42">
        <f>IF(L26+R26&lt;&gt;0,L26+R26,"")</f>
      </c>
      <c r="G26" s="42">
        <f ca="1">IF(NOW()&gt;$A26,IF(S26+M26&gt;24,24,S26+M26),"")</f>
        <v>17</v>
      </c>
      <c r="H26" s="42"/>
      <c r="I26" s="42"/>
      <c r="J26" s="42">
        <f ca="1">IF(NOW()&gt;$A26,J25+H26+I26,"")</f>
        <v>0</v>
      </c>
      <c r="K26" s="42"/>
      <c r="L26" s="42"/>
      <c r="M26" s="42">
        <f ca="1">IF(NOW()&gt;$A26,M25+K26+L26,"")</f>
        <v>0</v>
      </c>
      <c r="N26" s="42"/>
      <c r="O26" s="42"/>
      <c r="P26" s="42">
        <f ca="1">IF(NOW()&gt;$A26,P25+N26+O26,"")</f>
        <v>0</v>
      </c>
      <c r="Q26" s="42">
        <v>1</v>
      </c>
      <c r="R26" s="42"/>
      <c r="S26" s="42">
        <f ca="1">IF(NOW()&gt;$A26,IF(S25+Q26+R26&gt;24,24,S25+Q26+R26),"")</f>
        <v>17</v>
      </c>
    </row>
    <row r="27" spans="1:19" ht="12.75">
      <c r="A27" s="34">
        <f>A26+14</f>
        <v>39641</v>
      </c>
      <c r="B27" s="42">
        <f>IF(H27+N27&lt;&gt;0,H27+N27,"")</f>
      </c>
      <c r="C27" s="42">
        <f>IF(I27+O27&lt;&gt;0,I27+O27,"")</f>
      </c>
      <c r="D27" s="42">
        <f ca="1">IF(NOW()&gt;$A27,P27+J27,"")</f>
        <v>0</v>
      </c>
      <c r="E27" s="42">
        <f>IF(K27+Q27&lt;&gt;0,K27+Q27,"")</f>
        <v>1</v>
      </c>
      <c r="F27" s="42">
        <f>IF(L27+R27&lt;&gt;0,L27+R27,"")</f>
      </c>
      <c r="G27" s="42">
        <f ca="1">IF(NOW()&gt;$A27,IF(S27+M27&gt;24,24,S27+M27),"")</f>
        <v>18</v>
      </c>
      <c r="H27" s="42"/>
      <c r="I27" s="42"/>
      <c r="J27" s="42">
        <f ca="1">IF(NOW()&gt;$A27,J26+H27+I27,"")</f>
        <v>0</v>
      </c>
      <c r="K27" s="42"/>
      <c r="L27" s="42"/>
      <c r="M27" s="42">
        <f ca="1">IF(NOW()&gt;$A27,M26+K27+L27,"")</f>
        <v>0</v>
      </c>
      <c r="N27" s="42"/>
      <c r="O27" s="42"/>
      <c r="P27" s="42">
        <f ca="1">IF(NOW()&gt;$A27,P26+N27+O27,"")</f>
        <v>0</v>
      </c>
      <c r="Q27" s="42">
        <v>1</v>
      </c>
      <c r="R27" s="42"/>
      <c r="S27" s="42">
        <f ca="1">IF(NOW()&gt;$A27,IF(S26+Q27+R27&gt;24,24,S26+Q27+R27),"")</f>
        <v>18</v>
      </c>
    </row>
    <row r="28" spans="2:11" ht="12.75">
      <c r="B28"/>
      <c r="C28"/>
      <c r="D28"/>
      <c r="H28" s="1"/>
      <c r="I28" s="1"/>
      <c r="K28" s="1"/>
    </row>
    <row r="29" spans="1:19" ht="7.5" customHeight="1">
      <c r="A29" s="60"/>
      <c r="B29" s="61"/>
      <c r="C29" s="61"/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3"/>
    </row>
    <row r="260" ht="12.75"/>
    <row r="261" ht="12.75"/>
    <row r="262" ht="12.75"/>
    <row r="271" ht="12.75"/>
    <row r="272" ht="12.75"/>
    <row r="273" ht="12.75"/>
  </sheetData>
  <mergeCells count="17">
    <mergeCell ref="B1:E1"/>
    <mergeCell ref="N1:O1"/>
    <mergeCell ref="B2:C2"/>
    <mergeCell ref="E2:F2"/>
    <mergeCell ref="N2:O2"/>
    <mergeCell ref="Q2:R2"/>
    <mergeCell ref="N3:O3"/>
    <mergeCell ref="Q3:R3"/>
    <mergeCell ref="B4:G4"/>
    <mergeCell ref="H4:M4"/>
    <mergeCell ref="N4:S4"/>
    <mergeCell ref="B6:C6"/>
    <mergeCell ref="E6:F6"/>
    <mergeCell ref="H6:I6"/>
    <mergeCell ref="K6:L6"/>
    <mergeCell ref="N6:O6"/>
    <mergeCell ref="Q6:R6"/>
  </mergeCells>
  <printOptions horizontalCentered="1"/>
  <pageMargins left="0.5" right="0.5" top="0.5" bottom="0.7388888888888889" header="0.5118055555555555" footer="0.5"/>
  <pageSetup horizontalDpi="300" verticalDpi="300" orientation="landscape"/>
  <headerFooter alignWithMargins="0">
    <oddFooter>&amp;CPage &amp;P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workbookViewId="0" topLeftCell="A1">
      <selection activeCell="A47" sqref="A47"/>
    </sheetView>
  </sheetViews>
  <sheetFormatPr defaultColWidth="12.57421875" defaultRowHeight="12.75"/>
  <cols>
    <col min="1" max="1" width="12.00390625" style="1" customWidth="1"/>
    <col min="2" max="3" width="6.8515625" style="1" customWidth="1"/>
    <col min="4" max="4" width="12.00390625" style="1" customWidth="1"/>
    <col min="5" max="6" width="6.57421875" style="0" customWidth="1"/>
    <col min="8" max="9" width="6.57421875" style="0" customWidth="1"/>
    <col min="11" max="12" width="6.57421875" style="0" customWidth="1"/>
    <col min="14" max="15" width="6.421875" style="0" customWidth="1"/>
    <col min="17" max="17" width="6.421875" style="0" customWidth="1"/>
    <col min="18" max="18" width="6.57421875" style="0" customWidth="1"/>
    <col min="20" max="26" width="8.421875" style="0" customWidth="1"/>
    <col min="27" max="28" width="8.140625" style="0" customWidth="1"/>
    <col min="29" max="16384" width="11.57421875" style="0" customWidth="1"/>
  </cols>
  <sheetData>
    <row r="1" spans="1:15" ht="12.75">
      <c r="A1" s="21" t="s">
        <v>33</v>
      </c>
      <c r="B1" s="22" t="s">
        <v>120</v>
      </c>
      <c r="C1" s="22"/>
      <c r="D1" s="22"/>
      <c r="E1" s="22"/>
      <c r="F1" s="23">
        <v>360102</v>
      </c>
      <c r="G1" s="24">
        <v>39085</v>
      </c>
      <c r="H1" s="25">
        <v>2080</v>
      </c>
      <c r="I1" s="25">
        <f ca="1">CHOOSE(ROUNDDOWN((NOW()-G1)/365.25,0)+1,0,40,80,80,80,120,120,120,120,120,120,120,120,120,120,120,120,120,120,120,120,120)*H1/2080</f>
        <v>80</v>
      </c>
      <c r="L1" s="41"/>
      <c r="N1" s="37">
        <f>DATE(YEAR(N3)-1,MONTH(N3),DAY(N3))</f>
        <v>39085</v>
      </c>
      <c r="O1" s="37"/>
    </row>
    <row r="2" spans="1:19" ht="12.75">
      <c r="A2" s="38" t="s">
        <v>84</v>
      </c>
      <c r="B2" s="39" t="s">
        <v>85</v>
      </c>
      <c r="C2" s="39"/>
      <c r="D2" s="40">
        <f>INDEX($D$7:D$48,COUNT($D$7:D$48),1)</f>
        <v>96</v>
      </c>
      <c r="E2" s="39" t="s">
        <v>86</v>
      </c>
      <c r="F2" s="39"/>
      <c r="G2" s="40">
        <f>INDEX($G$7:G$48,COUNT($G$7:G$48),1)</f>
        <v>6</v>
      </c>
      <c r="L2" s="41"/>
      <c r="M2" s="42"/>
      <c r="N2" s="37">
        <v>39359</v>
      </c>
      <c r="O2" s="37"/>
      <c r="P2" s="33">
        <f>N2-N1</f>
        <v>274</v>
      </c>
      <c r="Q2" s="43">
        <f>P2/($P$2+$P$3)</f>
        <v>0.7506849315068493</v>
      </c>
      <c r="R2" s="43"/>
      <c r="S2" s="44">
        <f>I1*Q2</f>
        <v>60.054794520547944</v>
      </c>
    </row>
    <row r="3" spans="1:19" ht="12.75">
      <c r="A3" s="45" t="s">
        <v>87</v>
      </c>
      <c r="B3"/>
      <c r="C3"/>
      <c r="D3"/>
      <c r="L3" s="41"/>
      <c r="M3" s="42"/>
      <c r="N3" s="37">
        <f>IF(DATE(2007,MONTH(G1),DAY(G1))&gt;N2,DATE(2007,MONTH(G1),DAY(G1)),DATE(2008,MONTH(G1),DAY(G1)))</f>
        <v>39450</v>
      </c>
      <c r="O3" s="37"/>
      <c r="P3" s="33">
        <f>N3-N2</f>
        <v>91</v>
      </c>
      <c r="Q3" s="43">
        <f>P3/(P2+P3)</f>
        <v>0.2493150684931507</v>
      </c>
      <c r="R3" s="43"/>
      <c r="S3" s="44">
        <f>I1*Q3</f>
        <v>19.945205479452056</v>
      </c>
    </row>
    <row r="4" spans="1:19" ht="12.75">
      <c r="A4" s="46" t="str">
        <f>TEXT(INDEX($A$7:A$48,COUNT($D$7:D$48),1),"MM/DD/YY")</f>
        <v>04/18/09</v>
      </c>
      <c r="B4" s="47" t="s">
        <v>88</v>
      </c>
      <c r="C4" s="47"/>
      <c r="D4" s="47"/>
      <c r="E4" s="47"/>
      <c r="F4" s="47"/>
      <c r="G4" s="47"/>
      <c r="H4" s="48" t="s">
        <v>89</v>
      </c>
      <c r="I4" s="48"/>
      <c r="J4" s="48"/>
      <c r="K4" s="48"/>
      <c r="L4" s="48"/>
      <c r="M4" s="48"/>
      <c r="N4" s="49" t="s">
        <v>90</v>
      </c>
      <c r="O4" s="49"/>
      <c r="P4" s="49"/>
      <c r="Q4" s="49"/>
      <c r="R4" s="49"/>
      <c r="S4" s="49"/>
    </row>
    <row r="5" spans="1:19" ht="12.75">
      <c r="A5" s="50" t="s">
        <v>91</v>
      </c>
      <c r="B5" s="51" t="s">
        <v>92</v>
      </c>
      <c r="C5" s="51" t="s">
        <v>93</v>
      </c>
      <c r="D5" s="52" t="s">
        <v>94</v>
      </c>
      <c r="E5" s="51" t="s">
        <v>92</v>
      </c>
      <c r="F5" s="51" t="s">
        <v>93</v>
      </c>
      <c r="G5" s="52" t="s">
        <v>94</v>
      </c>
      <c r="H5" s="53" t="s">
        <v>92</v>
      </c>
      <c r="I5" s="53" t="s">
        <v>93</v>
      </c>
      <c r="J5" s="53" t="s">
        <v>95</v>
      </c>
      <c r="K5" s="53" t="s">
        <v>92</v>
      </c>
      <c r="L5" s="53" t="s">
        <v>93</v>
      </c>
      <c r="M5" s="53" t="s">
        <v>96</v>
      </c>
      <c r="N5" s="54" t="s">
        <v>92</v>
      </c>
      <c r="O5" s="54" t="s">
        <v>93</v>
      </c>
      <c r="P5" s="54" t="s">
        <v>95</v>
      </c>
      <c r="Q5" s="54" t="s">
        <v>92</v>
      </c>
      <c r="R5" s="54" t="s">
        <v>93</v>
      </c>
      <c r="S5" s="54" t="s">
        <v>96</v>
      </c>
    </row>
    <row r="6" spans="1:19" ht="12.75">
      <c r="A6" s="51" t="s">
        <v>97</v>
      </c>
      <c r="B6" s="51" t="s">
        <v>95</v>
      </c>
      <c r="C6" s="51"/>
      <c r="D6" s="51" t="s">
        <v>95</v>
      </c>
      <c r="E6" s="51" t="s">
        <v>96</v>
      </c>
      <c r="F6" s="51"/>
      <c r="G6" s="51" t="s">
        <v>96</v>
      </c>
      <c r="H6" s="55" t="s">
        <v>95</v>
      </c>
      <c r="I6" s="55"/>
      <c r="J6" s="55" t="s">
        <v>98</v>
      </c>
      <c r="K6" s="55" t="s">
        <v>96</v>
      </c>
      <c r="L6" s="55"/>
      <c r="M6" s="55" t="s">
        <v>98</v>
      </c>
      <c r="N6" s="56" t="s">
        <v>95</v>
      </c>
      <c r="O6" s="56"/>
      <c r="P6" s="56" t="s">
        <v>98</v>
      </c>
      <c r="Q6" s="56" t="s">
        <v>96</v>
      </c>
      <c r="R6" s="56"/>
      <c r="S6" s="56" t="s">
        <v>98</v>
      </c>
    </row>
    <row r="7" spans="1:19" ht="12.75">
      <c r="A7" s="34">
        <v>39361</v>
      </c>
      <c r="B7" s="57"/>
      <c r="C7" s="57"/>
      <c r="D7" s="42">
        <f>P7+J7+H7</f>
        <v>0</v>
      </c>
      <c r="E7" s="57"/>
      <c r="F7" s="57"/>
      <c r="G7" s="42">
        <f>S7+M7+K7</f>
        <v>3</v>
      </c>
      <c r="H7" s="57"/>
      <c r="I7" s="57"/>
      <c r="J7" s="58">
        <v>0</v>
      </c>
      <c r="K7" s="57"/>
      <c r="L7" s="57"/>
      <c r="M7" s="58">
        <v>3</v>
      </c>
      <c r="N7" s="57"/>
      <c r="O7" s="57"/>
      <c r="P7" s="58">
        <v>0</v>
      </c>
      <c r="Q7" s="57"/>
      <c r="R7" s="57"/>
      <c r="S7" s="58">
        <v>0</v>
      </c>
    </row>
    <row r="8" spans="1:19" ht="12.75">
      <c r="A8" s="34">
        <f>A7+14</f>
        <v>39375</v>
      </c>
      <c r="B8" s="42">
        <f>IF(H8+N8&lt;&gt;0,H8+N8,"")</f>
      </c>
      <c r="C8" s="42">
        <f>IF(I8+O8&lt;&gt;0,I8+O8,"")</f>
      </c>
      <c r="D8" s="42">
        <f ca="1">IF(NOW()&gt;$A8,P8+J8,"")</f>
        <v>0</v>
      </c>
      <c r="E8" s="42">
        <f>IF(K8+Q8&lt;&gt;0,K8+Q8,"")</f>
        <v>1</v>
      </c>
      <c r="F8" s="42">
        <f>IF(L8+R8&lt;&gt;0,L8+R8,"")</f>
      </c>
      <c r="G8" s="42">
        <f ca="1">IF(NOW()&gt;$A8,S8+M8,"")</f>
        <v>4</v>
      </c>
      <c r="H8" s="42"/>
      <c r="I8" s="42"/>
      <c r="J8" s="42">
        <f ca="1">IF(NOW()&gt;$A8,J7+H8+I8,"")</f>
        <v>0</v>
      </c>
      <c r="K8" s="42"/>
      <c r="L8" s="42"/>
      <c r="M8" s="42">
        <f ca="1">IF(NOW()&gt;$A8,M7+K8+L8,"")</f>
        <v>3</v>
      </c>
      <c r="N8" s="42"/>
      <c r="O8" s="42"/>
      <c r="P8" s="42">
        <f ca="1">IF(NOW()&gt;$A8,P7+N8+O8,"")</f>
        <v>0</v>
      </c>
      <c r="Q8" s="42">
        <v>1</v>
      </c>
      <c r="R8" s="42"/>
      <c r="S8" s="42">
        <f ca="1">IF(NOW()&gt;$A8,S7+Q8+R8,"")</f>
        <v>1</v>
      </c>
    </row>
    <row r="9" spans="1:19" ht="12.75">
      <c r="A9" s="34">
        <f>A8+14</f>
        <v>39389</v>
      </c>
      <c r="B9" s="42">
        <f>IF(H9+N9&lt;&gt;0,H9+N9,"")</f>
      </c>
      <c r="C9" s="42">
        <f>IF(I9+O9&lt;&gt;0,I9+O9,"")</f>
      </c>
      <c r="D9" s="42">
        <f ca="1">IF(NOW()&gt;$A9,P9+J9,"")</f>
        <v>0</v>
      </c>
      <c r="E9" s="42">
        <f>IF(K9+Q9&lt;&gt;0,K9+Q9,"")</f>
        <v>1</v>
      </c>
      <c r="F9" s="42">
        <f>IF(L9+R9&lt;&gt;0,L9+R9,"")</f>
      </c>
      <c r="G9" s="42">
        <f ca="1">IF(NOW()&gt;$A9,S9+M9,"")</f>
        <v>5</v>
      </c>
      <c r="H9" s="42"/>
      <c r="I9" s="42"/>
      <c r="J9" s="42">
        <f ca="1">IF(NOW()&gt;$A9,J8+H9+I9,"")</f>
        <v>0</v>
      </c>
      <c r="K9" s="42"/>
      <c r="L9" s="42"/>
      <c r="M9" s="42">
        <f ca="1">IF(NOW()&gt;$A9,M8+K9+L9,"")</f>
        <v>3</v>
      </c>
      <c r="N9" s="42"/>
      <c r="O9" s="42"/>
      <c r="P9" s="42">
        <f ca="1">IF(NOW()&gt;$A9,P8+N9+O9,"")</f>
        <v>0</v>
      </c>
      <c r="Q9" s="42">
        <v>1</v>
      </c>
      <c r="R9" s="42"/>
      <c r="S9" s="42">
        <f ca="1">IF(NOW()&gt;$A9,S8+Q9+R9,"")</f>
        <v>2</v>
      </c>
    </row>
    <row r="10" spans="1:19" ht="12.75">
      <c r="A10" s="34">
        <f>A9+14</f>
        <v>39403</v>
      </c>
      <c r="B10" s="42">
        <f>IF(H10+N10&lt;&gt;0,H10+N10,"")</f>
      </c>
      <c r="C10" s="42">
        <f>IF(I10+O10&lt;&gt;0,I10+O10,"")</f>
      </c>
      <c r="D10" s="42">
        <f ca="1">IF(NOW()&gt;$A10,P10+J10,"")</f>
        <v>0</v>
      </c>
      <c r="E10" s="42">
        <f>IF(K10+Q10&lt;&gt;0,K10+Q10,"")</f>
        <v>1</v>
      </c>
      <c r="F10" s="42">
        <f>IF(L10+R10&lt;&gt;0,L10+R10,"")</f>
      </c>
      <c r="G10" s="42">
        <f ca="1">IF(NOW()&gt;$A10,S10+M10,"")</f>
        <v>6</v>
      </c>
      <c r="H10" s="42"/>
      <c r="I10" s="42"/>
      <c r="J10" s="42">
        <f ca="1">IF(NOW()&gt;$A10,J9+H10+I10,"")</f>
        <v>0</v>
      </c>
      <c r="K10" s="42"/>
      <c r="L10" s="42"/>
      <c r="M10" s="42">
        <f ca="1">IF(NOW()&gt;$A10,M9+K10+L10,"")</f>
        <v>3</v>
      </c>
      <c r="N10" s="42"/>
      <c r="O10" s="42"/>
      <c r="P10" s="42">
        <f ca="1">IF(NOW()&gt;$A10,P9+N10+O10,"")</f>
        <v>0</v>
      </c>
      <c r="Q10" s="42">
        <v>1</v>
      </c>
      <c r="R10" s="42"/>
      <c r="S10" s="42">
        <f ca="1">IF(NOW()&gt;$A10,S9+Q10+R10,"")</f>
        <v>3</v>
      </c>
    </row>
    <row r="11" spans="1:19" ht="12.75">
      <c r="A11" s="34">
        <f>A10+14</f>
        <v>39417</v>
      </c>
      <c r="B11" s="42">
        <f>IF(H11+N11&lt;&gt;0,H11+N11,"")</f>
      </c>
      <c r="C11" s="42">
        <f>IF(I11+O11&lt;&gt;0,I11+O11,"")</f>
      </c>
      <c r="D11" s="42">
        <f ca="1">IF(NOW()&gt;$A11,P11+J11,"")</f>
        <v>0</v>
      </c>
      <c r="E11" s="42">
        <f>IF(K11+Q11&lt;&gt;0,K11+Q11,"")</f>
        <v>1</v>
      </c>
      <c r="F11" s="42">
        <f>IF(L11+R11&lt;&gt;0,L11+R11,"")</f>
      </c>
      <c r="G11" s="42">
        <f ca="1">IF(NOW()&gt;$A11,S11+M11,"")</f>
        <v>7</v>
      </c>
      <c r="H11" s="42"/>
      <c r="I11" s="42"/>
      <c r="J11" s="42">
        <f ca="1">IF(NOW()&gt;$A11,J10+H11+I11,"")</f>
        <v>0</v>
      </c>
      <c r="K11" s="42"/>
      <c r="L11" s="42"/>
      <c r="M11" s="42">
        <f ca="1">IF(NOW()&gt;$A11,M10+K11+L11,"")</f>
        <v>3</v>
      </c>
      <c r="N11" s="42"/>
      <c r="O11" s="42"/>
      <c r="P11" s="42">
        <f ca="1">IF(NOW()&gt;$A11,P10+N11+O11,"")</f>
        <v>0</v>
      </c>
      <c r="Q11" s="42">
        <v>1</v>
      </c>
      <c r="R11" s="42"/>
      <c r="S11" s="42">
        <f ca="1">IF(NOW()&gt;$A11,S10+Q11+R11,"")</f>
        <v>4</v>
      </c>
    </row>
    <row r="12" spans="1:19" ht="12.75">
      <c r="A12" s="34">
        <f>A11+14</f>
        <v>39431</v>
      </c>
      <c r="B12" s="42">
        <f>IF(H12+N12&lt;&gt;0,H12+N12,"")</f>
      </c>
      <c r="C12" s="42">
        <f>IF(I12+O12&lt;&gt;0,I12+O12,"")</f>
      </c>
      <c r="D12" s="42">
        <f ca="1">IF(NOW()&gt;$A12,P12+J12,"")</f>
        <v>0</v>
      </c>
      <c r="E12" s="42">
        <f>IF(K12+Q12&lt;&gt;0,K12+Q12,"")</f>
        <v>1</v>
      </c>
      <c r="F12" s="42">
        <f>IF(L12+R12&lt;&gt;0,L12+R12,"")</f>
      </c>
      <c r="G12" s="42">
        <f ca="1">IF(NOW()&gt;$A12,S12+M12,"")</f>
        <v>8</v>
      </c>
      <c r="H12" s="42"/>
      <c r="I12" s="42"/>
      <c r="J12" s="42">
        <f ca="1">IF(NOW()&gt;$A12,J11+H12+I12,"")</f>
        <v>0</v>
      </c>
      <c r="K12" s="42"/>
      <c r="L12" s="42"/>
      <c r="M12" s="42">
        <f ca="1">IF(NOW()&gt;$A12,M11+K12+L12,"")</f>
        <v>3</v>
      </c>
      <c r="N12" s="42"/>
      <c r="O12" s="42"/>
      <c r="P12" s="42">
        <f ca="1">IF(NOW()&gt;$A12,P11+N12+O12,"")</f>
        <v>0</v>
      </c>
      <c r="Q12" s="42">
        <v>1</v>
      </c>
      <c r="R12" s="42"/>
      <c r="S12" s="42">
        <f ca="1">IF(NOW()&gt;$A12,S11+Q12+R12,"")</f>
        <v>5</v>
      </c>
    </row>
    <row r="13" spans="1:19" ht="12.75">
      <c r="A13" s="34">
        <f>A12+14</f>
        <v>39445</v>
      </c>
      <c r="B13" s="42">
        <f>IF(H13+N13&lt;&gt;0,H13+N13,"")</f>
      </c>
      <c r="C13" s="42">
        <f>IF(I13+O13&lt;&gt;0,I13+O13,"")</f>
      </c>
      <c r="D13" s="42">
        <f ca="1">IF(NOW()&gt;$A13,P13+J13,"")</f>
        <v>0</v>
      </c>
      <c r="E13" s="42">
        <f>IF(K13+Q13&lt;&gt;0,K13+Q13,"")</f>
      </c>
      <c r="F13" s="42">
        <f>IF(L13+R13&lt;&gt;0,L13+R13,"")</f>
      </c>
      <c r="G13" s="42">
        <f ca="1">IF(NOW()&gt;$A13,S13+M13,"")</f>
        <v>8</v>
      </c>
      <c r="H13" s="42"/>
      <c r="I13" s="42"/>
      <c r="J13" s="42">
        <f ca="1">IF(NOW()&gt;$A13,J12+H13+I13,"")</f>
        <v>0</v>
      </c>
      <c r="K13" s="42"/>
      <c r="L13" s="42"/>
      <c r="M13" s="42">
        <f ca="1">IF(NOW()&gt;$A13,M12+K13+L13,"")</f>
        <v>3</v>
      </c>
      <c r="N13" s="42"/>
      <c r="O13" s="42"/>
      <c r="P13" s="42">
        <f ca="1">IF(NOW()&gt;$A13,P12+N13+O13,"")</f>
        <v>0</v>
      </c>
      <c r="Q13" s="59">
        <v>0</v>
      </c>
      <c r="R13" s="42"/>
      <c r="S13" s="42">
        <f ca="1">IF(NOW()&gt;$A13,S12+Q13+R13,"")</f>
        <v>5</v>
      </c>
    </row>
    <row r="14" spans="1:19" ht="12.75">
      <c r="A14" s="34">
        <f>A13+14</f>
        <v>39459</v>
      </c>
      <c r="B14" s="42">
        <f>IF(H14+N14&lt;&gt;0,H14+N14,"")</f>
        <v>40</v>
      </c>
      <c r="C14" s="42">
        <f>IF(I14+O14&lt;&gt;0,I14+O14,"")</f>
      </c>
      <c r="D14" s="42">
        <f ca="1">IF(NOW()&gt;$A14,P14+J14,"")</f>
        <v>40</v>
      </c>
      <c r="E14" s="42">
        <f>IF(K14+Q14&lt;&gt;0,K14+Q14,"")</f>
        <v>1</v>
      </c>
      <c r="F14" s="42">
        <f>IF(L14+R14&lt;&gt;0,L14+R14,"")</f>
        <v>-8</v>
      </c>
      <c r="G14" s="42">
        <f ca="1">IF(NOW()&gt;$A14,S14+M14,"")</f>
        <v>1</v>
      </c>
      <c r="H14" s="42">
        <v>30</v>
      </c>
      <c r="I14" s="42"/>
      <c r="J14" s="42">
        <f ca="1">IF(NOW()&gt;$A14,J13+H14+I14,"")</f>
        <v>30</v>
      </c>
      <c r="K14" s="42"/>
      <c r="L14" s="42">
        <v>-3</v>
      </c>
      <c r="M14" s="42">
        <f ca="1">IF(NOW()&gt;$A14,M13+K14+L14,"")</f>
        <v>0</v>
      </c>
      <c r="N14" s="42">
        <v>10</v>
      </c>
      <c r="O14" s="42"/>
      <c r="P14" s="42">
        <f ca="1">IF(NOW()&gt;$A14,P13+N14+O14,"")</f>
        <v>10</v>
      </c>
      <c r="Q14" s="42">
        <v>1</v>
      </c>
      <c r="R14" s="42">
        <v>-5</v>
      </c>
      <c r="S14" s="42">
        <f ca="1">IF(NOW()&gt;$A14,S13+Q14+R14,"")</f>
        <v>1</v>
      </c>
    </row>
    <row r="15" spans="1:19" ht="12.75">
      <c r="A15" s="34">
        <f>A14+14</f>
        <v>39473</v>
      </c>
      <c r="B15" s="42">
        <f>IF(H15+N15&lt;&gt;0,H15+N15,"")</f>
      </c>
      <c r="C15" s="42">
        <f>IF(I15+O15&lt;&gt;0,I15+O15,"")</f>
      </c>
      <c r="D15" s="42">
        <f ca="1">IF(NOW()&gt;$A15,P15+J15,"")</f>
        <v>40</v>
      </c>
      <c r="E15" s="42">
        <f>IF(K15+Q15&lt;&gt;0,K15+Q15,"")</f>
        <v>1</v>
      </c>
      <c r="F15" s="42">
        <f>IF(L15+R15&lt;&gt;0,L15+R15,"")</f>
      </c>
      <c r="G15" s="42">
        <f ca="1">IF(NOW()&gt;$A15,S15+M15,"")</f>
        <v>2</v>
      </c>
      <c r="H15" s="42"/>
      <c r="I15" s="42"/>
      <c r="J15" s="42">
        <f ca="1">IF(NOW()&gt;$A15,J14+H15+I15,"")</f>
        <v>30</v>
      </c>
      <c r="K15" s="64"/>
      <c r="L15" s="64"/>
      <c r="M15" s="64">
        <f ca="1">IF(NOW()&gt;$A15,M14+K15+L15,"")</f>
        <v>0</v>
      </c>
      <c r="N15" s="42"/>
      <c r="O15" s="42"/>
      <c r="P15" s="42">
        <f ca="1">IF(NOW()&gt;$A15,P14+N15+O15,"")</f>
        <v>10</v>
      </c>
      <c r="Q15" s="42">
        <v>1</v>
      </c>
      <c r="R15" s="42"/>
      <c r="S15" s="42">
        <f ca="1">IF(NOW()&gt;$A15,S14+Q15+R15,"")</f>
        <v>2</v>
      </c>
    </row>
    <row r="16" spans="1:19" ht="12.75">
      <c r="A16" s="34">
        <f>A15+14</f>
        <v>39487</v>
      </c>
      <c r="B16" s="42">
        <f>IF(H16+N16&lt;&gt;0,H16+N16,"")</f>
        <v>16</v>
      </c>
      <c r="C16" s="42">
        <f>IF(I16+O16&lt;&gt;0,I16+O16,"")</f>
      </c>
      <c r="D16" s="42">
        <f ca="1">IF(NOW()&gt;$A16,P16+J16,"")</f>
        <v>56</v>
      </c>
      <c r="E16" s="42">
        <f>IF(K16+Q16&lt;&gt;0,K16+Q16,"")</f>
        <v>1</v>
      </c>
      <c r="F16" s="42">
        <f>IF(L16+R16&lt;&gt;0,L16+R16,"")</f>
      </c>
      <c r="G16" s="42">
        <f ca="1">IF(NOW()&gt;$A16,S16+M16,"")</f>
        <v>3</v>
      </c>
      <c r="H16" s="42"/>
      <c r="I16" s="42"/>
      <c r="J16" s="42">
        <f ca="1">IF(NOW()&gt;$A16,J15+H16+I16,"")</f>
        <v>30</v>
      </c>
      <c r="K16" s="64"/>
      <c r="L16" s="64"/>
      <c r="M16" s="64">
        <f ca="1">IF(NOW()&gt;$A16,M15+K16+L16,"")</f>
        <v>0</v>
      </c>
      <c r="N16" s="59">
        <v>16</v>
      </c>
      <c r="O16" s="42"/>
      <c r="P16" s="42">
        <f ca="1">IF(NOW()&gt;$A16,P15+N16+O16,"")</f>
        <v>26</v>
      </c>
      <c r="Q16" s="42">
        <v>1</v>
      </c>
      <c r="R16" s="42"/>
      <c r="S16" s="42">
        <f ca="1">IF(NOW()&gt;$A16,S15+Q16+R16,"")</f>
        <v>3</v>
      </c>
    </row>
    <row r="17" spans="1:19" ht="12.75">
      <c r="A17" s="34">
        <f>A16+14</f>
        <v>39501</v>
      </c>
      <c r="B17" s="42">
        <f>IF(H17+N17&lt;&gt;0,H17+N17,"")</f>
      </c>
      <c r="C17" s="42">
        <f>IF(I17+O17&lt;&gt;0,I17+O17,"")</f>
      </c>
      <c r="D17" s="42">
        <f ca="1">IF(NOW()&gt;$A17,P17+J17,"")</f>
        <v>56</v>
      </c>
      <c r="E17" s="42">
        <f>IF(K17+Q17&lt;&gt;0,K17+Q17,"")</f>
        <v>1</v>
      </c>
      <c r="F17" s="42">
        <f>IF(L17+R17&lt;&gt;0,L17+R17,"")</f>
      </c>
      <c r="G17" s="42">
        <f ca="1">IF(NOW()&gt;$A17,S17+M17,"")</f>
        <v>4</v>
      </c>
      <c r="H17" s="42"/>
      <c r="I17" s="42"/>
      <c r="J17" s="42">
        <f ca="1">IF(NOW()&gt;$A17,J16+H17+I17,"")</f>
        <v>30</v>
      </c>
      <c r="K17" s="64"/>
      <c r="L17" s="64"/>
      <c r="M17" s="64">
        <f ca="1">IF(NOW()&gt;$A17,M16+K17+L17,"")</f>
        <v>0</v>
      </c>
      <c r="N17" s="42"/>
      <c r="O17" s="42"/>
      <c r="P17" s="42">
        <f ca="1">IF(NOW()&gt;$A17,P16+N17+O17,"")</f>
        <v>26</v>
      </c>
      <c r="Q17" s="42">
        <v>1</v>
      </c>
      <c r="R17" s="42"/>
      <c r="S17" s="42">
        <f ca="1">IF(NOW()&gt;$A17,S16+Q17+R17,"")</f>
        <v>4</v>
      </c>
    </row>
    <row r="18" spans="1:19" ht="12.75">
      <c r="A18" s="34">
        <f>A17+14</f>
        <v>39515</v>
      </c>
      <c r="B18" s="42">
        <f>IF(H18+N18&lt;&gt;0,H18+N18,"")</f>
      </c>
      <c r="C18" s="42">
        <f>IF(I18+O18&lt;&gt;0,I18+O18,"")</f>
      </c>
      <c r="D18" s="42">
        <f ca="1">IF(NOW()&gt;$A18,P18+J18,"")</f>
        <v>56</v>
      </c>
      <c r="E18" s="42">
        <f>IF(K18+Q18&lt;&gt;0,K18+Q18,"")</f>
        <v>1</v>
      </c>
      <c r="F18" s="42">
        <f>IF(L18+R18&lt;&gt;0,L18+R18,"")</f>
      </c>
      <c r="G18" s="42">
        <f ca="1">IF(NOW()&gt;$A18,S18+M18,"")</f>
        <v>5</v>
      </c>
      <c r="H18" s="42"/>
      <c r="I18" s="42"/>
      <c r="J18" s="42">
        <f ca="1">IF(NOW()&gt;$A18,J17+H18+I18,"")</f>
        <v>30</v>
      </c>
      <c r="K18" s="64"/>
      <c r="L18" s="64"/>
      <c r="M18" s="64">
        <f ca="1">IF(NOW()&gt;$A18,M17+K18+L18,"")</f>
        <v>0</v>
      </c>
      <c r="N18" s="42"/>
      <c r="O18" s="42"/>
      <c r="P18" s="42">
        <f ca="1">IF(NOW()&gt;$A18,P17+N18+O18,"")</f>
        <v>26</v>
      </c>
      <c r="Q18" s="42">
        <v>1</v>
      </c>
      <c r="R18" s="42"/>
      <c r="S18" s="42">
        <f ca="1">IF(NOW()&gt;$A18,S17+Q18+R18,"")</f>
        <v>5</v>
      </c>
    </row>
    <row r="19" spans="1:19" ht="12.75">
      <c r="A19" s="34">
        <f>A18+14</f>
        <v>39529</v>
      </c>
      <c r="B19" s="42">
        <f>IF(H19+N19&lt;&gt;0,H19+N19,"")</f>
      </c>
      <c r="C19" s="42">
        <f>IF(I19+O19&lt;&gt;0,I19+O19,"")</f>
      </c>
      <c r="D19" s="42">
        <f ca="1">IF(NOW()&gt;$A19,P19+J19,"")</f>
        <v>56</v>
      </c>
      <c r="E19" s="42">
        <f>IF(K19+Q19&lt;&gt;0,K19+Q19,"")</f>
        <v>1</v>
      </c>
      <c r="F19" s="42">
        <f>IF(L19+R19&lt;&gt;0,L19+R19,"")</f>
      </c>
      <c r="G19" s="42">
        <f ca="1">IF(NOW()&gt;$A19,S19+M19,"")</f>
        <v>6</v>
      </c>
      <c r="H19" s="42"/>
      <c r="I19" s="42"/>
      <c r="J19" s="42">
        <f ca="1">IF(NOW()&gt;$A19,J18+H19+I19,"")</f>
        <v>30</v>
      </c>
      <c r="K19" s="64"/>
      <c r="L19" s="64"/>
      <c r="M19" s="64">
        <f ca="1">IF(NOW()&gt;$A19,M18+K19+L19,"")</f>
        <v>0</v>
      </c>
      <c r="N19" s="42"/>
      <c r="O19" s="42"/>
      <c r="P19" s="42">
        <f ca="1">IF(NOW()&gt;$A19,P18+N19+O19,"")</f>
        <v>26</v>
      </c>
      <c r="Q19" s="42">
        <v>1</v>
      </c>
      <c r="R19" s="42"/>
      <c r="S19" s="42">
        <f ca="1">IF(NOW()&gt;$A19,S18+Q19+R19,"")</f>
        <v>6</v>
      </c>
    </row>
    <row r="20" spans="1:19" ht="12.75">
      <c r="A20" s="34">
        <f>A19+14</f>
        <v>39543</v>
      </c>
      <c r="B20" s="42">
        <f>IF(H20+N20&lt;&gt;0,H20+N20,"")</f>
      </c>
      <c r="C20" s="42">
        <f>IF(I20+O20&lt;&gt;0,I20+O20,"")</f>
      </c>
      <c r="D20" s="42">
        <f ca="1">IF(NOW()&gt;$A20,P20+J20,"")</f>
        <v>56</v>
      </c>
      <c r="E20" s="42">
        <f>IF(K20+Q20&lt;&gt;0,K20+Q20,"")</f>
        <v>1</v>
      </c>
      <c r="F20" s="42">
        <f>IF(L20+R20&lt;&gt;0,L20+R20,"")</f>
      </c>
      <c r="G20" s="42">
        <f ca="1">IF(NOW()&gt;$A20,S20+M20,"")</f>
        <v>7</v>
      </c>
      <c r="H20" s="42"/>
      <c r="I20" s="42"/>
      <c r="J20" s="42">
        <f ca="1">IF(NOW()&gt;$A20,J19+H20+I20,"")</f>
        <v>30</v>
      </c>
      <c r="K20" s="64"/>
      <c r="L20" s="64"/>
      <c r="M20" s="64">
        <f ca="1">IF(NOW()&gt;$A20,M19+K20+L20,"")</f>
        <v>0</v>
      </c>
      <c r="N20" s="42"/>
      <c r="O20" s="42"/>
      <c r="P20" s="42">
        <f ca="1">IF(NOW()&gt;$A20,P19+N20+O20,"")</f>
        <v>26</v>
      </c>
      <c r="Q20" s="42">
        <v>1</v>
      </c>
      <c r="R20" s="42"/>
      <c r="S20" s="42">
        <f ca="1">IF(NOW()&gt;$A20,S19+Q20+R20,"")</f>
        <v>7</v>
      </c>
    </row>
    <row r="21" spans="1:19" ht="12.75">
      <c r="A21" s="34">
        <f>A20+14</f>
        <v>39557</v>
      </c>
      <c r="B21" s="42">
        <f>IF(H21+N21&lt;&gt;0,H21+N21,"")</f>
      </c>
      <c r="C21" s="42">
        <f>IF(I21+O21&lt;&gt;0,I21+O21,"")</f>
      </c>
      <c r="D21" s="42">
        <f ca="1">IF(NOW()&gt;$A21,P21+J21,"")</f>
        <v>56</v>
      </c>
      <c r="E21" s="42">
        <f>IF(K21+Q21&lt;&gt;0,K21+Q21,"")</f>
        <v>1</v>
      </c>
      <c r="F21" s="42">
        <f>IF(L21+R21&lt;&gt;0,L21+R21,"")</f>
      </c>
      <c r="G21" s="42">
        <f ca="1">IF(NOW()&gt;$A21,S21+M21,"")</f>
        <v>8</v>
      </c>
      <c r="H21" s="42"/>
      <c r="I21" s="42"/>
      <c r="J21" s="42">
        <f ca="1">IF(NOW()&gt;$A21,J20+H21+I21,"")</f>
        <v>30</v>
      </c>
      <c r="K21" s="64"/>
      <c r="L21" s="64"/>
      <c r="M21" s="64">
        <f ca="1">IF(NOW()&gt;$A21,M20+K21+L21,"")</f>
        <v>0</v>
      </c>
      <c r="N21" s="42"/>
      <c r="O21" s="42"/>
      <c r="P21" s="42">
        <f ca="1">IF(NOW()&gt;$A21,P20+N21+O21,"")</f>
        <v>26</v>
      </c>
      <c r="Q21" s="42">
        <v>1</v>
      </c>
      <c r="R21" s="42"/>
      <c r="S21" s="42">
        <f ca="1">IF(NOW()&gt;$A21,S20+Q21+R21,"")</f>
        <v>8</v>
      </c>
    </row>
    <row r="22" spans="1:19" ht="12.75">
      <c r="A22" s="34">
        <f>A21+14</f>
        <v>39571</v>
      </c>
      <c r="B22" s="42">
        <f>IF(H22+N22&lt;&gt;0,H22+N22,"")</f>
      </c>
      <c r="C22" s="42">
        <f>IF(I22+O22&lt;&gt;0,I22+O22,"")</f>
      </c>
      <c r="D22" s="42">
        <f ca="1">IF(NOW()&gt;$A22,P22+J22,"")</f>
        <v>56</v>
      </c>
      <c r="E22" s="42">
        <f>IF(K22+Q22&lt;&gt;0,K22+Q22,"")</f>
        <v>1</v>
      </c>
      <c r="F22" s="42">
        <f>IF(L22+R22&lt;&gt;0,L22+R22,"")</f>
        <v>-8</v>
      </c>
      <c r="G22" s="42">
        <f ca="1">IF(NOW()&gt;$A22,S22+M22,"")</f>
        <v>1</v>
      </c>
      <c r="H22" s="42"/>
      <c r="I22" s="42"/>
      <c r="J22" s="42">
        <f ca="1">IF(NOW()&gt;$A22,J21+H22+I22,"")</f>
        <v>30</v>
      </c>
      <c r="K22" s="64"/>
      <c r="L22" s="64"/>
      <c r="M22" s="64">
        <f ca="1">IF(NOW()&gt;$A22,M21+K22+L22,"")</f>
        <v>0</v>
      </c>
      <c r="N22" s="42"/>
      <c r="O22" s="42"/>
      <c r="P22" s="42">
        <f ca="1">IF(NOW()&gt;$A22,P21+N22+O22,"")</f>
        <v>26</v>
      </c>
      <c r="Q22" s="42">
        <v>1</v>
      </c>
      <c r="R22" s="42">
        <v>-8</v>
      </c>
      <c r="S22" s="42">
        <f ca="1">IF(NOW()&gt;$A22,S21+Q22+R22,"")</f>
        <v>1</v>
      </c>
    </row>
    <row r="23" spans="1:19" ht="12.75">
      <c r="A23" s="34">
        <f>A22+14</f>
        <v>39585</v>
      </c>
      <c r="B23" s="42">
        <f>IF(H23+N23&lt;&gt;0,H23+N23,"")</f>
      </c>
      <c r="C23" s="42">
        <f>IF(I23+O23&lt;&gt;0,I23+O23,"")</f>
      </c>
      <c r="D23" s="42">
        <f ca="1">IF(NOW()&gt;$A23,P23+J23,"")</f>
        <v>56</v>
      </c>
      <c r="E23" s="42">
        <f>IF(K23+Q23&lt;&gt;0,K23+Q23,"")</f>
        <v>1</v>
      </c>
      <c r="F23" s="42">
        <f>IF(L23+R23&lt;&gt;0,L23+R23,"")</f>
      </c>
      <c r="G23" s="42">
        <f ca="1">IF(NOW()&gt;$A23,S23+M23,"")</f>
        <v>2</v>
      </c>
      <c r="H23" s="42"/>
      <c r="I23" s="42"/>
      <c r="J23" s="42">
        <f ca="1">IF(NOW()&gt;$A23,J22+H23+I23,"")</f>
        <v>30</v>
      </c>
      <c r="K23" s="64"/>
      <c r="L23" s="64"/>
      <c r="M23" s="64">
        <f ca="1">IF(NOW()&gt;$A23,M22+K23+L23,"")</f>
        <v>0</v>
      </c>
      <c r="N23" s="42"/>
      <c r="O23" s="42"/>
      <c r="P23" s="42">
        <f ca="1">IF(NOW()&gt;$A23,P22+N23+O23,"")</f>
        <v>26</v>
      </c>
      <c r="Q23" s="42">
        <v>1</v>
      </c>
      <c r="R23" s="42"/>
      <c r="S23" s="42">
        <f ca="1">IF(NOW()&gt;$A23,S22+Q23+R23,"")</f>
        <v>2</v>
      </c>
    </row>
    <row r="24" spans="1:19" ht="12.75">
      <c r="A24" s="34">
        <f>A23+14</f>
        <v>39599</v>
      </c>
      <c r="B24" s="42">
        <f>IF(H24+N24&lt;&gt;0,H24+N24,"")</f>
      </c>
      <c r="C24" s="42">
        <f>IF(I24+O24&lt;&gt;0,I24+O24,"")</f>
      </c>
      <c r="D24" s="42">
        <f ca="1">IF(NOW()&gt;$A24,P24+J24,"")</f>
        <v>56</v>
      </c>
      <c r="E24" s="42">
        <f>IF(K24+Q24&lt;&gt;0,K24+Q24,"")</f>
      </c>
      <c r="F24" s="42">
        <f>IF(L24+R24&lt;&gt;0,L24+R24,"")</f>
      </c>
      <c r="G24" s="42">
        <f ca="1">IF(NOW()&gt;$A24,S24+M24,"")</f>
        <v>2</v>
      </c>
      <c r="H24" s="42"/>
      <c r="I24" s="42"/>
      <c r="J24" s="42">
        <f ca="1">IF(NOW()&gt;$A24,J23+H24+I24,"")</f>
        <v>30</v>
      </c>
      <c r="K24" s="64"/>
      <c r="L24" s="64"/>
      <c r="M24" s="64">
        <f ca="1">IF(NOW()&gt;$A24,M23+K24+L24,"")</f>
        <v>0</v>
      </c>
      <c r="N24" s="42"/>
      <c r="O24" s="42"/>
      <c r="P24" s="42">
        <f ca="1">IF(NOW()&gt;$A24,P23+N24+O24,"")</f>
        <v>26</v>
      </c>
      <c r="Q24" s="59">
        <v>0</v>
      </c>
      <c r="R24" s="42"/>
      <c r="S24" s="42">
        <f ca="1">IF(NOW()&gt;$A24,S23+Q24+R24,"")</f>
        <v>2</v>
      </c>
    </row>
    <row r="25" spans="1:19" ht="12.75">
      <c r="A25" s="34">
        <f>A24+14</f>
        <v>39613</v>
      </c>
      <c r="B25" s="42">
        <f>IF(H25+N25&lt;&gt;0,H25+N25,"")</f>
      </c>
      <c r="C25" s="42">
        <f>IF(I25+O25&lt;&gt;0,I25+O25,"")</f>
        <v>-10.75</v>
      </c>
      <c r="D25" s="42">
        <f ca="1">IF(NOW()&gt;$A25,P25+J25,"")</f>
        <v>45.25</v>
      </c>
      <c r="E25" s="42">
        <f>IF(K25+Q25&lt;&gt;0,K25+Q25,"")</f>
        <v>1</v>
      </c>
      <c r="F25" s="42">
        <f>IF(L25+R25&lt;&gt;0,L25+R25,"")</f>
      </c>
      <c r="G25" s="42">
        <f ca="1">IF(NOW()&gt;$A25,S25+M25,"")</f>
        <v>3</v>
      </c>
      <c r="H25" s="42"/>
      <c r="I25" s="42">
        <v>-10.75</v>
      </c>
      <c r="J25" s="42">
        <f ca="1">IF(NOW()&gt;$A25,J24+H25+I25,"")</f>
        <v>19.25</v>
      </c>
      <c r="K25" s="64"/>
      <c r="L25" s="64"/>
      <c r="M25" s="64">
        <f ca="1">IF(NOW()&gt;$A25,M24+K25+L25,"")</f>
        <v>0</v>
      </c>
      <c r="N25" s="42"/>
      <c r="O25" s="42"/>
      <c r="P25" s="42">
        <f ca="1">IF(NOW()&gt;$A25,P24+N25+O25,"")</f>
        <v>26</v>
      </c>
      <c r="Q25" s="42">
        <v>1</v>
      </c>
      <c r="R25" s="42"/>
      <c r="S25" s="42">
        <f ca="1">IF(NOW()&gt;$A25,S24+Q25+R25,"")</f>
        <v>3</v>
      </c>
    </row>
    <row r="26" spans="1:19" ht="12.75">
      <c r="A26" s="34">
        <f>A25+14</f>
        <v>39627</v>
      </c>
      <c r="B26" s="42">
        <f>IF(H26+N26&lt;&gt;0,H26+N26,"")</f>
      </c>
      <c r="C26" s="42">
        <f>IF(I26+O26&lt;&gt;0,I26+O26,"")</f>
        <v>-40</v>
      </c>
      <c r="D26" s="42">
        <f ca="1">IF(NOW()&gt;$A26,P26+J26,"")</f>
        <v>5.25</v>
      </c>
      <c r="E26" s="42">
        <f>IF(K26+Q26&lt;&gt;0,K26+Q26,"")</f>
        <v>1</v>
      </c>
      <c r="F26" s="42">
        <f>IF(L26+R26&lt;&gt;0,L26+R26,"")</f>
      </c>
      <c r="G26" s="42">
        <f ca="1">IF(NOW()&gt;$A26,S26+M26,"")</f>
        <v>4</v>
      </c>
      <c r="H26" s="42"/>
      <c r="I26" s="42">
        <v>-19.25</v>
      </c>
      <c r="J26" s="42">
        <f ca="1">IF(NOW()&gt;$A26,J25+H26+I26,"")</f>
        <v>0</v>
      </c>
      <c r="K26" s="64"/>
      <c r="L26" s="64"/>
      <c r="M26" s="64">
        <f ca="1">IF(NOW()&gt;$A26,M25+K26+L26,"")</f>
        <v>0</v>
      </c>
      <c r="N26" s="42"/>
      <c r="O26" s="42">
        <v>-20.75</v>
      </c>
      <c r="P26" s="42">
        <f ca="1">IF(NOW()&gt;$A26,P25+N26+O26,"")</f>
        <v>5.25</v>
      </c>
      <c r="Q26" s="42">
        <v>1</v>
      </c>
      <c r="R26" s="42"/>
      <c r="S26" s="42">
        <f ca="1">IF(NOW()&gt;$A26,S25+Q26+R26,"")</f>
        <v>4</v>
      </c>
    </row>
    <row r="27" spans="1:19" ht="12.75">
      <c r="A27" s="34">
        <f>A26+14</f>
        <v>39641</v>
      </c>
      <c r="B27" s="42">
        <f>IF(H27+N27&lt;&gt;0,H27+N27,"")</f>
      </c>
      <c r="C27" s="42">
        <f>IF(I27+O27&lt;&gt;0,I27+O27,"")</f>
      </c>
      <c r="D27" s="42">
        <f ca="1">IF(NOW()&gt;$A27,P27+J27,"")</f>
        <v>5.25</v>
      </c>
      <c r="E27" s="42">
        <f>IF(K27+Q27&lt;&gt;0,K27+Q27,"")</f>
        <v>1</v>
      </c>
      <c r="F27" s="42">
        <f>IF(L27+R27&lt;&gt;0,L27+R27,"")</f>
      </c>
      <c r="G27" s="42">
        <f ca="1">IF(NOW()&gt;$A27,S27+M27,"")</f>
        <v>5</v>
      </c>
      <c r="H27" s="82"/>
      <c r="I27" s="82"/>
      <c r="J27" s="64">
        <f ca="1">IF(NOW()&gt;$A27,J26+H27+I27,"")</f>
        <v>0</v>
      </c>
      <c r="K27" s="64"/>
      <c r="L27" s="64"/>
      <c r="M27" s="64">
        <f ca="1">IF(NOW()&gt;$A27,M26+K27+L27,"")</f>
        <v>0</v>
      </c>
      <c r="P27" s="42">
        <f ca="1">IF(NOW()&gt;$A27,P26+N27+O27,"")</f>
        <v>5.25</v>
      </c>
      <c r="Q27" s="42">
        <v>1</v>
      </c>
      <c r="R27" s="42"/>
      <c r="S27" s="42">
        <f ca="1">IF(NOW()&gt;$A27,S26+Q27+R27,"")</f>
        <v>5</v>
      </c>
    </row>
    <row r="28" spans="1:19" ht="12.75">
      <c r="A28" s="34">
        <f>A27+14</f>
        <v>39655</v>
      </c>
      <c r="B28" s="42">
        <f>IF(H28+N28&lt;&gt;0,H28+N28,"")</f>
      </c>
      <c r="C28" s="42">
        <f>IF(I28+O28&lt;&gt;0,I28+O28,"")</f>
      </c>
      <c r="D28" s="42">
        <f ca="1">IF(NOW()&gt;$A28,P28+J28,"")</f>
        <v>5.25</v>
      </c>
      <c r="E28" s="42">
        <f>IF(K28+Q28&lt;&gt;0,K28+Q28,"")</f>
        <v>1</v>
      </c>
      <c r="F28" s="42">
        <f>IF(L28+R28&lt;&gt;0,L28+R28,"")</f>
      </c>
      <c r="G28" s="42">
        <f ca="1">IF(NOW()&gt;$A28,S28+M28,"")</f>
        <v>6</v>
      </c>
      <c r="H28" s="82"/>
      <c r="I28" s="82"/>
      <c r="J28" s="64">
        <f ca="1">IF(NOW()&gt;$A28,J27+H28+I28,"")</f>
        <v>0</v>
      </c>
      <c r="K28" s="64"/>
      <c r="L28" s="64"/>
      <c r="M28" s="64">
        <f ca="1">IF(NOW()&gt;$A28,M27+K28+L28,"")</f>
        <v>0</v>
      </c>
      <c r="P28" s="42">
        <f ca="1">IF(NOW()&gt;$A28,P27+N28+O28,"")</f>
        <v>5.25</v>
      </c>
      <c r="Q28" s="42">
        <v>1</v>
      </c>
      <c r="R28" s="42"/>
      <c r="S28" s="42">
        <f ca="1">IF(NOW()&gt;$A28,S27+Q28+R28,"")</f>
        <v>6</v>
      </c>
    </row>
    <row r="29" spans="1:19" ht="12.75">
      <c r="A29" s="34">
        <f>A28+14</f>
        <v>39669</v>
      </c>
      <c r="B29" s="42">
        <f>IF(H29+N29&lt;&gt;0,H29+N29,"")</f>
      </c>
      <c r="C29" s="42">
        <f>IF(I29+O29&lt;&gt;0,I29+O29,"")</f>
      </c>
      <c r="D29" s="42">
        <f ca="1">IF(NOW()&gt;$A29,P29+J29,"")</f>
        <v>5.25</v>
      </c>
      <c r="E29" s="42">
        <f>IF(K29+Q29&lt;&gt;0,K29+Q29,"")</f>
        <v>1</v>
      </c>
      <c r="F29" s="42">
        <f>IF(L29+R29&lt;&gt;0,L29+R29,"")</f>
      </c>
      <c r="G29" s="42">
        <f ca="1">IF(NOW()&gt;$A29,S29+M29,"")</f>
        <v>7</v>
      </c>
      <c r="H29" s="82"/>
      <c r="I29" s="82"/>
      <c r="J29" s="64">
        <f ca="1">IF(NOW()&gt;$A29,J28+H29+I29,"")</f>
        <v>0</v>
      </c>
      <c r="K29" s="64"/>
      <c r="L29" s="64"/>
      <c r="M29" s="64">
        <f ca="1">IF(NOW()&gt;$A29,M28+K29+L29,"")</f>
        <v>0</v>
      </c>
      <c r="P29" s="42">
        <f ca="1">IF(NOW()&gt;$A29,P28+N29+O29,"")</f>
        <v>5.25</v>
      </c>
      <c r="Q29" s="42">
        <v>1</v>
      </c>
      <c r="R29" s="42"/>
      <c r="S29" s="42">
        <f ca="1">IF(NOW()&gt;$A29,S28+Q29+R29,"")</f>
        <v>7</v>
      </c>
    </row>
    <row r="30" spans="1:19" ht="12.75">
      <c r="A30" s="34">
        <f>A29+14</f>
        <v>39683</v>
      </c>
      <c r="B30" s="42">
        <f>IF(H30+N30&lt;&gt;0,H30+N30,"")</f>
      </c>
      <c r="C30" s="42">
        <f>IF(I30+O30&lt;&gt;0,I30+O30,"")</f>
      </c>
      <c r="D30" s="42">
        <f ca="1">IF(NOW()&gt;$A30,P30+J30,"")</f>
        <v>5.25</v>
      </c>
      <c r="E30" s="42">
        <f>IF(K30+Q30&lt;&gt;0,K30+Q30,"")</f>
        <v>1</v>
      </c>
      <c r="F30" s="42">
        <f>IF(L30+R30&lt;&gt;0,L30+R30,"")</f>
      </c>
      <c r="G30" s="42">
        <f ca="1">IF(NOW()&gt;$A30,S30+M30,"")</f>
        <v>8</v>
      </c>
      <c r="H30" s="82"/>
      <c r="I30" s="82"/>
      <c r="J30" s="64">
        <f ca="1">IF(NOW()&gt;$A30,J29+H30+I30,"")</f>
        <v>0</v>
      </c>
      <c r="K30" s="64"/>
      <c r="L30" s="64"/>
      <c r="M30" s="64">
        <f ca="1">IF(NOW()&gt;$A30,M29+K30+L30,"")</f>
        <v>0</v>
      </c>
      <c r="P30" s="42">
        <f ca="1">IF(NOW()&gt;$A30,P29+N30+O30,"")</f>
        <v>5.25</v>
      </c>
      <c r="Q30" s="42">
        <v>1</v>
      </c>
      <c r="R30" s="42"/>
      <c r="S30" s="42">
        <f ca="1">IF(NOW()&gt;$A30,S29+Q30+R30,"")</f>
        <v>8</v>
      </c>
    </row>
    <row r="31" spans="1:19" ht="12.75">
      <c r="A31" s="34">
        <f>A30+14</f>
        <v>39697</v>
      </c>
      <c r="B31" s="42">
        <f>IF(H31+N31&lt;&gt;0,H31+N31,"")</f>
      </c>
      <c r="C31" s="42">
        <f>IF(I31+O31&lt;&gt;0,I31+O31,"")</f>
      </c>
      <c r="D31" s="42">
        <f ca="1">IF(NOW()&gt;$A31,P31+J31,"")</f>
        <v>5.25</v>
      </c>
      <c r="E31" s="42">
        <f>IF(K31+Q31&lt;&gt;0,K31+Q31,"")</f>
        <v>1</v>
      </c>
      <c r="F31" s="42">
        <f>IF(L31+R31&lt;&gt;0,L31+R31,"")</f>
      </c>
      <c r="G31" s="42">
        <f ca="1">IF(NOW()&gt;$A31,S31+M31,"")</f>
        <v>9</v>
      </c>
      <c r="H31" s="82"/>
      <c r="I31" s="82"/>
      <c r="J31" s="64">
        <f ca="1">IF(NOW()&gt;$A31,J30+H31+I31,"")</f>
        <v>0</v>
      </c>
      <c r="K31" s="64"/>
      <c r="L31" s="64"/>
      <c r="M31" s="64">
        <f ca="1">IF(NOW()&gt;$A31,M30+K31+L31,"")</f>
        <v>0</v>
      </c>
      <c r="P31" s="42">
        <f ca="1">IF(NOW()&gt;$A31,P30+N31+O31,"")</f>
        <v>5.25</v>
      </c>
      <c r="Q31" s="42">
        <v>1</v>
      </c>
      <c r="R31" s="42"/>
      <c r="S31" s="42">
        <f ca="1">IF(NOW()&gt;$A31,S30+Q31+R31,"")</f>
        <v>9</v>
      </c>
    </row>
    <row r="32" spans="1:19" ht="12.75">
      <c r="A32" s="34">
        <f>A31+14</f>
        <v>39711</v>
      </c>
      <c r="B32" s="42">
        <f>IF(H32+N32&lt;&gt;0,H32+N32,"")</f>
      </c>
      <c r="C32" s="42">
        <f>IF(I32+O32&lt;&gt;0,I32+O32,"")</f>
      </c>
      <c r="D32" s="42">
        <f ca="1">IF(NOW()&gt;$A32,P32+J32,"")</f>
        <v>5.25</v>
      </c>
      <c r="E32" s="42">
        <f>IF(K32+Q32&lt;&gt;0,K32+Q32,"")</f>
        <v>1</v>
      </c>
      <c r="F32" s="42">
        <f>IF(L32+R32&lt;&gt;0,L32+R32,"")</f>
      </c>
      <c r="G32" s="42">
        <f ca="1">IF(NOW()&gt;$A32,S32+M32,"")</f>
        <v>10</v>
      </c>
      <c r="H32" s="82"/>
      <c r="I32" s="82"/>
      <c r="J32" s="64">
        <f ca="1">IF(NOW()&gt;$A32,J31+H32+I32,"")</f>
        <v>0</v>
      </c>
      <c r="K32" s="64"/>
      <c r="L32" s="64"/>
      <c r="M32" s="64">
        <f ca="1">IF(NOW()&gt;$A32,M31+K32+L32,"")</f>
        <v>0</v>
      </c>
      <c r="P32" s="42">
        <f ca="1">IF(NOW()&gt;$A32,P31+N32+O32,"")</f>
        <v>5.25</v>
      </c>
      <c r="Q32" s="42">
        <v>1</v>
      </c>
      <c r="R32" s="42"/>
      <c r="S32" s="42">
        <f ca="1">IF(NOW()&gt;$A32,S31+Q32+R32,"")</f>
        <v>10</v>
      </c>
    </row>
    <row r="33" spans="1:19" ht="12.75">
      <c r="A33" s="34">
        <f>A32+14</f>
        <v>39725</v>
      </c>
      <c r="B33" s="42">
        <f>IF(H33+N33&lt;&gt;0,H33+N33,"")</f>
      </c>
      <c r="C33" s="42">
        <f>IF(I33+O33&lt;&gt;0,I33+O33,"")</f>
      </c>
      <c r="D33" s="42">
        <f ca="1">IF(NOW()&gt;$A33,P33+J33,"")</f>
        <v>5.25</v>
      </c>
      <c r="E33" s="42">
        <f>IF(K33+Q33&lt;&gt;0,K33+Q33,"")</f>
        <v>1</v>
      </c>
      <c r="F33" s="42">
        <f>IF(L33+R33&lt;&gt;0,L33+R33,"")</f>
      </c>
      <c r="G33" s="42">
        <f ca="1">IF(NOW()&gt;$A33,S33+M33,"")</f>
        <v>11</v>
      </c>
      <c r="H33" s="82"/>
      <c r="I33" s="82"/>
      <c r="J33" s="64">
        <f ca="1">IF(NOW()&gt;$A33,J32+H33+I33,"")</f>
        <v>0</v>
      </c>
      <c r="K33" s="64"/>
      <c r="L33" s="64"/>
      <c r="M33" s="64">
        <f ca="1">IF(NOW()&gt;$A33,M32+K33+L33,"")</f>
        <v>0</v>
      </c>
      <c r="P33" s="42">
        <f ca="1">IF(NOW()&gt;$A33,P32+N33+O33,"")</f>
        <v>5.25</v>
      </c>
      <c r="Q33" s="42">
        <v>1</v>
      </c>
      <c r="R33" s="42"/>
      <c r="S33" s="42">
        <f ca="1">IF(NOW()&gt;$A33,S32+Q33+R33,"")</f>
        <v>11</v>
      </c>
    </row>
    <row r="34" spans="1:19" ht="12.75">
      <c r="A34" s="34">
        <f>A33+14</f>
        <v>39739</v>
      </c>
      <c r="B34" s="42">
        <f>IF(H34+N34&lt;&gt;0,H34+N34,"")</f>
      </c>
      <c r="C34" s="42">
        <f>IF(I34+O34&lt;&gt;0,I34+O34,"")</f>
      </c>
      <c r="D34" s="42">
        <f ca="1">IF(NOW()&gt;$A34,P34+J34,"")</f>
        <v>5.25</v>
      </c>
      <c r="E34" s="42">
        <f>IF(K34+Q34&lt;&gt;0,K34+Q34,"")</f>
        <v>1</v>
      </c>
      <c r="F34" s="42">
        <f>IF(L34+R34&lt;&gt;0,L34+R34,"")</f>
      </c>
      <c r="G34" s="42">
        <f ca="1">IF(NOW()&gt;$A34,S34+M34,"")</f>
        <v>12</v>
      </c>
      <c r="H34" s="82"/>
      <c r="I34" s="82"/>
      <c r="J34" s="64">
        <f ca="1">IF(NOW()&gt;$A34,J33+H34+I34,"")</f>
        <v>0</v>
      </c>
      <c r="K34" s="64"/>
      <c r="L34" s="64"/>
      <c r="M34" s="64">
        <f ca="1">IF(NOW()&gt;$A34,M33+K34+L34,"")</f>
        <v>0</v>
      </c>
      <c r="P34" s="42">
        <f ca="1">IF(NOW()&gt;$A34,P33+N34+O34,"")</f>
        <v>5.25</v>
      </c>
      <c r="Q34" s="42">
        <v>1</v>
      </c>
      <c r="R34" s="42"/>
      <c r="S34" s="42">
        <f ca="1">IF(NOW()&gt;$A34,S33+Q34+R34,"")</f>
        <v>12</v>
      </c>
    </row>
    <row r="35" spans="1:19" ht="12.75">
      <c r="A35" s="34">
        <f>A34+14</f>
        <v>39753</v>
      </c>
      <c r="B35" s="42">
        <f>IF(H35+N35&lt;&gt;0,H35+N35,"")</f>
      </c>
      <c r="C35" s="42">
        <f>IF(I35+O35&lt;&gt;0,I35+O35,"")</f>
        <v>-5.25</v>
      </c>
      <c r="D35" s="42">
        <f ca="1">IF(NOW()&gt;$A35,P35+J35,"")</f>
        <v>0</v>
      </c>
      <c r="E35" s="42">
        <f>IF(K35+Q35&lt;&gt;0,K35+Q35,"")</f>
        <v>1</v>
      </c>
      <c r="F35" s="42">
        <f>IF(L35+R35&lt;&gt;0,L35+R35,"")</f>
        <v>-12</v>
      </c>
      <c r="G35" s="42">
        <f ca="1">IF(NOW()&gt;$A35,S35+M35,"")</f>
        <v>1</v>
      </c>
      <c r="H35" s="82"/>
      <c r="I35" s="82"/>
      <c r="J35" s="64">
        <f ca="1">IF(NOW()&gt;$A35,J34+H35+I35,"")</f>
        <v>0</v>
      </c>
      <c r="K35" s="64"/>
      <c r="L35" s="64"/>
      <c r="M35" s="64">
        <f ca="1">IF(NOW()&gt;$A35,M34+K35+L35,"")</f>
        <v>0</v>
      </c>
      <c r="O35">
        <v>-5.25</v>
      </c>
      <c r="P35" s="42">
        <f ca="1">IF(NOW()&gt;$A35,P34+N35+O35,"")</f>
        <v>0</v>
      </c>
      <c r="Q35" s="42">
        <v>1</v>
      </c>
      <c r="R35" s="42">
        <v>-12</v>
      </c>
      <c r="S35" s="42">
        <f ca="1">IF(NOW()&gt;$A35,S34+Q35+R35,"")</f>
        <v>1</v>
      </c>
    </row>
    <row r="36" spans="1:19" ht="12.75">
      <c r="A36" s="34">
        <f>A35+14</f>
        <v>39767</v>
      </c>
      <c r="B36" s="42">
        <f>IF(H36+N36&lt;&gt;0,H36+N36,"")</f>
      </c>
      <c r="C36" s="42">
        <f>IF(I36+O36&lt;&gt;0,I36+O36,"")</f>
      </c>
      <c r="D36" s="42">
        <f ca="1">IF(NOW()&gt;$A36,P36+J36,"")</f>
        <v>0</v>
      </c>
      <c r="E36" s="42">
        <f>IF(K36+Q36&lt;&gt;0,K36+Q36,"")</f>
        <v>1</v>
      </c>
      <c r="F36" s="42">
        <f>IF(L36+R36&lt;&gt;0,L36+R36,"")</f>
      </c>
      <c r="G36" s="42">
        <f ca="1">IF(NOW()&gt;$A36,IF(S36+M36&gt;24,24,S36+M36),"")</f>
        <v>2</v>
      </c>
      <c r="H36" s="64"/>
      <c r="I36" s="64"/>
      <c r="J36" s="64">
        <f ca="1">IF(NOW()&gt;$A36,J35+H36+I36,"")</f>
        <v>0</v>
      </c>
      <c r="K36" s="64"/>
      <c r="L36" s="64"/>
      <c r="M36" s="64">
        <f ca="1">IF(NOW()&gt;$A36,M35+K36+L36,"")</f>
        <v>0</v>
      </c>
      <c r="N36" s="42"/>
      <c r="O36" s="42"/>
      <c r="P36" s="42">
        <f ca="1">IF(NOW()&gt;$A36,P35+N36+O36,"")</f>
        <v>0</v>
      </c>
      <c r="Q36" s="42">
        <v>1</v>
      </c>
      <c r="R36" s="42"/>
      <c r="S36" s="42">
        <f ca="1">IF(NOW()&gt;$A36,IF(S35+Q36+R36&gt;24,24,S35+Q36+R36),"")</f>
        <v>2</v>
      </c>
    </row>
    <row r="37" spans="1:19" ht="12.75">
      <c r="A37" s="34">
        <f>A36+14</f>
        <v>39781</v>
      </c>
      <c r="B37" s="42">
        <f>IF(H37+N37&lt;&gt;0,H37+N37,"")</f>
      </c>
      <c r="C37" s="42">
        <f>IF(I37+O37&lt;&gt;0,I37+O37,"")</f>
      </c>
      <c r="D37" s="42">
        <f ca="1">IF(NOW()&gt;$A37,P37+J37,"")</f>
        <v>0</v>
      </c>
      <c r="E37" s="42">
        <f>IF(K37+Q37&lt;&gt;0,K37+Q37,"")</f>
      </c>
      <c r="F37" s="42">
        <f>IF(L37+R37&lt;&gt;0,L37+R37,"")</f>
        <v>-1.75</v>
      </c>
      <c r="G37" s="42">
        <f ca="1">IF(NOW()&gt;$A37,IF(S37+M37&gt;24,24,S37+M37),"")</f>
        <v>0.25</v>
      </c>
      <c r="H37" s="64"/>
      <c r="I37" s="64"/>
      <c r="J37" s="64">
        <f ca="1">IF(NOW()&gt;$A37,J36+H37+I37,"")</f>
        <v>0</v>
      </c>
      <c r="K37" s="64"/>
      <c r="L37" s="64"/>
      <c r="M37" s="64">
        <f ca="1">IF(NOW()&gt;$A37,M36+K37+L37,"")</f>
        <v>0</v>
      </c>
      <c r="N37" s="42"/>
      <c r="O37" s="42"/>
      <c r="P37" s="42">
        <f ca="1">IF(NOW()&gt;$A37,P36+N37+O37,"")</f>
        <v>0</v>
      </c>
      <c r="Q37" s="59">
        <v>0</v>
      </c>
      <c r="R37" s="42">
        <v>-1.75</v>
      </c>
      <c r="S37" s="42">
        <f ca="1">IF(NOW()&gt;$A37,IF(S36+Q37+R37&gt;24,24,S36+Q37+R37),"")</f>
        <v>0.25</v>
      </c>
    </row>
    <row r="38" spans="1:20" ht="12.75">
      <c r="A38" s="34">
        <f>A37+14</f>
        <v>39795</v>
      </c>
      <c r="B38" s="42">
        <f>IF(H38+N38&lt;&gt;0,H38+N38,"")</f>
      </c>
      <c r="C38" s="42">
        <f>IF(I38+O38&lt;&gt;0,I38+O38,"")</f>
      </c>
      <c r="D38" s="42">
        <f ca="1">IF(NOW()&gt;$A38,P38+J38,"")</f>
        <v>0</v>
      </c>
      <c r="E38" s="42">
        <f>IF(K38+Q38&lt;&gt;0,K38+Q38,"")</f>
        <v>1</v>
      </c>
      <c r="F38" s="42">
        <f>IF(L38+R38&lt;&gt;0,L38+R38,"")</f>
      </c>
      <c r="G38" s="42">
        <f ca="1">IF(NOW()&gt;$A38,IF(S38+M38&gt;24,24,S38+M38),"")</f>
        <v>1.25</v>
      </c>
      <c r="H38" s="64"/>
      <c r="I38" s="64"/>
      <c r="J38" s="64">
        <f ca="1">IF(NOW()&gt;$A38,J37+H38+I38,"")</f>
        <v>0</v>
      </c>
      <c r="K38" s="64"/>
      <c r="L38" s="64"/>
      <c r="M38" s="64">
        <f ca="1">IF(NOW()&gt;$A38,M37+K38+L38,"")</f>
        <v>0</v>
      </c>
      <c r="N38" s="42"/>
      <c r="O38" s="42"/>
      <c r="P38" s="42">
        <f ca="1">IF(NOW()&gt;$A38,P37+N38+O38,"")</f>
        <v>0</v>
      </c>
      <c r="Q38" s="42">
        <v>1</v>
      </c>
      <c r="R38" s="42"/>
      <c r="S38" s="42">
        <f ca="1">IF(NOW()&gt;$A38,IF(S37+Q38+R38&gt;24,24,S37+Q38+R38),"")</f>
        <v>1.25</v>
      </c>
      <c r="T38" s="33"/>
    </row>
    <row r="39" spans="1:20" ht="12.75">
      <c r="A39" s="34">
        <f>A38+14</f>
        <v>39809</v>
      </c>
      <c r="B39" s="42">
        <f>IF(H39+N39&lt;&gt;0,H39+N39,"")</f>
      </c>
      <c r="C39" s="42">
        <f>IF(I39+O39&lt;&gt;0,I39+O39,"")</f>
      </c>
      <c r="D39" s="42">
        <f ca="1">IF(NOW()&gt;$A39,P39+J39,"")</f>
        <v>0</v>
      </c>
      <c r="E39" s="42">
        <f>IF(K39+Q39&lt;&gt;0,K39+Q39,"")</f>
        <v>1</v>
      </c>
      <c r="F39" s="42">
        <f>IF(L39+R39&lt;&gt;0,L39+R39,"")</f>
        <v>-1.25</v>
      </c>
      <c r="G39" s="42">
        <f ca="1">IF(NOW()&gt;$A39,IF(S39+M39&gt;24,24,S39+M39),"")</f>
        <v>1</v>
      </c>
      <c r="H39" s="64"/>
      <c r="I39" s="64"/>
      <c r="J39" s="64">
        <f ca="1">IF(NOW()&gt;$A39,J38+H39+I39,"")</f>
        <v>0</v>
      </c>
      <c r="K39" s="64"/>
      <c r="L39" s="64"/>
      <c r="M39" s="64">
        <f ca="1">IF(NOW()&gt;$A39,M38+K39+L39,"")</f>
        <v>0</v>
      </c>
      <c r="N39" s="42"/>
      <c r="O39" s="42"/>
      <c r="P39" s="42">
        <f ca="1">IF(NOW()&gt;$A39,P38+N39+O39,"")</f>
        <v>0</v>
      </c>
      <c r="Q39" s="42">
        <v>1</v>
      </c>
      <c r="R39" s="42">
        <v>-1.25</v>
      </c>
      <c r="S39" s="42">
        <f ca="1">IF(NOW()&gt;$A39,IF(S38+Q39+R39&gt;24,24,S38+Q39+R39),"")</f>
        <v>1</v>
      </c>
      <c r="T39" s="33"/>
    </row>
    <row r="40" spans="1:20" ht="12.75">
      <c r="A40" s="34">
        <f>A39+14</f>
        <v>39823</v>
      </c>
      <c r="B40" s="42">
        <f>IF(H40+N40&lt;&gt;0,H40+N40,"")</f>
        <v>96</v>
      </c>
      <c r="C40" s="42">
        <f>IF(I40+O40&lt;&gt;0,I40+O40,"")</f>
      </c>
      <c r="D40" s="42">
        <f ca="1">IF(NOW()&gt;$A40,P40+J40,"")</f>
        <v>96</v>
      </c>
      <c r="E40" s="42">
        <f>IF(K40+Q40&lt;&gt;0,K40+Q40,"")</f>
        <v>1</v>
      </c>
      <c r="F40" s="42">
        <f>IF(L40+R40&lt;&gt;0,L40+R40,"")</f>
      </c>
      <c r="G40" s="42">
        <f ca="1">IF(NOW()&gt;$A40,IF(S40+M40&gt;24,24,S40+M40),"")</f>
        <v>2</v>
      </c>
      <c r="H40" s="64"/>
      <c r="I40" s="64"/>
      <c r="J40" s="64">
        <f ca="1">IF(NOW()&gt;$A40,J39+H40+I40,"")</f>
        <v>0</v>
      </c>
      <c r="K40" s="64"/>
      <c r="L40" s="64"/>
      <c r="M40" s="64">
        <f ca="1">IF(NOW()&gt;$A40,M39+K40+L40,"")</f>
        <v>0</v>
      </c>
      <c r="N40" s="59">
        <v>96</v>
      </c>
      <c r="O40" s="42"/>
      <c r="P40" s="42">
        <f ca="1">IF(NOW()&gt;$A40,P39+N40+O40,"")</f>
        <v>96</v>
      </c>
      <c r="Q40" s="42">
        <v>1</v>
      </c>
      <c r="R40" s="42"/>
      <c r="S40" s="42">
        <f ca="1">IF(NOW()&gt;$A40,IF(S39+Q40+R40&gt;24,24,S39+Q40+R40),"")</f>
        <v>2</v>
      </c>
      <c r="T40" s="33"/>
    </row>
    <row r="41" spans="1:20" ht="12.75">
      <c r="A41" s="34">
        <f>A40+14</f>
        <v>39837</v>
      </c>
      <c r="B41" s="42">
        <f>IF(H41+N41&lt;&gt;0,H41+N41,"")</f>
      </c>
      <c r="C41" s="42">
        <f>IF(I41+O41&lt;&gt;0,I41+O41,"")</f>
      </c>
      <c r="D41" s="42">
        <f ca="1">IF(NOW()&gt;$A41,P41+J41,"")</f>
        <v>96</v>
      </c>
      <c r="E41" s="42">
        <f>IF(K41+Q41&lt;&gt;0,K41+Q41,"")</f>
        <v>1</v>
      </c>
      <c r="F41" s="42">
        <f>IF(L41+R41&lt;&gt;0,L41+R41,"")</f>
      </c>
      <c r="G41" s="42">
        <f ca="1">IF(NOW()&gt;$A41,IF(S41+M41&gt;24,24,S41+M41),"")</f>
        <v>3</v>
      </c>
      <c r="H41" s="64"/>
      <c r="I41" s="64"/>
      <c r="J41" s="64">
        <f ca="1">IF(NOW()&gt;$A41,J40+H41+I41,"")</f>
        <v>0</v>
      </c>
      <c r="K41" s="64"/>
      <c r="L41" s="64"/>
      <c r="M41" s="64">
        <f ca="1">IF(NOW()&gt;$A41,M40+K41+L41,"")</f>
        <v>0</v>
      </c>
      <c r="N41" s="42"/>
      <c r="O41" s="42"/>
      <c r="P41" s="42">
        <f ca="1">IF(NOW()&gt;$A41,P40+N41+O41,"")</f>
        <v>96</v>
      </c>
      <c r="Q41" s="42">
        <v>1</v>
      </c>
      <c r="R41" s="42"/>
      <c r="S41" s="42">
        <f ca="1">IF(NOW()&gt;$A41,IF(S40+Q41+R41&gt;24,24,S40+Q41+R41),"")</f>
        <v>3</v>
      </c>
      <c r="T41" s="33"/>
    </row>
    <row r="42" spans="1:20" ht="12.75">
      <c r="A42" s="34">
        <f>A41+14</f>
        <v>39851</v>
      </c>
      <c r="B42" s="42">
        <f>IF(H42+N42&lt;&gt;0,H42+N42,"")</f>
      </c>
      <c r="C42" s="42">
        <f>IF(I42+O42&lt;&gt;0,I42+O42,"")</f>
      </c>
      <c r="D42" s="42">
        <f ca="1">IF(NOW()&gt;$A42,P42+J42,"")</f>
        <v>96</v>
      </c>
      <c r="E42" s="42">
        <f>IF(K42+Q42&lt;&gt;0,K42+Q42,"")</f>
        <v>1</v>
      </c>
      <c r="F42" s="42">
        <f>IF(L42+R42&lt;&gt;0,L42+R42,"")</f>
        <v>-3</v>
      </c>
      <c r="G42" s="42">
        <f ca="1">IF(NOW()&gt;$A42,IF(S42+M42&gt;24,24,S42+M42),"")</f>
        <v>1</v>
      </c>
      <c r="H42" s="64"/>
      <c r="I42" s="64"/>
      <c r="J42" s="64">
        <f ca="1">IF(NOW()&gt;$A42,J41+H42+I42,"")</f>
        <v>0</v>
      </c>
      <c r="K42" s="64"/>
      <c r="L42" s="64"/>
      <c r="M42" s="64">
        <f ca="1">IF(NOW()&gt;$A42,M41+K42+L42,"")</f>
        <v>0</v>
      </c>
      <c r="N42" s="42"/>
      <c r="O42" s="42"/>
      <c r="P42" s="42">
        <f ca="1">IF(NOW()&gt;$A42,P41+N42+O42,"")</f>
        <v>96</v>
      </c>
      <c r="Q42" s="42">
        <v>1</v>
      </c>
      <c r="R42" s="42">
        <v>-3</v>
      </c>
      <c r="S42" s="42">
        <f ca="1">IF(NOW()&gt;$A42,IF(S41+Q42+R42&gt;24,24,S41+Q42+R42),"")</f>
        <v>1</v>
      </c>
      <c r="T42" s="33"/>
    </row>
    <row r="43" spans="1:20" ht="12.75">
      <c r="A43" s="34">
        <f>A42+14</f>
        <v>39865</v>
      </c>
      <c r="B43" s="42">
        <f>IF(H43+N43&lt;&gt;0,H43+N43,"")</f>
      </c>
      <c r="C43" s="42">
        <f>IF(I43+O43&lt;&gt;0,I43+O43,"")</f>
      </c>
      <c r="D43" s="42">
        <f ca="1">IF(NOW()&gt;$A43,P43+J43,"")</f>
        <v>96</v>
      </c>
      <c r="E43" s="42">
        <f>IF(K43+Q43&lt;&gt;0,K43+Q43,"")</f>
        <v>1</v>
      </c>
      <c r="F43" s="42">
        <f>IF(L43+R43&lt;&gt;0,L43+R43,"")</f>
      </c>
      <c r="G43" s="42">
        <f ca="1">IF(NOW()&gt;$A43,IF(S43+M43&gt;24,24,S43+M43),"")</f>
        <v>2</v>
      </c>
      <c r="H43" s="64"/>
      <c r="I43" s="64"/>
      <c r="J43" s="64">
        <f ca="1">IF(NOW()&gt;$A43,J42+H43+I43,"")</f>
        <v>0</v>
      </c>
      <c r="K43" s="64"/>
      <c r="L43" s="64"/>
      <c r="M43" s="64">
        <f ca="1">IF(NOW()&gt;$A43,M42+K43+L43,"")</f>
        <v>0</v>
      </c>
      <c r="N43" s="42"/>
      <c r="O43" s="42"/>
      <c r="P43" s="42">
        <f ca="1">IF(NOW()&gt;$A43,P42+N43+O43,"")</f>
        <v>96</v>
      </c>
      <c r="Q43" s="42">
        <v>1</v>
      </c>
      <c r="R43" s="42"/>
      <c r="S43" s="42">
        <f ca="1">IF(NOW()&gt;$A43,IF(S42+Q43+R43&gt;24,24,S42+Q43+R43),"")</f>
        <v>2</v>
      </c>
      <c r="T43" s="33"/>
    </row>
    <row r="44" spans="1:20" ht="12.75">
      <c r="A44" s="34">
        <f>A43+14</f>
        <v>39879</v>
      </c>
      <c r="B44" s="42">
        <f>IF(H44+N44&lt;&gt;0,H44+N44,"")</f>
      </c>
      <c r="C44" s="42">
        <f>IF(I44+O44&lt;&gt;0,I44+O44,"")</f>
      </c>
      <c r="D44" s="42">
        <f ca="1">IF(NOW()&gt;$A44,P44+J44,"")</f>
        <v>96</v>
      </c>
      <c r="E44" s="42">
        <f>IF(K44+Q44&lt;&gt;0,K44+Q44,"")</f>
        <v>1</v>
      </c>
      <c r="F44" s="42">
        <f>IF(L44+R44&lt;&gt;0,L44+R44,"")</f>
      </c>
      <c r="G44" s="42">
        <f ca="1">IF(NOW()&gt;$A44,IF(S44+M44&gt;24,24,S44+M44),"")</f>
        <v>3</v>
      </c>
      <c r="H44" s="64"/>
      <c r="I44" s="64"/>
      <c r="J44" s="64">
        <f ca="1">IF(NOW()&gt;$A44,J43+H44+I44,"")</f>
        <v>0</v>
      </c>
      <c r="K44" s="64"/>
      <c r="L44" s="64"/>
      <c r="M44" s="64">
        <f ca="1">IF(NOW()&gt;$A44,M43+K44+L44,"")</f>
        <v>0</v>
      </c>
      <c r="N44" s="42"/>
      <c r="O44" s="42"/>
      <c r="P44" s="42">
        <f ca="1">IF(NOW()&gt;$A44,P43+N44+O44,"")</f>
        <v>96</v>
      </c>
      <c r="Q44" s="42">
        <v>1</v>
      </c>
      <c r="R44" s="42"/>
      <c r="S44" s="42">
        <f ca="1">IF(NOW()&gt;$A44,IF(S43+Q44+R44&gt;24,24,S43+Q44+R44),"")</f>
        <v>3</v>
      </c>
      <c r="T44" s="33"/>
    </row>
    <row r="45" spans="1:20" ht="12.75">
      <c r="A45" s="34">
        <f>A44+14</f>
        <v>39893</v>
      </c>
      <c r="B45" s="42">
        <f>IF(H45+N45&lt;&gt;0,H45+N45,"")</f>
      </c>
      <c r="C45" s="42">
        <f>IF(I45+O45&lt;&gt;0,I45+O45,"")</f>
      </c>
      <c r="D45" s="42">
        <f ca="1">IF(NOW()&gt;$A45,P45+J45,"")</f>
        <v>96</v>
      </c>
      <c r="E45" s="42">
        <f>IF(K45+Q45&lt;&gt;0,K45+Q45,"")</f>
        <v>1</v>
      </c>
      <c r="F45" s="42">
        <f>IF(L45+R45&lt;&gt;0,L45+R45,"")</f>
      </c>
      <c r="G45" s="42">
        <f ca="1">IF(NOW()&gt;$A45,IF(S45+M45&gt;24,24,S45+M45),"")</f>
        <v>4</v>
      </c>
      <c r="H45" s="64"/>
      <c r="I45" s="64"/>
      <c r="J45" s="64">
        <f ca="1">IF(NOW()&gt;$A45,J44+H45+I45,"")</f>
        <v>0</v>
      </c>
      <c r="K45" s="64"/>
      <c r="L45" s="64"/>
      <c r="M45" s="64">
        <f ca="1">IF(NOW()&gt;$A45,M44+K45+L45,"")</f>
        <v>0</v>
      </c>
      <c r="N45" s="42"/>
      <c r="O45" s="42"/>
      <c r="P45" s="42">
        <f ca="1">IF(NOW()&gt;$A45,P44+N45+O45,"")</f>
        <v>96</v>
      </c>
      <c r="Q45" s="42">
        <v>1</v>
      </c>
      <c r="R45" s="42"/>
      <c r="S45" s="42">
        <f ca="1">IF(NOW()&gt;$A45,IF(S44+Q45+R45&gt;24,24,S44+Q45+R45),"")</f>
        <v>4</v>
      </c>
      <c r="T45" s="33"/>
    </row>
    <row r="46" spans="1:20" ht="12.75">
      <c r="A46" s="34">
        <f>A45+14</f>
        <v>39907</v>
      </c>
      <c r="B46" s="42">
        <f>IF(H46+N46&lt;&gt;0,H46+N46,"")</f>
      </c>
      <c r="C46" s="42">
        <f>IF(I46+O46&lt;&gt;0,I46+O46,"")</f>
      </c>
      <c r="D46" s="42">
        <f ca="1">IF(NOW()&gt;$A46,P46+J46,"")</f>
        <v>96</v>
      </c>
      <c r="E46" s="42">
        <f>IF(K46+Q46&lt;&gt;0,K46+Q46,"")</f>
        <v>1</v>
      </c>
      <c r="F46" s="42">
        <f>IF(L46+R46&lt;&gt;0,L46+R46,"")</f>
      </c>
      <c r="G46" s="42">
        <f ca="1">IF(NOW()&gt;$A46,IF(S46+M46&gt;24,24,S46+M46),"")</f>
        <v>5</v>
      </c>
      <c r="H46" s="64"/>
      <c r="I46" s="64"/>
      <c r="J46" s="64">
        <f ca="1">IF(NOW()&gt;$A46,J45+H46+I46,"")</f>
        <v>0</v>
      </c>
      <c r="K46" s="64"/>
      <c r="L46" s="64"/>
      <c r="M46" s="64">
        <f ca="1">IF(NOW()&gt;$A46,M45+K46+L46,"")</f>
        <v>0</v>
      </c>
      <c r="N46" s="42"/>
      <c r="O46" s="42"/>
      <c r="P46" s="42">
        <f ca="1">IF(NOW()&gt;$A46,P45+N46+O46,"")</f>
        <v>96</v>
      </c>
      <c r="Q46" s="42">
        <v>1</v>
      </c>
      <c r="R46" s="42"/>
      <c r="S46" s="42">
        <f ca="1">IF(NOW()&gt;$A46,IF(S45+Q46+R46&gt;24,24,S45+Q46+R46),"")</f>
        <v>5</v>
      </c>
      <c r="T46" s="33"/>
    </row>
    <row r="47" spans="1:20" ht="12.75">
      <c r="A47" s="34">
        <f>A46+14</f>
        <v>39921</v>
      </c>
      <c r="B47" s="42">
        <f>IF(H47+N47&lt;&gt;0,H47+N47,"")</f>
      </c>
      <c r="C47" s="42">
        <f>IF(I47+O47&lt;&gt;0,I47+O47,"")</f>
      </c>
      <c r="D47" s="42">
        <f ca="1">IF(NOW()&gt;$A47,P47+J47,"")</f>
        <v>96</v>
      </c>
      <c r="E47" s="42">
        <f>IF(K47+Q47&lt;&gt;0,K47+Q47,"")</f>
        <v>1</v>
      </c>
      <c r="F47" s="42">
        <f>IF(L47+R47&lt;&gt;0,L47+R47,"")</f>
      </c>
      <c r="G47" s="42">
        <f ca="1">IF(NOW()&gt;$A47,IF(S47+M47&gt;24,24,S47+M47),"")</f>
        <v>6</v>
      </c>
      <c r="H47" s="64"/>
      <c r="I47" s="64"/>
      <c r="J47" s="64">
        <f ca="1">IF(NOW()&gt;$A47,J46+H47+I47,"")</f>
        <v>0</v>
      </c>
      <c r="K47" s="64"/>
      <c r="L47" s="64"/>
      <c r="M47" s="64">
        <f ca="1">IF(NOW()&gt;$A47,M46+K47+L47,"")</f>
        <v>0</v>
      </c>
      <c r="N47" s="42"/>
      <c r="O47" s="42"/>
      <c r="P47" s="42">
        <f ca="1">IF(NOW()&gt;$A47,P46+N47+O47,"")</f>
        <v>96</v>
      </c>
      <c r="Q47" s="42">
        <v>1</v>
      </c>
      <c r="R47" s="42"/>
      <c r="S47" s="42">
        <f ca="1">IF(NOW()&gt;$A47,IF(S46+Q47+R47&gt;24,24,S46+Q47+R47),"")</f>
        <v>6</v>
      </c>
      <c r="T47" s="33"/>
    </row>
    <row r="48" spans="1:4" ht="12.75">
      <c r="A48"/>
      <c r="B48"/>
      <c r="C48"/>
      <c r="D48"/>
    </row>
    <row r="49" spans="1:19" ht="7.5" customHeight="1">
      <c r="A49" s="60"/>
      <c r="B49" s="61"/>
      <c r="C49" s="61"/>
      <c r="D49" s="61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3"/>
    </row>
  </sheetData>
  <mergeCells count="17">
    <mergeCell ref="B1:E1"/>
    <mergeCell ref="N1:O1"/>
    <mergeCell ref="B2:C2"/>
    <mergeCell ref="E2:F2"/>
    <mergeCell ref="N2:O2"/>
    <mergeCell ref="Q2:R2"/>
    <mergeCell ref="N3:O3"/>
    <mergeCell ref="Q3:R3"/>
    <mergeCell ref="B4:G4"/>
    <mergeCell ref="H4:M4"/>
    <mergeCell ref="N4:S4"/>
    <mergeCell ref="B6:C6"/>
    <mergeCell ref="E6:F6"/>
    <mergeCell ref="H6:I6"/>
    <mergeCell ref="K6:L6"/>
    <mergeCell ref="N6:O6"/>
    <mergeCell ref="Q6:R6"/>
  </mergeCells>
  <printOptions horizontalCentered="1"/>
  <pageMargins left="0.5" right="0.5" top="0.5" bottom="0.7388888888888889" header="0.5118055555555555" footer="0.5"/>
  <pageSetup fitToHeight="1" fitToWidth="1" horizontalDpi="300" verticalDpi="300" orientation="landscape"/>
  <headerFooter alignWithMargins="0">
    <oddFooter>&amp;CPage &amp;P</oddFoot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workbookViewId="0" topLeftCell="A1">
      <selection activeCell="O48" sqref="O48"/>
    </sheetView>
  </sheetViews>
  <sheetFormatPr defaultColWidth="12.57421875" defaultRowHeight="12.75"/>
  <cols>
    <col min="1" max="1" width="12.00390625" style="1" customWidth="1"/>
    <col min="2" max="3" width="6.8515625" style="1" customWidth="1"/>
    <col min="4" max="4" width="12.00390625" style="1" customWidth="1"/>
    <col min="5" max="6" width="6.57421875" style="0" customWidth="1"/>
    <col min="8" max="9" width="6.57421875" style="0" customWidth="1"/>
    <col min="11" max="12" width="6.57421875" style="0" customWidth="1"/>
    <col min="14" max="15" width="6.421875" style="0" customWidth="1"/>
    <col min="17" max="17" width="6.421875" style="0" customWidth="1"/>
    <col min="18" max="18" width="6.57421875" style="0" customWidth="1"/>
    <col min="20" max="38" width="8.421875" style="0" customWidth="1"/>
    <col min="39" max="40" width="8.140625" style="0" customWidth="1"/>
    <col min="41" max="16384" width="11.57421875" style="0" customWidth="1"/>
  </cols>
  <sheetData>
    <row r="1" spans="1:15" ht="12.75">
      <c r="A1" s="21" t="s">
        <v>25</v>
      </c>
      <c r="B1" s="22" t="s">
        <v>26</v>
      </c>
      <c r="C1" s="22"/>
      <c r="D1" s="22"/>
      <c r="E1" s="22"/>
      <c r="F1" s="23">
        <v>360106</v>
      </c>
      <c r="G1" s="24">
        <v>39405</v>
      </c>
      <c r="H1" s="25">
        <v>2080</v>
      </c>
      <c r="I1" s="25">
        <f ca="1">CHOOSE(ROUNDDOWN((NOW()-G1)/365.25,0)+1,0,40,80,80,80,120,120,120,120,120,120,120,120,120,120,120,120,120,120,120,120,120)*H1/2080</f>
        <v>40</v>
      </c>
      <c r="N1" s="37">
        <f>DATE(YEAR(N3)-1,MONTH(N3),DAY(N3))</f>
        <v>39040</v>
      </c>
      <c r="O1" s="37"/>
    </row>
    <row r="2" spans="1:19" ht="12.75">
      <c r="A2" s="38" t="s">
        <v>84</v>
      </c>
      <c r="B2" s="39" t="s">
        <v>85</v>
      </c>
      <c r="C2" s="39"/>
      <c r="D2" s="40">
        <f>INDEX($D$7:D$48,COUNT($D$7:D$48),1)</f>
        <v>21</v>
      </c>
      <c r="E2" s="39" t="s">
        <v>86</v>
      </c>
      <c r="F2" s="39"/>
      <c r="G2" s="40">
        <f>INDEX($G$7:G$48,COUNT($G$7:G$48),1)</f>
        <v>5</v>
      </c>
      <c r="L2" s="41"/>
      <c r="M2" s="42"/>
      <c r="N2" s="37">
        <v>39359</v>
      </c>
      <c r="O2" s="37"/>
      <c r="P2" s="33">
        <f>N2-N1</f>
        <v>319</v>
      </c>
      <c r="Q2" s="43">
        <f>P2/($P$2+$P$3)</f>
        <v>0.873972602739726</v>
      </c>
      <c r="R2" s="43"/>
      <c r="S2" s="44">
        <f>I1*Q2</f>
        <v>34.95890410958904</v>
      </c>
    </row>
    <row r="3" spans="1:19" ht="12.75">
      <c r="A3" s="45" t="s">
        <v>87</v>
      </c>
      <c r="B3"/>
      <c r="C3"/>
      <c r="D3"/>
      <c r="L3" s="41"/>
      <c r="M3" s="42"/>
      <c r="N3" s="37">
        <f>IF(DATE(2007,MONTH(G1),DAY(G1))&gt;N2,DATE(2007,MONTH(G1),DAY(G1)),DATE(2008,MONTH(G1),DAY(G1)))</f>
        <v>39405</v>
      </c>
      <c r="O3" s="37"/>
      <c r="P3" s="33">
        <f>N3-N2</f>
        <v>46</v>
      </c>
      <c r="Q3" s="43">
        <f>P3/(P2+P3)</f>
        <v>0.12602739726027398</v>
      </c>
      <c r="R3" s="43"/>
      <c r="S3" s="44">
        <f>I1*Q3</f>
        <v>5.0410958904109595</v>
      </c>
    </row>
    <row r="4" spans="1:19" ht="12.75">
      <c r="A4" s="46" t="str">
        <f>TEXT(INDEX($A$7:A$48,COUNT($D$7:D$48),1),"MM/DD/YY")</f>
        <v>04/18/09</v>
      </c>
      <c r="B4" s="47" t="s">
        <v>88</v>
      </c>
      <c r="C4" s="47"/>
      <c r="D4" s="47"/>
      <c r="E4" s="47"/>
      <c r="F4" s="47"/>
      <c r="G4" s="47"/>
      <c r="H4" s="48" t="s">
        <v>89</v>
      </c>
      <c r="I4" s="48"/>
      <c r="J4" s="48"/>
      <c r="K4" s="48"/>
      <c r="L4" s="48"/>
      <c r="M4" s="48"/>
      <c r="N4" s="49" t="s">
        <v>90</v>
      </c>
      <c r="O4" s="49"/>
      <c r="P4" s="49"/>
      <c r="Q4" s="49"/>
      <c r="R4" s="49"/>
      <c r="S4" s="49"/>
    </row>
    <row r="5" spans="1:19" ht="12.75">
      <c r="A5" s="50" t="s">
        <v>91</v>
      </c>
      <c r="B5" s="51" t="s">
        <v>92</v>
      </c>
      <c r="C5" s="51" t="s">
        <v>93</v>
      </c>
      <c r="D5" s="52" t="s">
        <v>94</v>
      </c>
      <c r="E5" s="51" t="s">
        <v>92</v>
      </c>
      <c r="F5" s="51" t="s">
        <v>93</v>
      </c>
      <c r="G5" s="52" t="s">
        <v>94</v>
      </c>
      <c r="H5" s="53" t="s">
        <v>92</v>
      </c>
      <c r="I5" s="53" t="s">
        <v>93</v>
      </c>
      <c r="J5" s="53" t="s">
        <v>95</v>
      </c>
      <c r="K5" s="53" t="s">
        <v>92</v>
      </c>
      <c r="L5" s="53" t="s">
        <v>93</v>
      </c>
      <c r="M5" s="53" t="s">
        <v>96</v>
      </c>
      <c r="N5" s="54" t="s">
        <v>92</v>
      </c>
      <c r="O5" s="54" t="s">
        <v>93</v>
      </c>
      <c r="P5" s="54" t="s">
        <v>95</v>
      </c>
      <c r="Q5" s="54" t="s">
        <v>92</v>
      </c>
      <c r="R5" s="54" t="s">
        <v>93</v>
      </c>
      <c r="S5" s="54" t="s">
        <v>96</v>
      </c>
    </row>
    <row r="6" spans="1:19" ht="12.75">
      <c r="A6" s="51" t="s">
        <v>97</v>
      </c>
      <c r="B6" s="51" t="s">
        <v>95</v>
      </c>
      <c r="C6" s="51"/>
      <c r="D6" s="51" t="s">
        <v>95</v>
      </c>
      <c r="E6" s="51" t="s">
        <v>96</v>
      </c>
      <c r="F6" s="51"/>
      <c r="G6" s="51" t="s">
        <v>96</v>
      </c>
      <c r="H6" s="55" t="s">
        <v>95</v>
      </c>
      <c r="I6" s="55"/>
      <c r="J6" s="55" t="s">
        <v>98</v>
      </c>
      <c r="K6" s="55" t="s">
        <v>96</v>
      </c>
      <c r="L6" s="55"/>
      <c r="M6" s="55" t="s">
        <v>98</v>
      </c>
      <c r="N6" s="56" t="s">
        <v>95</v>
      </c>
      <c r="O6" s="56"/>
      <c r="P6" s="56" t="s">
        <v>98</v>
      </c>
      <c r="Q6" s="56" t="s">
        <v>96</v>
      </c>
      <c r="R6" s="56"/>
      <c r="S6" s="56" t="s">
        <v>98</v>
      </c>
    </row>
    <row r="7" spans="1:19" ht="12.75">
      <c r="A7" s="34">
        <v>39361</v>
      </c>
      <c r="B7" s="57"/>
      <c r="C7" s="57"/>
      <c r="D7" s="42">
        <f>P7+J7+H7</f>
        <v>0</v>
      </c>
      <c r="E7" s="57"/>
      <c r="F7" s="57"/>
      <c r="G7" s="42">
        <f>S7+M7+K7</f>
        <v>0</v>
      </c>
      <c r="H7" s="85"/>
      <c r="I7" s="85"/>
      <c r="J7" s="70">
        <v>0</v>
      </c>
      <c r="K7" s="69"/>
      <c r="L7" s="69"/>
      <c r="M7" s="70">
        <v>0</v>
      </c>
      <c r="N7" s="57"/>
      <c r="O7" s="57"/>
      <c r="P7" s="58">
        <v>0</v>
      </c>
      <c r="Q7" s="57"/>
      <c r="R7" s="57"/>
      <c r="S7" s="58">
        <v>0</v>
      </c>
    </row>
    <row r="8" spans="1:19" ht="12.75">
      <c r="A8" s="34">
        <f>A7+14</f>
        <v>39375</v>
      </c>
      <c r="B8" s="42">
        <f>IF(H8+N8&lt;&gt;0,H8+N8,"")</f>
      </c>
      <c r="C8" s="42">
        <f>IF(I8+O8&lt;&gt;0,I8+O8,"")</f>
      </c>
      <c r="D8" s="42">
        <f ca="1">IF(NOW()&gt;$A8,P8+J8,"")</f>
        <v>0</v>
      </c>
      <c r="E8" s="42">
        <f>IF(K8+Q8&lt;&gt;0,K8+Q8,"")</f>
      </c>
      <c r="F8" s="42">
        <f>IF(L8+R8&lt;&gt;0,L8+R8,"")</f>
      </c>
      <c r="G8" s="42">
        <f ca="1">IF(NOW()&gt;$A8,S8+M8,"")</f>
        <v>0</v>
      </c>
      <c r="H8" s="64"/>
      <c r="I8" s="64"/>
      <c r="J8" s="73">
        <f ca="1">IF(NOW()&gt;$A8,J7+H8+I8,"")</f>
        <v>0</v>
      </c>
      <c r="K8" s="73"/>
      <c r="L8" s="73"/>
      <c r="M8" s="73">
        <f ca="1">IF(NOW()&gt;$A8,M7+K8+L8,"")</f>
        <v>0</v>
      </c>
      <c r="N8" s="42"/>
      <c r="O8" s="42"/>
      <c r="P8" s="42">
        <f ca="1">IF(NOW()&gt;$A8,P7+N8+O8,"")</f>
        <v>0</v>
      </c>
      <c r="Q8" s="42">
        <v>0</v>
      </c>
      <c r="R8" s="42"/>
      <c r="S8" s="42">
        <f ca="1">IF(NOW()&gt;$A8,S7+Q8+R8,"")</f>
        <v>0</v>
      </c>
    </row>
    <row r="9" spans="1:19" ht="12.75">
      <c r="A9" s="34">
        <f>A8+14</f>
        <v>39389</v>
      </c>
      <c r="B9" s="42">
        <f>IF(H9+N9&lt;&gt;0,H9+N9,"")</f>
      </c>
      <c r="C9" s="42">
        <f>IF(I9+O9&lt;&gt;0,I9+O9,"")</f>
      </c>
      <c r="D9" s="42">
        <f ca="1">IF(NOW()&gt;$A9,P9+J9,"")</f>
        <v>0</v>
      </c>
      <c r="E9" s="42">
        <f>IF(K9+Q9&lt;&gt;0,K9+Q9,"")</f>
      </c>
      <c r="F9" s="42">
        <f>IF(L9+R9&lt;&gt;0,L9+R9,"")</f>
      </c>
      <c r="G9" s="42">
        <f ca="1">IF(NOW()&gt;$A9,S9+M9,"")</f>
        <v>0</v>
      </c>
      <c r="H9" s="64"/>
      <c r="I9" s="64"/>
      <c r="J9" s="73">
        <f ca="1">IF(NOW()&gt;$A9,J8+H9+I9,"")</f>
        <v>0</v>
      </c>
      <c r="K9" s="73"/>
      <c r="L9" s="73"/>
      <c r="M9" s="73">
        <f ca="1">IF(NOW()&gt;$A9,M8+K9+L9,"")</f>
        <v>0</v>
      </c>
      <c r="N9" s="42"/>
      <c r="O9" s="42"/>
      <c r="P9" s="42">
        <f ca="1">IF(NOW()&gt;$A9,P8+N9+O9,"")</f>
        <v>0</v>
      </c>
      <c r="Q9" s="42">
        <v>0</v>
      </c>
      <c r="R9" s="42"/>
      <c r="S9" s="42">
        <f ca="1">IF(NOW()&gt;$A9,S8+Q9+R9,"")</f>
        <v>0</v>
      </c>
    </row>
    <row r="10" spans="1:19" ht="12.75">
      <c r="A10" s="34">
        <f>A9+14</f>
        <v>39403</v>
      </c>
      <c r="B10" s="42">
        <f>IF(H10+N10&lt;&gt;0,H10+N10,"")</f>
      </c>
      <c r="C10" s="42">
        <f>IF(I10+O10&lt;&gt;0,I10+O10,"")</f>
      </c>
      <c r="D10" s="42">
        <f ca="1">IF(NOW()&gt;$A10,P10+J10,"")</f>
        <v>0</v>
      </c>
      <c r="E10" s="42">
        <f>IF(K10+Q10&lt;&gt;0,K10+Q10,"")</f>
      </c>
      <c r="F10" s="42">
        <f>IF(L10+R10&lt;&gt;0,L10+R10,"")</f>
      </c>
      <c r="G10" s="42">
        <f ca="1">IF(NOW()&gt;$A10,S10+M10,"")</f>
        <v>0</v>
      </c>
      <c r="H10" s="64"/>
      <c r="I10" s="64"/>
      <c r="J10" s="73">
        <f ca="1">IF(NOW()&gt;$A10,J9+H10+I10,"")</f>
        <v>0</v>
      </c>
      <c r="K10" s="73"/>
      <c r="L10" s="73"/>
      <c r="M10" s="73">
        <f ca="1">IF(NOW()&gt;$A10,M9+K10+L10,"")</f>
        <v>0</v>
      </c>
      <c r="N10" s="42"/>
      <c r="O10" s="42"/>
      <c r="P10" s="42">
        <f ca="1">IF(NOW()&gt;$A10,P9+N10+O10,"")</f>
        <v>0</v>
      </c>
      <c r="Q10" s="42">
        <v>0</v>
      </c>
      <c r="R10" s="42"/>
      <c r="S10" s="42">
        <f ca="1">IF(NOW()&gt;$A10,S9+Q10+R10,"")</f>
        <v>0</v>
      </c>
    </row>
    <row r="11" spans="1:19" ht="12.75">
      <c r="A11" s="34">
        <f>A10+14</f>
        <v>39417</v>
      </c>
      <c r="B11" s="42">
        <f>IF(H11+N11&lt;&gt;0,H11+N11,"")</f>
      </c>
      <c r="C11" s="42">
        <f>IF(I11+O11&lt;&gt;0,I11+O11,"")</f>
      </c>
      <c r="D11" s="42">
        <f ca="1">IF(NOW()&gt;$A11,P11+J11,"")</f>
        <v>0</v>
      </c>
      <c r="E11" s="42">
        <f>IF(K11+Q11&lt;&gt;0,K11+Q11,"")</f>
      </c>
      <c r="F11" s="42">
        <f>IF(L11+R11&lt;&gt;0,L11+R11,"")</f>
      </c>
      <c r="G11" s="42">
        <f ca="1">IF(NOW()&gt;$A11,S11+M11,"")</f>
        <v>0</v>
      </c>
      <c r="H11" s="64"/>
      <c r="I11" s="64"/>
      <c r="J11" s="73">
        <f ca="1">IF(NOW()&gt;$A11,J10+H11+I11,"")</f>
        <v>0</v>
      </c>
      <c r="K11" s="73"/>
      <c r="L11" s="73"/>
      <c r="M11" s="73">
        <f ca="1">IF(NOW()&gt;$A11,M10+K11+L11,"")</f>
        <v>0</v>
      </c>
      <c r="N11" s="42"/>
      <c r="O11" s="42"/>
      <c r="P11" s="42">
        <f ca="1">IF(NOW()&gt;$A11,P10+N11+O11,"")</f>
        <v>0</v>
      </c>
      <c r="Q11" s="42">
        <v>0</v>
      </c>
      <c r="R11" s="42"/>
      <c r="S11" s="42">
        <f ca="1">IF(NOW()&gt;$A11,S10+Q11+R11,"")</f>
        <v>0</v>
      </c>
    </row>
    <row r="12" spans="1:19" ht="12.75">
      <c r="A12" s="34">
        <f>A11+14</f>
        <v>39431</v>
      </c>
      <c r="B12" s="42">
        <f>IF(H12+N12&lt;&gt;0,H12+N12,"")</f>
      </c>
      <c r="C12" s="42">
        <f>IF(I12+O12&lt;&gt;0,I12+O12,"")</f>
      </c>
      <c r="D12" s="42">
        <f ca="1">IF(NOW()&gt;$A12,P12+J12,"")</f>
        <v>0</v>
      </c>
      <c r="E12" s="42">
        <f>IF(K12+Q12&lt;&gt;0,K12+Q12,"")</f>
      </c>
      <c r="F12" s="42">
        <f>IF(L12+R12&lt;&gt;0,L12+R12,"")</f>
      </c>
      <c r="G12" s="42">
        <f ca="1">IF(NOW()&gt;$A12,S12+M12,"")</f>
        <v>0</v>
      </c>
      <c r="H12" s="64"/>
      <c r="I12" s="64"/>
      <c r="J12" s="73">
        <f ca="1">IF(NOW()&gt;$A12,J11+H12+I12,"")</f>
        <v>0</v>
      </c>
      <c r="K12" s="73"/>
      <c r="L12" s="73"/>
      <c r="M12" s="73">
        <f ca="1">IF(NOW()&gt;$A12,M11+K12+L12,"")</f>
        <v>0</v>
      </c>
      <c r="N12" s="42"/>
      <c r="O12" s="42"/>
      <c r="P12" s="42">
        <f ca="1">IF(NOW()&gt;$A12,P11+N12+O12,"")</f>
        <v>0</v>
      </c>
      <c r="Q12" s="42">
        <v>0</v>
      </c>
      <c r="R12" s="42"/>
      <c r="S12" s="42">
        <f ca="1">IF(NOW()&gt;$A12,S11+Q12+R12,"")</f>
        <v>0</v>
      </c>
    </row>
    <row r="13" spans="1:19" ht="12.75">
      <c r="A13" s="34">
        <f>A12+14</f>
        <v>39445</v>
      </c>
      <c r="B13" s="42">
        <f>IF(H13+N13&lt;&gt;0,H13+N13,"")</f>
      </c>
      <c r="C13" s="42">
        <f>IF(I13+O13&lt;&gt;0,I13+O13,"")</f>
      </c>
      <c r="D13" s="42">
        <f ca="1">IF(NOW()&gt;$A13,P13+J13,"")</f>
        <v>0</v>
      </c>
      <c r="E13" s="42">
        <f>IF(K13+Q13&lt;&gt;0,K13+Q13,"")</f>
      </c>
      <c r="F13" s="42">
        <f>IF(L13+R13&lt;&gt;0,L13+R13,"")</f>
      </c>
      <c r="G13" s="42">
        <f ca="1">IF(NOW()&gt;$A13,S13+M13,"")</f>
        <v>0</v>
      </c>
      <c r="H13" s="64"/>
      <c r="I13" s="64"/>
      <c r="J13" s="73">
        <f ca="1">IF(NOW()&gt;$A13,J12+H13+I13,"")</f>
        <v>0</v>
      </c>
      <c r="K13" s="73"/>
      <c r="L13" s="73"/>
      <c r="M13" s="73">
        <f ca="1">IF(NOW()&gt;$A13,M12+K13+L13,"")</f>
        <v>0</v>
      </c>
      <c r="N13" s="42"/>
      <c r="O13" s="42"/>
      <c r="P13" s="42">
        <f ca="1">IF(NOW()&gt;$A13,P12+N13+O13,"")</f>
        <v>0</v>
      </c>
      <c r="Q13" s="59">
        <v>0</v>
      </c>
      <c r="R13" s="42"/>
      <c r="S13" s="42">
        <f ca="1">IF(NOW()&gt;$A13,S12+Q13+R13,"")</f>
        <v>0</v>
      </c>
    </row>
    <row r="14" spans="1:19" ht="12.75">
      <c r="A14" s="34">
        <f>A13+14</f>
        <v>39459</v>
      </c>
      <c r="B14" s="42">
        <f>IF(H14+N14&lt;&gt;0,H14+N14,"")</f>
      </c>
      <c r="C14" s="42">
        <f>IF(I14+O14&lt;&gt;0,I14+O14,"")</f>
      </c>
      <c r="D14" s="42">
        <f ca="1">IF(NOW()&gt;$A14,P14+J14,"")</f>
        <v>0</v>
      </c>
      <c r="E14" s="42">
        <f>IF(K14+Q14&lt;&gt;0,K14+Q14,"")</f>
      </c>
      <c r="F14" s="42">
        <f>IF(L14+R14&lt;&gt;0,L14+R14,"")</f>
      </c>
      <c r="G14" s="42">
        <f ca="1">IF(NOW()&gt;$A14,S14+M14,"")</f>
        <v>0</v>
      </c>
      <c r="H14" s="64"/>
      <c r="I14" s="64"/>
      <c r="J14" s="73">
        <f ca="1">IF(NOW()&gt;$A14,J13+H14+I14,"")</f>
        <v>0</v>
      </c>
      <c r="K14" s="73"/>
      <c r="L14" s="73"/>
      <c r="M14" s="73">
        <f ca="1">IF(NOW()&gt;$A14,M13+K14+L14,"")</f>
        <v>0</v>
      </c>
      <c r="N14" s="42"/>
      <c r="O14" s="42"/>
      <c r="P14" s="42">
        <f ca="1">IF(NOW()&gt;$A14,P13+N14+O14,"")</f>
        <v>0</v>
      </c>
      <c r="Q14" s="42">
        <v>0</v>
      </c>
      <c r="R14" s="42"/>
      <c r="S14" s="42">
        <f ca="1">IF(NOW()&gt;$A14,S13+Q14+R14,"")</f>
        <v>0</v>
      </c>
    </row>
    <row r="15" spans="1:19" ht="12.75">
      <c r="A15" s="34">
        <f>A14+14</f>
        <v>39473</v>
      </c>
      <c r="B15" s="42">
        <f>IF(H15+N15&lt;&gt;0,H15+N15,"")</f>
      </c>
      <c r="C15" s="42">
        <f>IF(I15+O15&lt;&gt;0,I15+O15,"")</f>
      </c>
      <c r="D15" s="42">
        <f ca="1">IF(NOW()&gt;$A15,P15+J15,"")</f>
        <v>0</v>
      </c>
      <c r="E15" s="42">
        <f>IF(K15+Q15&lt;&gt;0,K15+Q15,"")</f>
      </c>
      <c r="F15" s="42">
        <f>IF(L15+R15&lt;&gt;0,L15+R15,"")</f>
      </c>
      <c r="G15" s="42">
        <f ca="1">IF(NOW()&gt;$A15,S15+M15,"")</f>
        <v>0</v>
      </c>
      <c r="H15" s="64"/>
      <c r="I15" s="64"/>
      <c r="J15" s="73">
        <f ca="1">IF(NOW()&gt;$A15,J14+H15+I15,"")</f>
        <v>0</v>
      </c>
      <c r="K15" s="73"/>
      <c r="L15" s="73"/>
      <c r="M15" s="73">
        <f ca="1">IF(NOW()&gt;$A15,M14+K15+L15,"")</f>
        <v>0</v>
      </c>
      <c r="N15" s="42"/>
      <c r="O15" s="42"/>
      <c r="P15" s="42">
        <f ca="1">IF(NOW()&gt;$A15,P14+N15+O15,"")</f>
        <v>0</v>
      </c>
      <c r="Q15" s="42">
        <v>0</v>
      </c>
      <c r="R15" s="42"/>
      <c r="S15" s="42">
        <f ca="1">IF(NOW()&gt;$A15,S14+Q15+R15,"")</f>
        <v>0</v>
      </c>
    </row>
    <row r="16" spans="1:19" ht="12.75">
      <c r="A16" s="34">
        <f>A15+14</f>
        <v>39487</v>
      </c>
      <c r="B16" s="42">
        <f>IF(H16+N16&lt;&gt;0,H16+N16,"")</f>
      </c>
      <c r="C16" s="42">
        <f>IF(I16+O16&lt;&gt;0,I16+O16,"")</f>
      </c>
      <c r="D16" s="42">
        <f ca="1">IF(NOW()&gt;$A16,P16+J16,"")</f>
        <v>0</v>
      </c>
      <c r="E16" s="42">
        <f>IF(K16+Q16&lt;&gt;0,K16+Q16,"")</f>
      </c>
      <c r="F16" s="42">
        <f>IF(L16+R16&lt;&gt;0,L16+R16,"")</f>
      </c>
      <c r="G16" s="42">
        <f ca="1">IF(NOW()&gt;$A16,S16+M16,"")</f>
        <v>0</v>
      </c>
      <c r="H16" s="64"/>
      <c r="I16" s="64"/>
      <c r="J16" s="73">
        <f ca="1">IF(NOW()&gt;$A16,J15+H16+I16,"")</f>
        <v>0</v>
      </c>
      <c r="K16" s="73"/>
      <c r="L16" s="73"/>
      <c r="M16" s="73">
        <f ca="1">IF(NOW()&gt;$A16,M15+K16+L16,"")</f>
        <v>0</v>
      </c>
      <c r="N16" s="42"/>
      <c r="O16" s="42"/>
      <c r="P16" s="42">
        <f ca="1">IF(NOW()&gt;$A16,P15+N16+O16,"")</f>
        <v>0</v>
      </c>
      <c r="Q16" s="42">
        <v>0</v>
      </c>
      <c r="R16" s="42"/>
      <c r="S16" s="42">
        <f ca="1">IF(NOW()&gt;$A16,S15+Q16+R16,"")</f>
        <v>0</v>
      </c>
    </row>
    <row r="17" spans="1:19" ht="12.75">
      <c r="A17" s="34">
        <f>A16+14</f>
        <v>39501</v>
      </c>
      <c r="B17" s="42">
        <f>IF(H17+N17&lt;&gt;0,H17+N17,"")</f>
      </c>
      <c r="C17" s="42">
        <f>IF(I17+O17&lt;&gt;0,I17+O17,"")</f>
      </c>
      <c r="D17" s="42">
        <f ca="1">IF(NOW()&gt;$A17,P17+J17,"")</f>
        <v>0</v>
      </c>
      <c r="E17" s="42">
        <f>IF(K17+Q17&lt;&gt;0,K17+Q17,"")</f>
      </c>
      <c r="F17" s="42">
        <f>IF(L17+R17&lt;&gt;0,L17+R17,"")</f>
      </c>
      <c r="G17" s="42">
        <f ca="1">IF(NOW()&gt;$A17,S17+M17,"")</f>
        <v>0</v>
      </c>
      <c r="H17" s="64"/>
      <c r="I17" s="64"/>
      <c r="J17" s="73">
        <f ca="1">IF(NOW()&gt;$A17,J16+H17+I17,"")</f>
        <v>0</v>
      </c>
      <c r="K17" s="73"/>
      <c r="L17" s="73"/>
      <c r="M17" s="73">
        <f ca="1">IF(NOW()&gt;$A17,M16+K17+L17,"")</f>
        <v>0</v>
      </c>
      <c r="N17" s="42"/>
      <c r="O17" s="42"/>
      <c r="P17" s="42">
        <f ca="1">IF(NOW()&gt;$A17,P16+N17+O17,"")</f>
        <v>0</v>
      </c>
      <c r="Q17" s="42">
        <v>0</v>
      </c>
      <c r="R17" s="42"/>
      <c r="S17" s="42">
        <f ca="1">IF(NOW()&gt;$A17,S16+Q17+R17,"")</f>
        <v>0</v>
      </c>
    </row>
    <row r="18" spans="1:19" ht="12.75">
      <c r="A18" s="34">
        <f>A17+14</f>
        <v>39515</v>
      </c>
      <c r="B18" s="42">
        <f>IF(H18+N18&lt;&gt;0,H18+N18,"")</f>
      </c>
      <c r="C18" s="42">
        <f>IF(I18+O18&lt;&gt;0,I18+O18,"")</f>
      </c>
      <c r="D18" s="42">
        <f ca="1">IF(NOW()&gt;$A18,P18+J18,"")</f>
        <v>0</v>
      </c>
      <c r="E18" s="42">
        <f>IF(K18+Q18&lt;&gt;0,K18+Q18,"")</f>
        <v>1</v>
      </c>
      <c r="F18" s="42">
        <f>IF(L18+R18&lt;&gt;0,L18+R18,"")</f>
      </c>
      <c r="G18" s="42">
        <f ca="1">IF(NOW()&gt;$A18,S18+M18,"")</f>
        <v>1</v>
      </c>
      <c r="H18" s="64"/>
      <c r="I18" s="64"/>
      <c r="J18" s="73">
        <f ca="1">IF(NOW()&gt;$A18,J17+H18+I18,"")</f>
        <v>0</v>
      </c>
      <c r="K18" s="73"/>
      <c r="L18" s="73"/>
      <c r="M18" s="73">
        <f ca="1">IF(NOW()&gt;$A18,M17+K18+L18,"")</f>
        <v>0</v>
      </c>
      <c r="N18" s="42"/>
      <c r="O18" s="42"/>
      <c r="P18" s="42">
        <f ca="1">IF(NOW()&gt;$A18,P17+N18+O18,"")</f>
        <v>0</v>
      </c>
      <c r="Q18" s="42">
        <v>1</v>
      </c>
      <c r="R18" s="42"/>
      <c r="S18" s="42">
        <f ca="1">IF(NOW()&gt;$A18,S17+Q18+R18,"")</f>
        <v>1</v>
      </c>
    </row>
    <row r="19" spans="1:19" ht="12.75">
      <c r="A19" s="34">
        <f>A18+14</f>
        <v>39529</v>
      </c>
      <c r="B19" s="42">
        <f>IF(H19+N19&lt;&gt;0,H19+N19,"")</f>
      </c>
      <c r="C19" s="42">
        <f>IF(I19+O19&lt;&gt;0,I19+O19,"")</f>
      </c>
      <c r="D19" s="42">
        <f ca="1">IF(NOW()&gt;$A19,P19+J19,"")</f>
        <v>0</v>
      </c>
      <c r="E19" s="42">
        <f>IF(K19+Q19&lt;&gt;0,K19+Q19,"")</f>
        <v>1</v>
      </c>
      <c r="F19" s="42">
        <f>IF(L19+R19&lt;&gt;0,L19+R19,"")</f>
      </c>
      <c r="G19" s="42">
        <f ca="1">IF(NOW()&gt;$A19,S19+M19,"")</f>
        <v>2</v>
      </c>
      <c r="H19" s="64"/>
      <c r="I19" s="64"/>
      <c r="J19" s="73">
        <f ca="1">IF(NOW()&gt;$A19,J18+H19+I19,"")</f>
        <v>0</v>
      </c>
      <c r="K19" s="73"/>
      <c r="L19" s="73"/>
      <c r="M19" s="73">
        <f ca="1">IF(NOW()&gt;$A19,M18+K19+L19,"")</f>
        <v>0</v>
      </c>
      <c r="N19" s="42"/>
      <c r="O19" s="42"/>
      <c r="P19" s="42">
        <f ca="1">IF(NOW()&gt;$A19,P18+N19+O19,"")</f>
        <v>0</v>
      </c>
      <c r="Q19" s="42">
        <v>1</v>
      </c>
      <c r="R19" s="42"/>
      <c r="S19" s="42">
        <f ca="1">IF(NOW()&gt;$A19,S18+Q19+R19,"")</f>
        <v>2</v>
      </c>
    </row>
    <row r="20" spans="1:19" ht="12.75">
      <c r="A20" s="34">
        <f>A19+14</f>
        <v>39543</v>
      </c>
      <c r="B20" s="42">
        <f>IF(H20+N20&lt;&gt;0,H20+N20,"")</f>
      </c>
      <c r="C20" s="42">
        <f>IF(I20+O20&lt;&gt;0,I20+O20,"")</f>
      </c>
      <c r="D20" s="42">
        <f ca="1">IF(NOW()&gt;$A20,P20+J20,"")</f>
        <v>0</v>
      </c>
      <c r="E20" s="42">
        <f>IF(K20+Q20&lt;&gt;0,K20+Q20,"")</f>
        <v>1</v>
      </c>
      <c r="F20" s="42">
        <f>IF(L20+R20&lt;&gt;0,L20+R20,"")</f>
      </c>
      <c r="G20" s="42">
        <f ca="1">IF(NOW()&gt;$A20,S20+M20,"")</f>
        <v>3</v>
      </c>
      <c r="H20" s="64"/>
      <c r="I20" s="64"/>
      <c r="J20" s="73">
        <f ca="1">IF(NOW()&gt;$A20,J19+H20+I20,"")</f>
        <v>0</v>
      </c>
      <c r="K20" s="73"/>
      <c r="L20" s="73"/>
      <c r="M20" s="73">
        <f ca="1">IF(NOW()&gt;$A20,M19+K20+L20,"")</f>
        <v>0</v>
      </c>
      <c r="N20" s="42"/>
      <c r="O20" s="42"/>
      <c r="P20" s="42">
        <f ca="1">IF(NOW()&gt;$A20,P19+N20+O20,"")</f>
        <v>0</v>
      </c>
      <c r="Q20" s="42">
        <v>1</v>
      </c>
      <c r="R20" s="42"/>
      <c r="S20" s="42">
        <f ca="1">IF(NOW()&gt;$A20,S19+Q20+R20,"")</f>
        <v>3</v>
      </c>
    </row>
    <row r="21" spans="1:19" ht="12.75">
      <c r="A21" s="34">
        <f>A20+14</f>
        <v>39557</v>
      </c>
      <c r="B21" s="42">
        <f>IF(H21+N21&lt;&gt;0,H21+N21,"")</f>
      </c>
      <c r="C21" s="42">
        <f>IF(I21+O21&lt;&gt;0,I21+O21,"")</f>
      </c>
      <c r="D21" s="42">
        <f ca="1">IF(NOW()&gt;$A21,P21+J21,"")</f>
        <v>0</v>
      </c>
      <c r="E21" s="42">
        <f>IF(K21+Q21&lt;&gt;0,K21+Q21,"")</f>
        <v>1</v>
      </c>
      <c r="F21" s="42">
        <f>IF(L21+R21&lt;&gt;0,L21+R21,"")</f>
      </c>
      <c r="G21" s="42">
        <f ca="1">IF(NOW()&gt;$A21,S21+M21,"")</f>
        <v>4</v>
      </c>
      <c r="H21" s="64"/>
      <c r="I21" s="64"/>
      <c r="J21" s="73">
        <f ca="1">IF(NOW()&gt;$A21,J20+H21+I21,"")</f>
        <v>0</v>
      </c>
      <c r="K21" s="73"/>
      <c r="L21" s="73"/>
      <c r="M21" s="73">
        <f ca="1">IF(NOW()&gt;$A21,M20+K21+L21,"")</f>
        <v>0</v>
      </c>
      <c r="N21" s="42"/>
      <c r="O21" s="42"/>
      <c r="P21" s="42">
        <f ca="1">IF(NOW()&gt;$A21,P20+N21+O21,"")</f>
        <v>0</v>
      </c>
      <c r="Q21" s="42">
        <v>1</v>
      </c>
      <c r="R21" s="42"/>
      <c r="S21" s="42">
        <f ca="1">IF(NOW()&gt;$A21,S20+Q21+R21,"")</f>
        <v>4</v>
      </c>
    </row>
    <row r="22" spans="1:19" ht="12.75">
      <c r="A22" s="34">
        <f>A21+14</f>
        <v>39571</v>
      </c>
      <c r="B22" s="42">
        <f>IF(H22+N22&lt;&gt;0,H22+N22,"")</f>
      </c>
      <c r="C22" s="42">
        <f>IF(I22+O22&lt;&gt;0,I22+O22,"")</f>
      </c>
      <c r="D22" s="42">
        <f ca="1">IF(NOW()&gt;$A22,P22+J22,"")</f>
        <v>0</v>
      </c>
      <c r="E22" s="42">
        <f>IF(K22+Q22&lt;&gt;0,K22+Q22,"")</f>
        <v>1</v>
      </c>
      <c r="F22" s="42">
        <f>IF(L22+R22&lt;&gt;0,L22+R22,"")</f>
      </c>
      <c r="G22" s="42">
        <f ca="1">IF(NOW()&gt;$A22,S22+M22,"")</f>
        <v>5</v>
      </c>
      <c r="H22" s="64"/>
      <c r="I22" s="64"/>
      <c r="J22" s="73">
        <f ca="1">IF(NOW()&gt;$A22,J21+H22+I22,"")</f>
        <v>0</v>
      </c>
      <c r="K22" s="73"/>
      <c r="L22" s="73"/>
      <c r="M22" s="73">
        <f ca="1">IF(NOW()&gt;$A22,M21+K22+L22,"")</f>
        <v>0</v>
      </c>
      <c r="N22" s="42"/>
      <c r="O22" s="42"/>
      <c r="P22" s="42">
        <f ca="1">IF(NOW()&gt;$A22,P21+N22+O22,"")</f>
        <v>0</v>
      </c>
      <c r="Q22" s="42">
        <v>1</v>
      </c>
      <c r="R22" s="42"/>
      <c r="S22" s="42">
        <f ca="1">IF(NOW()&gt;$A22,S21+Q22+R22,"")</f>
        <v>5</v>
      </c>
    </row>
    <row r="23" spans="1:19" ht="12.75">
      <c r="A23" s="34">
        <f>A22+14</f>
        <v>39585</v>
      </c>
      <c r="B23" s="42">
        <f>IF(H23+N23&lt;&gt;0,H23+N23,"")</f>
      </c>
      <c r="C23" s="42">
        <f>IF(I23+O23&lt;&gt;0,I23+O23,"")</f>
      </c>
      <c r="D23" s="42">
        <f ca="1">IF(NOW()&gt;$A23,P23+J23,"")</f>
        <v>0</v>
      </c>
      <c r="E23" s="42">
        <f>IF(K23+Q23&lt;&gt;0,K23+Q23,"")</f>
        <v>1</v>
      </c>
      <c r="F23" s="42">
        <f>IF(L23+R23&lt;&gt;0,L23+R23,"")</f>
      </c>
      <c r="G23" s="42">
        <f ca="1">IF(NOW()&gt;$A23,S23+M23,"")</f>
        <v>6</v>
      </c>
      <c r="H23" s="64"/>
      <c r="I23" s="64"/>
      <c r="J23" s="73">
        <f ca="1">IF(NOW()&gt;$A23,J22+H23+I23,"")</f>
        <v>0</v>
      </c>
      <c r="K23" s="73"/>
      <c r="L23" s="73"/>
      <c r="M23" s="73">
        <f ca="1">IF(NOW()&gt;$A23,M22+K23+L23,"")</f>
        <v>0</v>
      </c>
      <c r="N23" s="42"/>
      <c r="O23" s="42"/>
      <c r="P23" s="42">
        <f ca="1">IF(NOW()&gt;$A23,P22+N23+O23,"")</f>
        <v>0</v>
      </c>
      <c r="Q23" s="42">
        <v>1</v>
      </c>
      <c r="R23" s="42"/>
      <c r="S23" s="42">
        <f ca="1">IF(NOW()&gt;$A23,S22+Q23+R23,"")</f>
        <v>6</v>
      </c>
    </row>
    <row r="24" spans="1:19" ht="12.75">
      <c r="A24" s="34">
        <f>A23+14</f>
        <v>39599</v>
      </c>
      <c r="B24" s="42">
        <f>IF(H24+N24&lt;&gt;0,H24+N24,"")</f>
      </c>
      <c r="C24" s="42">
        <f>IF(I24+O24&lt;&gt;0,I24+O24,"")</f>
      </c>
      <c r="D24" s="42">
        <f ca="1">IF(NOW()&gt;$A24,P24+J24,"")</f>
        <v>0</v>
      </c>
      <c r="E24" s="42">
        <f>IF(K24+Q24&lt;&gt;0,K24+Q24,"")</f>
      </c>
      <c r="F24" s="42">
        <f>IF(L24+R24&lt;&gt;0,L24+R24,"")</f>
      </c>
      <c r="G24" s="42">
        <f ca="1">IF(NOW()&gt;$A24,S24+M24,"")</f>
        <v>6</v>
      </c>
      <c r="H24" s="64"/>
      <c r="I24" s="64"/>
      <c r="J24" s="73">
        <f ca="1">IF(NOW()&gt;$A24,J23+H24+I24,"")</f>
        <v>0</v>
      </c>
      <c r="K24" s="73"/>
      <c r="L24" s="73"/>
      <c r="M24" s="73">
        <f ca="1">IF(NOW()&gt;$A24,M23+K24+L24,"")</f>
        <v>0</v>
      </c>
      <c r="N24" s="42"/>
      <c r="O24" s="42"/>
      <c r="P24" s="42">
        <f ca="1">IF(NOW()&gt;$A24,P23+N24+O24,"")</f>
        <v>0</v>
      </c>
      <c r="Q24" s="59">
        <v>0</v>
      </c>
      <c r="R24" s="42"/>
      <c r="S24" s="42">
        <f ca="1">IF(NOW()&gt;$A24,S23+Q24+R24,"")</f>
        <v>6</v>
      </c>
    </row>
    <row r="25" spans="1:19" ht="12.75">
      <c r="A25" s="34">
        <f>A24+14</f>
        <v>39613</v>
      </c>
      <c r="B25" s="42">
        <f>IF(H25+N25&lt;&gt;0,H25+N25,"")</f>
      </c>
      <c r="C25" s="42">
        <f>IF(I25+O25&lt;&gt;0,I25+O25,"")</f>
      </c>
      <c r="D25" s="42">
        <f ca="1">IF(NOW()&gt;$A25,P25+J25,"")</f>
        <v>0</v>
      </c>
      <c r="E25" s="42">
        <f>IF(K25+Q25&lt;&gt;0,K25+Q25,"")</f>
        <v>1</v>
      </c>
      <c r="F25" s="42">
        <f>IF(L25+R25&lt;&gt;0,L25+R25,"")</f>
      </c>
      <c r="G25" s="42">
        <f ca="1">IF(NOW()&gt;$A25,S25+M25,"")</f>
        <v>7</v>
      </c>
      <c r="H25" s="64"/>
      <c r="I25" s="64"/>
      <c r="J25" s="73">
        <f ca="1">IF(NOW()&gt;$A25,J24+H25+I25,"")</f>
        <v>0</v>
      </c>
      <c r="K25" s="73"/>
      <c r="L25" s="73"/>
      <c r="M25" s="73">
        <f ca="1">IF(NOW()&gt;$A25,M24+K25+L25,"")</f>
        <v>0</v>
      </c>
      <c r="N25" s="42"/>
      <c r="O25" s="42"/>
      <c r="P25" s="42">
        <f ca="1">IF(NOW()&gt;$A25,P24+N25+O25,"")</f>
        <v>0</v>
      </c>
      <c r="Q25" s="42">
        <v>1</v>
      </c>
      <c r="R25" s="42"/>
      <c r="S25" s="42">
        <f ca="1">IF(NOW()&gt;$A25,S24+Q25+R25,"")</f>
        <v>7</v>
      </c>
    </row>
    <row r="26" spans="1:19" ht="12.75">
      <c r="A26" s="34">
        <f>A25+14</f>
        <v>39627</v>
      </c>
      <c r="B26" s="42">
        <f>IF(H26+N26&lt;&gt;0,H26+N26,"")</f>
      </c>
      <c r="C26" s="42">
        <f>IF(I26+O26&lt;&gt;0,I26+O26,"")</f>
      </c>
      <c r="D26" s="42">
        <f ca="1">IF(NOW()&gt;$A26,P26+J26,"")</f>
        <v>0</v>
      </c>
      <c r="E26" s="42">
        <f>IF(K26+Q26&lt;&gt;0,K26+Q26,"")</f>
        <v>1</v>
      </c>
      <c r="F26" s="42">
        <f>IF(L26+R26&lt;&gt;0,L26+R26,"")</f>
        <v>-3</v>
      </c>
      <c r="G26" s="42">
        <f ca="1">IF(NOW()&gt;$A26,S26+M26,"")</f>
        <v>5</v>
      </c>
      <c r="H26" s="64"/>
      <c r="I26" s="64"/>
      <c r="J26" s="73">
        <f ca="1">IF(NOW()&gt;$A26,J25+H26+I26,"")</f>
        <v>0</v>
      </c>
      <c r="K26" s="73"/>
      <c r="L26" s="73"/>
      <c r="M26" s="73">
        <f ca="1">IF(NOW()&gt;$A26,M25+K26+L26,"")</f>
        <v>0</v>
      </c>
      <c r="N26" s="42"/>
      <c r="O26" s="42"/>
      <c r="P26" s="42">
        <f ca="1">IF(NOW()&gt;$A26,P25+N26+O26,"")</f>
        <v>0</v>
      </c>
      <c r="Q26" s="42">
        <v>1</v>
      </c>
      <c r="R26" s="42">
        <v>-3</v>
      </c>
      <c r="S26" s="42">
        <f ca="1">IF(NOW()&gt;$A26,S25+Q26+R26,"")</f>
        <v>5</v>
      </c>
    </row>
    <row r="27" spans="1:19" ht="12.75">
      <c r="A27" s="34">
        <f>A26+14</f>
        <v>39641</v>
      </c>
      <c r="B27" s="42">
        <f>IF(H27+N27&lt;&gt;0,H27+N27,"")</f>
      </c>
      <c r="C27" s="42">
        <f>IF(I27+O27&lt;&gt;0,I27+O27,"")</f>
      </c>
      <c r="D27" s="42">
        <f ca="1">IF(NOW()&gt;$A27,P27+J27,"")</f>
        <v>0</v>
      </c>
      <c r="E27" s="42">
        <f>IF(K27+Q27&lt;&gt;0,K27+Q27,"")</f>
        <v>1</v>
      </c>
      <c r="F27" s="42">
        <f>IF(L27+R27&lt;&gt;0,L27+R27,"")</f>
        <v>-2</v>
      </c>
      <c r="G27" s="42">
        <f ca="1">IF(NOW()&gt;$A27,S27+M27,"")</f>
        <v>4</v>
      </c>
      <c r="H27" s="64"/>
      <c r="I27" s="64"/>
      <c r="J27" s="73">
        <f ca="1">IF(NOW()&gt;$A27,J26+H27+I27,"")</f>
        <v>0</v>
      </c>
      <c r="K27" s="73"/>
      <c r="L27" s="73"/>
      <c r="M27" s="73">
        <f ca="1">IF(NOW()&gt;$A27,M26+K27+L27,"")</f>
        <v>0</v>
      </c>
      <c r="N27" s="42"/>
      <c r="O27" s="42"/>
      <c r="P27" s="42">
        <f ca="1">IF(NOW()&gt;$A27,P26+N27+O27,"")</f>
        <v>0</v>
      </c>
      <c r="Q27" s="42">
        <v>1</v>
      </c>
      <c r="R27" s="42">
        <v>-2</v>
      </c>
      <c r="S27" s="42">
        <f ca="1">IF(NOW()&gt;$A27,S26+Q27+R27,"")</f>
        <v>4</v>
      </c>
    </row>
    <row r="28" spans="1:19" ht="12.75">
      <c r="A28" s="34">
        <f>A27+14</f>
        <v>39655</v>
      </c>
      <c r="B28" s="42">
        <f>IF(H28+N28&lt;&gt;0,H28+N28,"")</f>
      </c>
      <c r="C28" s="42">
        <f>IF(I28+O28&lt;&gt;0,I28+O28,"")</f>
      </c>
      <c r="D28" s="42">
        <f ca="1">IF(NOW()&gt;$A28,P28+J28,"")</f>
        <v>0</v>
      </c>
      <c r="E28" s="42">
        <f>IF(K28+Q28&lt;&gt;0,K28+Q28,"")</f>
        <v>1</v>
      </c>
      <c r="F28" s="42">
        <f>IF(L28+R28&lt;&gt;0,L28+R28,"")</f>
        <v>-2</v>
      </c>
      <c r="G28" s="42">
        <f ca="1">IF(NOW()&gt;$A28,S28+M28,"")</f>
        <v>3</v>
      </c>
      <c r="H28" s="64"/>
      <c r="I28" s="64"/>
      <c r="J28" s="73">
        <f ca="1">IF(NOW()&gt;$A28,J27+H28+I28,"")</f>
        <v>0</v>
      </c>
      <c r="K28" s="73"/>
      <c r="L28" s="73"/>
      <c r="M28" s="73">
        <f ca="1">IF(NOW()&gt;$A28,M27+K28+L28,"")</f>
        <v>0</v>
      </c>
      <c r="N28" s="42"/>
      <c r="O28" s="42"/>
      <c r="P28" s="42">
        <f ca="1">IF(NOW()&gt;$A28,P27+N28+O28,"")</f>
        <v>0</v>
      </c>
      <c r="Q28" s="42">
        <v>1</v>
      </c>
      <c r="R28" s="42">
        <v>-2</v>
      </c>
      <c r="S28" s="42">
        <f ca="1">IF(NOW()&gt;$A28,S27+Q28+R28,"")</f>
        <v>3</v>
      </c>
    </row>
    <row r="29" spans="1:19" ht="12.75">
      <c r="A29" s="34">
        <f>A28+14</f>
        <v>39669</v>
      </c>
      <c r="B29" s="42">
        <f>IF(H29+N29&lt;&gt;0,H29+N29,"")</f>
      </c>
      <c r="C29" s="42">
        <f>IF(I29+O29&lt;&gt;0,I29+O29,"")</f>
      </c>
      <c r="D29" s="42">
        <f ca="1">IF(NOW()&gt;$A29,P29+J29,"")</f>
        <v>0</v>
      </c>
      <c r="E29" s="42">
        <f>IF(K29+Q29&lt;&gt;0,K29+Q29,"")</f>
        <v>1</v>
      </c>
      <c r="F29" s="42">
        <f>IF(L29+R29&lt;&gt;0,L29+R29,"")</f>
        <v>-3</v>
      </c>
      <c r="G29" s="42">
        <f ca="1">IF(NOW()&gt;$A29,S29+M29,"")</f>
        <v>1</v>
      </c>
      <c r="H29" s="64"/>
      <c r="I29" s="64"/>
      <c r="J29" s="73">
        <f ca="1">IF(NOW()&gt;$A29,J28+H29+I29,"")</f>
        <v>0</v>
      </c>
      <c r="K29" s="73"/>
      <c r="L29" s="73"/>
      <c r="M29" s="73">
        <f ca="1">IF(NOW()&gt;$A29,M28+K29+L29,"")</f>
        <v>0</v>
      </c>
      <c r="N29" s="42"/>
      <c r="O29" s="42"/>
      <c r="P29" s="42">
        <f ca="1">IF(NOW()&gt;$A29,P28+N29+O29,"")</f>
        <v>0</v>
      </c>
      <c r="Q29" s="42">
        <v>1</v>
      </c>
      <c r="R29" s="42">
        <v>-3</v>
      </c>
      <c r="S29" s="42">
        <f ca="1">IF(NOW()&gt;$A29,S28+Q29+R29,"")</f>
        <v>1</v>
      </c>
    </row>
    <row r="30" spans="1:19" ht="12.75">
      <c r="A30" s="34">
        <f>A29+14</f>
        <v>39683</v>
      </c>
      <c r="B30" s="42">
        <f>IF(H30+N30&lt;&gt;0,H30+N30,"")</f>
      </c>
      <c r="C30" s="42">
        <f>IF(I30+O30&lt;&gt;0,I30+O30,"")</f>
      </c>
      <c r="D30" s="42">
        <f ca="1">IF(NOW()&gt;$A30,P30+J30,"")</f>
        <v>0</v>
      </c>
      <c r="E30" s="42">
        <f>IF(K30+Q30&lt;&gt;0,K30+Q30,"")</f>
        <v>1</v>
      </c>
      <c r="F30" s="42">
        <f>IF(L30+R30&lt;&gt;0,L30+R30,"")</f>
      </c>
      <c r="G30" s="42">
        <f ca="1">IF(NOW()&gt;$A30,S30+M30,"")</f>
        <v>2</v>
      </c>
      <c r="H30" s="64"/>
      <c r="I30" s="64"/>
      <c r="J30" s="73">
        <f ca="1">IF(NOW()&gt;$A30,J29+H30+I30,"")</f>
        <v>0</v>
      </c>
      <c r="K30" s="73"/>
      <c r="L30" s="73"/>
      <c r="M30" s="73">
        <f ca="1">IF(NOW()&gt;$A30,M29+K30+L30,"")</f>
        <v>0</v>
      </c>
      <c r="N30" s="42"/>
      <c r="O30" s="42"/>
      <c r="P30" s="42">
        <f ca="1">IF(NOW()&gt;$A30,P29+N30+O30,"")</f>
        <v>0</v>
      </c>
      <c r="Q30" s="42">
        <v>1</v>
      </c>
      <c r="R30" s="42"/>
      <c r="S30" s="42">
        <f ca="1">IF(NOW()&gt;$A30,S29+Q30+R30,"")</f>
        <v>2</v>
      </c>
    </row>
    <row r="31" spans="1:19" ht="12.75">
      <c r="A31" s="34">
        <f>A30+14</f>
        <v>39697</v>
      </c>
      <c r="B31" s="42">
        <f>IF(H31+N31&lt;&gt;0,H31+N31,"")</f>
      </c>
      <c r="C31" s="42">
        <f>IF(I31+O31&lt;&gt;0,I31+O31,"")</f>
      </c>
      <c r="D31" s="42">
        <f ca="1">IF(NOW()&gt;$A31,P31+J31,"")</f>
        <v>0</v>
      </c>
      <c r="E31" s="42">
        <f>IF(K31+Q31&lt;&gt;0,K31+Q31,"")</f>
        <v>1</v>
      </c>
      <c r="F31" s="42">
        <f>IF(L31+R31&lt;&gt;0,L31+R31,"")</f>
      </c>
      <c r="G31" s="42">
        <f ca="1">IF(NOW()&gt;$A31,S31+M31,"")</f>
        <v>3</v>
      </c>
      <c r="H31" s="64"/>
      <c r="I31" s="64"/>
      <c r="J31" s="73">
        <f ca="1">IF(NOW()&gt;$A31,J30+H31+I31,"")</f>
        <v>0</v>
      </c>
      <c r="K31" s="73"/>
      <c r="L31" s="73"/>
      <c r="M31" s="73">
        <f ca="1">IF(NOW()&gt;$A31,M30+K31+L31,"")</f>
        <v>0</v>
      </c>
      <c r="N31" s="42"/>
      <c r="O31" s="42"/>
      <c r="P31" s="42">
        <f ca="1">IF(NOW()&gt;$A31,P30+N31+O31,"")</f>
        <v>0</v>
      </c>
      <c r="Q31" s="42">
        <v>1</v>
      </c>
      <c r="R31" s="42"/>
      <c r="S31" s="42">
        <f ca="1">IF(NOW()&gt;$A31,S30+Q31+R31,"")</f>
        <v>3</v>
      </c>
    </row>
    <row r="32" spans="1:19" ht="12.75">
      <c r="A32" s="34">
        <f>A31+14</f>
        <v>39711</v>
      </c>
      <c r="B32" s="42">
        <f>IF(H32+N32&lt;&gt;0,H32+N32,"")</f>
      </c>
      <c r="C32" s="42">
        <f>IF(I32+O32&lt;&gt;0,I32+O32,"")</f>
      </c>
      <c r="D32" s="42">
        <f ca="1">IF(NOW()&gt;$A32,P32+J32,"")</f>
        <v>0</v>
      </c>
      <c r="E32" s="42">
        <f>IF(K32+Q32&lt;&gt;0,K32+Q32,"")</f>
        <v>1</v>
      </c>
      <c r="F32" s="42">
        <f>IF(L32+R32&lt;&gt;0,L32+R32,"")</f>
        <v>-2</v>
      </c>
      <c r="G32" s="42">
        <f ca="1">IF(NOW()&gt;$A32,S32+M32,"")</f>
        <v>2</v>
      </c>
      <c r="H32" s="64"/>
      <c r="I32" s="64"/>
      <c r="J32" s="73">
        <f ca="1">IF(NOW()&gt;$A32,J31+H32+I32,"")</f>
        <v>0</v>
      </c>
      <c r="K32" s="73"/>
      <c r="L32" s="73"/>
      <c r="M32" s="73">
        <f ca="1">IF(NOW()&gt;$A32,M31+K32+L32,"")</f>
        <v>0</v>
      </c>
      <c r="N32" s="42"/>
      <c r="O32" s="42"/>
      <c r="P32" s="42">
        <f ca="1">IF(NOW()&gt;$A32,P31+N32+O32,"")</f>
        <v>0</v>
      </c>
      <c r="Q32" s="42">
        <v>1</v>
      </c>
      <c r="R32" s="42">
        <v>-2</v>
      </c>
      <c r="S32" s="42">
        <f ca="1">IF(NOW()&gt;$A32,S31+Q32+R32,"")</f>
        <v>2</v>
      </c>
    </row>
    <row r="33" spans="1:19" ht="12.75">
      <c r="A33" s="34">
        <f>A32+14</f>
        <v>39725</v>
      </c>
      <c r="B33" s="42">
        <f>IF(H33+N33&lt;&gt;0,H33+N33,"")</f>
      </c>
      <c r="C33" s="42">
        <f>IF(I33+O33&lt;&gt;0,I33+O33,"")</f>
      </c>
      <c r="D33" s="42">
        <f ca="1">IF(NOW()&gt;$A33,P33+J33,"")</f>
        <v>0</v>
      </c>
      <c r="E33" s="42">
        <f>IF(K33+Q33&lt;&gt;0,K33+Q33,"")</f>
        <v>1</v>
      </c>
      <c r="F33" s="42">
        <f>IF(L33+R33&lt;&gt;0,L33+R33,"")</f>
      </c>
      <c r="G33" s="42">
        <f ca="1">IF(NOW()&gt;$A33,S33+M33,"")</f>
        <v>3</v>
      </c>
      <c r="H33" s="64"/>
      <c r="I33" s="64"/>
      <c r="J33" s="73">
        <f ca="1">IF(NOW()&gt;$A33,J32+H33+I33,"")</f>
        <v>0</v>
      </c>
      <c r="K33" s="73"/>
      <c r="L33" s="73"/>
      <c r="M33" s="73">
        <f ca="1">IF(NOW()&gt;$A33,M32+K33+L33,"")</f>
        <v>0</v>
      </c>
      <c r="N33" s="42"/>
      <c r="O33" s="42"/>
      <c r="P33" s="42">
        <f ca="1">IF(NOW()&gt;$A33,P32+N33+O33,"")</f>
        <v>0</v>
      </c>
      <c r="Q33" s="42">
        <v>1</v>
      </c>
      <c r="R33" s="42"/>
      <c r="S33" s="42">
        <f ca="1">IF(NOW()&gt;$A33,S32+Q33+R33,"")</f>
        <v>3</v>
      </c>
    </row>
    <row r="34" spans="1:19" ht="12.75">
      <c r="A34" s="34">
        <f>A33+14</f>
        <v>39739</v>
      </c>
      <c r="B34" s="42">
        <f>IF(H34+N34&lt;&gt;0,H34+N34,"")</f>
      </c>
      <c r="C34" s="42">
        <f>IF(I34+O34&lt;&gt;0,I34+O34,"")</f>
      </c>
      <c r="D34" s="42">
        <f ca="1">IF(NOW()&gt;$A34,P34+J34,"")</f>
        <v>0</v>
      </c>
      <c r="E34" s="42">
        <f>IF(K34+Q34&lt;&gt;0,K34+Q34,"")</f>
        <v>1</v>
      </c>
      <c r="F34" s="42">
        <f>IF(L34+R34&lt;&gt;0,L34+R34,"")</f>
      </c>
      <c r="G34" s="42">
        <f ca="1">IF(NOW()&gt;$A34,S34+M34,"")</f>
        <v>4</v>
      </c>
      <c r="H34" s="64"/>
      <c r="I34" s="64"/>
      <c r="J34" s="73">
        <f ca="1">IF(NOW()&gt;$A34,J33+H34+I34,"")</f>
        <v>0</v>
      </c>
      <c r="K34" s="73"/>
      <c r="L34" s="73"/>
      <c r="M34" s="73">
        <f ca="1">IF(NOW()&gt;$A34,M33+K34+L34,"")</f>
        <v>0</v>
      </c>
      <c r="N34" s="42"/>
      <c r="O34" s="42"/>
      <c r="P34" s="42">
        <f ca="1">IF(NOW()&gt;$A34,P33+N34+O34,"")</f>
        <v>0</v>
      </c>
      <c r="Q34" s="42">
        <v>1</v>
      </c>
      <c r="R34" s="42"/>
      <c r="S34" s="42">
        <f ca="1">IF(NOW()&gt;$A34,S33+Q34+R34,"")</f>
        <v>4</v>
      </c>
    </row>
    <row r="35" spans="1:19" ht="12.75">
      <c r="A35" s="34">
        <f>A34+14</f>
        <v>39753</v>
      </c>
      <c r="B35" s="42">
        <f>IF(H35+N35&lt;&gt;0,H35+N35,"")</f>
      </c>
      <c r="C35" s="42">
        <f>IF(I35+O35&lt;&gt;0,I35+O35,"")</f>
      </c>
      <c r="D35" s="42">
        <f ca="1">IF(NOW()&gt;$A35,P35+J35,"")</f>
        <v>0</v>
      </c>
      <c r="E35" s="42">
        <f>IF(K35+Q35&lt;&gt;0,K35+Q35,"")</f>
        <v>1</v>
      </c>
      <c r="F35" s="42">
        <f>IF(L35+R35&lt;&gt;0,L35+R35,"")</f>
      </c>
      <c r="G35" s="42">
        <f ca="1">IF(NOW()&gt;$A35,S35+M35,"")</f>
        <v>5</v>
      </c>
      <c r="H35" s="82"/>
      <c r="I35" s="82"/>
      <c r="J35" s="64">
        <f ca="1">IF(NOW()&gt;$A35,J34+H35+I35,"")</f>
        <v>0</v>
      </c>
      <c r="K35" s="64"/>
      <c r="L35" s="64"/>
      <c r="M35" s="64">
        <f ca="1">IF(NOW()&gt;$A35,M34+K35+L35,"")</f>
        <v>0</v>
      </c>
      <c r="P35" s="42">
        <f ca="1">IF(NOW()&gt;$A35,P34+N35+O35,"")</f>
        <v>0</v>
      </c>
      <c r="Q35" s="42">
        <v>1</v>
      </c>
      <c r="R35" s="42"/>
      <c r="S35" s="42">
        <f ca="1">IF(NOW()&gt;$A35,S34+Q35+R35,"")</f>
        <v>5</v>
      </c>
    </row>
    <row r="36" spans="1:19" ht="12.75">
      <c r="A36" s="34">
        <f>A35+14</f>
        <v>39767</v>
      </c>
      <c r="B36" s="42">
        <f>IF(H36+N36&lt;&gt;0,H36+N36,"")</f>
      </c>
      <c r="C36" s="42">
        <f>IF(I36+O36&lt;&gt;0,I36+O36,"")</f>
      </c>
      <c r="D36" s="42">
        <f ca="1">IF(NOW()&gt;$A36,P36+J36,"")</f>
        <v>0</v>
      </c>
      <c r="E36" s="42">
        <f>IF(K36+Q36&lt;&gt;0,K36+Q36,"")</f>
        <v>1</v>
      </c>
      <c r="F36" s="42">
        <f>IF(L36+R36&lt;&gt;0,L36+R36,"")</f>
      </c>
      <c r="G36" s="42">
        <f ca="1">IF(NOW()&gt;$A36,IF(S36+M36&gt;24,24,S36+M36),"")</f>
        <v>6</v>
      </c>
      <c r="H36" s="64"/>
      <c r="I36" s="64"/>
      <c r="J36" s="64">
        <f ca="1">IF(NOW()&gt;$A36,J35+H36+I36,"")</f>
        <v>0</v>
      </c>
      <c r="K36" s="64"/>
      <c r="L36" s="64"/>
      <c r="M36" s="64">
        <f ca="1">IF(NOW()&gt;$A36,M35+K36+L36,"")</f>
        <v>0</v>
      </c>
      <c r="N36" s="42"/>
      <c r="O36" s="42"/>
      <c r="P36" s="42">
        <f ca="1">IF(NOW()&gt;$A36,P35+N36+O36,"")</f>
        <v>0</v>
      </c>
      <c r="Q36" s="42">
        <v>1</v>
      </c>
      <c r="R36" s="42"/>
      <c r="S36" s="42">
        <f ca="1">IF(NOW()&gt;$A36,IF(S35+Q36+R36&gt;24,24,S35+Q36+R36),"")</f>
        <v>6</v>
      </c>
    </row>
    <row r="37" spans="1:19" ht="12.75">
      <c r="A37" s="34">
        <f>A36+14</f>
        <v>39781</v>
      </c>
      <c r="B37" s="42">
        <f>IF(H37+N37&lt;&gt;0,H37+N37,"")</f>
        <v>40</v>
      </c>
      <c r="C37" s="42">
        <f>IF(I37+O37&lt;&gt;0,I37+O37,"")</f>
      </c>
      <c r="D37" s="42">
        <f ca="1">IF(NOW()&gt;$A37,P37+J37,"")</f>
        <v>40</v>
      </c>
      <c r="E37" s="42">
        <f>IF(K37+Q37&lt;&gt;0,K37+Q37,"")</f>
      </c>
      <c r="F37" s="42">
        <f>IF(L37+R37&lt;&gt;0,L37+R37,"")</f>
        <v>-1</v>
      </c>
      <c r="G37" s="42">
        <f ca="1">IF(NOW()&gt;$A37,IF(S37+M37&gt;24,24,S37+M37),"")</f>
        <v>5</v>
      </c>
      <c r="H37" s="64"/>
      <c r="I37" s="64"/>
      <c r="J37" s="64">
        <f ca="1">IF(NOW()&gt;$A37,J36+H37+I37,"")</f>
        <v>0</v>
      </c>
      <c r="K37" s="64"/>
      <c r="L37" s="64"/>
      <c r="M37" s="64">
        <f ca="1">IF(NOW()&gt;$A37,M36+K37+L37,"")</f>
        <v>0</v>
      </c>
      <c r="N37" s="42">
        <v>40</v>
      </c>
      <c r="O37" s="42"/>
      <c r="P37" s="42">
        <f ca="1">IF(NOW()&gt;$A37,P36+N37+O37,"")</f>
        <v>40</v>
      </c>
      <c r="Q37" s="59">
        <v>0</v>
      </c>
      <c r="R37" s="42">
        <v>-1</v>
      </c>
      <c r="S37" s="42">
        <f ca="1">IF(NOW()&gt;$A37,IF(S36+Q37+R37&gt;24,24,S36+Q37+R37),"")</f>
        <v>5</v>
      </c>
    </row>
    <row r="38" spans="1:20" ht="12.75">
      <c r="A38" s="34">
        <f>A37+14</f>
        <v>39795</v>
      </c>
      <c r="B38" s="42">
        <f>IF(H38+N38&lt;&gt;0,H38+N38,"")</f>
      </c>
      <c r="C38" s="42">
        <f>IF(I38+O38&lt;&gt;0,I38+O38,"")</f>
      </c>
      <c r="D38" s="42">
        <f ca="1">IF(NOW()&gt;$A38,P38+J38,"")</f>
        <v>40</v>
      </c>
      <c r="E38" s="42">
        <f>IF(K38+Q38&lt;&gt;0,K38+Q38,"")</f>
        <v>1</v>
      </c>
      <c r="F38" s="42">
        <f>IF(L38+R38&lt;&gt;0,L38+R38,"")</f>
      </c>
      <c r="G38" s="42">
        <f ca="1">IF(NOW()&gt;$A38,IF(S38+M38&gt;24,24,S38+M38),"")</f>
        <v>6</v>
      </c>
      <c r="H38" s="64"/>
      <c r="I38" s="64"/>
      <c r="J38" s="64">
        <f ca="1">IF(NOW()&gt;$A38,J37+H38+I38,"")</f>
        <v>0</v>
      </c>
      <c r="K38" s="64"/>
      <c r="L38" s="64"/>
      <c r="M38" s="64">
        <f ca="1">IF(NOW()&gt;$A38,M37+K38+L38,"")</f>
        <v>0</v>
      </c>
      <c r="N38" s="42"/>
      <c r="O38" s="42"/>
      <c r="P38" s="42">
        <f ca="1">IF(NOW()&gt;$A38,P37+N38+O38,"")</f>
        <v>40</v>
      </c>
      <c r="Q38" s="42">
        <v>1</v>
      </c>
      <c r="R38" s="42"/>
      <c r="S38" s="42">
        <f ca="1">IF(NOW()&gt;$A38,IF(S37+Q38+R38&gt;24,24,S37+Q38+R38),"")</f>
        <v>6</v>
      </c>
      <c r="T38" s="33"/>
    </row>
    <row r="39" spans="1:20" ht="12.75">
      <c r="A39" s="34">
        <f>A38+14</f>
        <v>39809</v>
      </c>
      <c r="B39" s="42">
        <f>IF(H39+N39&lt;&gt;0,H39+N39,"")</f>
      </c>
      <c r="C39" s="42">
        <f>IF(I39+O39&lt;&gt;0,I39+O39,"")</f>
        <v>-5</v>
      </c>
      <c r="D39" s="42">
        <f ca="1">IF(NOW()&gt;$A39,P39+J39,"")</f>
        <v>35</v>
      </c>
      <c r="E39" s="42">
        <f>IF(K39+Q39&lt;&gt;0,K39+Q39,"")</f>
        <v>1</v>
      </c>
      <c r="F39" s="42">
        <f>IF(L39+R39&lt;&gt;0,L39+R39,"")</f>
        <v>-6</v>
      </c>
      <c r="G39" s="42">
        <f ca="1">IF(NOW()&gt;$A39,IF(S39+M39&gt;24,24,S39+M39),"")</f>
        <v>1</v>
      </c>
      <c r="H39" s="64"/>
      <c r="I39" s="64"/>
      <c r="J39" s="64">
        <f ca="1">IF(NOW()&gt;$A39,J38+H39+I39,"")</f>
        <v>0</v>
      </c>
      <c r="K39" s="64"/>
      <c r="L39" s="64"/>
      <c r="M39" s="64">
        <f ca="1">IF(NOW()&gt;$A39,M38+K39+L39,"")</f>
        <v>0</v>
      </c>
      <c r="N39" s="42"/>
      <c r="O39" s="42">
        <v>-5</v>
      </c>
      <c r="P39" s="42">
        <f ca="1">IF(NOW()&gt;$A39,P38+N39+O39,"")</f>
        <v>35</v>
      </c>
      <c r="Q39" s="42">
        <v>1</v>
      </c>
      <c r="R39" s="42">
        <v>-6</v>
      </c>
      <c r="S39" s="42">
        <f ca="1">IF(NOW()&gt;$A39,IF(S38+Q39+R39&gt;24,24,S38+Q39+R39),"")</f>
        <v>1</v>
      </c>
      <c r="T39" s="33"/>
    </row>
    <row r="40" spans="1:20" ht="12.75">
      <c r="A40" s="34">
        <f>A39+14</f>
        <v>39823</v>
      </c>
      <c r="B40" s="42">
        <f>IF(H40+N40&lt;&gt;0,H40+N40,"")</f>
      </c>
      <c r="C40" s="42">
        <f>IF(I40+O40&lt;&gt;0,I40+O40,"")</f>
      </c>
      <c r="D40" s="42">
        <f ca="1">IF(NOW()&gt;$A40,P40+J40,"")</f>
        <v>35</v>
      </c>
      <c r="E40" s="42">
        <f>IF(K40+Q40&lt;&gt;0,K40+Q40,"")</f>
        <v>1</v>
      </c>
      <c r="F40" s="42">
        <f>IF(L40+R40&lt;&gt;0,L40+R40,"")</f>
      </c>
      <c r="G40" s="42">
        <f ca="1">IF(NOW()&gt;$A40,IF(S40+M40&gt;24,24,S40+M40),"")</f>
        <v>2</v>
      </c>
      <c r="H40" s="64"/>
      <c r="I40" s="64"/>
      <c r="J40" s="64">
        <f ca="1">IF(NOW()&gt;$A40,J39+H40+I40,"")</f>
        <v>0</v>
      </c>
      <c r="K40" s="64"/>
      <c r="L40" s="64"/>
      <c r="M40" s="64">
        <f ca="1">IF(NOW()&gt;$A40,M39+K40+L40,"")</f>
        <v>0</v>
      </c>
      <c r="N40" s="42"/>
      <c r="O40" s="42"/>
      <c r="P40" s="42">
        <f ca="1">IF(NOW()&gt;$A40,P39+N40+O40,"")</f>
        <v>35</v>
      </c>
      <c r="Q40" s="42">
        <v>1</v>
      </c>
      <c r="R40" s="42"/>
      <c r="S40" s="42">
        <f ca="1">IF(NOW()&gt;$A40,IF(S39+Q40+R40&gt;24,24,S39+Q40+R40),"")</f>
        <v>2</v>
      </c>
      <c r="T40" s="33"/>
    </row>
    <row r="41" spans="1:20" ht="12.75">
      <c r="A41" s="34">
        <f>A40+14</f>
        <v>39837</v>
      </c>
      <c r="B41" s="42">
        <f>IF(H41+N41&lt;&gt;0,H41+N41,"")</f>
      </c>
      <c r="C41" s="42">
        <f>IF(I41+O41&lt;&gt;0,I41+O41,"")</f>
      </c>
      <c r="D41" s="42">
        <f ca="1">IF(NOW()&gt;$A41,P41+J41,"")</f>
        <v>35</v>
      </c>
      <c r="E41" s="42">
        <f>IF(K41+Q41&lt;&gt;0,K41+Q41,"")</f>
        <v>1</v>
      </c>
      <c r="F41" s="42">
        <f>IF(L41+R41&lt;&gt;0,L41+R41,"")</f>
      </c>
      <c r="G41" s="42">
        <f ca="1">IF(NOW()&gt;$A41,IF(S41+M41&gt;24,24,S41+M41),"")</f>
        <v>3</v>
      </c>
      <c r="H41" s="64"/>
      <c r="I41" s="64"/>
      <c r="J41" s="64">
        <f ca="1">IF(NOW()&gt;$A41,J40+H41+I41,"")</f>
        <v>0</v>
      </c>
      <c r="K41" s="64"/>
      <c r="L41" s="64"/>
      <c r="M41" s="64">
        <f ca="1">IF(NOW()&gt;$A41,M40+K41+L41,"")</f>
        <v>0</v>
      </c>
      <c r="N41" s="42"/>
      <c r="O41" s="42"/>
      <c r="P41" s="42">
        <f ca="1">IF(NOW()&gt;$A41,P40+N41+O41,"")</f>
        <v>35</v>
      </c>
      <c r="Q41" s="42">
        <v>1</v>
      </c>
      <c r="R41" s="42"/>
      <c r="S41" s="42">
        <f ca="1">IF(NOW()&gt;$A41,IF(S40+Q41+R41&gt;24,24,S40+Q41+R41),"")</f>
        <v>3</v>
      </c>
      <c r="T41" s="33"/>
    </row>
    <row r="42" spans="1:20" ht="12.75">
      <c r="A42" s="34">
        <f>A41+14</f>
        <v>39851</v>
      </c>
      <c r="B42" s="42">
        <f>IF(H42+N42&lt;&gt;0,H42+N42,"")</f>
      </c>
      <c r="C42" s="42">
        <f>IF(I42+O42&lt;&gt;0,I42+O42,"")</f>
      </c>
      <c r="D42" s="42">
        <f ca="1">IF(NOW()&gt;$A42,P42+J42,"")</f>
        <v>35</v>
      </c>
      <c r="E42" s="42">
        <f>IF(K42+Q42&lt;&gt;0,K42+Q42,"")</f>
      </c>
      <c r="F42" s="42">
        <f>IF(L42+R42&lt;&gt;0,L42+R42,"")</f>
      </c>
      <c r="G42" s="42">
        <f ca="1">IF(NOW()&gt;$A42,IF(S42+M42&gt;24,24,S42+M42),"")</f>
        <v>3</v>
      </c>
      <c r="H42" s="64"/>
      <c r="I42" s="64"/>
      <c r="J42" s="64">
        <f ca="1">IF(NOW()&gt;$A42,J41+H42+I42,"")</f>
        <v>0</v>
      </c>
      <c r="K42" s="64"/>
      <c r="L42" s="64"/>
      <c r="M42" s="64">
        <f ca="1">IF(NOW()&gt;$A42,M41+K42+L42,"")</f>
        <v>0</v>
      </c>
      <c r="N42" s="42"/>
      <c r="O42" s="42"/>
      <c r="P42" s="42">
        <f ca="1">IF(NOW()&gt;$A42,P41+N42+O42,"")</f>
        <v>35</v>
      </c>
      <c r="Q42" s="65" t="s">
        <v>99</v>
      </c>
      <c r="R42" s="42"/>
      <c r="S42" s="42">
        <f ca="1">IF(NOW()&gt;$A42,IF(S41+Q42+R42&gt;24,24,S41+Q42+R42),"")</f>
        <v>3</v>
      </c>
      <c r="T42" s="33"/>
    </row>
    <row r="43" spans="1:20" ht="12.75">
      <c r="A43" s="34">
        <f>A42+14</f>
        <v>39865</v>
      </c>
      <c r="B43" s="42">
        <f>IF(H43+N43&lt;&gt;0,H43+N43,"")</f>
      </c>
      <c r="C43" s="42">
        <f>IF(I43+O43&lt;&gt;0,I43+O43,"")</f>
      </c>
      <c r="D43" s="42">
        <f ca="1">IF(NOW()&gt;$A43,P43+J43,"")</f>
        <v>35</v>
      </c>
      <c r="E43" s="42">
        <f>IF(K43+Q43&lt;&gt;0,K43+Q43,"")</f>
        <v>1</v>
      </c>
      <c r="F43" s="42">
        <f>IF(L43+R43&lt;&gt;0,L43+R43,"")</f>
        <v>-3</v>
      </c>
      <c r="G43" s="42">
        <f ca="1">IF(NOW()&gt;$A43,IF(S43+M43&gt;24,24,S43+M43),"")</f>
        <v>1</v>
      </c>
      <c r="H43" s="64"/>
      <c r="I43" s="64"/>
      <c r="J43" s="64">
        <f ca="1">IF(NOW()&gt;$A43,J42+H43+I43,"")</f>
        <v>0</v>
      </c>
      <c r="K43" s="64"/>
      <c r="L43" s="64"/>
      <c r="M43" s="64">
        <f ca="1">IF(NOW()&gt;$A43,M42+K43+L43,"")</f>
        <v>0</v>
      </c>
      <c r="N43" s="42"/>
      <c r="O43" s="42"/>
      <c r="P43" s="42">
        <f ca="1">IF(NOW()&gt;$A43,P42+N43+O43,"")</f>
        <v>35</v>
      </c>
      <c r="Q43" s="42">
        <v>1</v>
      </c>
      <c r="R43" s="42">
        <v>-3</v>
      </c>
      <c r="S43" s="42">
        <f ca="1">IF(NOW()&gt;$A43,IF(S42+Q43+R43&gt;24,24,S42+Q43+R43),"")</f>
        <v>1</v>
      </c>
      <c r="T43" s="33"/>
    </row>
    <row r="44" spans="1:20" ht="12.75">
      <c r="A44" s="34">
        <f>A43+14</f>
        <v>39879</v>
      </c>
      <c r="B44" s="42">
        <f>IF(H44+N44&lt;&gt;0,H44+N44,"")</f>
      </c>
      <c r="C44" s="42">
        <f>IF(I44+O44&lt;&gt;0,I44+O44,"")</f>
      </c>
      <c r="D44" s="42">
        <f ca="1">IF(NOW()&gt;$A44,P44+J44,"")</f>
        <v>35</v>
      </c>
      <c r="E44" s="42">
        <f>IF(K44+Q44&lt;&gt;0,K44+Q44,"")</f>
        <v>1</v>
      </c>
      <c r="F44" s="42">
        <f>IF(L44+R44&lt;&gt;0,L44+R44,"")</f>
      </c>
      <c r="G44" s="42">
        <f ca="1">IF(NOW()&gt;$A44,IF(S44+M44&gt;24,24,S44+M44),"")</f>
        <v>2</v>
      </c>
      <c r="H44" s="64"/>
      <c r="I44" s="64"/>
      <c r="J44" s="64">
        <f ca="1">IF(NOW()&gt;$A44,J43+H44+I44,"")</f>
        <v>0</v>
      </c>
      <c r="K44" s="64"/>
      <c r="L44" s="64"/>
      <c r="M44" s="64">
        <f ca="1">IF(NOW()&gt;$A44,M43+K44+L44,"")</f>
        <v>0</v>
      </c>
      <c r="N44" s="42"/>
      <c r="O44" s="42"/>
      <c r="P44" s="42">
        <f ca="1">IF(NOW()&gt;$A44,P43+N44+O44,"")</f>
        <v>35</v>
      </c>
      <c r="Q44" s="42">
        <v>1</v>
      </c>
      <c r="R44" s="42"/>
      <c r="S44" s="42">
        <f ca="1">IF(NOW()&gt;$A44,IF(S43+Q44+R44&gt;24,24,S43+Q44+R44),"")</f>
        <v>2</v>
      </c>
      <c r="T44" s="33"/>
    </row>
    <row r="45" spans="1:20" ht="12.75">
      <c r="A45" s="34">
        <f>A44+14</f>
        <v>39893</v>
      </c>
      <c r="B45" s="42">
        <f>IF(H45+N45&lt;&gt;0,H45+N45,"")</f>
      </c>
      <c r="C45" s="42">
        <f>IF(I45+O45&lt;&gt;0,I45+O45,"")</f>
      </c>
      <c r="D45" s="42">
        <f ca="1">IF(NOW()&gt;$A45,P45+J45,"")</f>
        <v>35</v>
      </c>
      <c r="E45" s="42">
        <f>IF(K45+Q45&lt;&gt;0,K45+Q45,"")</f>
        <v>1</v>
      </c>
      <c r="F45" s="42">
        <f>IF(L45+R45&lt;&gt;0,L45+R45,"")</f>
      </c>
      <c r="G45" s="42">
        <f ca="1">IF(NOW()&gt;$A45,IF(S45+M45&gt;24,24,S45+M45),"")</f>
        <v>3</v>
      </c>
      <c r="H45" s="64"/>
      <c r="I45" s="64"/>
      <c r="J45" s="64">
        <f ca="1">IF(NOW()&gt;$A45,J44+H45+I45,"")</f>
        <v>0</v>
      </c>
      <c r="K45" s="64"/>
      <c r="L45" s="64"/>
      <c r="M45" s="64">
        <f ca="1">IF(NOW()&gt;$A45,M44+K45+L45,"")</f>
        <v>0</v>
      </c>
      <c r="N45" s="42"/>
      <c r="O45" s="42"/>
      <c r="P45" s="42">
        <f ca="1">IF(NOW()&gt;$A45,P44+N45+O45,"")</f>
        <v>35</v>
      </c>
      <c r="Q45" s="42">
        <v>1</v>
      </c>
      <c r="R45" s="42"/>
      <c r="S45" s="42">
        <f ca="1">IF(NOW()&gt;$A45,IF(S44+Q45+R45&gt;24,24,S44+Q45+R45),"")</f>
        <v>3</v>
      </c>
      <c r="T45" s="33"/>
    </row>
    <row r="46" spans="1:20" ht="12.75">
      <c r="A46" s="34">
        <f>A45+14</f>
        <v>39907</v>
      </c>
      <c r="B46" s="42">
        <f>IF(H46+N46&lt;&gt;0,H46+N46,"")</f>
      </c>
      <c r="C46" s="42">
        <f>IF(I46+O46&lt;&gt;0,I46+O46,"")</f>
        <v>-8</v>
      </c>
      <c r="D46" s="42">
        <f ca="1">IF(NOW()&gt;$A46,P46+J46,"")</f>
        <v>27</v>
      </c>
      <c r="E46" s="42">
        <f>IF(K46+Q46&lt;&gt;0,K46+Q46,"")</f>
        <v>1</v>
      </c>
      <c r="F46" s="42">
        <f>IF(L46+R46&lt;&gt;0,L46+R46,"")</f>
      </c>
      <c r="G46" s="42">
        <f ca="1">IF(NOW()&gt;$A46,IF(S46+M46&gt;24,24,S46+M46),"")</f>
        <v>4</v>
      </c>
      <c r="H46" s="64"/>
      <c r="I46" s="64"/>
      <c r="J46" s="64">
        <f ca="1">IF(NOW()&gt;$A46,J45+H46+I46,"")</f>
        <v>0</v>
      </c>
      <c r="K46" s="64"/>
      <c r="L46" s="64"/>
      <c r="M46" s="64">
        <f ca="1">IF(NOW()&gt;$A46,M45+K46+L46,"")</f>
        <v>0</v>
      </c>
      <c r="N46" s="42"/>
      <c r="O46" s="42">
        <v>-8</v>
      </c>
      <c r="P46" s="42">
        <f ca="1">IF(NOW()&gt;$A46,P45+N46+O46,"")</f>
        <v>27</v>
      </c>
      <c r="Q46" s="42">
        <v>1</v>
      </c>
      <c r="R46" s="42"/>
      <c r="S46" s="42">
        <f ca="1">IF(NOW()&gt;$A46,IF(S45+Q46+R46&gt;24,24,S45+Q46+R46),"")</f>
        <v>4</v>
      </c>
      <c r="T46" s="33"/>
    </row>
    <row r="47" spans="1:20" ht="12.75">
      <c r="A47" s="34">
        <f>A46+14</f>
        <v>39921</v>
      </c>
      <c r="B47" s="42">
        <f>IF(H47+N47&lt;&gt;0,H47+N47,"")</f>
      </c>
      <c r="C47" s="42">
        <f>IF(I47+O47&lt;&gt;0,I47+O47,"")</f>
        <v>-6</v>
      </c>
      <c r="D47" s="42">
        <f ca="1">IF(NOW()&gt;$A47,P47+J47,"")</f>
        <v>21</v>
      </c>
      <c r="E47" s="42">
        <f>IF(K47+Q47&lt;&gt;0,K47+Q47,"")</f>
        <v>1</v>
      </c>
      <c r="F47" s="42">
        <f>IF(L47+R47&lt;&gt;0,L47+R47,"")</f>
      </c>
      <c r="G47" s="42">
        <f ca="1">IF(NOW()&gt;$A47,IF(S47+M47&gt;24,24,S47+M47),"")</f>
        <v>5</v>
      </c>
      <c r="H47" s="64"/>
      <c r="I47" s="64"/>
      <c r="J47" s="64">
        <f ca="1">IF(NOW()&gt;$A47,J46+H47+I47,"")</f>
        <v>0</v>
      </c>
      <c r="K47" s="64"/>
      <c r="L47" s="64"/>
      <c r="M47" s="64">
        <f ca="1">IF(NOW()&gt;$A47,M46+K47+L47,"")</f>
        <v>0</v>
      </c>
      <c r="N47" s="42"/>
      <c r="O47" s="42">
        <v>-6</v>
      </c>
      <c r="P47" s="42">
        <f ca="1">IF(NOW()&gt;$A47,P46+N47+O47,"")</f>
        <v>21</v>
      </c>
      <c r="Q47" s="42">
        <v>1</v>
      </c>
      <c r="R47" s="42"/>
      <c r="S47" s="42">
        <f ca="1">IF(NOW()&gt;$A47,IF(S46+Q47+R47&gt;24,24,S46+Q47+R47),"")</f>
        <v>5</v>
      </c>
      <c r="T47" s="33"/>
    </row>
    <row r="48" spans="1:18" ht="12.75">
      <c r="A48"/>
      <c r="B48"/>
      <c r="C48"/>
      <c r="D48"/>
      <c r="R48" s="42"/>
    </row>
    <row r="49" spans="1:19" ht="7.5" customHeight="1">
      <c r="A49" s="60"/>
      <c r="B49" s="61"/>
      <c r="C49" s="61"/>
      <c r="D49" s="61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3"/>
    </row>
  </sheetData>
  <mergeCells count="17">
    <mergeCell ref="B1:E1"/>
    <mergeCell ref="N1:O1"/>
    <mergeCell ref="B2:C2"/>
    <mergeCell ref="E2:F2"/>
    <mergeCell ref="N2:O2"/>
    <mergeCell ref="Q2:R2"/>
    <mergeCell ref="N3:O3"/>
    <mergeCell ref="Q3:R3"/>
    <mergeCell ref="B4:G4"/>
    <mergeCell ref="H4:M4"/>
    <mergeCell ref="N4:S4"/>
    <mergeCell ref="B6:C6"/>
    <mergeCell ref="E6:F6"/>
    <mergeCell ref="H6:I6"/>
    <mergeCell ref="K6:L6"/>
    <mergeCell ref="N6:O6"/>
    <mergeCell ref="Q6:R6"/>
  </mergeCells>
  <printOptions horizontalCentered="1"/>
  <pageMargins left="0.5" right="0.5" top="0.5" bottom="0.7388888888888889" header="0.5118055555555555" footer="0.5"/>
  <pageSetup fitToHeight="1" fitToWidth="1" horizontalDpi="300" verticalDpi="300" orientation="landscape"/>
  <headerFooter alignWithMargins="0">
    <oddFooter>&amp;CPage &amp;P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25"/>
  <sheetViews>
    <sheetView workbookViewId="0" topLeftCell="A1">
      <selection activeCell="E23" sqref="E23"/>
    </sheetView>
  </sheetViews>
  <sheetFormatPr defaultColWidth="12.57421875" defaultRowHeight="12.75"/>
  <cols>
    <col min="1" max="1" width="12.00390625" style="1" customWidth="1"/>
    <col min="2" max="3" width="6.8515625" style="1" customWidth="1"/>
    <col min="4" max="4" width="12.00390625" style="1" customWidth="1"/>
    <col min="5" max="6" width="6.57421875" style="0" customWidth="1"/>
    <col min="8" max="9" width="6.57421875" style="0" customWidth="1"/>
    <col min="11" max="12" width="6.57421875" style="0" customWidth="1"/>
    <col min="14" max="15" width="6.421875" style="0" customWidth="1"/>
    <col min="17" max="17" width="6.421875" style="0" customWidth="1"/>
    <col min="18" max="18" width="6.57421875" style="0" customWidth="1"/>
    <col min="20" max="38" width="8.421875" style="0" customWidth="1"/>
    <col min="39" max="40" width="8.140625" style="0" customWidth="1"/>
    <col min="41" max="16384" width="11.57421875" style="0" customWidth="1"/>
  </cols>
  <sheetData>
    <row r="1" spans="1:15" ht="12.75">
      <c r="A1" s="21" t="s">
        <v>121</v>
      </c>
      <c r="B1" s="22" t="s">
        <v>122</v>
      </c>
      <c r="C1" s="22"/>
      <c r="D1" s="22"/>
      <c r="E1" s="22"/>
      <c r="F1" s="23">
        <v>360106</v>
      </c>
      <c r="G1" s="24">
        <v>39706</v>
      </c>
      <c r="N1" s="37"/>
      <c r="O1" s="37"/>
    </row>
    <row r="2" spans="1:19" ht="12.75">
      <c r="A2" s="38" t="s">
        <v>84</v>
      </c>
      <c r="B2" s="74" t="s">
        <v>85</v>
      </c>
      <c r="C2" s="74"/>
      <c r="D2" s="74" t="s">
        <v>86</v>
      </c>
      <c r="E2" s="25">
        <v>2080</v>
      </c>
      <c r="F2" s="25">
        <f ca="1">CHOOSE(ROUNDDOWN((NOW()-G1)/365.25,0)+1,0,40,80,80,80,120,120,120,120,120,120,120,120,120,120,120,120,120,120,120,120,120)*E2/2080</f>
        <v>0</v>
      </c>
      <c r="G2" s="24">
        <f>G1+365.25</f>
        <v>40071.25</v>
      </c>
      <c r="L2" s="41"/>
      <c r="M2" s="42"/>
      <c r="N2" s="37"/>
      <c r="O2" s="37"/>
      <c r="P2" s="33"/>
      <c r="Q2" s="43"/>
      <c r="R2" s="43"/>
      <c r="S2" s="44"/>
    </row>
    <row r="3" spans="1:4" ht="12.75">
      <c r="A3" s="45" t="s">
        <v>87</v>
      </c>
      <c r="B3" s="75">
        <f>INDEX($D$7:D$24,COUNT($D$7:D$24),1)</f>
        <v>0</v>
      </c>
      <c r="C3" s="75"/>
      <c r="D3" s="75">
        <f>INDEX($G$7:G$24,COUNT($G$7:G$24),1)</f>
        <v>8</v>
      </c>
    </row>
    <row r="4" spans="1:7" ht="12.75">
      <c r="A4" s="46" t="str">
        <f>TEXT(INDEX($A$7:A$24,COUNT($D$7:D$24),1),"MM/DD/YY")</f>
        <v>04/18/09</v>
      </c>
      <c r="B4" s="47" t="s">
        <v>88</v>
      </c>
      <c r="C4" s="47"/>
      <c r="D4" s="47"/>
      <c r="E4" s="47"/>
      <c r="F4" s="47"/>
      <c r="G4" s="47"/>
    </row>
    <row r="5" spans="1:7" ht="12.75">
      <c r="A5" s="50" t="s">
        <v>91</v>
      </c>
      <c r="B5" s="51" t="s">
        <v>92</v>
      </c>
      <c r="C5" s="51" t="s">
        <v>93</v>
      </c>
      <c r="D5" s="52" t="s">
        <v>94</v>
      </c>
      <c r="E5" s="51" t="s">
        <v>92</v>
      </c>
      <c r="F5" s="51" t="s">
        <v>93</v>
      </c>
      <c r="G5" s="52" t="s">
        <v>94</v>
      </c>
    </row>
    <row r="6" spans="1:7" ht="12.75">
      <c r="A6" s="51" t="s">
        <v>97</v>
      </c>
      <c r="B6" s="51" t="s">
        <v>95</v>
      </c>
      <c r="C6" s="51"/>
      <c r="D6" s="51" t="s">
        <v>95</v>
      </c>
      <c r="E6" s="51" t="s">
        <v>96</v>
      </c>
      <c r="F6" s="51"/>
      <c r="G6" s="51" t="s">
        <v>96</v>
      </c>
    </row>
    <row r="7" spans="1:7" ht="12.75">
      <c r="A7" s="34">
        <v>39711</v>
      </c>
      <c r="B7" s="57"/>
      <c r="C7" s="57"/>
      <c r="D7" s="42">
        <v>0</v>
      </c>
      <c r="E7" s="57"/>
      <c r="F7" s="57"/>
      <c r="G7" s="42">
        <v>0</v>
      </c>
    </row>
    <row r="8" spans="1:7" ht="12.75">
      <c r="A8" s="34">
        <f>A7+14</f>
        <v>39725</v>
      </c>
      <c r="B8" s="42"/>
      <c r="C8" s="42"/>
      <c r="D8" s="42">
        <f ca="1">IF(NOW()&gt;$A8,D7+B8+C8,"")</f>
        <v>0</v>
      </c>
      <c r="E8" s="42">
        <f ca="1">IF(NOW()&gt;$A8,0,"")</f>
        <v>0</v>
      </c>
      <c r="F8" s="42"/>
      <c r="G8" s="42">
        <f ca="1">IF(NOW()&gt;$A8,IF(G7+E8+F8&gt;24,24,G7+E8+F8),"")</f>
        <v>0</v>
      </c>
    </row>
    <row r="9" spans="1:7" ht="12.75">
      <c r="A9" s="34">
        <f>A8+14</f>
        <v>39739</v>
      </c>
      <c r="B9" s="42"/>
      <c r="C9" s="42"/>
      <c r="D9" s="42">
        <f ca="1">IF(NOW()&gt;$A9,D8+B9+C9,"")</f>
        <v>0</v>
      </c>
      <c r="E9" s="42">
        <f ca="1">IF(NOW()&gt;$A9,IF($A8&gt;=($G$1+89),IF(AND(MONTH(A9+5)=MONTH(A8+5),MONTH(A9+5)=MONTH(A7+5)),0,1),0),"")</f>
        <v>0</v>
      </c>
      <c r="F9" s="42"/>
      <c r="G9" s="42">
        <f ca="1">IF(NOW()&gt;$A9,IF(G8+E9+F9&gt;24,24,G8+E9+F9),"")</f>
        <v>0</v>
      </c>
    </row>
    <row r="10" spans="1:7" ht="12.75">
      <c r="A10" s="34">
        <f>A9+14</f>
        <v>39753</v>
      </c>
      <c r="B10" s="42"/>
      <c r="C10" s="42"/>
      <c r="D10" s="42">
        <f ca="1">IF(NOW()&gt;$A10,D9+B10+C10,"")</f>
        <v>0</v>
      </c>
      <c r="E10" s="42">
        <f ca="1">IF(NOW()&gt;$A10,IF($A9&gt;=($G$1+89),IF(AND(MONTH(A10+5)=MONTH(A9+5),MONTH(A10+5)=MONTH(A8+5)),0,1),0),"")</f>
        <v>0</v>
      </c>
      <c r="F10" s="42"/>
      <c r="G10" s="42">
        <f ca="1">IF(NOW()&gt;$A10,IF(G9+E10+F10&gt;24,24,G9+E10+F10),"")</f>
        <v>0</v>
      </c>
    </row>
    <row r="11" spans="1:7" ht="12.75">
      <c r="A11" s="34">
        <f>A10+14</f>
        <v>39767</v>
      </c>
      <c r="B11" s="42"/>
      <c r="C11" s="42"/>
      <c r="D11" s="42">
        <f ca="1">IF(NOW()&gt;$A11,D10+B11+C11,"")</f>
        <v>0</v>
      </c>
      <c r="E11" s="42">
        <f ca="1">IF(NOW()&gt;$A11,IF($A10&gt;=($G$1+89),IF(AND(MONTH(A11+5)=MONTH(A10+5),MONTH(A11+5)=MONTH(A9+5)),0,1),0),"")</f>
        <v>0</v>
      </c>
      <c r="F11" s="42"/>
      <c r="G11" s="42">
        <f ca="1">IF(NOW()&gt;$A11,IF(G10+E11+F11&gt;24,24,G10+E11+F11),"")</f>
        <v>0</v>
      </c>
    </row>
    <row r="12" spans="1:7" ht="12.75">
      <c r="A12" s="34">
        <f>A11+14</f>
        <v>39781</v>
      </c>
      <c r="B12" s="42"/>
      <c r="C12" s="42"/>
      <c r="D12" s="42">
        <f ca="1">IF(NOW()&gt;$A12,D11+B12+C12,"")</f>
        <v>0</v>
      </c>
      <c r="E12" s="42">
        <f ca="1">IF(NOW()&gt;$A12,IF($A11&gt;=($G$1+89),IF(AND(MONTH(A12+5)=MONTH(A11+5),MONTH(A12+5)=MONTH(A10+5)),0,1),0),"")</f>
        <v>0</v>
      </c>
      <c r="F12" s="42"/>
      <c r="G12" s="42">
        <f ca="1">IF(NOW()&gt;$A12,IF(G11+E12+F12&gt;24,24,G11+E12+F12),"")</f>
        <v>0</v>
      </c>
    </row>
    <row r="13" spans="1:7" ht="12.75">
      <c r="A13" s="34">
        <f>A12+14</f>
        <v>39795</v>
      </c>
      <c r="B13" s="42"/>
      <c r="C13" s="42"/>
      <c r="D13" s="42">
        <f ca="1">IF(NOW()&gt;$A13,D12+B13+C13,"")</f>
        <v>0</v>
      </c>
      <c r="E13" s="42">
        <f ca="1">IF(NOW()&gt;$A13,IF($A12&gt;=($G$1+89),IF(AND(MONTH(A13+5)=MONTH(A12+5),MONTH(A13+5)=MONTH(A11+5)),0,1),0),"")</f>
        <v>0</v>
      </c>
      <c r="F13" s="42"/>
      <c r="G13" s="42">
        <f ca="1">IF(NOW()&gt;$A13,IF(G12+E13+F13&gt;24,24,G12+E13+F13),"")</f>
        <v>0</v>
      </c>
    </row>
    <row r="14" spans="1:7" ht="12.75">
      <c r="A14" s="34">
        <f>A13+14</f>
        <v>39809</v>
      </c>
      <c r="B14" s="42"/>
      <c r="C14" s="42"/>
      <c r="D14" s="42">
        <f ca="1">IF(NOW()&gt;$A14,D13+B14+C14,"")</f>
        <v>0</v>
      </c>
      <c r="E14" s="42">
        <f ca="1">IF(NOW()&gt;$A14,IF($A13&gt;=($G$1+89),IF(AND(MONTH(A14+5)=MONTH(A13+5),MONTH(A14+5)=MONTH(A12+5)),0,1),0),"")</f>
        <v>1</v>
      </c>
      <c r="F14" s="42"/>
      <c r="G14" s="42">
        <f ca="1">IF(NOW()&gt;$A14,IF(G13+E14+F14&gt;24,24,G13+E14+F14),"")</f>
        <v>1</v>
      </c>
    </row>
    <row r="15" spans="1:7" ht="12.75">
      <c r="A15" s="34">
        <f>A14+14</f>
        <v>39823</v>
      </c>
      <c r="B15" s="42"/>
      <c r="C15" s="42"/>
      <c r="D15" s="42">
        <f ca="1">IF(NOW()&gt;$A15,D14+B15+C15,"")</f>
        <v>0</v>
      </c>
      <c r="E15" s="42">
        <f ca="1">IF(NOW()&gt;$A15,IF($A14&gt;=($G$1+89),IF(AND(MONTH(A15+5)=MONTH(A14+5),MONTH(A15+5)=MONTH(A13+5)),0,1),0),"")</f>
        <v>1</v>
      </c>
      <c r="F15" s="42"/>
      <c r="G15" s="42">
        <f ca="1">IF(NOW()&gt;$A15,IF(G14+E15+F15&gt;24,24,G14+E15+F15),"")</f>
        <v>2</v>
      </c>
    </row>
    <row r="16" spans="1:7" ht="12.75">
      <c r="A16" s="34">
        <f>A15+14</f>
        <v>39837</v>
      </c>
      <c r="B16" s="42"/>
      <c r="C16" s="42"/>
      <c r="D16" s="42">
        <f ca="1">IF(NOW()&gt;$A16,D15+B16+C16,"")</f>
        <v>0</v>
      </c>
      <c r="E16" s="42">
        <f ca="1">IF(NOW()&gt;$A16,IF($A15&gt;=($G$1+89),IF(AND(MONTH(A16+5)=MONTH(A15+5),MONTH(A16+5)=MONTH(A14+5)),0,1),0),"")</f>
        <v>0</v>
      </c>
      <c r="F16" s="42"/>
      <c r="G16" s="42">
        <f ca="1">IF(NOW()&gt;$A16,IF(G15+E16+F16&gt;24,24,G15+E16+F16),"")</f>
        <v>2</v>
      </c>
    </row>
    <row r="17" spans="1:7" ht="12.75">
      <c r="A17" s="34">
        <f>A16+14</f>
        <v>39851</v>
      </c>
      <c r="B17" s="42"/>
      <c r="C17" s="42"/>
      <c r="D17" s="42">
        <f ca="1">IF(NOW()&gt;$A17,D16+B17+C17,"")</f>
        <v>0</v>
      </c>
      <c r="E17" s="42">
        <f ca="1">IF(NOW()&gt;$A17,IF($A16&gt;=($G$1+89),IF(AND(MONTH(A17+5)=MONTH(A16+5),MONTH(A17+5)=MONTH(A15+5)),0,1),0),"")</f>
        <v>1</v>
      </c>
      <c r="F17" s="42"/>
      <c r="G17" s="42">
        <f ca="1">IF(NOW()&gt;$A17,IF(G16+E17+F17&gt;24,24,G16+E17+F17),"")</f>
        <v>3</v>
      </c>
    </row>
    <row r="18" spans="1:7" ht="12.75">
      <c r="A18" s="34">
        <f>A17+14</f>
        <v>39865</v>
      </c>
      <c r="B18" s="42"/>
      <c r="C18" s="42"/>
      <c r="D18" s="42">
        <f ca="1">IF(NOW()&gt;$A18,D17+B18+C18,"")</f>
        <v>0</v>
      </c>
      <c r="E18" s="42">
        <f ca="1">IF(NOW()&gt;$A18,IF($A17&gt;=($G$1+89),IF(AND(MONTH(A18+5)=MONTH(A17+5),MONTH(A18+5)=MONTH(A16+5)),0,1),0),"")</f>
        <v>1</v>
      </c>
      <c r="F18" s="42"/>
      <c r="G18" s="42">
        <f ca="1">IF(NOW()&gt;$A18,IF(G17+E18+F18&gt;24,24,G17+E18+F18),"")</f>
        <v>4</v>
      </c>
    </row>
    <row r="19" spans="1:7" ht="12.75">
      <c r="A19" s="34">
        <f>A18+14</f>
        <v>39879</v>
      </c>
      <c r="B19" s="42"/>
      <c r="C19" s="42"/>
      <c r="D19" s="42">
        <f ca="1">IF(NOW()&gt;$A19,D18+B19+C19,"")</f>
        <v>0</v>
      </c>
      <c r="E19" s="42">
        <f ca="1">IF(NOW()&gt;$A19,IF($A18&gt;=($G$1+89),IF(AND(MONTH(A19+5)=MONTH(A18+5),MONTH(A19+5)=MONTH(A17+5)),0,1),0),"")</f>
        <v>1</v>
      </c>
      <c r="F19" s="42"/>
      <c r="G19" s="42">
        <f ca="1">IF(NOW()&gt;$A19,IF(G18+E19+F19&gt;24,24,G18+E19+F19),"")</f>
        <v>5</v>
      </c>
    </row>
    <row r="20" spans="1:7" ht="12.75">
      <c r="A20" s="34">
        <f>A19+14</f>
        <v>39893</v>
      </c>
      <c r="B20" s="42"/>
      <c r="C20" s="42"/>
      <c r="D20" s="42">
        <f ca="1">IF(NOW()&gt;$A20,D19+B20+C20,"")</f>
        <v>0</v>
      </c>
      <c r="E20" s="42">
        <f ca="1">IF(NOW()&gt;$A20,IF($A19&gt;=($G$1+89),IF(AND(MONTH(A20+5)=MONTH(A19+5),MONTH(A20+5)=MONTH(A18+5)),0,1),0),"")</f>
        <v>1</v>
      </c>
      <c r="F20" s="42"/>
      <c r="G20" s="42">
        <f ca="1">IF(NOW()&gt;$A20,IF(G19+E20+F20&gt;24,24,G19+E20+F20),"")</f>
        <v>6</v>
      </c>
    </row>
    <row r="21" spans="1:7" ht="12.75">
      <c r="A21" s="34">
        <f>A20+14</f>
        <v>39907</v>
      </c>
      <c r="B21" s="42"/>
      <c r="C21" s="42"/>
      <c r="D21" s="42">
        <f ca="1">IF(NOW()&gt;$A21,D20+B21+C21,"")</f>
        <v>0</v>
      </c>
      <c r="E21" s="42">
        <f ca="1">IF(NOW()&gt;$A21,IF($A20&gt;=($G$1+89),IF(AND(MONTH(A21+5)=MONTH(A20+5),MONTH(A21+5)=MONTH(A19+5)),0,1),0),"")</f>
        <v>1</v>
      </c>
      <c r="F21" s="42"/>
      <c r="G21" s="42">
        <f ca="1">IF(NOW()&gt;$A21,IF(G20+E21+F21&gt;24,24,G20+E21+F21),"")</f>
        <v>7</v>
      </c>
    </row>
    <row r="22" spans="1:7" ht="12.75">
      <c r="A22" s="34">
        <f>A21+14</f>
        <v>39921</v>
      </c>
      <c r="B22" s="42"/>
      <c r="C22" s="42"/>
      <c r="D22" s="42">
        <f ca="1">IF(NOW()&gt;$A22,D21+B22+C22,"")</f>
        <v>0</v>
      </c>
      <c r="E22" s="42">
        <f ca="1">IF(NOW()&gt;$A22,IF($A21&gt;=($G$1+89),IF(AND(MONTH(A22+5)=MONTH(A21+5),MONTH(A22+5)=MONTH(A20+5)),0,1),0),"")</f>
        <v>1</v>
      </c>
      <c r="F22" s="42"/>
      <c r="G22" s="42">
        <f ca="1">IF(NOW()&gt;$A22,IF(G21+E22+F22&gt;24,24,G21+E22+F22),"")</f>
        <v>8</v>
      </c>
    </row>
    <row r="23" spans="1:7" ht="12.75">
      <c r="A23" s="34">
        <f>A22+14</f>
        <v>39935</v>
      </c>
      <c r="B23" s="42"/>
      <c r="C23" s="42"/>
      <c r="D23" s="42">
        <f ca="1">IF(NOW()&gt;$A23,D22+B23+C23,"")</f>
      </c>
      <c r="E23" s="42">
        <f ca="1">IF(NOW()&gt;$A23,IF($A22&gt;=($G$1+89),IF(AND(MONTH(A23+5)=MONTH(A22+5),MONTH(A23+5)=MONTH(A21+5)),0,1),0),"")</f>
      </c>
      <c r="F23" s="42"/>
      <c r="G23" s="42">
        <f ca="1">IF(NOW()&gt;$A23,IF(G22+E23+F23&gt;24,24,G22+E23+F23),"")</f>
      </c>
    </row>
    <row r="24" spans="1:4" ht="12.75">
      <c r="A24"/>
      <c r="B24"/>
      <c r="C24"/>
      <c r="D24"/>
    </row>
    <row r="25" spans="1:7" ht="7.5" customHeight="1">
      <c r="A25" s="60"/>
      <c r="B25" s="61"/>
      <c r="C25" s="61"/>
      <c r="D25" s="61"/>
      <c r="E25" s="62"/>
      <c r="F25" s="62"/>
      <c r="G25" s="62"/>
    </row>
  </sheetData>
  <mergeCells count="9">
    <mergeCell ref="B1:E1"/>
    <mergeCell ref="N1:O1"/>
    <mergeCell ref="B2:C2"/>
    <mergeCell ref="N2:O2"/>
    <mergeCell ref="Q2:R2"/>
    <mergeCell ref="B3:C3"/>
    <mergeCell ref="B4:G4"/>
    <mergeCell ref="B6:C6"/>
    <mergeCell ref="E6:F6"/>
  </mergeCells>
  <printOptions horizontalCentered="1"/>
  <pageMargins left="0.5" right="0.5" top="0.5" bottom="0.7388888888888889" header="0.5118055555555555" footer="0.5"/>
  <pageSetup horizontalDpi="300" verticalDpi="300" orientation="landscape"/>
  <headerFooter alignWithMargins="0">
    <oddFooter>&amp;CPage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17" sqref="A17"/>
    </sheetView>
  </sheetViews>
  <sheetFormatPr defaultColWidth="12.57421875" defaultRowHeight="12.75"/>
  <cols>
    <col min="1" max="1" width="11.57421875" style="0" customWidth="1"/>
    <col min="2" max="2" width="9.00390625" style="0" customWidth="1"/>
    <col min="3" max="5" width="9.7109375" style="0" customWidth="1"/>
    <col min="6" max="6" width="11.140625" style="0" customWidth="1"/>
    <col min="7" max="7" width="10.57421875" style="0" customWidth="1"/>
    <col min="8" max="16384" width="11.57421875" style="0" customWidth="1"/>
  </cols>
  <sheetData>
    <row r="1" ht="12.75">
      <c r="A1" t="s">
        <v>123</v>
      </c>
    </row>
    <row r="2" spans="1:8" ht="24" customHeight="1">
      <c r="A2" s="86" t="s">
        <v>124</v>
      </c>
      <c r="B2" s="87" t="s">
        <v>125</v>
      </c>
      <c r="C2" s="87" t="s">
        <v>126</v>
      </c>
      <c r="D2" s="87" t="s">
        <v>127</v>
      </c>
      <c r="E2" s="87" t="s">
        <v>128</v>
      </c>
      <c r="F2" s="87" t="s">
        <v>129</v>
      </c>
      <c r="G2" s="87" t="s">
        <v>130</v>
      </c>
      <c r="H2" s="87" t="s">
        <v>131</v>
      </c>
    </row>
    <row r="3" spans="1:8" ht="21" customHeight="1">
      <c r="A3" t="s">
        <v>132</v>
      </c>
      <c r="B3" s="88">
        <v>13</v>
      </c>
      <c r="C3" s="88">
        <v>0</v>
      </c>
      <c r="D3" s="88">
        <v>0</v>
      </c>
      <c r="E3" s="88">
        <f>D3+C3</f>
        <v>0</v>
      </c>
      <c r="F3" s="88">
        <f>E3*B3</f>
        <v>0</v>
      </c>
      <c r="G3" s="88">
        <f>0.3*F3</f>
        <v>0</v>
      </c>
      <c r="H3" s="88">
        <f>G3+F3</f>
        <v>0</v>
      </c>
    </row>
    <row r="4" spans="1:8" ht="12.75">
      <c r="A4" t="s">
        <v>133</v>
      </c>
      <c r="B4" s="88">
        <v>12.75</v>
      </c>
      <c r="C4" s="88">
        <v>89.7</v>
      </c>
      <c r="D4" s="88">
        <v>0</v>
      </c>
      <c r="E4" s="88">
        <f>D4+C4</f>
        <v>89.7</v>
      </c>
      <c r="F4" s="88">
        <f>E4*B4</f>
        <v>1143.675</v>
      </c>
      <c r="G4" s="88">
        <f>0.3*F4</f>
        <v>343.1025</v>
      </c>
      <c r="H4" s="88">
        <f>G4+F4</f>
        <v>1486.7775</v>
      </c>
    </row>
    <row r="5" spans="1:8" ht="12.75">
      <c r="A5" t="s">
        <v>134</v>
      </c>
      <c r="B5" s="88">
        <v>13.25</v>
      </c>
      <c r="C5" s="88">
        <v>0</v>
      </c>
      <c r="D5" s="88">
        <v>0</v>
      </c>
      <c r="E5" s="88">
        <f>D5+C5</f>
        <v>0</v>
      </c>
      <c r="F5" s="88">
        <f>E5*B5</f>
        <v>0</v>
      </c>
      <c r="G5" s="88">
        <f>0.3*F5</f>
        <v>0</v>
      </c>
      <c r="H5" s="88">
        <f>G5+F5</f>
        <v>0</v>
      </c>
    </row>
    <row r="6" spans="1:8" ht="12.75">
      <c r="A6" t="s">
        <v>135</v>
      </c>
      <c r="B6" s="88">
        <v>13.65</v>
      </c>
      <c r="C6" s="88">
        <v>0</v>
      </c>
      <c r="D6" s="88">
        <v>0</v>
      </c>
      <c r="E6" s="88">
        <f>D6+C6</f>
        <v>0</v>
      </c>
      <c r="F6" s="88">
        <f>E6*B6</f>
        <v>0</v>
      </c>
      <c r="G6" s="88">
        <f>0.3*F6</f>
        <v>0</v>
      </c>
      <c r="H6" s="88">
        <f>G6+F6</f>
        <v>0</v>
      </c>
    </row>
    <row r="7" spans="1:8" ht="12.75">
      <c r="A7" t="s">
        <v>136</v>
      </c>
      <c r="B7" s="88">
        <v>18</v>
      </c>
      <c r="C7" s="88">
        <v>61.5</v>
      </c>
      <c r="D7" s="88">
        <v>3</v>
      </c>
      <c r="E7" s="88">
        <f>D7+C7</f>
        <v>64.5</v>
      </c>
      <c r="F7" s="88">
        <f>E7*B7</f>
        <v>1161</v>
      </c>
      <c r="G7" s="88">
        <f>0.3*F7</f>
        <v>348.30000000000007</v>
      </c>
      <c r="H7" s="88">
        <f>G7+F7</f>
        <v>1509.3000000000002</v>
      </c>
    </row>
    <row r="8" spans="1:8" ht="12.75">
      <c r="A8" t="s">
        <v>137</v>
      </c>
      <c r="B8" s="88">
        <v>12.05</v>
      </c>
      <c r="C8" s="88">
        <v>47.6</v>
      </c>
      <c r="D8" s="88">
        <v>0</v>
      </c>
      <c r="E8" s="88">
        <f>D8+C8</f>
        <v>47.6</v>
      </c>
      <c r="F8" s="88">
        <f>E8*B8</f>
        <v>573.58</v>
      </c>
      <c r="G8" s="88">
        <f>0.3*F8</f>
        <v>172.07400000000004</v>
      </c>
      <c r="H8" s="88">
        <f>G8+F8</f>
        <v>745.6540000000001</v>
      </c>
    </row>
    <row r="9" spans="1:8" ht="12.75">
      <c r="A9" t="s">
        <v>138</v>
      </c>
      <c r="B9" s="88">
        <v>12.5</v>
      </c>
      <c r="C9" s="88">
        <v>0</v>
      </c>
      <c r="D9" s="88">
        <v>0</v>
      </c>
      <c r="E9" s="88">
        <f>D9+C9</f>
        <v>0</v>
      </c>
      <c r="F9" s="88">
        <f>E9*B9</f>
        <v>0</v>
      </c>
      <c r="G9" s="88">
        <f>0.3*F9</f>
        <v>0</v>
      </c>
      <c r="H9" s="88">
        <f>G9+F9</f>
        <v>0</v>
      </c>
    </row>
    <row r="10" spans="1:8" ht="12.75">
      <c r="A10" t="s">
        <v>139</v>
      </c>
      <c r="B10" s="88">
        <v>14</v>
      </c>
      <c r="C10" s="88">
        <v>0</v>
      </c>
      <c r="D10" s="88">
        <v>0</v>
      </c>
      <c r="E10" s="88">
        <f>D10+C10</f>
        <v>0</v>
      </c>
      <c r="F10" s="88">
        <f>E10*B10</f>
        <v>0</v>
      </c>
      <c r="G10" s="88">
        <f>0.3*F10</f>
        <v>0</v>
      </c>
      <c r="H10" s="88">
        <f>G10+F10</f>
        <v>0</v>
      </c>
    </row>
    <row r="11" spans="1:8" ht="12.75">
      <c r="A11" t="s">
        <v>140</v>
      </c>
      <c r="B11" s="88">
        <v>16</v>
      </c>
      <c r="C11" s="88">
        <f>28+9.2</f>
        <v>37.2</v>
      </c>
      <c r="D11" s="88">
        <v>6</v>
      </c>
      <c r="E11" s="88">
        <f>D11+C11</f>
        <v>43.2</v>
      </c>
      <c r="F11" s="88">
        <f>E11*B11</f>
        <v>691.2</v>
      </c>
      <c r="G11" s="88">
        <f>0.3*F11</f>
        <v>207.36000000000004</v>
      </c>
      <c r="H11" s="88">
        <f>G11+F11</f>
        <v>898.5600000000001</v>
      </c>
    </row>
    <row r="12" spans="1:8" ht="12.75">
      <c r="A12" t="s">
        <v>141</v>
      </c>
      <c r="B12" s="88">
        <v>14</v>
      </c>
      <c r="C12" s="88">
        <f>+36+3.3</f>
        <v>39.3</v>
      </c>
      <c r="D12" s="88">
        <v>10</v>
      </c>
      <c r="E12" s="88">
        <f>D12+C12</f>
        <v>49.3</v>
      </c>
      <c r="F12" s="88">
        <f>E12*B12</f>
        <v>690.1999999999999</v>
      </c>
      <c r="G12" s="88">
        <f>0.3*F12</f>
        <v>207.06</v>
      </c>
      <c r="H12" s="88">
        <f>G12+F12</f>
        <v>897.26</v>
      </c>
    </row>
    <row r="13" spans="1:8" ht="12.75">
      <c r="A13" t="s">
        <v>142</v>
      </c>
      <c r="B13" s="88">
        <v>28.85</v>
      </c>
      <c r="C13" s="88">
        <v>46.5</v>
      </c>
      <c r="D13" s="88">
        <v>5</v>
      </c>
      <c r="E13" s="88">
        <f>D13+C13</f>
        <v>51.5</v>
      </c>
      <c r="F13" s="88">
        <f>E13*B13</f>
        <v>1485.775</v>
      </c>
      <c r="G13" s="88">
        <f>0.3*F13</f>
        <v>445.7325000000001</v>
      </c>
      <c r="H13" s="88">
        <f>G13+F13</f>
        <v>1931.5075000000002</v>
      </c>
    </row>
    <row r="14" spans="1:8" ht="12.75">
      <c r="A14" t="s">
        <v>143</v>
      </c>
      <c r="B14" s="88">
        <v>16.5</v>
      </c>
      <c r="C14" s="88">
        <v>1</v>
      </c>
      <c r="D14" s="88">
        <v>5</v>
      </c>
      <c r="E14" s="88">
        <f>D14+C14</f>
        <v>6</v>
      </c>
      <c r="F14" s="88">
        <f>E14*B14</f>
        <v>99</v>
      </c>
      <c r="G14" s="88">
        <f>0.3*F14</f>
        <v>29.700000000000003</v>
      </c>
      <c r="H14" s="88">
        <f>G14+F14</f>
        <v>128.7</v>
      </c>
    </row>
    <row r="15" spans="1:8" ht="12.75">
      <c r="A15" t="s">
        <v>144</v>
      </c>
      <c r="B15" s="88">
        <v>13</v>
      </c>
      <c r="C15" s="88">
        <v>0</v>
      </c>
      <c r="D15" s="88">
        <v>0</v>
      </c>
      <c r="E15" s="88">
        <f>D15+C15</f>
        <v>0</v>
      </c>
      <c r="F15" s="88">
        <f>E15*B15</f>
        <v>0</v>
      </c>
      <c r="G15" s="88">
        <f>0.3*F15</f>
        <v>0</v>
      </c>
      <c r="H15" s="88">
        <f>G15+F15</f>
        <v>0</v>
      </c>
    </row>
    <row r="16" spans="1:8" ht="12.75">
      <c r="A16" t="s">
        <v>145</v>
      </c>
      <c r="B16" s="88">
        <v>17.31</v>
      </c>
      <c r="C16" s="88">
        <v>0</v>
      </c>
      <c r="D16" s="88">
        <v>2.25</v>
      </c>
      <c r="E16" s="88">
        <f>D16+C16</f>
        <v>2.25</v>
      </c>
      <c r="F16" s="88">
        <f>E16*B16</f>
        <v>38.9475</v>
      </c>
      <c r="G16" s="88">
        <f>0.3*F16</f>
        <v>11.68425</v>
      </c>
      <c r="H16" s="88">
        <f>G16+F16</f>
        <v>50.63175</v>
      </c>
    </row>
    <row r="17" spans="6:8" ht="22.5" customHeight="1">
      <c r="F17" s="89">
        <f>SUM(F3:F16)</f>
        <v>5883.3775</v>
      </c>
      <c r="G17" s="89">
        <f>SUM(G3:G16)</f>
        <v>1765.0132500000002</v>
      </c>
      <c r="H17" s="89">
        <f>SUM(H3:H16)</f>
        <v>7648.3907500000005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S25"/>
  <sheetViews>
    <sheetView workbookViewId="0" topLeftCell="A1">
      <selection activeCell="A1" sqref="A1"/>
    </sheetView>
  </sheetViews>
  <sheetFormatPr defaultColWidth="12.57421875" defaultRowHeight="12.75"/>
  <cols>
    <col min="1" max="1" width="12.00390625" style="1" customWidth="1"/>
    <col min="2" max="3" width="6.8515625" style="1" customWidth="1"/>
    <col min="4" max="4" width="12.00390625" style="1" customWidth="1"/>
    <col min="5" max="6" width="6.57421875" style="0" customWidth="1"/>
    <col min="8" max="9" width="6.57421875" style="0" customWidth="1"/>
    <col min="11" max="12" width="6.57421875" style="0" customWidth="1"/>
    <col min="14" max="15" width="6.421875" style="0" customWidth="1"/>
    <col min="17" max="17" width="6.421875" style="0" customWidth="1"/>
    <col min="18" max="18" width="6.57421875" style="0" customWidth="1"/>
    <col min="20" max="38" width="8.421875" style="0" customWidth="1"/>
    <col min="39" max="40" width="8.140625" style="0" customWidth="1"/>
    <col min="41" max="16384" width="11.57421875" style="0" customWidth="1"/>
  </cols>
  <sheetData>
    <row r="1" spans="1:15" ht="12.75">
      <c r="A1" s="21" t="s">
        <v>146</v>
      </c>
      <c r="B1" s="22" t="s">
        <v>147</v>
      </c>
      <c r="C1" s="22"/>
      <c r="D1" s="22"/>
      <c r="E1" s="22"/>
      <c r="F1" s="23">
        <v>360106</v>
      </c>
      <c r="G1" s="24">
        <v>39764</v>
      </c>
      <c r="N1" s="37"/>
      <c r="O1" s="37"/>
    </row>
    <row r="2" spans="1:19" ht="12.75">
      <c r="A2" s="38" t="s">
        <v>84</v>
      </c>
      <c r="B2" s="74" t="s">
        <v>85</v>
      </c>
      <c r="C2" s="74"/>
      <c r="D2" s="74" t="s">
        <v>86</v>
      </c>
      <c r="E2" s="25">
        <v>2080</v>
      </c>
      <c r="F2" s="25">
        <f ca="1">CHOOSE(ROUNDDOWN((NOW()-G1)/365.25,0)+1,0,40,80,80,80,120,120,120,120,120,120,120,120,120,120,120,120,120,120,120,120,120)*E2/2080</f>
        <v>0</v>
      </c>
      <c r="G2" s="24">
        <f>G1+365.25</f>
        <v>40129.25</v>
      </c>
      <c r="L2" s="41"/>
      <c r="M2" s="42"/>
      <c r="N2" s="37"/>
      <c r="O2" s="37"/>
      <c r="P2" s="33"/>
      <c r="Q2" s="43"/>
      <c r="R2" s="43"/>
      <c r="S2" s="44"/>
    </row>
    <row r="3" spans="1:4" ht="12.75">
      <c r="A3" s="45" t="s">
        <v>87</v>
      </c>
      <c r="B3" s="75">
        <f>INDEX($D$7:D$24,COUNT($D$7:D$24),1)</f>
        <v>0</v>
      </c>
      <c r="C3" s="75"/>
      <c r="D3" s="75">
        <f>INDEX($G$7:G$24,COUNT($G$7:G$24),1)</f>
        <v>5</v>
      </c>
    </row>
    <row r="4" spans="1:7" ht="12.75">
      <c r="A4" s="46" t="str">
        <f>TEXT(INDEX($A$7:A$24,COUNT($D$7:D$24),1),"MM/DD/YY")</f>
        <v>04/18/09</v>
      </c>
      <c r="B4" s="47" t="s">
        <v>88</v>
      </c>
      <c r="C4" s="47"/>
      <c r="D4" s="47"/>
      <c r="E4" s="47"/>
      <c r="F4" s="47"/>
      <c r="G4" s="47"/>
    </row>
    <row r="5" spans="1:7" ht="12.75">
      <c r="A5" s="50" t="s">
        <v>91</v>
      </c>
      <c r="B5" s="51" t="s">
        <v>92</v>
      </c>
      <c r="C5" s="51" t="s">
        <v>93</v>
      </c>
      <c r="D5" s="52" t="s">
        <v>94</v>
      </c>
      <c r="E5" s="51" t="s">
        <v>92</v>
      </c>
      <c r="F5" s="51" t="s">
        <v>93</v>
      </c>
      <c r="G5" s="52" t="s">
        <v>94</v>
      </c>
    </row>
    <row r="6" spans="1:7" ht="12.75">
      <c r="A6" s="51" t="s">
        <v>97</v>
      </c>
      <c r="B6" s="51" t="s">
        <v>95</v>
      </c>
      <c r="C6" s="51"/>
      <c r="D6" s="51" t="s">
        <v>95</v>
      </c>
      <c r="E6" s="51" t="s">
        <v>96</v>
      </c>
      <c r="F6" s="51"/>
      <c r="G6" s="51" t="s">
        <v>96</v>
      </c>
    </row>
    <row r="7" spans="1:7" ht="12.75">
      <c r="A7" s="34">
        <v>39767</v>
      </c>
      <c r="B7" s="57"/>
      <c r="C7" s="57"/>
      <c r="D7" s="42">
        <v>0</v>
      </c>
      <c r="E7" s="57"/>
      <c r="F7" s="57"/>
      <c r="G7" s="42">
        <v>0</v>
      </c>
    </row>
    <row r="8" spans="1:7" ht="12.75">
      <c r="A8" s="34">
        <f>A7+14</f>
        <v>39781</v>
      </c>
      <c r="B8" s="42"/>
      <c r="C8" s="42"/>
      <c r="D8" s="42">
        <f ca="1">IF(NOW()&gt;$A8,D7+B8+C8,"")</f>
        <v>0</v>
      </c>
      <c r="E8" s="42">
        <f ca="1">IF(NOW()&gt;$A8,0,"")</f>
        <v>0</v>
      </c>
      <c r="F8" s="42"/>
      <c r="G8" s="42">
        <f ca="1">IF(NOW()&gt;$A8,IF(G7+E8+F8&gt;24,24,G7+E8+F8),"")</f>
        <v>0</v>
      </c>
    </row>
    <row r="9" spans="1:7" ht="12.75">
      <c r="A9" s="34">
        <f>A8+14</f>
        <v>39795</v>
      </c>
      <c r="B9" s="42"/>
      <c r="C9" s="42"/>
      <c r="D9" s="42">
        <f ca="1">IF(NOW()&gt;$A9,D8+B9+C9,"")</f>
        <v>0</v>
      </c>
      <c r="E9" s="42">
        <f ca="1">IF(NOW()&gt;$A9,E8,"")</f>
        <v>0</v>
      </c>
      <c r="F9" s="42"/>
      <c r="G9" s="42">
        <f ca="1">IF(NOW()&gt;$A9,IF(G8+E9+F9&gt;24,24,G8+E9+F9),"")</f>
        <v>0</v>
      </c>
    </row>
    <row r="10" spans="1:7" ht="12.75">
      <c r="A10" s="34">
        <f>A9+14</f>
        <v>39809</v>
      </c>
      <c r="B10" s="42"/>
      <c r="C10" s="42"/>
      <c r="D10" s="42">
        <f ca="1">IF(NOW()&gt;$A10,D9+B10+C10,"")</f>
        <v>0</v>
      </c>
      <c r="E10" s="42">
        <f ca="1">IF(NOW()&gt;$A10,E9,"")</f>
        <v>0</v>
      </c>
      <c r="F10" s="42"/>
      <c r="G10" s="42">
        <f ca="1">IF(NOW()&gt;$A10,IF(G9+E10+F10&gt;24,24,G9+E10+F10),"")</f>
        <v>0</v>
      </c>
    </row>
    <row r="11" spans="1:7" ht="12.75">
      <c r="A11" s="34">
        <f>A10+14</f>
        <v>39823</v>
      </c>
      <c r="B11" s="42"/>
      <c r="C11" s="42"/>
      <c r="D11" s="42">
        <f ca="1">IF(NOW()&gt;$A11,D10+B11+C11,"")</f>
        <v>0</v>
      </c>
      <c r="E11" s="42">
        <f ca="1">IF(NOW()&gt;$A11,E10,"")</f>
        <v>0</v>
      </c>
      <c r="F11" s="42"/>
      <c r="G11" s="42">
        <f ca="1">IF(NOW()&gt;$A11,IF(G10+E11+F11&gt;24,24,G10+E11+F11),"")</f>
        <v>0</v>
      </c>
    </row>
    <row r="12" spans="1:7" ht="12.75">
      <c r="A12" s="34">
        <f>A11+14</f>
        <v>39837</v>
      </c>
      <c r="B12" s="42"/>
      <c r="C12" s="42"/>
      <c r="D12" s="42">
        <f ca="1">IF(NOW()&gt;$A12,D11+B12+C12,"")</f>
        <v>0</v>
      </c>
      <c r="E12" s="42">
        <f ca="1">IF(NOW()&gt;$A12,E11,"")</f>
        <v>0</v>
      </c>
      <c r="F12" s="42"/>
      <c r="G12" s="42">
        <f ca="1">IF(NOW()&gt;$A12,IF(G11+E12+F12&gt;24,24,G11+E12+F12),"")</f>
        <v>0</v>
      </c>
    </row>
    <row r="13" spans="1:7" ht="12.75">
      <c r="A13" s="34">
        <f>A12+14</f>
        <v>39851</v>
      </c>
      <c r="B13" s="42"/>
      <c r="C13" s="42"/>
      <c r="D13" s="42">
        <f ca="1">IF(NOW()&gt;$A13,D12+B13+C13,"")</f>
        <v>0</v>
      </c>
      <c r="E13" s="42">
        <f ca="1">IF(NOW()&gt;$A13,E12,"")</f>
        <v>0</v>
      </c>
      <c r="F13" s="42"/>
      <c r="G13" s="42">
        <f ca="1">IF(NOW()&gt;$A13,IF(G12+E13+F13&gt;24,24,G12+E13+F13),"")</f>
        <v>0</v>
      </c>
    </row>
    <row r="14" spans="1:7" ht="12.75">
      <c r="A14" s="34">
        <f>A13+14</f>
        <v>39865</v>
      </c>
      <c r="B14" s="42"/>
      <c r="C14" s="42"/>
      <c r="D14" s="42">
        <f ca="1">IF(NOW()&gt;$A14,D13+B14+C14,"")</f>
        <v>0</v>
      </c>
      <c r="E14" s="42">
        <f ca="1">IF(NOW()&gt;$A14,1,"")</f>
        <v>1</v>
      </c>
      <c r="F14" s="42"/>
      <c r="G14" s="42">
        <f ca="1">IF(NOW()&gt;$A14,IF(G13+E14+F14&gt;24,24,G13+E14+F14),"")</f>
        <v>1</v>
      </c>
    </row>
    <row r="15" spans="1:7" ht="12.75">
      <c r="A15" s="34">
        <f>A14+14</f>
        <v>39879</v>
      </c>
      <c r="B15" s="42"/>
      <c r="C15" s="42"/>
      <c r="D15" s="42">
        <f ca="1">IF(NOW()&gt;$A15,D14+B15+C15,"")</f>
        <v>0</v>
      </c>
      <c r="E15" s="42">
        <f ca="1">IF(NOW()&gt;$A15,E14,"")</f>
        <v>1</v>
      </c>
      <c r="F15" s="42"/>
      <c r="G15" s="42">
        <f ca="1">IF(NOW()&gt;$A15,IF(G14+E15+F15&gt;24,24,G14+E15+F15),"")</f>
        <v>2</v>
      </c>
    </row>
    <row r="16" spans="1:7" ht="12.75">
      <c r="A16" s="34">
        <f>A15+14</f>
        <v>39893</v>
      </c>
      <c r="B16" s="42"/>
      <c r="C16" s="42"/>
      <c r="D16" s="42">
        <f ca="1">IF(NOW()&gt;$A16,D15+B16+C16,"")</f>
        <v>0</v>
      </c>
      <c r="E16" s="42">
        <f ca="1">IF(NOW()&gt;$A16,E15,"")</f>
        <v>1</v>
      </c>
      <c r="F16" s="42"/>
      <c r="G16" s="42">
        <f ca="1">IF(NOW()&gt;$A16,IF(G15+E16+F16&gt;24,24,G15+E16+F16),"")</f>
        <v>3</v>
      </c>
    </row>
    <row r="17" spans="1:7" ht="12.75">
      <c r="A17" s="34">
        <f>A16+14</f>
        <v>39907</v>
      </c>
      <c r="B17" s="42"/>
      <c r="C17" s="42"/>
      <c r="D17" s="42">
        <f ca="1">IF(NOW()&gt;$A17,D16+B17+C17,"")</f>
        <v>0</v>
      </c>
      <c r="E17" s="42">
        <f ca="1">IF(NOW()&gt;$A17,E16,"")</f>
        <v>1</v>
      </c>
      <c r="F17" s="42"/>
      <c r="G17" s="42">
        <f ca="1">IF(NOW()&gt;$A17,IF(G16+E17+F17&gt;24,24,G16+E17+F17),"")</f>
        <v>4</v>
      </c>
    </row>
    <row r="18" spans="1:7" ht="12.75">
      <c r="A18" s="34">
        <f>A17+14</f>
        <v>39921</v>
      </c>
      <c r="B18" s="42"/>
      <c r="C18" s="42"/>
      <c r="D18" s="42">
        <f ca="1">IF(NOW()&gt;$A18,D17+B18+C18,"")</f>
        <v>0</v>
      </c>
      <c r="E18" s="42">
        <f ca="1">IF(NOW()&gt;$A18,E17,"")</f>
        <v>1</v>
      </c>
      <c r="F18" s="42"/>
      <c r="G18" s="42">
        <f ca="1">IF(NOW()&gt;$A18,IF(G17+E18+F18&gt;24,24,G17+E18+F18),"")</f>
        <v>5</v>
      </c>
    </row>
    <row r="19" spans="1:7" ht="12.75">
      <c r="A19" s="34">
        <f>A18+14</f>
        <v>39935</v>
      </c>
      <c r="B19" s="42"/>
      <c r="C19" s="42"/>
      <c r="D19" s="42">
        <f ca="1">IF(NOW()&gt;$A19,D18+B19+C19,"")</f>
      </c>
      <c r="E19" s="42">
        <f ca="1">IF(NOW()&gt;$A19,E18,"")</f>
      </c>
      <c r="F19" s="42"/>
      <c r="G19" s="42">
        <f ca="1">IF(NOW()&gt;$A19,IF(G18+E19+F19&gt;24,24,G18+E19+F19),"")</f>
      </c>
    </row>
    <row r="20" spans="1:7" ht="12.75">
      <c r="A20" s="34">
        <f>A19+14</f>
        <v>39949</v>
      </c>
      <c r="B20" s="42"/>
      <c r="C20" s="42"/>
      <c r="D20" s="42">
        <f ca="1">IF(NOW()&gt;$A20,D19+B20+C20,"")</f>
      </c>
      <c r="E20" s="42">
        <f ca="1">IF(NOW()&gt;$A20,E19,"")</f>
      </c>
      <c r="F20" s="42"/>
      <c r="G20" s="42">
        <f ca="1">IF(NOW()&gt;$A20,IF(G19+E20+F20&gt;24,24,G19+E20+F20),"")</f>
      </c>
    </row>
    <row r="21" spans="1:7" ht="12.75">
      <c r="A21" s="34">
        <f>A20+14</f>
        <v>39963</v>
      </c>
      <c r="B21" s="42"/>
      <c r="C21" s="42"/>
      <c r="D21" s="42">
        <f ca="1">IF(NOW()&gt;$A21,D20+B21+C21,"")</f>
      </c>
      <c r="E21" s="42">
        <f ca="1">IF(NOW()&gt;$A21,E20,"")</f>
      </c>
      <c r="F21" s="42"/>
      <c r="G21" s="42">
        <f ca="1">IF(NOW()&gt;$A21,IF(G20+E21+F21&gt;24,24,G20+E21+F21),"")</f>
      </c>
    </row>
    <row r="22" spans="1:7" ht="12.75">
      <c r="A22" s="34">
        <f>A21+14</f>
        <v>39977</v>
      </c>
      <c r="B22" s="42"/>
      <c r="C22" s="42"/>
      <c r="D22" s="42">
        <f ca="1">IF(NOW()&gt;$A22,D21+B22+C22,"")</f>
      </c>
      <c r="E22" s="42">
        <f ca="1">IF(NOW()&gt;$A22,E21,"")</f>
      </c>
      <c r="F22" s="42"/>
      <c r="G22" s="42">
        <f ca="1">IF(NOW()&gt;$A22,IF(G21+E22+F22&gt;24,24,G21+E22+F22),"")</f>
      </c>
    </row>
    <row r="23" spans="1:7" ht="12.75">
      <c r="A23" s="34">
        <f>A22+14</f>
        <v>39991</v>
      </c>
      <c r="B23" s="42"/>
      <c r="C23" s="42"/>
      <c r="D23" s="42">
        <f ca="1">IF(NOW()&gt;$A23,D22+B23+C23,"")</f>
      </c>
      <c r="E23" s="42">
        <f ca="1">IF(NOW()&gt;$A23,E22,"")</f>
      </c>
      <c r="F23" s="42"/>
      <c r="G23" s="42">
        <f ca="1">IF(NOW()&gt;$A23,IF(G22+E23+F23&gt;24,24,G22+E23+F23),"")</f>
      </c>
    </row>
    <row r="24" spans="1:4" ht="12.75">
      <c r="A24"/>
      <c r="B24"/>
      <c r="C24"/>
      <c r="D24"/>
    </row>
    <row r="25" spans="1:7" ht="7.5" customHeight="1">
      <c r="A25" s="60"/>
      <c r="B25" s="61"/>
      <c r="C25" s="61"/>
      <c r="D25" s="61"/>
      <c r="E25" s="62"/>
      <c r="F25" s="62"/>
      <c r="G25" s="62"/>
    </row>
  </sheetData>
  <mergeCells count="9">
    <mergeCell ref="B1:E1"/>
    <mergeCell ref="N1:O1"/>
    <mergeCell ref="B2:C2"/>
    <mergeCell ref="N2:O2"/>
    <mergeCell ref="Q2:R2"/>
    <mergeCell ref="B3:C3"/>
    <mergeCell ref="B4:G4"/>
    <mergeCell ref="B6:C6"/>
    <mergeCell ref="E6:F6"/>
  </mergeCells>
  <printOptions horizontalCentered="1"/>
  <pageMargins left="0.5" right="0.5" top="0.5" bottom="0.7388888888888889" header="0.5118055555555555" footer="0.5"/>
  <pageSetup horizontalDpi="300" verticalDpi="300" orientation="landscape"/>
  <headerFooter alignWithMargins="0">
    <oddFooter>&amp;CPage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S25"/>
  <sheetViews>
    <sheetView workbookViewId="0" topLeftCell="A16">
      <selection activeCell="A24" sqref="A24"/>
    </sheetView>
  </sheetViews>
  <sheetFormatPr defaultColWidth="12.57421875" defaultRowHeight="12.75"/>
  <cols>
    <col min="1" max="1" width="12.00390625" style="1" customWidth="1"/>
    <col min="2" max="3" width="6.8515625" style="1" customWidth="1"/>
    <col min="4" max="4" width="12.00390625" style="1" customWidth="1"/>
    <col min="5" max="6" width="6.57421875" style="0" customWidth="1"/>
    <col min="8" max="9" width="6.57421875" style="0" customWidth="1"/>
    <col min="11" max="12" width="6.57421875" style="0" customWidth="1"/>
    <col min="14" max="15" width="6.421875" style="0" customWidth="1"/>
    <col min="17" max="17" width="6.421875" style="0" customWidth="1"/>
    <col min="18" max="18" width="6.57421875" style="0" customWidth="1"/>
    <col min="20" max="38" width="8.421875" style="0" customWidth="1"/>
    <col min="39" max="40" width="8.140625" style="0" customWidth="1"/>
    <col min="41" max="16384" width="11.57421875" style="0" customWidth="1"/>
  </cols>
  <sheetData>
    <row r="1" spans="1:15" ht="12.75">
      <c r="A1" s="21" t="s">
        <v>25</v>
      </c>
      <c r="B1" s="22" t="s">
        <v>148</v>
      </c>
      <c r="C1" s="22"/>
      <c r="D1" s="22"/>
      <c r="E1" s="22"/>
      <c r="F1" s="23">
        <v>360106</v>
      </c>
      <c r="G1" s="24">
        <v>39745</v>
      </c>
      <c r="N1" s="37"/>
      <c r="O1" s="37"/>
    </row>
    <row r="2" spans="1:19" ht="12.75">
      <c r="A2" s="38" t="s">
        <v>84</v>
      </c>
      <c r="B2" s="74" t="s">
        <v>85</v>
      </c>
      <c r="C2" s="74"/>
      <c r="D2" s="74" t="s">
        <v>86</v>
      </c>
      <c r="E2" s="25">
        <v>2080</v>
      </c>
      <c r="F2" s="25">
        <f ca="1">CHOOSE(ROUNDDOWN((NOW()-G1)/365.25,0)+1,0,40,80,80,80,120,120,120,120,120,120,120,120,120,120,120,120,120,120,120,120,120)*E2/2080</f>
        <v>0</v>
      </c>
      <c r="G2" s="24">
        <f>G1+90</f>
        <v>39835</v>
      </c>
      <c r="L2" s="41"/>
      <c r="M2" s="42"/>
      <c r="N2" s="37"/>
      <c r="O2" s="37"/>
      <c r="P2" s="33"/>
      <c r="Q2" s="43"/>
      <c r="R2" s="43"/>
      <c r="S2" s="44"/>
    </row>
    <row r="3" spans="1:4" ht="12.75">
      <c r="A3" s="45" t="s">
        <v>87</v>
      </c>
      <c r="B3" s="75">
        <f>INDEX($D$7:D$24,COUNT($D$7:D$24),1)</f>
        <v>0</v>
      </c>
      <c r="C3" s="75"/>
      <c r="D3" s="75">
        <f>INDEX($G$7:G$24,COUNT($G$7:G$24),1)</f>
        <v>6</v>
      </c>
    </row>
    <row r="4" spans="1:7" ht="12.75">
      <c r="A4" s="46" t="str">
        <f>TEXT(INDEX($A$7:A$24,COUNT($D$7:D$24),1),"MM/DD/YY")</f>
        <v>04/18/09</v>
      </c>
      <c r="B4" s="47" t="s">
        <v>88</v>
      </c>
      <c r="C4" s="47"/>
      <c r="D4" s="47"/>
      <c r="E4" s="47"/>
      <c r="F4" s="47"/>
      <c r="G4" s="47"/>
    </row>
    <row r="5" spans="1:7" ht="12.75">
      <c r="A5" s="50" t="s">
        <v>91</v>
      </c>
      <c r="B5" s="51" t="s">
        <v>92</v>
      </c>
      <c r="C5" s="51" t="s">
        <v>93</v>
      </c>
      <c r="D5" s="52" t="s">
        <v>94</v>
      </c>
      <c r="E5" s="51" t="s">
        <v>92</v>
      </c>
      <c r="F5" s="51" t="s">
        <v>93</v>
      </c>
      <c r="G5" s="52" t="s">
        <v>94</v>
      </c>
    </row>
    <row r="6" spans="1:7" ht="12.75">
      <c r="A6" s="51" t="s">
        <v>97</v>
      </c>
      <c r="B6" s="51" t="s">
        <v>95</v>
      </c>
      <c r="C6" s="51"/>
      <c r="D6" s="51" t="s">
        <v>95</v>
      </c>
      <c r="E6" s="51" t="s">
        <v>96</v>
      </c>
      <c r="F6" s="51"/>
      <c r="G6" s="51" t="s">
        <v>96</v>
      </c>
    </row>
    <row r="7" spans="1:7" ht="12.75">
      <c r="A7" s="34">
        <v>39753</v>
      </c>
      <c r="B7" s="57"/>
      <c r="C7" s="57"/>
      <c r="D7" s="42">
        <v>0</v>
      </c>
      <c r="E7" s="57"/>
      <c r="F7" s="57"/>
      <c r="G7" s="42">
        <v>0</v>
      </c>
    </row>
    <row r="8" spans="1:7" ht="12.75">
      <c r="A8" s="34">
        <f>A7+14</f>
        <v>39767</v>
      </c>
      <c r="B8" s="42"/>
      <c r="C8" s="42"/>
      <c r="D8" s="42">
        <f ca="1">IF(NOW()&gt;$A8,D7+B8+C8,"")</f>
        <v>0</v>
      </c>
      <c r="E8" s="42">
        <f ca="1">IF(NOW()&gt;$A8,0,"")</f>
        <v>0</v>
      </c>
      <c r="F8" s="42"/>
      <c r="G8" s="42">
        <f ca="1">IF(NOW()&gt;$A8,IF(G7+E8+F8&gt;24,24,G7+E8+F8),"")</f>
        <v>0</v>
      </c>
    </row>
    <row r="9" spans="1:7" ht="12.75">
      <c r="A9" s="34">
        <f>A8+14</f>
        <v>39781</v>
      </c>
      <c r="B9" s="42"/>
      <c r="C9" s="42"/>
      <c r="D9" s="42">
        <f ca="1">IF(NOW()&gt;$A9,D8+B9+C9,"")</f>
        <v>0</v>
      </c>
      <c r="E9" s="42">
        <f ca="1">IF(NOW()&gt;$A9,E8,"")</f>
        <v>0</v>
      </c>
      <c r="F9" s="42"/>
      <c r="G9" s="42">
        <f ca="1">IF(NOW()&gt;$A9,IF(G8+E9+F9&gt;24,24,G8+E9+F9),"")</f>
        <v>0</v>
      </c>
    </row>
    <row r="10" spans="1:7" ht="12.75">
      <c r="A10" s="34">
        <f>A9+14</f>
        <v>39795</v>
      </c>
      <c r="B10" s="42"/>
      <c r="C10" s="42"/>
      <c r="D10" s="42">
        <f ca="1">IF(NOW()&gt;$A10,D9+B10+C10,"")</f>
        <v>0</v>
      </c>
      <c r="E10" s="42">
        <f ca="1">IF(NOW()&gt;$A10,E9,"")</f>
        <v>0</v>
      </c>
      <c r="F10" s="42"/>
      <c r="G10" s="42">
        <f ca="1">IF(NOW()&gt;$A10,IF(G9+E10+F10&gt;24,24,G9+E10+F10),"")</f>
        <v>0</v>
      </c>
    </row>
    <row r="11" spans="1:7" ht="12.75">
      <c r="A11" s="34">
        <f>A10+14</f>
        <v>39809</v>
      </c>
      <c r="B11" s="42"/>
      <c r="C11" s="42"/>
      <c r="D11" s="42">
        <f ca="1">IF(NOW()&gt;$A11,D10+B11+C11,"")</f>
        <v>0</v>
      </c>
      <c r="E11" s="42">
        <f ca="1">IF(NOW()&gt;$A11,E10,"")</f>
        <v>0</v>
      </c>
      <c r="F11" s="42"/>
      <c r="G11" s="42">
        <f ca="1">IF(NOW()&gt;$A11,IF(G10+E11+F11&gt;24,24,G10+E11+F11),"")</f>
        <v>0</v>
      </c>
    </row>
    <row r="12" spans="1:7" ht="12.75">
      <c r="A12" s="34">
        <f>A11+14</f>
        <v>39823</v>
      </c>
      <c r="B12" s="42"/>
      <c r="C12" s="42"/>
      <c r="D12" s="42">
        <f ca="1">IF(NOW()&gt;$A12,D11+B12+C12,"")</f>
        <v>0</v>
      </c>
      <c r="E12" s="42">
        <f ca="1">IF(NOW()&gt;$A12,E11,"")</f>
        <v>0</v>
      </c>
      <c r="F12" s="42"/>
      <c r="G12" s="42">
        <f ca="1">IF(NOW()&gt;$A12,IF(G11+E12+F12&gt;24,24,G11+E12+F12),"")</f>
        <v>0</v>
      </c>
    </row>
    <row r="13" spans="1:7" ht="12.75">
      <c r="A13" s="34">
        <f>A12+14</f>
        <v>39837</v>
      </c>
      <c r="B13" s="42"/>
      <c r="C13" s="42"/>
      <c r="D13" s="42">
        <f ca="1">IF(NOW()&gt;$A13,D12+B13+C13,"")</f>
        <v>0</v>
      </c>
      <c r="E13" s="42">
        <f ca="1">IF(NOW()&gt;$A13,E12,"")</f>
        <v>0</v>
      </c>
      <c r="F13" s="42"/>
      <c r="G13" s="42">
        <f ca="1">IF(NOW()&gt;$A13,IF(G12+E13+F13&gt;24,24,G12+E13+F13),"")</f>
        <v>0</v>
      </c>
    </row>
    <row r="14" spans="1:7" ht="12.75">
      <c r="A14" s="34">
        <f>A13+14</f>
        <v>39851</v>
      </c>
      <c r="B14" s="42"/>
      <c r="C14" s="42"/>
      <c r="D14" s="42">
        <f ca="1">IF(NOW()&gt;$A14,D13+B14+C14,"")</f>
        <v>0</v>
      </c>
      <c r="E14" s="42">
        <f ca="1">IF(NOW()&gt;$A14,1,"")</f>
        <v>1</v>
      </c>
      <c r="F14" s="42"/>
      <c r="G14" s="42">
        <f ca="1">IF(NOW()&gt;$A14,IF(G13+E14+F14&gt;24,24,G13+E14+F14),"")</f>
        <v>1</v>
      </c>
    </row>
    <row r="15" spans="1:7" ht="12.75">
      <c r="A15" s="34">
        <f>A14+14</f>
        <v>39865</v>
      </c>
      <c r="B15" s="42"/>
      <c r="C15" s="42"/>
      <c r="D15" s="42">
        <f ca="1">IF(NOW()&gt;$A15,D14+B15+C15,"")</f>
        <v>0</v>
      </c>
      <c r="E15" s="42">
        <f ca="1">IF(NOW()&gt;$A15,E14,"")</f>
        <v>1</v>
      </c>
      <c r="F15" s="42"/>
      <c r="G15" s="42">
        <f ca="1">IF(NOW()&gt;$A15,IF(G14+E15+F15&gt;24,24,G14+E15+F15),"")</f>
        <v>2</v>
      </c>
    </row>
    <row r="16" spans="1:7" ht="12.75">
      <c r="A16" s="34">
        <f>A15+14</f>
        <v>39879</v>
      </c>
      <c r="B16" s="42"/>
      <c r="C16" s="42"/>
      <c r="D16" s="42">
        <f ca="1">IF(NOW()&gt;$A16,D15+B16+C16,"")</f>
        <v>0</v>
      </c>
      <c r="E16" s="42">
        <f ca="1">IF(NOW()&gt;$A16,E15,"")</f>
        <v>1</v>
      </c>
      <c r="F16" s="42"/>
      <c r="G16" s="42">
        <f ca="1">IF(NOW()&gt;$A16,IF(G15+E16+F16&gt;24,24,G15+E16+F16),"")</f>
        <v>3</v>
      </c>
    </row>
    <row r="17" spans="1:7" ht="12.75">
      <c r="A17" s="34">
        <f>A16+14</f>
        <v>39893</v>
      </c>
      <c r="B17" s="42"/>
      <c r="C17" s="42"/>
      <c r="D17" s="42">
        <f ca="1">IF(NOW()&gt;$A17,D16+B17+C17,"")</f>
        <v>0</v>
      </c>
      <c r="E17" s="42">
        <f ca="1">IF(NOW()&gt;$A17,E16,"")</f>
        <v>1</v>
      </c>
      <c r="F17" s="42"/>
      <c r="G17" s="42">
        <f ca="1">IF(NOW()&gt;$A17,IF(G16+E17+F17&gt;24,24,G16+E17+F17),"")</f>
        <v>4</v>
      </c>
    </row>
    <row r="18" spans="1:7" ht="12.75">
      <c r="A18" s="34">
        <f>A17+14</f>
        <v>39907</v>
      </c>
      <c r="B18" s="42"/>
      <c r="C18" s="42"/>
      <c r="D18" s="42">
        <f ca="1">IF(NOW()&gt;$A18,D17+B18+C18,"")</f>
        <v>0</v>
      </c>
      <c r="E18" s="42">
        <f ca="1">IF(NOW()&gt;$A18,E17,"")</f>
        <v>1</v>
      </c>
      <c r="F18" s="42"/>
      <c r="G18" s="42">
        <f ca="1">IF(NOW()&gt;$A18,IF(G17+E18+F18&gt;24,24,G17+E18+F18),"")</f>
        <v>5</v>
      </c>
    </row>
    <row r="19" spans="1:7" ht="12.75">
      <c r="A19" s="34">
        <f>A18+14</f>
        <v>39921</v>
      </c>
      <c r="B19" s="42"/>
      <c r="C19" s="42"/>
      <c r="D19" s="42">
        <f ca="1">IF(NOW()&gt;$A19,D18+B19+C19,"")</f>
        <v>0</v>
      </c>
      <c r="E19" s="42">
        <f ca="1">IF(NOW()&gt;$A19,E18,"")</f>
        <v>1</v>
      </c>
      <c r="F19" s="42"/>
      <c r="G19" s="42">
        <f ca="1">IF(NOW()&gt;$A19,IF(G18+E19+F19&gt;24,24,G18+E19+F19),"")</f>
        <v>6</v>
      </c>
    </row>
    <row r="20" spans="1:7" ht="12.75">
      <c r="A20" s="34">
        <f>A19+14</f>
        <v>39935</v>
      </c>
      <c r="B20" s="42"/>
      <c r="C20" s="42"/>
      <c r="D20" s="42">
        <f ca="1">IF(NOW()&gt;$A20,D19+B20+C20,"")</f>
      </c>
      <c r="E20" s="42">
        <f ca="1">IF(NOW()&gt;$A20,E19,"")</f>
      </c>
      <c r="F20" s="42"/>
      <c r="G20" s="42">
        <f ca="1">IF(NOW()&gt;$A20,IF(G19+E20+F20&gt;24,24,G19+E20+F20),"")</f>
      </c>
    </row>
    <row r="21" spans="1:7" ht="12.75">
      <c r="A21" s="34">
        <f>A20+14</f>
        <v>39949</v>
      </c>
      <c r="B21" s="42"/>
      <c r="C21" s="42"/>
      <c r="D21" s="42">
        <f ca="1">IF(NOW()&gt;$A21,D20+B21+C21,"")</f>
      </c>
      <c r="E21" s="42">
        <f ca="1">IF(NOW()&gt;$A21,E20,"")</f>
      </c>
      <c r="F21" s="42"/>
      <c r="G21" s="42">
        <f ca="1">IF(NOW()&gt;$A21,IF(G20+E21+F21&gt;24,24,G20+E21+F21),"")</f>
      </c>
    </row>
    <row r="22" spans="1:7" ht="12.75">
      <c r="A22" s="34">
        <f>A21+14</f>
        <v>39963</v>
      </c>
      <c r="B22" s="42"/>
      <c r="C22" s="42"/>
      <c r="D22" s="42">
        <f ca="1">IF(NOW()&gt;$A22,D21+B22+C22,"")</f>
      </c>
      <c r="E22" s="42">
        <f ca="1">IF(NOW()&gt;$A22,E21,"")</f>
      </c>
      <c r="F22" s="42"/>
      <c r="G22" s="42">
        <f ca="1">IF(NOW()&gt;$A22,IF(G21+E22+F22&gt;24,24,G21+E22+F22),"")</f>
      </c>
    </row>
    <row r="23" spans="1:7" ht="12.75">
      <c r="A23" s="34">
        <f>A22+14</f>
        <v>39977</v>
      </c>
      <c r="B23" s="42"/>
      <c r="C23" s="42"/>
      <c r="D23" s="42">
        <f ca="1">IF(NOW()&gt;$A23,D22+B23+C23,"")</f>
      </c>
      <c r="E23" s="42">
        <f ca="1">IF(NOW()&gt;$A23,E22,"")</f>
      </c>
      <c r="F23" s="42"/>
      <c r="G23" s="42">
        <f ca="1">IF(NOW()&gt;$A23,IF(G22+E23+F23&gt;24,24,G22+E23+F23),"")</f>
      </c>
    </row>
    <row r="24" spans="1:4" ht="12.75">
      <c r="A24"/>
      <c r="B24"/>
      <c r="C24"/>
      <c r="D24"/>
    </row>
    <row r="25" spans="1:7" ht="7.5" customHeight="1">
      <c r="A25" s="60"/>
      <c r="B25" s="61"/>
      <c r="C25" s="61"/>
      <c r="D25" s="61"/>
      <c r="E25" s="62"/>
      <c r="F25" s="62"/>
      <c r="G25" s="62"/>
    </row>
  </sheetData>
  <mergeCells count="9">
    <mergeCell ref="B1:E1"/>
    <mergeCell ref="N1:O1"/>
    <mergeCell ref="B2:C2"/>
    <mergeCell ref="N2:O2"/>
    <mergeCell ref="Q2:R2"/>
    <mergeCell ref="B3:C3"/>
    <mergeCell ref="B4:G4"/>
    <mergeCell ref="B6:C6"/>
    <mergeCell ref="E6:F6"/>
  </mergeCells>
  <printOptions horizontalCentered="1"/>
  <pageMargins left="0.5" right="0.5" top="0.5" bottom="0.7388888888888889" header="0.5118055555555555" footer="0.5"/>
  <pageSetup horizontalDpi="300" verticalDpi="300" orientation="landscape"/>
  <headerFooter alignWithMargins="0">
    <oddFooter>&amp;CPage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S25"/>
  <sheetViews>
    <sheetView workbookViewId="0" topLeftCell="A1">
      <selection activeCell="A24" sqref="A24"/>
    </sheetView>
  </sheetViews>
  <sheetFormatPr defaultColWidth="12.57421875" defaultRowHeight="12.75"/>
  <cols>
    <col min="1" max="1" width="12.00390625" style="1" customWidth="1"/>
    <col min="2" max="3" width="6.8515625" style="1" customWidth="1"/>
    <col min="4" max="4" width="12.00390625" style="1" customWidth="1"/>
    <col min="5" max="6" width="6.57421875" style="0" customWidth="1"/>
    <col min="8" max="9" width="6.57421875" style="0" customWidth="1"/>
    <col min="11" max="12" width="6.57421875" style="0" customWidth="1"/>
    <col min="14" max="15" width="6.421875" style="0" customWidth="1"/>
    <col min="17" max="17" width="6.421875" style="0" customWidth="1"/>
    <col min="18" max="18" width="6.57421875" style="0" customWidth="1"/>
    <col min="20" max="38" width="8.421875" style="0" customWidth="1"/>
    <col min="39" max="40" width="8.140625" style="0" customWidth="1"/>
    <col min="41" max="16384" width="11.57421875" style="0" customWidth="1"/>
  </cols>
  <sheetData>
    <row r="1" spans="1:15" ht="12.75">
      <c r="A1" s="21" t="s">
        <v>25</v>
      </c>
      <c r="B1" s="22" t="s">
        <v>149</v>
      </c>
      <c r="C1" s="22"/>
      <c r="D1" s="22"/>
      <c r="E1" s="22"/>
      <c r="F1" s="23">
        <v>360106</v>
      </c>
      <c r="G1" s="24">
        <v>39743</v>
      </c>
      <c r="N1" s="37"/>
      <c r="O1" s="37"/>
    </row>
    <row r="2" spans="1:19" ht="12.75">
      <c r="A2" s="38" t="s">
        <v>84</v>
      </c>
      <c r="B2" s="74" t="s">
        <v>85</v>
      </c>
      <c r="C2" s="74"/>
      <c r="D2" s="74" t="s">
        <v>86</v>
      </c>
      <c r="E2" s="25">
        <v>2080</v>
      </c>
      <c r="F2" s="25">
        <f ca="1">CHOOSE(ROUNDDOWN((NOW()-G1)/365.25,0)+1,0,40,80,80,80,120,120,120,120,120,120,120,120,120,120,120,120,120,120,120,120,120)*E2/2080</f>
        <v>0</v>
      </c>
      <c r="G2" s="24">
        <f>G1+90</f>
        <v>39833</v>
      </c>
      <c r="L2" s="41"/>
      <c r="M2" s="42"/>
      <c r="N2" s="37"/>
      <c r="O2" s="37"/>
      <c r="P2" s="33"/>
      <c r="Q2" s="43"/>
      <c r="R2" s="43"/>
      <c r="S2" s="44"/>
    </row>
    <row r="3" spans="1:4" ht="12.75">
      <c r="A3" s="45" t="s">
        <v>87</v>
      </c>
      <c r="B3" s="75">
        <f>INDEX($D$7:D$24,COUNT($D$7:D$24),1)</f>
        <v>0</v>
      </c>
      <c r="C3" s="75"/>
      <c r="D3" s="75">
        <f>INDEX($G$7:G$24,COUNT($G$7:G$24),1)</f>
        <v>6</v>
      </c>
    </row>
    <row r="4" spans="1:7" ht="12.75">
      <c r="A4" s="46" t="str">
        <f>TEXT(INDEX($A$7:A$24,COUNT($D$7:D$24),1),"MM/DD/YY")</f>
        <v>04/18/09</v>
      </c>
      <c r="B4" s="47" t="s">
        <v>88</v>
      </c>
      <c r="C4" s="47"/>
      <c r="D4" s="47"/>
      <c r="E4" s="47"/>
      <c r="F4" s="47"/>
      <c r="G4" s="47"/>
    </row>
    <row r="5" spans="1:7" ht="12.75">
      <c r="A5" s="50" t="s">
        <v>91</v>
      </c>
      <c r="B5" s="51" t="s">
        <v>92</v>
      </c>
      <c r="C5" s="51" t="s">
        <v>93</v>
      </c>
      <c r="D5" s="52" t="s">
        <v>94</v>
      </c>
      <c r="E5" s="51" t="s">
        <v>92</v>
      </c>
      <c r="F5" s="51" t="s">
        <v>93</v>
      </c>
      <c r="G5" s="52" t="s">
        <v>94</v>
      </c>
    </row>
    <row r="6" spans="1:7" ht="12.75">
      <c r="A6" s="51" t="s">
        <v>97</v>
      </c>
      <c r="B6" s="51" t="s">
        <v>95</v>
      </c>
      <c r="C6" s="51"/>
      <c r="D6" s="51" t="s">
        <v>95</v>
      </c>
      <c r="E6" s="51" t="s">
        <v>96</v>
      </c>
      <c r="F6" s="51"/>
      <c r="G6" s="51" t="s">
        <v>96</v>
      </c>
    </row>
    <row r="7" spans="1:7" ht="12.75">
      <c r="A7" s="34">
        <v>39753</v>
      </c>
      <c r="B7" s="57"/>
      <c r="C7" s="57"/>
      <c r="D7" s="42">
        <v>0</v>
      </c>
      <c r="E7" s="57"/>
      <c r="F7" s="57"/>
      <c r="G7" s="42">
        <v>0</v>
      </c>
    </row>
    <row r="8" spans="1:7" ht="12.75">
      <c r="A8" s="34">
        <f>A7+14</f>
        <v>39767</v>
      </c>
      <c r="B8" s="42"/>
      <c r="C8" s="42"/>
      <c r="D8" s="42">
        <f ca="1">IF(NOW()&gt;$A8,D7+B8+C8,"")</f>
        <v>0</v>
      </c>
      <c r="E8" s="42">
        <f ca="1">IF(NOW()&gt;$A8,0,"")</f>
        <v>0</v>
      </c>
      <c r="F8" s="42"/>
      <c r="G8" s="42">
        <f ca="1">IF(NOW()&gt;$A8,IF(G7+E8+F8&gt;24,24,G7+E8+F8),"")</f>
        <v>0</v>
      </c>
    </row>
    <row r="9" spans="1:7" ht="12.75">
      <c r="A9" s="34">
        <f>A8+14</f>
        <v>39781</v>
      </c>
      <c r="B9" s="42"/>
      <c r="C9" s="42"/>
      <c r="D9" s="42">
        <f ca="1">IF(NOW()&gt;$A9,D8+B9+C9,"")</f>
        <v>0</v>
      </c>
      <c r="E9" s="42">
        <f ca="1">IF(NOW()&gt;$A9,E8,"")</f>
        <v>0</v>
      </c>
      <c r="F9" s="42"/>
      <c r="G9" s="42">
        <f ca="1">IF(NOW()&gt;$A9,IF(G8+E9+F9&gt;24,24,G8+E9+F9),"")</f>
        <v>0</v>
      </c>
    </row>
    <row r="10" spans="1:7" ht="12.75">
      <c r="A10" s="34">
        <f>A9+14</f>
        <v>39795</v>
      </c>
      <c r="B10" s="42"/>
      <c r="C10" s="42"/>
      <c r="D10" s="42">
        <f ca="1">IF(NOW()&gt;$A10,D9+B10+C10,"")</f>
        <v>0</v>
      </c>
      <c r="E10" s="42">
        <f ca="1">IF(NOW()&gt;$A10,E9,"")</f>
        <v>0</v>
      </c>
      <c r="F10" s="42"/>
      <c r="G10" s="42">
        <f ca="1">IF(NOW()&gt;$A10,IF(G9+E10+F10&gt;24,24,G9+E10+F10),"")</f>
        <v>0</v>
      </c>
    </row>
    <row r="11" spans="1:7" ht="12.75">
      <c r="A11" s="34">
        <f>A10+14</f>
        <v>39809</v>
      </c>
      <c r="B11" s="42"/>
      <c r="C11" s="42"/>
      <c r="D11" s="42">
        <f ca="1">IF(NOW()&gt;$A11,D10+B11+C11,"")</f>
        <v>0</v>
      </c>
      <c r="E11" s="42">
        <f ca="1">IF(NOW()&gt;$A11,E10,"")</f>
        <v>0</v>
      </c>
      <c r="F11" s="42"/>
      <c r="G11" s="42">
        <f ca="1">IF(NOW()&gt;$A11,IF(G10+E11+F11&gt;24,24,G10+E11+F11),"")</f>
        <v>0</v>
      </c>
    </row>
    <row r="12" spans="1:7" ht="12.75">
      <c r="A12" s="34">
        <f>A11+14</f>
        <v>39823</v>
      </c>
      <c r="B12" s="42"/>
      <c r="C12" s="42"/>
      <c r="D12" s="42">
        <f ca="1">IF(NOW()&gt;$A12,D11+B12+C12,"")</f>
        <v>0</v>
      </c>
      <c r="E12" s="42">
        <f ca="1">IF(NOW()&gt;$A12,E11,"")</f>
        <v>0</v>
      </c>
      <c r="F12" s="42"/>
      <c r="G12" s="42">
        <f ca="1">IF(NOW()&gt;$A12,IF(G11+E12+F12&gt;24,24,G11+E12+F12),"")</f>
        <v>0</v>
      </c>
    </row>
    <row r="13" spans="1:7" ht="12.75">
      <c r="A13" s="34">
        <f>A12+14</f>
        <v>39837</v>
      </c>
      <c r="B13" s="42"/>
      <c r="C13" s="42"/>
      <c r="D13" s="42">
        <f ca="1">IF(NOW()&gt;$A13,D12+B13+C13,"")</f>
        <v>0</v>
      </c>
      <c r="E13" s="42">
        <f ca="1">IF(NOW()&gt;$A13,E12,"")</f>
        <v>0</v>
      </c>
      <c r="F13" s="42"/>
      <c r="G13" s="42">
        <f ca="1">IF(NOW()&gt;$A13,IF(G12+E13+F13&gt;24,24,G12+E13+F13),"")</f>
        <v>0</v>
      </c>
    </row>
    <row r="14" spans="1:7" ht="12.75">
      <c r="A14" s="34">
        <f>A13+14</f>
        <v>39851</v>
      </c>
      <c r="B14" s="42"/>
      <c r="C14" s="42"/>
      <c r="D14" s="42">
        <f ca="1">IF(NOW()&gt;$A14,D13+B14+C14,"")</f>
        <v>0</v>
      </c>
      <c r="E14" s="42">
        <f ca="1">IF(NOW()&gt;$A14,1,"")</f>
        <v>1</v>
      </c>
      <c r="F14" s="42"/>
      <c r="G14" s="42">
        <f ca="1">IF(NOW()&gt;$A14,IF(G13+E14+F14&gt;24,24,G13+E14+F14),"")</f>
        <v>1</v>
      </c>
    </row>
    <row r="15" spans="1:7" ht="12.75">
      <c r="A15" s="34">
        <f>A14+14</f>
        <v>39865</v>
      </c>
      <c r="B15" s="42"/>
      <c r="C15" s="42"/>
      <c r="D15" s="42">
        <f ca="1">IF(NOW()&gt;$A15,D14+B15+C15,"")</f>
        <v>0</v>
      </c>
      <c r="E15" s="42">
        <f ca="1">IF(NOW()&gt;$A15,E14,"")</f>
        <v>1</v>
      </c>
      <c r="F15" s="42"/>
      <c r="G15" s="42">
        <f ca="1">IF(NOW()&gt;$A15,IF(G14+E15+F15&gt;24,24,G14+E15+F15),"")</f>
        <v>2</v>
      </c>
    </row>
    <row r="16" spans="1:7" ht="12.75">
      <c r="A16" s="34">
        <f>A15+14</f>
        <v>39879</v>
      </c>
      <c r="B16" s="42"/>
      <c r="C16" s="42"/>
      <c r="D16" s="42">
        <f ca="1">IF(NOW()&gt;$A16,D15+B16+C16,"")</f>
        <v>0</v>
      </c>
      <c r="E16" s="42">
        <f ca="1">IF(NOW()&gt;$A16,E15,"")</f>
        <v>1</v>
      </c>
      <c r="F16" s="42"/>
      <c r="G16" s="42">
        <f ca="1">IF(NOW()&gt;$A16,IF(G15+E16+F16&gt;24,24,G15+E16+F16),"")</f>
        <v>3</v>
      </c>
    </row>
    <row r="17" spans="1:7" ht="12.75">
      <c r="A17" s="34">
        <f>A16+14</f>
        <v>39893</v>
      </c>
      <c r="B17" s="42"/>
      <c r="C17" s="42"/>
      <c r="D17" s="42">
        <f ca="1">IF(NOW()&gt;$A17,D16+B17+C17,"")</f>
        <v>0</v>
      </c>
      <c r="E17" s="42">
        <f ca="1">IF(NOW()&gt;$A17,E16,"")</f>
        <v>1</v>
      </c>
      <c r="F17" s="42"/>
      <c r="G17" s="42">
        <f ca="1">IF(NOW()&gt;$A17,IF(G16+E17+F17&gt;24,24,G16+E17+F17),"")</f>
        <v>4</v>
      </c>
    </row>
    <row r="18" spans="1:7" ht="12.75">
      <c r="A18" s="34">
        <f>A17+14</f>
        <v>39907</v>
      </c>
      <c r="B18" s="42"/>
      <c r="C18" s="42"/>
      <c r="D18" s="42">
        <f ca="1">IF(NOW()&gt;$A18,D17+B18+C18,"")</f>
        <v>0</v>
      </c>
      <c r="E18" s="42">
        <f ca="1">IF(NOW()&gt;$A18,E17,"")</f>
        <v>1</v>
      </c>
      <c r="F18" s="42"/>
      <c r="G18" s="42">
        <f ca="1">IF(NOW()&gt;$A18,IF(G17+E18+F18&gt;24,24,G17+E18+F18),"")</f>
        <v>5</v>
      </c>
    </row>
    <row r="19" spans="1:7" ht="12.75">
      <c r="A19" s="34">
        <f>A18+14</f>
        <v>39921</v>
      </c>
      <c r="B19" s="42"/>
      <c r="C19" s="42"/>
      <c r="D19" s="42">
        <f ca="1">IF(NOW()&gt;$A19,D18+B19+C19,"")</f>
        <v>0</v>
      </c>
      <c r="E19" s="42">
        <f ca="1">IF(NOW()&gt;$A19,E18,"")</f>
        <v>1</v>
      </c>
      <c r="F19" s="42"/>
      <c r="G19" s="42">
        <f ca="1">IF(NOW()&gt;$A19,IF(G18+E19+F19&gt;24,24,G18+E19+F19),"")</f>
        <v>6</v>
      </c>
    </row>
    <row r="20" spans="1:7" ht="12.75">
      <c r="A20" s="34">
        <f>A19+14</f>
        <v>39935</v>
      </c>
      <c r="B20" s="42"/>
      <c r="C20" s="42"/>
      <c r="D20" s="42">
        <f ca="1">IF(NOW()&gt;$A20,D19+B20+C20,"")</f>
      </c>
      <c r="E20" s="42">
        <f ca="1">IF(NOW()&gt;$A20,E19,"")</f>
      </c>
      <c r="F20" s="42"/>
      <c r="G20" s="42">
        <f ca="1">IF(NOW()&gt;$A20,IF(G19+E20+F20&gt;24,24,G19+E20+F20),"")</f>
      </c>
    </row>
    <row r="21" spans="1:7" ht="12.75">
      <c r="A21" s="34">
        <f>A20+14</f>
        <v>39949</v>
      </c>
      <c r="B21" s="42"/>
      <c r="C21" s="42"/>
      <c r="D21" s="42">
        <f ca="1">IF(NOW()&gt;$A21,D20+B21+C21,"")</f>
      </c>
      <c r="E21" s="42">
        <f ca="1">IF(NOW()&gt;$A21,E20,"")</f>
      </c>
      <c r="F21" s="42"/>
      <c r="G21" s="42">
        <f ca="1">IF(NOW()&gt;$A21,IF(G20+E21+F21&gt;24,24,G20+E21+F21),"")</f>
      </c>
    </row>
    <row r="22" spans="1:7" ht="12.75">
      <c r="A22" s="34">
        <f>A21+14</f>
        <v>39963</v>
      </c>
      <c r="B22" s="42"/>
      <c r="C22" s="42"/>
      <c r="D22" s="42">
        <f ca="1">IF(NOW()&gt;$A22,D21+B22+C22,"")</f>
      </c>
      <c r="E22" s="42">
        <f ca="1">IF(NOW()&gt;$A22,E21,"")</f>
      </c>
      <c r="F22" s="42"/>
      <c r="G22" s="42">
        <f ca="1">IF(NOW()&gt;$A22,IF(G21+E22+F22&gt;24,24,G21+E22+F22),"")</f>
      </c>
    </row>
    <row r="23" spans="1:7" ht="12.75">
      <c r="A23" s="34">
        <f>A22+14</f>
        <v>39977</v>
      </c>
      <c r="B23" s="42"/>
      <c r="C23" s="42"/>
      <c r="D23" s="42">
        <f ca="1">IF(NOW()&gt;$A23,D22+B23+C23,"")</f>
      </c>
      <c r="E23" s="42">
        <f ca="1">IF(NOW()&gt;$A23,E22,"")</f>
      </c>
      <c r="F23" s="42"/>
      <c r="G23" s="42">
        <f ca="1">IF(NOW()&gt;$A23,IF(G22+E23+F23&gt;24,24,G22+E23+F23),"")</f>
      </c>
    </row>
    <row r="24" spans="1:4" ht="12.75">
      <c r="A24"/>
      <c r="B24"/>
      <c r="C24"/>
      <c r="D24"/>
    </row>
    <row r="25" spans="1:7" ht="7.5" customHeight="1">
      <c r="A25" s="60"/>
      <c r="B25" s="61"/>
      <c r="C25" s="61"/>
      <c r="D25" s="61"/>
      <c r="E25" s="62"/>
      <c r="F25" s="62"/>
      <c r="G25" s="62"/>
    </row>
  </sheetData>
  <mergeCells count="9">
    <mergeCell ref="B1:E1"/>
    <mergeCell ref="N1:O1"/>
    <mergeCell ref="B2:C2"/>
    <mergeCell ref="N2:O2"/>
    <mergeCell ref="Q2:R2"/>
    <mergeCell ref="B3:C3"/>
    <mergeCell ref="B4:G4"/>
    <mergeCell ref="B6:C6"/>
    <mergeCell ref="E6:F6"/>
  </mergeCells>
  <printOptions horizontalCentered="1"/>
  <pageMargins left="0.5" right="0.5" top="0.5" bottom="0.7388888888888889" header="0.5118055555555555" footer="0.5"/>
  <pageSetup horizontalDpi="300" verticalDpi="300" orientation="landscape"/>
  <headerFooter alignWithMargins="0">
    <oddFooter>&amp;CPage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S31"/>
  <sheetViews>
    <sheetView workbookViewId="0" topLeftCell="A1">
      <selection activeCell="A30" sqref="A30"/>
    </sheetView>
  </sheetViews>
  <sheetFormatPr defaultColWidth="12.57421875" defaultRowHeight="12.75"/>
  <cols>
    <col min="1" max="1" width="12.00390625" style="1" customWidth="1"/>
    <col min="2" max="3" width="6.8515625" style="1" customWidth="1"/>
    <col min="4" max="4" width="12.00390625" style="1" customWidth="1"/>
    <col min="5" max="6" width="6.57421875" style="0" customWidth="1"/>
    <col min="8" max="9" width="6.57421875" style="0" customWidth="1"/>
    <col min="11" max="12" width="6.57421875" style="0" customWidth="1"/>
    <col min="14" max="15" width="6.421875" style="0" customWidth="1"/>
    <col min="17" max="17" width="6.421875" style="0" customWidth="1"/>
    <col min="18" max="18" width="6.57421875" style="0" customWidth="1"/>
    <col min="20" max="38" width="8.421875" style="0" customWidth="1"/>
    <col min="39" max="40" width="8.140625" style="0" customWidth="1"/>
    <col min="41" max="16384" width="11.57421875" style="0" customWidth="1"/>
  </cols>
  <sheetData>
    <row r="1" spans="1:15" ht="12.75">
      <c r="A1" s="21" t="s">
        <v>109</v>
      </c>
      <c r="B1" s="22" t="s">
        <v>150</v>
      </c>
      <c r="C1" s="22"/>
      <c r="D1" s="22"/>
      <c r="E1" s="22"/>
      <c r="F1" s="23">
        <v>360106</v>
      </c>
      <c r="G1" s="24">
        <v>39573</v>
      </c>
      <c r="N1" s="37"/>
      <c r="O1" s="37"/>
    </row>
    <row r="2" spans="1:19" ht="12.75">
      <c r="A2" s="38" t="s">
        <v>84</v>
      </c>
      <c r="B2" s="74" t="s">
        <v>85</v>
      </c>
      <c r="C2" s="74"/>
      <c r="D2" s="74" t="s">
        <v>86</v>
      </c>
      <c r="E2" s="25">
        <v>2080</v>
      </c>
      <c r="F2" s="25">
        <f ca="1">CHOOSE(ROUNDDOWN((NOW()-G1)/365.25,0)+1,0,40,80,80,80,120,120,120,120,120,120,120,120,120,120,120,120,120,120,120,120,120)*E2/2080</f>
        <v>0</v>
      </c>
      <c r="G2" s="24">
        <f>G1+365.25</f>
        <v>39938.25</v>
      </c>
      <c r="L2" s="41"/>
      <c r="M2" s="42"/>
      <c r="N2" s="37"/>
      <c r="O2" s="37"/>
      <c r="P2" s="33"/>
      <c r="Q2" s="43"/>
      <c r="R2" s="43"/>
      <c r="S2" s="44"/>
    </row>
    <row r="3" spans="1:4" ht="12.75">
      <c r="A3" s="45" t="s">
        <v>87</v>
      </c>
      <c r="B3" s="75">
        <f>INDEX($D$7:D$30,COUNT($D$7:D$30),1)</f>
        <v>0</v>
      </c>
      <c r="C3" s="75"/>
      <c r="D3" s="75">
        <f>INDEX($G$7:G$30,COUNT($G$7:G$30),1)</f>
        <v>15</v>
      </c>
    </row>
    <row r="4" spans="1:7" ht="12.75">
      <c r="A4" s="46" t="str">
        <f>TEXT(INDEX($A$7:A$30,COUNT($D$7:D$30),1),"MM/DD/YY")</f>
        <v>03/21/09</v>
      </c>
      <c r="B4" s="47" t="s">
        <v>88</v>
      </c>
      <c r="C4" s="47"/>
      <c r="D4" s="47"/>
      <c r="E4" s="47"/>
      <c r="F4" s="47"/>
      <c r="G4" s="47"/>
    </row>
    <row r="5" spans="1:7" ht="12.75">
      <c r="A5" s="50" t="s">
        <v>91</v>
      </c>
      <c r="B5" s="51" t="s">
        <v>92</v>
      </c>
      <c r="C5" s="51" t="s">
        <v>93</v>
      </c>
      <c r="D5" s="52" t="s">
        <v>94</v>
      </c>
      <c r="E5" s="51" t="s">
        <v>92</v>
      </c>
      <c r="F5" s="51" t="s">
        <v>93</v>
      </c>
      <c r="G5" s="52" t="s">
        <v>94</v>
      </c>
    </row>
    <row r="6" spans="1:7" ht="12.75">
      <c r="A6" s="51" t="s">
        <v>97</v>
      </c>
      <c r="B6" s="51" t="s">
        <v>95</v>
      </c>
      <c r="C6" s="51"/>
      <c r="D6" s="51" t="s">
        <v>95</v>
      </c>
      <c r="E6" s="51" t="s">
        <v>96</v>
      </c>
      <c r="F6" s="51"/>
      <c r="G6" s="51" t="s">
        <v>96</v>
      </c>
    </row>
    <row r="7" spans="1:7" ht="12.75">
      <c r="A7" s="34">
        <v>39585</v>
      </c>
      <c r="B7" s="57"/>
      <c r="C7" s="57"/>
      <c r="D7" s="42">
        <v>0</v>
      </c>
      <c r="E7" s="57"/>
      <c r="F7" s="57"/>
      <c r="G7" s="42">
        <v>0</v>
      </c>
    </row>
    <row r="8" spans="1:7" ht="12.75">
      <c r="A8" s="34">
        <f>A7+14</f>
        <v>39599</v>
      </c>
      <c r="B8" s="42"/>
      <c r="C8" s="42"/>
      <c r="D8" s="42">
        <f ca="1">IF(NOW()&gt;$A8,D7+B8+C8,"")</f>
        <v>0</v>
      </c>
      <c r="E8" s="42">
        <f ca="1">IF(NOW()&gt;$A8,0,"")</f>
        <v>0</v>
      </c>
      <c r="F8" s="42"/>
      <c r="G8" s="42">
        <f ca="1">IF(NOW()&gt;$A8,IF(G7+E8+F8&gt;24,24,G7+E8+F8),"")</f>
        <v>0</v>
      </c>
    </row>
    <row r="9" spans="1:7" ht="12.75">
      <c r="A9" s="34">
        <f>A8+14</f>
        <v>39613</v>
      </c>
      <c r="B9" s="42"/>
      <c r="C9" s="42"/>
      <c r="D9" s="42">
        <f ca="1">IF(NOW()&gt;$A9,D8+B9+C9,"")</f>
        <v>0</v>
      </c>
      <c r="E9" s="42">
        <f ca="1">IF(NOW()&gt;$A9,E8,"")</f>
        <v>0</v>
      </c>
      <c r="F9" s="42"/>
      <c r="G9" s="42">
        <f ca="1">IF(NOW()&gt;$A9,IF(G8+E9+F9&gt;24,24,G8+E9+F9),"")</f>
        <v>0</v>
      </c>
    </row>
    <row r="10" spans="1:7" ht="12.75">
      <c r="A10" s="34">
        <f>A9+14</f>
        <v>39627</v>
      </c>
      <c r="B10" s="42"/>
      <c r="C10" s="42"/>
      <c r="D10" s="42">
        <f ca="1">IF(NOW()&gt;$A10,D9+B10+C10,"")</f>
        <v>0</v>
      </c>
      <c r="E10" s="42">
        <f ca="1">IF(NOW()&gt;$A10,E9,"")</f>
        <v>0</v>
      </c>
      <c r="F10" s="42"/>
      <c r="G10" s="42">
        <f ca="1">IF(NOW()&gt;$A10,IF(G9+E10+F10&gt;24,24,G9+E10+F10),"")</f>
        <v>0</v>
      </c>
    </row>
    <row r="11" spans="1:7" ht="12.75">
      <c r="A11" s="34">
        <f>A10+14</f>
        <v>39641</v>
      </c>
      <c r="B11" s="42"/>
      <c r="C11" s="42"/>
      <c r="D11" s="42">
        <f ca="1">IF(NOW()&gt;$A11,D10+B11+C11,"")</f>
        <v>0</v>
      </c>
      <c r="E11" s="42">
        <f ca="1">IF(NOW()&gt;$A11,E10,"")</f>
        <v>0</v>
      </c>
      <c r="F11" s="42"/>
      <c r="G11" s="42">
        <f ca="1">IF(NOW()&gt;$A11,IF(G10+E11+F11&gt;24,24,G10+E11+F11),"")</f>
        <v>0</v>
      </c>
    </row>
    <row r="12" spans="1:7" ht="12.75">
      <c r="A12" s="34">
        <f>A11+14</f>
        <v>39655</v>
      </c>
      <c r="B12" s="42"/>
      <c r="C12" s="42"/>
      <c r="D12" s="42">
        <f ca="1">IF(NOW()&gt;$A12,D11+B12+C12,"")</f>
        <v>0</v>
      </c>
      <c r="E12" s="42">
        <f ca="1">IF(NOW()&gt;$A12,E11,"")</f>
        <v>0</v>
      </c>
      <c r="F12" s="42"/>
      <c r="G12" s="42">
        <f ca="1">IF(NOW()&gt;$A12,IF(G11+E12+F12&gt;24,24,G11+E12+F12),"")</f>
        <v>0</v>
      </c>
    </row>
    <row r="13" spans="1:7" ht="12.75">
      <c r="A13" s="34">
        <f>A12+14</f>
        <v>39669</v>
      </c>
      <c r="B13" s="42"/>
      <c r="C13" s="42"/>
      <c r="D13" s="42">
        <f ca="1">IF(NOW()&gt;$A13,D12+B13+C13,"")</f>
        <v>0</v>
      </c>
      <c r="E13" s="42">
        <f ca="1">IF(NOW()&gt;$A13,E12,"")</f>
        <v>0</v>
      </c>
      <c r="F13" s="42"/>
      <c r="G13" s="42">
        <f ca="1">IF(NOW()&gt;$A13,IF(G12+E13+F13&gt;24,24,G12+E13+F13),"")</f>
        <v>0</v>
      </c>
    </row>
    <row r="14" spans="1:7" ht="12.75">
      <c r="A14" s="34">
        <f>A13+14</f>
        <v>39683</v>
      </c>
      <c r="B14" s="42"/>
      <c r="C14" s="42"/>
      <c r="D14" s="42">
        <f ca="1">IF(NOW()&gt;$A14,D13+B14+C14,"")</f>
        <v>0</v>
      </c>
      <c r="E14" s="42">
        <f ca="1">IF(NOW()&gt;$A14,1,"")</f>
        <v>1</v>
      </c>
      <c r="F14" s="42"/>
      <c r="G14" s="42">
        <f ca="1">IF(NOW()&gt;$A14,IF(G13+E14+F14&gt;24,24,G13+E14+F14),"")</f>
        <v>1</v>
      </c>
    </row>
    <row r="15" spans="1:7" ht="12.75">
      <c r="A15" s="34">
        <f>A14+14</f>
        <v>39697</v>
      </c>
      <c r="B15" s="42"/>
      <c r="C15" s="42"/>
      <c r="D15" s="42">
        <f ca="1">IF(NOW()&gt;$A15,D14+B15+C15,"")</f>
        <v>0</v>
      </c>
      <c r="E15" s="42">
        <f ca="1">IF(NOW()&gt;$A15,E14,"")</f>
        <v>1</v>
      </c>
      <c r="F15" s="42"/>
      <c r="G15" s="42">
        <f ca="1">IF(NOW()&gt;$A15,IF(G14+E15+F15&gt;24,24,G14+E15+F15),"")</f>
        <v>2</v>
      </c>
    </row>
    <row r="16" spans="1:7" ht="12.75">
      <c r="A16" s="34">
        <f>A15+14</f>
        <v>39711</v>
      </c>
      <c r="B16" s="42"/>
      <c r="C16" s="42"/>
      <c r="D16" s="42">
        <f ca="1">IF(NOW()&gt;$A16,D15+B16+C16,"")</f>
        <v>0</v>
      </c>
      <c r="E16" s="42">
        <f ca="1">IF(NOW()&gt;$A16,E15,"")</f>
        <v>1</v>
      </c>
      <c r="F16" s="42"/>
      <c r="G16" s="42">
        <f ca="1">IF(NOW()&gt;$A16,IF(G15+E16+F16&gt;24,24,G15+E16+F16),"")</f>
        <v>3</v>
      </c>
    </row>
    <row r="17" spans="1:7" ht="12.75">
      <c r="A17" s="34">
        <f>A16+14</f>
        <v>39725</v>
      </c>
      <c r="B17" s="42"/>
      <c r="C17" s="42"/>
      <c r="D17" s="42">
        <f ca="1">IF(NOW()&gt;$A17,D16+B17+C17,"")</f>
        <v>0</v>
      </c>
      <c r="E17" s="42">
        <f ca="1">IF(NOW()&gt;$A17,E16,"")</f>
        <v>1</v>
      </c>
      <c r="F17" s="42"/>
      <c r="G17" s="42">
        <f ca="1">IF(NOW()&gt;$A17,IF(G16+E17+F17&gt;24,24,G16+E17+F17),"")</f>
        <v>4</v>
      </c>
    </row>
    <row r="18" spans="1:7" ht="12.75">
      <c r="A18" s="34">
        <f>A17+14</f>
        <v>39739</v>
      </c>
      <c r="B18" s="42"/>
      <c r="C18" s="42"/>
      <c r="D18" s="42">
        <f ca="1">IF(NOW()&gt;$A18,D17+B18+C18,"")</f>
        <v>0</v>
      </c>
      <c r="E18" s="42">
        <f ca="1">IF(NOW()&gt;$A18,E17,"")</f>
        <v>1</v>
      </c>
      <c r="F18" s="42"/>
      <c r="G18" s="42">
        <f ca="1">IF(NOW()&gt;$A18,IF(G17+E18+F18&gt;24,24,G17+E18+F18),"")</f>
        <v>5</v>
      </c>
    </row>
    <row r="19" spans="1:7" ht="12.75">
      <c r="A19" s="34">
        <f>A18+14</f>
        <v>39753</v>
      </c>
      <c r="B19" s="42"/>
      <c r="C19" s="42"/>
      <c r="D19" s="42">
        <f ca="1">IF(NOW()&gt;$A19,D18+B19+C19,"")</f>
        <v>0</v>
      </c>
      <c r="E19" s="42">
        <f ca="1">IF(NOW()&gt;$A19,E18,"")</f>
        <v>1</v>
      </c>
      <c r="F19" s="42"/>
      <c r="G19" s="42">
        <f ca="1">IF(NOW()&gt;$A19,IF(G18+E19+F19&gt;24,24,G18+E19+F19),"")</f>
        <v>6</v>
      </c>
    </row>
    <row r="20" spans="1:7" ht="12.75">
      <c r="A20" s="34">
        <f>A19+14</f>
        <v>39767</v>
      </c>
      <c r="B20" s="42"/>
      <c r="C20" s="42"/>
      <c r="D20" s="42">
        <f ca="1">IF(NOW()&gt;$A20,D19+B20+C20,"")</f>
        <v>0</v>
      </c>
      <c r="E20" s="42">
        <f ca="1">IF(NOW()&gt;$A20,E19,"")</f>
        <v>1</v>
      </c>
      <c r="F20" s="42"/>
      <c r="G20" s="42">
        <f ca="1">IF(NOW()&gt;$A20,IF(G19+E20+F20&gt;24,24,G19+E20+F20),"")</f>
        <v>7</v>
      </c>
    </row>
    <row r="21" spans="1:7" ht="12.75">
      <c r="A21" s="34">
        <f>A20+14</f>
        <v>39781</v>
      </c>
      <c r="B21" s="42"/>
      <c r="C21" s="42"/>
      <c r="D21" s="42">
        <f ca="1">IF(NOW()&gt;$A21,D20+B21+C21,"")</f>
        <v>0</v>
      </c>
      <c r="E21" s="59">
        <v>0</v>
      </c>
      <c r="F21" s="42"/>
      <c r="G21" s="42">
        <f ca="1">IF(NOW()&gt;$A21,IF(G20+E21+F21&gt;24,24,G20+E21+F21),"")</f>
        <v>7</v>
      </c>
    </row>
    <row r="22" spans="1:7" ht="12.75">
      <c r="A22" s="34">
        <f>A21+14</f>
        <v>39795</v>
      </c>
      <c r="B22" s="42"/>
      <c r="C22" s="42"/>
      <c r="D22" s="42">
        <f ca="1">IF(NOW()&gt;$A22,D21+B22+C22,"")</f>
        <v>0</v>
      </c>
      <c r="E22" s="42">
        <f ca="1">IF(NOW()&gt;$A22,E20,"")</f>
        <v>1</v>
      </c>
      <c r="F22" s="42"/>
      <c r="G22" s="42">
        <f ca="1">IF(NOW()&gt;$A22,IF(G21+E22+F22&gt;24,24,G21+E22+F22),"")</f>
        <v>8</v>
      </c>
    </row>
    <row r="23" spans="1:7" ht="12.75">
      <c r="A23" s="34">
        <f>A22+14</f>
        <v>39809</v>
      </c>
      <c r="B23" s="42"/>
      <c r="C23" s="42"/>
      <c r="D23" s="42">
        <f ca="1">IF(NOW()&gt;$A23,D22+B23+C23,"")</f>
        <v>0</v>
      </c>
      <c r="E23" s="42">
        <f ca="1">IF(NOW()&gt;$A23,E22,"")</f>
        <v>1</v>
      </c>
      <c r="F23" s="42"/>
      <c r="G23" s="42">
        <f ca="1">IF(NOW()&gt;$A23,IF(G22+E23+F23&gt;24,24,G22+E23+F23),"")</f>
        <v>9</v>
      </c>
    </row>
    <row r="24" spans="1:7" ht="12.75">
      <c r="A24" s="34">
        <f>A23+14</f>
        <v>39823</v>
      </c>
      <c r="B24" s="42"/>
      <c r="C24" s="42"/>
      <c r="D24" s="42">
        <f ca="1">IF(NOW()&gt;$A24,D23+B24+C24,"")</f>
        <v>0</v>
      </c>
      <c r="E24" s="42">
        <f ca="1">IF(NOW()&gt;$A24,E23,"")</f>
        <v>1</v>
      </c>
      <c r="F24" s="42"/>
      <c r="G24" s="42">
        <f ca="1">IF(NOW()&gt;$A24,IF(G23+E24+F24&gt;24,24,G23+E24+F24),"")</f>
        <v>10</v>
      </c>
    </row>
    <row r="25" spans="1:7" ht="12.75">
      <c r="A25" s="34">
        <f>A24+14</f>
        <v>39837</v>
      </c>
      <c r="B25" s="42"/>
      <c r="C25" s="42"/>
      <c r="D25" s="42">
        <f ca="1">IF(NOW()&gt;$A25,D24+B25+C25,"")</f>
        <v>0</v>
      </c>
      <c r="E25" s="42">
        <f ca="1">IF(NOW()&gt;$A25,E24,"")</f>
        <v>1</v>
      </c>
      <c r="F25" s="42"/>
      <c r="G25" s="42">
        <f ca="1">IF(NOW()&gt;$A25,IF(G24+E25+F25&gt;24,24,G24+E25+F25),"")</f>
        <v>11</v>
      </c>
    </row>
    <row r="26" spans="1:7" ht="12.75">
      <c r="A26" s="34">
        <f>A25+14</f>
        <v>39851</v>
      </c>
      <c r="B26" s="42"/>
      <c r="C26" s="42"/>
      <c r="D26" s="42">
        <f ca="1">IF(NOW()&gt;$A26,D25+B26+C26,"")</f>
        <v>0</v>
      </c>
      <c r="E26" s="42">
        <f ca="1">IF(NOW()&gt;$A26,E25,"")</f>
        <v>1</v>
      </c>
      <c r="F26" s="42"/>
      <c r="G26" s="42">
        <f ca="1">IF(NOW()&gt;$A26,IF(G25+E26+F26&gt;24,24,G25+E26+F26),"")</f>
        <v>12</v>
      </c>
    </row>
    <row r="27" spans="1:7" ht="12.75">
      <c r="A27" s="34">
        <f>A26+14</f>
        <v>39865</v>
      </c>
      <c r="B27" s="42"/>
      <c r="C27" s="42"/>
      <c r="D27" s="42">
        <f ca="1">IF(NOW()&gt;$A27,D26+B27+C27,"")</f>
        <v>0</v>
      </c>
      <c r="E27" s="42">
        <f ca="1">IF(NOW()&gt;$A27,E26,"")</f>
        <v>1</v>
      </c>
      <c r="F27" s="42"/>
      <c r="G27" s="42">
        <f ca="1">IF(NOW()&gt;$A27,IF(G26+E27+F27&gt;24,24,G26+E27+F27),"")</f>
        <v>13</v>
      </c>
    </row>
    <row r="28" spans="1:7" ht="12.75">
      <c r="A28" s="34">
        <f>A27+14</f>
        <v>39879</v>
      </c>
      <c r="B28" s="42"/>
      <c r="C28" s="42"/>
      <c r="D28" s="42">
        <f ca="1">IF(NOW()&gt;$A28,D27+B28+C28,"")</f>
        <v>0</v>
      </c>
      <c r="E28" s="42">
        <f ca="1">IF(NOW()&gt;$A28,E27,"")</f>
        <v>1</v>
      </c>
      <c r="F28" s="42"/>
      <c r="G28" s="42">
        <f ca="1">IF(NOW()&gt;$A28,IF(G27+E28+F28&gt;24,24,G27+E28+F28),"")</f>
        <v>14</v>
      </c>
    </row>
    <row r="29" spans="1:7" ht="12.75">
      <c r="A29" s="34">
        <f>A28+14</f>
        <v>39893</v>
      </c>
      <c r="B29" s="42"/>
      <c r="C29" s="42"/>
      <c r="D29" s="42">
        <f ca="1">IF(NOW()&gt;$A29,D28+B29+C29,"")</f>
        <v>0</v>
      </c>
      <c r="E29" s="42">
        <f ca="1">IF(NOW()&gt;$A29,E28,"")</f>
        <v>1</v>
      </c>
      <c r="F29" s="42"/>
      <c r="G29" s="42">
        <f ca="1">IF(NOW()&gt;$A29,IF(G28+E29+F29&gt;24,24,G28+E29+F29),"")</f>
        <v>15</v>
      </c>
    </row>
    <row r="30" spans="1:4" ht="12.75">
      <c r="A30"/>
      <c r="B30"/>
      <c r="C30"/>
      <c r="D30"/>
    </row>
    <row r="31" spans="1:7" ht="7.5" customHeight="1">
      <c r="A31" s="60"/>
      <c r="B31" s="61"/>
      <c r="C31" s="61"/>
      <c r="D31" s="61"/>
      <c r="E31" s="62"/>
      <c r="F31" s="62"/>
      <c r="G31" s="62"/>
    </row>
  </sheetData>
  <mergeCells count="9">
    <mergeCell ref="B1:E1"/>
    <mergeCell ref="N1:O1"/>
    <mergeCell ref="B2:C2"/>
    <mergeCell ref="N2:O2"/>
    <mergeCell ref="Q2:R2"/>
    <mergeCell ref="B3:C3"/>
    <mergeCell ref="B4:G4"/>
    <mergeCell ref="B6:C6"/>
    <mergeCell ref="E6:F6"/>
  </mergeCells>
  <printOptions horizontalCentered="1"/>
  <pageMargins left="0.5" right="0.5" top="0.5" bottom="0.7388888888888889" header="0.5118055555555555" footer="0.5"/>
  <pageSetup horizontalDpi="300" verticalDpi="300" orientation="landscape"/>
  <headerFooter alignWithMargins="0">
    <oddFooter>&amp;CPage &amp;P</oddFooter>
  </headerFooter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workbookViewId="0" topLeftCell="A1">
      <selection activeCell="O44" sqref="O44"/>
    </sheetView>
  </sheetViews>
  <sheetFormatPr defaultColWidth="12.57421875" defaultRowHeight="12.75"/>
  <cols>
    <col min="1" max="1" width="12.00390625" style="1" customWidth="1"/>
    <col min="2" max="3" width="6.8515625" style="1" customWidth="1"/>
    <col min="4" max="4" width="12.00390625" style="1" customWidth="1"/>
    <col min="5" max="6" width="6.57421875" style="0" customWidth="1"/>
    <col min="8" max="9" width="6.57421875" style="0" customWidth="1"/>
    <col min="11" max="12" width="6.57421875" style="0" customWidth="1"/>
    <col min="14" max="15" width="6.421875" style="0" customWidth="1"/>
    <col min="17" max="17" width="6.421875" style="0" customWidth="1"/>
    <col min="18" max="18" width="6.57421875" style="0" customWidth="1"/>
    <col min="20" max="40" width="8.421875" style="0" customWidth="1"/>
    <col min="41" max="42" width="8.140625" style="0" customWidth="1"/>
    <col min="43" max="16384" width="11.57421875" style="0" customWidth="1"/>
  </cols>
  <sheetData>
    <row r="1" spans="1:15" ht="12.75">
      <c r="A1" s="21" t="s">
        <v>41</v>
      </c>
      <c r="B1" s="22" t="s">
        <v>42</v>
      </c>
      <c r="C1" s="22">
        <v>360102</v>
      </c>
      <c r="D1" s="22">
        <v>39079</v>
      </c>
      <c r="E1" s="22">
        <v>2080</v>
      </c>
      <c r="F1" s="23">
        <v>360102</v>
      </c>
      <c r="G1" s="24">
        <v>39079</v>
      </c>
      <c r="H1" s="25">
        <v>2080</v>
      </c>
      <c r="I1" s="25">
        <f ca="1">CHOOSE(ROUNDDOWN((NOW()-G1)/365.25,0)+1,0,40,80,80,80,120,120,120,120,120,120,120,120,120,120,120,120,120,120,120,120,120)*H1/2080</f>
        <v>80</v>
      </c>
      <c r="N1" s="37">
        <f>DATE(YEAR(N3)-1,MONTH(N3),DAY(N3))</f>
        <v>39079</v>
      </c>
      <c r="O1" s="37"/>
    </row>
    <row r="2" spans="1:19" ht="12.75">
      <c r="A2" s="38" t="s">
        <v>84</v>
      </c>
      <c r="B2" s="39" t="s">
        <v>85</v>
      </c>
      <c r="C2" s="39"/>
      <c r="D2" s="40">
        <f>INDEX($D$7:D$44,COUNT($D$7:D$44),1)</f>
        <v>62</v>
      </c>
      <c r="E2" s="39" t="s">
        <v>86</v>
      </c>
      <c r="F2" s="39"/>
      <c r="G2" s="40">
        <f>INDEX($G$7:G$44,COUNT($G$7:G$44),1)</f>
        <v>3.25</v>
      </c>
      <c r="L2" s="41"/>
      <c r="M2" s="42"/>
      <c r="N2" s="37">
        <v>39359</v>
      </c>
      <c r="O2" s="37"/>
      <c r="P2" s="33">
        <f>N2-N1</f>
        <v>280</v>
      </c>
      <c r="Q2" s="43">
        <f>P2/($P$2+$P$3)</f>
        <v>0.7671232876712328</v>
      </c>
      <c r="R2" s="43"/>
      <c r="S2" s="44">
        <f>I1*Q2</f>
        <v>61.36986301369863</v>
      </c>
    </row>
    <row r="3" spans="1:19" ht="12.75">
      <c r="A3" s="45" t="s">
        <v>87</v>
      </c>
      <c r="B3"/>
      <c r="C3"/>
      <c r="D3"/>
      <c r="L3" s="41"/>
      <c r="M3" s="42"/>
      <c r="N3" s="37">
        <f>IF(DATE(2007,MONTH(G1),DAY(G1))&gt;N2,DATE(2007,MONTH(G1),DAY(G1)),DATE(2008,MONTH(G1),DAY(G1)))</f>
        <v>39444</v>
      </c>
      <c r="O3" s="37"/>
      <c r="P3" s="33">
        <f>N3-N2</f>
        <v>85</v>
      </c>
      <c r="Q3" s="43">
        <f>P3/(P2+P3)</f>
        <v>0.2328767123287671</v>
      </c>
      <c r="R3" s="43"/>
      <c r="S3" s="44">
        <f>I1*Q3</f>
        <v>18.63013698630137</v>
      </c>
    </row>
    <row r="4" spans="1:19" ht="12.75">
      <c r="A4" s="46" t="str">
        <f>TEXT(INDEX($A$7:A$44,COUNT($D$7:D$44),1),"MM/DD/YY")</f>
        <v>02/21/09</v>
      </c>
      <c r="B4" s="47" t="s">
        <v>88</v>
      </c>
      <c r="C4" s="47"/>
      <c r="D4" s="47"/>
      <c r="E4" s="47"/>
      <c r="F4" s="47"/>
      <c r="G4" s="47"/>
      <c r="H4" s="48" t="s">
        <v>89</v>
      </c>
      <c r="I4" s="48"/>
      <c r="J4" s="48"/>
      <c r="K4" s="48"/>
      <c r="L4" s="48"/>
      <c r="M4" s="48"/>
      <c r="N4" s="49" t="s">
        <v>90</v>
      </c>
      <c r="O4" s="49"/>
      <c r="P4" s="49"/>
      <c r="Q4" s="49"/>
      <c r="R4" s="49"/>
      <c r="S4" s="49"/>
    </row>
    <row r="5" spans="1:19" ht="12.75">
      <c r="A5" s="50" t="s">
        <v>91</v>
      </c>
      <c r="B5" s="51" t="s">
        <v>92</v>
      </c>
      <c r="C5" s="51" t="s">
        <v>93</v>
      </c>
      <c r="D5" s="52" t="s">
        <v>94</v>
      </c>
      <c r="E5" s="51" t="s">
        <v>92</v>
      </c>
      <c r="F5" s="51" t="s">
        <v>93</v>
      </c>
      <c r="G5" s="52" t="s">
        <v>94</v>
      </c>
      <c r="H5" s="53" t="s">
        <v>92</v>
      </c>
      <c r="I5" s="53" t="s">
        <v>93</v>
      </c>
      <c r="J5" s="53" t="s">
        <v>95</v>
      </c>
      <c r="K5" s="53" t="s">
        <v>92</v>
      </c>
      <c r="L5" s="53" t="s">
        <v>93</v>
      </c>
      <c r="M5" s="53" t="s">
        <v>96</v>
      </c>
      <c r="N5" s="54" t="s">
        <v>92</v>
      </c>
      <c r="O5" s="54" t="s">
        <v>93</v>
      </c>
      <c r="P5" s="54" t="s">
        <v>95</v>
      </c>
      <c r="Q5" s="54" t="s">
        <v>92</v>
      </c>
      <c r="R5" s="54" t="s">
        <v>93</v>
      </c>
      <c r="S5" s="54" t="s">
        <v>96</v>
      </c>
    </row>
    <row r="6" spans="1:19" ht="12.75">
      <c r="A6" s="51" t="s">
        <v>97</v>
      </c>
      <c r="B6" s="51" t="s">
        <v>95</v>
      </c>
      <c r="C6" s="51"/>
      <c r="D6" s="51" t="s">
        <v>95</v>
      </c>
      <c r="E6" s="51" t="s">
        <v>96</v>
      </c>
      <c r="F6" s="51"/>
      <c r="G6" s="51" t="s">
        <v>96</v>
      </c>
      <c r="H6" s="55" t="s">
        <v>95</v>
      </c>
      <c r="I6" s="55"/>
      <c r="J6" s="55" t="s">
        <v>98</v>
      </c>
      <c r="K6" s="55" t="s">
        <v>96</v>
      </c>
      <c r="L6" s="55"/>
      <c r="M6" s="55" t="s">
        <v>98</v>
      </c>
      <c r="N6" s="56" t="s">
        <v>95</v>
      </c>
      <c r="O6" s="56"/>
      <c r="P6" s="56" t="s">
        <v>98</v>
      </c>
      <c r="Q6" s="56" t="s">
        <v>96</v>
      </c>
      <c r="R6" s="56"/>
      <c r="S6" s="56" t="s">
        <v>98</v>
      </c>
    </row>
    <row r="7" spans="1:19" ht="12.75">
      <c r="A7" s="34">
        <v>39361</v>
      </c>
      <c r="B7" s="57"/>
      <c r="C7" s="57"/>
      <c r="D7" s="42">
        <f>P7+J7+H7</f>
        <v>0</v>
      </c>
      <c r="E7" s="57"/>
      <c r="F7" s="57"/>
      <c r="G7" s="42">
        <f>S7+M7+K7</f>
        <v>13</v>
      </c>
      <c r="H7" s="57"/>
      <c r="I7" s="57"/>
      <c r="J7" s="58">
        <v>0</v>
      </c>
      <c r="K7" s="57"/>
      <c r="L7" s="57"/>
      <c r="M7" s="58">
        <v>13</v>
      </c>
      <c r="N7" s="57"/>
      <c r="O7" s="57"/>
      <c r="P7" s="58">
        <v>0</v>
      </c>
      <c r="Q7" s="57"/>
      <c r="R7" s="57"/>
      <c r="S7" s="58">
        <v>0</v>
      </c>
    </row>
    <row r="8" spans="1:19" ht="12.75">
      <c r="A8" s="34">
        <f>A7+14</f>
        <v>39375</v>
      </c>
      <c r="B8" s="42">
        <f>IF(H8+N8&lt;&gt;0,H8+N8,"")</f>
      </c>
      <c r="C8" s="42">
        <f>IF(I8+O8&lt;&gt;0,I8+O8,"")</f>
      </c>
      <c r="D8" s="42">
        <f ca="1">IF(NOW()&gt;$A8,P8+J8,"")</f>
        <v>0</v>
      </c>
      <c r="E8" s="42">
        <f>IF(K8+Q8&lt;&gt;0,K8+Q8,"")</f>
        <v>1</v>
      </c>
      <c r="F8" s="42">
        <f>IF(L8+R8&lt;&gt;0,L8+R8,"")</f>
      </c>
      <c r="G8" s="42">
        <f ca="1">IF(NOW()&gt;$A8,IF(S8+M8&gt;24,24,S8+M8),"")</f>
        <v>14</v>
      </c>
      <c r="H8" s="42"/>
      <c r="I8" s="42"/>
      <c r="J8" s="42">
        <f ca="1">IF(NOW()&gt;$A8,J7+H8+I8,"")</f>
        <v>0</v>
      </c>
      <c r="K8" s="42"/>
      <c r="L8" s="42"/>
      <c r="M8" s="42">
        <f ca="1">IF(NOW()&gt;$A8,M7+K8+L8,"")</f>
        <v>13</v>
      </c>
      <c r="N8" s="42"/>
      <c r="O8" s="42"/>
      <c r="P8" s="42">
        <f ca="1">IF(NOW()&gt;$A8,P7+N8+O8,"")</f>
        <v>0</v>
      </c>
      <c r="Q8" s="42">
        <v>1</v>
      </c>
      <c r="R8" s="42"/>
      <c r="S8" s="42">
        <f ca="1">IF(NOW()&gt;$A8,IF(S7+Q8+R8&gt;24,24,S7+Q8+R8),"")</f>
        <v>1</v>
      </c>
    </row>
    <row r="9" spans="1:19" ht="12.75">
      <c r="A9" s="34">
        <f>A8+14</f>
        <v>39389</v>
      </c>
      <c r="B9" s="42">
        <f>IF(H9+N9&lt;&gt;0,H9+N9,"")</f>
      </c>
      <c r="C9" s="42">
        <f>IF(I9+O9&lt;&gt;0,I9+O9,"")</f>
      </c>
      <c r="D9" s="42">
        <f ca="1">IF(NOW()&gt;$A9,P9+J9,"")</f>
        <v>0</v>
      </c>
      <c r="E9" s="42">
        <f>IF(K9+Q9&lt;&gt;0,K9+Q9,"")</f>
        <v>1</v>
      </c>
      <c r="F9" s="42">
        <f>IF(L9+R9&lt;&gt;0,L9+R9,"")</f>
      </c>
      <c r="G9" s="42">
        <f ca="1">IF(NOW()&gt;$A9,IF(S9+M9&gt;24,24,S9+M9),"")</f>
        <v>15</v>
      </c>
      <c r="H9" s="42"/>
      <c r="I9" s="42"/>
      <c r="J9" s="42">
        <f ca="1">IF(NOW()&gt;$A9,J8+H9+I9,"")</f>
        <v>0</v>
      </c>
      <c r="K9" s="42"/>
      <c r="L9" s="42"/>
      <c r="M9" s="42">
        <f ca="1">IF(NOW()&gt;$A9,M8+K9+L9,"")</f>
        <v>13</v>
      </c>
      <c r="N9" s="42"/>
      <c r="O9" s="42"/>
      <c r="P9" s="42">
        <f ca="1">IF(NOW()&gt;$A9,P8+N9+O9,"")</f>
        <v>0</v>
      </c>
      <c r="Q9" s="42">
        <v>1</v>
      </c>
      <c r="R9" s="42"/>
      <c r="S9" s="42">
        <f ca="1">IF(NOW()&gt;$A9,IF(S8+Q9+R9&gt;24,24,S8+Q9+R9),"")</f>
        <v>2</v>
      </c>
    </row>
    <row r="10" spans="1:19" ht="12.75">
      <c r="A10" s="34">
        <f>A9+14</f>
        <v>39403</v>
      </c>
      <c r="B10" s="42">
        <f>IF(H10+N10&lt;&gt;0,H10+N10,"")</f>
      </c>
      <c r="C10" s="42">
        <f>IF(I10+O10&lt;&gt;0,I10+O10,"")</f>
      </c>
      <c r="D10" s="42">
        <f ca="1">IF(NOW()&gt;$A10,P10+J10,"")</f>
        <v>0</v>
      </c>
      <c r="E10" s="42">
        <f>IF(K10+Q10&lt;&gt;0,K10+Q10,"")</f>
        <v>1</v>
      </c>
      <c r="F10" s="42">
        <f>IF(L10+R10&lt;&gt;0,L10+R10,"")</f>
      </c>
      <c r="G10" s="42">
        <f ca="1">IF(NOW()&gt;$A10,IF(S10+M10&gt;24,24,S10+M10),"")</f>
        <v>16</v>
      </c>
      <c r="H10" s="42"/>
      <c r="I10" s="42"/>
      <c r="J10" s="42">
        <f ca="1">IF(NOW()&gt;$A10,J9+H10+I10,"")</f>
        <v>0</v>
      </c>
      <c r="K10" s="42"/>
      <c r="L10" s="42"/>
      <c r="M10" s="42">
        <f ca="1">IF(NOW()&gt;$A10,M9+K10+L10,"")</f>
        <v>13</v>
      </c>
      <c r="N10" s="42"/>
      <c r="O10" s="42"/>
      <c r="P10" s="42">
        <f ca="1">IF(NOW()&gt;$A10,P9+N10+O10,"")</f>
        <v>0</v>
      </c>
      <c r="Q10" s="42">
        <v>1</v>
      </c>
      <c r="R10" s="42"/>
      <c r="S10" s="42">
        <f ca="1">IF(NOW()&gt;$A10,IF(S9+Q10+R10&gt;24,24,S9+Q10+R10),"")</f>
        <v>3</v>
      </c>
    </row>
    <row r="11" spans="1:19" ht="12.75">
      <c r="A11" s="34">
        <f>A10+14</f>
        <v>39417</v>
      </c>
      <c r="B11" s="42">
        <f>IF(H11+N11&lt;&gt;0,H11+N11,"")</f>
      </c>
      <c r="C11" s="42">
        <f>IF(I11+O11&lt;&gt;0,I11+O11,"")</f>
      </c>
      <c r="D11" s="42">
        <f ca="1">IF(NOW()&gt;$A11,P11+J11,"")</f>
        <v>0</v>
      </c>
      <c r="E11" s="42">
        <f>IF(K11+Q11&lt;&gt;0,K11+Q11,"")</f>
        <v>1</v>
      </c>
      <c r="F11" s="42">
        <f>IF(L11+R11&lt;&gt;0,L11+R11,"")</f>
      </c>
      <c r="G11" s="42">
        <f ca="1">IF(NOW()&gt;$A11,IF(S11+M11&gt;24,24,S11+M11),"")</f>
        <v>17</v>
      </c>
      <c r="H11" s="42"/>
      <c r="I11" s="42"/>
      <c r="J11" s="42">
        <f ca="1">IF(NOW()&gt;$A11,J10+H11+I11,"")</f>
        <v>0</v>
      </c>
      <c r="K11" s="42"/>
      <c r="L11" s="42"/>
      <c r="M11" s="42">
        <f ca="1">IF(NOW()&gt;$A11,M10+K11+L11,"")</f>
        <v>13</v>
      </c>
      <c r="N11" s="42"/>
      <c r="O11" s="42"/>
      <c r="P11" s="42">
        <f ca="1">IF(NOW()&gt;$A11,P10+N11+O11,"")</f>
        <v>0</v>
      </c>
      <c r="Q11" s="42">
        <v>1</v>
      </c>
      <c r="R11" s="42"/>
      <c r="S11" s="42">
        <f ca="1">IF(NOW()&gt;$A11,IF(S10+Q11+R11&gt;24,24,S10+Q11+R11),"")</f>
        <v>4</v>
      </c>
    </row>
    <row r="12" spans="1:19" ht="12.75">
      <c r="A12" s="34">
        <f>A11+14</f>
        <v>39431</v>
      </c>
      <c r="B12" s="42">
        <f>IF(H12+N12&lt;&gt;0,H12+N12,"")</f>
      </c>
      <c r="C12" s="42">
        <f>IF(I12+O12&lt;&gt;0,I12+O12,"")</f>
      </c>
      <c r="D12" s="42">
        <f ca="1">IF(NOW()&gt;$A12,P12+J12,"")</f>
        <v>0</v>
      </c>
      <c r="E12" s="42">
        <f>IF(K12+Q12&lt;&gt;0,K12+Q12,"")</f>
        <v>1</v>
      </c>
      <c r="F12" s="42">
        <f>IF(L12+R12&lt;&gt;0,L12+R12,"")</f>
      </c>
      <c r="G12" s="42">
        <f ca="1">IF(NOW()&gt;$A12,IF(S12+M12&gt;24,24,S12+M12),"")</f>
        <v>18</v>
      </c>
      <c r="H12" s="42"/>
      <c r="I12" s="42"/>
      <c r="J12" s="42">
        <f ca="1">IF(NOW()&gt;$A12,J11+H12+I12,"")</f>
        <v>0</v>
      </c>
      <c r="K12" s="42"/>
      <c r="L12" s="42"/>
      <c r="M12" s="42">
        <f ca="1">IF(NOW()&gt;$A12,M11+K12+L12,"")</f>
        <v>13</v>
      </c>
      <c r="N12" s="42"/>
      <c r="O12" s="42"/>
      <c r="P12" s="42">
        <f ca="1">IF(NOW()&gt;$A12,P11+N12+O12,"")</f>
        <v>0</v>
      </c>
      <c r="Q12" s="42">
        <v>1</v>
      </c>
      <c r="R12" s="42"/>
      <c r="S12" s="42">
        <f ca="1">IF(NOW()&gt;$A12,IF(S11+Q12+R12&gt;24,24,S11+Q12+R12),"")</f>
        <v>5</v>
      </c>
    </row>
    <row r="13" spans="1:19" ht="12.75">
      <c r="A13" s="34">
        <f>A12+14</f>
        <v>39445</v>
      </c>
      <c r="B13" s="42">
        <f>IF(H13+N13&lt;&gt;0,H13+N13,"")</f>
      </c>
      <c r="C13" s="42">
        <f>IF(I13+O13&lt;&gt;0,I13+O13,"")</f>
      </c>
      <c r="D13" s="42">
        <f ca="1">IF(NOW()&gt;$A13,P13+J13,"")</f>
        <v>0</v>
      </c>
      <c r="E13" s="42">
        <f>IF(K13+Q13&lt;&gt;0,K13+Q13,"")</f>
      </c>
      <c r="F13" s="42">
        <f>IF(L13+R13&lt;&gt;0,L13+R13,"")</f>
      </c>
      <c r="G13" s="42">
        <f ca="1">IF(NOW()&gt;$A13,IF(S13+M13&gt;24,24,S13+M13),"")</f>
        <v>18</v>
      </c>
      <c r="H13" s="42"/>
      <c r="I13" s="42"/>
      <c r="J13" s="42">
        <f ca="1">IF(NOW()&gt;$A13,J12+H13+I13,"")</f>
        <v>0</v>
      </c>
      <c r="K13" s="42"/>
      <c r="L13" s="42"/>
      <c r="M13" s="42">
        <f ca="1">IF(NOW()&gt;$A13,M12+K13+L13,"")</f>
        <v>13</v>
      </c>
      <c r="N13" s="42"/>
      <c r="O13" s="42"/>
      <c r="P13" s="42">
        <f ca="1">IF(NOW()&gt;$A13,P12+N13+O13,"")</f>
        <v>0</v>
      </c>
      <c r="Q13" s="59">
        <v>0</v>
      </c>
      <c r="R13" s="42"/>
      <c r="S13" s="42">
        <f ca="1">IF(NOW()&gt;$A13,IF(S12+Q13+R13&gt;24,24,S12+Q13+R13),"")</f>
        <v>5</v>
      </c>
    </row>
    <row r="14" spans="1:19" ht="12.75">
      <c r="A14" s="34">
        <f>A13+14</f>
        <v>39459</v>
      </c>
      <c r="B14" s="42">
        <f>IF(H14+N14&lt;&gt;0,H14+N14,"")</f>
        <v>40</v>
      </c>
      <c r="C14" s="42">
        <f>IF(I14+O14&lt;&gt;0,I14+O14,"")</f>
      </c>
      <c r="D14" s="42">
        <f ca="1">IF(NOW()&gt;$A14,P14+J14,"")</f>
        <v>40</v>
      </c>
      <c r="E14" s="42">
        <f>IF(K14+Q14&lt;&gt;0,K14+Q14,"")</f>
        <v>1</v>
      </c>
      <c r="F14" s="42">
        <f>IF(L14+R14&lt;&gt;0,L14+R14,"")</f>
      </c>
      <c r="G14" s="42">
        <f ca="1">IF(NOW()&gt;$A14,IF(S14+M14&gt;24,24,S14+M14),"")</f>
        <v>19</v>
      </c>
      <c r="H14" s="42">
        <v>30.7</v>
      </c>
      <c r="I14" s="42"/>
      <c r="J14" s="42">
        <f ca="1">IF(NOW()&gt;$A14,J13+H14+I14,"")</f>
        <v>30.7</v>
      </c>
      <c r="K14" s="42"/>
      <c r="L14" s="42"/>
      <c r="M14" s="42">
        <f ca="1">IF(NOW()&gt;$A14,M13+K14+L14,"")</f>
        <v>13</v>
      </c>
      <c r="N14" s="42">
        <v>9.3</v>
      </c>
      <c r="O14" s="42"/>
      <c r="P14" s="42">
        <f ca="1">IF(NOW()&gt;$A14,P13+N14+O14,"")</f>
        <v>9.3</v>
      </c>
      <c r="Q14" s="42">
        <v>1</v>
      </c>
      <c r="R14" s="42"/>
      <c r="S14" s="42">
        <f ca="1">IF(NOW()&gt;$A14,IF(S13+Q14+R14&gt;24,24,S13+Q14+R14),"")</f>
        <v>6</v>
      </c>
    </row>
    <row r="15" spans="1:19" ht="12.75">
      <c r="A15" s="34">
        <f>A14+14</f>
        <v>39473</v>
      </c>
      <c r="B15" s="42">
        <f>IF(H15+N15&lt;&gt;0,H15+N15,"")</f>
      </c>
      <c r="C15" s="42">
        <f>IF(I15+O15&lt;&gt;0,I15+O15,"")</f>
      </c>
      <c r="D15" s="42">
        <f ca="1">IF(NOW()&gt;$A15,P15+J15,"")</f>
        <v>40</v>
      </c>
      <c r="E15" s="42">
        <f>IF(K15+Q15&lt;&gt;0,K15+Q15,"")</f>
        <v>1</v>
      </c>
      <c r="F15" s="42">
        <f>IF(L15+R15&lt;&gt;0,L15+R15,"")</f>
      </c>
      <c r="G15" s="42">
        <f ca="1">IF(NOW()&gt;$A15,IF(S15+M15&gt;24,24,S15+M15),"")</f>
        <v>20</v>
      </c>
      <c r="H15" s="42"/>
      <c r="I15" s="42"/>
      <c r="J15" s="42">
        <f ca="1">IF(NOW()&gt;$A15,J14+H15+I15,"")</f>
        <v>30.7</v>
      </c>
      <c r="K15" s="42"/>
      <c r="L15" s="42"/>
      <c r="M15" s="42">
        <f ca="1">IF(NOW()&gt;$A15,M14+K15+L15,"")</f>
        <v>13</v>
      </c>
      <c r="N15" s="42"/>
      <c r="O15" s="42"/>
      <c r="P15" s="42">
        <f ca="1">IF(NOW()&gt;$A15,P14+N15+O15,"")</f>
        <v>9.3</v>
      </c>
      <c r="Q15" s="42">
        <v>1</v>
      </c>
      <c r="R15" s="42"/>
      <c r="S15" s="42">
        <f ca="1">IF(NOW()&gt;$A15,IF(S14+Q15+R15&gt;24,24,S14+Q15+R15),"")</f>
        <v>7</v>
      </c>
    </row>
    <row r="16" spans="1:19" ht="12.75">
      <c r="A16" s="34">
        <f>A15+14</f>
        <v>39487</v>
      </c>
      <c r="B16" s="42">
        <f>IF(H16+N16&lt;&gt;0,H16+N16,"")</f>
      </c>
      <c r="C16" s="42">
        <f>IF(I16+O16&lt;&gt;0,I16+O16,"")</f>
      </c>
      <c r="D16" s="42">
        <f ca="1">IF(NOW()&gt;$A16,P16+J16,"")</f>
        <v>40</v>
      </c>
      <c r="E16" s="42">
        <f>IF(K16+Q16&lt;&gt;0,K16+Q16,"")</f>
        <v>1</v>
      </c>
      <c r="F16" s="42">
        <f>IF(L16+R16&lt;&gt;0,L16+R16,"")</f>
        <v>-6</v>
      </c>
      <c r="G16" s="42">
        <f ca="1">IF(NOW()&gt;$A16,IF(S16+M16&gt;24,24,S16+M16),"")</f>
        <v>15</v>
      </c>
      <c r="H16" s="42"/>
      <c r="I16" s="42"/>
      <c r="J16" s="42">
        <f ca="1">IF(NOW()&gt;$A16,J15+H16+I16,"")</f>
        <v>30.7</v>
      </c>
      <c r="K16" s="42"/>
      <c r="L16" s="42"/>
      <c r="M16" s="42">
        <f ca="1">IF(NOW()&gt;$A16,M15+K16+L16,"")</f>
        <v>13</v>
      </c>
      <c r="N16" s="42"/>
      <c r="O16" s="42"/>
      <c r="P16" s="42">
        <f ca="1">IF(NOW()&gt;$A16,P15+N16+O16,"")</f>
        <v>9.3</v>
      </c>
      <c r="Q16" s="42">
        <v>1</v>
      </c>
      <c r="R16" s="42">
        <v>-6</v>
      </c>
      <c r="S16" s="42">
        <f ca="1">IF(NOW()&gt;$A16,IF(S15+Q16+R16&gt;24,24,S15+Q16+R16),"")</f>
        <v>2</v>
      </c>
    </row>
    <row r="17" spans="1:19" ht="12.75">
      <c r="A17" s="34">
        <f>A16+14</f>
        <v>39501</v>
      </c>
      <c r="B17" s="42">
        <f>IF(H17+N17&lt;&gt;0,H17+N17,"")</f>
      </c>
      <c r="C17" s="42">
        <f>IF(I17+O17&lt;&gt;0,I17+O17,"")</f>
      </c>
      <c r="D17" s="42">
        <f ca="1">IF(NOW()&gt;$A17,P17+J17,"")</f>
        <v>40</v>
      </c>
      <c r="E17" s="42">
        <f>IF(K17+Q17&lt;&gt;0,K17+Q17,"")</f>
        <v>1</v>
      </c>
      <c r="F17" s="42">
        <f>IF(L17+R17&lt;&gt;0,L17+R17,"")</f>
      </c>
      <c r="G17" s="42">
        <f ca="1">IF(NOW()&gt;$A17,IF(S17+M17&gt;24,24,S17+M17),"")</f>
        <v>16</v>
      </c>
      <c r="H17" s="42"/>
      <c r="I17" s="42"/>
      <c r="J17" s="42">
        <f ca="1">IF(NOW()&gt;$A17,J16+H17+I17,"")</f>
        <v>30.7</v>
      </c>
      <c r="K17" s="42"/>
      <c r="L17" s="42"/>
      <c r="M17" s="42">
        <f ca="1">IF(NOW()&gt;$A17,M16+K17+L17,"")</f>
        <v>13</v>
      </c>
      <c r="N17" s="42"/>
      <c r="O17" s="42"/>
      <c r="P17" s="42">
        <f ca="1">IF(NOW()&gt;$A17,P16+N17+O17,"")</f>
        <v>9.3</v>
      </c>
      <c r="Q17" s="42">
        <v>1</v>
      </c>
      <c r="R17" s="42"/>
      <c r="S17" s="42">
        <f ca="1">IF(NOW()&gt;$A17,IF(S16+Q17+R17&gt;24,24,S16+Q17+R17),"")</f>
        <v>3</v>
      </c>
    </row>
    <row r="18" spans="1:19" ht="12.75">
      <c r="A18" s="34">
        <f>A17+14</f>
        <v>39515</v>
      </c>
      <c r="B18" s="42">
        <f>IF(H18+N18&lt;&gt;0,H18+N18,"")</f>
      </c>
      <c r="C18" s="42">
        <f>IF(I18+O18&lt;&gt;0,I18+O18,"")</f>
      </c>
      <c r="D18" s="42">
        <f ca="1">IF(NOW()&gt;$A18,P18+J18,"")</f>
        <v>40</v>
      </c>
      <c r="E18" s="42">
        <f>IF(K18+Q18&lt;&gt;0,K18+Q18,"")</f>
        <v>1</v>
      </c>
      <c r="F18" s="42">
        <f>IF(L18+R18&lt;&gt;0,L18+R18,"")</f>
      </c>
      <c r="G18" s="42">
        <f ca="1">IF(NOW()&gt;$A18,IF(S18+M18&gt;24,24,S18+M18),"")</f>
        <v>17</v>
      </c>
      <c r="H18" s="42"/>
      <c r="I18" s="42"/>
      <c r="J18" s="42">
        <f ca="1">IF(NOW()&gt;$A18,J17+H18+I18,"")</f>
        <v>30.7</v>
      </c>
      <c r="K18" s="42"/>
      <c r="L18" s="42"/>
      <c r="M18" s="42">
        <f ca="1">IF(NOW()&gt;$A18,M17+K18+L18,"")</f>
        <v>13</v>
      </c>
      <c r="N18" s="42"/>
      <c r="O18" s="42"/>
      <c r="P18" s="42">
        <f ca="1">IF(NOW()&gt;$A18,P17+N18+O18,"")</f>
        <v>9.3</v>
      </c>
      <c r="Q18" s="42">
        <v>1</v>
      </c>
      <c r="R18" s="42"/>
      <c r="S18" s="42">
        <f ca="1">IF(NOW()&gt;$A18,IF(S17+Q18+R18&gt;24,24,S17+Q18+R18),"")</f>
        <v>4</v>
      </c>
    </row>
    <row r="19" spans="1:19" ht="12.75">
      <c r="A19" s="34">
        <f>A18+14</f>
        <v>39529</v>
      </c>
      <c r="B19" s="42">
        <f>IF(H19+N19&lt;&gt;0,H19+N19,"")</f>
      </c>
      <c r="C19" s="42">
        <f>IF(I19+O19&lt;&gt;0,I19+O19,"")</f>
      </c>
      <c r="D19" s="42">
        <f ca="1">IF(NOW()&gt;$A19,P19+J19,"")</f>
        <v>40</v>
      </c>
      <c r="E19" s="42">
        <f>IF(K19+Q19&lt;&gt;0,K19+Q19,"")</f>
        <v>1</v>
      </c>
      <c r="F19" s="42">
        <f>IF(L19+R19&lt;&gt;0,L19+R19,"")</f>
        <v>-6</v>
      </c>
      <c r="G19" s="42">
        <f ca="1">IF(NOW()&gt;$A19,IF(S19+M19&gt;24,24,S19+M19),"")</f>
        <v>12</v>
      </c>
      <c r="H19" s="42"/>
      <c r="I19" s="42"/>
      <c r="J19" s="42">
        <f ca="1">IF(NOW()&gt;$A19,J18+H19+I19,"")</f>
        <v>30.7</v>
      </c>
      <c r="K19" s="42"/>
      <c r="L19" s="42">
        <v>-2</v>
      </c>
      <c r="M19" s="42">
        <f ca="1">IF(NOW()&gt;$A19,M18+K19+L19,"")</f>
        <v>11</v>
      </c>
      <c r="N19" s="42"/>
      <c r="O19" s="42"/>
      <c r="P19" s="42">
        <f ca="1">IF(NOW()&gt;$A19,P18+N19+O19,"")</f>
        <v>9.3</v>
      </c>
      <c r="Q19" s="42">
        <v>1</v>
      </c>
      <c r="R19" s="42">
        <v>-4</v>
      </c>
      <c r="S19" s="42">
        <f ca="1">IF(NOW()&gt;$A19,IF(S18+Q19+R19&gt;24,24,S18+Q19+R19),"")</f>
        <v>1</v>
      </c>
    </row>
    <row r="20" spans="1:19" ht="12.75">
      <c r="A20" s="34">
        <f>A19+14</f>
        <v>39543</v>
      </c>
      <c r="B20" s="42">
        <f>IF(H20+N20&lt;&gt;0,H20+N20,"")</f>
      </c>
      <c r="C20" s="42">
        <f>IF(I20+O20&lt;&gt;0,I20+O20,"")</f>
      </c>
      <c r="D20" s="42">
        <f ca="1">IF(NOW()&gt;$A20,P20+J20,"")</f>
        <v>40</v>
      </c>
      <c r="E20" s="42">
        <f>IF(K20+Q20&lt;&gt;0,K20+Q20,"")</f>
        <v>1</v>
      </c>
      <c r="F20" s="42">
        <f>IF(L20+R20&lt;&gt;0,L20+R20,"")</f>
      </c>
      <c r="G20" s="42">
        <f ca="1">IF(NOW()&gt;$A20,IF(S20+M20&gt;24,24,S20+M20),"")</f>
        <v>13</v>
      </c>
      <c r="H20" s="42"/>
      <c r="I20" s="42"/>
      <c r="J20" s="42">
        <f ca="1">IF(NOW()&gt;$A20,J19+H20+I20,"")</f>
        <v>30.7</v>
      </c>
      <c r="K20" s="42"/>
      <c r="L20" s="42"/>
      <c r="M20" s="42">
        <f ca="1">IF(NOW()&gt;$A20,M19+K20+L20,"")</f>
        <v>11</v>
      </c>
      <c r="N20" s="42"/>
      <c r="O20" s="42"/>
      <c r="P20" s="42">
        <f ca="1">IF(NOW()&gt;$A20,P19+N20+O20,"")</f>
        <v>9.3</v>
      </c>
      <c r="Q20" s="42">
        <v>1</v>
      </c>
      <c r="R20" s="42"/>
      <c r="S20" s="42">
        <f ca="1">IF(NOW()&gt;$A20,IF(S19+Q20+R20&gt;24,24,S19+Q20+R20),"")</f>
        <v>2</v>
      </c>
    </row>
    <row r="21" spans="1:19" ht="12.75">
      <c r="A21" s="34">
        <f>A20+14</f>
        <v>39557</v>
      </c>
      <c r="B21" s="42">
        <f>IF(H21+N21&lt;&gt;0,H21+N21,"")</f>
      </c>
      <c r="C21" s="42">
        <f>IF(I21+O21&lt;&gt;0,I21+O21,"")</f>
      </c>
      <c r="D21" s="42">
        <f ca="1">IF(NOW()&gt;$A21,P21+J21,"")</f>
        <v>40</v>
      </c>
      <c r="E21" s="42">
        <f>IF(K21+Q21&lt;&gt;0,K21+Q21,"")</f>
        <v>1</v>
      </c>
      <c r="F21" s="42">
        <f>IF(L21+R21&lt;&gt;0,L21+R21,"")</f>
      </c>
      <c r="G21" s="42">
        <f ca="1">IF(NOW()&gt;$A21,IF(S21+M21&gt;24,24,S21+M21),"")</f>
        <v>14</v>
      </c>
      <c r="H21" s="42"/>
      <c r="I21" s="42"/>
      <c r="J21" s="42">
        <f ca="1">IF(NOW()&gt;$A21,J20+H21+I21,"")</f>
        <v>30.7</v>
      </c>
      <c r="K21" s="42"/>
      <c r="L21" s="42"/>
      <c r="M21" s="42">
        <f ca="1">IF(NOW()&gt;$A21,M20+K21+L21,"")</f>
        <v>11</v>
      </c>
      <c r="N21" s="42"/>
      <c r="O21" s="42"/>
      <c r="P21" s="42">
        <f ca="1">IF(NOW()&gt;$A21,P20+N21+O21,"")</f>
        <v>9.3</v>
      </c>
      <c r="Q21" s="42">
        <v>1</v>
      </c>
      <c r="R21" s="42"/>
      <c r="S21" s="42">
        <f ca="1">IF(NOW()&gt;$A21,IF(S20+Q21+R21&gt;24,24,S20+Q21+R21),"")</f>
        <v>3</v>
      </c>
    </row>
    <row r="22" spans="1:19" ht="12.75">
      <c r="A22" s="34">
        <f>A21+14</f>
        <v>39571</v>
      </c>
      <c r="B22" s="42">
        <f>IF(H22+N22&lt;&gt;0,H22+N22,"")</f>
      </c>
      <c r="C22" s="42">
        <f>IF(I22+O22&lt;&gt;0,I22+O22,"")</f>
        <v>-40</v>
      </c>
      <c r="D22" s="42">
        <f ca="1">IF(NOW()&gt;$A22,P22+J22,"")</f>
        <v>0</v>
      </c>
      <c r="E22" s="42">
        <f>IF(K22+Q22&lt;&gt;0,K22+Q22,"")</f>
        <v>1</v>
      </c>
      <c r="F22" s="42">
        <f>IF(L22+R22&lt;&gt;0,L22+R22,"")</f>
      </c>
      <c r="G22" s="42">
        <f ca="1">IF(NOW()&gt;$A22,IF(S22+M22&gt;24,24,S22+M22),"")</f>
        <v>15</v>
      </c>
      <c r="H22" s="42"/>
      <c r="I22" s="42">
        <v>-30.7</v>
      </c>
      <c r="J22" s="42">
        <f ca="1">IF(NOW()&gt;$A22,J21+H22+I22,"")</f>
        <v>0</v>
      </c>
      <c r="K22" s="42"/>
      <c r="L22" s="42"/>
      <c r="M22" s="42">
        <f ca="1">IF(NOW()&gt;$A22,M21+K22+L22,"")</f>
        <v>11</v>
      </c>
      <c r="N22" s="42"/>
      <c r="O22" s="42">
        <v>-9.3</v>
      </c>
      <c r="P22" s="42">
        <f ca="1">IF(NOW()&gt;$A22,P21+N22+O22,"")</f>
        <v>0</v>
      </c>
      <c r="Q22" s="42">
        <v>1</v>
      </c>
      <c r="R22" s="42"/>
      <c r="S22" s="42">
        <f ca="1">IF(NOW()&gt;$A22,IF(S21+Q22+R22&gt;24,24,S21+Q22+R22),"")</f>
        <v>4</v>
      </c>
    </row>
    <row r="23" spans="1:19" ht="12.75">
      <c r="A23" s="34">
        <f>A22+14</f>
        <v>39585</v>
      </c>
      <c r="B23" s="42">
        <f>IF(H23+N23&lt;&gt;0,H23+N23,"")</f>
      </c>
      <c r="C23" s="42">
        <f>IF(I23+O23&lt;&gt;0,I23+O23,"")</f>
      </c>
      <c r="D23" s="42">
        <f ca="1">IF(NOW()&gt;$A23,P23+J23,"")</f>
        <v>0</v>
      </c>
      <c r="E23" s="42">
        <f>IF(K23+Q23&lt;&gt;0,K23+Q23,"")</f>
        <v>1</v>
      </c>
      <c r="F23" s="42">
        <f>IF(L23+R23&lt;&gt;0,L23+R23,"")</f>
      </c>
      <c r="G23" s="42">
        <f ca="1">IF(NOW()&gt;$A23,IF(S23+M23&gt;24,24,S23+M23),"")</f>
        <v>16</v>
      </c>
      <c r="H23" s="64"/>
      <c r="I23" s="64"/>
      <c r="J23" s="64">
        <f ca="1">IF(NOW()&gt;$A23,J22+H23+I23,"")</f>
        <v>0</v>
      </c>
      <c r="K23" s="42"/>
      <c r="L23" s="42"/>
      <c r="M23" s="42">
        <f ca="1">IF(NOW()&gt;$A23,M22+K23+L23,"")</f>
        <v>11</v>
      </c>
      <c r="N23" s="42"/>
      <c r="O23" s="42"/>
      <c r="P23" s="42">
        <f ca="1">IF(NOW()&gt;$A23,P22+N23+O23,"")</f>
        <v>0</v>
      </c>
      <c r="Q23" s="42">
        <v>1</v>
      </c>
      <c r="R23" s="42"/>
      <c r="S23" s="42">
        <f ca="1">IF(NOW()&gt;$A23,IF(S22+Q23+R23&gt;24,24,S22+Q23+R23),"")</f>
        <v>5</v>
      </c>
    </row>
    <row r="24" spans="1:19" ht="12.75">
      <c r="A24" s="34">
        <f>A23+14</f>
        <v>39599</v>
      </c>
      <c r="B24" s="42">
        <f>IF(H24+N24&lt;&gt;0,H24+N24,"")</f>
      </c>
      <c r="C24" s="42">
        <f>IF(I24+O24&lt;&gt;0,I24+O24,"")</f>
      </c>
      <c r="D24" s="42">
        <f ca="1">IF(NOW()&gt;$A24,P24+J24,"")</f>
        <v>0</v>
      </c>
      <c r="E24" s="42">
        <f>IF(K24+Q24&lt;&gt;0,K24+Q24,"")</f>
      </c>
      <c r="F24" s="42">
        <f>IF(L24+R24&lt;&gt;0,L24+R24,"")</f>
      </c>
      <c r="G24" s="42">
        <f ca="1">IF(NOW()&gt;$A24,IF(S24+M24&gt;24,24,S24+M24),"")</f>
        <v>16</v>
      </c>
      <c r="H24" s="64"/>
      <c r="I24" s="64"/>
      <c r="J24" s="64">
        <f ca="1">IF(NOW()&gt;$A24,J23+H24+I24,"")</f>
        <v>0</v>
      </c>
      <c r="K24" s="42"/>
      <c r="L24" s="42"/>
      <c r="M24" s="42">
        <f ca="1">IF(NOW()&gt;$A24,M23+K24+L24,"")</f>
        <v>11</v>
      </c>
      <c r="N24" s="42"/>
      <c r="O24" s="42"/>
      <c r="P24" s="42">
        <f ca="1">IF(NOW()&gt;$A24,P23+N24+O24,"")</f>
        <v>0</v>
      </c>
      <c r="Q24" s="59">
        <v>0</v>
      </c>
      <c r="R24" s="42"/>
      <c r="S24" s="42">
        <f ca="1">IF(NOW()&gt;$A24,IF(S23+Q24+R24&gt;24,24,S23+Q24+R24),"")</f>
        <v>5</v>
      </c>
    </row>
    <row r="25" spans="1:19" ht="12.75">
      <c r="A25" s="34">
        <f>A24+14</f>
        <v>39613</v>
      </c>
      <c r="B25" s="42">
        <f>IF(H25+N25&lt;&gt;0,H25+N25,"")</f>
      </c>
      <c r="C25" s="42">
        <f>IF(I25+O25&lt;&gt;0,I25+O25,"")</f>
      </c>
      <c r="D25" s="42">
        <f ca="1">IF(NOW()&gt;$A25,P25+J25,"")</f>
        <v>0</v>
      </c>
      <c r="E25" s="42">
        <f>IF(K25+Q25&lt;&gt;0,K25+Q25,"")</f>
        <v>1</v>
      </c>
      <c r="F25" s="42">
        <f>IF(L25+R25&lt;&gt;0,L25+R25,"")</f>
      </c>
      <c r="G25" s="42">
        <f ca="1">IF(NOW()&gt;$A25,IF(S25+M25&gt;24,24,S25+M25),"")</f>
        <v>17</v>
      </c>
      <c r="H25" s="64"/>
      <c r="I25" s="64"/>
      <c r="J25" s="64">
        <f ca="1">IF(NOW()&gt;$A25,J24+H25+I25,"")</f>
        <v>0</v>
      </c>
      <c r="K25" s="42"/>
      <c r="L25" s="42"/>
      <c r="M25" s="42">
        <f ca="1">IF(NOW()&gt;$A25,M24+K25+L25,"")</f>
        <v>11</v>
      </c>
      <c r="N25" s="42"/>
      <c r="O25" s="42"/>
      <c r="P25" s="42">
        <f ca="1">IF(NOW()&gt;$A25,P24+N25+O25,"")</f>
        <v>0</v>
      </c>
      <c r="Q25" s="42">
        <v>1</v>
      </c>
      <c r="R25" s="42"/>
      <c r="S25" s="42">
        <f ca="1">IF(NOW()&gt;$A25,IF(S24+Q25+R25&gt;24,24,S24+Q25+R25),"")</f>
        <v>6</v>
      </c>
    </row>
    <row r="26" spans="1:19" ht="12.75">
      <c r="A26" s="34">
        <f>A25+14</f>
        <v>39627</v>
      </c>
      <c r="B26" s="42">
        <f>IF(H26+N26&lt;&gt;0,H26+N26,"")</f>
      </c>
      <c r="C26" s="42">
        <f>IF(I26+O26&lt;&gt;0,I26+O26,"")</f>
      </c>
      <c r="D26" s="42">
        <f ca="1">IF(NOW()&gt;$A26,P26+J26,"")</f>
        <v>0</v>
      </c>
      <c r="E26" s="42">
        <f>IF(K26+Q26&lt;&gt;0,K26+Q26,"")</f>
        <v>1</v>
      </c>
      <c r="F26" s="42">
        <f>IF(L26+R26&lt;&gt;0,L26+R26,"")</f>
      </c>
      <c r="G26" s="42">
        <f ca="1">IF(NOW()&gt;$A26,IF(S26+M26&gt;24,24,S26+M26),"")</f>
        <v>18</v>
      </c>
      <c r="H26" s="64"/>
      <c r="I26" s="64"/>
      <c r="J26" s="64">
        <f ca="1">IF(NOW()&gt;$A26,J25+H26+I26,"")</f>
        <v>0</v>
      </c>
      <c r="K26" s="42"/>
      <c r="L26" s="42"/>
      <c r="M26" s="42">
        <f ca="1">IF(NOW()&gt;$A26,M25+K26+L26,"")</f>
        <v>11</v>
      </c>
      <c r="N26" s="42"/>
      <c r="O26" s="42"/>
      <c r="P26" s="42">
        <f ca="1">IF(NOW()&gt;$A26,P25+N26+O26,"")</f>
        <v>0</v>
      </c>
      <c r="Q26" s="42">
        <v>1</v>
      </c>
      <c r="R26" s="42"/>
      <c r="S26" s="42">
        <f ca="1">IF(NOW()&gt;$A26,IF(S25+Q26+R26&gt;24,24,S25+Q26+R26),"")</f>
        <v>7</v>
      </c>
    </row>
    <row r="27" spans="1:19" ht="12.75">
      <c r="A27" s="34">
        <f>A26+14</f>
        <v>39641</v>
      </c>
      <c r="B27" s="42">
        <f>IF(H27+N27&lt;&gt;0,H27+N27,"")</f>
      </c>
      <c r="C27" s="42">
        <f>IF(I27+O27&lt;&gt;0,I27+O27,"")</f>
      </c>
      <c r="D27" s="42">
        <f ca="1">IF(NOW()&gt;$A27,P27+J27,"")</f>
        <v>0</v>
      </c>
      <c r="E27" s="42">
        <f>IF(K27+Q27&lt;&gt;0,K27+Q27,"")</f>
        <v>1</v>
      </c>
      <c r="F27" s="42">
        <f>IF(L27+R27&lt;&gt;0,L27+R27,"")</f>
        <v>-15.75</v>
      </c>
      <c r="G27" s="42">
        <f ca="1">IF(NOW()&gt;$A27,IF(S27+M27&gt;24,24,S27+M27),"")</f>
        <v>3.25</v>
      </c>
      <c r="H27" s="64"/>
      <c r="I27" s="64"/>
      <c r="J27" s="64">
        <f ca="1">IF(NOW()&gt;$A27,J26+H27+I27,"")</f>
        <v>0</v>
      </c>
      <c r="K27" s="42"/>
      <c r="L27" s="42">
        <v>-8.75</v>
      </c>
      <c r="M27" s="42">
        <f ca="1">IF(NOW()&gt;$A27,M26+K27+L27,"")</f>
        <v>2.25</v>
      </c>
      <c r="N27" s="42"/>
      <c r="O27" s="42"/>
      <c r="P27" s="42">
        <f ca="1">IF(NOW()&gt;$A27,P26+N27+O27,"")</f>
        <v>0</v>
      </c>
      <c r="Q27" s="42">
        <v>1</v>
      </c>
      <c r="R27" s="42">
        <v>-7</v>
      </c>
      <c r="S27" s="42">
        <f ca="1">IF(NOW()&gt;$A27,IF(S26+Q27+R27&gt;24,24,S26+Q27+R27),"")</f>
        <v>1</v>
      </c>
    </row>
    <row r="28" spans="1:19" ht="12.75">
      <c r="A28" s="34">
        <f>A27+14</f>
        <v>39655</v>
      </c>
      <c r="B28" s="42">
        <f>IF(H28+N28&lt;&gt;0,H28+N28,"")</f>
      </c>
      <c r="C28" s="42">
        <f>IF(I28+O28&lt;&gt;0,I28+O28,"")</f>
      </c>
      <c r="D28" s="42">
        <f ca="1">IF(NOW()&gt;$A28,P28+J28,"")</f>
        <v>0</v>
      </c>
      <c r="E28" s="42">
        <f>IF(K28+Q28&lt;&gt;0,K28+Q28,"")</f>
        <v>1</v>
      </c>
      <c r="F28" s="42">
        <f>IF(L28+R28&lt;&gt;0,L28+R28,"")</f>
      </c>
      <c r="G28" s="42">
        <f ca="1">IF(NOW()&gt;$A28,IF(S28+M28&gt;24,24,S28+M28),"")</f>
        <v>4.25</v>
      </c>
      <c r="H28" s="64"/>
      <c r="I28" s="64"/>
      <c r="J28" s="64">
        <f ca="1">IF(NOW()&gt;$A28,J27+H28+I28,"")</f>
        <v>0</v>
      </c>
      <c r="K28" s="42"/>
      <c r="L28" s="42"/>
      <c r="M28" s="42">
        <f ca="1">IF(NOW()&gt;$A28,M27+K28+L28,"")</f>
        <v>2.25</v>
      </c>
      <c r="N28" s="42"/>
      <c r="O28" s="42"/>
      <c r="P28" s="42">
        <f ca="1">IF(NOW()&gt;$A28,P27+N28+O28,"")</f>
        <v>0</v>
      </c>
      <c r="Q28" s="42">
        <v>1</v>
      </c>
      <c r="R28" s="42"/>
      <c r="S28" s="42">
        <f ca="1">IF(NOW()&gt;$A28,IF(S27+Q28+R28&gt;24,24,S27+Q28+R28),"")</f>
        <v>2</v>
      </c>
    </row>
    <row r="29" spans="1:19" ht="12.75">
      <c r="A29" s="34">
        <f>A28+14</f>
        <v>39669</v>
      </c>
      <c r="B29" s="42">
        <f>IF(H29+N29&lt;&gt;0,H29+N29,"")</f>
      </c>
      <c r="C29" s="42">
        <f>IF(I29+O29&lt;&gt;0,I29+O29,"")</f>
      </c>
      <c r="D29" s="42">
        <f ca="1">IF(NOW()&gt;$A29,P29+J29,"")</f>
        <v>0</v>
      </c>
      <c r="E29" s="42">
        <f>IF(K29+Q29&lt;&gt;0,K29+Q29,"")</f>
        <v>1</v>
      </c>
      <c r="F29" s="42">
        <f>IF(L29+R29&lt;&gt;0,L29+R29,"")</f>
      </c>
      <c r="G29" s="42">
        <f ca="1">IF(NOW()&gt;$A29,IF(S29+M29&gt;24,24,S29+M29),"")</f>
        <v>5.25</v>
      </c>
      <c r="H29" s="64"/>
      <c r="I29" s="64"/>
      <c r="J29" s="64">
        <f ca="1">IF(NOW()&gt;$A29,J28+H29+I29,"")</f>
        <v>0</v>
      </c>
      <c r="K29" s="42"/>
      <c r="L29" s="42"/>
      <c r="M29" s="42">
        <f ca="1">IF(NOW()&gt;$A29,M28+K29+L29,"")</f>
        <v>2.25</v>
      </c>
      <c r="N29" s="42"/>
      <c r="O29" s="42"/>
      <c r="P29" s="42">
        <f ca="1">IF(NOW()&gt;$A29,P28+N29+O29,"")</f>
        <v>0</v>
      </c>
      <c r="Q29" s="42">
        <v>1</v>
      </c>
      <c r="R29" s="42"/>
      <c r="S29" s="42">
        <f ca="1">IF(NOW()&gt;$A29,IF(S28+Q29+R29&gt;24,24,S28+Q29+R29),"")</f>
        <v>3</v>
      </c>
    </row>
    <row r="30" spans="1:19" ht="12.75">
      <c r="A30" s="34">
        <f>A29+14</f>
        <v>39683</v>
      </c>
      <c r="B30" s="42">
        <f>IF(H30+N30&lt;&gt;0,H30+N30,"")</f>
      </c>
      <c r="C30" s="42">
        <f>IF(I30+O30&lt;&gt;0,I30+O30,"")</f>
      </c>
      <c r="D30" s="42">
        <f ca="1">IF(NOW()&gt;$A30,P30+J30,"")</f>
        <v>0</v>
      </c>
      <c r="E30" s="42">
        <f>IF(K30+Q30&lt;&gt;0,K30+Q30,"")</f>
        <v>1</v>
      </c>
      <c r="F30" s="42">
        <f>IF(L30+R30&lt;&gt;0,L30+R30,"")</f>
      </c>
      <c r="G30" s="42">
        <f ca="1">IF(NOW()&gt;$A30,IF(S30+M30&gt;24,24,S30+M30),"")</f>
        <v>6.25</v>
      </c>
      <c r="H30" s="64"/>
      <c r="I30" s="64"/>
      <c r="J30" s="64">
        <f ca="1">IF(NOW()&gt;$A30,J29+H30+I30,"")</f>
        <v>0</v>
      </c>
      <c r="K30" s="42"/>
      <c r="L30" s="42"/>
      <c r="M30" s="42">
        <f ca="1">IF(NOW()&gt;$A30,M29+K30+L30,"")</f>
        <v>2.25</v>
      </c>
      <c r="N30" s="42"/>
      <c r="O30" s="42"/>
      <c r="P30" s="42">
        <f ca="1">IF(NOW()&gt;$A30,P29+N30+O30,"")</f>
        <v>0</v>
      </c>
      <c r="Q30" s="42">
        <v>1</v>
      </c>
      <c r="R30" s="42"/>
      <c r="S30" s="42">
        <f ca="1">IF(NOW()&gt;$A30,IF(S29+Q30+R30&gt;24,24,S29+Q30+R30),"")</f>
        <v>4</v>
      </c>
    </row>
    <row r="31" spans="1:19" ht="12.75">
      <c r="A31" s="34">
        <f>A30+14</f>
        <v>39697</v>
      </c>
      <c r="B31" s="42">
        <f>IF(H31+N31&lt;&gt;0,H31+N31,"")</f>
      </c>
      <c r="C31" s="42">
        <f>IF(I31+O31&lt;&gt;0,I31+O31,"")</f>
      </c>
      <c r="D31" s="42">
        <f ca="1">IF(NOW()&gt;$A31,P31+J31,"")</f>
        <v>0</v>
      </c>
      <c r="E31" s="42">
        <f>IF(K31+Q31&lt;&gt;0,K31+Q31,"")</f>
        <v>1</v>
      </c>
      <c r="F31" s="42">
        <f>IF(L31+R31&lt;&gt;0,L31+R31,"")</f>
      </c>
      <c r="G31" s="42">
        <f ca="1">IF(NOW()&gt;$A31,IF(S31+M31&gt;24,24,S31+M31),"")</f>
        <v>7.25</v>
      </c>
      <c r="H31" s="64"/>
      <c r="I31" s="64"/>
      <c r="J31" s="64">
        <f ca="1">IF(NOW()&gt;$A31,J30+H31+I31,"")</f>
        <v>0</v>
      </c>
      <c r="K31" s="42"/>
      <c r="L31" s="42"/>
      <c r="M31" s="42">
        <f ca="1">IF(NOW()&gt;$A31,M30+K31+L31,"")</f>
        <v>2.25</v>
      </c>
      <c r="N31" s="42"/>
      <c r="O31" s="42"/>
      <c r="P31" s="42">
        <f ca="1">IF(NOW()&gt;$A31,P30+N31+O31,"")</f>
        <v>0</v>
      </c>
      <c r="Q31" s="42">
        <v>1</v>
      </c>
      <c r="R31" s="42"/>
      <c r="S31" s="42">
        <f ca="1">IF(NOW()&gt;$A31,IF(S30+Q31+R31&gt;24,24,S30+Q31+R31),"")</f>
        <v>5</v>
      </c>
    </row>
    <row r="32" spans="1:19" ht="12.75">
      <c r="A32" s="34">
        <f>A31+14</f>
        <v>39711</v>
      </c>
      <c r="B32" s="42">
        <f>IF(H32+N32&lt;&gt;0,H32+N32,"")</f>
      </c>
      <c r="C32" s="42">
        <f>IF(I32+O32&lt;&gt;0,I32+O32,"")</f>
      </c>
      <c r="D32" s="42">
        <f ca="1">IF(NOW()&gt;$A32,P32+J32,"")</f>
        <v>0</v>
      </c>
      <c r="E32" s="42">
        <f>IF(K32+Q32&lt;&gt;0,K32+Q32,"")</f>
        <v>1</v>
      </c>
      <c r="F32" s="42">
        <f>IF(L32+R32&lt;&gt;0,L32+R32,"")</f>
      </c>
      <c r="G32" s="42">
        <f ca="1">IF(NOW()&gt;$A32,IF(S32+M32&gt;24,24,S32+M32),"")</f>
        <v>8.25</v>
      </c>
      <c r="H32" s="64"/>
      <c r="I32" s="64"/>
      <c r="J32" s="64">
        <f ca="1">IF(NOW()&gt;$A32,J31+H32+I32,"")</f>
        <v>0</v>
      </c>
      <c r="K32" s="42"/>
      <c r="L32" s="42"/>
      <c r="M32" s="42">
        <f ca="1">IF(NOW()&gt;$A32,M31+K32+L32,"")</f>
        <v>2.25</v>
      </c>
      <c r="N32" s="42"/>
      <c r="O32" s="42"/>
      <c r="P32" s="42">
        <f ca="1">IF(NOW()&gt;$A32,P31+N32+O32,"")</f>
        <v>0</v>
      </c>
      <c r="Q32" s="42">
        <v>1</v>
      </c>
      <c r="R32" s="42"/>
      <c r="S32" s="42">
        <f ca="1">IF(NOW()&gt;$A32,IF(S31+Q32+R32&gt;24,24,S31+Q32+R32),"")</f>
        <v>6</v>
      </c>
    </row>
    <row r="33" spans="1:19" ht="12.75">
      <c r="A33" s="34">
        <f>A32+14</f>
        <v>39725</v>
      </c>
      <c r="B33" s="42">
        <f>IF(H33+N33&lt;&gt;0,H33+N33,"")</f>
      </c>
      <c r="C33" s="42">
        <f>IF(I33+O33&lt;&gt;0,I33+O33,"")</f>
      </c>
      <c r="D33" s="42">
        <f ca="1">IF(NOW()&gt;$A33,P33+J33,"")</f>
        <v>0</v>
      </c>
      <c r="E33" s="42">
        <f>IF(K33+Q33&lt;&gt;0,K33+Q33,"")</f>
        <v>1</v>
      </c>
      <c r="F33" s="42">
        <f>IF(L33+R33&lt;&gt;0,L33+R33,"")</f>
      </c>
      <c r="G33" s="42">
        <f ca="1">IF(NOW()&gt;$A33,IF(S33+M33&gt;24,24,S33+M33),"")</f>
        <v>9.25</v>
      </c>
      <c r="H33" s="64"/>
      <c r="I33" s="64"/>
      <c r="J33" s="64">
        <f ca="1">IF(NOW()&gt;$A33,J32+H33+I33,"")</f>
        <v>0</v>
      </c>
      <c r="K33" s="42"/>
      <c r="L33" s="42"/>
      <c r="M33" s="42">
        <f ca="1">IF(NOW()&gt;$A33,M32+K33+L33,"")</f>
        <v>2.25</v>
      </c>
      <c r="N33" s="42"/>
      <c r="O33" s="42"/>
      <c r="P33" s="42">
        <f ca="1">IF(NOW()&gt;$A33,P32+N33+O33,"")</f>
        <v>0</v>
      </c>
      <c r="Q33" s="42">
        <v>1</v>
      </c>
      <c r="R33" s="42"/>
      <c r="S33" s="42">
        <f ca="1">IF(NOW()&gt;$A33,IF(S32+Q33+R33&gt;24,24,S32+Q33+R33),"")</f>
        <v>7</v>
      </c>
    </row>
    <row r="34" spans="1:19" ht="12.75">
      <c r="A34" s="34">
        <f>A33+14</f>
        <v>39739</v>
      </c>
      <c r="B34" s="42">
        <f>IF(H34+N34&lt;&gt;0,H34+N34,"")</f>
      </c>
      <c r="C34" s="42">
        <f>IF(I34+O34&lt;&gt;0,I34+O34,"")</f>
      </c>
      <c r="D34" s="42">
        <f ca="1">IF(NOW()&gt;$A34,P34+J34,"")</f>
        <v>0</v>
      </c>
      <c r="E34" s="42">
        <f>IF(K34+Q34&lt;&gt;0,K34+Q34,"")</f>
        <v>1</v>
      </c>
      <c r="F34" s="42">
        <f>IF(L34+R34&lt;&gt;0,L34+R34,"")</f>
      </c>
      <c r="G34" s="42">
        <f ca="1">IF(NOW()&gt;$A34,IF(S34+M34&gt;24,24,S34+M34),"")</f>
        <v>8</v>
      </c>
      <c r="H34" s="64"/>
      <c r="I34" s="64"/>
      <c r="J34" s="64">
        <f ca="1">IF(NOW()&gt;$A34,J33+H34+I34,"")</f>
        <v>0</v>
      </c>
      <c r="K34" s="64"/>
      <c r="L34" s="64"/>
      <c r="M34" s="64">
        <v>0</v>
      </c>
      <c r="N34" s="42"/>
      <c r="O34" s="42"/>
      <c r="P34" s="42">
        <f ca="1">IF(NOW()&gt;$A34,P33+N34+O34,"")</f>
        <v>0</v>
      </c>
      <c r="Q34" s="42">
        <v>1</v>
      </c>
      <c r="R34" s="42"/>
      <c r="S34" s="42">
        <f ca="1">IF(NOW()&gt;$A34,IF(S33+Q34+R34&gt;24,24,S33+Q34+R34),"")</f>
        <v>8</v>
      </c>
    </row>
    <row r="35" spans="1:19" ht="12.75">
      <c r="A35" s="34">
        <f>A34+14</f>
        <v>39753</v>
      </c>
      <c r="B35" s="42">
        <f>IF(H35+N35&lt;&gt;0,H35+N35,"")</f>
      </c>
      <c r="C35" s="42">
        <f>IF(I35+O35&lt;&gt;0,I35+O35,"")</f>
      </c>
      <c r="D35" s="42">
        <f ca="1">IF(NOW()&gt;$A35,P35+J35,"")</f>
        <v>0</v>
      </c>
      <c r="E35" s="42">
        <f>IF(K35+Q35&lt;&gt;0,K35+Q35,"")</f>
        <v>1</v>
      </c>
      <c r="F35" s="42">
        <f>IF(L35+R35&lt;&gt;0,L35+R35,"")</f>
      </c>
      <c r="G35" s="42">
        <f ca="1">IF(NOW()&gt;$A35,IF(S35+M35&gt;24,24,S35+M35),"")</f>
        <v>9</v>
      </c>
      <c r="H35" s="64"/>
      <c r="I35" s="64"/>
      <c r="J35" s="64">
        <f ca="1">IF(NOW()&gt;$A35,J34+H35+I35,"")</f>
        <v>0</v>
      </c>
      <c r="K35" s="64"/>
      <c r="L35" s="64"/>
      <c r="M35" s="64">
        <v>0</v>
      </c>
      <c r="N35" s="42"/>
      <c r="O35" s="42"/>
      <c r="P35" s="42">
        <f ca="1">IF(NOW()&gt;$A35,P34+N35+O35,"")</f>
        <v>0</v>
      </c>
      <c r="Q35" s="42">
        <v>1</v>
      </c>
      <c r="R35" s="42"/>
      <c r="S35" s="42">
        <f ca="1">IF(NOW()&gt;$A35,IF(S34+Q35+R35&gt;24,24,S34+Q35+R35),"")</f>
        <v>9</v>
      </c>
    </row>
    <row r="36" spans="1:19" ht="12.75">
      <c r="A36" s="34">
        <f>A35+14</f>
        <v>39767</v>
      </c>
      <c r="B36" s="42">
        <f>IF(H36+N36&lt;&gt;0,H36+N36,"")</f>
      </c>
      <c r="C36" s="42">
        <f>IF(I36+O36&lt;&gt;0,I36+O36,"")</f>
      </c>
      <c r="D36" s="42">
        <f ca="1">IF(NOW()&gt;$A36,P36+J36,"")</f>
        <v>0</v>
      </c>
      <c r="E36" s="42">
        <f>IF(K36+Q36&lt;&gt;0,K36+Q36,"")</f>
        <v>1</v>
      </c>
      <c r="F36" s="42">
        <f>IF(L36+R36&lt;&gt;0,L36+R36,"")</f>
      </c>
      <c r="G36" s="42">
        <f ca="1">IF(NOW()&gt;$A36,IF(S36+M36&gt;24,24,S36+M36),"")</f>
        <v>10</v>
      </c>
      <c r="H36" s="64"/>
      <c r="I36" s="64"/>
      <c r="J36" s="64">
        <f ca="1">IF(NOW()&gt;$A36,J35+H36+I36,"")</f>
        <v>0</v>
      </c>
      <c r="K36" s="64"/>
      <c r="L36" s="64"/>
      <c r="M36" s="64">
        <f ca="1">IF(NOW()&gt;$A36,M35+K36+L36,"")</f>
        <v>0</v>
      </c>
      <c r="N36" s="42"/>
      <c r="O36" s="42"/>
      <c r="P36" s="42">
        <f ca="1">IF(NOW()&gt;$A36,P35+N36+O36,"")</f>
        <v>0</v>
      </c>
      <c r="Q36" s="42">
        <v>1</v>
      </c>
      <c r="R36" s="42"/>
      <c r="S36" s="42">
        <f ca="1">IF(NOW()&gt;$A36,IF(S35+Q36+R36&gt;24,24,S35+Q36+R36),"")</f>
        <v>10</v>
      </c>
    </row>
    <row r="37" spans="1:19" ht="12.75">
      <c r="A37" s="34">
        <f>A36+14</f>
        <v>39781</v>
      </c>
      <c r="B37" s="42">
        <f>IF(H37+N37&lt;&gt;0,H37+N37,"")</f>
      </c>
      <c r="C37" s="42">
        <f>IF(I37+O37&lt;&gt;0,I37+O37,"")</f>
      </c>
      <c r="D37" s="42">
        <f ca="1">IF(NOW()&gt;$A37,P37+J37,"")</f>
        <v>0</v>
      </c>
      <c r="E37" s="42">
        <f>IF(K37+Q37&lt;&gt;0,K37+Q37,"")</f>
      </c>
      <c r="F37" s="42">
        <f>IF(L37+R37&lt;&gt;0,L37+R37,"")</f>
      </c>
      <c r="G37" s="42">
        <f ca="1">IF(NOW()&gt;$A37,IF(S37+M37&gt;24,24,S37+M37),"")</f>
        <v>10</v>
      </c>
      <c r="H37" s="64"/>
      <c r="I37" s="64"/>
      <c r="J37" s="64">
        <f ca="1">IF(NOW()&gt;$A37,J36+H37+I37,"")</f>
        <v>0</v>
      </c>
      <c r="K37" s="64"/>
      <c r="L37" s="64"/>
      <c r="M37" s="64">
        <f ca="1">IF(NOW()&gt;$A37,M36+K37+L37,"")</f>
        <v>0</v>
      </c>
      <c r="N37" s="42"/>
      <c r="O37" s="42"/>
      <c r="P37" s="42">
        <f ca="1">IF(NOW()&gt;$A37,P36+N37+O37,"")</f>
        <v>0</v>
      </c>
      <c r="Q37" s="59">
        <v>0</v>
      </c>
      <c r="R37" s="42"/>
      <c r="S37" s="42">
        <f ca="1">IF(NOW()&gt;$A37,IF(S36+Q37+R37&gt;24,24,S36+Q37+R37),"")</f>
        <v>10</v>
      </c>
    </row>
    <row r="38" spans="1:19" ht="12.75">
      <c r="A38" s="34">
        <f>A37+14</f>
        <v>39795</v>
      </c>
      <c r="B38" s="42">
        <f>IF(H38+N38&lt;&gt;0,H38+N38,"")</f>
      </c>
      <c r="C38" s="42">
        <f>IF(I38+O38&lt;&gt;0,I38+O38,"")</f>
      </c>
      <c r="D38" s="42">
        <f ca="1">IF(NOW()&gt;$A38,P38+J38,"")</f>
        <v>0</v>
      </c>
      <c r="E38" s="42">
        <f>IF(K38+Q38&lt;&gt;0,K38+Q38,"")</f>
        <v>1</v>
      </c>
      <c r="F38" s="42">
        <f>IF(L38+R38&lt;&gt;0,L38+R38,"")</f>
      </c>
      <c r="G38" s="42">
        <f ca="1">IF(NOW()&gt;$A38,IF(S38+M38&gt;24,24,S38+M38),"")</f>
        <v>11</v>
      </c>
      <c r="H38" s="64"/>
      <c r="I38" s="64"/>
      <c r="J38" s="64">
        <f ca="1">IF(NOW()&gt;$A38,J37+H38+I38,"")</f>
        <v>0</v>
      </c>
      <c r="K38" s="64"/>
      <c r="L38" s="64"/>
      <c r="M38" s="64">
        <f ca="1">IF(NOW()&gt;$A38,M37+K38+L38,"")</f>
        <v>0</v>
      </c>
      <c r="N38" s="42"/>
      <c r="O38" s="42"/>
      <c r="P38" s="42">
        <f ca="1">IF(NOW()&gt;$A38,P37+N38+O38,"")</f>
        <v>0</v>
      </c>
      <c r="Q38" s="42">
        <v>1</v>
      </c>
      <c r="R38" s="42"/>
      <c r="S38" s="42">
        <f ca="1">IF(NOW()&gt;$A38,IF(S37+Q38+R38&gt;24,24,S37+Q38+R38),"")</f>
        <v>11</v>
      </c>
    </row>
    <row r="39" spans="1:19" ht="12.75">
      <c r="A39" s="34">
        <f>A38+14</f>
        <v>39809</v>
      </c>
      <c r="B39" s="42">
        <f>IF(H39+N39&lt;&gt;0,H39+N39,"")</f>
      </c>
      <c r="C39" s="42">
        <f>IF(I39+O39&lt;&gt;0,I39+O39,"")</f>
      </c>
      <c r="D39" s="42">
        <f ca="1">IF(NOW()&gt;$A39,P39+J39,"")</f>
        <v>0</v>
      </c>
      <c r="E39" s="42">
        <f>IF(K39+Q39&lt;&gt;0,K39+Q39,"")</f>
        <v>1</v>
      </c>
      <c r="F39" s="42">
        <f>IF(L39+R39&lt;&gt;0,L39+R39,"")</f>
      </c>
      <c r="G39" s="42">
        <f ca="1">IF(NOW()&gt;$A39,IF(S39+M39&gt;24,24,S39+M39),"")</f>
        <v>12</v>
      </c>
      <c r="H39" s="64"/>
      <c r="I39" s="64"/>
      <c r="J39" s="64">
        <f ca="1">IF(NOW()&gt;$A39,J38+H39+I39,"")</f>
        <v>0</v>
      </c>
      <c r="K39" s="64"/>
      <c r="L39" s="64"/>
      <c r="M39" s="64">
        <f ca="1">IF(NOW()&gt;$A39,M38+K39+L39,"")</f>
        <v>0</v>
      </c>
      <c r="N39" s="42"/>
      <c r="O39" s="42"/>
      <c r="P39" s="42">
        <f ca="1">IF(NOW()&gt;$A39,P38+N39+O39,"")</f>
        <v>0</v>
      </c>
      <c r="Q39" s="42">
        <v>1</v>
      </c>
      <c r="R39" s="42"/>
      <c r="S39" s="42">
        <f ca="1">IF(NOW()&gt;$A39,IF(S38+Q39+R39&gt;24,24,S38+Q39+R39),"")</f>
        <v>12</v>
      </c>
    </row>
    <row r="40" spans="1:19" ht="12.75">
      <c r="A40" s="34">
        <f>A39+14</f>
        <v>39823</v>
      </c>
      <c r="B40" s="42">
        <f>IF(H40+N40&lt;&gt;0,H40+N40,"")</f>
        <v>80</v>
      </c>
      <c r="C40" s="42">
        <f>IF(I40+O40&lt;&gt;0,I40+O40,"")</f>
        <v>-8</v>
      </c>
      <c r="D40" s="42">
        <f ca="1">IF(NOW()&gt;$A40,P40+J40,"")</f>
        <v>72</v>
      </c>
      <c r="E40" s="42">
        <f>IF(K40+Q40&lt;&gt;0,K40+Q40,"")</f>
        <v>1</v>
      </c>
      <c r="F40" s="42">
        <f>IF(L40+R40&lt;&gt;0,L40+R40,"")</f>
      </c>
      <c r="G40" s="42">
        <f ca="1">IF(NOW()&gt;$A40,IF(S40+M40&gt;24,24,S40+M40),"")</f>
        <v>13</v>
      </c>
      <c r="H40" s="64"/>
      <c r="I40" s="64"/>
      <c r="J40" s="64">
        <f ca="1">IF(NOW()&gt;$A40,J39+H40+I40,"")</f>
        <v>0</v>
      </c>
      <c r="K40" s="64"/>
      <c r="L40" s="64"/>
      <c r="M40" s="64">
        <f ca="1">IF(NOW()&gt;$A40,M39+K40+L40,"")</f>
        <v>0</v>
      </c>
      <c r="N40" s="42">
        <v>80</v>
      </c>
      <c r="O40" s="42">
        <v>-8</v>
      </c>
      <c r="P40" s="42">
        <f ca="1">IF(NOW()&gt;$A40,P39+N40+O40,"")</f>
        <v>72</v>
      </c>
      <c r="Q40" s="42">
        <v>1</v>
      </c>
      <c r="R40" s="42"/>
      <c r="S40" s="42">
        <f ca="1">IF(NOW()&gt;$A40,IF(S39+Q40+R40&gt;24,24,S39+Q40+R40),"")</f>
        <v>13</v>
      </c>
    </row>
    <row r="41" spans="1:19" ht="12.75">
      <c r="A41" s="34">
        <f>A40+14</f>
        <v>39837</v>
      </c>
      <c r="B41" s="42">
        <f>IF(H41+N41&lt;&gt;0,H41+N41,"")</f>
      </c>
      <c r="C41" s="42">
        <f>IF(I41+O41&lt;&gt;0,I41+O41,"")</f>
      </c>
      <c r="D41" s="42">
        <f ca="1">IF(NOW()&gt;$A41,P41+J41,"")</f>
        <v>72</v>
      </c>
      <c r="E41" s="42">
        <f>IF(K41+Q41&lt;&gt;0,K41+Q41,"")</f>
        <v>1</v>
      </c>
      <c r="F41" s="42">
        <f>IF(L41+R41&lt;&gt;0,L41+R41,"")</f>
      </c>
      <c r="G41" s="42">
        <f ca="1">IF(NOW()&gt;$A41,IF(S41+M41&gt;24,24,S41+M41),"")</f>
        <v>14</v>
      </c>
      <c r="H41" s="64"/>
      <c r="I41" s="64"/>
      <c r="J41" s="64">
        <f ca="1">IF(NOW()&gt;$A41,J40+H41+I41,"")</f>
        <v>0</v>
      </c>
      <c r="K41" s="64"/>
      <c r="L41" s="64"/>
      <c r="M41" s="64">
        <f ca="1">IF(NOW()&gt;$A41,M40+K41+L41,"")</f>
        <v>0</v>
      </c>
      <c r="N41" s="42"/>
      <c r="O41" s="42"/>
      <c r="P41" s="42">
        <f ca="1">IF(NOW()&gt;$A41,P40+N41+O41,"")</f>
        <v>72</v>
      </c>
      <c r="Q41" s="42">
        <v>1</v>
      </c>
      <c r="R41" s="42"/>
      <c r="S41" s="42">
        <f ca="1">IF(NOW()&gt;$A41,IF(S40+Q41+R41&gt;24,24,S40+Q41+R41),"")</f>
        <v>14</v>
      </c>
    </row>
    <row r="42" spans="1:19" ht="12.75">
      <c r="A42" s="34">
        <f>A41+14</f>
        <v>39851</v>
      </c>
      <c r="B42" s="42">
        <f>IF(H42+N42&lt;&gt;0,H42+N42,"")</f>
      </c>
      <c r="C42" s="42">
        <f>IF(I42+O42&lt;&gt;0,I42+O42,"")</f>
        <v>-2</v>
      </c>
      <c r="D42" s="42">
        <f ca="1">IF(NOW()&gt;$A42,P42+J42,"")</f>
        <v>70</v>
      </c>
      <c r="E42" s="42">
        <f>IF(K42+Q42&lt;&gt;0,K42+Q42,"")</f>
        <v>2.25</v>
      </c>
      <c r="F42" s="42">
        <f>IF(L42+R42&lt;&gt;0,L42+R42,"")</f>
        <v>-14</v>
      </c>
      <c r="G42" s="42">
        <f ca="1">IF(NOW()&gt;$A42,IF(S42+M42&gt;24,24,S42+M42),"")</f>
        <v>2.25</v>
      </c>
      <c r="H42" s="64"/>
      <c r="I42" s="64"/>
      <c r="J42" s="64">
        <f ca="1">IF(NOW()&gt;$A42,J41+H42+I42,"")</f>
        <v>0</v>
      </c>
      <c r="K42" s="64"/>
      <c r="L42" s="64"/>
      <c r="M42" s="64">
        <f ca="1">IF(NOW()&gt;$A42,M41+K42+L42,"")</f>
        <v>0</v>
      </c>
      <c r="N42" s="42"/>
      <c r="O42" s="42">
        <v>-2</v>
      </c>
      <c r="P42" s="42">
        <f ca="1">IF(NOW()&gt;$A42,P41+N42+O42,"")</f>
        <v>70</v>
      </c>
      <c r="Q42" s="67">
        <v>2.25</v>
      </c>
      <c r="R42" s="42">
        <v>-14</v>
      </c>
      <c r="S42" s="42">
        <f ca="1">IF(NOW()&gt;$A42,IF(S41+Q42+R42&gt;24,24,S41+Q42+R42),"")</f>
        <v>2.25</v>
      </c>
    </row>
    <row r="43" spans="1:19" ht="12.75">
      <c r="A43" s="34">
        <f>A42+14</f>
        <v>39865</v>
      </c>
      <c r="B43" s="42">
        <f>IF(H43+N43&lt;&gt;0,H43+N43,"")</f>
      </c>
      <c r="C43" s="42">
        <f>IF(I43+O43&lt;&gt;0,I43+O43,"")</f>
        <v>-8</v>
      </c>
      <c r="D43" s="42">
        <f ca="1">IF(NOW()&gt;$A43,P43+J43,"")</f>
        <v>62</v>
      </c>
      <c r="E43" s="42">
        <f>IF(K43+Q43&lt;&gt;0,K43+Q43,"")</f>
        <v>1</v>
      </c>
      <c r="F43" s="42">
        <f>IF(L43+R43&lt;&gt;0,L43+R43,"")</f>
      </c>
      <c r="G43" s="42">
        <f ca="1">IF(NOW()&gt;$A43,IF(S43+M43&gt;24,24,S43+M43),"")</f>
        <v>3.25</v>
      </c>
      <c r="H43" s="64"/>
      <c r="I43" s="64"/>
      <c r="J43" s="64">
        <f ca="1">IF(NOW()&gt;$A43,J42+H43+I43,"")</f>
        <v>0</v>
      </c>
      <c r="K43" s="64"/>
      <c r="L43" s="64"/>
      <c r="M43" s="64">
        <f ca="1">IF(NOW()&gt;$A43,M42+K43+L43,"")</f>
        <v>0</v>
      </c>
      <c r="N43" s="42"/>
      <c r="O43" s="42">
        <v>-8</v>
      </c>
      <c r="P43" s="42">
        <f ca="1">IF(NOW()&gt;$A43,P42+N43+O43,"")</f>
        <v>62</v>
      </c>
      <c r="Q43" s="42">
        <v>1</v>
      </c>
      <c r="R43" s="42"/>
      <c r="S43" s="42">
        <f ca="1">IF(NOW()&gt;$A43,IF(S42+Q43+R43&gt;24,24,S42+Q43+R43),"")</f>
        <v>3.25</v>
      </c>
    </row>
    <row r="44" spans="1:4" ht="12.75">
      <c r="A44"/>
      <c r="B44"/>
      <c r="C44"/>
      <c r="D44"/>
    </row>
    <row r="45" spans="1:19" ht="7.5" customHeight="1">
      <c r="A45" s="60"/>
      <c r="B45" s="61"/>
      <c r="C45" s="61"/>
      <c r="D45" s="61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3"/>
    </row>
  </sheetData>
  <mergeCells count="17">
    <mergeCell ref="B1:E1"/>
    <mergeCell ref="N1:O1"/>
    <mergeCell ref="B2:C2"/>
    <mergeCell ref="E2:F2"/>
    <mergeCell ref="N2:O2"/>
    <mergeCell ref="Q2:R2"/>
    <mergeCell ref="N3:O3"/>
    <mergeCell ref="Q3:R3"/>
    <mergeCell ref="B4:G4"/>
    <mergeCell ref="H4:M4"/>
    <mergeCell ref="N4:S4"/>
    <mergeCell ref="B6:C6"/>
    <mergeCell ref="E6:F6"/>
    <mergeCell ref="H6:I6"/>
    <mergeCell ref="K6:L6"/>
    <mergeCell ref="N6:O6"/>
    <mergeCell ref="Q6:R6"/>
  </mergeCells>
  <printOptions horizontalCentered="1"/>
  <pageMargins left="0.5" right="0.5" top="0.5" bottom="0.7388888888888889" header="0.5118055555555555" footer="0.5"/>
  <pageSetup fitToHeight="1" fitToWidth="1" horizontalDpi="300" verticalDpi="300" orientation="landscape"/>
  <headerFooter alignWithMargins="0">
    <oddFooter>&amp;CPage &amp;P</oddFooter>
  </headerFooter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workbookViewId="0" topLeftCell="A5">
      <selection activeCell="P47" sqref="P47"/>
    </sheetView>
  </sheetViews>
  <sheetFormatPr defaultColWidth="12.57421875" defaultRowHeight="12.75"/>
  <cols>
    <col min="1" max="1" width="12.00390625" style="1" customWidth="1"/>
    <col min="2" max="3" width="6.8515625" style="1" customWidth="1"/>
    <col min="4" max="4" width="12.00390625" style="1" customWidth="1"/>
    <col min="5" max="6" width="6.57421875" style="0" customWidth="1"/>
    <col min="8" max="9" width="6.57421875" style="0" customWidth="1"/>
    <col min="11" max="12" width="6.57421875" style="0" customWidth="1"/>
    <col min="14" max="15" width="6.421875" style="0" customWidth="1"/>
    <col min="17" max="17" width="6.421875" style="0" customWidth="1"/>
    <col min="18" max="18" width="6.57421875" style="0" customWidth="1"/>
    <col min="24" max="39" width="8.421875" style="0" customWidth="1"/>
    <col min="40" max="41" width="8.140625" style="0" customWidth="1"/>
    <col min="42" max="16384" width="11.57421875" style="0" customWidth="1"/>
  </cols>
  <sheetData>
    <row r="1" spans="1:15" ht="12.75">
      <c r="A1" s="21" t="s">
        <v>67</v>
      </c>
      <c r="B1" s="22" t="s">
        <v>151</v>
      </c>
      <c r="C1" s="22"/>
      <c r="D1" s="22"/>
      <c r="E1" s="22"/>
      <c r="F1" s="23">
        <v>360101</v>
      </c>
      <c r="G1" s="24">
        <v>38656</v>
      </c>
      <c r="H1" s="25">
        <v>2080</v>
      </c>
      <c r="I1" s="25">
        <f ca="1">CHOOSE(ROUNDDOWN((NOW()-G1)/365.25,0)+1,0,40,80,80,80,120,120,120,120,120,120,120,120,120,120,120,120,120,120,120,120,120)*H1/2080</f>
        <v>80</v>
      </c>
      <c r="N1" s="37">
        <f>DATE(YEAR(N3)-1,MONTH(N3),DAY(N3))</f>
        <v>39021</v>
      </c>
      <c r="O1" s="37"/>
    </row>
    <row r="2" spans="1:19" ht="12.75">
      <c r="A2" s="38" t="s">
        <v>84</v>
      </c>
      <c r="B2" s="39" t="s">
        <v>85</v>
      </c>
      <c r="C2" s="39"/>
      <c r="D2" s="40">
        <f>INDEX($D$7:D$48,COUNT($D$7:D$48),1)</f>
        <v>-5.689893001203927E-15</v>
      </c>
      <c r="E2" s="39" t="s">
        <v>86</v>
      </c>
      <c r="F2" s="39"/>
      <c r="G2" s="40">
        <f>INDEX($G$7:G$48,COUNT($G$7:G$48),1)</f>
        <v>2.25</v>
      </c>
      <c r="L2" s="41"/>
      <c r="M2" s="42"/>
      <c r="N2" s="37">
        <v>39359</v>
      </c>
      <c r="O2" s="37"/>
      <c r="P2" s="33">
        <f>N2-N1</f>
        <v>338</v>
      </c>
      <c r="Q2" s="43">
        <f>P2/($P$2+$P$3)</f>
        <v>0.9260273972602739</v>
      </c>
      <c r="R2" s="43"/>
      <c r="S2" s="44">
        <f>I1*Q2</f>
        <v>74.08219178082192</v>
      </c>
    </row>
    <row r="3" spans="1:19" ht="12.75">
      <c r="A3" s="45" t="s">
        <v>87</v>
      </c>
      <c r="B3"/>
      <c r="C3"/>
      <c r="D3"/>
      <c r="L3" s="41"/>
      <c r="M3" s="42"/>
      <c r="N3" s="37">
        <f>IF(DATE(2007,MONTH(G1),DAY(G1))&gt;N2,DATE(2007,MONTH(G1),DAY(G1)),DATE(2008,MONTH(G1),DAY(G1)))</f>
        <v>39386</v>
      </c>
      <c r="O3" s="37"/>
      <c r="P3" s="33">
        <f>N3-N2</f>
        <v>27</v>
      </c>
      <c r="Q3" s="43">
        <f>P3/(P2+P3)</f>
        <v>0.07397260273972603</v>
      </c>
      <c r="R3" s="43"/>
      <c r="S3" s="44">
        <f>I1*Q3</f>
        <v>5.917808219178083</v>
      </c>
    </row>
    <row r="4" spans="1:19" ht="12.75">
      <c r="A4" s="46" t="str">
        <f>TEXT(INDEX($A$7:A$48,COUNT($D$7:D$48),1),"MM/DD/YY")</f>
        <v>04/18/09</v>
      </c>
      <c r="B4" s="47" t="s">
        <v>88</v>
      </c>
      <c r="C4" s="47"/>
      <c r="D4" s="47"/>
      <c r="E4" s="47"/>
      <c r="F4" s="47"/>
      <c r="G4" s="47"/>
      <c r="H4" s="48" t="s">
        <v>89</v>
      </c>
      <c r="I4" s="48"/>
      <c r="J4" s="48"/>
      <c r="K4" s="48"/>
      <c r="L4" s="48"/>
      <c r="M4" s="48"/>
      <c r="N4" s="49" t="s">
        <v>90</v>
      </c>
      <c r="O4" s="49"/>
      <c r="P4" s="49"/>
      <c r="Q4" s="49"/>
      <c r="R4" s="49"/>
      <c r="S4" s="49"/>
    </row>
    <row r="5" spans="1:19" ht="12.75">
      <c r="A5" s="50" t="s">
        <v>91</v>
      </c>
      <c r="B5" s="51" t="s">
        <v>92</v>
      </c>
      <c r="C5" s="51" t="s">
        <v>93</v>
      </c>
      <c r="D5" s="52" t="s">
        <v>94</v>
      </c>
      <c r="E5" s="51" t="s">
        <v>92</v>
      </c>
      <c r="F5" s="51" t="s">
        <v>93</v>
      </c>
      <c r="G5" s="52" t="s">
        <v>94</v>
      </c>
      <c r="H5" s="53" t="s">
        <v>92</v>
      </c>
      <c r="I5" s="53" t="s">
        <v>93</v>
      </c>
      <c r="J5" s="53" t="s">
        <v>95</v>
      </c>
      <c r="K5" s="53" t="s">
        <v>92</v>
      </c>
      <c r="L5" s="53" t="s">
        <v>93</v>
      </c>
      <c r="M5" s="53" t="s">
        <v>96</v>
      </c>
      <c r="N5" s="54" t="s">
        <v>92</v>
      </c>
      <c r="O5" s="54" t="s">
        <v>93</v>
      </c>
      <c r="P5" s="54" t="s">
        <v>95</v>
      </c>
      <c r="Q5" s="54" t="s">
        <v>92</v>
      </c>
      <c r="R5" s="54" t="s">
        <v>93</v>
      </c>
      <c r="S5" s="54" t="s">
        <v>96</v>
      </c>
    </row>
    <row r="6" spans="1:19" ht="12.75">
      <c r="A6" s="51" t="s">
        <v>97</v>
      </c>
      <c r="B6" s="51" t="s">
        <v>95</v>
      </c>
      <c r="C6" s="51"/>
      <c r="D6" s="51" t="s">
        <v>95</v>
      </c>
      <c r="E6" s="51" t="s">
        <v>96</v>
      </c>
      <c r="F6" s="51"/>
      <c r="G6" s="51" t="s">
        <v>96</v>
      </c>
      <c r="H6" s="55" t="s">
        <v>95</v>
      </c>
      <c r="I6" s="55"/>
      <c r="J6" s="55" t="s">
        <v>98</v>
      </c>
      <c r="K6" s="55" t="s">
        <v>96</v>
      </c>
      <c r="L6" s="55"/>
      <c r="M6" s="55" t="s">
        <v>98</v>
      </c>
      <c r="N6" s="56" t="s">
        <v>95</v>
      </c>
      <c r="O6" s="56"/>
      <c r="P6" s="56" t="s">
        <v>98</v>
      </c>
      <c r="Q6" s="56" t="s">
        <v>96</v>
      </c>
      <c r="R6" s="56"/>
      <c r="S6" s="56" t="s">
        <v>98</v>
      </c>
    </row>
    <row r="7" spans="1:19" ht="12.75">
      <c r="A7" s="34">
        <v>39361</v>
      </c>
      <c r="B7" s="57"/>
      <c r="C7" s="57"/>
      <c r="D7" s="42">
        <f>P7+J7+H7</f>
        <v>0</v>
      </c>
      <c r="E7" s="57"/>
      <c r="F7" s="57"/>
      <c r="G7" s="42">
        <f>S7+M7+K7</f>
        <v>5</v>
      </c>
      <c r="H7" s="57"/>
      <c r="I7" s="57"/>
      <c r="J7" s="58">
        <v>0</v>
      </c>
      <c r="K7" s="57"/>
      <c r="L7" s="57"/>
      <c r="M7" s="58">
        <v>5</v>
      </c>
      <c r="N7" s="57"/>
      <c r="O7" s="57"/>
      <c r="P7" s="58">
        <v>0</v>
      </c>
      <c r="Q7" s="57"/>
      <c r="R7" s="57"/>
      <c r="S7" s="58">
        <v>0</v>
      </c>
    </row>
    <row r="8" spans="1:19" ht="12.75">
      <c r="A8" s="34">
        <f>A7+14</f>
        <v>39375</v>
      </c>
      <c r="B8" s="42">
        <f>IF(H8+N8&lt;&gt;0,H8+N8,"")</f>
      </c>
      <c r="C8" s="42">
        <f>IF(I8+O8&lt;&gt;0,I8+O8,"")</f>
      </c>
      <c r="D8" s="42">
        <f ca="1">IF(NOW()&gt;$A8,P8+J8,"")</f>
        <v>0</v>
      </c>
      <c r="E8" s="42">
        <f>IF(K8+Q8&lt;&gt;0,K8+Q8,"")</f>
        <v>1</v>
      </c>
      <c r="F8" s="42">
        <f>IF(L8+R8&lt;&gt;0,L8+R8,"")</f>
      </c>
      <c r="G8" s="42">
        <f ca="1">IF(NOW()&gt;$A8,S8+M8,"")</f>
        <v>6</v>
      </c>
      <c r="H8" s="42"/>
      <c r="I8" s="42"/>
      <c r="J8" s="42">
        <f ca="1">IF(NOW()&gt;$A8,J7+H8+I8,"")</f>
        <v>0</v>
      </c>
      <c r="K8" s="42"/>
      <c r="L8" s="42"/>
      <c r="M8" s="42">
        <f ca="1">IF(NOW()&gt;$A8,M7+K8+L8,"")</f>
        <v>5</v>
      </c>
      <c r="N8" s="42"/>
      <c r="O8" s="42"/>
      <c r="P8" s="42">
        <f ca="1">IF(NOW()&gt;$A8,P7+N8+O8,"")</f>
        <v>0</v>
      </c>
      <c r="Q8" s="42">
        <v>1</v>
      </c>
      <c r="R8" s="42"/>
      <c r="S8" s="42">
        <f ca="1">IF(NOW()&gt;$A8,S7+Q8+R8,"")</f>
        <v>1</v>
      </c>
    </row>
    <row r="9" spans="1:19" ht="12.75">
      <c r="A9" s="34">
        <f>A8+14</f>
        <v>39389</v>
      </c>
      <c r="B9" s="42">
        <f>IF(H9+N9&lt;&gt;0,H9+N9,"")</f>
        <v>80</v>
      </c>
      <c r="C9" s="42">
        <f>IF(I9+O9&lt;&gt;0,I9+O9,"")</f>
      </c>
      <c r="D9" s="42">
        <f ca="1">IF(NOW()&gt;$A9,P9+J9,"")</f>
        <v>80</v>
      </c>
      <c r="E9" s="42">
        <f>IF(K9+Q9&lt;&gt;0,K9+Q9,"")</f>
        <v>1</v>
      </c>
      <c r="F9" s="42">
        <f>IF(L9+R9&lt;&gt;0,L9+R9,"")</f>
      </c>
      <c r="G9" s="42">
        <f ca="1">IF(NOW()&gt;$A9,S9+M9,"")</f>
        <v>7</v>
      </c>
      <c r="H9" s="42">
        <v>74.1</v>
      </c>
      <c r="I9" s="42"/>
      <c r="J9" s="42">
        <f ca="1">IF(NOW()&gt;$A9,J8+H9+I9,"")</f>
        <v>74.1</v>
      </c>
      <c r="K9" s="42"/>
      <c r="L9" s="42"/>
      <c r="M9" s="42">
        <f ca="1">IF(NOW()&gt;$A9,M8+K9+L9,"")</f>
        <v>5</v>
      </c>
      <c r="N9" s="42">
        <v>5.9</v>
      </c>
      <c r="O9" s="42"/>
      <c r="P9" s="42">
        <f ca="1">IF(NOW()&gt;$A9,P8+N9+O9,"")</f>
        <v>5.9</v>
      </c>
      <c r="Q9" s="42">
        <v>1</v>
      </c>
      <c r="R9" s="42"/>
      <c r="S9" s="42">
        <f ca="1">IF(NOW()&gt;$A9,S8+Q9+R9,"")</f>
        <v>2</v>
      </c>
    </row>
    <row r="10" spans="1:19" ht="12.75">
      <c r="A10" s="34">
        <f>A9+14</f>
        <v>39403</v>
      </c>
      <c r="B10" s="42">
        <f>IF(H10+N10&lt;&gt;0,H10+N10,"")</f>
      </c>
      <c r="C10" s="42">
        <f>IF(I10+O10&lt;&gt;0,I10+O10,"")</f>
      </c>
      <c r="D10" s="42">
        <f ca="1">IF(NOW()&gt;$A10,P10+J10,"")</f>
        <v>80</v>
      </c>
      <c r="E10" s="42">
        <f>IF(K10+Q10&lt;&gt;0,K10+Q10,"")</f>
        <v>1</v>
      </c>
      <c r="F10" s="42">
        <f>IF(L10+R10&lt;&gt;0,L10+R10,"")</f>
      </c>
      <c r="G10" s="42">
        <f ca="1">IF(NOW()&gt;$A10,S10+M10,"")</f>
        <v>8</v>
      </c>
      <c r="H10" s="42"/>
      <c r="I10" s="42"/>
      <c r="J10" s="42">
        <f ca="1">IF(NOW()&gt;$A10,J9+H10+I10,"")</f>
        <v>74.1</v>
      </c>
      <c r="K10" s="42"/>
      <c r="L10" s="42"/>
      <c r="M10" s="42">
        <f ca="1">IF(NOW()&gt;$A10,M9+K10+L10,"")</f>
        <v>5</v>
      </c>
      <c r="N10" s="42"/>
      <c r="O10" s="42"/>
      <c r="P10" s="42">
        <f ca="1">IF(NOW()&gt;$A10,P9+N10+O10,"")</f>
        <v>5.9</v>
      </c>
      <c r="Q10" s="42">
        <v>1</v>
      </c>
      <c r="R10" s="42"/>
      <c r="S10" s="42">
        <f ca="1">IF(NOW()&gt;$A10,S9+Q10+R10,"")</f>
        <v>3</v>
      </c>
    </row>
    <row r="11" spans="1:19" ht="12.75">
      <c r="A11" s="34">
        <f>A10+14</f>
        <v>39417</v>
      </c>
      <c r="B11" s="42">
        <f>IF(H11+N11&lt;&gt;0,H11+N11,"")</f>
      </c>
      <c r="C11" s="42">
        <f>IF(I11+O11&lt;&gt;0,I11+O11,"")</f>
        <v>-16.5</v>
      </c>
      <c r="D11" s="42">
        <f ca="1">IF(NOW()&gt;$A11,P11+J11,"")</f>
        <v>63.49999999999999</v>
      </c>
      <c r="E11" s="42">
        <f>IF(K11+Q11&lt;&gt;0,K11+Q11,"")</f>
        <v>1</v>
      </c>
      <c r="F11" s="42">
        <f>IF(L11+R11&lt;&gt;0,L11+R11,"")</f>
      </c>
      <c r="G11" s="42">
        <f ca="1">IF(NOW()&gt;$A11,S11+M11,"")</f>
        <v>9</v>
      </c>
      <c r="H11" s="42"/>
      <c r="I11" s="42">
        <v>-16.5</v>
      </c>
      <c r="J11" s="42">
        <f ca="1">IF(NOW()&gt;$A11,J10+H11+I11,"")</f>
        <v>57.599999999999994</v>
      </c>
      <c r="K11" s="42"/>
      <c r="L11" s="42"/>
      <c r="M11" s="42">
        <f ca="1">IF(NOW()&gt;$A11,M10+K11+L11,"")</f>
        <v>5</v>
      </c>
      <c r="N11" s="42"/>
      <c r="O11" s="42"/>
      <c r="P11" s="42">
        <f ca="1">IF(NOW()&gt;$A11,P10+N11+O11,"")</f>
        <v>5.9</v>
      </c>
      <c r="Q11" s="42">
        <v>1</v>
      </c>
      <c r="R11" s="42"/>
      <c r="S11" s="42">
        <f ca="1">IF(NOW()&gt;$A11,S10+Q11+R11,"")</f>
        <v>4</v>
      </c>
    </row>
    <row r="12" spans="1:19" ht="12.75">
      <c r="A12" s="34">
        <f>A11+14</f>
        <v>39431</v>
      </c>
      <c r="B12" s="42">
        <f>IF(H12+N12&lt;&gt;0,H12+N12,"")</f>
      </c>
      <c r="C12" s="42">
        <f>IF(I12+O12&lt;&gt;0,I12+O12,"")</f>
      </c>
      <c r="D12" s="42">
        <f ca="1">IF(NOW()&gt;$A12,P12+J12,"")</f>
        <v>63.49999999999999</v>
      </c>
      <c r="E12" s="42">
        <f>IF(K12+Q12&lt;&gt;0,K12+Q12,"")</f>
        <v>1</v>
      </c>
      <c r="F12" s="42">
        <f>IF(L12+R12&lt;&gt;0,L12+R12,"")</f>
        <v>-8</v>
      </c>
      <c r="G12" s="42">
        <f ca="1">IF(NOW()&gt;$A12,S12+M12,"")</f>
        <v>2</v>
      </c>
      <c r="H12" s="42"/>
      <c r="I12" s="42"/>
      <c r="J12" s="42">
        <f ca="1">IF(NOW()&gt;$A12,J11+H12+I12,"")</f>
        <v>57.599999999999994</v>
      </c>
      <c r="K12" s="42"/>
      <c r="L12" s="42">
        <v>-4</v>
      </c>
      <c r="M12" s="42">
        <f ca="1">IF(NOW()&gt;$A12,M11+K12+L12,"")</f>
        <v>1</v>
      </c>
      <c r="N12" s="42"/>
      <c r="O12" s="42"/>
      <c r="P12" s="42">
        <f ca="1">IF(NOW()&gt;$A12,P11+N12+O12,"")</f>
        <v>5.9</v>
      </c>
      <c r="Q12" s="42">
        <v>1</v>
      </c>
      <c r="R12" s="42">
        <v>-4</v>
      </c>
      <c r="S12" s="42">
        <f ca="1">IF(NOW()&gt;$A12,S11+Q12+R12,"")</f>
        <v>1</v>
      </c>
    </row>
    <row r="13" spans="1:19" ht="12.75">
      <c r="A13" s="34">
        <f>A12+14</f>
        <v>39445</v>
      </c>
      <c r="B13" s="42">
        <f>IF(H13+N13&lt;&gt;0,H13+N13,"")</f>
      </c>
      <c r="C13" s="42">
        <f>IF(I13+O13&lt;&gt;0,I13+O13,"")</f>
      </c>
      <c r="D13" s="42">
        <f ca="1">IF(NOW()&gt;$A13,P13+J13,"")</f>
        <v>63.49999999999999</v>
      </c>
      <c r="E13" s="42">
        <f>IF(K13+Q13&lt;&gt;0,K13+Q13,"")</f>
      </c>
      <c r="F13" s="42">
        <f>IF(L13+R13&lt;&gt;0,L13+R13,"")</f>
      </c>
      <c r="G13" s="42">
        <f ca="1">IF(NOW()&gt;$A13,S13+M13,"")</f>
        <v>2</v>
      </c>
      <c r="H13" s="42"/>
      <c r="I13" s="42"/>
      <c r="J13" s="42">
        <f ca="1">IF(NOW()&gt;$A13,J12+H13+I13,"")</f>
        <v>57.599999999999994</v>
      </c>
      <c r="K13" s="42"/>
      <c r="L13" s="42"/>
      <c r="M13" s="42">
        <f ca="1">IF(NOW()&gt;$A13,M12+K13+L13,"")</f>
        <v>1</v>
      </c>
      <c r="N13" s="42"/>
      <c r="O13" s="42"/>
      <c r="P13" s="42">
        <f ca="1">IF(NOW()&gt;$A13,P12+N13+O13,"")</f>
        <v>5.9</v>
      </c>
      <c r="Q13" s="59">
        <v>0</v>
      </c>
      <c r="R13" s="42"/>
      <c r="S13" s="42">
        <f ca="1">IF(NOW()&gt;$A13,S12+Q13+R13,"")</f>
        <v>1</v>
      </c>
    </row>
    <row r="14" spans="1:19" ht="12.75">
      <c r="A14" s="34">
        <f>A13+14</f>
        <v>39459</v>
      </c>
      <c r="B14" s="42">
        <f>IF(H14+N14&lt;&gt;0,H14+N14,"")</f>
      </c>
      <c r="C14" s="42">
        <f>IF(I14+O14&lt;&gt;0,I14+O14,"")</f>
      </c>
      <c r="D14" s="42">
        <f ca="1">IF(NOW()&gt;$A14,P14+J14,"")</f>
        <v>63.49999999999999</v>
      </c>
      <c r="E14" s="42">
        <f>IF(K14+Q14&lt;&gt;0,K14+Q14,"")</f>
        <v>1</v>
      </c>
      <c r="F14" s="42">
        <f>IF(L14+R14&lt;&gt;0,L14+R14,"")</f>
      </c>
      <c r="G14" s="42">
        <f ca="1">IF(NOW()&gt;$A14,S14+M14,"")</f>
        <v>3</v>
      </c>
      <c r="H14" s="42"/>
      <c r="I14" s="42"/>
      <c r="J14" s="42">
        <f ca="1">IF(NOW()&gt;$A14,J13+H14+I14,"")</f>
        <v>57.599999999999994</v>
      </c>
      <c r="K14" s="42"/>
      <c r="L14" s="42"/>
      <c r="M14" s="42">
        <f ca="1">IF(NOW()&gt;$A14,M13+K14+L14,"")</f>
        <v>1</v>
      </c>
      <c r="N14" s="42"/>
      <c r="O14" s="42"/>
      <c r="P14" s="42">
        <f ca="1">IF(NOW()&gt;$A14,P13+N14+O14,"")</f>
        <v>5.9</v>
      </c>
      <c r="Q14" s="42">
        <v>1</v>
      </c>
      <c r="R14" s="42"/>
      <c r="S14" s="42">
        <f ca="1">IF(NOW()&gt;$A14,S13+Q14+R14,"")</f>
        <v>2</v>
      </c>
    </row>
    <row r="15" spans="1:19" ht="12.75">
      <c r="A15" s="34">
        <f>A14+14</f>
        <v>39473</v>
      </c>
      <c r="B15" s="42">
        <f>IF(H15+N15&lt;&gt;0,H15+N15,"")</f>
      </c>
      <c r="C15" s="42">
        <f>IF(I15+O15&lt;&gt;0,I15+O15,"")</f>
        <v>-8</v>
      </c>
      <c r="D15" s="42">
        <f ca="1">IF(NOW()&gt;$A15,P15+J15,"")</f>
        <v>55.49999999999999</v>
      </c>
      <c r="E15" s="42">
        <f>IF(K15+Q15&lt;&gt;0,K15+Q15,"")</f>
        <v>1</v>
      </c>
      <c r="F15" s="42">
        <f>IF(L15+R15&lt;&gt;0,L15+R15,"")</f>
        <v>-3</v>
      </c>
      <c r="G15" s="42">
        <f ca="1">IF(NOW()&gt;$A15,S15+M15,"")</f>
        <v>1</v>
      </c>
      <c r="H15" s="42"/>
      <c r="I15" s="42">
        <v>-8</v>
      </c>
      <c r="J15" s="42">
        <f ca="1">IF(NOW()&gt;$A15,J14+H15+I15,"")</f>
        <v>49.599999999999994</v>
      </c>
      <c r="K15" s="42"/>
      <c r="L15" s="42">
        <v>-1</v>
      </c>
      <c r="M15" s="42">
        <f ca="1">IF(NOW()&gt;$A15,M14+K15+L15,"")</f>
        <v>0</v>
      </c>
      <c r="N15" s="42"/>
      <c r="O15" s="42"/>
      <c r="P15" s="42">
        <f ca="1">IF(NOW()&gt;$A15,P14+N15+O15,"")</f>
        <v>5.9</v>
      </c>
      <c r="Q15" s="42">
        <v>1</v>
      </c>
      <c r="R15" s="42">
        <v>-2</v>
      </c>
      <c r="S15" s="42">
        <f ca="1">IF(NOW()&gt;$A15,S14+Q15+R15,"")</f>
        <v>1</v>
      </c>
    </row>
    <row r="16" spans="1:19" ht="12.75">
      <c r="A16" s="34">
        <f>A15+14</f>
        <v>39487</v>
      </c>
      <c r="B16" s="42">
        <f>IF(H16+N16&lt;&gt;0,H16+N16,"")</f>
      </c>
      <c r="C16" s="42">
        <f>IF(I16+O16&lt;&gt;0,I16+O16,"")</f>
      </c>
      <c r="D16" s="42">
        <f ca="1">IF(NOW()&gt;$A16,P16+J16,"")</f>
        <v>55.49999999999999</v>
      </c>
      <c r="E16" s="42">
        <f>IF(K16+Q16&lt;&gt;0,K16+Q16,"")</f>
        <v>1</v>
      </c>
      <c r="F16" s="42">
        <f>IF(L16+R16&lt;&gt;0,L16+R16,"")</f>
      </c>
      <c r="G16" s="42">
        <f ca="1">IF(NOW()&gt;$A16,S16+M16,"")</f>
        <v>2</v>
      </c>
      <c r="H16" s="42"/>
      <c r="I16" s="42"/>
      <c r="J16" s="42">
        <f ca="1">IF(NOW()&gt;$A16,J15+H16+I16,"")</f>
        <v>49.599999999999994</v>
      </c>
      <c r="K16" s="64"/>
      <c r="L16" s="64"/>
      <c r="M16" s="64">
        <f ca="1">IF(NOW()&gt;$A16,M15+K16+L16,"")</f>
        <v>0</v>
      </c>
      <c r="N16" s="42"/>
      <c r="O16" s="42"/>
      <c r="P16" s="42">
        <f ca="1">IF(NOW()&gt;$A16,P15+N16+O16,"")</f>
        <v>5.9</v>
      </c>
      <c r="Q16" s="42">
        <v>1</v>
      </c>
      <c r="R16" s="42"/>
      <c r="S16" s="42">
        <f ca="1">IF(NOW()&gt;$A16,S15+Q16+R16,"")</f>
        <v>2</v>
      </c>
    </row>
    <row r="17" spans="1:19" ht="12.75">
      <c r="A17" s="34">
        <f>A16+14</f>
        <v>39501</v>
      </c>
      <c r="B17" s="42">
        <f>IF(H17+N17&lt;&gt;0,H17+N17,"")</f>
      </c>
      <c r="C17" s="42">
        <f>IF(I17+O17&lt;&gt;0,I17+O17,"")</f>
      </c>
      <c r="D17" s="42">
        <f ca="1">IF(NOW()&gt;$A17,P17+J17,"")</f>
        <v>55.49999999999999</v>
      </c>
      <c r="E17" s="42">
        <f>IF(K17+Q17&lt;&gt;0,K17+Q17,"")</f>
        <v>1</v>
      </c>
      <c r="F17" s="42">
        <f>IF(L17+R17&lt;&gt;0,L17+R17,"")</f>
      </c>
      <c r="G17" s="42">
        <f ca="1">IF(NOW()&gt;$A17,S17+M17,"")</f>
        <v>3</v>
      </c>
      <c r="H17" s="42"/>
      <c r="I17" s="42"/>
      <c r="J17" s="42">
        <f ca="1">IF(NOW()&gt;$A17,J16+H17+I17,"")</f>
        <v>49.599999999999994</v>
      </c>
      <c r="K17" s="64"/>
      <c r="L17" s="64"/>
      <c r="M17" s="64">
        <f ca="1">IF(NOW()&gt;$A17,M16+K17+L17,"")</f>
        <v>0</v>
      </c>
      <c r="N17" s="42"/>
      <c r="O17" s="42"/>
      <c r="P17" s="42">
        <f ca="1">IF(NOW()&gt;$A17,P16+N17+O17,"")</f>
        <v>5.9</v>
      </c>
      <c r="Q17" s="42">
        <v>1</v>
      </c>
      <c r="R17" s="42"/>
      <c r="S17" s="42">
        <f ca="1">IF(NOW()&gt;$A17,S16+Q17+R17,"")</f>
        <v>3</v>
      </c>
    </row>
    <row r="18" spans="1:19" ht="12.75">
      <c r="A18" s="34">
        <f>A17+14</f>
        <v>39515</v>
      </c>
      <c r="B18" s="42">
        <f>IF(H18+N18&lt;&gt;0,H18+N18,"")</f>
      </c>
      <c r="C18" s="42">
        <f>IF(I18+O18&lt;&gt;0,I18+O18,"")</f>
      </c>
      <c r="D18" s="42">
        <f ca="1">IF(NOW()&gt;$A18,P18+J18,"")</f>
        <v>55.49999999999999</v>
      </c>
      <c r="E18" s="42">
        <f>IF(K18+Q18&lt;&gt;0,K18+Q18,"")</f>
        <v>1</v>
      </c>
      <c r="F18" s="42">
        <f>IF(L18+R18&lt;&gt;0,L18+R18,"")</f>
      </c>
      <c r="G18" s="42">
        <f ca="1">IF(NOW()&gt;$A18,S18+M18,"")</f>
        <v>4</v>
      </c>
      <c r="H18" s="42"/>
      <c r="I18" s="42"/>
      <c r="J18" s="42">
        <f ca="1">IF(NOW()&gt;$A18,J17+H18+I18,"")</f>
        <v>49.599999999999994</v>
      </c>
      <c r="K18" s="64"/>
      <c r="L18" s="64"/>
      <c r="M18" s="64">
        <f ca="1">IF(NOW()&gt;$A18,M17+K18+L18,"")</f>
        <v>0</v>
      </c>
      <c r="N18" s="42"/>
      <c r="O18" s="42"/>
      <c r="P18" s="42">
        <f ca="1">IF(NOW()&gt;$A18,P17+N18+O18,"")</f>
        <v>5.9</v>
      </c>
      <c r="Q18" s="42">
        <v>1</v>
      </c>
      <c r="R18" s="42"/>
      <c r="S18" s="42">
        <f ca="1">IF(NOW()&gt;$A18,S17+Q18+R18,"")</f>
        <v>4</v>
      </c>
    </row>
    <row r="19" spans="1:19" ht="12.75">
      <c r="A19" s="34">
        <f>A18+14</f>
        <v>39529</v>
      </c>
      <c r="B19" s="42">
        <f>IF(H19+N19&lt;&gt;0,H19+N19,"")</f>
      </c>
      <c r="C19" s="42">
        <f>IF(I19+O19&lt;&gt;0,I19+O19,"")</f>
      </c>
      <c r="D19" s="42">
        <f ca="1">IF(NOW()&gt;$A19,P19+J19,"")</f>
        <v>55.49999999999999</v>
      </c>
      <c r="E19" s="42">
        <f>IF(K19+Q19&lt;&gt;0,K19+Q19,"")</f>
        <v>1</v>
      </c>
      <c r="F19" s="42">
        <f>IF(L19+R19&lt;&gt;0,L19+R19,"")</f>
        <v>-5</v>
      </c>
      <c r="G19" s="42">
        <f ca="1">IF(NOW()&gt;$A19,S19+M19,"")</f>
        <v>0</v>
      </c>
      <c r="H19" s="42"/>
      <c r="I19" s="42"/>
      <c r="J19" s="42">
        <f ca="1">IF(NOW()&gt;$A19,J18+H19+I19,"")</f>
        <v>49.599999999999994</v>
      </c>
      <c r="K19" s="64"/>
      <c r="L19" s="64"/>
      <c r="M19" s="64">
        <f ca="1">IF(NOW()&gt;$A19,M18+K19+L19,"")</f>
        <v>0</v>
      </c>
      <c r="N19" s="42"/>
      <c r="O19" s="42"/>
      <c r="P19" s="42">
        <f ca="1">IF(NOW()&gt;$A19,P18+N19+O19,"")</f>
        <v>5.9</v>
      </c>
      <c r="Q19" s="42">
        <v>1</v>
      </c>
      <c r="R19" s="42">
        <v>-5</v>
      </c>
      <c r="S19" s="42">
        <f ca="1">IF(NOW()&gt;$A19,S18+Q19+R19,"")</f>
        <v>0</v>
      </c>
    </row>
    <row r="20" spans="1:19" ht="12.75">
      <c r="A20" s="34">
        <f>A19+14</f>
        <v>39543</v>
      </c>
      <c r="B20" s="42">
        <f>IF(H20+N20&lt;&gt;0,H20+N20,"")</f>
      </c>
      <c r="C20" s="42">
        <f>IF(I20+O20&lt;&gt;0,I20+O20,"")</f>
      </c>
      <c r="D20" s="42">
        <f ca="1">IF(NOW()&gt;$A20,P20+J20,"")</f>
        <v>55.49999999999999</v>
      </c>
      <c r="E20" s="42">
        <f>IF(K20+Q20&lt;&gt;0,K20+Q20,"")</f>
        <v>1</v>
      </c>
      <c r="F20" s="42">
        <f>IF(L20+R20&lt;&gt;0,L20+R20,"")</f>
      </c>
      <c r="G20" s="42">
        <f ca="1">IF(NOW()&gt;$A20,S20+M20,"")</f>
        <v>1</v>
      </c>
      <c r="H20" s="42"/>
      <c r="I20" s="42"/>
      <c r="J20" s="42">
        <f ca="1">IF(NOW()&gt;$A20,J19+H20+I20,"")</f>
        <v>49.599999999999994</v>
      </c>
      <c r="K20" s="64"/>
      <c r="L20" s="64"/>
      <c r="M20" s="64">
        <f ca="1">IF(NOW()&gt;$A20,M19+K20+L20,"")</f>
        <v>0</v>
      </c>
      <c r="N20" s="42"/>
      <c r="O20" s="42"/>
      <c r="P20" s="42">
        <f ca="1">IF(NOW()&gt;$A20,P19+N20+O20,"")</f>
        <v>5.9</v>
      </c>
      <c r="Q20" s="42">
        <v>1</v>
      </c>
      <c r="R20" s="42"/>
      <c r="S20" s="42">
        <f ca="1">IF(NOW()&gt;$A20,S19+Q20+R20,"")</f>
        <v>1</v>
      </c>
    </row>
    <row r="21" spans="1:19" ht="12.75">
      <c r="A21" s="34">
        <f>A20+14</f>
        <v>39557</v>
      </c>
      <c r="B21" s="42">
        <f>IF(H21+N21&lt;&gt;0,H21+N21,"")</f>
      </c>
      <c r="C21" s="42">
        <f>IF(I21+O21&lt;&gt;0,I21+O21,"")</f>
      </c>
      <c r="D21" s="42">
        <f ca="1">IF(NOW()&gt;$A21,P21+J21,"")</f>
        <v>55.49999999999999</v>
      </c>
      <c r="E21" s="42">
        <f>IF(K21+Q21&lt;&gt;0,K21+Q21,"")</f>
        <v>1</v>
      </c>
      <c r="F21" s="42">
        <f>IF(L21+R21&lt;&gt;0,L21+R21,"")</f>
      </c>
      <c r="G21" s="42">
        <f ca="1">IF(NOW()&gt;$A21,S21+M21,"")</f>
        <v>2</v>
      </c>
      <c r="H21" s="42"/>
      <c r="I21" s="42"/>
      <c r="J21" s="42">
        <f ca="1">IF(NOW()&gt;$A21,J20+H21+I21,"")</f>
        <v>49.599999999999994</v>
      </c>
      <c r="K21" s="64"/>
      <c r="L21" s="64"/>
      <c r="M21" s="64">
        <f ca="1">IF(NOW()&gt;$A21,M20+K21+L21,"")</f>
        <v>0</v>
      </c>
      <c r="N21" s="42"/>
      <c r="O21" s="42"/>
      <c r="P21" s="42">
        <f ca="1">IF(NOW()&gt;$A21,P20+N21+O21,"")</f>
        <v>5.9</v>
      </c>
      <c r="Q21" s="42">
        <v>1</v>
      </c>
      <c r="R21" s="42"/>
      <c r="S21" s="42">
        <f ca="1">IF(NOW()&gt;$A21,S20+Q21+R21,"")</f>
        <v>2</v>
      </c>
    </row>
    <row r="22" spans="1:19" ht="12.75">
      <c r="A22" s="34">
        <f>A21+14</f>
        <v>39571</v>
      </c>
      <c r="B22" s="42">
        <f>IF(H22+N22&lt;&gt;0,H22+N22,"")</f>
      </c>
      <c r="C22" s="42">
        <f>IF(I22+O22&lt;&gt;0,I22+O22,"")</f>
      </c>
      <c r="D22" s="42">
        <f ca="1">IF(NOW()&gt;$A22,P22+J22,"")</f>
        <v>55.49999999999999</v>
      </c>
      <c r="E22" s="42">
        <f>IF(K22+Q22&lt;&gt;0,K22+Q22,"")</f>
        <v>1</v>
      </c>
      <c r="F22" s="42">
        <f>IF(L22+R22&lt;&gt;0,L22+R22,"")</f>
      </c>
      <c r="G22" s="42">
        <f ca="1">IF(NOW()&gt;$A22,S22+M22,"")</f>
        <v>3</v>
      </c>
      <c r="H22" s="42"/>
      <c r="I22" s="42"/>
      <c r="J22" s="42">
        <f ca="1">IF(NOW()&gt;$A22,J21+H22+I22,"")</f>
        <v>49.599999999999994</v>
      </c>
      <c r="K22" s="64"/>
      <c r="L22" s="64"/>
      <c r="M22" s="64">
        <f ca="1">IF(NOW()&gt;$A22,M21+K22+L22,"")</f>
        <v>0</v>
      </c>
      <c r="N22" s="42"/>
      <c r="O22" s="42"/>
      <c r="P22" s="42">
        <f ca="1">IF(NOW()&gt;$A22,P21+N22+O22,"")</f>
        <v>5.9</v>
      </c>
      <c r="Q22" s="42">
        <v>1</v>
      </c>
      <c r="R22" s="42"/>
      <c r="S22" s="42">
        <f ca="1">IF(NOW()&gt;$A22,S21+Q22+R22,"")</f>
        <v>3</v>
      </c>
    </row>
    <row r="23" spans="1:19" ht="12.75">
      <c r="A23" s="34">
        <f>A22+14</f>
        <v>39585</v>
      </c>
      <c r="B23" s="42">
        <f>IF(H23+N23&lt;&gt;0,H23+N23,"")</f>
      </c>
      <c r="C23" s="42">
        <f>IF(I23+O23&lt;&gt;0,I23+O23,"")</f>
      </c>
      <c r="D23" s="42">
        <f ca="1">IF(NOW()&gt;$A23,P23+J23,"")</f>
        <v>55.49999999999999</v>
      </c>
      <c r="E23" s="42">
        <f>IF(K23+Q23&lt;&gt;0,K23+Q23,"")</f>
        <v>1</v>
      </c>
      <c r="F23" s="42">
        <f>IF(L23+R23&lt;&gt;0,L23+R23,"")</f>
      </c>
      <c r="G23" s="42">
        <f ca="1">IF(NOW()&gt;$A23,S23+M23,"")</f>
        <v>4</v>
      </c>
      <c r="H23" s="42"/>
      <c r="I23" s="42"/>
      <c r="J23" s="42">
        <f ca="1">IF(NOW()&gt;$A23,J22+H23+I23,"")</f>
        <v>49.599999999999994</v>
      </c>
      <c r="K23" s="64"/>
      <c r="L23" s="64"/>
      <c r="M23" s="64">
        <f ca="1">IF(NOW()&gt;$A23,M22+K23+L23,"")</f>
        <v>0</v>
      </c>
      <c r="N23" s="42"/>
      <c r="O23" s="42"/>
      <c r="P23" s="42">
        <f ca="1">IF(NOW()&gt;$A23,P22+N23+O23,"")</f>
        <v>5.9</v>
      </c>
      <c r="Q23" s="42">
        <v>1</v>
      </c>
      <c r="R23" s="42"/>
      <c r="S23" s="42">
        <f ca="1">IF(NOW()&gt;$A23,S22+Q23+R23,"")</f>
        <v>4</v>
      </c>
    </row>
    <row r="24" spans="1:19" ht="12.75">
      <c r="A24" s="34">
        <f>A23+14</f>
        <v>39599</v>
      </c>
      <c r="B24" s="42">
        <f>IF(H24+N24&lt;&gt;0,H24+N24,"")</f>
      </c>
      <c r="C24" s="42">
        <f>IF(I24+O24&lt;&gt;0,I24+O24,"")</f>
      </c>
      <c r="D24" s="42">
        <f ca="1">IF(NOW()&gt;$A24,P24+J24,"")</f>
        <v>55.49999999999999</v>
      </c>
      <c r="E24" s="42">
        <f>IF(K24+Q24&lt;&gt;0,K24+Q24,"")</f>
      </c>
      <c r="F24" s="42">
        <f>IF(L24+R24&lt;&gt;0,L24+R24,"")</f>
      </c>
      <c r="G24" s="42">
        <f ca="1">IF(NOW()&gt;$A24,S24+M24,"")</f>
        <v>4</v>
      </c>
      <c r="H24" s="42"/>
      <c r="I24" s="42"/>
      <c r="J24" s="42">
        <f ca="1">IF(NOW()&gt;$A24,J23+H24+I24,"")</f>
        <v>49.599999999999994</v>
      </c>
      <c r="K24" s="64"/>
      <c r="L24" s="64"/>
      <c r="M24" s="64">
        <f ca="1">IF(NOW()&gt;$A24,M23+K24+L24,"")</f>
        <v>0</v>
      </c>
      <c r="N24" s="42"/>
      <c r="O24" s="42"/>
      <c r="P24" s="42">
        <f ca="1">IF(NOW()&gt;$A24,P23+N24+O24,"")</f>
        <v>5.9</v>
      </c>
      <c r="Q24" s="59">
        <v>0</v>
      </c>
      <c r="R24" s="42"/>
      <c r="S24" s="42">
        <f ca="1">IF(NOW()&gt;$A24,S23+Q24+R24,"")</f>
        <v>4</v>
      </c>
    </row>
    <row r="25" spans="1:19" ht="12.75">
      <c r="A25" s="34">
        <f>A24+14</f>
        <v>39613</v>
      </c>
      <c r="B25" s="42">
        <f>IF(H25+N25&lt;&gt;0,H25+N25,"")</f>
      </c>
      <c r="C25" s="42">
        <f>IF(I25+O25&lt;&gt;0,I25+O25,"")</f>
      </c>
      <c r="D25" s="42">
        <f ca="1">IF(NOW()&gt;$A25,P25+J25,"")</f>
        <v>55.49999999999999</v>
      </c>
      <c r="E25" s="42">
        <f>IF(K25+Q25&lt;&gt;0,K25+Q25,"")</f>
        <v>1</v>
      </c>
      <c r="F25" s="42">
        <f>IF(L25+R25&lt;&gt;0,L25+R25,"")</f>
        <v>-4</v>
      </c>
      <c r="G25" s="42">
        <f ca="1">IF(NOW()&gt;$A25,S25+M25,"")</f>
        <v>1</v>
      </c>
      <c r="H25" s="42"/>
      <c r="I25" s="42"/>
      <c r="J25" s="42">
        <f ca="1">IF(NOW()&gt;$A25,J24+H25+I25,"")</f>
        <v>49.599999999999994</v>
      </c>
      <c r="K25" s="64"/>
      <c r="L25" s="64"/>
      <c r="M25" s="64">
        <f ca="1">IF(NOW()&gt;$A25,M24+K25+L25,"")</f>
        <v>0</v>
      </c>
      <c r="N25" s="42"/>
      <c r="O25" s="42"/>
      <c r="P25" s="42">
        <f ca="1">IF(NOW()&gt;$A25,P24+N25+O25,"")</f>
        <v>5.9</v>
      </c>
      <c r="Q25" s="42">
        <v>1</v>
      </c>
      <c r="R25" s="42">
        <v>-4</v>
      </c>
      <c r="S25" s="42">
        <f ca="1">IF(NOW()&gt;$A25,S24+Q25+R25,"")</f>
        <v>1</v>
      </c>
    </row>
    <row r="26" spans="1:19" ht="12.75">
      <c r="A26" s="34">
        <f>A25+14</f>
        <v>39627</v>
      </c>
      <c r="B26" s="42">
        <f>IF(H26+N26&lt;&gt;0,H26+N26,"")</f>
      </c>
      <c r="C26" s="42">
        <f>IF(I26+O26&lt;&gt;0,I26+O26,"")</f>
      </c>
      <c r="D26" s="42">
        <f ca="1">IF(NOW()&gt;$A26,P26+J26,"")</f>
        <v>55.49999999999999</v>
      </c>
      <c r="E26" s="42">
        <f>IF(K26+Q26&lt;&gt;0,K26+Q26,"")</f>
        <v>1</v>
      </c>
      <c r="F26" s="42">
        <f>IF(L26+R26&lt;&gt;0,L26+R26,"")</f>
      </c>
      <c r="G26" s="42">
        <f ca="1">IF(NOW()&gt;$A26,S26+M26,"")</f>
        <v>2</v>
      </c>
      <c r="H26" s="42"/>
      <c r="I26" s="42"/>
      <c r="J26" s="42">
        <f ca="1">IF(NOW()&gt;$A26,J25+H26+I26,"")</f>
        <v>49.599999999999994</v>
      </c>
      <c r="K26" s="64"/>
      <c r="L26" s="64"/>
      <c r="M26" s="64">
        <f ca="1">IF(NOW()&gt;$A26,M25+K26+L26,"")</f>
        <v>0</v>
      </c>
      <c r="N26" s="42"/>
      <c r="O26" s="42"/>
      <c r="P26" s="42">
        <f ca="1">IF(NOW()&gt;$A26,P25+N26+O26,"")</f>
        <v>5.9</v>
      </c>
      <c r="Q26" s="42">
        <v>1</v>
      </c>
      <c r="R26" s="42"/>
      <c r="S26" s="42">
        <f ca="1">IF(NOW()&gt;$A26,S25+Q26+R26,"")</f>
        <v>2</v>
      </c>
    </row>
    <row r="27" spans="1:19" ht="12.75">
      <c r="A27" s="34">
        <f>A26+14</f>
        <v>39641</v>
      </c>
      <c r="B27" s="42">
        <f>IF(H27+N27&lt;&gt;0,H27+N27,"")</f>
      </c>
      <c r="C27" s="42">
        <f>IF(I27+O27&lt;&gt;0,I27+O27,"")</f>
      </c>
      <c r="D27" s="42">
        <f ca="1">IF(NOW()&gt;$A27,P27+J27,"")</f>
        <v>55.49999999999999</v>
      </c>
      <c r="E27" s="42">
        <f>IF(K27+Q27&lt;&gt;0,K27+Q27,"")</f>
        <v>1</v>
      </c>
      <c r="F27" s="42">
        <f>IF(L27+R27&lt;&gt;0,L27+R27,"")</f>
      </c>
      <c r="G27" s="42">
        <f ca="1">IF(NOW()&gt;$A27,S27+M27,"")</f>
        <v>3</v>
      </c>
      <c r="H27" s="42"/>
      <c r="I27" s="42"/>
      <c r="J27" s="42">
        <f ca="1">IF(NOW()&gt;$A27,J26+H27+I27,"")</f>
        <v>49.599999999999994</v>
      </c>
      <c r="K27" s="64"/>
      <c r="L27" s="64"/>
      <c r="M27" s="64">
        <f ca="1">IF(NOW()&gt;$A27,M26+K27+L27,"")</f>
        <v>0</v>
      </c>
      <c r="N27" s="42"/>
      <c r="O27" s="42"/>
      <c r="P27" s="42">
        <f ca="1">IF(NOW()&gt;$A27,P26+N27+O27,"")</f>
        <v>5.9</v>
      </c>
      <c r="Q27" s="42">
        <v>1</v>
      </c>
      <c r="R27" s="42"/>
      <c r="S27" s="42">
        <f ca="1">IF(NOW()&gt;$A27,S26+Q27+R27,"")</f>
        <v>3</v>
      </c>
    </row>
    <row r="28" spans="1:19" ht="12.75">
      <c r="A28" s="34">
        <f>A27+14</f>
        <v>39655</v>
      </c>
      <c r="B28" s="42">
        <f>IF(H28+N28&lt;&gt;0,H28+N28,"")</f>
      </c>
      <c r="C28" s="42">
        <f>IF(I28+O28&lt;&gt;0,I28+O28,"")</f>
        <v>-2</v>
      </c>
      <c r="D28" s="42">
        <f ca="1">IF(NOW()&gt;$A28,P28+J28,"")</f>
        <v>53.49999999999999</v>
      </c>
      <c r="E28" s="42">
        <f>IF(K28+Q28&lt;&gt;0,K28+Q28,"")</f>
        <v>1</v>
      </c>
      <c r="F28" s="42">
        <f>IF(L28+R28&lt;&gt;0,L28+R28,"")</f>
      </c>
      <c r="G28" s="42">
        <f ca="1">IF(NOW()&gt;$A28,S28+M28,"")</f>
        <v>4</v>
      </c>
      <c r="H28" s="42"/>
      <c r="I28" s="42">
        <v>-2</v>
      </c>
      <c r="J28" s="42">
        <f ca="1">IF(NOW()&gt;$A28,J27+H28+I28,"")</f>
        <v>47.599999999999994</v>
      </c>
      <c r="K28" s="64"/>
      <c r="L28" s="64"/>
      <c r="M28" s="64">
        <f ca="1">IF(NOW()&gt;$A28,M27+K28+L28,"")</f>
        <v>0</v>
      </c>
      <c r="N28" s="42"/>
      <c r="O28" s="42"/>
      <c r="P28" s="42">
        <f ca="1">IF(NOW()&gt;$A28,P27+N28+O28,"")</f>
        <v>5.9</v>
      </c>
      <c r="Q28" s="42">
        <v>1</v>
      </c>
      <c r="R28" s="42"/>
      <c r="S28" s="42">
        <f ca="1">IF(NOW()&gt;$A28,S27+Q28+R28,"")</f>
        <v>4</v>
      </c>
    </row>
    <row r="29" spans="1:19" ht="12.75">
      <c r="A29" s="34">
        <f>A28+14</f>
        <v>39669</v>
      </c>
      <c r="B29" s="42">
        <f>IF(H29+N29&lt;&gt;0,H29+N29,"")</f>
      </c>
      <c r="C29" s="42">
        <f>IF(I29+O29&lt;&gt;0,I29+O29,"")</f>
      </c>
      <c r="D29" s="42">
        <f ca="1">IF(NOW()&gt;$A29,P29+J29,"")</f>
        <v>53.49999999999999</v>
      </c>
      <c r="E29" s="42">
        <f>IF(K29+Q29&lt;&gt;0,K29+Q29,"")</f>
        <v>1</v>
      </c>
      <c r="F29" s="42">
        <f>IF(L29+R29&lt;&gt;0,L29+R29,"")</f>
        <v>-4</v>
      </c>
      <c r="G29" s="42">
        <f ca="1">IF(NOW()&gt;$A29,S29+M29,"")</f>
        <v>1</v>
      </c>
      <c r="H29" s="42"/>
      <c r="I29" s="42"/>
      <c r="J29" s="42">
        <f ca="1">IF(NOW()&gt;$A29,J28+H29+I29,"")</f>
        <v>47.599999999999994</v>
      </c>
      <c r="K29" s="64"/>
      <c r="L29" s="64"/>
      <c r="M29" s="64">
        <f ca="1">IF(NOW()&gt;$A29,M28+K29+L29,"")</f>
        <v>0</v>
      </c>
      <c r="N29" s="42"/>
      <c r="O29" s="42"/>
      <c r="P29" s="42">
        <f ca="1">IF(NOW()&gt;$A29,P28+N29+O29,"")</f>
        <v>5.9</v>
      </c>
      <c r="Q29" s="42">
        <v>1</v>
      </c>
      <c r="R29" s="42">
        <v>-4</v>
      </c>
      <c r="S29" s="42">
        <f ca="1">IF(NOW()&gt;$A29,S28+Q29+R29,"")</f>
        <v>1</v>
      </c>
    </row>
    <row r="30" spans="1:19" ht="12.75">
      <c r="A30" s="34">
        <f>A29+14</f>
        <v>39683</v>
      </c>
      <c r="B30" s="42">
        <f>IF(H30+N30&lt;&gt;0,H30+N30,"")</f>
      </c>
      <c r="C30" s="42">
        <f>IF(I30+O30&lt;&gt;0,I30+O30,"")</f>
      </c>
      <c r="D30" s="42">
        <f ca="1">IF(NOW()&gt;$A30,P30+J30,"")</f>
        <v>53.49999999999999</v>
      </c>
      <c r="E30" s="42">
        <f>IF(K30+Q30&lt;&gt;0,K30+Q30,"")</f>
        <v>1</v>
      </c>
      <c r="F30" s="42">
        <f>IF(L30+R30&lt;&gt;0,L30+R30,"")</f>
      </c>
      <c r="G30" s="42">
        <f ca="1">IF(NOW()&gt;$A30,S30+M30,"")</f>
        <v>2</v>
      </c>
      <c r="H30" s="42"/>
      <c r="I30" s="42"/>
      <c r="J30" s="42">
        <f ca="1">IF(NOW()&gt;$A30,J29+H30+I30,"")</f>
        <v>47.599999999999994</v>
      </c>
      <c r="K30" s="64"/>
      <c r="L30" s="64"/>
      <c r="M30" s="64">
        <f ca="1">IF(NOW()&gt;$A30,M29+K30+L30,"")</f>
        <v>0</v>
      </c>
      <c r="N30" s="42"/>
      <c r="O30" s="42"/>
      <c r="P30" s="42">
        <f ca="1">IF(NOW()&gt;$A30,P29+N30+O30,"")</f>
        <v>5.9</v>
      </c>
      <c r="Q30" s="42">
        <v>1</v>
      </c>
      <c r="R30" s="42"/>
      <c r="S30" s="42">
        <f ca="1">IF(NOW()&gt;$A30,S29+Q30+R30,"")</f>
        <v>2</v>
      </c>
    </row>
    <row r="31" spans="1:19" ht="12.75">
      <c r="A31" s="34">
        <f>A30+14</f>
        <v>39697</v>
      </c>
      <c r="B31" s="42">
        <f>IF(H31+N31&lt;&gt;0,H31+N31,"")</f>
      </c>
      <c r="C31" s="42">
        <f>IF(I31+O31&lt;&gt;0,I31+O31,"")</f>
      </c>
      <c r="D31" s="42">
        <f ca="1">IF(NOW()&gt;$A31,P31+J31,"")</f>
        <v>53.49999999999999</v>
      </c>
      <c r="E31" s="42">
        <f>IF(K31+Q31&lt;&gt;0,K31+Q31,"")</f>
        <v>1</v>
      </c>
      <c r="F31" s="42">
        <f>IF(L31+R31&lt;&gt;0,L31+R31,"")</f>
      </c>
      <c r="G31" s="42">
        <f ca="1">IF(NOW()&gt;$A31,S31+M31,"")</f>
        <v>3</v>
      </c>
      <c r="H31" s="42"/>
      <c r="I31" s="42"/>
      <c r="J31" s="42">
        <f ca="1">IF(NOW()&gt;$A31,J30+H31+I31,"")</f>
        <v>47.599999999999994</v>
      </c>
      <c r="K31" s="64"/>
      <c r="L31" s="64"/>
      <c r="M31" s="64">
        <f ca="1">IF(NOW()&gt;$A31,M30+K31+L31,"")</f>
        <v>0</v>
      </c>
      <c r="N31" s="42"/>
      <c r="O31" s="42"/>
      <c r="P31" s="42">
        <f ca="1">IF(NOW()&gt;$A31,P30+N31+O31,"")</f>
        <v>5.9</v>
      </c>
      <c r="Q31" s="42">
        <v>1</v>
      </c>
      <c r="R31" s="42"/>
      <c r="S31" s="42">
        <f ca="1">IF(NOW()&gt;$A31,S30+Q31+R31,"")</f>
        <v>3</v>
      </c>
    </row>
    <row r="32" spans="1:19" ht="12.75">
      <c r="A32" s="34">
        <f>A31+14</f>
        <v>39711</v>
      </c>
      <c r="B32" s="42">
        <f>IF(H32+N32&lt;&gt;0,H32+N32,"")</f>
      </c>
      <c r="C32" s="42">
        <f>IF(I32+O32&lt;&gt;0,I32+O32,"")</f>
      </c>
      <c r="D32" s="42">
        <f ca="1">IF(NOW()&gt;$A32,P32+J32,"")</f>
        <v>53.49999999999999</v>
      </c>
      <c r="E32" s="42">
        <f>IF(K32+Q32&lt;&gt;0,K32+Q32,"")</f>
        <v>1</v>
      </c>
      <c r="F32" s="42">
        <f>IF(L32+R32&lt;&gt;0,L32+R32,"")</f>
        <v>-3</v>
      </c>
      <c r="G32" s="42">
        <f ca="1">IF(NOW()&gt;$A32,S32+M32,"")</f>
        <v>1</v>
      </c>
      <c r="H32" s="42"/>
      <c r="I32" s="42"/>
      <c r="J32" s="42">
        <f ca="1">IF(NOW()&gt;$A32,J31+H32+I32,"")</f>
        <v>47.599999999999994</v>
      </c>
      <c r="K32" s="64"/>
      <c r="L32" s="64"/>
      <c r="M32" s="64">
        <f ca="1">IF(NOW()&gt;$A32,M31+K32+L32,"")</f>
        <v>0</v>
      </c>
      <c r="N32" s="42"/>
      <c r="O32" s="42"/>
      <c r="P32" s="42">
        <f ca="1">IF(NOW()&gt;$A32,P31+N32+O32,"")</f>
        <v>5.9</v>
      </c>
      <c r="Q32" s="42">
        <v>1</v>
      </c>
      <c r="R32" s="42">
        <v>-3</v>
      </c>
      <c r="S32" s="42">
        <f ca="1">IF(NOW()&gt;$A32,S31+Q32+R32,"")</f>
        <v>1</v>
      </c>
    </row>
    <row r="33" spans="1:19" ht="12.75">
      <c r="A33" s="34">
        <f>A32+14</f>
        <v>39725</v>
      </c>
      <c r="B33" s="42">
        <f>IF(H33+N33&lt;&gt;0,H33+N33,"")</f>
      </c>
      <c r="C33" s="42">
        <f>IF(I33+O33&lt;&gt;0,I33+O33,"")</f>
        <v>-40</v>
      </c>
      <c r="D33" s="42">
        <f ca="1">IF(NOW()&gt;$A33,P33+J33,"")</f>
        <v>13.499999999999995</v>
      </c>
      <c r="E33" s="42">
        <f>IF(K33+Q33&lt;&gt;0,K33+Q33,"")</f>
        <v>1</v>
      </c>
      <c r="F33" s="42">
        <f>IF(L33+R33&lt;&gt;0,L33+R33,"")</f>
      </c>
      <c r="G33" s="42">
        <f ca="1">IF(NOW()&gt;$A33,S33+M33,"")</f>
        <v>2</v>
      </c>
      <c r="H33" s="42"/>
      <c r="I33" s="42">
        <v>-40</v>
      </c>
      <c r="J33" s="42">
        <f ca="1">IF(NOW()&gt;$A33,J32+H33+I33,"")</f>
        <v>7.599999999999994</v>
      </c>
      <c r="K33" s="64"/>
      <c r="L33" s="64"/>
      <c r="M33" s="64">
        <f ca="1">IF(NOW()&gt;$A33,M32+K33+L33,"")</f>
        <v>0</v>
      </c>
      <c r="N33" s="42"/>
      <c r="O33" s="42"/>
      <c r="P33" s="42">
        <f ca="1">IF(NOW()&gt;$A33,P32+N33+O33,"")</f>
        <v>5.9</v>
      </c>
      <c r="Q33" s="42">
        <v>1</v>
      </c>
      <c r="R33" s="42"/>
      <c r="S33" s="42">
        <f ca="1">IF(NOW()&gt;$A33,S32+Q33+R33,"")</f>
        <v>2</v>
      </c>
    </row>
    <row r="34" spans="1:19" ht="12.75">
      <c r="A34" s="34">
        <f>A33+14</f>
        <v>39739</v>
      </c>
      <c r="B34" s="42">
        <f>IF(H34+N34&lt;&gt;0,H34+N34,"")</f>
      </c>
      <c r="C34" s="42">
        <f>IF(I34+O34&lt;&gt;0,I34+O34,"")</f>
        <v>-7.5</v>
      </c>
      <c r="D34" s="42">
        <f ca="1">IF(NOW()&gt;$A34,P34+J34,"")</f>
        <v>5.999999999999995</v>
      </c>
      <c r="E34" s="42">
        <f>IF(K34+Q34&lt;&gt;0,K34+Q34,"")</f>
        <v>1</v>
      </c>
      <c r="F34" s="42">
        <f>IF(L34+R34&lt;&gt;0,L34+R34,"")</f>
        <v>-2</v>
      </c>
      <c r="G34" s="42">
        <f ca="1">IF(NOW()&gt;$A34,S34+M34,"")</f>
        <v>1</v>
      </c>
      <c r="H34" s="42"/>
      <c r="I34" s="42">
        <v>-7.5</v>
      </c>
      <c r="J34" s="42">
        <f ca="1">IF(NOW()&gt;$A34,J33+H34+I34,"")</f>
        <v>0.09999999999999432</v>
      </c>
      <c r="K34" s="64"/>
      <c r="L34" s="64"/>
      <c r="M34" s="64">
        <f ca="1">IF(NOW()&gt;$A34,M33+K34+L34,"")</f>
        <v>0</v>
      </c>
      <c r="N34" s="42"/>
      <c r="O34" s="42"/>
      <c r="P34" s="42">
        <f ca="1">IF(NOW()&gt;$A34,P33+N34+O34,"")</f>
        <v>5.9</v>
      </c>
      <c r="Q34" s="42">
        <v>1</v>
      </c>
      <c r="R34" s="42">
        <v>-2</v>
      </c>
      <c r="S34" s="42">
        <f ca="1">IF(NOW()&gt;$A34,S33+Q34+R34,"")</f>
        <v>1</v>
      </c>
    </row>
    <row r="35" spans="1:19" ht="12.75">
      <c r="A35" s="34">
        <f>A34+14</f>
        <v>39753</v>
      </c>
      <c r="B35" s="42">
        <f>IF(H35+N35&lt;&gt;0,H35+N35,"")</f>
        <v>80</v>
      </c>
      <c r="C35" s="42">
        <f>IF(I35+O35&lt;&gt;0,I35+O35,"")</f>
        <v>-6</v>
      </c>
      <c r="D35" s="42">
        <f ca="1">IF(NOW()&gt;$A35,P35+J35,"")</f>
        <v>80</v>
      </c>
      <c r="E35" s="42">
        <f>IF(K35+Q35&lt;&gt;0,K35+Q35,"")</f>
        <v>1</v>
      </c>
      <c r="F35" s="42">
        <f>IF(L35+R35&lt;&gt;0,L35+R35,"")</f>
      </c>
      <c r="G35" s="42">
        <f ca="1">IF(NOW()&gt;$A35,IF(S35+M35&gt;24,24,S35+M35),"")</f>
        <v>2</v>
      </c>
      <c r="H35" s="81"/>
      <c r="I35" s="81">
        <v>-0.1</v>
      </c>
      <c r="J35" s="81">
        <f ca="1">IF(NOW()&gt;$A35,J34+H35+I35,"")</f>
        <v>-5.689893001203927E-15</v>
      </c>
      <c r="K35" s="64"/>
      <c r="L35" s="64"/>
      <c r="M35" s="64">
        <f ca="1">IF(NOW()&gt;$A35,M34+K35+L35,"")</f>
        <v>0</v>
      </c>
      <c r="N35" s="42">
        <v>80</v>
      </c>
      <c r="O35" s="42">
        <v>-5.9</v>
      </c>
      <c r="P35" s="42">
        <f ca="1">IF(NOW()&gt;$A35,P34+N35+O35,"")</f>
        <v>80</v>
      </c>
      <c r="Q35" s="42">
        <v>1</v>
      </c>
      <c r="R35" s="42"/>
      <c r="S35" s="42">
        <f ca="1">IF(NOW()&gt;$A35,IF(S34+Q35+R35&gt;24,24,S34+Q35+R35),"")</f>
        <v>2</v>
      </c>
    </row>
    <row r="36" spans="1:19" ht="12.75">
      <c r="A36" s="34">
        <f>A35+14</f>
        <v>39767</v>
      </c>
      <c r="B36" s="42">
        <f>IF(H36+N36&lt;&gt;0,H36+N36,"")</f>
      </c>
      <c r="C36" s="42">
        <f>IF(I36+O36&lt;&gt;0,I36+O36,"")</f>
      </c>
      <c r="D36" s="42">
        <f ca="1">IF(NOW()&gt;$A36,P36+J36,"")</f>
        <v>80</v>
      </c>
      <c r="E36" s="42">
        <f>IF(K36+Q36&lt;&gt;0,K36+Q36,"")</f>
        <v>1</v>
      </c>
      <c r="F36" s="42">
        <f>IF(L36+R36&lt;&gt;0,L36+R36,"")</f>
      </c>
      <c r="G36" s="42">
        <f ca="1">IF(NOW()&gt;$A36,IF(S36+M36&gt;24,24,S36+M36),"")</f>
        <v>3</v>
      </c>
      <c r="H36" s="64"/>
      <c r="I36" s="64"/>
      <c r="J36" s="64">
        <f ca="1">IF(NOW()&gt;$A36,J35+H36+I36,"")</f>
        <v>-5.689893001203927E-15</v>
      </c>
      <c r="K36" s="64"/>
      <c r="L36" s="64"/>
      <c r="M36" s="64">
        <f ca="1">IF(NOW()&gt;$A36,M35+K36+L36,"")</f>
        <v>0</v>
      </c>
      <c r="N36" s="42"/>
      <c r="O36" s="42"/>
      <c r="P36" s="42">
        <f ca="1">IF(NOW()&gt;$A36,P35+N36+O36,"")</f>
        <v>80</v>
      </c>
      <c r="Q36" s="42">
        <v>1</v>
      </c>
      <c r="R36" s="42"/>
      <c r="S36" s="42">
        <f ca="1">IF(NOW()&gt;$A36,IF(S35+Q36+R36&gt;24,24,S35+Q36+R36),"")</f>
        <v>3</v>
      </c>
    </row>
    <row r="37" spans="1:19" ht="12.75">
      <c r="A37" s="34">
        <f>A36+14</f>
        <v>39781</v>
      </c>
      <c r="B37" s="42">
        <f>IF(H37+N37&lt;&gt;0,H37+N37,"")</f>
      </c>
      <c r="C37" s="42">
        <f>IF(I37+O37&lt;&gt;0,I37+O37,"")</f>
      </c>
      <c r="D37" s="42">
        <f ca="1">IF(NOW()&gt;$A37,P37+J37,"")</f>
        <v>80</v>
      </c>
      <c r="E37" s="42">
        <f>IF(K37+Q37&lt;&gt;0,K37+Q37,"")</f>
      </c>
      <c r="F37" s="42">
        <f>IF(L37+R37&lt;&gt;0,L37+R37,"")</f>
      </c>
      <c r="G37" s="42">
        <f ca="1">IF(NOW()&gt;$A37,IF(S37+M37&gt;24,24,S37+M37),"")</f>
        <v>3</v>
      </c>
      <c r="H37" s="64"/>
      <c r="I37" s="64"/>
      <c r="J37" s="64">
        <f ca="1">IF(NOW()&gt;$A37,J36+H37+I37,"")</f>
        <v>-5.689893001203927E-15</v>
      </c>
      <c r="K37" s="64"/>
      <c r="L37" s="64"/>
      <c r="M37" s="64">
        <f ca="1">IF(NOW()&gt;$A37,M36+K37+L37,"")</f>
        <v>0</v>
      </c>
      <c r="N37" s="42"/>
      <c r="O37" s="42"/>
      <c r="P37" s="42">
        <f ca="1">IF(NOW()&gt;$A37,P36+N37+O37,"")</f>
        <v>80</v>
      </c>
      <c r="Q37" s="59">
        <v>0</v>
      </c>
      <c r="R37" s="42"/>
      <c r="S37" s="42">
        <f ca="1">IF(NOW()&gt;$A37,IF(S36+Q37+R37&gt;24,24,S36+Q37+R37),"")</f>
        <v>3</v>
      </c>
    </row>
    <row r="38" spans="1:19" ht="12.75">
      <c r="A38" s="34">
        <f>A37+14</f>
        <v>39795</v>
      </c>
      <c r="B38" s="42">
        <f>IF(H38+N38&lt;&gt;0,H38+N38,"")</f>
      </c>
      <c r="C38" s="42">
        <f>IF(I38+O38&lt;&gt;0,I38+O38,"")</f>
        <v>-4</v>
      </c>
      <c r="D38" s="42">
        <f ca="1">IF(NOW()&gt;$A38,P38+J38,"")</f>
        <v>76</v>
      </c>
      <c r="E38" s="42">
        <f>IF(K38+Q38&lt;&gt;0,K38+Q38,"")</f>
        <v>1</v>
      </c>
      <c r="F38" s="42">
        <f>IF(L38+R38&lt;&gt;0,L38+R38,"")</f>
        <v>-3</v>
      </c>
      <c r="G38" s="42">
        <f ca="1">IF(NOW()&gt;$A38,IF(S38+M38&gt;24,24,S38+M38),"")</f>
        <v>1</v>
      </c>
      <c r="H38" s="64"/>
      <c r="I38" s="64"/>
      <c r="J38" s="64">
        <f ca="1">IF(NOW()&gt;$A38,J37+H38+I38,"")</f>
        <v>-5.689893001203927E-15</v>
      </c>
      <c r="K38" s="64"/>
      <c r="L38" s="64"/>
      <c r="M38" s="64">
        <f ca="1">IF(NOW()&gt;$A38,M37+K38+L38,"")</f>
        <v>0</v>
      </c>
      <c r="N38" s="42"/>
      <c r="O38" s="42">
        <v>-4</v>
      </c>
      <c r="P38" s="42">
        <f ca="1">IF(NOW()&gt;$A38,P37+N38+O38,"")</f>
        <v>76</v>
      </c>
      <c r="Q38" s="42">
        <v>1</v>
      </c>
      <c r="R38" s="42">
        <v>-3</v>
      </c>
      <c r="S38" s="42">
        <f ca="1">IF(NOW()&gt;$A38,IF(S37+Q38+R38&gt;24,24,S37+Q38+R38),"")</f>
        <v>1</v>
      </c>
    </row>
    <row r="39" spans="1:19" ht="12.75">
      <c r="A39" s="34">
        <f>A38+14</f>
        <v>39809</v>
      </c>
      <c r="B39" s="42">
        <f>IF(H39+N39&lt;&gt;0,H39+N39,"")</f>
      </c>
      <c r="C39" s="42">
        <f>IF(I39+O39&lt;&gt;0,I39+O39,"")</f>
        <v>-20</v>
      </c>
      <c r="D39" s="42">
        <f ca="1">IF(NOW()&gt;$A39,P39+J39,"")</f>
        <v>55.99999999999999</v>
      </c>
      <c r="E39" s="42">
        <f>IF(K39+Q39&lt;&gt;0,K39+Q39,"")</f>
        <v>1</v>
      </c>
      <c r="F39" s="42">
        <f>IF(L39+R39&lt;&gt;0,L39+R39,"")</f>
      </c>
      <c r="G39" s="42">
        <f ca="1">IF(NOW()&gt;$A39,IF(S39+M39&gt;24,24,S39+M39),"")</f>
        <v>2</v>
      </c>
      <c r="H39" s="64"/>
      <c r="I39" s="64"/>
      <c r="J39" s="64">
        <f ca="1">IF(NOW()&gt;$A39,J38+H39+I39,"")</f>
        <v>-5.689893001203927E-15</v>
      </c>
      <c r="K39" s="64"/>
      <c r="L39" s="64"/>
      <c r="M39" s="64">
        <f ca="1">IF(NOW()&gt;$A39,M38+K39+L39,"")</f>
        <v>0</v>
      </c>
      <c r="N39" s="42"/>
      <c r="O39" s="42">
        <v>-20</v>
      </c>
      <c r="P39" s="42">
        <f ca="1">IF(NOW()&gt;$A39,P38+N39+O39,"")</f>
        <v>56</v>
      </c>
      <c r="Q39" s="42">
        <v>1</v>
      </c>
      <c r="R39" s="42"/>
      <c r="S39" s="42">
        <f ca="1">IF(NOW()&gt;$A39,IF(S38+Q39+R39&gt;24,24,S38+Q39+R39),"")</f>
        <v>2</v>
      </c>
    </row>
    <row r="40" spans="1:19" ht="12.75">
      <c r="A40" s="34">
        <f>A39+14</f>
        <v>39823</v>
      </c>
      <c r="B40" s="42">
        <f>IF(H40+N40&lt;&gt;0,H40+N40,"")</f>
      </c>
      <c r="C40" s="42">
        <f>IF(I40+O40&lt;&gt;0,I40+O40,"")</f>
      </c>
      <c r="D40" s="42">
        <f ca="1">IF(NOW()&gt;$A40,P40+J40,"")</f>
        <v>55.99999999999999</v>
      </c>
      <c r="E40" s="42">
        <f>IF(K40+Q40&lt;&gt;0,K40+Q40,"")</f>
        <v>1</v>
      </c>
      <c r="F40" s="42">
        <f>IF(L40+R40&lt;&gt;0,L40+R40,"")</f>
      </c>
      <c r="G40" s="42">
        <f ca="1">IF(NOW()&gt;$A40,IF(S40+M40&gt;24,24,S40+M40),"")</f>
        <v>3</v>
      </c>
      <c r="H40" s="64"/>
      <c r="I40" s="64"/>
      <c r="J40" s="64">
        <f ca="1">IF(NOW()&gt;$A40,J39+H40+I40,"")</f>
        <v>-5.689893001203927E-15</v>
      </c>
      <c r="K40" s="64"/>
      <c r="L40" s="64"/>
      <c r="M40" s="64">
        <f ca="1">IF(NOW()&gt;$A40,M39+K40+L40,"")</f>
        <v>0</v>
      </c>
      <c r="N40" s="42"/>
      <c r="O40" s="42"/>
      <c r="P40" s="42">
        <f ca="1">IF(NOW()&gt;$A40,P39+N40+O40,"")</f>
        <v>56</v>
      </c>
      <c r="Q40" s="42">
        <v>1</v>
      </c>
      <c r="R40" s="42"/>
      <c r="S40" s="42">
        <f ca="1">IF(NOW()&gt;$A40,IF(S39+Q40+R40&gt;24,24,S39+Q40+R40),"")</f>
        <v>3</v>
      </c>
    </row>
    <row r="41" spans="1:19" ht="12.75">
      <c r="A41" s="34">
        <f>A40+14</f>
        <v>39837</v>
      </c>
      <c r="B41" s="42">
        <f>IF(H41+N41&lt;&gt;0,H41+N41,"")</f>
      </c>
      <c r="C41" s="42">
        <f>IF(I41+O41&lt;&gt;0,I41+O41,"")</f>
        <v>-7</v>
      </c>
      <c r="D41" s="42">
        <f ca="1">IF(NOW()&gt;$A41,P41+J41,"")</f>
        <v>48.99999999999999</v>
      </c>
      <c r="E41" s="42">
        <f>IF(K41+Q41&lt;&gt;0,K41+Q41,"")</f>
        <v>1</v>
      </c>
      <c r="F41" s="42">
        <f>IF(L41+R41&lt;&gt;0,L41+R41,"")</f>
      </c>
      <c r="G41" s="42">
        <f ca="1">IF(NOW()&gt;$A41,IF(S41+M41&gt;24,24,S41+M41),"")</f>
        <v>4</v>
      </c>
      <c r="H41" s="64"/>
      <c r="I41" s="64"/>
      <c r="J41" s="64">
        <f ca="1">IF(NOW()&gt;$A41,J40+H41+I41,"")</f>
        <v>-5.689893001203927E-15</v>
      </c>
      <c r="K41" s="64"/>
      <c r="L41" s="64"/>
      <c r="M41" s="64">
        <f ca="1">IF(NOW()&gt;$A41,M40+K41+L41,"")</f>
        <v>0</v>
      </c>
      <c r="N41" s="42"/>
      <c r="O41" s="42">
        <v>-7</v>
      </c>
      <c r="P41" s="42">
        <f ca="1">IF(NOW()&gt;$A41,P40+N41+O41,"")</f>
        <v>49</v>
      </c>
      <c r="Q41" s="42">
        <v>1</v>
      </c>
      <c r="R41" s="42"/>
      <c r="S41" s="42">
        <f ca="1">IF(NOW()&gt;$A41,IF(S40+Q41+R41&gt;24,24,S40+Q41+R41),"")</f>
        <v>4</v>
      </c>
    </row>
    <row r="42" spans="1:19" ht="12.75">
      <c r="A42" s="34">
        <f>A41+14</f>
        <v>39851</v>
      </c>
      <c r="B42" s="42">
        <f>IF(H42+N42&lt;&gt;0,H42+N42,"")</f>
      </c>
      <c r="C42" s="42">
        <f>IF(I42+O42&lt;&gt;0,I42+O42,"")</f>
      </c>
      <c r="D42" s="42">
        <f ca="1">IF(NOW()&gt;$A42,P42+J42,"")</f>
        <v>48.99999999999999</v>
      </c>
      <c r="E42" s="42">
        <f>IF(K42+Q42&lt;&gt;0,K42+Q42,"")</f>
        <v>1</v>
      </c>
      <c r="F42" s="42">
        <f>IF(L42+R42&lt;&gt;0,L42+R42,"")</f>
        <v>-3</v>
      </c>
      <c r="G42" s="42">
        <f ca="1">IF(NOW()&gt;$A42,IF(S42+M42&gt;24,24,S42+M42),"")</f>
        <v>2</v>
      </c>
      <c r="H42" s="64"/>
      <c r="I42" s="64"/>
      <c r="J42" s="64">
        <f ca="1">IF(NOW()&gt;$A42,J41+H42+I42,"")</f>
        <v>-5.689893001203927E-15</v>
      </c>
      <c r="K42" s="64"/>
      <c r="L42" s="64"/>
      <c r="M42" s="64">
        <f ca="1">IF(NOW()&gt;$A42,M41+K42+L42,"")</f>
        <v>0</v>
      </c>
      <c r="N42" s="42"/>
      <c r="O42" s="42"/>
      <c r="P42" s="42">
        <f ca="1">IF(NOW()&gt;$A42,P41+N42+O42,"")</f>
        <v>49</v>
      </c>
      <c r="Q42" s="42">
        <v>1</v>
      </c>
      <c r="R42" s="42">
        <v>-3</v>
      </c>
      <c r="S42" s="42">
        <f ca="1">IF(NOW()&gt;$A42,IF(S41+Q42+R42&gt;24,24,S41+Q42+R42),"")</f>
        <v>2</v>
      </c>
    </row>
    <row r="43" spans="1:19" ht="12.75">
      <c r="A43" s="34">
        <f>A42+14</f>
        <v>39865</v>
      </c>
      <c r="B43" s="42">
        <f>IF(H43+N43&lt;&gt;0,H43+N43,"")</f>
      </c>
      <c r="C43" s="42">
        <f>IF(I43+O43&lt;&gt;0,I43+O43,"")</f>
        <v>-8</v>
      </c>
      <c r="D43" s="42">
        <f ca="1">IF(NOW()&gt;$A43,P43+J43,"")</f>
        <v>40.99999999999999</v>
      </c>
      <c r="E43" s="42">
        <f>IF(K43+Q43&lt;&gt;0,K43+Q43,"")</f>
        <v>1</v>
      </c>
      <c r="F43" s="42">
        <f>IF(L43+R43&lt;&gt;0,L43+R43,"")</f>
        <v>-2</v>
      </c>
      <c r="G43" s="42">
        <f ca="1">IF(NOW()&gt;$A43,IF(S43+M43&gt;24,24,S43+M43),"")</f>
        <v>1</v>
      </c>
      <c r="H43" s="64"/>
      <c r="I43" s="64"/>
      <c r="J43" s="64">
        <f ca="1">IF(NOW()&gt;$A43,J42+H43+I43,"")</f>
        <v>-5.689893001203927E-15</v>
      </c>
      <c r="K43" s="64"/>
      <c r="L43" s="64"/>
      <c r="M43" s="64">
        <f ca="1">IF(NOW()&gt;$A43,M42+K43+L43,"")</f>
        <v>0</v>
      </c>
      <c r="N43" s="42"/>
      <c r="O43" s="42">
        <v>-8</v>
      </c>
      <c r="P43" s="42">
        <f ca="1">IF(NOW()&gt;$A43,P42+N43+O43,"")</f>
        <v>41</v>
      </c>
      <c r="Q43" s="42">
        <v>1</v>
      </c>
      <c r="R43" s="42">
        <v>-2</v>
      </c>
      <c r="S43" s="42">
        <f ca="1">IF(NOW()&gt;$A43,IF(S42+Q43+R43&gt;24,24,S42+Q43+R43),"")</f>
        <v>1</v>
      </c>
    </row>
    <row r="44" spans="1:19" ht="12.75">
      <c r="A44" s="34">
        <f>A43+14</f>
        <v>39879</v>
      </c>
      <c r="B44" s="42">
        <f>IF(H44+N44&lt;&gt;0,H44+N44,"")</f>
      </c>
      <c r="C44" s="42">
        <f>IF(I44+O44&lt;&gt;0,I44+O44,"")</f>
      </c>
      <c r="D44" s="42">
        <f ca="1">IF(NOW()&gt;$A44,P44+J44,"")</f>
        <v>40.99999999999999</v>
      </c>
      <c r="E44" s="42">
        <f>IF(K44+Q44&lt;&gt;0,K44+Q44,"")</f>
        <v>1</v>
      </c>
      <c r="F44" s="42">
        <f>IF(L44+R44&lt;&gt;0,L44+R44,"")</f>
      </c>
      <c r="G44" s="42">
        <f ca="1">IF(NOW()&gt;$A44,IF(S44+M44&gt;24,24,S44+M44),"")</f>
        <v>2</v>
      </c>
      <c r="H44" s="64"/>
      <c r="I44" s="64"/>
      <c r="J44" s="64">
        <f ca="1">IF(NOW()&gt;$A44,J43+H44+I44,"")</f>
        <v>-5.689893001203927E-15</v>
      </c>
      <c r="K44" s="64"/>
      <c r="L44" s="64"/>
      <c r="M44" s="64">
        <f ca="1">IF(NOW()&gt;$A44,M43+K44+L44,"")</f>
        <v>0</v>
      </c>
      <c r="N44" s="42"/>
      <c r="O44" s="42"/>
      <c r="P44" s="42">
        <f ca="1">IF(NOW()&gt;$A44,P43+N44+O44,"")</f>
        <v>41</v>
      </c>
      <c r="Q44" s="42">
        <v>1</v>
      </c>
      <c r="R44" s="42"/>
      <c r="S44" s="42">
        <f ca="1">IF(NOW()&gt;$A44,IF(S43+Q44+R44&gt;24,24,S43+Q44+R44),"")</f>
        <v>2</v>
      </c>
    </row>
    <row r="45" spans="1:19" ht="12.75">
      <c r="A45" s="34">
        <f>A44+14</f>
        <v>39893</v>
      </c>
      <c r="B45" s="42">
        <f>IF(H45+N45&lt;&gt;0,H45+N45,"")</f>
      </c>
      <c r="C45" s="42">
        <f>IF(I45+O45&lt;&gt;0,I45+O45,"")</f>
      </c>
      <c r="D45" s="42">
        <f ca="1">IF(NOW()&gt;$A45,P45+J45,"")</f>
        <v>40.99999999999999</v>
      </c>
      <c r="E45" s="42">
        <f>IF(K45+Q45&lt;&gt;0,K45+Q45,"")</f>
        <v>1</v>
      </c>
      <c r="F45" s="42">
        <f>IF(L45+R45&lt;&gt;0,L45+R45,"")</f>
      </c>
      <c r="G45" s="42">
        <f ca="1">IF(NOW()&gt;$A45,IF(S45+M45&gt;24,24,S45+M45),"")</f>
        <v>3</v>
      </c>
      <c r="H45" s="64"/>
      <c r="I45" s="64"/>
      <c r="J45" s="64">
        <f ca="1">IF(NOW()&gt;$A45,J44+H45+I45,"")</f>
        <v>-5.689893001203927E-15</v>
      </c>
      <c r="K45" s="64"/>
      <c r="L45" s="64"/>
      <c r="M45" s="64">
        <f ca="1">IF(NOW()&gt;$A45,M44+K45+L45,"")</f>
        <v>0</v>
      </c>
      <c r="N45" s="42"/>
      <c r="O45" s="42"/>
      <c r="P45" s="42">
        <f ca="1">IF(NOW()&gt;$A45,P44+N45+O45,"")</f>
        <v>41</v>
      </c>
      <c r="Q45" s="42">
        <v>1</v>
      </c>
      <c r="R45" s="42"/>
      <c r="S45" s="42">
        <f ca="1">IF(NOW()&gt;$A45,IF(S44+Q45+R45&gt;24,24,S44+Q45+R45),"")</f>
        <v>3</v>
      </c>
    </row>
    <row r="46" spans="1:19" ht="12.75">
      <c r="A46" s="34">
        <f>A45+14</f>
        <v>39907</v>
      </c>
      <c r="B46" s="42">
        <f>IF(H46+N46&lt;&gt;0,H46+N46,"")</f>
      </c>
      <c r="C46" s="42">
        <f>IF(I46+O46&lt;&gt;0,I46+O46,"")</f>
        <v>-8</v>
      </c>
      <c r="D46" s="42">
        <f ca="1">IF(NOW()&gt;$A46,P46+J46,"")</f>
        <v>32.99999999999999</v>
      </c>
      <c r="E46" s="42">
        <f>IF(K46+Q46&lt;&gt;0,K46+Q46,"")</f>
        <v>1</v>
      </c>
      <c r="F46" s="42">
        <f>IF(L46+R46&lt;&gt;0,L46+R46,"")</f>
        <v>-2.75</v>
      </c>
      <c r="G46" s="42">
        <f ca="1">IF(NOW()&gt;$A46,IF(S46+M46&gt;24,24,S46+M46),"")</f>
        <v>1.25</v>
      </c>
      <c r="H46" s="64"/>
      <c r="I46" s="64"/>
      <c r="J46" s="64">
        <f ca="1">IF(NOW()&gt;$A46,J45+H46+I46,"")</f>
        <v>-5.689893001203927E-15</v>
      </c>
      <c r="K46" s="64"/>
      <c r="L46" s="64"/>
      <c r="M46" s="64">
        <f ca="1">IF(NOW()&gt;$A46,M45+K46+L46,"")</f>
        <v>0</v>
      </c>
      <c r="N46" s="42"/>
      <c r="O46" s="42">
        <v>-8</v>
      </c>
      <c r="P46" s="42">
        <f ca="1">IF(NOW()&gt;$A46,P45+N46+O46,"")</f>
        <v>33</v>
      </c>
      <c r="Q46" s="42">
        <v>1</v>
      </c>
      <c r="R46" s="42">
        <v>-2.75</v>
      </c>
      <c r="S46" s="42">
        <f ca="1">IF(NOW()&gt;$A46,IF(S45+Q46+R46&gt;24,24,S45+Q46+R46),"")</f>
        <v>1.25</v>
      </c>
    </row>
    <row r="47" spans="1:19" ht="12.75">
      <c r="A47" s="34">
        <f>A46+14</f>
        <v>39921</v>
      </c>
      <c r="B47" s="42">
        <f>IF(H47+N47&lt;&gt;0,H47+N47,"")</f>
      </c>
      <c r="C47" s="42">
        <f>IF(I47+O47&lt;&gt;0,I47+O47,"")</f>
        <v>-33</v>
      </c>
      <c r="D47" s="42">
        <f ca="1">IF(NOW()&gt;$A47,P47+J47,"")</f>
        <v>-5.689893001203927E-15</v>
      </c>
      <c r="E47" s="42">
        <f>IF(K47+Q47&lt;&gt;0,K47+Q47,"")</f>
        <v>1</v>
      </c>
      <c r="F47" s="42">
        <f>IF(L47+R47&lt;&gt;0,L47+R47,"")</f>
      </c>
      <c r="G47" s="42">
        <f ca="1">IF(NOW()&gt;$A47,IF(S47+M47&gt;24,24,S47+M47),"")</f>
        <v>2.25</v>
      </c>
      <c r="H47" s="64"/>
      <c r="I47" s="64"/>
      <c r="J47" s="64">
        <f ca="1">IF(NOW()&gt;$A47,J46+H47+I47,"")</f>
        <v>-5.689893001203927E-15</v>
      </c>
      <c r="K47" s="64"/>
      <c r="L47" s="64"/>
      <c r="M47" s="64">
        <f ca="1">IF(NOW()&gt;$A47,M46+K47+L47,"")</f>
        <v>0</v>
      </c>
      <c r="N47" s="42"/>
      <c r="O47" s="42">
        <v>-33</v>
      </c>
      <c r="P47" s="42">
        <f ca="1">IF(NOW()&gt;$A47,P46+N47+O47,"")</f>
        <v>0</v>
      </c>
      <c r="Q47" s="42">
        <v>1</v>
      </c>
      <c r="R47" s="42"/>
      <c r="S47" s="42">
        <f ca="1">IF(NOW()&gt;$A47,IF(S46+Q47+R47&gt;24,24,S46+Q47+R47),"")</f>
        <v>2.25</v>
      </c>
    </row>
    <row r="48" spans="1:19" ht="12.75">
      <c r="A48" s="34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</row>
    <row r="49" spans="1:19" ht="7.5" customHeight="1">
      <c r="A49" s="60"/>
      <c r="B49" s="61"/>
      <c r="C49" s="61"/>
      <c r="D49" s="61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3"/>
    </row>
  </sheetData>
  <mergeCells count="17">
    <mergeCell ref="B1:E1"/>
    <mergeCell ref="N1:O1"/>
    <mergeCell ref="B2:C2"/>
    <mergeCell ref="E2:F2"/>
    <mergeCell ref="N2:O2"/>
    <mergeCell ref="Q2:R2"/>
    <mergeCell ref="N3:O3"/>
    <mergeCell ref="Q3:R3"/>
    <mergeCell ref="B4:G4"/>
    <mergeCell ref="H4:M4"/>
    <mergeCell ref="N4:S4"/>
    <mergeCell ref="B6:C6"/>
    <mergeCell ref="E6:F6"/>
    <mergeCell ref="H6:I6"/>
    <mergeCell ref="K6:L6"/>
    <mergeCell ref="N6:O6"/>
    <mergeCell ref="Q6:R6"/>
  </mergeCells>
  <printOptions horizontalCentered="1"/>
  <pageMargins left="0.5" right="0.5" top="0.5" bottom="0.7388888888888889" header="0.5118055555555555" footer="0.5"/>
  <pageSetup fitToHeight="1" fitToWidth="1" horizontalDpi="300" verticalDpi="300" orientation="landscape"/>
  <headerFooter alignWithMargins="0">
    <oddFooter>&amp;CPage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workbookViewId="0" topLeftCell="A1">
      <selection activeCell="A47" sqref="A47"/>
    </sheetView>
  </sheetViews>
  <sheetFormatPr defaultColWidth="12.57421875" defaultRowHeight="12.75"/>
  <cols>
    <col min="1" max="1" width="12.00390625" style="1" customWidth="1"/>
    <col min="2" max="3" width="6.8515625" style="1" customWidth="1"/>
    <col min="4" max="4" width="12.00390625" style="1" customWidth="1"/>
    <col min="5" max="6" width="6.57421875" style="0" customWidth="1"/>
    <col min="8" max="9" width="6.57421875" style="0" customWidth="1"/>
    <col min="11" max="12" width="6.57421875" style="0" customWidth="1"/>
    <col min="14" max="15" width="6.421875" style="0" customWidth="1"/>
    <col min="17" max="17" width="6.421875" style="0" customWidth="1"/>
    <col min="18" max="18" width="6.57421875" style="0" customWidth="1"/>
    <col min="23" max="43" width="8.421875" style="0" customWidth="1"/>
    <col min="44" max="45" width="8.140625" style="0" customWidth="1"/>
    <col min="46" max="16384" width="11.57421875" style="0" customWidth="1"/>
  </cols>
  <sheetData>
    <row r="1" spans="1:15" ht="12.75">
      <c r="A1" s="21" t="s">
        <v>45</v>
      </c>
      <c r="B1" s="22" t="s">
        <v>46</v>
      </c>
      <c r="C1" s="22"/>
      <c r="D1" s="22"/>
      <c r="E1" s="22"/>
      <c r="F1" s="23">
        <v>360102</v>
      </c>
      <c r="G1" s="24">
        <v>38705</v>
      </c>
      <c r="H1" s="25">
        <v>2080</v>
      </c>
      <c r="I1" s="25">
        <f ca="1">CHOOSE(ROUNDDOWN((NOW()-G1)/365.25,0)+1,0,40,80,80,80,120,120,120,120,120,120,120,120,120,120,120,120,120,120,120,120,120)*H1/2080</f>
        <v>80</v>
      </c>
      <c r="N1" s="37">
        <f>DATE(YEAR(N3)-1,MONTH(N3),DAY(N3))</f>
        <v>39070</v>
      </c>
      <c r="O1" s="37"/>
    </row>
    <row r="2" spans="1:19" ht="12.75">
      <c r="A2" s="38" t="s">
        <v>84</v>
      </c>
      <c r="B2" s="39" t="s">
        <v>85</v>
      </c>
      <c r="C2" s="39"/>
      <c r="D2" s="40">
        <f>INDEX($D$7:D$48,COUNT($D$7:D$48),1)</f>
        <v>43.75</v>
      </c>
      <c r="E2" s="39" t="s">
        <v>86</v>
      </c>
      <c r="F2" s="39"/>
      <c r="G2" s="40">
        <f>INDEX($G$7:G$48,COUNT($G$7:G$48),1)</f>
        <v>8</v>
      </c>
      <c r="L2" s="41"/>
      <c r="N2" s="37">
        <v>39359</v>
      </c>
      <c r="O2" s="37"/>
      <c r="P2" s="33">
        <f>N2-N1</f>
        <v>289</v>
      </c>
      <c r="Q2" s="43">
        <f>P2/($P$2+$P$3)</f>
        <v>0.7917808219178082</v>
      </c>
      <c r="R2" s="43"/>
      <c r="S2" s="44">
        <f>I1*Q2</f>
        <v>63.342465753424655</v>
      </c>
    </row>
    <row r="3" spans="1:19" ht="12.75">
      <c r="A3" s="45" t="s">
        <v>87</v>
      </c>
      <c r="B3"/>
      <c r="C3"/>
      <c r="D3"/>
      <c r="L3" s="41"/>
      <c r="N3" s="37">
        <f>IF(DATE(2007,MONTH(G1),DAY(G1))&gt;N2,DATE(2007,MONTH(G1),DAY(G1)),DATE(2008,MONTH(G1),DAY(G1)))</f>
        <v>39435</v>
      </c>
      <c r="O3" s="37"/>
      <c r="P3" s="33">
        <f>N3-N2</f>
        <v>76</v>
      </c>
      <c r="Q3" s="43">
        <f>P3/(P2+P3)</f>
        <v>0.20821917808219179</v>
      </c>
      <c r="R3" s="43"/>
      <c r="S3" s="44">
        <f>I1*Q3</f>
        <v>16.65753424657534</v>
      </c>
    </row>
    <row r="4" spans="1:19" ht="12.75">
      <c r="A4" s="46" t="str">
        <f>TEXT(INDEX($A$7:A$27,COUNT($D$7:D$27),1),"MM/DD/YY")</f>
        <v>07/12/08</v>
      </c>
      <c r="B4" s="47" t="s">
        <v>88</v>
      </c>
      <c r="C4" s="47"/>
      <c r="D4" s="47"/>
      <c r="E4" s="47"/>
      <c r="F4" s="47"/>
      <c r="G4" s="47"/>
      <c r="H4" s="48" t="s">
        <v>89</v>
      </c>
      <c r="I4" s="48"/>
      <c r="J4" s="48"/>
      <c r="K4" s="48"/>
      <c r="L4" s="48"/>
      <c r="M4" s="48"/>
      <c r="N4" s="49" t="s">
        <v>90</v>
      </c>
      <c r="O4" s="49"/>
      <c r="P4" s="49"/>
      <c r="Q4" s="49"/>
      <c r="R4" s="49"/>
      <c r="S4" s="49"/>
    </row>
    <row r="5" spans="1:19" ht="12.75">
      <c r="A5" s="50" t="s">
        <v>91</v>
      </c>
      <c r="B5" s="51" t="s">
        <v>92</v>
      </c>
      <c r="C5" s="51" t="s">
        <v>93</v>
      </c>
      <c r="D5" s="52" t="s">
        <v>94</v>
      </c>
      <c r="E5" s="51" t="s">
        <v>92</v>
      </c>
      <c r="F5" s="51" t="s">
        <v>93</v>
      </c>
      <c r="G5" s="52" t="s">
        <v>94</v>
      </c>
      <c r="H5" s="53" t="s">
        <v>92</v>
      </c>
      <c r="I5" s="53" t="s">
        <v>93</v>
      </c>
      <c r="J5" s="53" t="s">
        <v>95</v>
      </c>
      <c r="K5" s="53" t="s">
        <v>92</v>
      </c>
      <c r="L5" s="53" t="s">
        <v>93</v>
      </c>
      <c r="M5" s="53" t="s">
        <v>96</v>
      </c>
      <c r="N5" s="54" t="s">
        <v>92</v>
      </c>
      <c r="O5" s="54" t="s">
        <v>93</v>
      </c>
      <c r="P5" s="54" t="s">
        <v>95</v>
      </c>
      <c r="Q5" s="54" t="s">
        <v>92</v>
      </c>
      <c r="R5" s="54" t="s">
        <v>93</v>
      </c>
      <c r="S5" s="54" t="s">
        <v>96</v>
      </c>
    </row>
    <row r="6" spans="1:19" ht="12.75">
      <c r="A6" s="51" t="s">
        <v>97</v>
      </c>
      <c r="B6" s="51" t="s">
        <v>95</v>
      </c>
      <c r="C6" s="51"/>
      <c r="D6" s="51" t="s">
        <v>95</v>
      </c>
      <c r="E6" s="51" t="s">
        <v>96</v>
      </c>
      <c r="F6" s="51"/>
      <c r="G6" s="51" t="s">
        <v>96</v>
      </c>
      <c r="H6" s="55" t="s">
        <v>95</v>
      </c>
      <c r="I6" s="55"/>
      <c r="J6" s="55" t="s">
        <v>98</v>
      </c>
      <c r="K6" s="55" t="s">
        <v>96</v>
      </c>
      <c r="L6" s="55"/>
      <c r="M6" s="55" t="s">
        <v>98</v>
      </c>
      <c r="N6" s="56" t="s">
        <v>95</v>
      </c>
      <c r="O6" s="56"/>
      <c r="P6" s="56" t="s">
        <v>98</v>
      </c>
      <c r="Q6" s="56" t="s">
        <v>96</v>
      </c>
      <c r="R6" s="56"/>
      <c r="S6" s="56" t="s">
        <v>98</v>
      </c>
    </row>
    <row r="7" spans="1:19" ht="12.75">
      <c r="A7" s="34">
        <v>39361</v>
      </c>
      <c r="B7" s="57"/>
      <c r="C7" s="57"/>
      <c r="D7" s="42">
        <f>P7+J7+H7</f>
        <v>24</v>
      </c>
      <c r="E7" s="57"/>
      <c r="F7" s="57"/>
      <c r="G7" s="42">
        <f>S7+M7+K7</f>
        <v>14</v>
      </c>
      <c r="H7" s="57"/>
      <c r="I7" s="57"/>
      <c r="J7" s="58">
        <v>24</v>
      </c>
      <c r="K7" s="57"/>
      <c r="L7" s="57"/>
      <c r="M7" s="58">
        <v>14</v>
      </c>
      <c r="N7" s="57"/>
      <c r="O7" s="57"/>
      <c r="P7" s="58">
        <v>0</v>
      </c>
      <c r="Q7" s="57"/>
      <c r="R7" s="57"/>
      <c r="S7" s="58">
        <v>0</v>
      </c>
    </row>
    <row r="8" spans="1:19" ht="12.75">
      <c r="A8" s="34">
        <f>A7+14</f>
        <v>39375</v>
      </c>
      <c r="B8" s="42">
        <f>IF(H8+N8&lt;&gt;0,H8+N8,"")</f>
      </c>
      <c r="C8" s="42">
        <f>IF(I8+O8&lt;&gt;0,I8+O8,"")</f>
      </c>
      <c r="D8" s="42">
        <f ca="1">IF(NOW()&gt;$A8,P8+J8,"")</f>
        <v>24</v>
      </c>
      <c r="E8" s="42">
        <f>IF(K8+Q8&lt;&gt;0,K8+Q8,"")</f>
        <v>1</v>
      </c>
      <c r="F8" s="42">
        <f>IF(L8+R8&lt;&gt;0,L8+R8,"")</f>
      </c>
      <c r="G8" s="42">
        <f ca="1">IF(NOW()&gt;$A8,S8+M8,"")</f>
        <v>15</v>
      </c>
      <c r="H8" s="42"/>
      <c r="I8" s="42"/>
      <c r="J8" s="42">
        <f ca="1">IF(NOW()&gt;$A8,J7+H8+I8,"")</f>
        <v>24</v>
      </c>
      <c r="K8" s="42"/>
      <c r="L8" s="42"/>
      <c r="M8" s="42">
        <f ca="1">IF(NOW()&gt;$A8,M7+K8+L8,"")</f>
        <v>14</v>
      </c>
      <c r="N8" s="42"/>
      <c r="O8" s="42"/>
      <c r="P8" s="42">
        <f ca="1">IF(NOW()&gt;$A8,P7+N8+O8,"")</f>
        <v>0</v>
      </c>
      <c r="Q8" s="42">
        <v>1</v>
      </c>
      <c r="R8" s="42"/>
      <c r="S8" s="42">
        <f ca="1">IF(NOW()&gt;$A8,S7+Q8+R8,"")</f>
        <v>1</v>
      </c>
    </row>
    <row r="9" spans="1:19" ht="12.75">
      <c r="A9" s="34">
        <f>A8+14</f>
        <v>39389</v>
      </c>
      <c r="B9" s="42">
        <f>IF(H9+N9&lt;&gt;0,H9+N9,"")</f>
      </c>
      <c r="C9" s="42">
        <f>IF(I9+O9&lt;&gt;0,I9+O9,"")</f>
      </c>
      <c r="D9" s="42">
        <f ca="1">IF(NOW()&gt;$A9,P9+J9,"")</f>
        <v>24</v>
      </c>
      <c r="E9" s="42">
        <f>IF(K9+Q9&lt;&gt;0,K9+Q9,"")</f>
        <v>1</v>
      </c>
      <c r="F9" s="42">
        <f>IF(L9+R9&lt;&gt;0,L9+R9,"")</f>
      </c>
      <c r="G9" s="42">
        <f ca="1">IF(NOW()&gt;$A9,S9+M9,"")</f>
        <v>16</v>
      </c>
      <c r="H9" s="42"/>
      <c r="I9" s="42"/>
      <c r="J9" s="42">
        <f ca="1">IF(NOW()&gt;$A9,J8+H9+I9,"")</f>
        <v>24</v>
      </c>
      <c r="K9" s="42"/>
      <c r="L9" s="42"/>
      <c r="M9" s="42">
        <f ca="1">IF(NOW()&gt;$A9,M8+K9+L9,"")</f>
        <v>14</v>
      </c>
      <c r="N9" s="42"/>
      <c r="O9" s="42"/>
      <c r="P9" s="42">
        <f ca="1">IF(NOW()&gt;$A9,P8+N9+O9,"")</f>
        <v>0</v>
      </c>
      <c r="Q9" s="42">
        <v>1</v>
      </c>
      <c r="R9" s="42"/>
      <c r="S9" s="42">
        <f ca="1">IF(NOW()&gt;$A9,S8+Q9+R9,"")</f>
        <v>2</v>
      </c>
    </row>
    <row r="10" spans="1:19" ht="12.75">
      <c r="A10" s="34">
        <f>A9+14</f>
        <v>39403</v>
      </c>
      <c r="B10" s="42">
        <f>IF(H10+N10&lt;&gt;0,H10+N10,"")</f>
      </c>
      <c r="C10" s="42">
        <f>IF(I10+O10&lt;&gt;0,I10+O10,"")</f>
      </c>
      <c r="D10" s="42">
        <f ca="1">IF(NOW()&gt;$A10,P10+J10,"")</f>
        <v>24</v>
      </c>
      <c r="E10" s="42">
        <f>IF(K10+Q10&lt;&gt;0,K10+Q10,"")</f>
        <v>1</v>
      </c>
      <c r="F10" s="42">
        <f>IF(L10+R10&lt;&gt;0,L10+R10,"")</f>
      </c>
      <c r="G10" s="42">
        <f ca="1">IF(NOW()&gt;$A10,S10+M10,"")</f>
        <v>17</v>
      </c>
      <c r="H10" s="42"/>
      <c r="I10" s="42"/>
      <c r="J10" s="42">
        <f ca="1">IF(NOW()&gt;$A10,J9+H10+I10,"")</f>
        <v>24</v>
      </c>
      <c r="K10" s="42"/>
      <c r="L10" s="42"/>
      <c r="M10" s="42">
        <f ca="1">IF(NOW()&gt;$A10,M9+K10+L10,"")</f>
        <v>14</v>
      </c>
      <c r="N10" s="42"/>
      <c r="O10" s="42"/>
      <c r="P10" s="42">
        <f ca="1">IF(NOW()&gt;$A10,P9+N10+O10,"")</f>
        <v>0</v>
      </c>
      <c r="Q10" s="42">
        <v>1</v>
      </c>
      <c r="R10" s="42"/>
      <c r="S10" s="42">
        <f ca="1">IF(NOW()&gt;$A10,S9+Q10+R10,"")</f>
        <v>3</v>
      </c>
    </row>
    <row r="11" spans="1:19" ht="12.75">
      <c r="A11" s="34">
        <f>A10+14</f>
        <v>39417</v>
      </c>
      <c r="B11" s="42">
        <f>IF(H11+N11&lt;&gt;0,H11+N11,"")</f>
      </c>
      <c r="C11" s="42">
        <f>IF(I11+O11&lt;&gt;0,I11+O11,"")</f>
      </c>
      <c r="D11" s="42">
        <f ca="1">IF(NOW()&gt;$A11,P11+J11,"")</f>
        <v>24</v>
      </c>
      <c r="E11" s="42">
        <f>IF(K11+Q11&lt;&gt;0,K11+Q11,"")</f>
        <v>1</v>
      </c>
      <c r="F11" s="42">
        <f>IF(L11+R11&lt;&gt;0,L11+R11,"")</f>
      </c>
      <c r="G11" s="42">
        <f ca="1">IF(NOW()&gt;$A11,S11+M11,"")</f>
        <v>18</v>
      </c>
      <c r="H11" s="42"/>
      <c r="I11" s="42"/>
      <c r="J11" s="42">
        <f ca="1">IF(NOW()&gt;$A11,J10+H11+I11,"")</f>
        <v>24</v>
      </c>
      <c r="K11" s="42"/>
      <c r="L11" s="42"/>
      <c r="M11" s="42">
        <f ca="1">IF(NOW()&gt;$A11,M10+K11+L11,"")</f>
        <v>14</v>
      </c>
      <c r="N11" s="42"/>
      <c r="O11" s="42"/>
      <c r="P11" s="42">
        <f ca="1">IF(NOW()&gt;$A11,P10+N11+O11,"")</f>
        <v>0</v>
      </c>
      <c r="Q11" s="42">
        <v>1</v>
      </c>
      <c r="R11" s="42"/>
      <c r="S11" s="42">
        <f ca="1">IF(NOW()&gt;$A11,S10+Q11+R11,"")</f>
        <v>4</v>
      </c>
    </row>
    <row r="12" spans="1:19" ht="12.75">
      <c r="A12" s="34">
        <f>A11+14</f>
        <v>39431</v>
      </c>
      <c r="B12" s="42">
        <f>IF(H12+N12&lt;&gt;0,H12+N12,"")</f>
      </c>
      <c r="C12" s="42">
        <f>IF(I12+O12&lt;&gt;0,I12+O12,"")</f>
        <v>-24</v>
      </c>
      <c r="D12" s="42">
        <f ca="1">IF(NOW()&gt;$A12,P12+J12,"")</f>
        <v>0</v>
      </c>
      <c r="E12" s="42">
        <f>IF(K12+Q12&lt;&gt;0,K12+Q12,"")</f>
        <v>1</v>
      </c>
      <c r="F12" s="42">
        <f>IF(L12+R12&lt;&gt;0,L12+R12,"")</f>
      </c>
      <c r="G12" s="42">
        <f ca="1">IF(NOW()&gt;$A12,S12+M12,"")</f>
        <v>19</v>
      </c>
      <c r="H12" s="42"/>
      <c r="I12" s="59">
        <v>-24</v>
      </c>
      <c r="J12" s="42">
        <f ca="1">IF(NOW()&gt;$A12,J11+H12+I12,"")</f>
        <v>0</v>
      </c>
      <c r="K12" s="42"/>
      <c r="L12" s="42"/>
      <c r="M12" s="42">
        <f ca="1">IF(NOW()&gt;$A12,M11+K12+L12,"")</f>
        <v>14</v>
      </c>
      <c r="N12" s="42"/>
      <c r="O12" s="42"/>
      <c r="P12" s="42">
        <f ca="1">IF(NOW()&gt;$A12,P11+N12+O12,"")</f>
        <v>0</v>
      </c>
      <c r="Q12" s="42">
        <v>1</v>
      </c>
      <c r="R12" s="42"/>
      <c r="S12" s="42">
        <f ca="1">IF(NOW()&gt;$A12,S11+Q12+R12,"")</f>
        <v>5</v>
      </c>
    </row>
    <row r="13" spans="1:19" ht="12.75">
      <c r="A13" s="34">
        <f>A12+14</f>
        <v>39445</v>
      </c>
      <c r="B13" s="42">
        <f>IF(H13+N13&lt;&gt;0,H13+N13,"")</f>
        <v>80</v>
      </c>
      <c r="C13" s="42">
        <f>IF(I13+O13&lt;&gt;0,I13+O13,"")</f>
        <v>-32</v>
      </c>
      <c r="D13" s="42">
        <f ca="1">IF(NOW()&gt;$A13,P13+J13,"")</f>
        <v>48</v>
      </c>
      <c r="E13" s="42">
        <f>IF(K13+Q13&lt;&gt;0,K13+Q13,"")</f>
      </c>
      <c r="F13" s="42">
        <f>IF(L13+R13&lt;&gt;0,L13+R13,"")</f>
        <v>-8</v>
      </c>
      <c r="G13" s="42">
        <f ca="1">IF(NOW()&gt;$A13,S13+M13,"")</f>
        <v>11</v>
      </c>
      <c r="H13" s="42">
        <v>63.25</v>
      </c>
      <c r="I13" s="42">
        <v>-32</v>
      </c>
      <c r="J13" s="42">
        <f ca="1">IF(NOW()&gt;$A13,J12+H13+I13,"")</f>
        <v>31.25</v>
      </c>
      <c r="K13" s="42"/>
      <c r="L13" s="42">
        <v>-3</v>
      </c>
      <c r="M13" s="42">
        <f ca="1">IF(NOW()&gt;$A13,M12+K13+L13,"")</f>
        <v>11</v>
      </c>
      <c r="N13" s="42">
        <v>16.75</v>
      </c>
      <c r="O13" s="42"/>
      <c r="P13" s="42">
        <f ca="1">IF(NOW()&gt;$A13,P12+N13+O13,"")</f>
        <v>16.75</v>
      </c>
      <c r="Q13" s="59">
        <v>0</v>
      </c>
      <c r="R13" s="42">
        <v>-5</v>
      </c>
      <c r="S13" s="42">
        <f ca="1">IF(NOW()&gt;$A13,S12+Q13+R13,"")</f>
        <v>0</v>
      </c>
    </row>
    <row r="14" spans="1:19" ht="12.75">
      <c r="A14" s="34">
        <f>A13+14</f>
        <v>39459</v>
      </c>
      <c r="B14" s="42">
        <f>IF(H14+N14&lt;&gt;0,H14+N14,"")</f>
      </c>
      <c r="C14" s="42">
        <f>IF(I14+O14&lt;&gt;0,I14+O14,"")</f>
      </c>
      <c r="D14" s="42">
        <f ca="1">IF(NOW()&gt;$A14,P14+J14,"")</f>
        <v>48</v>
      </c>
      <c r="E14" s="42">
        <f>IF(K14+Q14&lt;&gt;0,K14+Q14,"")</f>
        <v>1</v>
      </c>
      <c r="F14" s="42">
        <f>IF(L14+R14&lt;&gt;0,L14+R14,"")</f>
      </c>
      <c r="G14" s="42">
        <f ca="1">IF(NOW()&gt;$A14,S14+M14,"")</f>
        <v>12</v>
      </c>
      <c r="H14" s="42"/>
      <c r="I14" s="42"/>
      <c r="J14" s="42">
        <f ca="1">IF(NOW()&gt;$A14,J13+H14+I14,"")</f>
        <v>31.25</v>
      </c>
      <c r="K14" s="42"/>
      <c r="L14" s="42"/>
      <c r="M14" s="42">
        <f ca="1">IF(NOW()&gt;$A14,M13+K14+L14,"")</f>
        <v>11</v>
      </c>
      <c r="N14" s="42"/>
      <c r="O14" s="42"/>
      <c r="P14" s="42">
        <f ca="1">IF(NOW()&gt;$A14,P13+N14+O14,"")</f>
        <v>16.75</v>
      </c>
      <c r="Q14" s="42">
        <v>1</v>
      </c>
      <c r="R14" s="42"/>
      <c r="S14" s="42">
        <f ca="1">IF(NOW()&gt;$A14,S13+Q14+R14,"")</f>
        <v>1</v>
      </c>
    </row>
    <row r="15" spans="1:19" ht="12.75">
      <c r="A15" s="34">
        <f>A14+14</f>
        <v>39473</v>
      </c>
      <c r="B15" s="42">
        <f>IF(H15+N15&lt;&gt;0,H15+N15,"")</f>
      </c>
      <c r="C15" s="42">
        <f>IF(I15+O15&lt;&gt;0,I15+O15,"")</f>
      </c>
      <c r="D15" s="42">
        <f ca="1">IF(NOW()&gt;$A15,P15+J15,"")</f>
        <v>48</v>
      </c>
      <c r="E15" s="42">
        <f>IF(K15+Q15&lt;&gt;0,K15+Q15,"")</f>
        <v>1</v>
      </c>
      <c r="F15" s="42">
        <f>IF(L15+R15&lt;&gt;0,L15+R15,"")</f>
      </c>
      <c r="G15" s="42">
        <f ca="1">IF(NOW()&gt;$A15,S15+M15,"")</f>
        <v>13</v>
      </c>
      <c r="H15" s="42"/>
      <c r="I15" s="42"/>
      <c r="J15" s="42">
        <f ca="1">IF(NOW()&gt;$A15,J14+H15+I15,"")</f>
        <v>31.25</v>
      </c>
      <c r="K15" s="42"/>
      <c r="L15" s="42"/>
      <c r="M15" s="42">
        <f ca="1">IF(NOW()&gt;$A15,M14+K15+L15,"")</f>
        <v>11</v>
      </c>
      <c r="N15" s="42"/>
      <c r="O15" s="42"/>
      <c r="P15" s="42">
        <f ca="1">IF(NOW()&gt;$A15,P14+N15+O15,"")</f>
        <v>16.75</v>
      </c>
      <c r="Q15" s="42">
        <v>1</v>
      </c>
      <c r="R15" s="42"/>
      <c r="S15" s="42">
        <f ca="1">IF(NOW()&gt;$A15,S14+Q15+R15,"")</f>
        <v>2</v>
      </c>
    </row>
    <row r="16" spans="1:19" ht="12.75">
      <c r="A16" s="34">
        <f>A15+14</f>
        <v>39487</v>
      </c>
      <c r="B16" s="42">
        <f>IF(H16+N16&lt;&gt;0,H16+N16,"")</f>
      </c>
      <c r="C16" s="42">
        <f>IF(I16+O16&lt;&gt;0,I16+O16,"")</f>
      </c>
      <c r="D16" s="42">
        <f ca="1">IF(NOW()&gt;$A16,P16+J16,"")</f>
        <v>48</v>
      </c>
      <c r="E16" s="42">
        <f>IF(K16+Q16&lt;&gt;0,K16+Q16,"")</f>
        <v>1</v>
      </c>
      <c r="F16" s="42">
        <f>IF(L16+R16&lt;&gt;0,L16+R16,"")</f>
        <v>-13</v>
      </c>
      <c r="G16" s="42">
        <f ca="1">IF(NOW()&gt;$A16,S16+M16,"")</f>
        <v>1</v>
      </c>
      <c r="H16" s="42"/>
      <c r="I16" s="42"/>
      <c r="J16" s="42">
        <f ca="1">IF(NOW()&gt;$A16,J15+H16+I16,"")</f>
        <v>31.25</v>
      </c>
      <c r="K16" s="42"/>
      <c r="L16" s="42">
        <v>-11</v>
      </c>
      <c r="M16" s="42">
        <f ca="1">IF(NOW()&gt;$A16,M15+K16+L16,"")</f>
        <v>0</v>
      </c>
      <c r="N16" s="42"/>
      <c r="O16" s="42"/>
      <c r="P16" s="42">
        <f ca="1">IF(NOW()&gt;$A16,P15+N16+O16,"")</f>
        <v>16.75</v>
      </c>
      <c r="Q16" s="42">
        <v>1</v>
      </c>
      <c r="R16" s="42">
        <v>-2</v>
      </c>
      <c r="S16" s="42">
        <f ca="1">IF(NOW()&gt;$A16,S15+Q16+R16,"")</f>
        <v>1</v>
      </c>
    </row>
    <row r="17" spans="1:19" ht="12.75">
      <c r="A17" s="34">
        <f>A16+14</f>
        <v>39501</v>
      </c>
      <c r="B17" s="42">
        <f>IF(H17+N17&lt;&gt;0,H17+N17,"")</f>
      </c>
      <c r="C17" s="42">
        <f>IF(I17+O17&lt;&gt;0,I17+O17,"")</f>
      </c>
      <c r="D17" s="42">
        <f ca="1">IF(NOW()&gt;$A17,P17+J17,"")</f>
        <v>48</v>
      </c>
      <c r="E17" s="42">
        <f>IF(K17+Q17&lt;&gt;0,K17+Q17,"")</f>
        <v>1</v>
      </c>
      <c r="F17" s="42">
        <f>IF(L17+R17&lt;&gt;0,L17+R17,"")</f>
      </c>
      <c r="G17" s="42">
        <f ca="1">IF(NOW()&gt;$A17,S17+M17,"")</f>
        <v>2</v>
      </c>
      <c r="H17" s="42"/>
      <c r="I17" s="42"/>
      <c r="J17" s="42">
        <f ca="1">IF(NOW()&gt;$A17,J16+H17+I17,"")</f>
        <v>31.25</v>
      </c>
      <c r="K17" s="42"/>
      <c r="L17" s="42"/>
      <c r="M17" s="42">
        <f ca="1">IF(NOW()&gt;$A17,M16+K17+L17,"")</f>
        <v>0</v>
      </c>
      <c r="N17" s="42"/>
      <c r="O17" s="42"/>
      <c r="P17" s="42">
        <f ca="1">IF(NOW()&gt;$A17,P16+N17+O17,"")</f>
        <v>16.75</v>
      </c>
      <c r="Q17" s="42">
        <v>1</v>
      </c>
      <c r="R17" s="42"/>
      <c r="S17" s="42">
        <f ca="1">IF(NOW()&gt;$A17,S16+Q17+R17,"")</f>
        <v>2</v>
      </c>
    </row>
    <row r="18" spans="1:19" ht="12.75">
      <c r="A18" s="34">
        <f>A17+14</f>
        <v>39515</v>
      </c>
      <c r="B18" s="42">
        <f>IF(H18+N18&lt;&gt;0,H18+N18,"")</f>
      </c>
      <c r="C18" s="42">
        <f>IF(I18+O18&lt;&gt;0,I18+O18,"")</f>
      </c>
      <c r="D18" s="42">
        <f ca="1">IF(NOW()&gt;$A18,P18+J18,"")</f>
        <v>48</v>
      </c>
      <c r="E18" s="42">
        <f>IF(K18+Q18&lt;&gt;0,K18+Q18,"")</f>
        <v>1</v>
      </c>
      <c r="F18" s="42">
        <f>IF(L18+R18&lt;&gt;0,L18+R18,"")</f>
      </c>
      <c r="G18" s="42">
        <f ca="1">IF(NOW()&gt;$A18,S18+M18,"")</f>
        <v>3</v>
      </c>
      <c r="H18" s="42"/>
      <c r="I18" s="42"/>
      <c r="J18" s="42">
        <f ca="1">IF(NOW()&gt;$A18,J17+H18+I18,"")</f>
        <v>31.25</v>
      </c>
      <c r="K18" s="42"/>
      <c r="L18" s="42"/>
      <c r="M18" s="42">
        <f ca="1">IF(NOW()&gt;$A18,M17+K18+L18,"")</f>
        <v>0</v>
      </c>
      <c r="N18" s="42"/>
      <c r="O18" s="42"/>
      <c r="P18" s="42">
        <f ca="1">IF(NOW()&gt;$A18,P17+N18+O18,"")</f>
        <v>16.75</v>
      </c>
      <c r="Q18" s="42">
        <v>1</v>
      </c>
      <c r="R18" s="42"/>
      <c r="S18" s="42">
        <f ca="1">IF(NOW()&gt;$A18,S17+Q18+R18,"")</f>
        <v>3</v>
      </c>
    </row>
    <row r="19" spans="1:19" ht="12.75">
      <c r="A19" s="34">
        <f>A18+14</f>
        <v>39529</v>
      </c>
      <c r="B19" s="42">
        <f>IF(H19+N19&lt;&gt;0,H19+N19,"")</f>
      </c>
      <c r="C19" s="42">
        <f>IF(I19+O19&lt;&gt;0,I19+O19,"")</f>
        <v>-8</v>
      </c>
      <c r="D19" s="42">
        <f ca="1">IF(NOW()&gt;$A19,P19+J19,"")</f>
        <v>40</v>
      </c>
      <c r="E19" s="42">
        <f>IF(K19+Q19&lt;&gt;0,K19+Q19,"")</f>
        <v>1</v>
      </c>
      <c r="F19" s="42">
        <f>IF(L19+R19&lt;&gt;0,L19+R19,"")</f>
      </c>
      <c r="G19" s="42">
        <f ca="1">IF(NOW()&gt;$A19,S19+M19,"")</f>
        <v>4</v>
      </c>
      <c r="H19" s="42"/>
      <c r="I19" s="42">
        <v>-8</v>
      </c>
      <c r="J19" s="42">
        <f ca="1">IF(NOW()&gt;$A19,J18+H19+I19,"")</f>
        <v>23.25</v>
      </c>
      <c r="K19" s="42"/>
      <c r="L19" s="42"/>
      <c r="M19" s="42">
        <f ca="1">IF(NOW()&gt;$A19,M18+K19+L19,"")</f>
        <v>0</v>
      </c>
      <c r="N19" s="42"/>
      <c r="O19" s="42"/>
      <c r="P19" s="42">
        <f ca="1">IF(NOW()&gt;$A19,P18+N19+O19,"")</f>
        <v>16.75</v>
      </c>
      <c r="Q19" s="42">
        <v>1</v>
      </c>
      <c r="R19" s="42"/>
      <c r="S19" s="42">
        <f ca="1">IF(NOW()&gt;$A19,S18+Q19+R19,"")</f>
        <v>4</v>
      </c>
    </row>
    <row r="20" spans="1:19" ht="12.75">
      <c r="A20" s="34">
        <f>A19+14</f>
        <v>39543</v>
      </c>
      <c r="B20" s="42">
        <f>IF(H20+N20&lt;&gt;0,H20+N20,"")</f>
      </c>
      <c r="C20" s="42">
        <f>IF(I20+O20&lt;&gt;0,I20+O20,"")</f>
        <v>-16</v>
      </c>
      <c r="D20" s="42">
        <f ca="1">IF(NOW()&gt;$A20,P20+J20,"")</f>
        <v>24</v>
      </c>
      <c r="E20" s="42">
        <f>IF(K20+Q20&lt;&gt;0,K20+Q20,"")</f>
        <v>1</v>
      </c>
      <c r="F20" s="42">
        <f>IF(L20+R20&lt;&gt;0,L20+R20,"")</f>
      </c>
      <c r="G20" s="42">
        <f ca="1">IF(NOW()&gt;$A20,S20+M20,"")</f>
        <v>5</v>
      </c>
      <c r="H20" s="42"/>
      <c r="I20" s="42">
        <v>-16</v>
      </c>
      <c r="J20" s="42">
        <f ca="1">IF(NOW()&gt;$A20,J19+H20+I20,"")</f>
        <v>7.25</v>
      </c>
      <c r="K20" s="42"/>
      <c r="L20" s="42"/>
      <c r="M20" s="42">
        <f ca="1">IF(NOW()&gt;$A20,M19+K20+L20,"")</f>
        <v>0</v>
      </c>
      <c r="N20" s="42"/>
      <c r="O20" s="42"/>
      <c r="P20" s="42">
        <f ca="1">IF(NOW()&gt;$A20,P19+N20+O20,"")</f>
        <v>16.75</v>
      </c>
      <c r="Q20" s="42">
        <v>1</v>
      </c>
      <c r="R20" s="42"/>
      <c r="S20" s="42">
        <f ca="1">IF(NOW()&gt;$A20,S19+Q20+R20,"")</f>
        <v>5</v>
      </c>
    </row>
    <row r="21" spans="1:19" ht="12.75">
      <c r="A21" s="34">
        <f>A20+14</f>
        <v>39557</v>
      </c>
      <c r="B21" s="42">
        <f>IF(H21+N21&lt;&gt;0,H21+N21,"")</f>
      </c>
      <c r="C21" s="42">
        <f>IF(I21+O21&lt;&gt;0,I21+O21,"")</f>
        <v>-18</v>
      </c>
      <c r="D21" s="42">
        <f ca="1">IF(NOW()&gt;$A21,P21+J21,"")</f>
        <v>6</v>
      </c>
      <c r="E21" s="42">
        <f>IF(K21+Q21&lt;&gt;0,K21+Q21,"")</f>
        <v>1</v>
      </c>
      <c r="F21" s="42">
        <f>IF(L21+R21&lt;&gt;0,L21+R21,"")</f>
      </c>
      <c r="G21" s="42">
        <f ca="1">IF(NOW()&gt;$A21,S21+M21,"")</f>
        <v>6</v>
      </c>
      <c r="H21" s="42"/>
      <c r="I21" s="42">
        <v>-7.25</v>
      </c>
      <c r="J21" s="42">
        <f ca="1">IF(NOW()&gt;$A21,J20+H21+I21,"")</f>
        <v>0</v>
      </c>
      <c r="K21" s="42"/>
      <c r="L21" s="42"/>
      <c r="M21" s="42">
        <f ca="1">IF(NOW()&gt;$A21,M20+K21+L21,"")</f>
        <v>0</v>
      </c>
      <c r="N21" s="42"/>
      <c r="O21" s="42">
        <f>-18-I21</f>
        <v>-10.75</v>
      </c>
      <c r="P21" s="42">
        <f ca="1">IF(NOW()&gt;$A21,P20+N21+O21,"")</f>
        <v>6</v>
      </c>
      <c r="Q21" s="42">
        <v>1</v>
      </c>
      <c r="R21" s="42"/>
      <c r="S21" s="42">
        <f ca="1">IF(NOW()&gt;$A21,S20+Q21+R21,"")</f>
        <v>6</v>
      </c>
    </row>
    <row r="22" spans="1:19" ht="12.75">
      <c r="A22" s="34">
        <f>A21+14</f>
        <v>39571</v>
      </c>
      <c r="B22" s="42">
        <f>IF(H22+N22&lt;&gt;0,H22+N22,"")</f>
      </c>
      <c r="C22" s="42">
        <f>IF(I22+O22&lt;&gt;0,I22+O22,"")</f>
      </c>
      <c r="D22" s="42">
        <f ca="1">IF(NOW()&gt;$A22,P22+J22,"")</f>
        <v>6</v>
      </c>
      <c r="E22" s="42">
        <f>IF(K22+Q22&lt;&gt;0,K22+Q22,"")</f>
        <v>1</v>
      </c>
      <c r="F22" s="42">
        <f>IF(L22+R22&lt;&gt;0,L22+R22,"")</f>
      </c>
      <c r="G22" s="42">
        <f ca="1">IF(NOW()&gt;$A22,S22+M22,"")</f>
        <v>7</v>
      </c>
      <c r="H22" s="64"/>
      <c r="I22" s="64"/>
      <c r="J22" s="64">
        <f ca="1">IF(NOW()&gt;$A22,J21+H22+I22,"")</f>
        <v>0</v>
      </c>
      <c r="K22" s="64"/>
      <c r="L22" s="64"/>
      <c r="M22" s="64">
        <f ca="1">IF(NOW()&gt;$A22,M21+K22+L22,"")</f>
        <v>0</v>
      </c>
      <c r="N22" s="42"/>
      <c r="O22" s="42"/>
      <c r="P22" s="42">
        <f ca="1">IF(NOW()&gt;$A22,P21+N22+O22,"")</f>
        <v>6</v>
      </c>
      <c r="Q22" s="42">
        <v>1</v>
      </c>
      <c r="R22" s="42"/>
      <c r="S22" s="42">
        <f ca="1">IF(NOW()&gt;$A22,S21+Q22+R22,"")</f>
        <v>7</v>
      </c>
    </row>
    <row r="23" spans="1:19" ht="12.75">
      <c r="A23" s="34">
        <f>A22+14</f>
        <v>39585</v>
      </c>
      <c r="B23" s="42">
        <f>IF(H23+N23&lt;&gt;0,H23+N23,"")</f>
      </c>
      <c r="C23" s="42">
        <f>IF(I23+O23&lt;&gt;0,I23+O23,"")</f>
      </c>
      <c r="D23" s="42">
        <f ca="1">IF(NOW()&gt;$A23,P23+J23,"")</f>
        <v>6</v>
      </c>
      <c r="E23" s="42">
        <f>IF(K23+Q23&lt;&gt;0,K23+Q23,"")</f>
        <v>1</v>
      </c>
      <c r="F23" s="42">
        <f>IF(L23+R23&lt;&gt;0,L23+R23,"")</f>
      </c>
      <c r="G23" s="42">
        <f ca="1">IF(NOW()&gt;$A23,S23+M23,"")</f>
        <v>8</v>
      </c>
      <c r="H23" s="64"/>
      <c r="I23" s="64"/>
      <c r="J23" s="64">
        <f ca="1">IF(NOW()&gt;$A23,J22+H23+I23,"")</f>
        <v>0</v>
      </c>
      <c r="K23" s="64"/>
      <c r="L23" s="64"/>
      <c r="M23" s="64">
        <f ca="1">IF(NOW()&gt;$A23,M22+K23+L23,"")</f>
        <v>0</v>
      </c>
      <c r="N23" s="42"/>
      <c r="O23" s="42"/>
      <c r="P23" s="42">
        <f ca="1">IF(NOW()&gt;$A23,P22+N23+O23,"")</f>
        <v>6</v>
      </c>
      <c r="Q23" s="42">
        <v>1</v>
      </c>
      <c r="R23" s="42"/>
      <c r="S23" s="42">
        <f ca="1">IF(NOW()&gt;$A23,S22+Q23+R23,"")</f>
        <v>8</v>
      </c>
    </row>
    <row r="24" spans="1:19" ht="12.75">
      <c r="A24" s="34">
        <f>A23+14</f>
        <v>39599</v>
      </c>
      <c r="B24" s="42">
        <f>IF(H24+N24&lt;&gt;0,H24+N24,"")</f>
      </c>
      <c r="C24" s="42">
        <f>IF(I24+O24&lt;&gt;0,I24+O24,"")</f>
      </c>
      <c r="D24" s="42">
        <f ca="1">IF(NOW()&gt;$A24,P24+J24,"")</f>
        <v>6</v>
      </c>
      <c r="E24" s="42">
        <f>IF(K24+Q24&lt;&gt;0,K24+Q24,"")</f>
      </c>
      <c r="F24" s="42">
        <f>IF(L24+R24&lt;&gt;0,L24+R24,"")</f>
      </c>
      <c r="G24" s="42">
        <f ca="1">IF(NOW()&gt;$A24,S24+M24,"")</f>
        <v>8</v>
      </c>
      <c r="H24" s="64"/>
      <c r="I24" s="64"/>
      <c r="J24" s="64">
        <f ca="1">IF(NOW()&gt;$A24,J23+H24+I24,"")</f>
        <v>0</v>
      </c>
      <c r="K24" s="64"/>
      <c r="L24" s="64"/>
      <c r="M24" s="64">
        <f ca="1">IF(NOW()&gt;$A24,M23+K24+L24,"")</f>
        <v>0</v>
      </c>
      <c r="N24" s="42"/>
      <c r="O24" s="42"/>
      <c r="P24" s="42">
        <f ca="1">IF(NOW()&gt;$A24,P23+N24+O24,"")</f>
        <v>6</v>
      </c>
      <c r="Q24" s="59">
        <v>0</v>
      </c>
      <c r="R24" s="42"/>
      <c r="S24" s="42">
        <f ca="1">IF(NOW()&gt;$A24,S23+Q24+R24,"")</f>
        <v>8</v>
      </c>
    </row>
    <row r="25" spans="1:19" ht="12.75">
      <c r="A25" s="34">
        <f>A24+14</f>
        <v>39613</v>
      </c>
      <c r="B25" s="42">
        <f>IF(H25+N25&lt;&gt;0,H25+N25,"")</f>
      </c>
      <c r="C25" s="42">
        <f>IF(I25+O25&lt;&gt;0,I25+O25,"")</f>
      </c>
      <c r="D25" s="42">
        <f ca="1">IF(NOW()&gt;$A25,P25+J25,"")</f>
        <v>6</v>
      </c>
      <c r="E25" s="42">
        <f>IF(K25+Q25&lt;&gt;0,K25+Q25,"")</f>
        <v>1</v>
      </c>
      <c r="F25" s="42">
        <f>IF(L25+R25&lt;&gt;0,L25+R25,"")</f>
      </c>
      <c r="G25" s="42">
        <f ca="1">IF(NOW()&gt;$A25,S25+M25,"")</f>
        <v>9</v>
      </c>
      <c r="H25" s="64"/>
      <c r="I25" s="64"/>
      <c r="J25" s="64">
        <f ca="1">IF(NOW()&gt;$A25,J24+H25+I25,"")</f>
        <v>0</v>
      </c>
      <c r="K25" s="64"/>
      <c r="L25" s="64"/>
      <c r="M25" s="64">
        <f ca="1">IF(NOW()&gt;$A25,M24+K25+L25,"")</f>
        <v>0</v>
      </c>
      <c r="N25" s="42"/>
      <c r="O25" s="42"/>
      <c r="P25" s="42">
        <f ca="1">IF(NOW()&gt;$A25,P24+N25+O25,"")</f>
        <v>6</v>
      </c>
      <c r="Q25" s="42">
        <v>1</v>
      </c>
      <c r="R25" s="42"/>
      <c r="S25" s="42">
        <f ca="1">IF(NOW()&gt;$A25,S24+Q25+R25,"")</f>
        <v>9</v>
      </c>
    </row>
    <row r="26" spans="1:19" ht="12.75">
      <c r="A26" s="34">
        <f>A25+14</f>
        <v>39627</v>
      </c>
      <c r="B26" s="42">
        <f>IF(H26+N26&lt;&gt;0,H26+N26,"")</f>
      </c>
      <c r="C26" s="42">
        <f>IF(I26+O26&lt;&gt;0,I26+O26,"")</f>
        <v>-6</v>
      </c>
      <c r="D26" s="42">
        <f ca="1">IF(NOW()&gt;$A26,P26+J26,"")</f>
        <v>0</v>
      </c>
      <c r="E26" s="42">
        <f>IF(K26+Q26&lt;&gt;0,K26+Q26,"")</f>
        <v>1</v>
      </c>
      <c r="F26" s="42">
        <f>IF(L26+R26&lt;&gt;0,L26+R26,"")</f>
      </c>
      <c r="G26" s="42">
        <f ca="1">IF(NOW()&gt;$A26,S26+M26,"")</f>
        <v>10</v>
      </c>
      <c r="H26" s="64"/>
      <c r="I26" s="64"/>
      <c r="J26" s="64">
        <f ca="1">IF(NOW()&gt;$A26,J25+H26+I26,"")</f>
        <v>0</v>
      </c>
      <c r="K26" s="64"/>
      <c r="L26" s="64"/>
      <c r="M26" s="64">
        <f ca="1">IF(NOW()&gt;$A26,M25+K26+L26,"")</f>
        <v>0</v>
      </c>
      <c r="N26" s="42"/>
      <c r="O26" s="42">
        <v>-6</v>
      </c>
      <c r="P26" s="42">
        <f ca="1">IF(NOW()&gt;$A26,P25+N26+O26,"")</f>
        <v>0</v>
      </c>
      <c r="Q26" s="42">
        <v>1</v>
      </c>
      <c r="R26" s="42"/>
      <c r="S26" s="42">
        <f ca="1">IF(NOW()&gt;$A26,S25+Q26+R26,"")</f>
        <v>10</v>
      </c>
    </row>
    <row r="27" spans="1:19" ht="12.75">
      <c r="A27" s="34">
        <f>A26+14</f>
        <v>39641</v>
      </c>
      <c r="B27" s="42">
        <f>IF(H27+N27&lt;&gt;0,H27+N27,"")</f>
      </c>
      <c r="C27" s="42">
        <f>IF(I27+O27&lt;&gt;0,I27+O27,"")</f>
      </c>
      <c r="D27" s="42">
        <f ca="1">IF(NOW()&gt;$A27,P27+J27,"")</f>
        <v>0</v>
      </c>
      <c r="E27" s="42">
        <f>IF(K27+Q27&lt;&gt;0,K27+Q27,"")</f>
        <v>1</v>
      </c>
      <c r="F27" s="42">
        <f>IF(L27+R27&lt;&gt;0,L27+R27,"")</f>
      </c>
      <c r="G27" s="42">
        <f ca="1">IF(NOW()&gt;$A27,S27+M27,"")</f>
        <v>11</v>
      </c>
      <c r="H27" s="64"/>
      <c r="I27" s="64"/>
      <c r="J27" s="64">
        <f ca="1">IF(NOW()&gt;$A27,J26+H27+I27,"")</f>
        <v>0</v>
      </c>
      <c r="K27" s="64"/>
      <c r="L27" s="64"/>
      <c r="M27" s="64">
        <f ca="1">IF(NOW()&gt;$A27,M26+K27+L27,"")</f>
        <v>0</v>
      </c>
      <c r="P27" s="42">
        <f ca="1">IF(NOW()&gt;$A27,P26+N27+O27,"")</f>
        <v>0</v>
      </c>
      <c r="Q27" s="42">
        <v>1</v>
      </c>
      <c r="R27" s="42"/>
      <c r="S27" s="42">
        <f ca="1">IF(NOW()&gt;$A27,S26+Q27+R27,"")</f>
        <v>11</v>
      </c>
    </row>
    <row r="28" spans="1:19" ht="12.75">
      <c r="A28" s="34">
        <f>A27+14</f>
        <v>39655</v>
      </c>
      <c r="B28" s="42">
        <f>IF(H28+N28&lt;&gt;0,H28+N28,"")</f>
      </c>
      <c r="C28" s="42">
        <f>IF(I28+O28&lt;&gt;0,I28+O28,"")</f>
      </c>
      <c r="D28" s="42">
        <f ca="1">IF(NOW()&gt;$A28,P28+J28,"")</f>
        <v>0</v>
      </c>
      <c r="E28" s="42">
        <f>IF(K28+Q28&lt;&gt;0,K28+Q28,"")</f>
        <v>1</v>
      </c>
      <c r="F28" s="42">
        <f>IF(L28+R28&lt;&gt;0,L28+R28,"")</f>
        <v>-11</v>
      </c>
      <c r="G28" s="42">
        <f ca="1">IF(NOW()&gt;$A28,S28+M28,"")</f>
        <v>1</v>
      </c>
      <c r="H28" s="64"/>
      <c r="I28" s="64"/>
      <c r="J28" s="64">
        <f ca="1">IF(NOW()&gt;$A28,J27+H28+I28,"")</f>
        <v>0</v>
      </c>
      <c r="K28" s="64"/>
      <c r="L28" s="64"/>
      <c r="M28" s="64">
        <f ca="1">IF(NOW()&gt;$A28,M27+K28+L28,"")</f>
        <v>0</v>
      </c>
      <c r="P28" s="42">
        <f ca="1">IF(NOW()&gt;$A28,P27+N28+O28,"")</f>
        <v>0</v>
      </c>
      <c r="Q28" s="42">
        <v>1</v>
      </c>
      <c r="R28" s="42">
        <v>-11</v>
      </c>
      <c r="S28" s="42">
        <f ca="1">IF(NOW()&gt;$A28,S27+Q28+R28,"")</f>
        <v>1</v>
      </c>
    </row>
    <row r="29" spans="1:19" ht="12.75">
      <c r="A29" s="34">
        <f>A28+14</f>
        <v>39669</v>
      </c>
      <c r="B29" s="42">
        <f>IF(H29+N29&lt;&gt;0,H29+N29,"")</f>
      </c>
      <c r="C29" s="42">
        <f>IF(I29+O29&lt;&gt;0,I29+O29,"")</f>
      </c>
      <c r="D29" s="42">
        <f ca="1">IF(NOW()&gt;$A29,P29+J29,"")</f>
        <v>0</v>
      </c>
      <c r="E29" s="42">
        <f>IF(K29+Q29&lt;&gt;0,K29+Q29,"")</f>
        <v>1</v>
      </c>
      <c r="F29" s="42">
        <f>IF(L29+R29&lt;&gt;0,L29+R29,"")</f>
      </c>
      <c r="G29" s="42">
        <f ca="1">IF(NOW()&gt;$A29,S29+M29,"")</f>
        <v>2</v>
      </c>
      <c r="H29" s="64"/>
      <c r="I29" s="64"/>
      <c r="J29" s="64">
        <f ca="1">IF(NOW()&gt;$A29,J28+H29+I29,"")</f>
        <v>0</v>
      </c>
      <c r="K29" s="64"/>
      <c r="L29" s="64"/>
      <c r="M29" s="64">
        <f ca="1">IF(NOW()&gt;$A29,M28+K29+L29,"")</f>
        <v>0</v>
      </c>
      <c r="P29" s="42">
        <f ca="1">IF(NOW()&gt;$A29,P28+N29+O29,"")</f>
        <v>0</v>
      </c>
      <c r="Q29" s="42">
        <v>1</v>
      </c>
      <c r="R29" s="42"/>
      <c r="S29" s="42">
        <f ca="1">IF(NOW()&gt;$A29,S28+Q29+R29,"")</f>
        <v>2</v>
      </c>
    </row>
    <row r="30" spans="1:19" ht="12.75">
      <c r="A30" s="34">
        <f>A29+14</f>
        <v>39683</v>
      </c>
      <c r="B30" s="42">
        <f>IF(H30+N30&lt;&gt;0,H30+N30,"")</f>
      </c>
      <c r="C30" s="42">
        <f>IF(I30+O30&lt;&gt;0,I30+O30,"")</f>
      </c>
      <c r="D30" s="42">
        <f ca="1">IF(NOW()&gt;$A30,P30+J30,"")</f>
        <v>0</v>
      </c>
      <c r="E30" s="42">
        <f>IF(K30+Q30&lt;&gt;0,K30+Q30,"")</f>
        <v>1</v>
      </c>
      <c r="F30" s="42">
        <f>IF(L30+R30&lt;&gt;0,L30+R30,"")</f>
      </c>
      <c r="G30" s="42">
        <f ca="1">IF(NOW()&gt;$A30,S30+M30,"")</f>
        <v>3</v>
      </c>
      <c r="H30" s="64"/>
      <c r="I30" s="64"/>
      <c r="J30" s="64">
        <f ca="1">IF(NOW()&gt;$A30,J29+H30+I30,"")</f>
        <v>0</v>
      </c>
      <c r="K30" s="64"/>
      <c r="L30" s="64"/>
      <c r="M30" s="64">
        <f ca="1">IF(NOW()&gt;$A30,M29+K30+L30,"")</f>
        <v>0</v>
      </c>
      <c r="P30" s="42">
        <f ca="1">IF(NOW()&gt;$A30,P29+N30+O30,"")</f>
        <v>0</v>
      </c>
      <c r="Q30" s="42">
        <v>1</v>
      </c>
      <c r="R30" s="42"/>
      <c r="S30" s="42">
        <f ca="1">IF(NOW()&gt;$A30,S29+Q30+R30,"")</f>
        <v>3</v>
      </c>
    </row>
    <row r="31" spans="1:19" ht="12.75">
      <c r="A31" s="34">
        <f>A30+14</f>
        <v>39697</v>
      </c>
      <c r="B31" s="42">
        <f>IF(H31+N31&lt;&gt;0,H31+N31,"")</f>
      </c>
      <c r="C31" s="42">
        <f>IF(I31+O31&lt;&gt;0,I31+O31,"")</f>
      </c>
      <c r="D31" s="42">
        <f ca="1">IF(NOW()&gt;$A31,P31+J31,"")</f>
        <v>0</v>
      </c>
      <c r="E31" s="42">
        <f>IF(K31+Q31&lt;&gt;0,K31+Q31,"")</f>
        <v>1</v>
      </c>
      <c r="F31" s="42">
        <f>IF(L31+R31&lt;&gt;0,L31+R31,"")</f>
      </c>
      <c r="G31" s="42">
        <f ca="1">IF(NOW()&gt;$A31,S31+M31,"")</f>
        <v>4</v>
      </c>
      <c r="H31" s="64"/>
      <c r="I31" s="64"/>
      <c r="J31" s="64">
        <f ca="1">IF(NOW()&gt;$A31,J30+H31+I31,"")</f>
        <v>0</v>
      </c>
      <c r="K31" s="64"/>
      <c r="L31" s="64"/>
      <c r="M31" s="64">
        <f ca="1">IF(NOW()&gt;$A31,M30+K31+L31,"")</f>
        <v>0</v>
      </c>
      <c r="P31" s="42">
        <f ca="1">IF(NOW()&gt;$A31,P30+N31+O31,"")</f>
        <v>0</v>
      </c>
      <c r="Q31" s="42">
        <v>1</v>
      </c>
      <c r="R31" s="42"/>
      <c r="S31" s="42">
        <f ca="1">IF(NOW()&gt;$A31,S30+Q31+R31,"")</f>
        <v>4</v>
      </c>
    </row>
    <row r="32" spans="1:19" ht="12.75">
      <c r="A32" s="34">
        <f>A31+14</f>
        <v>39711</v>
      </c>
      <c r="B32" s="42">
        <f>IF(H32+N32&lt;&gt;0,H32+N32,"")</f>
      </c>
      <c r="C32" s="42">
        <f>IF(I32+O32&lt;&gt;0,I32+O32,"")</f>
      </c>
      <c r="D32" s="42">
        <f ca="1">IF(NOW()&gt;$A32,P32+J32,"")</f>
        <v>0</v>
      </c>
      <c r="E32" s="42">
        <f>IF(K32+Q32&lt;&gt;0,K32+Q32,"")</f>
        <v>1</v>
      </c>
      <c r="F32" s="42">
        <f>IF(L32+R32&lt;&gt;0,L32+R32,"")</f>
      </c>
      <c r="G32" s="42">
        <f ca="1">IF(NOW()&gt;$A32,S32+M32,"")</f>
        <v>5</v>
      </c>
      <c r="H32" s="64"/>
      <c r="I32" s="64"/>
      <c r="J32" s="64">
        <f ca="1">IF(NOW()&gt;$A32,J31+H32+I32,"")</f>
        <v>0</v>
      </c>
      <c r="K32" s="64"/>
      <c r="L32" s="64"/>
      <c r="M32" s="64">
        <f ca="1">IF(NOW()&gt;$A32,M31+K32+L32,"")</f>
        <v>0</v>
      </c>
      <c r="P32" s="42">
        <f ca="1">IF(NOW()&gt;$A32,P31+N32+O32,"")</f>
        <v>0</v>
      </c>
      <c r="Q32" s="42">
        <v>1</v>
      </c>
      <c r="R32" s="42"/>
      <c r="S32" s="42">
        <f ca="1">IF(NOW()&gt;$A32,S31+Q32+R32,"")</f>
        <v>5</v>
      </c>
    </row>
    <row r="33" spans="1:19" ht="12.75">
      <c r="A33" s="34">
        <f>A32+14</f>
        <v>39725</v>
      </c>
      <c r="B33" s="42">
        <f>IF(H33+N33&lt;&gt;0,H33+N33,"")</f>
      </c>
      <c r="C33" s="42">
        <f>IF(I33+O33&lt;&gt;0,I33+O33,"")</f>
      </c>
      <c r="D33" s="42">
        <f ca="1">IF(NOW()&gt;$A33,P33+J33,"")</f>
        <v>0</v>
      </c>
      <c r="E33" s="42">
        <f>IF(K33+Q33&lt;&gt;0,K33+Q33,"")</f>
        <v>1</v>
      </c>
      <c r="F33" s="42">
        <f>IF(L33+R33&lt;&gt;0,L33+R33,"")</f>
      </c>
      <c r="G33" s="42">
        <f ca="1">IF(NOW()&gt;$A33,S33+M33,"")</f>
        <v>6</v>
      </c>
      <c r="H33" s="64"/>
      <c r="I33" s="64"/>
      <c r="J33" s="64">
        <f ca="1">IF(NOW()&gt;$A33,J32+H33+I33,"")</f>
        <v>0</v>
      </c>
      <c r="K33" s="64"/>
      <c r="L33" s="64"/>
      <c r="M33" s="64">
        <f ca="1">IF(NOW()&gt;$A33,M32+K33+L33,"")</f>
        <v>0</v>
      </c>
      <c r="P33" s="42">
        <f ca="1">IF(NOW()&gt;$A33,P32+N33+O33,"")</f>
        <v>0</v>
      </c>
      <c r="Q33" s="42">
        <v>1</v>
      </c>
      <c r="R33" s="42"/>
      <c r="S33" s="42">
        <f ca="1">IF(NOW()&gt;$A33,S32+Q33+R33,"")</f>
        <v>6</v>
      </c>
    </row>
    <row r="34" spans="1:19" ht="12.75">
      <c r="A34" s="34">
        <f>A33+14</f>
        <v>39739</v>
      </c>
      <c r="B34" s="42">
        <f>IF(H34+N34&lt;&gt;0,H34+N34,"")</f>
      </c>
      <c r="C34" s="42">
        <f>IF(I34+O34&lt;&gt;0,I34+O34,"")</f>
      </c>
      <c r="D34" s="42">
        <f ca="1">IF(NOW()&gt;$A34,P34+J34,"")</f>
        <v>0</v>
      </c>
      <c r="E34" s="42">
        <f>IF(K34+Q34&lt;&gt;0,K34+Q34,"")</f>
        <v>1</v>
      </c>
      <c r="F34" s="42">
        <f>IF(L34+R34&lt;&gt;0,L34+R34,"")</f>
      </c>
      <c r="G34" s="42">
        <f ca="1">IF(NOW()&gt;$A34,S34+M34,"")</f>
        <v>7</v>
      </c>
      <c r="H34" s="64"/>
      <c r="I34" s="64"/>
      <c r="J34" s="64">
        <f ca="1">IF(NOW()&gt;$A34,J33+H34+I34,"")</f>
        <v>0</v>
      </c>
      <c r="K34" s="64"/>
      <c r="L34" s="64"/>
      <c r="M34" s="64">
        <f ca="1">IF(NOW()&gt;$A34,M33+K34+L34,"")</f>
        <v>0</v>
      </c>
      <c r="P34" s="42">
        <f ca="1">IF(NOW()&gt;$A34,P33+N34+O34,"")</f>
        <v>0</v>
      </c>
      <c r="Q34" s="42">
        <v>1</v>
      </c>
      <c r="R34" s="42"/>
      <c r="S34" s="42">
        <f ca="1">IF(NOW()&gt;$A34,S33+Q34+R34,"")</f>
        <v>7</v>
      </c>
    </row>
    <row r="35" spans="1:19" ht="12.75">
      <c r="A35" s="34">
        <f>A34+14</f>
        <v>39753</v>
      </c>
      <c r="B35" s="42">
        <f>IF(H35+N35&lt;&gt;0,H35+N35,"")</f>
      </c>
      <c r="C35" s="42">
        <f>IF(I35+O35&lt;&gt;0,I35+O35,"")</f>
      </c>
      <c r="D35" s="42">
        <f ca="1">IF(NOW()&gt;$A35,P35+J35,"")</f>
        <v>0</v>
      </c>
      <c r="E35" s="42">
        <f>IF(K35+Q35&lt;&gt;0,K35+Q35,"")</f>
        <v>1</v>
      </c>
      <c r="F35" s="42">
        <f>IF(L35+R35&lt;&gt;0,L35+R35,"")</f>
      </c>
      <c r="G35" s="42">
        <f ca="1">IF(NOW()&gt;$A35,S35+M35,"")</f>
        <v>8</v>
      </c>
      <c r="H35" s="64"/>
      <c r="I35" s="64"/>
      <c r="J35" s="64">
        <f ca="1">IF(NOW()&gt;$A35,J34+H35+I35,"")</f>
        <v>0</v>
      </c>
      <c r="K35" s="64"/>
      <c r="L35" s="64"/>
      <c r="M35" s="64">
        <f ca="1">IF(NOW()&gt;$A35,M34+K35+L35,"")</f>
        <v>0</v>
      </c>
      <c r="P35" s="42">
        <f ca="1">IF(NOW()&gt;$A35,P34+N35+O35,"")</f>
        <v>0</v>
      </c>
      <c r="Q35" s="42">
        <v>1</v>
      </c>
      <c r="R35" s="42"/>
      <c r="S35" s="42">
        <f ca="1">IF(NOW()&gt;$A35,S34+Q35+R35,"")</f>
        <v>8</v>
      </c>
    </row>
    <row r="36" spans="1:19" ht="12.75">
      <c r="A36" s="34">
        <f>A35+14</f>
        <v>39767</v>
      </c>
      <c r="B36" s="42">
        <f>IF(H36+N36&lt;&gt;0,H36+N36,"")</f>
      </c>
      <c r="C36" s="42">
        <f>IF(I36+O36&lt;&gt;0,I36+O36,"")</f>
      </c>
      <c r="D36" s="42">
        <f ca="1">IF(NOW()&gt;$A36,P36+J36,"")</f>
        <v>0</v>
      </c>
      <c r="E36" s="42">
        <f>IF(K36+Q36&lt;&gt;0,K36+Q36,"")</f>
        <v>1</v>
      </c>
      <c r="F36" s="42">
        <f>IF(L36+R36&lt;&gt;0,L36+R36,"")</f>
        <v>-8</v>
      </c>
      <c r="G36" s="42">
        <f ca="1">IF(NOW()&gt;$A36,IF(S36+M36&gt;24,24,S36+M36),"")</f>
        <v>1</v>
      </c>
      <c r="H36" s="64"/>
      <c r="I36" s="64"/>
      <c r="J36" s="64">
        <f ca="1">IF(NOW()&gt;$A36,J35+H36+I36,"")</f>
        <v>0</v>
      </c>
      <c r="K36" s="64"/>
      <c r="L36" s="64"/>
      <c r="M36" s="64">
        <f ca="1">IF(NOW()&gt;$A36,M35+K36+L36,"")</f>
        <v>0</v>
      </c>
      <c r="N36" s="42"/>
      <c r="O36" s="42"/>
      <c r="P36" s="42">
        <f ca="1">IF(NOW()&gt;$A36,P35+N36+O36,"")</f>
        <v>0</v>
      </c>
      <c r="Q36" s="42">
        <v>1</v>
      </c>
      <c r="R36" s="42">
        <v>-8</v>
      </c>
      <c r="S36" s="42">
        <f ca="1">IF(NOW()&gt;$A36,IF(S35+Q36+R36&gt;24,24,S35+Q36+R36),"")</f>
        <v>1</v>
      </c>
    </row>
    <row r="37" spans="1:19" ht="12.75">
      <c r="A37" s="34">
        <f>A36+14</f>
        <v>39781</v>
      </c>
      <c r="B37" s="42">
        <f>IF(H37+N37&lt;&gt;0,H37+N37,"")</f>
      </c>
      <c r="C37" s="42">
        <f>IF(I37+O37&lt;&gt;0,I37+O37,"")</f>
      </c>
      <c r="D37" s="42">
        <f ca="1">IF(NOW()&gt;$A37,P37+J37,"")</f>
        <v>0</v>
      </c>
      <c r="E37" s="42">
        <f>IF(K37+Q37&lt;&gt;0,K37+Q37,"")</f>
      </c>
      <c r="F37" s="42">
        <f>IF(L37+R37&lt;&gt;0,L37+R37,"")</f>
      </c>
      <c r="G37" s="42">
        <f ca="1">IF(NOW()&gt;$A37,IF(S37+M37&gt;24,24,S37+M37),"")</f>
        <v>1</v>
      </c>
      <c r="H37" s="64"/>
      <c r="I37" s="64"/>
      <c r="J37" s="64">
        <f ca="1">IF(NOW()&gt;$A37,J36+H37+I37,"")</f>
        <v>0</v>
      </c>
      <c r="K37" s="64"/>
      <c r="L37" s="64"/>
      <c r="M37" s="64">
        <f ca="1">IF(NOW()&gt;$A37,M36+K37+L37,"")</f>
        <v>0</v>
      </c>
      <c r="N37" s="42"/>
      <c r="O37" s="42"/>
      <c r="P37" s="42">
        <f ca="1">IF(NOW()&gt;$A37,P36+N37+O37,"")</f>
        <v>0</v>
      </c>
      <c r="Q37" s="59">
        <v>0</v>
      </c>
      <c r="R37" s="42"/>
      <c r="S37" s="42">
        <f ca="1">IF(NOW()&gt;$A37,IF(S36+Q37+R37&gt;24,24,S36+Q37+R37),"")</f>
        <v>1</v>
      </c>
    </row>
    <row r="38" spans="1:19" ht="12.75">
      <c r="A38" s="34">
        <f>A37+14</f>
        <v>39795</v>
      </c>
      <c r="B38" s="42">
        <f>IF(H38+N38&lt;&gt;0,H38+N38,"")</f>
      </c>
      <c r="C38" s="42">
        <f>IF(I38+O38&lt;&gt;0,I38+O38,"")</f>
      </c>
      <c r="D38" s="42">
        <f ca="1">IF(NOW()&gt;$A38,P38+J38,"")</f>
        <v>0</v>
      </c>
      <c r="E38" s="42">
        <f>IF(K38+Q38&lt;&gt;0,K38+Q38,"")</f>
        <v>1</v>
      </c>
      <c r="F38" s="42">
        <f>IF(L38+R38&lt;&gt;0,L38+R38,"")</f>
      </c>
      <c r="G38" s="42">
        <f ca="1">IF(NOW()&gt;$A38,S38+M38,"")</f>
        <v>2</v>
      </c>
      <c r="H38" s="64"/>
      <c r="I38" s="64"/>
      <c r="J38" s="64">
        <f ca="1">IF(NOW()&gt;$A38,J37+H38+I38,"")</f>
        <v>0</v>
      </c>
      <c r="K38" s="64"/>
      <c r="L38" s="64"/>
      <c r="M38" s="64">
        <f ca="1">IF(NOW()&gt;$A38,M37+K38+L38,"")</f>
        <v>0</v>
      </c>
      <c r="P38" s="42">
        <f ca="1">IF(NOW()&gt;$A38,P37+N38+O38,"")</f>
        <v>0</v>
      </c>
      <c r="Q38" s="42">
        <v>1</v>
      </c>
      <c r="R38" s="42"/>
      <c r="S38" s="42">
        <f ca="1">IF(NOW()&gt;$A38,S37+Q38+R38,"")</f>
        <v>2</v>
      </c>
    </row>
    <row r="39" spans="1:19" ht="12.75">
      <c r="A39" s="34">
        <f>A38+14</f>
        <v>39809</v>
      </c>
      <c r="B39" s="42">
        <f>IF(H39+N39&lt;&gt;0,H39+N39,"")</f>
        <v>80</v>
      </c>
      <c r="C39" s="42">
        <f>IF(I39+O39&lt;&gt;0,I39+O39,"")</f>
        <v>-24</v>
      </c>
      <c r="D39" s="42">
        <f ca="1">IF(NOW()&gt;$A39,P39+J39,"")</f>
        <v>56</v>
      </c>
      <c r="E39" s="42">
        <f>IF(K39+Q39&lt;&gt;0,K39+Q39,"")</f>
        <v>1</v>
      </c>
      <c r="F39" s="42">
        <f>IF(L39+R39&lt;&gt;0,L39+R39,"")</f>
        <v>-2</v>
      </c>
      <c r="G39" s="42">
        <f ca="1">IF(NOW()&gt;$A39,S39+M39,"")</f>
        <v>1</v>
      </c>
      <c r="H39" s="64"/>
      <c r="I39" s="64"/>
      <c r="J39" s="64">
        <f ca="1">IF(NOW()&gt;$A39,J38+H39+I39,"")</f>
        <v>0</v>
      </c>
      <c r="K39" s="64"/>
      <c r="L39" s="64"/>
      <c r="M39" s="64">
        <f ca="1">IF(NOW()&gt;$A39,M38+K39+L39,"")</f>
        <v>0</v>
      </c>
      <c r="N39">
        <v>80</v>
      </c>
      <c r="O39">
        <v>-24</v>
      </c>
      <c r="P39" s="42">
        <f ca="1">IF(NOW()&gt;$A39,P38+N39+O39,"")</f>
        <v>56</v>
      </c>
      <c r="Q39" s="42">
        <v>1</v>
      </c>
      <c r="R39" s="42">
        <v>-2</v>
      </c>
      <c r="S39" s="42">
        <f ca="1">IF(NOW()&gt;$A39,S38+Q39+R39,"")</f>
        <v>1</v>
      </c>
    </row>
    <row r="40" spans="1:19" ht="12.75">
      <c r="A40" s="34">
        <f>A39+14</f>
        <v>39823</v>
      </c>
      <c r="B40" s="42">
        <f>IF(H40+N40&lt;&gt;0,H40+N40,"")</f>
      </c>
      <c r="C40" s="42">
        <f>IF(I40+O40&lt;&gt;0,I40+O40,"")</f>
      </c>
      <c r="D40" s="42">
        <f ca="1">IF(NOW()&gt;$A40,P40+J40,"")</f>
        <v>56</v>
      </c>
      <c r="E40" s="42">
        <f>IF(K40+Q40&lt;&gt;0,K40+Q40,"")</f>
        <v>1</v>
      </c>
      <c r="F40" s="42">
        <f>IF(L40+R40&lt;&gt;0,L40+R40,"")</f>
      </c>
      <c r="G40" s="42">
        <f ca="1">IF(NOW()&gt;$A40,S40+M40,"")</f>
        <v>2</v>
      </c>
      <c r="H40" s="64"/>
      <c r="I40" s="64"/>
      <c r="J40" s="64">
        <f ca="1">IF(NOW()&gt;$A40,J39+H40+I40,"")</f>
        <v>0</v>
      </c>
      <c r="K40" s="64"/>
      <c r="L40" s="64"/>
      <c r="M40" s="64">
        <f ca="1">IF(NOW()&gt;$A40,M39+K40+L40,"")</f>
        <v>0</v>
      </c>
      <c r="P40" s="42">
        <f ca="1">IF(NOW()&gt;$A40,P39+N40+O40,"")</f>
        <v>56</v>
      </c>
      <c r="Q40" s="42">
        <v>1</v>
      </c>
      <c r="R40" s="42"/>
      <c r="S40" s="42">
        <f ca="1">IF(NOW()&gt;$A40,S39+Q40+R40,"")</f>
        <v>2</v>
      </c>
    </row>
    <row r="41" spans="1:19" ht="12.75">
      <c r="A41" s="34">
        <f>A40+14</f>
        <v>39837</v>
      </c>
      <c r="B41" s="42">
        <f>IF(H41+N41&lt;&gt;0,H41+N41,"")</f>
      </c>
      <c r="C41" s="42">
        <f>IF(I41+O41&lt;&gt;0,I41+O41,"")</f>
      </c>
      <c r="D41" s="42">
        <f ca="1">IF(NOW()&gt;$A41,P41+J41,"")</f>
        <v>56</v>
      </c>
      <c r="E41" s="42">
        <f>IF(K41+Q41&lt;&gt;0,K41+Q41,"")</f>
        <v>1</v>
      </c>
      <c r="F41" s="42">
        <f>IF(L41+R41&lt;&gt;0,L41+R41,"")</f>
      </c>
      <c r="G41" s="42">
        <f ca="1">IF(NOW()&gt;$A41,S41+M41,"")</f>
        <v>3</v>
      </c>
      <c r="H41" s="64"/>
      <c r="I41" s="64"/>
      <c r="J41" s="64">
        <f ca="1">IF(NOW()&gt;$A41,J40+H41+I41,"")</f>
        <v>0</v>
      </c>
      <c r="K41" s="64"/>
      <c r="L41" s="64"/>
      <c r="M41" s="64">
        <f ca="1">IF(NOW()&gt;$A41,M40+K41+L41,"")</f>
        <v>0</v>
      </c>
      <c r="P41" s="42">
        <f ca="1">IF(NOW()&gt;$A41,P40+N41+O41,"")</f>
        <v>56</v>
      </c>
      <c r="Q41" s="42">
        <v>1</v>
      </c>
      <c r="R41" s="42"/>
      <c r="S41" s="42">
        <f ca="1">IF(NOW()&gt;$A41,S40+Q41+R41,"")</f>
        <v>3</v>
      </c>
    </row>
    <row r="42" spans="1:19" ht="12.75">
      <c r="A42" s="34">
        <f>A41+14</f>
        <v>39851</v>
      </c>
      <c r="B42" s="42">
        <f>IF(H42+N42&lt;&gt;0,H42+N42,"")</f>
      </c>
      <c r="C42" s="42">
        <f>IF(I42+O42&lt;&gt;0,I42+O42,"")</f>
      </c>
      <c r="D42" s="42">
        <f ca="1">IF(NOW()&gt;$A42,P42+J42,"")</f>
        <v>56</v>
      </c>
      <c r="E42" s="42">
        <f>IF(K42+Q42&lt;&gt;0,K42+Q42,"")</f>
      </c>
      <c r="F42" s="42">
        <f>IF(L42+R42&lt;&gt;0,L42+R42,"")</f>
      </c>
      <c r="G42" s="42">
        <f ca="1">IF(NOW()&gt;$A42,S42+M42,"")</f>
        <v>3</v>
      </c>
      <c r="H42" s="64"/>
      <c r="I42" s="64"/>
      <c r="J42" s="64">
        <f ca="1">IF(NOW()&gt;$A42,J41+H42+I42,"")</f>
        <v>0</v>
      </c>
      <c r="K42" s="64"/>
      <c r="L42" s="64"/>
      <c r="M42" s="64">
        <f ca="1">IF(NOW()&gt;$A42,M41+K42+L42,"")</f>
        <v>0</v>
      </c>
      <c r="P42" s="42">
        <f ca="1">IF(NOW()&gt;$A42,P41+N42+O42,"")</f>
        <v>56</v>
      </c>
      <c r="Q42" s="65" t="s">
        <v>99</v>
      </c>
      <c r="R42" s="42"/>
      <c r="S42" s="42">
        <f ca="1">IF(NOW()&gt;$A42,S41+Q42+R42,"")</f>
        <v>3</v>
      </c>
    </row>
    <row r="43" spans="1:19" ht="12.75">
      <c r="A43" s="34">
        <f>A42+14</f>
        <v>39865</v>
      </c>
      <c r="B43" s="42">
        <f>IF(H43+N43&lt;&gt;0,H43+N43,"")</f>
      </c>
      <c r="C43" s="42">
        <f>IF(I43+O43&lt;&gt;0,I43+O43,"")</f>
      </c>
      <c r="D43" s="42">
        <f ca="1">IF(NOW()&gt;$A43,P43+J43,"")</f>
        <v>56</v>
      </c>
      <c r="E43" s="42">
        <f>IF(K43+Q43&lt;&gt;0,K43+Q43,"")</f>
        <v>1</v>
      </c>
      <c r="F43" s="42">
        <f>IF(L43+R43&lt;&gt;0,L43+R43,"")</f>
      </c>
      <c r="G43" s="42">
        <f ca="1">IF(NOW()&gt;$A43,S43+M43,"")</f>
        <v>4</v>
      </c>
      <c r="H43" s="64"/>
      <c r="I43" s="64"/>
      <c r="J43" s="64">
        <f ca="1">IF(NOW()&gt;$A43,J42+H43+I43,"")</f>
        <v>0</v>
      </c>
      <c r="K43" s="64"/>
      <c r="L43" s="64"/>
      <c r="M43" s="64">
        <f ca="1">IF(NOW()&gt;$A43,M42+K43+L43,"")</f>
        <v>0</v>
      </c>
      <c r="P43" s="42">
        <f ca="1">IF(NOW()&gt;$A43,P42+N43+O43,"")</f>
        <v>56</v>
      </c>
      <c r="Q43" s="42">
        <v>1</v>
      </c>
      <c r="R43" s="42"/>
      <c r="S43" s="42">
        <f ca="1">IF(NOW()&gt;$A43,S42+Q43+R43,"")</f>
        <v>4</v>
      </c>
    </row>
    <row r="44" spans="1:19" ht="12.75">
      <c r="A44" s="34">
        <f>A43+14</f>
        <v>39879</v>
      </c>
      <c r="B44" s="42">
        <f>IF(H44+N44&lt;&gt;0,H44+N44,"")</f>
      </c>
      <c r="C44" s="42">
        <f>IF(I44+O44&lt;&gt;0,I44+O44,"")</f>
        <v>-12.25</v>
      </c>
      <c r="D44" s="42">
        <f ca="1">IF(NOW()&gt;$A44,P44+J44,"")</f>
        <v>43.75</v>
      </c>
      <c r="E44" s="42">
        <f>IF(K44+Q44&lt;&gt;0,K44+Q44,"")</f>
        <v>1</v>
      </c>
      <c r="F44" s="42">
        <f>IF(L44+R44&lt;&gt;0,L44+R44,"")</f>
      </c>
      <c r="G44" s="42">
        <f ca="1">IF(NOW()&gt;$A44,S44+M44,"")</f>
        <v>5</v>
      </c>
      <c r="H44" s="64"/>
      <c r="I44" s="64"/>
      <c r="J44" s="64">
        <f ca="1">IF(NOW()&gt;$A44,J43+H44+I44,"")</f>
        <v>0</v>
      </c>
      <c r="K44" s="64"/>
      <c r="L44" s="64"/>
      <c r="M44" s="64">
        <f ca="1">IF(NOW()&gt;$A44,M43+K44+L44,"")</f>
        <v>0</v>
      </c>
      <c r="O44">
        <v>-12.25</v>
      </c>
      <c r="P44" s="42">
        <f ca="1">IF(NOW()&gt;$A44,P43+N44+O44,"")</f>
        <v>43.75</v>
      </c>
      <c r="Q44" s="42">
        <v>1</v>
      </c>
      <c r="R44" s="42"/>
      <c r="S44" s="42">
        <f ca="1">IF(NOW()&gt;$A44,S43+Q44+R44,"")</f>
        <v>5</v>
      </c>
    </row>
    <row r="45" spans="1:19" ht="12.75">
      <c r="A45" s="34">
        <f>A44+14</f>
        <v>39893</v>
      </c>
      <c r="B45" s="42">
        <f>IF(H45+N45&lt;&gt;0,H45+N45,"")</f>
      </c>
      <c r="C45" s="42">
        <f>IF(I45+O45&lt;&gt;0,I45+O45,"")</f>
      </c>
      <c r="D45" s="42">
        <f ca="1">IF(NOW()&gt;$A45,P45+J45,"")</f>
        <v>43.75</v>
      </c>
      <c r="E45" s="42">
        <f>IF(K45+Q45&lt;&gt;0,K45+Q45,"")</f>
        <v>1</v>
      </c>
      <c r="F45" s="42">
        <f>IF(L45+R45&lt;&gt;0,L45+R45,"")</f>
      </c>
      <c r="G45" s="42">
        <f ca="1">IF(NOW()&gt;$A45,S45+M45,"")</f>
        <v>6</v>
      </c>
      <c r="H45" s="64"/>
      <c r="I45" s="64"/>
      <c r="J45" s="64">
        <f ca="1">IF(NOW()&gt;$A45,J44+H45+I45,"")</f>
        <v>0</v>
      </c>
      <c r="K45" s="64"/>
      <c r="L45" s="64"/>
      <c r="M45" s="64">
        <f ca="1">IF(NOW()&gt;$A45,M44+K45+L45,"")</f>
        <v>0</v>
      </c>
      <c r="P45" s="42">
        <f ca="1">IF(NOW()&gt;$A45,P44+N45+O45,"")</f>
        <v>43.75</v>
      </c>
      <c r="Q45" s="42">
        <v>1</v>
      </c>
      <c r="R45" s="42"/>
      <c r="S45" s="42">
        <f ca="1">IF(NOW()&gt;$A45,S44+Q45+R45,"")</f>
        <v>6</v>
      </c>
    </row>
    <row r="46" spans="1:19" ht="12.75">
      <c r="A46" s="34">
        <f>A45+14</f>
        <v>39907</v>
      </c>
      <c r="B46" s="42">
        <f>IF(H46+N46&lt;&gt;0,H46+N46,"")</f>
      </c>
      <c r="C46" s="42">
        <f>IF(I46+O46&lt;&gt;0,I46+O46,"")</f>
      </c>
      <c r="D46" s="42">
        <f ca="1">IF(NOW()&gt;$A46,P46+J46,"")</f>
        <v>43.75</v>
      </c>
      <c r="E46" s="42">
        <f>IF(K46+Q46&lt;&gt;0,K46+Q46,"")</f>
        <v>1</v>
      </c>
      <c r="F46" s="42">
        <f>IF(L46+R46&lt;&gt;0,L46+R46,"")</f>
      </c>
      <c r="G46" s="42">
        <f ca="1">IF(NOW()&gt;$A46,S46+M46,"")</f>
        <v>7</v>
      </c>
      <c r="H46" s="64"/>
      <c r="I46" s="64"/>
      <c r="J46" s="64">
        <f ca="1">IF(NOW()&gt;$A46,J45+H46+I46,"")</f>
        <v>0</v>
      </c>
      <c r="K46" s="64"/>
      <c r="L46" s="64"/>
      <c r="M46" s="64">
        <f ca="1">IF(NOW()&gt;$A46,M45+K46+L46,"")</f>
        <v>0</v>
      </c>
      <c r="P46" s="42">
        <f ca="1">IF(NOW()&gt;$A46,P45+N46+O46,"")</f>
        <v>43.75</v>
      </c>
      <c r="Q46" s="42">
        <v>1</v>
      </c>
      <c r="R46" s="42"/>
      <c r="S46" s="42">
        <f ca="1">IF(NOW()&gt;$A46,S45+Q46+R46,"")</f>
        <v>7</v>
      </c>
    </row>
    <row r="47" spans="1:19" ht="12.75">
      <c r="A47" s="34">
        <f>A46+14</f>
        <v>39921</v>
      </c>
      <c r="B47" s="42">
        <f>IF(H47+N47&lt;&gt;0,H47+N47,"")</f>
      </c>
      <c r="C47" s="42">
        <f>IF(I47+O47&lt;&gt;0,I47+O47,"")</f>
      </c>
      <c r="D47" s="42">
        <f ca="1">IF(NOW()&gt;$A47,P47+J47,"")</f>
        <v>43.75</v>
      </c>
      <c r="E47" s="42">
        <f>IF(K47+Q47&lt;&gt;0,K47+Q47,"")</f>
        <v>1</v>
      </c>
      <c r="F47" s="42">
        <f>IF(L47+R47&lt;&gt;0,L47+R47,"")</f>
      </c>
      <c r="G47" s="42">
        <f ca="1">IF(NOW()&gt;$A47,S47+M47,"")</f>
        <v>8</v>
      </c>
      <c r="H47" s="64"/>
      <c r="I47" s="64"/>
      <c r="J47" s="64">
        <f ca="1">IF(NOW()&gt;$A47,J46+H47+I47,"")</f>
        <v>0</v>
      </c>
      <c r="K47" s="64"/>
      <c r="L47" s="64"/>
      <c r="M47" s="64">
        <f ca="1">IF(NOW()&gt;$A47,M46+K47+L47,"")</f>
        <v>0</v>
      </c>
      <c r="P47" s="42">
        <f ca="1">IF(NOW()&gt;$A47,P46+N47+O47,"")</f>
        <v>43.75</v>
      </c>
      <c r="Q47" s="42">
        <v>1</v>
      </c>
      <c r="R47" s="42"/>
      <c r="S47" s="42">
        <f ca="1">IF(NOW()&gt;$A47,S46+Q47+R47,"")</f>
        <v>8</v>
      </c>
    </row>
    <row r="48" spans="1:19" ht="12.75">
      <c r="A48" s="34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</row>
    <row r="49" spans="1:19" ht="7.5" customHeight="1">
      <c r="A49" s="60"/>
      <c r="B49" s="61"/>
      <c r="C49" s="61"/>
      <c r="D49" s="61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3"/>
    </row>
    <row r="260" ht="12.75"/>
    <row r="261" ht="12.75"/>
    <row r="262" ht="12.75"/>
    <row r="271" ht="12.75"/>
    <row r="272" ht="12.75"/>
    <row r="273" ht="12.75"/>
  </sheetData>
  <mergeCells count="17">
    <mergeCell ref="B1:E1"/>
    <mergeCell ref="N1:O1"/>
    <mergeCell ref="B2:C2"/>
    <mergeCell ref="E2:F2"/>
    <mergeCell ref="N2:O2"/>
    <mergeCell ref="Q2:R2"/>
    <mergeCell ref="N3:O3"/>
    <mergeCell ref="Q3:R3"/>
    <mergeCell ref="B4:G4"/>
    <mergeCell ref="H4:M4"/>
    <mergeCell ref="N4:S4"/>
    <mergeCell ref="B6:C6"/>
    <mergeCell ref="E6:F6"/>
    <mergeCell ref="H6:I6"/>
    <mergeCell ref="K6:L6"/>
    <mergeCell ref="N6:O6"/>
    <mergeCell ref="Q6:R6"/>
  </mergeCells>
  <printOptions horizontalCentered="1"/>
  <pageMargins left="0.5" right="0.5" top="0.5" bottom="0.7388888888888889" header="0.5118055555555555" footer="0.5"/>
  <pageSetup fitToHeight="99" fitToWidth="1" horizontalDpi="300" verticalDpi="300" orientation="landscape"/>
  <headerFooter alignWithMargins="0">
    <oddFooter>&amp;CPage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49"/>
  <sheetViews>
    <sheetView workbookViewId="0" topLeftCell="A1">
      <selection activeCell="A47" sqref="A47"/>
    </sheetView>
  </sheetViews>
  <sheetFormatPr defaultColWidth="12.57421875" defaultRowHeight="12.75"/>
  <cols>
    <col min="1" max="1" width="12.00390625" style="1" customWidth="1"/>
    <col min="2" max="3" width="6.8515625" style="1" customWidth="1"/>
    <col min="4" max="4" width="12.00390625" style="1" customWidth="1"/>
    <col min="5" max="6" width="6.57421875" style="0" customWidth="1"/>
    <col min="8" max="9" width="6.57421875" style="0" customWidth="1"/>
    <col min="11" max="12" width="6.57421875" style="0" customWidth="1"/>
    <col min="14" max="15" width="6.421875" style="0" customWidth="1"/>
    <col min="16" max="16" width="12.28125" style="0" customWidth="1"/>
    <col min="17" max="18" width="6.421875" style="0" customWidth="1"/>
    <col min="24" max="44" width="8.421875" style="0" customWidth="1"/>
    <col min="45" max="46" width="8.140625" style="0" customWidth="1"/>
    <col min="47" max="16384" width="11.57421875" style="0" customWidth="1"/>
  </cols>
  <sheetData>
    <row r="1" spans="1:15" ht="12.75">
      <c r="A1" s="66" t="s">
        <v>57</v>
      </c>
      <c r="B1" s="22" t="s">
        <v>100</v>
      </c>
      <c r="C1" s="22"/>
      <c r="D1" s="22"/>
      <c r="E1" s="22"/>
      <c r="F1" s="23">
        <v>360101</v>
      </c>
      <c r="G1" s="24">
        <v>36410</v>
      </c>
      <c r="H1" s="25">
        <v>2080</v>
      </c>
      <c r="I1" s="25">
        <f ca="1">CHOOSE(ROUNDDOWN((NOW()-G1)/365.25,0)+1,0,40,80,80,80,120,120,120,120,120,120,120,120,120,120,120,120,120,120,120,120,120)*H1/2080</f>
        <v>120</v>
      </c>
      <c r="L1" s="41"/>
      <c r="M1" s="42"/>
      <c r="N1" s="37">
        <f>DATE(YEAR(N3)-1,MONTH(N3),DAY(N3))</f>
        <v>39332</v>
      </c>
      <c r="O1" s="37"/>
    </row>
    <row r="2" spans="1:49" ht="12.75">
      <c r="A2" s="38" t="s">
        <v>84</v>
      </c>
      <c r="B2" s="39" t="s">
        <v>85</v>
      </c>
      <c r="C2" s="39"/>
      <c r="D2" s="40">
        <f>INDEX($D$7:D$48,COUNT($D$7:D$48),1)</f>
        <v>-42.37328767123287</v>
      </c>
      <c r="E2" s="39" t="s">
        <v>86</v>
      </c>
      <c r="F2" s="39"/>
      <c r="G2" s="40">
        <f>INDEX($G$7:G$48,COUNT($G$7:G$48),1)</f>
        <v>13</v>
      </c>
      <c r="L2" s="41"/>
      <c r="M2" s="42"/>
      <c r="N2" s="37">
        <v>39359</v>
      </c>
      <c r="O2" s="37"/>
      <c r="P2" s="33">
        <f>N2-N1</f>
        <v>27</v>
      </c>
      <c r="Q2" s="43">
        <f>P2/($P$2+$P$3)</f>
        <v>0.07377049180327869</v>
      </c>
      <c r="R2" s="43"/>
      <c r="S2" s="44">
        <f>I1*Q2</f>
        <v>8.852459016393443</v>
      </c>
      <c r="AU2" s="29"/>
      <c r="AV2" s="29"/>
      <c r="AW2" s="29"/>
    </row>
    <row r="3" spans="1:49" ht="12.75">
      <c r="A3" s="45" t="s">
        <v>87</v>
      </c>
      <c r="B3"/>
      <c r="C3"/>
      <c r="D3"/>
      <c r="L3" s="41"/>
      <c r="M3" s="42"/>
      <c r="N3" s="37">
        <f>IF(DATE(2007,MONTH(G1),DAY(G1))&gt;N2,DATE(2007,MONTH(G1),DAY(G1)),DATE(2008,MONTH(G1),DAY(G1)))</f>
        <v>39698</v>
      </c>
      <c r="O3" s="37"/>
      <c r="P3" s="33">
        <f>N3-N2</f>
        <v>339</v>
      </c>
      <c r="Q3" s="43">
        <f>P3/(P2+P3)</f>
        <v>0.9262295081967213</v>
      </c>
      <c r="R3" s="43"/>
      <c r="S3" s="44">
        <f>I1*Q3</f>
        <v>111.14754098360656</v>
      </c>
      <c r="AU3" s="29"/>
      <c r="AV3" s="29"/>
      <c r="AW3" s="29"/>
    </row>
    <row r="4" spans="1:19" ht="12.75">
      <c r="A4" s="46" t="str">
        <f>TEXT(INDEX($A$7:A$48,COUNT($D$7:D$48),1),"MM/DD/YY")</f>
        <v>04/18/09</v>
      </c>
      <c r="B4" s="47" t="s">
        <v>88</v>
      </c>
      <c r="C4" s="47"/>
      <c r="D4" s="47"/>
      <c r="E4" s="47"/>
      <c r="F4" s="47"/>
      <c r="G4" s="47"/>
      <c r="H4" s="48" t="s">
        <v>89</v>
      </c>
      <c r="I4" s="48"/>
      <c r="J4" s="48"/>
      <c r="K4" s="48"/>
      <c r="L4" s="48"/>
      <c r="M4" s="48"/>
      <c r="N4" s="49" t="s">
        <v>90</v>
      </c>
      <c r="O4" s="49"/>
      <c r="P4" s="49"/>
      <c r="Q4" s="49"/>
      <c r="R4" s="49"/>
      <c r="S4" s="49"/>
    </row>
    <row r="5" spans="1:19" ht="12.75">
      <c r="A5" s="50" t="s">
        <v>91</v>
      </c>
      <c r="B5" s="51" t="s">
        <v>92</v>
      </c>
      <c r="C5" s="51" t="s">
        <v>93</v>
      </c>
      <c r="D5" s="52" t="s">
        <v>94</v>
      </c>
      <c r="E5" s="51" t="s">
        <v>92</v>
      </c>
      <c r="F5" s="51" t="s">
        <v>93</v>
      </c>
      <c r="G5" s="52" t="s">
        <v>94</v>
      </c>
      <c r="H5" s="53" t="s">
        <v>92</v>
      </c>
      <c r="I5" s="53" t="s">
        <v>93</v>
      </c>
      <c r="J5" s="53" t="s">
        <v>95</v>
      </c>
      <c r="K5" s="53" t="s">
        <v>92</v>
      </c>
      <c r="L5" s="53" t="s">
        <v>93</v>
      </c>
      <c r="M5" s="53" t="s">
        <v>96</v>
      </c>
      <c r="N5" s="54" t="s">
        <v>92</v>
      </c>
      <c r="O5" s="54" t="s">
        <v>93</v>
      </c>
      <c r="P5" s="54" t="s">
        <v>95</v>
      </c>
      <c r="Q5" s="54" t="s">
        <v>92</v>
      </c>
      <c r="R5" s="54" t="s">
        <v>93</v>
      </c>
      <c r="S5" s="54" t="s">
        <v>96</v>
      </c>
    </row>
    <row r="6" spans="1:19" ht="12.75">
      <c r="A6" s="51" t="s">
        <v>97</v>
      </c>
      <c r="B6" s="51" t="s">
        <v>95</v>
      </c>
      <c r="C6" s="51"/>
      <c r="D6" s="51" t="s">
        <v>95</v>
      </c>
      <c r="E6" s="51" t="s">
        <v>96</v>
      </c>
      <c r="F6" s="51"/>
      <c r="G6" s="51" t="s">
        <v>96</v>
      </c>
      <c r="H6" s="55" t="s">
        <v>95</v>
      </c>
      <c r="I6" s="55"/>
      <c r="J6" s="55" t="s">
        <v>98</v>
      </c>
      <c r="K6" s="55" t="s">
        <v>96</v>
      </c>
      <c r="L6" s="55"/>
      <c r="M6" s="55" t="s">
        <v>98</v>
      </c>
      <c r="N6" s="56" t="s">
        <v>95</v>
      </c>
      <c r="O6" s="56"/>
      <c r="P6" s="56" t="s">
        <v>98</v>
      </c>
      <c r="Q6" s="56" t="s">
        <v>96</v>
      </c>
      <c r="R6" s="56"/>
      <c r="S6" s="56" t="s">
        <v>98</v>
      </c>
    </row>
    <row r="7" spans="1:19" ht="12.75">
      <c r="A7" s="34">
        <v>39361</v>
      </c>
      <c r="B7" s="57"/>
      <c r="C7" s="57"/>
      <c r="D7" s="42">
        <f>P7+J7+H7</f>
        <v>104</v>
      </c>
      <c r="E7" s="57"/>
      <c r="F7" s="57"/>
      <c r="G7" s="42">
        <f>S7+M7+K7</f>
        <v>10</v>
      </c>
      <c r="H7" s="57"/>
      <c r="I7" s="57"/>
      <c r="J7" s="58">
        <v>104</v>
      </c>
      <c r="K7" s="57"/>
      <c r="L7" s="57"/>
      <c r="M7" s="58">
        <v>10</v>
      </c>
      <c r="N7" s="57"/>
      <c r="O7" s="57"/>
      <c r="P7" s="58">
        <v>0</v>
      </c>
      <c r="Q7" s="57"/>
      <c r="R7" s="57"/>
      <c r="S7" s="58">
        <v>0</v>
      </c>
    </row>
    <row r="8" spans="1:19" ht="12.75">
      <c r="A8" s="34">
        <f>A7+14</f>
        <v>39375</v>
      </c>
      <c r="B8" s="42">
        <f>IF(H8+N8&lt;&gt;0,H8+N8,"")</f>
      </c>
      <c r="C8" s="42">
        <f>IF(I8+O8&lt;&gt;0,I8+O8,"")</f>
      </c>
      <c r="D8" s="42">
        <f ca="1">IF(NOW()&gt;$A8,D7+Q8+R8,"")</f>
        <v>105</v>
      </c>
      <c r="E8" s="42">
        <f>IF(K8+Q8&lt;&gt;0,K8+Q8,"")</f>
        <v>1</v>
      </c>
      <c r="F8" s="42">
        <f>IF(L8+R8&lt;&gt;0,L8+R8,"")</f>
        <v>-10</v>
      </c>
      <c r="G8" s="42">
        <f ca="1">IF(NOW()&gt;$A8,G7+P8+S8,"")</f>
        <v>11</v>
      </c>
      <c r="H8" s="42"/>
      <c r="I8" s="42"/>
      <c r="J8" s="42">
        <f ca="1">IF(NOW()&gt;$A8,J7+H8+I8,"")</f>
        <v>104</v>
      </c>
      <c r="K8" s="42"/>
      <c r="L8" s="42">
        <v>-10</v>
      </c>
      <c r="M8" s="42">
        <f ca="1">IF(NOW()&gt;$A8,M7+K8+L8,"")</f>
        <v>0</v>
      </c>
      <c r="N8" s="42"/>
      <c r="O8" s="42"/>
      <c r="P8" s="42">
        <f ca="1">IF(NOW()&gt;$A8,P7+N8+O8,"")</f>
        <v>0</v>
      </c>
      <c r="Q8" s="42">
        <v>1</v>
      </c>
      <c r="R8" s="42"/>
      <c r="S8" s="42">
        <f ca="1">IF(NOW()&gt;$A8,S7+Q8+R8,"")</f>
        <v>1</v>
      </c>
    </row>
    <row r="9" spans="1:19" ht="12.75">
      <c r="A9" s="34">
        <f>A8+14</f>
        <v>39389</v>
      </c>
      <c r="B9" s="42">
        <f>IF(H9+N9&lt;&gt;0,H9+N9,"")</f>
      </c>
      <c r="C9" s="42">
        <f>IF(I9+O9&lt;&gt;0,I9+O9,"")</f>
      </c>
      <c r="D9" s="42">
        <f ca="1">IF(NOW()&gt;$A9,P9+J9,"")</f>
        <v>104</v>
      </c>
      <c r="E9" s="42">
        <f>IF(K9+Q9&lt;&gt;0,K9+Q9,"")</f>
        <v>1</v>
      </c>
      <c r="F9" s="42">
        <f>IF(L9+R9&lt;&gt;0,L9+R9,"")</f>
      </c>
      <c r="G9" s="42">
        <f ca="1">IF(NOW()&gt;$A9,S9+M9,"")</f>
        <v>2</v>
      </c>
      <c r="H9" s="42"/>
      <c r="I9" s="42"/>
      <c r="J9" s="42">
        <f ca="1">IF(NOW()&gt;$A9,J8+H9+I9,"")</f>
        <v>104</v>
      </c>
      <c r="K9" s="64"/>
      <c r="L9" s="64"/>
      <c r="M9" s="64">
        <f ca="1">IF(NOW()&gt;$A9,M8+K9+L9,"")</f>
        <v>0</v>
      </c>
      <c r="N9" s="42"/>
      <c r="O9" s="42"/>
      <c r="P9" s="42">
        <f ca="1">IF(NOW()&gt;$A9,P8+N9+O9,"")</f>
        <v>0</v>
      </c>
      <c r="Q9" s="42">
        <v>1</v>
      </c>
      <c r="R9" s="42"/>
      <c r="S9" s="42">
        <f ca="1">IF(NOW()&gt;$A9,S8+Q9+R9,"")</f>
        <v>2</v>
      </c>
    </row>
    <row r="10" spans="1:19" ht="12.75">
      <c r="A10" s="34">
        <f>A9+14</f>
        <v>39403</v>
      </c>
      <c r="B10" s="42">
        <f>IF(H10+N10&lt;&gt;0,H10+N10,"")</f>
      </c>
      <c r="C10" s="42">
        <f>IF(I10+O10&lt;&gt;0,I10+O10,"")</f>
      </c>
      <c r="D10" s="42">
        <f ca="1">IF(NOW()&gt;$A10,P10+J10,"")</f>
        <v>104</v>
      </c>
      <c r="E10" s="42">
        <f>IF(K10+Q10&lt;&gt;0,K10+Q10,"")</f>
        <v>1</v>
      </c>
      <c r="F10" s="42">
        <f>IF(L10+R10&lt;&gt;0,L10+R10,"")</f>
      </c>
      <c r="G10" s="42">
        <f ca="1">IF(NOW()&gt;$A10,S10+M10,"")</f>
        <v>3</v>
      </c>
      <c r="H10" s="42"/>
      <c r="I10" s="42"/>
      <c r="J10" s="42">
        <f ca="1">IF(NOW()&gt;$A10,J9+H10+I10,"")</f>
        <v>104</v>
      </c>
      <c r="K10" s="64"/>
      <c r="L10" s="64"/>
      <c r="M10" s="64">
        <f ca="1">IF(NOW()&gt;$A10,M9+K10+L10,"")</f>
        <v>0</v>
      </c>
      <c r="N10" s="42"/>
      <c r="O10" s="42"/>
      <c r="P10" s="42">
        <f ca="1">IF(NOW()&gt;$A10,P9+N10+O10,"")</f>
        <v>0</v>
      </c>
      <c r="Q10" s="42">
        <v>1</v>
      </c>
      <c r="R10" s="42"/>
      <c r="S10" s="42">
        <f ca="1">IF(NOW()&gt;$A10,S9+Q10+R10,"")</f>
        <v>3</v>
      </c>
    </row>
    <row r="11" spans="1:19" ht="12.75">
      <c r="A11" s="34">
        <f>A10+14</f>
        <v>39417</v>
      </c>
      <c r="B11" s="42">
        <f>IF(H11+N11&lt;&gt;0,H11+N11,"")</f>
      </c>
      <c r="C11" s="42">
        <f>IF(I11+O11&lt;&gt;0,I11+O11,"")</f>
        <v>-16</v>
      </c>
      <c r="D11" s="42">
        <f ca="1">IF(NOW()&gt;$A11,P11+J11,"")</f>
        <v>88</v>
      </c>
      <c r="E11" s="42">
        <f>IF(K11+Q11&lt;&gt;0,K11+Q11,"")</f>
        <v>1</v>
      </c>
      <c r="F11" s="42">
        <f>IF(L11+R11&lt;&gt;0,L11+R11,"")</f>
      </c>
      <c r="G11" s="42">
        <f ca="1">IF(NOW()&gt;$A11,S11+M11,"")</f>
        <v>4</v>
      </c>
      <c r="H11" s="42"/>
      <c r="I11" s="42">
        <v>-16</v>
      </c>
      <c r="J11" s="42">
        <f ca="1">IF(NOW()&gt;$A11,J10+H11+I11,"")</f>
        <v>88</v>
      </c>
      <c r="K11" s="64"/>
      <c r="L11" s="64"/>
      <c r="M11" s="64">
        <f ca="1">IF(NOW()&gt;$A11,M10+K11+L11,"")</f>
        <v>0</v>
      </c>
      <c r="N11" s="42"/>
      <c r="O11" s="42"/>
      <c r="P11" s="42">
        <f ca="1">IF(NOW()&gt;$A11,P10+N11+O11,"")</f>
        <v>0</v>
      </c>
      <c r="Q11" s="42">
        <v>1</v>
      </c>
      <c r="R11" s="42"/>
      <c r="S11" s="42">
        <f ca="1">IF(NOW()&gt;$A11,S10+Q11+R11,"")</f>
        <v>4</v>
      </c>
    </row>
    <row r="12" spans="1:19" ht="12.75">
      <c r="A12" s="34">
        <f>A11+14</f>
        <v>39431</v>
      </c>
      <c r="B12" s="42">
        <f>IF(H12+N12&lt;&gt;0,H12+N12,"")</f>
      </c>
      <c r="C12" s="42">
        <f>IF(I12+O12&lt;&gt;0,I12+O12,"")</f>
        <v>-16</v>
      </c>
      <c r="D12" s="42">
        <f ca="1">IF(NOW()&gt;$A12,P12+J12,"")</f>
        <v>72</v>
      </c>
      <c r="E12" s="42">
        <f>IF(K12+Q12&lt;&gt;0,K12+Q12,"")</f>
        <v>1</v>
      </c>
      <c r="F12" s="42">
        <f>IF(L12+R12&lt;&gt;0,L12+R12,"")</f>
      </c>
      <c r="G12" s="42">
        <f ca="1">IF(NOW()&gt;$A12,S12+M12,"")</f>
        <v>5</v>
      </c>
      <c r="H12" s="42"/>
      <c r="I12" s="42">
        <v>-16</v>
      </c>
      <c r="J12" s="42">
        <f ca="1">IF(NOW()&gt;$A12,J11+H12+I12,"")</f>
        <v>72</v>
      </c>
      <c r="K12" s="64"/>
      <c r="L12" s="64"/>
      <c r="M12" s="64">
        <f ca="1">IF(NOW()&gt;$A12,M11+K12+L12,"")</f>
        <v>0</v>
      </c>
      <c r="N12" s="42"/>
      <c r="O12" s="42"/>
      <c r="P12" s="42">
        <f ca="1">IF(NOW()&gt;$A12,P11+N12+O12,"")</f>
        <v>0</v>
      </c>
      <c r="Q12" s="42">
        <v>1</v>
      </c>
      <c r="R12" s="42"/>
      <c r="S12" s="42">
        <f ca="1">IF(NOW()&gt;$A12,S11+Q12+R12,"")</f>
        <v>5</v>
      </c>
    </row>
    <row r="13" spans="1:19" ht="12.75">
      <c r="A13" s="34">
        <f>A12+14</f>
        <v>39445</v>
      </c>
      <c r="B13" s="42">
        <f>IF(H13+N13&lt;&gt;0,H13+N13,"")</f>
      </c>
      <c r="C13" s="42">
        <f>IF(I13+O13&lt;&gt;0,I13+O13,"")</f>
        <v>-20</v>
      </c>
      <c r="D13" s="42">
        <f ca="1">IF(NOW()&gt;$A13,P13+J13,"")</f>
        <v>52</v>
      </c>
      <c r="E13" s="42">
        <f>IF(K13+Q13&lt;&gt;0,K13+Q13,"")</f>
      </c>
      <c r="F13" s="42">
        <f>IF(L13+R13&lt;&gt;0,L13+R13,"")</f>
      </c>
      <c r="G13" s="42">
        <f ca="1">IF(NOW()&gt;$A13,S13+M13,"")</f>
        <v>5</v>
      </c>
      <c r="H13" s="42"/>
      <c r="I13" s="42">
        <v>-20</v>
      </c>
      <c r="J13" s="42">
        <f ca="1">IF(NOW()&gt;$A13,J12+H13+I13,"")</f>
        <v>52</v>
      </c>
      <c r="K13" s="64"/>
      <c r="L13" s="64"/>
      <c r="M13" s="64">
        <f ca="1">IF(NOW()&gt;$A13,M12+K13+L13,"")</f>
        <v>0</v>
      </c>
      <c r="N13" s="42"/>
      <c r="O13" s="42"/>
      <c r="P13" s="42">
        <f ca="1">IF(NOW()&gt;$A13,P12+N13+O13,"")</f>
        <v>0</v>
      </c>
      <c r="Q13" s="59">
        <v>0</v>
      </c>
      <c r="R13" s="42"/>
      <c r="S13" s="42">
        <f ca="1">IF(NOW()&gt;$A13,S12+Q13+R13,"")</f>
        <v>5</v>
      </c>
    </row>
    <row r="14" spans="1:19" ht="12.75">
      <c r="A14" s="34">
        <f>A13+14</f>
        <v>39459</v>
      </c>
      <c r="B14" s="42">
        <f>IF(H14+N14&lt;&gt;0,H14+N14,"")</f>
        <v>68</v>
      </c>
      <c r="C14" s="42">
        <f>IF(I14+O14&lt;&gt;0,I14+O14,"")</f>
      </c>
      <c r="D14" s="42">
        <f ca="1">IF(NOW()&gt;$A14,P14+J14,"")</f>
        <v>120</v>
      </c>
      <c r="E14" s="42">
        <f>IF(K14+Q14&lt;&gt;0,K14+Q14,"")</f>
        <v>1</v>
      </c>
      <c r="F14" s="42">
        <f>IF(L14+R14&lt;&gt;0,L14+R14,"")</f>
      </c>
      <c r="G14" s="42">
        <f ca="1">IF(NOW()&gt;$A14,S14+M14,"")</f>
        <v>6</v>
      </c>
      <c r="H14" s="42">
        <f>(DATE(2007,10,4)-DATE(2007,MONTH($G$1),DAY($G$1)))/365*$I$1-52</f>
        <v>-43.12328767123287</v>
      </c>
      <c r="I14" s="42"/>
      <c r="J14" s="42">
        <f ca="1">IF(NOW()&gt;$A14,J13+H14+I14,"")</f>
        <v>8.876712328767127</v>
      </c>
      <c r="K14" s="64"/>
      <c r="L14" s="64"/>
      <c r="M14" s="64">
        <f ca="1">IF(NOW()&gt;$A14,M13+K14+L14,"")</f>
        <v>0</v>
      </c>
      <c r="N14" s="42">
        <f>120-H14-52</f>
        <v>111.12328767123287</v>
      </c>
      <c r="O14" s="42"/>
      <c r="P14" s="42">
        <f ca="1">IF(NOW()&gt;$A14,P13+N14+O14,"")</f>
        <v>111.12328767123287</v>
      </c>
      <c r="Q14" s="42">
        <v>1</v>
      </c>
      <c r="R14" s="42"/>
      <c r="S14" s="42">
        <f ca="1">IF(NOW()&gt;$A14,S13+Q14+R14,"")</f>
        <v>6</v>
      </c>
    </row>
    <row r="15" spans="1:19" ht="12.75">
      <c r="A15" s="34">
        <f>A14+14</f>
        <v>39473</v>
      </c>
      <c r="B15" s="42">
        <f>IF(H15+N15&lt;&gt;0,H15+N15,"")</f>
      </c>
      <c r="C15" s="42">
        <f>IF(I15+O15&lt;&gt;0,I15+O15,"")</f>
      </c>
      <c r="D15" s="42">
        <f ca="1">IF(NOW()&gt;$A15,P15+J15,"")</f>
        <v>120</v>
      </c>
      <c r="E15" s="42">
        <f>IF(K15+Q15&lt;&gt;0,K15+Q15,"")</f>
        <v>1</v>
      </c>
      <c r="F15" s="42">
        <f>IF(L15+R15&lt;&gt;0,L15+R15,"")</f>
      </c>
      <c r="G15" s="42">
        <f ca="1">IF(NOW()&gt;$A15,S15+M15,"")</f>
        <v>7</v>
      </c>
      <c r="H15" s="42"/>
      <c r="I15" s="42"/>
      <c r="J15" s="42">
        <f ca="1">IF(NOW()&gt;$A15,J14+H15+I15,"")</f>
        <v>8.876712328767127</v>
      </c>
      <c r="K15" s="64"/>
      <c r="L15" s="64"/>
      <c r="M15" s="64">
        <f ca="1">IF(NOW()&gt;$A15,M14+K15+L15,"")</f>
        <v>0</v>
      </c>
      <c r="N15" s="42"/>
      <c r="O15" s="42"/>
      <c r="P15" s="42">
        <f ca="1">IF(NOW()&gt;$A15,P14+N15+O15,"")</f>
        <v>111.12328767123287</v>
      </c>
      <c r="Q15" s="42">
        <v>1</v>
      </c>
      <c r="R15" s="42"/>
      <c r="S15" s="42">
        <f ca="1">IF(NOW()&gt;$A15,S14+Q15+R15,"")</f>
        <v>7</v>
      </c>
    </row>
    <row r="16" spans="1:19" ht="12.75">
      <c r="A16" s="34">
        <f>A15+14</f>
        <v>39487</v>
      </c>
      <c r="B16" s="42">
        <f>IF(H16+N16&lt;&gt;0,H16+N16,"")</f>
      </c>
      <c r="C16" s="42">
        <f>IF(I16+O16&lt;&gt;0,I16+O16,"")</f>
      </c>
      <c r="D16" s="42">
        <f ca="1">IF(NOW()&gt;$A16,P16+J16,"")</f>
        <v>120</v>
      </c>
      <c r="E16" s="42">
        <f>IF(K16+Q16&lt;&gt;0,K16+Q16,"")</f>
        <v>1</v>
      </c>
      <c r="F16" s="42">
        <f>IF(L16+R16&lt;&gt;0,L16+R16,"")</f>
        <v>-7</v>
      </c>
      <c r="G16" s="42">
        <f ca="1">IF(NOW()&gt;$A16,S16+M16,"")</f>
        <v>1</v>
      </c>
      <c r="H16" s="42"/>
      <c r="I16" s="42"/>
      <c r="J16" s="42">
        <f ca="1">IF(NOW()&gt;$A16,J15+H16+I16,"")</f>
        <v>8.876712328767127</v>
      </c>
      <c r="K16" s="64"/>
      <c r="L16" s="64"/>
      <c r="M16" s="64">
        <f ca="1">IF(NOW()&gt;$A16,M15+K16+L16,"")</f>
        <v>0</v>
      </c>
      <c r="N16" s="42"/>
      <c r="O16" s="42"/>
      <c r="P16" s="42">
        <f ca="1">IF(NOW()&gt;$A16,P15+N16+O16,"")</f>
        <v>111.12328767123287</v>
      </c>
      <c r="Q16" s="42">
        <v>1</v>
      </c>
      <c r="R16" s="42">
        <v>-7</v>
      </c>
      <c r="S16" s="42">
        <f ca="1">IF(NOW()&gt;$A16,S15+Q16+R16,"")</f>
        <v>1</v>
      </c>
    </row>
    <row r="17" spans="1:19" ht="12.75">
      <c r="A17" s="34">
        <f>A16+14</f>
        <v>39501</v>
      </c>
      <c r="B17" s="42">
        <f>IF(H17+N17&lt;&gt;0,H17+N17,"")</f>
      </c>
      <c r="C17" s="42">
        <f>IF(I17+O17&lt;&gt;0,I17+O17,"")</f>
      </c>
      <c r="D17" s="42">
        <f ca="1">IF(NOW()&gt;$A17,P17+J17,"")</f>
        <v>120</v>
      </c>
      <c r="E17" s="42">
        <f>IF(K17+Q17&lt;&gt;0,K17+Q17,"")</f>
        <v>1</v>
      </c>
      <c r="F17" s="42">
        <f>IF(L17+R17&lt;&gt;0,L17+R17,"")</f>
      </c>
      <c r="G17" s="42">
        <f ca="1">IF(NOW()&gt;$A17,S17+M17,"")</f>
        <v>2</v>
      </c>
      <c r="H17" s="42"/>
      <c r="I17" s="42"/>
      <c r="J17" s="42">
        <f ca="1">IF(NOW()&gt;$A17,J16+H17+I17,"")</f>
        <v>8.876712328767127</v>
      </c>
      <c r="K17" s="64"/>
      <c r="L17" s="64"/>
      <c r="M17" s="64">
        <f ca="1">IF(NOW()&gt;$A17,M16+K17+L17,"")</f>
        <v>0</v>
      </c>
      <c r="N17" s="42"/>
      <c r="O17" s="42"/>
      <c r="P17" s="42">
        <f ca="1">IF(NOW()&gt;$A17,P16+N17+O17,"")</f>
        <v>111.12328767123287</v>
      </c>
      <c r="Q17" s="42">
        <v>1</v>
      </c>
      <c r="R17" s="42"/>
      <c r="S17" s="42">
        <f ca="1">IF(NOW()&gt;$A17,S16+Q17+R17,"")</f>
        <v>2</v>
      </c>
    </row>
    <row r="18" spans="1:19" ht="12.75">
      <c r="A18" s="34">
        <f>A17+14</f>
        <v>39515</v>
      </c>
      <c r="B18" s="42">
        <f>IF(H18+N18&lt;&gt;0,H18+N18,"")</f>
      </c>
      <c r="C18" s="42">
        <f>IF(I18+O18&lt;&gt;0,I18+O18,"")</f>
      </c>
      <c r="D18" s="42">
        <f ca="1">IF(NOW()&gt;$A18,P18+J18,"")</f>
        <v>120</v>
      </c>
      <c r="E18" s="42">
        <f>IF(K18+Q18&lt;&gt;0,K18+Q18,"")</f>
        <v>1</v>
      </c>
      <c r="F18" s="42">
        <f>IF(L18+R18&lt;&gt;0,L18+R18,"")</f>
      </c>
      <c r="G18" s="42">
        <f ca="1">IF(NOW()&gt;$A18,S18+M18,"")</f>
        <v>3</v>
      </c>
      <c r="H18" s="42"/>
      <c r="I18" s="42"/>
      <c r="J18" s="42">
        <f ca="1">IF(NOW()&gt;$A18,J17+H18+I18,"")</f>
        <v>8.876712328767127</v>
      </c>
      <c r="K18" s="64"/>
      <c r="L18" s="64"/>
      <c r="M18" s="64">
        <f ca="1">IF(NOW()&gt;$A18,M17+K18+L18,"")</f>
        <v>0</v>
      </c>
      <c r="N18" s="42"/>
      <c r="O18" s="42"/>
      <c r="P18" s="42">
        <f ca="1">IF(NOW()&gt;$A18,P17+N18+O18,"")</f>
        <v>111.12328767123287</v>
      </c>
      <c r="Q18" s="42">
        <v>1</v>
      </c>
      <c r="R18" s="42"/>
      <c r="S18" s="42">
        <f ca="1">IF(NOW()&gt;$A18,S17+Q18+R18,"")</f>
        <v>3</v>
      </c>
    </row>
    <row r="19" spans="1:19" ht="12.75">
      <c r="A19" s="34">
        <f>A18+14</f>
        <v>39529</v>
      </c>
      <c r="B19" s="42">
        <f>IF(H19+N19&lt;&gt;0,H19+N19,"")</f>
      </c>
      <c r="C19" s="42">
        <f>IF(I19+O19&lt;&gt;0,I19+O19,"")</f>
      </c>
      <c r="D19" s="42">
        <f ca="1">IF(NOW()&gt;$A19,P19+J19,"")</f>
        <v>120</v>
      </c>
      <c r="E19" s="42">
        <f>IF(K19+Q19&lt;&gt;0,K19+Q19,"")</f>
        <v>1</v>
      </c>
      <c r="F19" s="42">
        <f>IF(L19+R19&lt;&gt;0,L19+R19,"")</f>
      </c>
      <c r="G19" s="42">
        <f ca="1">IF(NOW()&gt;$A19,S19+M19,"")</f>
        <v>4</v>
      </c>
      <c r="H19" s="42"/>
      <c r="I19" s="42"/>
      <c r="J19" s="42">
        <f ca="1">IF(NOW()&gt;$A19,J18+H19+I19,"")</f>
        <v>8.876712328767127</v>
      </c>
      <c r="K19" s="64"/>
      <c r="L19" s="64"/>
      <c r="M19" s="64">
        <f ca="1">IF(NOW()&gt;$A19,M18+K19+L19,"")</f>
        <v>0</v>
      </c>
      <c r="N19" s="42"/>
      <c r="O19" s="42"/>
      <c r="P19" s="42">
        <f ca="1">IF(NOW()&gt;$A19,P18+N19+O19,"")</f>
        <v>111.12328767123287</v>
      </c>
      <c r="Q19" s="42">
        <v>1</v>
      </c>
      <c r="R19" s="42"/>
      <c r="S19" s="42">
        <f ca="1">IF(NOW()&gt;$A19,S18+Q19+R19,"")</f>
        <v>4</v>
      </c>
    </row>
    <row r="20" spans="1:19" ht="12.75">
      <c r="A20" s="34">
        <f>A19+14</f>
        <v>39543</v>
      </c>
      <c r="B20" s="42">
        <f>IF(H20+N20&lt;&gt;0,H20+N20,"")</f>
      </c>
      <c r="C20" s="42">
        <f>IF(I20+O20&lt;&gt;0,I20+O20,"")</f>
      </c>
      <c r="D20" s="42">
        <f ca="1">IF(NOW()&gt;$A20,P20+J20,"")</f>
        <v>120</v>
      </c>
      <c r="E20" s="42">
        <f>IF(K20+Q20&lt;&gt;0,K20+Q20,"")</f>
        <v>1</v>
      </c>
      <c r="F20" s="42">
        <f>IF(L20+R20&lt;&gt;0,L20+R20,"")</f>
      </c>
      <c r="G20" s="42">
        <f ca="1">IF(NOW()&gt;$A20,S20+M20,"")</f>
        <v>5</v>
      </c>
      <c r="H20" s="42"/>
      <c r="I20" s="42"/>
      <c r="J20" s="42">
        <f ca="1">IF(NOW()&gt;$A20,J19+H20+I20,"")</f>
        <v>8.876712328767127</v>
      </c>
      <c r="K20" s="64"/>
      <c r="L20" s="64"/>
      <c r="M20" s="64">
        <f ca="1">IF(NOW()&gt;$A20,M19+K20+L20,"")</f>
        <v>0</v>
      </c>
      <c r="N20" s="42"/>
      <c r="O20" s="42"/>
      <c r="P20" s="42">
        <f ca="1">IF(NOW()&gt;$A20,P19+N20+O20,"")</f>
        <v>111.12328767123287</v>
      </c>
      <c r="Q20" s="42">
        <v>1</v>
      </c>
      <c r="R20" s="42"/>
      <c r="S20" s="42">
        <f ca="1">IF(NOW()&gt;$A20,S19+Q20+R20,"")</f>
        <v>5</v>
      </c>
    </row>
    <row r="21" spans="1:19" ht="12.75">
      <c r="A21" s="34">
        <f>A20+14</f>
        <v>39557</v>
      </c>
      <c r="B21" s="42">
        <f>IF(H21+N21&lt;&gt;0,H21+N21,"")</f>
      </c>
      <c r="C21" s="42">
        <f>IF(I21+O21&lt;&gt;0,I21+O21,"")</f>
      </c>
      <c r="D21" s="42">
        <f ca="1">IF(NOW()&gt;$A21,P21+J21,"")</f>
        <v>120</v>
      </c>
      <c r="E21" s="42">
        <f>IF(K21+Q21&lt;&gt;0,K21+Q21,"")</f>
        <v>1</v>
      </c>
      <c r="F21" s="42">
        <f>IF(L21+R21&lt;&gt;0,L21+R21,"")</f>
      </c>
      <c r="G21" s="42">
        <f ca="1">IF(NOW()&gt;$A21,S21+M21,"")</f>
        <v>6</v>
      </c>
      <c r="H21" s="42"/>
      <c r="I21" s="42"/>
      <c r="J21" s="42">
        <f ca="1">IF(NOW()&gt;$A21,J20+H21+I21,"")</f>
        <v>8.876712328767127</v>
      </c>
      <c r="K21" s="64"/>
      <c r="L21" s="64"/>
      <c r="M21" s="64">
        <f ca="1">IF(NOW()&gt;$A21,M20+K21+L21,"")</f>
        <v>0</v>
      </c>
      <c r="N21" s="42"/>
      <c r="O21" s="42"/>
      <c r="P21" s="42">
        <f ca="1">IF(NOW()&gt;$A21,P20+N21+O21,"")</f>
        <v>111.12328767123287</v>
      </c>
      <c r="Q21" s="42">
        <v>1</v>
      </c>
      <c r="R21" s="42"/>
      <c r="S21" s="42">
        <f ca="1">IF(NOW()&gt;$A21,S20+Q21+R21,"")</f>
        <v>6</v>
      </c>
    </row>
    <row r="22" spans="1:19" ht="12.75">
      <c r="A22" s="34">
        <f>A21+14</f>
        <v>39571</v>
      </c>
      <c r="B22" s="42">
        <f>IF(H22+N22&lt;&gt;0,H22+N22,"")</f>
      </c>
      <c r="C22" s="42">
        <f>IF(I22+O22&lt;&gt;0,I22+O22,"")</f>
      </c>
      <c r="D22" s="42">
        <f ca="1">IF(NOW()&gt;$A22,P22+J22,"")</f>
        <v>120</v>
      </c>
      <c r="E22" s="42">
        <f>IF(K22+Q22&lt;&gt;0,K22+Q22,"")</f>
        <v>1</v>
      </c>
      <c r="F22" s="42">
        <f>IF(L22+R22&lt;&gt;0,L22+R22,"")</f>
      </c>
      <c r="G22" s="42">
        <f ca="1">IF(NOW()&gt;$A22,S22+M22,"")</f>
        <v>7</v>
      </c>
      <c r="H22" s="42"/>
      <c r="I22" s="42"/>
      <c r="J22" s="42">
        <f ca="1">IF(NOW()&gt;$A22,J21+H22+I22,"")</f>
        <v>8.876712328767127</v>
      </c>
      <c r="K22" s="64"/>
      <c r="L22" s="64"/>
      <c r="M22" s="64">
        <f ca="1">IF(NOW()&gt;$A22,M21+K22+L22,"")</f>
        <v>0</v>
      </c>
      <c r="N22" s="42"/>
      <c r="O22" s="42"/>
      <c r="P22" s="42">
        <f ca="1">IF(NOW()&gt;$A22,P21+N22+O22,"")</f>
        <v>111.12328767123287</v>
      </c>
      <c r="Q22" s="42">
        <v>1</v>
      </c>
      <c r="R22" s="42"/>
      <c r="S22" s="42">
        <f ca="1">IF(NOW()&gt;$A22,S21+Q22+R22,"")</f>
        <v>7</v>
      </c>
    </row>
    <row r="23" spans="1:19" ht="12.75">
      <c r="A23" s="34">
        <f>A22+14</f>
        <v>39585</v>
      </c>
      <c r="B23" s="42">
        <f>IF(H23+N23&lt;&gt;0,H23+N23,"")</f>
      </c>
      <c r="C23" s="42">
        <f>IF(I23+O23&lt;&gt;0,I23+O23,"")</f>
        <v>-1</v>
      </c>
      <c r="D23" s="42">
        <f ca="1">IF(NOW()&gt;$A23,P23+J23,"")</f>
        <v>119</v>
      </c>
      <c r="E23" s="42">
        <f>IF(K23+Q23&lt;&gt;0,K23+Q23,"")</f>
        <v>1</v>
      </c>
      <c r="F23" s="42">
        <f>IF(L23+R23&lt;&gt;0,L23+R23,"")</f>
        <v>-7</v>
      </c>
      <c r="G23" s="42">
        <f ca="1">IF(NOW()&gt;$A23,S23+M23,"")</f>
        <v>1</v>
      </c>
      <c r="H23" s="42"/>
      <c r="I23" s="42">
        <v>-1</v>
      </c>
      <c r="J23" s="42">
        <f ca="1">IF(NOW()&gt;$A23,J22+H23+I23,"")</f>
        <v>7.876712328767127</v>
      </c>
      <c r="K23" s="64"/>
      <c r="L23" s="64"/>
      <c r="M23" s="64">
        <f ca="1">IF(NOW()&gt;$A23,M22+K23+L23,"")</f>
        <v>0</v>
      </c>
      <c r="N23" s="42"/>
      <c r="O23" s="42"/>
      <c r="P23" s="42">
        <f ca="1">IF(NOW()&gt;$A23,P22+N23+O23,"")</f>
        <v>111.12328767123287</v>
      </c>
      <c r="Q23" s="42">
        <v>1</v>
      </c>
      <c r="R23" s="42">
        <v>-7</v>
      </c>
      <c r="S23" s="42">
        <f ca="1">IF(NOW()&gt;$A23,S22+Q23+R23,"")</f>
        <v>1</v>
      </c>
    </row>
    <row r="24" spans="1:19" ht="12.75">
      <c r="A24" s="34">
        <f>A23+14</f>
        <v>39599</v>
      </c>
      <c r="B24" s="42">
        <f>IF(H24+N24&lt;&gt;0,H24+N24,"")</f>
      </c>
      <c r="C24" s="42">
        <f>IF(I24+O24&lt;&gt;0,I24+O24,"")</f>
      </c>
      <c r="D24" s="42">
        <f ca="1">IF(NOW()&gt;$A24,P24+J24,"")</f>
        <v>119</v>
      </c>
      <c r="E24" s="42">
        <f>IF(K24+Q24&lt;&gt;0,K24+Q24,"")</f>
      </c>
      <c r="F24" s="42">
        <f>IF(L24+R24&lt;&gt;0,L24+R24,"")</f>
      </c>
      <c r="G24" s="42">
        <f ca="1">IF(NOW()&gt;$A24,S24+M24,"")</f>
        <v>1</v>
      </c>
      <c r="H24" s="42"/>
      <c r="I24" s="42"/>
      <c r="J24" s="42">
        <f ca="1">IF(NOW()&gt;$A24,J23+H24+I24,"")</f>
        <v>7.876712328767127</v>
      </c>
      <c r="K24" s="64"/>
      <c r="L24" s="64"/>
      <c r="M24" s="64">
        <f ca="1">IF(NOW()&gt;$A24,M23+K24+L24,"")</f>
        <v>0</v>
      </c>
      <c r="N24" s="42"/>
      <c r="O24" s="42"/>
      <c r="P24" s="42">
        <f ca="1">IF(NOW()&gt;$A24,P23+N24+O24,"")</f>
        <v>111.12328767123287</v>
      </c>
      <c r="Q24" s="59">
        <v>0</v>
      </c>
      <c r="R24" s="42"/>
      <c r="S24" s="42">
        <f ca="1">IF(NOW()&gt;$A24,S23+Q24+R24,"")</f>
        <v>1</v>
      </c>
    </row>
    <row r="25" spans="1:19" ht="12.75">
      <c r="A25" s="34">
        <f>A24+14</f>
        <v>39613</v>
      </c>
      <c r="B25" s="42">
        <f>IF(H25+N25&lt;&gt;0,H25+N25,"")</f>
      </c>
      <c r="C25" s="42">
        <f>IF(I25+O25&lt;&gt;0,I25+O25,"")</f>
      </c>
      <c r="D25" s="42">
        <f ca="1">IF(NOW()&gt;$A25,P25+J25,"")</f>
        <v>119</v>
      </c>
      <c r="E25" s="42">
        <f>IF(K25+Q25&lt;&gt;0,K25+Q25,"")</f>
        <v>1</v>
      </c>
      <c r="F25" s="42">
        <f>IF(L25+R25&lt;&gt;0,L25+R25,"")</f>
      </c>
      <c r="G25" s="42">
        <f ca="1">IF(NOW()&gt;$A25,S25+M25,"")</f>
        <v>2</v>
      </c>
      <c r="H25" s="42"/>
      <c r="I25" s="42"/>
      <c r="J25" s="42">
        <f ca="1">IF(NOW()&gt;$A25,J24+H25+I25,"")</f>
        <v>7.876712328767127</v>
      </c>
      <c r="K25" s="64"/>
      <c r="L25" s="64"/>
      <c r="M25" s="64">
        <f ca="1">IF(NOW()&gt;$A25,M24+K25+L25,"")</f>
        <v>0</v>
      </c>
      <c r="N25" s="42"/>
      <c r="O25" s="42"/>
      <c r="P25" s="42">
        <f ca="1">IF(NOW()&gt;$A25,P24+N25+O25,"")</f>
        <v>111.12328767123287</v>
      </c>
      <c r="Q25" s="42">
        <v>1</v>
      </c>
      <c r="R25" s="42"/>
      <c r="S25" s="42">
        <f ca="1">IF(NOW()&gt;$A25,S24+Q25+R25,"")</f>
        <v>2</v>
      </c>
    </row>
    <row r="26" spans="1:19" ht="12.75">
      <c r="A26" s="34">
        <f>A25+14</f>
        <v>39627</v>
      </c>
      <c r="B26" s="42">
        <f>IF(H26+N26&lt;&gt;0,H26+N26,"")</f>
      </c>
      <c r="C26" s="42">
        <f>IF(I26+O26&lt;&gt;0,I26+O26,"")</f>
      </c>
      <c r="D26" s="42">
        <f ca="1">IF(NOW()&gt;$A26,P26+J26,"")</f>
        <v>119</v>
      </c>
      <c r="E26" s="42">
        <f>IF(K26+Q26&lt;&gt;0,K26+Q26,"")</f>
        <v>1</v>
      </c>
      <c r="F26" s="42">
        <f>IF(L26+R26&lt;&gt;0,L26+R26,"")</f>
      </c>
      <c r="G26" s="42">
        <f ca="1">IF(NOW()&gt;$A26,S26+M26,"")</f>
        <v>3</v>
      </c>
      <c r="H26" s="42"/>
      <c r="I26" s="42"/>
      <c r="J26" s="42">
        <f ca="1">IF(NOW()&gt;$A26,J25+H26+I26,"")</f>
        <v>7.876712328767127</v>
      </c>
      <c r="K26" s="64"/>
      <c r="L26" s="64"/>
      <c r="M26" s="64">
        <f ca="1">IF(NOW()&gt;$A26,M25+K26+L26,"")</f>
        <v>0</v>
      </c>
      <c r="N26" s="42"/>
      <c r="O26" s="42"/>
      <c r="P26" s="42">
        <f ca="1">IF(NOW()&gt;$A26,P25+N26+O26,"")</f>
        <v>111.12328767123287</v>
      </c>
      <c r="Q26" s="42">
        <v>1</v>
      </c>
      <c r="R26" s="42"/>
      <c r="S26" s="42">
        <f ca="1">IF(NOW()&gt;$A26,S25+Q26+R26,"")</f>
        <v>3</v>
      </c>
    </row>
    <row r="27" spans="1:19" ht="12.75">
      <c r="A27" s="34">
        <f>A26+14</f>
        <v>39641</v>
      </c>
      <c r="B27" s="42">
        <f>IF(H27+N27&lt;&gt;0,H27+N27,"")</f>
      </c>
      <c r="C27" s="42">
        <f>IF(I27+O27&lt;&gt;0,I27+O27,"")</f>
      </c>
      <c r="D27" s="42">
        <f ca="1">IF(NOW()&gt;$A27,P27+J27,"")</f>
        <v>119</v>
      </c>
      <c r="E27" s="42">
        <f>IF(K27+Q27&lt;&gt;0,K27+Q27,"")</f>
        <v>1</v>
      </c>
      <c r="F27" s="42">
        <f>IF(L27+R27&lt;&gt;0,L27+R27,"")</f>
      </c>
      <c r="G27" s="42">
        <f ca="1">IF(NOW()&gt;$A27,S27+M27,"")</f>
        <v>4</v>
      </c>
      <c r="H27" s="42"/>
      <c r="I27" s="42"/>
      <c r="J27" s="42">
        <f ca="1">IF(NOW()&gt;$A27,J26+H27+I27,"")</f>
        <v>7.876712328767127</v>
      </c>
      <c r="K27" s="64"/>
      <c r="L27" s="64"/>
      <c r="M27" s="64">
        <f ca="1">IF(NOW()&gt;$A27,M26+K27+L27,"")</f>
        <v>0</v>
      </c>
      <c r="N27" s="42"/>
      <c r="O27" s="42"/>
      <c r="P27" s="42">
        <f ca="1">IF(NOW()&gt;$A27,P26+N27+O27,"")</f>
        <v>111.12328767123287</v>
      </c>
      <c r="Q27" s="42">
        <v>1</v>
      </c>
      <c r="R27" s="42"/>
      <c r="S27" s="42">
        <f ca="1">IF(NOW()&gt;$A27,S26+Q27+R27,"")</f>
        <v>4</v>
      </c>
    </row>
    <row r="28" spans="1:19" ht="12.75">
      <c r="A28" s="34">
        <f>A27+14</f>
        <v>39655</v>
      </c>
      <c r="B28" s="42">
        <f>IF(H28+N28&lt;&gt;0,H28+N28,"")</f>
      </c>
      <c r="C28" s="42">
        <f>IF(I28+O28&lt;&gt;0,I28+O28,"")</f>
      </c>
      <c r="D28" s="42">
        <f ca="1">IF(NOW()&gt;$A28,P28+J28,"")</f>
        <v>119</v>
      </c>
      <c r="E28" s="42">
        <f>IF(K28+Q28&lt;&gt;0,K28+Q28,"")</f>
        <v>1</v>
      </c>
      <c r="F28" s="42">
        <f>IF(L28+R28&lt;&gt;0,L28+R28,"")</f>
        <v>-4</v>
      </c>
      <c r="G28" s="42">
        <f ca="1">IF(NOW()&gt;$A28,S28+M28,"")</f>
        <v>1</v>
      </c>
      <c r="H28" s="42"/>
      <c r="I28" s="42"/>
      <c r="J28" s="42">
        <f ca="1">IF(NOW()&gt;$A28,J27+H28+I28,"")</f>
        <v>7.876712328767127</v>
      </c>
      <c r="K28" s="64"/>
      <c r="L28" s="64"/>
      <c r="M28" s="64">
        <f ca="1">IF(NOW()&gt;$A28,M27+K28+L28,"")</f>
        <v>0</v>
      </c>
      <c r="N28" s="42"/>
      <c r="O28" s="42"/>
      <c r="P28" s="42">
        <f ca="1">IF(NOW()&gt;$A28,P27+N28+O28,"")</f>
        <v>111.12328767123287</v>
      </c>
      <c r="Q28" s="42">
        <v>1</v>
      </c>
      <c r="R28" s="42">
        <v>-4</v>
      </c>
      <c r="S28" s="42">
        <f ca="1">IF(NOW()&gt;$A28,S27+Q28+R28,"")</f>
        <v>1</v>
      </c>
    </row>
    <row r="29" spans="1:19" ht="12.75">
      <c r="A29" s="34">
        <f>A28+14</f>
        <v>39669</v>
      </c>
      <c r="B29" s="42">
        <f>IF(H29+N29&lt;&gt;0,H29+N29,"")</f>
      </c>
      <c r="C29" s="42">
        <f>IF(I29+O29&lt;&gt;0,I29+O29,"")</f>
      </c>
      <c r="D29" s="42">
        <f ca="1">IF(NOW()&gt;$A29,P29+J29,"")</f>
        <v>119</v>
      </c>
      <c r="E29" s="42">
        <f>IF(K29+Q29&lt;&gt;0,K29+Q29,"")</f>
        <v>1</v>
      </c>
      <c r="F29" s="42">
        <f>IF(L29+R29&lt;&gt;0,L29+R29,"")</f>
      </c>
      <c r="G29" s="42">
        <f ca="1">IF(NOW()&gt;$A29,S29+M29,"")</f>
        <v>2</v>
      </c>
      <c r="H29" s="42"/>
      <c r="I29" s="42"/>
      <c r="J29" s="42">
        <f ca="1">IF(NOW()&gt;$A29,J28+H29+I29,"")</f>
        <v>7.876712328767127</v>
      </c>
      <c r="K29" s="64"/>
      <c r="L29" s="64"/>
      <c r="M29" s="64">
        <f ca="1">IF(NOW()&gt;$A29,M28+K29+L29,"")</f>
        <v>0</v>
      </c>
      <c r="N29" s="42"/>
      <c r="O29" s="42"/>
      <c r="P29" s="42">
        <f ca="1">IF(NOW()&gt;$A29,P28+N29+O29,"")</f>
        <v>111.12328767123287</v>
      </c>
      <c r="Q29" s="42">
        <v>1</v>
      </c>
      <c r="R29" s="42"/>
      <c r="S29" s="42">
        <f ca="1">IF(NOW()&gt;$A29,S28+Q29+R29,"")</f>
        <v>2</v>
      </c>
    </row>
    <row r="30" spans="1:19" ht="12.75">
      <c r="A30" s="34">
        <f>A29+14</f>
        <v>39683</v>
      </c>
      <c r="B30" s="42">
        <f>IF(H30+N30&lt;&gt;0,H30+N30,"")</f>
      </c>
      <c r="C30" s="42">
        <f>IF(I30+O30&lt;&gt;0,I30+O30,"")</f>
      </c>
      <c r="D30" s="42">
        <f ca="1">IF(NOW()&gt;$A30,P30+J30,"")</f>
        <v>119</v>
      </c>
      <c r="E30" s="42">
        <f>IF(K30+Q30&lt;&gt;0,K30+Q30,"")</f>
        <v>1</v>
      </c>
      <c r="F30" s="42">
        <f>IF(L30+R30&lt;&gt;0,L30+R30,"")</f>
      </c>
      <c r="G30" s="42">
        <f ca="1">IF(NOW()&gt;$A30,S30+M30,"")</f>
        <v>3</v>
      </c>
      <c r="H30" s="42"/>
      <c r="I30" s="42"/>
      <c r="J30" s="42">
        <f ca="1">IF(NOW()&gt;$A30,J29+H30+I30,"")</f>
        <v>7.876712328767127</v>
      </c>
      <c r="K30" s="64"/>
      <c r="L30" s="64"/>
      <c r="M30" s="64">
        <f ca="1">IF(NOW()&gt;$A30,M29+K30+L30,"")</f>
        <v>0</v>
      </c>
      <c r="N30" s="42"/>
      <c r="O30" s="42"/>
      <c r="P30" s="42">
        <f ca="1">IF(NOW()&gt;$A30,P29+N30+O30,"")</f>
        <v>111.12328767123287</v>
      </c>
      <c r="Q30" s="42">
        <v>1</v>
      </c>
      <c r="R30" s="42"/>
      <c r="S30" s="42">
        <f ca="1">IF(NOW()&gt;$A30,S29+Q30+R30,"")</f>
        <v>3</v>
      </c>
    </row>
    <row r="31" spans="1:19" ht="12.75">
      <c r="A31" s="34">
        <f>A30+14</f>
        <v>39697</v>
      </c>
      <c r="B31" s="42">
        <f>IF(H31+N31&lt;&gt;0,H31+N31,"")</f>
      </c>
      <c r="C31" s="42">
        <f>IF(I31+O31&lt;&gt;0,I31+O31,"")</f>
      </c>
      <c r="D31" s="42">
        <f ca="1">IF(NOW()&gt;$A31,P31+J31,"")</f>
        <v>119</v>
      </c>
      <c r="E31" s="42">
        <f>IF(K31+Q31&lt;&gt;0,K31+Q31,"")</f>
        <v>1</v>
      </c>
      <c r="F31" s="42">
        <f>IF(L31+R31&lt;&gt;0,L31+R31,"")</f>
      </c>
      <c r="G31" s="42">
        <f ca="1">IF(NOW()&gt;$A31,S31+M31,"")</f>
        <v>4</v>
      </c>
      <c r="H31" s="42"/>
      <c r="I31" s="42"/>
      <c r="J31" s="42">
        <f ca="1">IF(NOW()&gt;$A31,J30+H31+I31,"")</f>
        <v>7.876712328767127</v>
      </c>
      <c r="K31" s="64"/>
      <c r="L31" s="64"/>
      <c r="M31" s="64">
        <f ca="1">IF(NOW()&gt;$A31,M30+K31+L31,"")</f>
        <v>0</v>
      </c>
      <c r="N31" s="42"/>
      <c r="O31" s="42"/>
      <c r="P31" s="42">
        <f ca="1">IF(NOW()&gt;$A31,P30+N31+O31,"")</f>
        <v>111.12328767123287</v>
      </c>
      <c r="Q31" s="42">
        <v>1</v>
      </c>
      <c r="R31" s="42"/>
      <c r="S31" s="42">
        <f ca="1">IF(NOW()&gt;$A31,S30+Q31+R31,"")</f>
        <v>4</v>
      </c>
    </row>
    <row r="32" spans="1:19" ht="12.75">
      <c r="A32" s="34">
        <f>A31+14</f>
        <v>39711</v>
      </c>
      <c r="B32" s="42">
        <f>IF(H32+N32&lt;&gt;0,H32+N32,"")</f>
      </c>
      <c r="C32" s="42">
        <f>IF(I32+O32&lt;&gt;0,I32+O32,"")</f>
      </c>
      <c r="D32" s="42">
        <f ca="1">IF(NOW()&gt;$A32,P32+J32,"")</f>
        <v>119</v>
      </c>
      <c r="E32" s="42">
        <f>IF(K32+Q32&lt;&gt;0,K32+Q32,"")</f>
        <v>1</v>
      </c>
      <c r="F32" s="42">
        <f>IF(L32+R32&lt;&gt;0,L32+R32,"")</f>
      </c>
      <c r="G32" s="42">
        <f ca="1">IF(NOW()&gt;$A32,S32+M32,"")</f>
        <v>5</v>
      </c>
      <c r="H32" s="42"/>
      <c r="I32" s="42"/>
      <c r="J32" s="42">
        <f ca="1">IF(NOW()&gt;$A32,J31+H32+I32,"")</f>
        <v>7.876712328767127</v>
      </c>
      <c r="K32" s="64"/>
      <c r="L32" s="64"/>
      <c r="M32" s="64">
        <f ca="1">IF(NOW()&gt;$A32,M31+K32+L32,"")</f>
        <v>0</v>
      </c>
      <c r="N32" s="42"/>
      <c r="O32" s="42"/>
      <c r="P32" s="42">
        <f ca="1">IF(NOW()&gt;$A32,P31+N32+O32,"")</f>
        <v>111.12328767123287</v>
      </c>
      <c r="Q32" s="42">
        <v>1</v>
      </c>
      <c r="R32" s="42"/>
      <c r="S32" s="42">
        <f ca="1">IF(NOW()&gt;$A32,S31+Q32+R32,"")</f>
        <v>5</v>
      </c>
    </row>
    <row r="33" spans="1:19" ht="12.75">
      <c r="A33" s="34">
        <f>A32+14</f>
        <v>39725</v>
      </c>
      <c r="B33" s="42">
        <f>IF(H33+N33&lt;&gt;0,H33+N33,"")</f>
      </c>
      <c r="C33" s="42">
        <f>IF(I33+O33&lt;&gt;0,I33+O33,"")</f>
      </c>
      <c r="D33" s="42">
        <f ca="1">IF(NOW()&gt;$A33,P33+J33,"")</f>
        <v>119</v>
      </c>
      <c r="E33" s="42">
        <f>IF(K33+Q33&lt;&gt;0,K33+Q33,"")</f>
        <v>1</v>
      </c>
      <c r="F33" s="42">
        <f>IF(L33+R33&lt;&gt;0,L33+R33,"")</f>
      </c>
      <c r="G33" s="42">
        <f ca="1">IF(NOW()&gt;$A33,S33+M33,"")</f>
        <v>6</v>
      </c>
      <c r="H33" s="42"/>
      <c r="I33" s="42"/>
      <c r="J33" s="42">
        <f ca="1">IF(NOW()&gt;$A33,J32+H33+I33,"")</f>
        <v>7.876712328767127</v>
      </c>
      <c r="K33" s="64"/>
      <c r="L33" s="64"/>
      <c r="M33" s="64">
        <f ca="1">IF(NOW()&gt;$A33,M32+K33+L33,"")</f>
        <v>0</v>
      </c>
      <c r="N33" s="42"/>
      <c r="O33" s="42"/>
      <c r="P33" s="42">
        <f ca="1">IF(NOW()&gt;$A33,P32+N33+O33,"")</f>
        <v>111.12328767123287</v>
      </c>
      <c r="Q33" s="42">
        <v>1</v>
      </c>
      <c r="R33" s="42"/>
      <c r="S33" s="42">
        <f ca="1">IF(NOW()&gt;$A33,S32+Q33+R33,"")</f>
        <v>6</v>
      </c>
    </row>
    <row r="34" spans="1:19" ht="12.75">
      <c r="A34" s="34">
        <f>A33+14</f>
        <v>39739</v>
      </c>
      <c r="B34" s="42">
        <f>IF(H34+N34&lt;&gt;0,H34+N34,"")</f>
      </c>
      <c r="C34" s="42">
        <f>IF(I34+O34&lt;&gt;0,I34+O34,"")</f>
      </c>
      <c r="D34" s="42">
        <f ca="1">IF(NOW()&gt;$A34,P34+J34,"")</f>
        <v>119</v>
      </c>
      <c r="E34" s="42">
        <f>IF(K34+Q34&lt;&gt;0,K34+Q34,"")</f>
        <v>1</v>
      </c>
      <c r="F34" s="42">
        <f>IF(L34+R34&lt;&gt;0,L34+R34,"")</f>
        <v>-6</v>
      </c>
      <c r="G34" s="42">
        <f ca="1">IF(NOW()&gt;$A34,S34+M34,"")</f>
        <v>1</v>
      </c>
      <c r="H34" s="42"/>
      <c r="I34" s="42"/>
      <c r="J34" s="42">
        <f ca="1">IF(NOW()&gt;$A34,J33+H34+I34,"")</f>
        <v>7.876712328767127</v>
      </c>
      <c r="K34" s="64"/>
      <c r="L34" s="64"/>
      <c r="M34" s="64">
        <f ca="1">IF(NOW()&gt;$A34,M33+K34+L34,"")</f>
        <v>0</v>
      </c>
      <c r="N34" s="42"/>
      <c r="O34" s="42"/>
      <c r="P34" s="42">
        <f ca="1">IF(NOW()&gt;$A34,P33+N34+O34,"")</f>
        <v>111.12328767123287</v>
      </c>
      <c r="Q34" s="42">
        <v>1</v>
      </c>
      <c r="R34" s="42">
        <v>-6</v>
      </c>
      <c r="S34" s="42">
        <f ca="1">IF(NOW()&gt;$A34,S33+Q34+R34,"")</f>
        <v>1</v>
      </c>
    </row>
    <row r="35" spans="1:19" ht="12.75">
      <c r="A35" s="34">
        <f>A34+14</f>
        <v>39753</v>
      </c>
      <c r="B35" s="42">
        <f>IF(H35+N35&lt;&gt;0,H35+N35,"")</f>
      </c>
      <c r="C35" s="42">
        <f>IF(I35+O35&lt;&gt;0,I35+O35,"")</f>
        <v>-16</v>
      </c>
      <c r="D35" s="42">
        <f ca="1">IF(NOW()&gt;$A35,P35+J35,"")</f>
        <v>103</v>
      </c>
      <c r="E35" s="42">
        <f>IF(K35+Q35&lt;&gt;0,K35+Q35,"")</f>
        <v>1</v>
      </c>
      <c r="F35" s="42">
        <f>IF(L35+R35&lt;&gt;0,L35+R35,"")</f>
      </c>
      <c r="G35" s="42">
        <f ca="1">IF(NOW()&gt;$A35,S35+M35,"")</f>
        <v>2</v>
      </c>
      <c r="H35" s="42"/>
      <c r="I35" s="42">
        <v>-16</v>
      </c>
      <c r="J35" s="42">
        <f ca="1">IF(NOW()&gt;$A35,J34+H35+I35,"")</f>
        <v>-8.123287671232873</v>
      </c>
      <c r="K35" s="64"/>
      <c r="L35" s="64"/>
      <c r="M35" s="64">
        <f ca="1">IF(NOW()&gt;$A35,M34+K35+L35,"")</f>
        <v>0</v>
      </c>
      <c r="P35" s="42">
        <f ca="1">IF(NOW()&gt;$A35,P34+N35+O35,"")</f>
        <v>111.12328767123287</v>
      </c>
      <c r="Q35" s="42">
        <v>1</v>
      </c>
      <c r="R35" s="42"/>
      <c r="S35" s="42">
        <f ca="1">IF(NOW()&gt;$A35,S34+Q35+R35,"")</f>
        <v>2</v>
      </c>
    </row>
    <row r="36" spans="1:19" ht="12.75">
      <c r="A36" s="34">
        <f>A35+14</f>
        <v>39767</v>
      </c>
      <c r="B36" s="42">
        <f>IF(H36+N36&lt;&gt;0,H36+N36,"")</f>
      </c>
      <c r="C36" s="42">
        <f>IF(I36+O36&lt;&gt;0,I36+O36,"")</f>
      </c>
      <c r="D36" s="42">
        <f ca="1">IF(NOW()&gt;$A36,P36+J36,"")</f>
        <v>103</v>
      </c>
      <c r="E36" s="42">
        <f>IF(K36+Q36&lt;&gt;0,K36+Q36,"")</f>
        <v>1</v>
      </c>
      <c r="F36" s="42">
        <f>IF(L36+R36&lt;&gt;0,L36+R36,"")</f>
      </c>
      <c r="G36" s="42">
        <f ca="1">IF(NOW()&gt;$A36,IF(S36+M36&gt;24,24,S36+M36),"")</f>
        <v>3</v>
      </c>
      <c r="H36" s="42"/>
      <c r="I36" s="42"/>
      <c r="J36" s="42">
        <f ca="1">IF(NOW()&gt;$A36,J35+H36+I36,"")</f>
        <v>-8.123287671232873</v>
      </c>
      <c r="K36" s="64"/>
      <c r="L36" s="64"/>
      <c r="M36" s="64">
        <f ca="1">IF(NOW()&gt;$A36,M35+K36+L36,"")</f>
        <v>0</v>
      </c>
      <c r="N36" s="42"/>
      <c r="O36" s="42"/>
      <c r="P36" s="42">
        <f ca="1">IF(NOW()&gt;$A36,P35+N36+O36,"")</f>
        <v>111.12328767123287</v>
      </c>
      <c r="Q36" s="42">
        <v>1</v>
      </c>
      <c r="R36" s="42"/>
      <c r="S36" s="42">
        <f ca="1">IF(NOW()&gt;$A36,IF(S35+Q36+R36&gt;24,24,S35+Q36+R36),"")</f>
        <v>3</v>
      </c>
    </row>
    <row r="37" spans="1:19" ht="12.75">
      <c r="A37" s="34">
        <f>A36+14</f>
        <v>39781</v>
      </c>
      <c r="B37" s="42">
        <f>IF(H37+N37&lt;&gt;0,H37+N37,"")</f>
      </c>
      <c r="C37" s="42">
        <f>IF(I37+O37&lt;&gt;0,I37+O37,"")</f>
        <v>-10.5</v>
      </c>
      <c r="D37" s="42">
        <f ca="1">IF(NOW()&gt;$A37,P37+J37,"")</f>
        <v>92.5</v>
      </c>
      <c r="E37" s="42">
        <f>IF(K37+Q37&lt;&gt;0,K37+Q37,"")</f>
      </c>
      <c r="F37" s="42">
        <f>IF(L37+R37&lt;&gt;0,L37+R37,"")</f>
      </c>
      <c r="G37" s="42">
        <f ca="1">IF(NOW()&gt;$A37,IF(S37+M37&gt;24,24,S37+M37),"")</f>
        <v>3</v>
      </c>
      <c r="H37" s="42"/>
      <c r="I37" s="42">
        <v>-10.5</v>
      </c>
      <c r="J37" s="42">
        <f ca="1">IF(NOW()&gt;$A37,J36+H37+I37,"")</f>
        <v>-18.623287671232873</v>
      </c>
      <c r="K37" s="64"/>
      <c r="L37" s="64"/>
      <c r="M37" s="64">
        <f ca="1">IF(NOW()&gt;$A37,M36+K37+L37,"")</f>
        <v>0</v>
      </c>
      <c r="N37" s="42"/>
      <c r="O37" s="42"/>
      <c r="P37" s="42">
        <f ca="1">IF(NOW()&gt;$A37,P36+N37+O37,"")</f>
        <v>111.12328767123287</v>
      </c>
      <c r="Q37" s="59">
        <v>0</v>
      </c>
      <c r="R37" s="42"/>
      <c r="S37" s="42">
        <f ca="1">IF(NOW()&gt;$A37,IF(S36+Q37+R37&gt;24,24,S36+Q37+R37),"")</f>
        <v>3</v>
      </c>
    </row>
    <row r="38" spans="1:19" ht="12.75">
      <c r="A38" s="34">
        <f>A37+14</f>
        <v>39795</v>
      </c>
      <c r="B38" s="42">
        <f>IF(H38+N38&lt;&gt;0,H38+N38,"")</f>
      </c>
      <c r="C38" s="42">
        <f>IF(I38+O38&lt;&gt;0,I38+O38,"")</f>
      </c>
      <c r="D38" s="42">
        <f ca="1">IF(NOW()&gt;$A38,P38+J38,"")</f>
        <v>92.5</v>
      </c>
      <c r="E38" s="42">
        <f>IF(K38+Q38&lt;&gt;0,K38+Q38,"")</f>
        <v>1</v>
      </c>
      <c r="F38" s="42">
        <f>IF(L38+R38&lt;&gt;0,L38+R38,"")</f>
      </c>
      <c r="G38" s="42">
        <f ca="1">IF(NOW()&gt;$A38,IF(S38+M38&gt;24,24,S38+M38),"")</f>
        <v>4</v>
      </c>
      <c r="H38" s="42"/>
      <c r="I38" s="42"/>
      <c r="J38" s="42">
        <f ca="1">IF(NOW()&gt;$A38,J37+H38+I38,"")</f>
        <v>-18.623287671232873</v>
      </c>
      <c r="K38" s="64"/>
      <c r="L38" s="64"/>
      <c r="M38" s="64">
        <f ca="1">IF(NOW()&gt;$A38,M37+K38+L38,"")</f>
        <v>0</v>
      </c>
      <c r="P38" s="42">
        <f ca="1">IF(NOW()&gt;$A38,P37+N38+O38,"")</f>
        <v>111.12328767123287</v>
      </c>
      <c r="Q38" s="42">
        <v>1</v>
      </c>
      <c r="R38" s="42"/>
      <c r="S38" s="42">
        <f ca="1">IF(NOW()&gt;$A38,S37+Q38+R38,"")</f>
        <v>4</v>
      </c>
    </row>
    <row r="39" spans="1:19" ht="12.75">
      <c r="A39" s="34">
        <f>A38+14</f>
        <v>39809</v>
      </c>
      <c r="B39" s="42">
        <f>IF(H39+N39&lt;&gt;0,H39+N39,"")</f>
      </c>
      <c r="C39" s="42">
        <f>IF(I39+O39&lt;&gt;0,I39+O39,"")</f>
        <v>-16</v>
      </c>
      <c r="D39" s="42">
        <f ca="1">IF(NOW()&gt;$A39,P39+J39,"")</f>
        <v>76.5</v>
      </c>
      <c r="E39" s="42">
        <f>IF(K39+Q39&lt;&gt;0,K39+Q39,"")</f>
        <v>1</v>
      </c>
      <c r="F39" s="42">
        <f>IF(L39+R39&lt;&gt;0,L39+R39,"")</f>
      </c>
      <c r="G39" s="42">
        <f ca="1">IF(NOW()&gt;$A39,IF(S39+M39&gt;24,24,S39+M39),"")</f>
        <v>5</v>
      </c>
      <c r="H39" s="42"/>
      <c r="I39" s="42">
        <v>-16</v>
      </c>
      <c r="J39" s="42">
        <f ca="1">IF(NOW()&gt;$A39,J38+H39+I39,"")</f>
        <v>-34.62328767123287</v>
      </c>
      <c r="K39" s="64"/>
      <c r="L39" s="64"/>
      <c r="M39" s="64">
        <f ca="1">IF(NOW()&gt;$A39,M38+K39+L39,"")</f>
        <v>0</v>
      </c>
      <c r="P39" s="42">
        <f ca="1">IF(NOW()&gt;$A39,P38+N39+O39,"")</f>
        <v>111.12328767123287</v>
      </c>
      <c r="Q39" s="42">
        <v>1</v>
      </c>
      <c r="R39" s="42"/>
      <c r="S39" s="42">
        <f ca="1">IF(NOW()&gt;$A39,S38+Q39+R39,"")</f>
        <v>5</v>
      </c>
    </row>
    <row r="40" spans="1:19" ht="12.75">
      <c r="A40" s="34">
        <f>A39+14</f>
        <v>39823</v>
      </c>
      <c r="B40" s="42">
        <f>IF(H40+N40&lt;&gt;0,H40+N40,"")</f>
        <v>51.5</v>
      </c>
      <c r="C40" s="42">
        <f>IF(I40+O40&lt;&gt;0,I40+O40,"")</f>
        <v>-8</v>
      </c>
      <c r="D40" s="42">
        <f ca="1">IF(NOW()&gt;$A40,P40+J40,"")</f>
        <v>120</v>
      </c>
      <c r="E40" s="42">
        <f>IF(K40+Q40&lt;&gt;0,K40+Q40,"")</f>
        <v>1</v>
      </c>
      <c r="F40" s="42">
        <f>IF(L40+R40&lt;&gt;0,L40+R40,"")</f>
      </c>
      <c r="G40" s="42">
        <f ca="1">IF(NOW()&gt;$A40,IF(S40+M40&gt;24,24,S40+M40),"")</f>
        <v>6</v>
      </c>
      <c r="H40" s="67">
        <v>-39.25</v>
      </c>
      <c r="I40" s="42">
        <v>-8</v>
      </c>
      <c r="J40" s="42">
        <f ca="1">IF(NOW()&gt;$A40,J39+H40+I40,"")</f>
        <v>-81.87328767123287</v>
      </c>
      <c r="K40" s="64"/>
      <c r="L40" s="64"/>
      <c r="M40" s="64">
        <f ca="1">IF(NOW()&gt;$A40,M39+K40+L40,"")</f>
        <v>0</v>
      </c>
      <c r="N40" s="33">
        <f>120-29.25</f>
        <v>90.75</v>
      </c>
      <c r="P40" s="42">
        <f ca="1">IF(NOW()&gt;$A40,P39+N40+O40,"")</f>
        <v>201.87328767123287</v>
      </c>
      <c r="Q40" s="42">
        <v>1</v>
      </c>
      <c r="R40" s="42"/>
      <c r="S40" s="42">
        <f ca="1">IF(NOW()&gt;$A40,S39+Q40+R40,"")</f>
        <v>6</v>
      </c>
    </row>
    <row r="41" spans="1:19" ht="12.75">
      <c r="A41" s="34">
        <f>A40+14</f>
        <v>39837</v>
      </c>
      <c r="B41" s="42">
        <f>IF(H41+N41&lt;&gt;0,H41+N41,"")</f>
      </c>
      <c r="C41" s="42">
        <f>IF(I41+O41&lt;&gt;0,I41+O41,"")</f>
      </c>
      <c r="D41" s="42">
        <f ca="1">IF(NOW()&gt;$A41,P41+J41,"")</f>
        <v>120</v>
      </c>
      <c r="E41" s="42">
        <f>IF(K41+Q41&lt;&gt;0,K41+Q41,"")</f>
        <v>1</v>
      </c>
      <c r="F41" s="42">
        <f>IF(L41+R41&lt;&gt;0,L41+R41,"")</f>
      </c>
      <c r="G41" s="42">
        <f ca="1">IF(NOW()&gt;$A41,IF(S41+M41&gt;24,24,S41+M41),"")</f>
        <v>7</v>
      </c>
      <c r="H41" s="64"/>
      <c r="I41" s="64"/>
      <c r="J41" s="64">
        <f ca="1">IF(NOW()&gt;$A41,J40+H41+I41,"")</f>
        <v>-81.87328767123287</v>
      </c>
      <c r="K41" s="64"/>
      <c r="L41" s="64"/>
      <c r="M41" s="64">
        <f ca="1">IF(NOW()&gt;$A41,M40+K41+L41,"")</f>
        <v>0</v>
      </c>
      <c r="P41" s="42">
        <f ca="1">IF(NOW()&gt;$A41,P40+N41+O41,"")</f>
        <v>201.87328767123287</v>
      </c>
      <c r="Q41" s="42">
        <v>1</v>
      </c>
      <c r="R41" s="42"/>
      <c r="S41" s="42">
        <f ca="1">IF(NOW()&gt;$A41,S40+Q41+R41,"")</f>
        <v>7</v>
      </c>
    </row>
    <row r="42" spans="1:19" ht="12.75">
      <c r="A42" s="34">
        <f>A41+14</f>
        <v>39851</v>
      </c>
      <c r="B42" s="42">
        <f>IF(H42+N42&lt;&gt;0,H42+N42,"")</f>
      </c>
      <c r="C42" s="42">
        <f>IF(I42+O42&lt;&gt;0,I42+O42,"")</f>
      </c>
      <c r="D42" s="42">
        <f ca="1">IF(NOW()&gt;$A42,P42+J42,"")</f>
        <v>120</v>
      </c>
      <c r="E42" s="42">
        <f>IF(K42+Q42&lt;&gt;0,K42+Q42,"")</f>
        <v>1</v>
      </c>
      <c r="F42" s="42">
        <f>IF(L42+R42&lt;&gt;0,L42+R42,"")</f>
      </c>
      <c r="G42" s="42">
        <f ca="1">IF(NOW()&gt;$A42,IF(S42+M42&gt;24,24,S42+M42),"")</f>
        <v>8</v>
      </c>
      <c r="H42" s="64"/>
      <c r="I42" s="64"/>
      <c r="J42" s="64">
        <f ca="1">IF(NOW()&gt;$A42,J41+H42+I42,"")</f>
        <v>-81.87328767123287</v>
      </c>
      <c r="K42" s="64"/>
      <c r="L42" s="64"/>
      <c r="M42" s="64">
        <f ca="1">IF(NOW()&gt;$A42,M41+K42+L42,"")</f>
        <v>0</v>
      </c>
      <c r="P42" s="42">
        <f ca="1">IF(NOW()&gt;$A42,P41+N42+O42,"")</f>
        <v>201.87328767123287</v>
      </c>
      <c r="Q42" s="42">
        <v>1</v>
      </c>
      <c r="R42" s="42"/>
      <c r="S42" s="42">
        <f ca="1">IF(NOW()&gt;$A42,S41+Q42+R42,"")</f>
        <v>8</v>
      </c>
    </row>
    <row r="43" spans="1:19" ht="12.75">
      <c r="A43" s="34">
        <f>A42+14</f>
        <v>39865</v>
      </c>
      <c r="B43" s="42">
        <f>IF(H43+N43&lt;&gt;0,H43+N43,"")</f>
      </c>
      <c r="C43" s="42">
        <f>IF(I43+O43&lt;&gt;0,I43+O43,"")</f>
      </c>
      <c r="D43" s="42">
        <f ca="1">IF(NOW()&gt;$A43,P43+J43,"")</f>
        <v>120</v>
      </c>
      <c r="E43" s="42">
        <f>IF(K43+Q43&lt;&gt;0,K43+Q43,"")</f>
        <v>1</v>
      </c>
      <c r="F43" s="42">
        <f>IF(L43+R43&lt;&gt;0,L43+R43,"")</f>
      </c>
      <c r="G43" s="42">
        <f ca="1">IF(NOW()&gt;$A43,IF(S43+M43&gt;24,24,S43+M43),"")</f>
        <v>9</v>
      </c>
      <c r="H43" s="64"/>
      <c r="I43" s="64"/>
      <c r="J43" s="64">
        <f ca="1">IF(NOW()&gt;$A43,J42+H43+I43,"")</f>
        <v>-81.87328767123287</v>
      </c>
      <c r="K43" s="64"/>
      <c r="L43" s="64"/>
      <c r="M43" s="64">
        <f ca="1">IF(NOW()&gt;$A43,M42+K43+L43,"")</f>
        <v>0</v>
      </c>
      <c r="P43" s="42">
        <f ca="1">IF(NOW()&gt;$A43,P42+N43+O43,"")</f>
        <v>201.87328767123287</v>
      </c>
      <c r="Q43" s="42">
        <v>1</v>
      </c>
      <c r="R43" s="42"/>
      <c r="S43" s="42">
        <f ca="1">IF(NOW()&gt;$A43,S42+Q43+R43,"")</f>
        <v>9</v>
      </c>
    </row>
    <row r="44" spans="1:19" ht="12.75">
      <c r="A44" s="34">
        <f>A43+14</f>
        <v>39879</v>
      </c>
      <c r="B44" s="42">
        <f>IF(H44+N44&lt;&gt;0,H44+N44,"")</f>
      </c>
      <c r="C44" s="42">
        <f>IF(I44+O44&lt;&gt;0,I44+O44,"")</f>
        <v>-30</v>
      </c>
      <c r="D44" s="42">
        <f ca="1">IF(NOW()&gt;$A44,P44+J44,"")</f>
        <v>-42.37328767123287</v>
      </c>
      <c r="E44" s="42">
        <f>IF(K44+Q44&lt;&gt;0,K44+Q44,"")</f>
        <v>1</v>
      </c>
      <c r="F44" s="42">
        <f>IF(L44+R44&lt;&gt;0,L44+R44,"")</f>
      </c>
      <c r="G44" s="42">
        <f ca="1">IF(NOW()&gt;$A44,IF(S44+M44&gt;24,24,S44+M44),"")</f>
        <v>10</v>
      </c>
      <c r="H44" s="64"/>
      <c r="I44" s="64"/>
      <c r="J44" s="64">
        <f ca="1">IF(NOW()&gt;$A44,J43+H44+I44,"")</f>
        <v>-81.87328767123287</v>
      </c>
      <c r="K44" s="64"/>
      <c r="L44" s="64"/>
      <c r="M44" s="64">
        <f ca="1">IF(NOW()&gt;$A44,M43+K44+L44,"")</f>
        <v>0</v>
      </c>
      <c r="O44">
        <v>-30</v>
      </c>
      <c r="P44" s="42">
        <v>39.5</v>
      </c>
      <c r="Q44" s="42">
        <v>1</v>
      </c>
      <c r="R44" s="42"/>
      <c r="S44" s="42">
        <f ca="1">IF(NOW()&gt;$A44,S43+Q44+R44,"")</f>
        <v>10</v>
      </c>
    </row>
    <row r="45" spans="1:19" ht="12.75">
      <c r="A45" s="34">
        <f>A44+14</f>
        <v>39893</v>
      </c>
      <c r="B45" s="42">
        <f>IF(H45+N45&lt;&gt;0,H45+N45,"")</f>
      </c>
      <c r="C45" s="42">
        <f>IF(I45+O45&lt;&gt;0,I45+O45,"")</f>
      </c>
      <c r="D45" s="42">
        <f ca="1">IF(NOW()&gt;$A45,P45+J45,"")</f>
        <v>-42.37328767123287</v>
      </c>
      <c r="E45" s="42">
        <f>IF(K45+Q45&lt;&gt;0,K45+Q45,"")</f>
        <v>1</v>
      </c>
      <c r="F45" s="42">
        <f>IF(L45+R45&lt;&gt;0,L45+R45,"")</f>
      </c>
      <c r="G45" s="42">
        <f ca="1">IF(NOW()&gt;$A45,IF(S45+M45&gt;24,24,S45+M45),"")</f>
        <v>11</v>
      </c>
      <c r="H45" s="64"/>
      <c r="I45" s="64"/>
      <c r="J45" s="64">
        <f ca="1">IF(NOW()&gt;$A45,J44+H45+I45,"")</f>
        <v>-81.87328767123287</v>
      </c>
      <c r="K45" s="64"/>
      <c r="L45" s="64"/>
      <c r="M45" s="64">
        <f ca="1">IF(NOW()&gt;$A45,M44+K45+L45,"")</f>
        <v>0</v>
      </c>
      <c r="P45" s="42">
        <f ca="1">IF(NOW()&gt;$A45,P44+N45+O45,"")</f>
        <v>39.5</v>
      </c>
      <c r="Q45" s="42">
        <v>1</v>
      </c>
      <c r="R45" s="42"/>
      <c r="S45" s="42">
        <f ca="1">IF(NOW()&gt;$A45,S44+Q45+R45,"")</f>
        <v>11</v>
      </c>
    </row>
    <row r="46" spans="1:19" ht="12.75">
      <c r="A46" s="34">
        <f>A45+14</f>
        <v>39907</v>
      </c>
      <c r="B46" s="42">
        <f>IF(H46+N46&lt;&gt;0,H46+N46,"")</f>
      </c>
      <c r="C46" s="42">
        <f>IF(I46+O46&lt;&gt;0,I46+O46,"")</f>
      </c>
      <c r="D46" s="42">
        <f ca="1">IF(NOW()&gt;$A46,P46+J46,"")</f>
        <v>-42.37328767123287</v>
      </c>
      <c r="E46" s="42">
        <f>IF(K46+Q46&lt;&gt;0,K46+Q46,"")</f>
        <v>1</v>
      </c>
      <c r="F46" s="42">
        <f>IF(L46+R46&lt;&gt;0,L46+R46,"")</f>
      </c>
      <c r="G46" s="42">
        <f ca="1">IF(NOW()&gt;$A46,IF(S46+M46&gt;24,24,S46+M46),"")</f>
        <v>12</v>
      </c>
      <c r="H46" s="64"/>
      <c r="I46" s="64"/>
      <c r="J46" s="64">
        <f ca="1">IF(NOW()&gt;$A46,J45+H46+I46,"")</f>
        <v>-81.87328767123287</v>
      </c>
      <c r="K46" s="64"/>
      <c r="L46" s="64"/>
      <c r="M46" s="64">
        <f ca="1">IF(NOW()&gt;$A46,M45+K46+L46,"")</f>
        <v>0</v>
      </c>
      <c r="P46" s="42">
        <f ca="1">IF(NOW()&gt;$A46,P45+N46+O46,"")</f>
        <v>39.5</v>
      </c>
      <c r="Q46" s="42">
        <v>1</v>
      </c>
      <c r="R46" s="42"/>
      <c r="S46" s="42">
        <f ca="1">IF(NOW()&gt;$A46,S45+Q46+R46,"")</f>
        <v>12</v>
      </c>
    </row>
    <row r="47" spans="1:19" ht="12.75">
      <c r="A47" s="34">
        <f>A46+14</f>
        <v>39921</v>
      </c>
      <c r="B47" s="42">
        <f>IF(H47+N47&lt;&gt;0,H47+N47,"")</f>
      </c>
      <c r="C47" s="42">
        <f>IF(I47+O47&lt;&gt;0,I47+O47,"")</f>
      </c>
      <c r="D47" s="42">
        <f ca="1">IF(NOW()&gt;$A47,P47+J47,"")</f>
        <v>-42.37328767123287</v>
      </c>
      <c r="E47" s="42">
        <f>IF(K47+Q47&lt;&gt;0,K47+Q47,"")</f>
        <v>1</v>
      </c>
      <c r="F47" s="42">
        <f>IF(L47+R47&lt;&gt;0,L47+R47,"")</f>
      </c>
      <c r="G47" s="42">
        <f ca="1">IF(NOW()&gt;$A47,IF(S47+M47&gt;24,24,S47+M47),"")</f>
        <v>13</v>
      </c>
      <c r="H47" s="64"/>
      <c r="I47" s="64"/>
      <c r="J47" s="64">
        <f ca="1">IF(NOW()&gt;$A47,J46+H47+I47,"")</f>
        <v>-81.87328767123287</v>
      </c>
      <c r="K47" s="64"/>
      <c r="L47" s="64"/>
      <c r="M47" s="64">
        <f ca="1">IF(NOW()&gt;$A47,M46+K47+L47,"")</f>
        <v>0</v>
      </c>
      <c r="P47" s="42">
        <f ca="1">IF(NOW()&gt;$A47,P46+N47+O47,"")</f>
        <v>39.5</v>
      </c>
      <c r="Q47" s="42">
        <v>1</v>
      </c>
      <c r="R47" s="42"/>
      <c r="S47" s="42">
        <f ca="1">IF(NOW()&gt;$A47,S46+Q47+R47,"")</f>
        <v>13</v>
      </c>
    </row>
    <row r="48" spans="1:19" ht="12.75">
      <c r="A48" s="34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</row>
    <row r="49" spans="1:19" ht="7.5" customHeight="1">
      <c r="A49" s="60"/>
      <c r="B49" s="61"/>
      <c r="C49" s="61"/>
      <c r="D49" s="61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3"/>
    </row>
  </sheetData>
  <mergeCells count="17">
    <mergeCell ref="B1:E1"/>
    <mergeCell ref="N1:O1"/>
    <mergeCell ref="B2:C2"/>
    <mergeCell ref="E2:F2"/>
    <mergeCell ref="N2:O2"/>
    <mergeCell ref="Q2:R2"/>
    <mergeCell ref="N3:O3"/>
    <mergeCell ref="Q3:R3"/>
    <mergeCell ref="B4:G4"/>
    <mergeCell ref="H4:M4"/>
    <mergeCell ref="N4:S4"/>
    <mergeCell ref="B6:C6"/>
    <mergeCell ref="E6:F6"/>
    <mergeCell ref="H6:I6"/>
    <mergeCell ref="K6:L6"/>
    <mergeCell ref="N6:O6"/>
    <mergeCell ref="Q6:R6"/>
  </mergeCells>
  <printOptions horizontalCentered="1"/>
  <pageMargins left="0.5" right="0.5" top="0.5" bottom="0.7388888888888889" header="0.5118055555555555" footer="0.5"/>
  <pageSetup fitToHeight="99" fitToWidth="1" horizontalDpi="300" verticalDpi="300" orientation="landscape"/>
  <headerFooter alignWithMargins="0">
    <oddFooter>&amp;CPage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tabSelected="1" workbookViewId="0" topLeftCell="A1">
      <selection activeCell="A47" sqref="A47"/>
    </sheetView>
  </sheetViews>
  <sheetFormatPr defaultColWidth="12.57421875" defaultRowHeight="12.75"/>
  <cols>
    <col min="1" max="1" width="12.00390625" style="1" customWidth="1"/>
    <col min="2" max="3" width="6.8515625" style="1" customWidth="1"/>
    <col min="4" max="4" width="12.00390625" style="1" customWidth="1"/>
    <col min="5" max="6" width="6.57421875" style="0" customWidth="1"/>
    <col min="8" max="9" width="6.57421875" style="0" customWidth="1"/>
    <col min="11" max="12" width="6.57421875" style="0" customWidth="1"/>
    <col min="14" max="15" width="6.421875" style="0" customWidth="1"/>
    <col min="17" max="17" width="6.421875" style="0" customWidth="1"/>
    <col min="18" max="18" width="6.57421875" style="0" customWidth="1"/>
    <col min="20" max="40" width="8.421875" style="0" customWidth="1"/>
    <col min="41" max="42" width="8.140625" style="0" customWidth="1"/>
    <col min="43" max="16384" width="11.57421875" style="0" customWidth="1"/>
  </cols>
  <sheetData>
    <row r="1" spans="1:15" ht="12.75">
      <c r="A1" s="21" t="s">
        <v>101</v>
      </c>
      <c r="B1" s="22" t="s">
        <v>102</v>
      </c>
      <c r="C1" s="22"/>
      <c r="D1" s="22"/>
      <c r="E1" s="22"/>
      <c r="F1" s="23">
        <v>360102</v>
      </c>
      <c r="G1" s="24">
        <v>39574</v>
      </c>
      <c r="H1" s="25">
        <v>2080</v>
      </c>
      <c r="I1" s="25">
        <f ca="1">CHOOSE(ROUNDDOWN((NOW()-G1)/365.25,0)+1,0,40,80,80,80,120,120,120,120,120,120,120,120,120,120,120,120,120,120,120,120,120)*H1/2080</f>
        <v>0</v>
      </c>
      <c r="N1" s="37">
        <f>DATE(YEAR(N3)-1,MONTH(N3),DAY(N3))</f>
        <v>39208</v>
      </c>
      <c r="O1" s="37"/>
    </row>
    <row r="2" spans="1:19" ht="12.75">
      <c r="A2" s="38" t="s">
        <v>84</v>
      </c>
      <c r="B2" s="39" t="s">
        <v>85</v>
      </c>
      <c r="C2" s="39"/>
      <c r="D2" s="40">
        <f>INDEX($D$7:D$48,COUNT($D$7:D$48),1)</f>
        <v>0</v>
      </c>
      <c r="E2" s="39" t="s">
        <v>86</v>
      </c>
      <c r="F2" s="39"/>
      <c r="G2" s="40">
        <f>INDEX($G$7:G$48,COUNT($G$7:G$48),1)</f>
        <v>15</v>
      </c>
      <c r="L2" s="41"/>
      <c r="M2" s="42"/>
      <c r="N2" s="37">
        <v>39359</v>
      </c>
      <c r="O2" s="37"/>
      <c r="P2" s="33">
        <f>N2-N1</f>
        <v>151</v>
      </c>
      <c r="Q2" s="43">
        <f>P2/($P$2+$P$3)</f>
        <v>0.412568306010929</v>
      </c>
      <c r="R2" s="43"/>
      <c r="S2" s="44">
        <f>I1*Q2</f>
        <v>0</v>
      </c>
    </row>
    <row r="3" spans="1:19" ht="12.75">
      <c r="A3" s="45" t="s">
        <v>87</v>
      </c>
      <c r="B3"/>
      <c r="C3"/>
      <c r="D3"/>
      <c r="L3" s="41"/>
      <c r="M3" s="42"/>
      <c r="N3" s="37">
        <f>IF(DATE(2007,MONTH(G1),DAY(G1))&gt;N2,DATE(2007,MONTH(G1),DAY(G1)),DATE(2008,MONTH(G1),DAY(G1)))</f>
        <v>39574</v>
      </c>
      <c r="O3" s="37"/>
      <c r="P3" s="33">
        <f>N3-N2</f>
        <v>215</v>
      </c>
      <c r="Q3" s="43">
        <f>P3/(P2+P3)</f>
        <v>0.587431693989071</v>
      </c>
      <c r="R3" s="43"/>
      <c r="S3" s="44">
        <f>I1*Q3</f>
        <v>0</v>
      </c>
    </row>
    <row r="4" spans="1:19" ht="12.75">
      <c r="A4" s="46" t="str">
        <f>TEXT(INDEX($A$7:A$48,COUNT($D$7:D$48),1),"MM/DD/YY")</f>
        <v>04/18/09</v>
      </c>
      <c r="B4" s="47" t="s">
        <v>88</v>
      </c>
      <c r="C4" s="47"/>
      <c r="D4" s="47"/>
      <c r="E4" s="47"/>
      <c r="F4" s="47"/>
      <c r="G4" s="47"/>
      <c r="H4" s="48" t="s">
        <v>89</v>
      </c>
      <c r="I4" s="48"/>
      <c r="J4" s="48"/>
      <c r="K4" s="48"/>
      <c r="L4" s="48"/>
      <c r="M4" s="48"/>
      <c r="N4" s="49" t="s">
        <v>90</v>
      </c>
      <c r="O4" s="49"/>
      <c r="P4" s="49"/>
      <c r="Q4" s="49"/>
      <c r="R4" s="49"/>
      <c r="S4" s="49"/>
    </row>
    <row r="5" spans="1:19" ht="12.75">
      <c r="A5" s="50" t="s">
        <v>91</v>
      </c>
      <c r="B5" s="51" t="s">
        <v>92</v>
      </c>
      <c r="C5" s="51" t="s">
        <v>93</v>
      </c>
      <c r="D5" s="52" t="s">
        <v>94</v>
      </c>
      <c r="E5" s="51" t="s">
        <v>92</v>
      </c>
      <c r="F5" s="51" t="s">
        <v>93</v>
      </c>
      <c r="G5" s="52" t="s">
        <v>94</v>
      </c>
      <c r="H5" s="53" t="s">
        <v>92</v>
      </c>
      <c r="I5" s="53" t="s">
        <v>93</v>
      </c>
      <c r="J5" s="53" t="s">
        <v>95</v>
      </c>
      <c r="K5" s="53" t="s">
        <v>92</v>
      </c>
      <c r="L5" s="53" t="s">
        <v>93</v>
      </c>
      <c r="M5" s="53" t="s">
        <v>96</v>
      </c>
      <c r="N5" s="54" t="s">
        <v>92</v>
      </c>
      <c r="O5" s="54" t="s">
        <v>93</v>
      </c>
      <c r="P5" s="54" t="s">
        <v>95</v>
      </c>
      <c r="Q5" s="54" t="s">
        <v>92</v>
      </c>
      <c r="R5" s="54" t="s">
        <v>93</v>
      </c>
      <c r="S5" s="54" t="s">
        <v>96</v>
      </c>
    </row>
    <row r="6" spans="1:19" ht="12.75">
      <c r="A6" s="51" t="s">
        <v>97</v>
      </c>
      <c r="B6" s="51" t="s">
        <v>95</v>
      </c>
      <c r="C6" s="51"/>
      <c r="D6" s="51" t="s">
        <v>95</v>
      </c>
      <c r="E6" s="51" t="s">
        <v>96</v>
      </c>
      <c r="F6" s="51"/>
      <c r="G6" s="51" t="s">
        <v>96</v>
      </c>
      <c r="H6" s="55" t="s">
        <v>95</v>
      </c>
      <c r="I6" s="55"/>
      <c r="J6" s="55" t="s">
        <v>98</v>
      </c>
      <c r="K6" s="55" t="s">
        <v>96</v>
      </c>
      <c r="L6" s="55"/>
      <c r="M6" s="55" t="s">
        <v>98</v>
      </c>
      <c r="N6" s="56" t="s">
        <v>95</v>
      </c>
      <c r="O6" s="56"/>
      <c r="P6" s="56" t="s">
        <v>98</v>
      </c>
      <c r="Q6" s="56" t="s">
        <v>96</v>
      </c>
      <c r="R6" s="56"/>
      <c r="S6" s="56" t="s">
        <v>98</v>
      </c>
    </row>
    <row r="7" spans="1:19" ht="12.75">
      <c r="A7" s="34">
        <v>39361</v>
      </c>
      <c r="B7" s="57"/>
      <c r="C7" s="57"/>
      <c r="D7" s="68">
        <v>0</v>
      </c>
      <c r="E7" s="57"/>
      <c r="F7" s="57"/>
      <c r="G7" s="68">
        <v>0</v>
      </c>
      <c r="H7" s="69"/>
      <c r="I7" s="69"/>
      <c r="J7" s="70">
        <v>0</v>
      </c>
      <c r="K7" s="69"/>
      <c r="L7" s="69"/>
      <c r="M7" s="70">
        <v>0</v>
      </c>
      <c r="N7" s="57"/>
      <c r="O7" s="57"/>
      <c r="P7" s="68">
        <v>0</v>
      </c>
      <c r="Q7" s="57"/>
      <c r="R7" s="57"/>
      <c r="S7" s="68">
        <v>0</v>
      </c>
    </row>
    <row r="8" spans="1:19" ht="12.75">
      <c r="A8" s="34">
        <f>A7+14</f>
        <v>39375</v>
      </c>
      <c r="B8" s="71"/>
      <c r="C8" s="71"/>
      <c r="D8" s="72">
        <f ca="1">IF(NOW()&gt;$A8,D7+B8+C8,"")</f>
        <v>0</v>
      </c>
      <c r="E8" s="71"/>
      <c r="F8" s="71"/>
      <c r="G8" s="72">
        <f ca="1">IF(NOW()&gt;$A8,G7+E8+F8,"")</f>
        <v>0</v>
      </c>
      <c r="H8" s="73"/>
      <c r="I8" s="73"/>
      <c r="J8" s="73">
        <f ca="1">IF(NOW()&gt;$A8,J7+H8+I8,"")</f>
        <v>0</v>
      </c>
      <c r="K8" s="73"/>
      <c r="L8" s="73"/>
      <c r="M8" s="73">
        <f ca="1">IF(NOW()&gt;$A8,M7+K8+L8,"")</f>
        <v>0</v>
      </c>
      <c r="N8" s="71"/>
      <c r="O8" s="71"/>
      <c r="P8" s="72">
        <f ca="1">IF(NOW()&gt;$A8,P7+N8+O8,"")</f>
        <v>0</v>
      </c>
      <c r="Q8" s="71"/>
      <c r="R8" s="71"/>
      <c r="S8" s="72">
        <f ca="1">IF(NOW()&gt;$A8,S7+Q8+R8,"")</f>
        <v>0</v>
      </c>
    </row>
    <row r="9" spans="1:19" ht="12.75">
      <c r="A9" s="34">
        <f>A8+14</f>
        <v>39389</v>
      </c>
      <c r="B9" s="71"/>
      <c r="C9" s="71"/>
      <c r="D9" s="72">
        <f ca="1">IF(NOW()&gt;$A9,D8+B9+C9,"")</f>
        <v>0</v>
      </c>
      <c r="E9" s="71"/>
      <c r="F9" s="71"/>
      <c r="G9" s="72">
        <f ca="1">IF(NOW()&gt;$A9,G8+E9+F9,"")</f>
        <v>0</v>
      </c>
      <c r="H9" s="73"/>
      <c r="I9" s="73"/>
      <c r="J9" s="73">
        <f ca="1">IF(NOW()&gt;$A9,J8+H9+I9,"")</f>
        <v>0</v>
      </c>
      <c r="K9" s="73"/>
      <c r="L9" s="73"/>
      <c r="M9" s="73">
        <f ca="1">IF(NOW()&gt;$A9,M8+K9+L9,"")</f>
        <v>0</v>
      </c>
      <c r="N9" s="71"/>
      <c r="O9" s="71"/>
      <c r="P9" s="72">
        <f ca="1">IF(NOW()&gt;$A9,P8+N9+O9,"")</f>
        <v>0</v>
      </c>
      <c r="Q9" s="71"/>
      <c r="R9" s="71"/>
      <c r="S9" s="72">
        <f ca="1">IF(NOW()&gt;$A9,S8+Q9+R9,"")</f>
        <v>0</v>
      </c>
    </row>
    <row r="10" spans="1:19" ht="12.75">
      <c r="A10" s="34">
        <f>A9+14</f>
        <v>39403</v>
      </c>
      <c r="B10" s="71"/>
      <c r="C10" s="71"/>
      <c r="D10" s="72">
        <f ca="1">IF(NOW()&gt;$A10,D9+B10+C10,"")</f>
        <v>0</v>
      </c>
      <c r="E10" s="71"/>
      <c r="F10" s="71"/>
      <c r="G10" s="72">
        <f ca="1">IF(NOW()&gt;$A10,G9+E10+F10,"")</f>
        <v>0</v>
      </c>
      <c r="H10" s="73"/>
      <c r="I10" s="73"/>
      <c r="J10" s="73">
        <f ca="1">IF(NOW()&gt;$A10,J9+H10+I10,"")</f>
        <v>0</v>
      </c>
      <c r="K10" s="73"/>
      <c r="L10" s="73"/>
      <c r="M10" s="73">
        <f ca="1">IF(NOW()&gt;$A10,M9+K10+L10,"")</f>
        <v>0</v>
      </c>
      <c r="N10" s="71"/>
      <c r="O10" s="71"/>
      <c r="P10" s="72">
        <f ca="1">IF(NOW()&gt;$A10,P9+N10+O10,"")</f>
        <v>0</v>
      </c>
      <c r="Q10" s="71"/>
      <c r="R10" s="71"/>
      <c r="S10" s="72">
        <f ca="1">IF(NOW()&gt;$A10,S9+Q10+R10,"")</f>
        <v>0</v>
      </c>
    </row>
    <row r="11" spans="1:19" ht="12.75">
      <c r="A11" s="34">
        <f>A10+14</f>
        <v>39417</v>
      </c>
      <c r="B11" s="71"/>
      <c r="C11" s="71"/>
      <c r="D11" s="72">
        <f ca="1">IF(NOW()&gt;$A11,D10+B11+C11,"")</f>
        <v>0</v>
      </c>
      <c r="E11" s="71"/>
      <c r="F11" s="71"/>
      <c r="G11" s="72">
        <f ca="1">IF(NOW()&gt;$A11,G10+E11+F11,"")</f>
        <v>0</v>
      </c>
      <c r="H11" s="73"/>
      <c r="I11" s="73"/>
      <c r="J11" s="73">
        <f ca="1">IF(NOW()&gt;$A11,J10+H11+I11,"")</f>
        <v>0</v>
      </c>
      <c r="K11" s="73"/>
      <c r="L11" s="73"/>
      <c r="M11" s="73">
        <f ca="1">IF(NOW()&gt;$A11,M10+K11+L11,"")</f>
        <v>0</v>
      </c>
      <c r="N11" s="71"/>
      <c r="O11" s="71"/>
      <c r="P11" s="72">
        <f ca="1">IF(NOW()&gt;$A11,P10+N11+O11,"")</f>
        <v>0</v>
      </c>
      <c r="Q11" s="71"/>
      <c r="R11" s="71"/>
      <c r="S11" s="72">
        <f ca="1">IF(NOW()&gt;$A11,S10+Q11+R11,"")</f>
        <v>0</v>
      </c>
    </row>
    <row r="12" spans="1:19" ht="12.75">
      <c r="A12" s="34">
        <f>A11+14</f>
        <v>39431</v>
      </c>
      <c r="B12" s="71"/>
      <c r="C12" s="71"/>
      <c r="D12" s="72">
        <f ca="1">IF(NOW()&gt;$A12,D11+B12+C12,"")</f>
        <v>0</v>
      </c>
      <c r="E12" s="71"/>
      <c r="F12" s="71"/>
      <c r="G12" s="72">
        <f ca="1">IF(NOW()&gt;$A12,G11+E12+F12,"")</f>
        <v>0</v>
      </c>
      <c r="H12" s="73"/>
      <c r="I12" s="73"/>
      <c r="J12" s="73">
        <f ca="1">IF(NOW()&gt;$A12,J11+H12+I12,"")</f>
        <v>0</v>
      </c>
      <c r="K12" s="73"/>
      <c r="L12" s="73"/>
      <c r="M12" s="73">
        <f ca="1">IF(NOW()&gt;$A12,M11+K12+L12,"")</f>
        <v>0</v>
      </c>
      <c r="N12" s="71"/>
      <c r="O12" s="71"/>
      <c r="P12" s="72">
        <f ca="1">IF(NOW()&gt;$A12,P11+N12+O12,"")</f>
        <v>0</v>
      </c>
      <c r="Q12" s="71"/>
      <c r="R12" s="71"/>
      <c r="S12" s="72">
        <f ca="1">IF(NOW()&gt;$A12,S11+Q12+R12,"")</f>
        <v>0</v>
      </c>
    </row>
    <row r="13" spans="1:19" ht="12.75">
      <c r="A13" s="34">
        <f>A12+14</f>
        <v>39445</v>
      </c>
      <c r="B13" s="71"/>
      <c r="C13" s="71"/>
      <c r="D13" s="72">
        <f ca="1">IF(NOW()&gt;$A13,D12+B13+C13,"")</f>
        <v>0</v>
      </c>
      <c r="E13" s="71"/>
      <c r="F13" s="71"/>
      <c r="G13" s="72">
        <f ca="1">IF(NOW()&gt;$A13,G12+E13+F13,"")</f>
        <v>0</v>
      </c>
      <c r="H13" s="73"/>
      <c r="I13" s="73"/>
      <c r="J13" s="73">
        <f ca="1">IF(NOW()&gt;$A13,J12+H13+I13,"")</f>
        <v>0</v>
      </c>
      <c r="K13" s="73"/>
      <c r="L13" s="73"/>
      <c r="M13" s="73">
        <f ca="1">IF(NOW()&gt;$A13,M12+K13+L13,"")</f>
        <v>0</v>
      </c>
      <c r="N13" s="71"/>
      <c r="O13" s="71"/>
      <c r="P13" s="72">
        <f ca="1">IF(NOW()&gt;$A13,P12+N13+O13,"")</f>
        <v>0</v>
      </c>
      <c r="Q13" s="71"/>
      <c r="R13" s="71"/>
      <c r="S13" s="72">
        <f ca="1">IF(NOW()&gt;$A13,S12+Q13+R13,"")</f>
        <v>0</v>
      </c>
    </row>
    <row r="14" spans="1:19" ht="12.75">
      <c r="A14" s="34">
        <f>A13+14</f>
        <v>39459</v>
      </c>
      <c r="B14" s="71"/>
      <c r="C14" s="71"/>
      <c r="D14" s="72">
        <f ca="1">IF(NOW()&gt;$A14,D13+B14+C14,"")</f>
        <v>0</v>
      </c>
      <c r="E14" s="71"/>
      <c r="F14" s="71"/>
      <c r="G14" s="72">
        <f ca="1">IF(NOW()&gt;$A14,G13+E14+F14,"")</f>
        <v>0</v>
      </c>
      <c r="H14" s="73"/>
      <c r="I14" s="73"/>
      <c r="J14" s="73">
        <f ca="1">IF(NOW()&gt;$A14,J13+H14+I14,"")</f>
        <v>0</v>
      </c>
      <c r="K14" s="73"/>
      <c r="L14" s="73"/>
      <c r="M14" s="73">
        <f ca="1">IF(NOW()&gt;$A14,M13+K14+L14,"")</f>
        <v>0</v>
      </c>
      <c r="N14" s="71"/>
      <c r="O14" s="71"/>
      <c r="P14" s="72">
        <f ca="1">IF(NOW()&gt;$A14,P13+N14+O14,"")</f>
        <v>0</v>
      </c>
      <c r="Q14" s="71"/>
      <c r="R14" s="71"/>
      <c r="S14" s="72">
        <f ca="1">IF(NOW()&gt;$A14,S13+Q14+R14,"")</f>
        <v>0</v>
      </c>
    </row>
    <row r="15" spans="1:19" ht="12.75">
      <c r="A15" s="34">
        <f>A14+14</f>
        <v>39473</v>
      </c>
      <c r="B15" s="71"/>
      <c r="C15" s="71"/>
      <c r="D15" s="72">
        <f ca="1">IF(NOW()&gt;$A15,D14+B15+C15,"")</f>
        <v>0</v>
      </c>
      <c r="E15" s="71"/>
      <c r="F15" s="71"/>
      <c r="G15" s="72">
        <f ca="1">IF(NOW()&gt;$A15,G14+E15+F15,"")</f>
        <v>0</v>
      </c>
      <c r="H15" s="73"/>
      <c r="I15" s="73"/>
      <c r="J15" s="73">
        <f ca="1">IF(NOW()&gt;$A15,J14+H15+I15,"")</f>
        <v>0</v>
      </c>
      <c r="K15" s="73"/>
      <c r="L15" s="73"/>
      <c r="M15" s="73">
        <f ca="1">IF(NOW()&gt;$A15,M14+K15+L15,"")</f>
        <v>0</v>
      </c>
      <c r="N15" s="71"/>
      <c r="O15" s="71"/>
      <c r="P15" s="72">
        <f ca="1">IF(NOW()&gt;$A15,P14+N15+O15,"")</f>
        <v>0</v>
      </c>
      <c r="Q15" s="71"/>
      <c r="R15" s="71"/>
      <c r="S15" s="72">
        <f ca="1">IF(NOW()&gt;$A15,S14+Q15+R15,"")</f>
        <v>0</v>
      </c>
    </row>
    <row r="16" spans="1:19" ht="12.75">
      <c r="A16" s="34">
        <f>A15+14</f>
        <v>39487</v>
      </c>
      <c r="B16" s="71"/>
      <c r="C16" s="71"/>
      <c r="D16" s="72">
        <f ca="1">IF(NOW()&gt;$A16,D15+B16+C16,"")</f>
        <v>0</v>
      </c>
      <c r="E16" s="71"/>
      <c r="F16" s="71"/>
      <c r="G16" s="72">
        <f ca="1">IF(NOW()&gt;$A16,G15+E16+F16,"")</f>
        <v>0</v>
      </c>
      <c r="H16" s="73"/>
      <c r="I16" s="73"/>
      <c r="J16" s="73">
        <f ca="1">IF(NOW()&gt;$A16,J15+H16+I16,"")</f>
        <v>0</v>
      </c>
      <c r="K16" s="73"/>
      <c r="L16" s="73"/>
      <c r="M16" s="73">
        <f ca="1">IF(NOW()&gt;$A16,M15+K16+L16,"")</f>
        <v>0</v>
      </c>
      <c r="N16" s="71"/>
      <c r="O16" s="71"/>
      <c r="P16" s="72">
        <f ca="1">IF(NOW()&gt;$A16,P15+N16+O16,"")</f>
        <v>0</v>
      </c>
      <c r="Q16" s="71"/>
      <c r="R16" s="71"/>
      <c r="S16" s="72">
        <f ca="1">IF(NOW()&gt;$A16,S15+Q16+R16,"")</f>
        <v>0</v>
      </c>
    </row>
    <row r="17" spans="1:19" ht="12.75">
      <c r="A17" s="34">
        <f>A16+14</f>
        <v>39501</v>
      </c>
      <c r="B17" s="71"/>
      <c r="C17" s="71"/>
      <c r="D17" s="72">
        <f ca="1">IF(NOW()&gt;$A17,D16+B17+C17,"")</f>
        <v>0</v>
      </c>
      <c r="E17" s="71"/>
      <c r="F17" s="71"/>
      <c r="G17" s="72">
        <f ca="1">IF(NOW()&gt;$A17,G16+E17+F17,"")</f>
        <v>0</v>
      </c>
      <c r="H17" s="73"/>
      <c r="I17" s="73"/>
      <c r="J17" s="73">
        <f ca="1">IF(NOW()&gt;$A17,J16+H17+I17,"")</f>
        <v>0</v>
      </c>
      <c r="K17" s="73"/>
      <c r="L17" s="73"/>
      <c r="M17" s="73">
        <f ca="1">IF(NOW()&gt;$A17,M16+K17+L17,"")</f>
        <v>0</v>
      </c>
      <c r="N17" s="71"/>
      <c r="O17" s="71"/>
      <c r="P17" s="72">
        <f ca="1">IF(NOW()&gt;$A17,P16+N17+O17,"")</f>
        <v>0</v>
      </c>
      <c r="Q17" s="71"/>
      <c r="R17" s="71"/>
      <c r="S17" s="72">
        <f ca="1">IF(NOW()&gt;$A17,S16+Q17+R17,"")</f>
        <v>0</v>
      </c>
    </row>
    <row r="18" spans="1:19" ht="12.75">
      <c r="A18" s="34">
        <f>A17+14</f>
        <v>39515</v>
      </c>
      <c r="B18" s="71"/>
      <c r="C18" s="71"/>
      <c r="D18" s="72">
        <f ca="1">IF(NOW()&gt;$A18,D17+B18+C18,"")</f>
        <v>0</v>
      </c>
      <c r="E18" s="71"/>
      <c r="F18" s="71"/>
      <c r="G18" s="72">
        <f ca="1">IF(NOW()&gt;$A18,G17+E18+F18,"")</f>
        <v>0</v>
      </c>
      <c r="H18" s="73"/>
      <c r="I18" s="73"/>
      <c r="J18" s="73">
        <f ca="1">IF(NOW()&gt;$A18,J17+H18+I18,"")</f>
        <v>0</v>
      </c>
      <c r="K18" s="73"/>
      <c r="L18" s="73"/>
      <c r="M18" s="73">
        <f ca="1">IF(NOW()&gt;$A18,M17+K18+L18,"")</f>
        <v>0</v>
      </c>
      <c r="N18" s="71"/>
      <c r="O18" s="71"/>
      <c r="P18" s="72">
        <f ca="1">IF(NOW()&gt;$A18,P17+N18+O18,"")</f>
        <v>0</v>
      </c>
      <c r="Q18" s="71"/>
      <c r="R18" s="71"/>
      <c r="S18" s="72">
        <f ca="1">IF(NOW()&gt;$A18,S17+Q18+R18,"")</f>
        <v>0</v>
      </c>
    </row>
    <row r="19" spans="1:19" ht="12.75">
      <c r="A19" s="34">
        <f>A18+14</f>
        <v>39529</v>
      </c>
      <c r="B19" s="71"/>
      <c r="C19" s="71"/>
      <c r="D19" s="72">
        <f ca="1">IF(NOW()&gt;$A19,D18+B19+C19,"")</f>
        <v>0</v>
      </c>
      <c r="E19" s="71"/>
      <c r="F19" s="71"/>
      <c r="G19" s="72">
        <f ca="1">IF(NOW()&gt;$A19,G18+E19+F19,"")</f>
        <v>0</v>
      </c>
      <c r="H19" s="73"/>
      <c r="I19" s="73"/>
      <c r="J19" s="73">
        <f ca="1">IF(NOW()&gt;$A19,J18+H19+I19,"")</f>
        <v>0</v>
      </c>
      <c r="K19" s="73"/>
      <c r="L19" s="73"/>
      <c r="M19" s="73">
        <f ca="1">IF(NOW()&gt;$A19,M18+K19+L19,"")</f>
        <v>0</v>
      </c>
      <c r="N19" s="71"/>
      <c r="O19" s="71"/>
      <c r="P19" s="72">
        <f ca="1">IF(NOW()&gt;$A19,P18+N19+O19,"")</f>
        <v>0</v>
      </c>
      <c r="Q19" s="71"/>
      <c r="R19" s="71"/>
      <c r="S19" s="72">
        <f ca="1">IF(NOW()&gt;$A19,S18+Q19+R19,"")</f>
        <v>0</v>
      </c>
    </row>
    <row r="20" spans="1:19" ht="12.75">
      <c r="A20" s="34">
        <f>A19+14</f>
        <v>39543</v>
      </c>
      <c r="B20" s="71"/>
      <c r="C20" s="71"/>
      <c r="D20" s="72">
        <f ca="1">IF(NOW()&gt;$A20,D19+B20+C20,"")</f>
        <v>0</v>
      </c>
      <c r="E20" s="71"/>
      <c r="F20" s="71"/>
      <c r="G20" s="72">
        <f ca="1">IF(NOW()&gt;$A20,G19+E20+F20,"")</f>
        <v>0</v>
      </c>
      <c r="H20" s="73"/>
      <c r="I20" s="73"/>
      <c r="J20" s="73">
        <f ca="1">IF(NOW()&gt;$A20,J19+H20+I20,"")</f>
        <v>0</v>
      </c>
      <c r="K20" s="73"/>
      <c r="L20" s="73"/>
      <c r="M20" s="73">
        <f ca="1">IF(NOW()&gt;$A20,M19+K20+L20,"")</f>
        <v>0</v>
      </c>
      <c r="N20" s="71"/>
      <c r="O20" s="71"/>
      <c r="P20" s="72">
        <f ca="1">IF(NOW()&gt;$A20,P19+N20+O20,"")</f>
        <v>0</v>
      </c>
      <c r="Q20" s="71"/>
      <c r="R20" s="71"/>
      <c r="S20" s="72">
        <f ca="1">IF(NOW()&gt;$A20,S19+Q20+R20,"")</f>
        <v>0</v>
      </c>
    </row>
    <row r="21" spans="1:19" ht="12.75">
      <c r="A21" s="34">
        <f>A20+14</f>
        <v>39557</v>
      </c>
      <c r="B21" s="71"/>
      <c r="C21" s="71"/>
      <c r="D21" s="72">
        <f ca="1">IF(NOW()&gt;$A21,D20+B21+C21,"")</f>
        <v>0</v>
      </c>
      <c r="E21" s="71"/>
      <c r="F21" s="71"/>
      <c r="G21" s="72">
        <f ca="1">IF(NOW()&gt;$A21,G20+E21+F21,"")</f>
        <v>0</v>
      </c>
      <c r="H21" s="73"/>
      <c r="I21" s="73"/>
      <c r="J21" s="73">
        <f ca="1">IF(NOW()&gt;$A21,J20+H21+I21,"")</f>
        <v>0</v>
      </c>
      <c r="K21" s="73"/>
      <c r="L21" s="73"/>
      <c r="M21" s="73">
        <f ca="1">IF(NOW()&gt;$A21,M20+K21+L21,"")</f>
        <v>0</v>
      </c>
      <c r="N21" s="71"/>
      <c r="O21" s="71"/>
      <c r="P21" s="72">
        <f ca="1">IF(NOW()&gt;$A21,P20+N21+O21,"")</f>
        <v>0</v>
      </c>
      <c r="Q21" s="71"/>
      <c r="R21" s="71"/>
      <c r="S21" s="72">
        <f ca="1">IF(NOW()&gt;$A21,S20+Q21+R21,"")</f>
        <v>0</v>
      </c>
    </row>
    <row r="22" spans="1:19" ht="12.75">
      <c r="A22" s="34">
        <f>A21+14</f>
        <v>39571</v>
      </c>
      <c r="B22" s="71"/>
      <c r="C22" s="71"/>
      <c r="D22" s="72">
        <f ca="1">IF(NOW()&gt;$A22,D21+B22+C22,"")</f>
        <v>0</v>
      </c>
      <c r="E22" s="71"/>
      <c r="F22" s="71"/>
      <c r="G22" s="72">
        <f ca="1">IF(NOW()&gt;$A22,G21+E22+F22,"")</f>
        <v>0</v>
      </c>
      <c r="H22" s="73"/>
      <c r="I22" s="73"/>
      <c r="J22" s="73">
        <f ca="1">IF(NOW()&gt;$A22,J21+H22+I22,"")</f>
        <v>0</v>
      </c>
      <c r="K22" s="73"/>
      <c r="L22" s="73"/>
      <c r="M22" s="73">
        <f ca="1">IF(NOW()&gt;$A22,M21+K22+L22,"")</f>
        <v>0</v>
      </c>
      <c r="N22" s="71"/>
      <c r="O22" s="71"/>
      <c r="P22" s="72">
        <f ca="1">IF(NOW()&gt;$A22,P21+N22+O22,"")</f>
        <v>0</v>
      </c>
      <c r="Q22" s="71"/>
      <c r="R22" s="71"/>
      <c r="S22" s="72">
        <f ca="1">IF(NOW()&gt;$A22,S21+Q22+R22,"")</f>
        <v>0</v>
      </c>
    </row>
    <row r="23" spans="1:19" ht="12.75">
      <c r="A23" s="34">
        <f>A22+14</f>
        <v>39585</v>
      </c>
      <c r="B23" s="42">
        <f>IF(H23+N23&lt;&gt;0,H23+N23,"")</f>
      </c>
      <c r="C23" s="42">
        <f>IF(I23+O23&lt;&gt;0,I23+O23,"")</f>
      </c>
      <c r="D23" s="42">
        <f ca="1">IF(NOW()&gt;$A23,P23+J23,"")</f>
        <v>0</v>
      </c>
      <c r="E23" s="42">
        <f>IF(K23+Q23&lt;&gt;0,K23+Q23,"")</f>
      </c>
      <c r="F23" s="42">
        <f>IF(L23+R23&lt;&gt;0,L23+R23,"")</f>
      </c>
      <c r="G23" s="42">
        <f ca="1">IF(NOW()&gt;$A23,IF(S23+M23&gt;24,24,S23+M23),"")</f>
        <v>0</v>
      </c>
      <c r="H23" s="73"/>
      <c r="I23" s="73"/>
      <c r="J23" s="73">
        <f ca="1">IF(NOW()&gt;$A23,J22+H23+I23,"")</f>
        <v>0</v>
      </c>
      <c r="K23" s="73"/>
      <c r="L23" s="73"/>
      <c r="M23" s="73">
        <f ca="1">IF(NOW()&gt;$A23,M22+K23+L23,"")</f>
        <v>0</v>
      </c>
      <c r="N23" s="42"/>
      <c r="O23" s="42"/>
      <c r="P23" s="42">
        <f ca="1">IF(NOW()&gt;$A23,P22+N23+O23,"")</f>
        <v>0</v>
      </c>
      <c r="Q23" s="42">
        <v>0</v>
      </c>
      <c r="R23" s="42"/>
      <c r="S23" s="42">
        <f ca="1">IF(NOW()&gt;$A23,IF(S22+Q23+R23&gt;24,24,S22+Q23+R23),"")</f>
        <v>0</v>
      </c>
    </row>
    <row r="24" spans="1:19" ht="12.75">
      <c r="A24" s="34">
        <f>A23+14</f>
        <v>39599</v>
      </c>
      <c r="B24" s="42">
        <f>IF(H24+N24&lt;&gt;0,H24+N24,"")</f>
      </c>
      <c r="C24" s="42">
        <f>IF(I24+O24&lt;&gt;0,I24+O24,"")</f>
      </c>
      <c r="D24" s="42">
        <f ca="1">IF(NOW()&gt;$A24,P24+J24,"")</f>
        <v>0</v>
      </c>
      <c r="E24" s="42">
        <f>IF(K24+Q24&lt;&gt;0,K24+Q24,"")</f>
      </c>
      <c r="F24" s="42">
        <f>IF(L24+R24&lt;&gt;0,L24+R24,"")</f>
      </c>
      <c r="G24" s="42">
        <f ca="1">IF(NOW()&gt;$A24,IF(S24+M24&gt;24,24,S24+M24),"")</f>
        <v>0</v>
      </c>
      <c r="H24" s="73"/>
      <c r="I24" s="73"/>
      <c r="J24" s="73">
        <f ca="1">IF(NOW()&gt;$A24,J23+H24+I24,"")</f>
        <v>0</v>
      </c>
      <c r="K24" s="73"/>
      <c r="L24" s="73"/>
      <c r="M24" s="73">
        <f ca="1">IF(NOW()&gt;$A24,M23+K24+L24,"")</f>
        <v>0</v>
      </c>
      <c r="N24" s="42"/>
      <c r="O24" s="42"/>
      <c r="P24" s="42">
        <f ca="1">IF(NOW()&gt;$A24,P23+N24+O24,"")</f>
        <v>0</v>
      </c>
      <c r="Q24" s="59">
        <v>0</v>
      </c>
      <c r="R24" s="42"/>
      <c r="S24" s="42">
        <f ca="1">IF(NOW()&gt;$A24,IF(S23+Q24+R24&gt;24,24,S23+Q24+R24),"")</f>
        <v>0</v>
      </c>
    </row>
    <row r="25" spans="1:19" ht="12.75">
      <c r="A25" s="34">
        <f>A24+14</f>
        <v>39613</v>
      </c>
      <c r="B25" s="42">
        <f>IF(H25+N25&lt;&gt;0,H25+N25,"")</f>
      </c>
      <c r="C25" s="42">
        <f>IF(I25+O25&lt;&gt;0,I25+O25,"")</f>
      </c>
      <c r="D25" s="42">
        <f ca="1">IF(NOW()&gt;$A25,P25+J25,"")</f>
        <v>0</v>
      </c>
      <c r="E25" s="42">
        <f>IF(K25+Q25&lt;&gt;0,K25+Q25,"")</f>
      </c>
      <c r="F25" s="42">
        <f>IF(L25+R25&lt;&gt;0,L25+R25,"")</f>
      </c>
      <c r="G25" s="42">
        <f ca="1">IF(NOW()&gt;$A25,IF(S25+M25&gt;24,24,S25+M25),"")</f>
        <v>0</v>
      </c>
      <c r="H25" s="73"/>
      <c r="I25" s="73"/>
      <c r="J25" s="73">
        <f ca="1">IF(NOW()&gt;$A25,J24+H25+I25,"")</f>
        <v>0</v>
      </c>
      <c r="K25" s="73"/>
      <c r="L25" s="73"/>
      <c r="M25" s="73">
        <f ca="1">IF(NOW()&gt;$A25,M24+K25+L25,"")</f>
        <v>0</v>
      </c>
      <c r="N25" s="42"/>
      <c r="O25" s="42"/>
      <c r="P25" s="42">
        <f ca="1">IF(NOW()&gt;$A25,P24+N25+O25,"")</f>
        <v>0</v>
      </c>
      <c r="Q25" s="42">
        <v>0</v>
      </c>
      <c r="R25" s="42"/>
      <c r="S25" s="42">
        <f ca="1">IF(NOW()&gt;$A25,IF(S24+Q25+R25&gt;24,24,S24+Q25+R25),"")</f>
        <v>0</v>
      </c>
    </row>
    <row r="26" spans="1:19" ht="12.75">
      <c r="A26" s="34">
        <f>A25+14</f>
        <v>39627</v>
      </c>
      <c r="B26" s="42">
        <f>IF(H26+N26&lt;&gt;0,H26+N26,"")</f>
      </c>
      <c r="C26" s="42">
        <f>IF(I26+O26&lt;&gt;0,I26+O26,"")</f>
      </c>
      <c r="D26" s="42">
        <f ca="1">IF(NOW()&gt;$A26,P26+J26,"")</f>
        <v>0</v>
      </c>
      <c r="E26" s="42">
        <f>IF(K26+Q26&lt;&gt;0,K26+Q26,"")</f>
      </c>
      <c r="F26" s="42">
        <f>IF(L26+R26&lt;&gt;0,L26+R26,"")</f>
      </c>
      <c r="G26" s="42">
        <f ca="1">IF(NOW()&gt;$A26,IF(S26+M26&gt;24,24,S26+M26),"")</f>
        <v>0</v>
      </c>
      <c r="H26" s="73"/>
      <c r="I26" s="73"/>
      <c r="J26" s="73">
        <f ca="1">IF(NOW()&gt;$A26,J25+H26+I26,"")</f>
        <v>0</v>
      </c>
      <c r="K26" s="73"/>
      <c r="L26" s="73"/>
      <c r="M26" s="73">
        <f ca="1">IF(NOW()&gt;$A26,M25+K26+L26,"")</f>
        <v>0</v>
      </c>
      <c r="N26" s="42"/>
      <c r="O26" s="42"/>
      <c r="P26" s="42">
        <f ca="1">IF(NOW()&gt;$A26,P25+N26+O26,"")</f>
        <v>0</v>
      </c>
      <c r="Q26" s="42">
        <v>0</v>
      </c>
      <c r="R26" s="42"/>
      <c r="S26" s="42">
        <f ca="1">IF(NOW()&gt;$A26,IF(S25+Q26+R26&gt;24,24,S25+Q26+R26),"")</f>
        <v>0</v>
      </c>
    </row>
    <row r="27" spans="1:19" ht="12.75">
      <c r="A27" s="34">
        <f>A26+14</f>
        <v>39641</v>
      </c>
      <c r="B27" s="42">
        <f>IF(H27+N27&lt;&gt;0,H27+N27,"")</f>
      </c>
      <c r="C27" s="42">
        <f>IF(I27+O27&lt;&gt;0,I27+O27,"")</f>
      </c>
      <c r="D27" s="42">
        <f ca="1">IF(NOW()&gt;$A27,P27+J27,"")</f>
        <v>0</v>
      </c>
      <c r="E27" s="42">
        <f>IF(K27+Q27&lt;&gt;0,K27+Q27,"")</f>
      </c>
      <c r="F27" s="42">
        <f>IF(L27+R27&lt;&gt;0,L27+R27,"")</f>
      </c>
      <c r="G27" s="42">
        <f ca="1">IF(NOW()&gt;$A27,IF(S27+M27&gt;24,24,S27+M27),"")</f>
        <v>0</v>
      </c>
      <c r="H27" s="73"/>
      <c r="I27" s="73"/>
      <c r="J27" s="73">
        <f ca="1">IF(NOW()&gt;$A27,J26+H27+I27,"")</f>
        <v>0</v>
      </c>
      <c r="K27" s="73"/>
      <c r="L27" s="73"/>
      <c r="M27" s="73">
        <f ca="1">IF(NOW()&gt;$A27,M26+K27+L27,"")</f>
        <v>0</v>
      </c>
      <c r="N27" s="42"/>
      <c r="O27" s="42"/>
      <c r="P27" s="42">
        <f ca="1">IF(NOW()&gt;$A27,P26+N27+O27,"")</f>
        <v>0</v>
      </c>
      <c r="Q27" s="42">
        <v>0</v>
      </c>
      <c r="R27" s="42"/>
      <c r="S27" s="42">
        <f ca="1">IF(NOW()&gt;$A27,IF(S26+Q27+R27&gt;24,24,S26+Q27+R27),"")</f>
        <v>0</v>
      </c>
    </row>
    <row r="28" spans="1:19" ht="12.75">
      <c r="A28" s="34">
        <f>A27+14</f>
        <v>39655</v>
      </c>
      <c r="B28" s="42">
        <f>IF(H28+N28&lt;&gt;0,H28+N28,"")</f>
      </c>
      <c r="C28" s="42">
        <f>IF(I28+O28&lt;&gt;0,I28+O28,"")</f>
      </c>
      <c r="D28" s="42">
        <f ca="1">IF(NOW()&gt;$A28,P28+J28,"")</f>
        <v>0</v>
      </c>
      <c r="E28" s="42">
        <f>IF(K28+Q28&lt;&gt;0,K28+Q28,"")</f>
      </c>
      <c r="F28" s="42">
        <f>IF(L28+R28&lt;&gt;0,L28+R28,"")</f>
      </c>
      <c r="G28" s="42">
        <f ca="1">IF(NOW()&gt;$A28,IF(S28+M28&gt;24,24,S28+M28),"")</f>
        <v>0</v>
      </c>
      <c r="H28" s="73"/>
      <c r="I28" s="73"/>
      <c r="J28" s="73">
        <f ca="1">IF(NOW()&gt;$A28,J27+H28+I28,"")</f>
        <v>0</v>
      </c>
      <c r="K28" s="73"/>
      <c r="L28" s="73"/>
      <c r="M28" s="73">
        <f ca="1">IF(NOW()&gt;$A28,M27+K28+L28,"")</f>
        <v>0</v>
      </c>
      <c r="N28" s="42"/>
      <c r="O28" s="42"/>
      <c r="P28" s="42">
        <f ca="1">IF(NOW()&gt;$A28,P27+N28+O28,"")</f>
        <v>0</v>
      </c>
      <c r="Q28" s="42">
        <v>0</v>
      </c>
      <c r="R28" s="42"/>
      <c r="S28" s="42">
        <f ca="1">IF(NOW()&gt;$A28,IF(S27+Q28+R28&gt;24,24,S27+Q28+R28),"")</f>
        <v>0</v>
      </c>
    </row>
    <row r="29" spans="1:19" ht="12.75">
      <c r="A29" s="34">
        <f>A28+14</f>
        <v>39669</v>
      </c>
      <c r="B29" s="42">
        <f>IF(H29+N29&lt;&gt;0,H29+N29,"")</f>
      </c>
      <c r="C29" s="42">
        <f>IF(I29+O29&lt;&gt;0,I29+O29,"")</f>
      </c>
      <c r="D29" s="42">
        <f ca="1">IF(NOW()&gt;$A29,P29+J29,"")</f>
        <v>0</v>
      </c>
      <c r="E29" s="42">
        <f>IF(K29+Q29&lt;&gt;0,K29+Q29,"")</f>
      </c>
      <c r="F29" s="42">
        <f>IF(L29+R29&lt;&gt;0,L29+R29,"")</f>
      </c>
      <c r="G29" s="42">
        <f ca="1">IF(NOW()&gt;$A29,IF(S29+M29&gt;24,24,S29+M29),"")</f>
        <v>0</v>
      </c>
      <c r="H29" s="73"/>
      <c r="I29" s="73"/>
      <c r="J29" s="73">
        <f ca="1">IF(NOW()&gt;$A29,J28+H29+I29,"")</f>
        <v>0</v>
      </c>
      <c r="K29" s="73"/>
      <c r="L29" s="73"/>
      <c r="M29" s="73">
        <f ca="1">IF(NOW()&gt;$A29,M28+K29+L29,"")</f>
        <v>0</v>
      </c>
      <c r="N29" s="42"/>
      <c r="O29" s="42"/>
      <c r="P29" s="42">
        <f ca="1">IF(NOW()&gt;$A29,P28+N29+O29,"")</f>
        <v>0</v>
      </c>
      <c r="Q29" s="42">
        <v>0</v>
      </c>
      <c r="R29" s="42"/>
      <c r="S29" s="42">
        <f ca="1">IF(NOW()&gt;$A29,IF(S28+Q29+R29&gt;24,24,S28+Q29+R29),"")</f>
        <v>0</v>
      </c>
    </row>
    <row r="30" spans="1:19" ht="12.75">
      <c r="A30" s="34">
        <f>A29+14</f>
        <v>39683</v>
      </c>
      <c r="B30" s="42">
        <f>IF(H30+N30&lt;&gt;0,H30+N30,"")</f>
      </c>
      <c r="C30" s="42">
        <f>IF(I30+O30&lt;&gt;0,I30+O30,"")</f>
      </c>
      <c r="D30" s="42">
        <f ca="1">IF(NOW()&gt;$A30,P30+J30,"")</f>
        <v>0</v>
      </c>
      <c r="E30" s="42">
        <f>IF(K30+Q30&lt;&gt;0,K30+Q30,"")</f>
        <v>1</v>
      </c>
      <c r="F30" s="42">
        <f>IF(L30+R30&lt;&gt;0,L30+R30,"")</f>
      </c>
      <c r="G30" s="42">
        <f ca="1">IF(NOW()&gt;$A30,IF(S30+M30&gt;24,24,S30+M30),"")</f>
        <v>1</v>
      </c>
      <c r="H30" s="73"/>
      <c r="I30" s="73"/>
      <c r="J30" s="73">
        <f ca="1">IF(NOW()&gt;$A30,J29+H30+I30,"")</f>
        <v>0</v>
      </c>
      <c r="K30" s="73"/>
      <c r="L30" s="73"/>
      <c r="M30" s="73">
        <f ca="1">IF(NOW()&gt;$A30,M29+K30+L30,"")</f>
        <v>0</v>
      </c>
      <c r="N30" s="42"/>
      <c r="O30" s="42"/>
      <c r="P30" s="42">
        <f ca="1">IF(NOW()&gt;$A30,P29+N30+O30,"")</f>
        <v>0</v>
      </c>
      <c r="Q30" s="42">
        <v>1</v>
      </c>
      <c r="R30" s="42"/>
      <c r="S30" s="42">
        <f ca="1">IF(NOW()&gt;$A30,IF(S29+Q30+R30&gt;24,24,S29+Q30+R30),"")</f>
        <v>1</v>
      </c>
    </row>
    <row r="31" spans="1:19" ht="12.75">
      <c r="A31" s="34">
        <f>A30+14</f>
        <v>39697</v>
      </c>
      <c r="B31" s="42">
        <f>IF(H31+N31&lt;&gt;0,H31+N31,"")</f>
      </c>
      <c r="C31" s="42">
        <f>IF(I31+O31&lt;&gt;0,I31+O31,"")</f>
      </c>
      <c r="D31" s="42">
        <f ca="1">IF(NOW()&gt;$A31,P31+J31,"")</f>
        <v>0</v>
      </c>
      <c r="E31" s="42">
        <f>IF(K31+Q31&lt;&gt;0,K31+Q31,"")</f>
        <v>1</v>
      </c>
      <c r="F31" s="42">
        <f>IF(L31+R31&lt;&gt;0,L31+R31,"")</f>
      </c>
      <c r="G31" s="42">
        <f ca="1">IF(NOW()&gt;$A31,IF(S31+M31&gt;24,24,S31+M31),"")</f>
        <v>2</v>
      </c>
      <c r="H31" s="73"/>
      <c r="I31" s="73"/>
      <c r="J31" s="73">
        <f ca="1">IF(NOW()&gt;$A31,J30+H31+I31,"")</f>
        <v>0</v>
      </c>
      <c r="K31" s="73"/>
      <c r="L31" s="73"/>
      <c r="M31" s="73">
        <f ca="1">IF(NOW()&gt;$A31,M30+K31+L31,"")</f>
        <v>0</v>
      </c>
      <c r="N31" s="42"/>
      <c r="O31" s="42"/>
      <c r="P31" s="42">
        <f ca="1">IF(NOW()&gt;$A31,P30+N31+O31,"")</f>
        <v>0</v>
      </c>
      <c r="Q31" s="42">
        <v>1</v>
      </c>
      <c r="R31" s="42"/>
      <c r="S31" s="42">
        <f ca="1">IF(NOW()&gt;$A31,IF(S30+Q31+R31&gt;24,24,S30+Q31+R31),"")</f>
        <v>2</v>
      </c>
    </row>
    <row r="32" spans="1:19" ht="12.75">
      <c r="A32" s="34">
        <f>A31+14</f>
        <v>39711</v>
      </c>
      <c r="B32" s="42">
        <f>IF(H32+N32&lt;&gt;0,H32+N32,"")</f>
      </c>
      <c r="C32" s="42">
        <f>IF(I32+O32&lt;&gt;0,I32+O32,"")</f>
      </c>
      <c r="D32" s="42">
        <f ca="1">IF(NOW()&gt;$A32,P32+J32,"")</f>
        <v>0</v>
      </c>
      <c r="E32" s="42">
        <f>IF(K32+Q32&lt;&gt;0,K32+Q32,"")</f>
        <v>1</v>
      </c>
      <c r="F32" s="42">
        <f>IF(L32+R32&lt;&gt;0,L32+R32,"")</f>
        <v>-2</v>
      </c>
      <c r="G32" s="42">
        <f ca="1">IF(NOW()&gt;$A32,IF(S32+M32&gt;24,24,S32+M32),"")</f>
        <v>1</v>
      </c>
      <c r="H32" s="73"/>
      <c r="I32" s="73"/>
      <c r="J32" s="73">
        <f ca="1">IF(NOW()&gt;$A32,J31+H32+I32,"")</f>
        <v>0</v>
      </c>
      <c r="K32" s="73"/>
      <c r="L32" s="73"/>
      <c r="M32" s="73">
        <f ca="1">IF(NOW()&gt;$A32,M31+K32+L32,"")</f>
        <v>0</v>
      </c>
      <c r="N32" s="42"/>
      <c r="O32" s="42"/>
      <c r="P32" s="42">
        <f ca="1">IF(NOW()&gt;$A32,P31+N32+O32,"")</f>
        <v>0</v>
      </c>
      <c r="Q32" s="42">
        <v>1</v>
      </c>
      <c r="R32" s="42">
        <v>-2</v>
      </c>
      <c r="S32" s="42">
        <f ca="1">IF(NOW()&gt;$A32,IF(S31+Q32+R32&gt;24,24,S31+Q32+R32),"")</f>
        <v>1</v>
      </c>
    </row>
    <row r="33" spans="1:19" ht="12.75">
      <c r="A33" s="34">
        <f>A32+14</f>
        <v>39725</v>
      </c>
      <c r="B33" s="42">
        <f>IF(H33+N33&lt;&gt;0,H33+N33,"")</f>
      </c>
      <c r="C33" s="42">
        <f>IF(I33+O33&lt;&gt;0,I33+O33,"")</f>
      </c>
      <c r="D33" s="42">
        <f ca="1">IF(NOW()&gt;$A33,P33+J33,"")</f>
        <v>0</v>
      </c>
      <c r="E33" s="42">
        <f>IF(K33+Q33&lt;&gt;0,K33+Q33,"")</f>
        <v>1</v>
      </c>
      <c r="F33" s="42">
        <f>IF(L33+R33&lt;&gt;0,L33+R33,"")</f>
      </c>
      <c r="G33" s="42">
        <f ca="1">IF(NOW()&gt;$A33,IF(S33+M33&gt;24,24,S33+M33),"")</f>
        <v>2</v>
      </c>
      <c r="H33" s="73"/>
      <c r="I33" s="73"/>
      <c r="J33" s="73">
        <f ca="1">IF(NOW()&gt;$A33,J32+H33+I33,"")</f>
        <v>0</v>
      </c>
      <c r="K33" s="73"/>
      <c r="L33" s="73"/>
      <c r="M33" s="73">
        <f ca="1">IF(NOW()&gt;$A33,M32+K33+L33,"")</f>
        <v>0</v>
      </c>
      <c r="N33" s="42"/>
      <c r="O33" s="42"/>
      <c r="P33" s="42">
        <f ca="1">IF(NOW()&gt;$A33,P32+N33+O33,"")</f>
        <v>0</v>
      </c>
      <c r="Q33" s="42">
        <v>1</v>
      </c>
      <c r="R33" s="42"/>
      <c r="S33" s="42">
        <f ca="1">IF(NOW()&gt;$A33,IF(S32+Q33+R33&gt;24,24,S32+Q33+R33),"")</f>
        <v>2</v>
      </c>
    </row>
    <row r="34" spans="1:19" ht="12.75">
      <c r="A34" s="34">
        <f>A33+14</f>
        <v>39739</v>
      </c>
      <c r="B34" s="42">
        <f>IF(H34+N34&lt;&gt;0,H34+N34,"")</f>
      </c>
      <c r="C34" s="42">
        <f>IF(I34+O34&lt;&gt;0,I34+O34,"")</f>
      </c>
      <c r="D34" s="42">
        <f ca="1">IF(NOW()&gt;$A34,P34+J34,"")</f>
        <v>0</v>
      </c>
      <c r="E34" s="42">
        <f>IF(K34+Q34&lt;&gt;0,K34+Q34,"")</f>
        <v>1</v>
      </c>
      <c r="F34" s="42">
        <f>IF(L34+R34&lt;&gt;0,L34+R34,"")</f>
      </c>
      <c r="G34" s="42">
        <f ca="1">IF(NOW()&gt;$A34,IF(S34+M34&gt;24,24,S34+M34),"")</f>
        <v>3</v>
      </c>
      <c r="H34" s="73"/>
      <c r="I34" s="73"/>
      <c r="J34" s="73">
        <f ca="1">IF(NOW()&gt;$A34,J33+H34+I34,"")</f>
        <v>0</v>
      </c>
      <c r="K34" s="73"/>
      <c r="L34" s="73"/>
      <c r="M34" s="73">
        <f ca="1">IF(NOW()&gt;$A34,M33+K34+L34,"")</f>
        <v>0</v>
      </c>
      <c r="N34" s="42"/>
      <c r="O34" s="42"/>
      <c r="P34" s="42">
        <f ca="1">IF(NOW()&gt;$A34,P33+N34+O34,"")</f>
        <v>0</v>
      </c>
      <c r="Q34" s="42">
        <v>1</v>
      </c>
      <c r="R34" s="42"/>
      <c r="S34" s="42">
        <f ca="1">IF(NOW()&gt;$A34,IF(S33+Q34+R34&gt;24,24,S33+Q34+R34),"")</f>
        <v>3</v>
      </c>
    </row>
    <row r="35" spans="1:19" ht="12.75">
      <c r="A35" s="34">
        <f>A34+14</f>
        <v>39753</v>
      </c>
      <c r="B35" s="42">
        <f>IF(H35+N35&lt;&gt;0,H35+N35,"")</f>
      </c>
      <c r="C35" s="42">
        <f>IF(I35+O35&lt;&gt;0,I35+O35,"")</f>
      </c>
      <c r="D35" s="42">
        <f ca="1">IF(NOW()&gt;$A35,P35+J35,"")</f>
        <v>0</v>
      </c>
      <c r="E35" s="42">
        <f>IF(K35+Q35&lt;&gt;0,K35+Q35,"")</f>
        <v>1</v>
      </c>
      <c r="F35" s="42">
        <f>IF(L35+R35&lt;&gt;0,L35+R35,"")</f>
      </c>
      <c r="G35" s="42">
        <f ca="1">IF(NOW()&gt;$A35,IF(S35+M35&gt;24,24,S35+M35),"")</f>
        <v>4</v>
      </c>
      <c r="H35" s="73"/>
      <c r="I35" s="73"/>
      <c r="J35" s="73">
        <f ca="1">IF(NOW()&gt;$A35,J34+H35+I35,"")</f>
        <v>0</v>
      </c>
      <c r="K35" s="73"/>
      <c r="L35" s="73"/>
      <c r="M35" s="73">
        <f ca="1">IF(NOW()&gt;$A35,M34+K35+L35,"")</f>
        <v>0</v>
      </c>
      <c r="N35" s="42"/>
      <c r="O35" s="42"/>
      <c r="P35" s="42">
        <f ca="1">IF(NOW()&gt;$A35,P34+N35+O35,"")</f>
        <v>0</v>
      </c>
      <c r="Q35" s="42">
        <v>1</v>
      </c>
      <c r="R35" s="42"/>
      <c r="S35" s="42">
        <f ca="1">IF(NOW()&gt;$A35,IF(S34+Q35+R35&gt;24,24,S34+Q35+R35),"")</f>
        <v>4</v>
      </c>
    </row>
    <row r="36" spans="1:19" ht="12.75">
      <c r="A36" s="34">
        <f>A35+14</f>
        <v>39767</v>
      </c>
      <c r="B36" s="42">
        <f>IF(H36+N36&lt;&gt;0,H36+N36,"")</f>
      </c>
      <c r="C36" s="42">
        <f>IF(I36+O36&lt;&gt;0,I36+O36,"")</f>
      </c>
      <c r="D36" s="42">
        <f ca="1">IF(NOW()&gt;$A36,P36+J36,"")</f>
        <v>0</v>
      </c>
      <c r="E36" s="42">
        <f>IF(K36+Q36&lt;&gt;0,K36+Q36,"")</f>
        <v>1</v>
      </c>
      <c r="F36" s="42">
        <f>IF(L36+R36&lt;&gt;0,L36+R36,"")</f>
      </c>
      <c r="G36" s="42">
        <f ca="1">IF(NOW()&gt;$A36,IF(S36+M36&gt;24,24,S36+M36),"")</f>
        <v>5</v>
      </c>
      <c r="H36" s="64"/>
      <c r="I36" s="64"/>
      <c r="J36" s="64">
        <f ca="1">IF(NOW()&gt;$A36,J35+H36+I36,"")</f>
        <v>0</v>
      </c>
      <c r="K36" s="64"/>
      <c r="L36" s="64"/>
      <c r="M36" s="64">
        <f ca="1">IF(NOW()&gt;$A36,M35+K36+L36,"")</f>
        <v>0</v>
      </c>
      <c r="N36" s="42"/>
      <c r="O36" s="42"/>
      <c r="P36" s="42">
        <f ca="1">IF(NOW()&gt;$A36,P35+N36+O36,"")</f>
        <v>0</v>
      </c>
      <c r="Q36" s="42">
        <v>1</v>
      </c>
      <c r="R36" s="42"/>
      <c r="S36" s="42">
        <f ca="1">IF(NOW()&gt;$A36,IF(S35+Q36+R36&gt;24,24,S35+Q36+R36),"")</f>
        <v>5</v>
      </c>
    </row>
    <row r="37" spans="1:19" ht="12.75">
      <c r="A37" s="34">
        <f>A36+14</f>
        <v>39781</v>
      </c>
      <c r="B37" s="42">
        <f>IF(H37+N37&lt;&gt;0,H37+N37,"")</f>
      </c>
      <c r="C37" s="42">
        <f>IF(I37+O37&lt;&gt;0,I37+O37,"")</f>
      </c>
      <c r="D37" s="42">
        <f ca="1">IF(NOW()&gt;$A37,P37+J37,"")</f>
        <v>0</v>
      </c>
      <c r="E37" s="42">
        <f>IF(K37+Q37&lt;&gt;0,K37+Q37,"")</f>
      </c>
      <c r="F37" s="42">
        <f>IF(L37+R37&lt;&gt;0,L37+R37,"")</f>
      </c>
      <c r="G37" s="42">
        <f ca="1">IF(NOW()&gt;$A37,IF(S37+M37&gt;24,24,S37+M37),"")</f>
        <v>5</v>
      </c>
      <c r="H37" s="64"/>
      <c r="I37" s="64"/>
      <c r="J37" s="64">
        <f ca="1">IF(NOW()&gt;$A37,J36+H37+I37,"")</f>
        <v>0</v>
      </c>
      <c r="K37" s="64"/>
      <c r="L37" s="64"/>
      <c r="M37" s="64">
        <f ca="1">IF(NOW()&gt;$A37,M36+K37+L37,"")</f>
        <v>0</v>
      </c>
      <c r="N37" s="42"/>
      <c r="O37" s="42"/>
      <c r="P37" s="42">
        <f ca="1">IF(NOW()&gt;$A37,P36+N37+O37,"")</f>
        <v>0</v>
      </c>
      <c r="Q37" s="59">
        <v>0</v>
      </c>
      <c r="R37" s="42"/>
      <c r="S37" s="42">
        <f ca="1">IF(NOW()&gt;$A37,IF(S36+Q37+R37&gt;24,24,S36+Q37+R37),"")</f>
        <v>5</v>
      </c>
    </row>
    <row r="38" spans="1:19" ht="12.75">
      <c r="A38" s="34">
        <f>A37+14</f>
        <v>39795</v>
      </c>
      <c r="B38" s="42">
        <f>IF(H38+N38&lt;&gt;0,H38+N38,"")</f>
      </c>
      <c r="C38" s="42">
        <f>IF(I38+O38&lt;&gt;0,I38+O38,"")</f>
      </c>
      <c r="D38" s="42">
        <f ca="1">IF(NOW()&gt;$A38,P38+J38,"")</f>
        <v>0</v>
      </c>
      <c r="E38" s="42">
        <f>IF(K38+Q38&lt;&gt;0,K38+Q38,"")</f>
        <v>1</v>
      </c>
      <c r="F38" s="42">
        <f>IF(L38+R38&lt;&gt;0,L38+R38,"")</f>
      </c>
      <c r="G38" s="42">
        <f ca="1">IF(NOW()&gt;$A38,IF(S38+M38&gt;24,24,S38+M38),"")</f>
        <v>6</v>
      </c>
      <c r="H38" s="64"/>
      <c r="I38" s="64"/>
      <c r="J38" s="64">
        <f ca="1">IF(NOW()&gt;$A38,J37+H38+I38,"")</f>
        <v>0</v>
      </c>
      <c r="K38" s="64"/>
      <c r="L38" s="64"/>
      <c r="M38" s="64">
        <f ca="1">IF(NOW()&gt;$A38,M37+K38+L38,"")</f>
        <v>0</v>
      </c>
      <c r="P38" s="42">
        <f ca="1">IF(NOW()&gt;$A38,P37+N38+O38,"")</f>
        <v>0</v>
      </c>
      <c r="Q38" s="42">
        <v>1</v>
      </c>
      <c r="R38" s="42"/>
      <c r="S38" s="42">
        <f ca="1">IF(NOW()&gt;$A38,S37+Q38+R38,"")</f>
        <v>6</v>
      </c>
    </row>
    <row r="39" spans="1:19" ht="12.75">
      <c r="A39" s="34">
        <f>A38+14</f>
        <v>39809</v>
      </c>
      <c r="B39" s="42">
        <f>IF(H39+N39&lt;&gt;0,H39+N39,"")</f>
      </c>
      <c r="C39" s="42">
        <f>IF(I39+O39&lt;&gt;0,I39+O39,"")</f>
      </c>
      <c r="D39" s="42">
        <f ca="1">IF(NOW()&gt;$A39,P39+J39,"")</f>
        <v>0</v>
      </c>
      <c r="E39" s="42">
        <f>IF(K39+Q39&lt;&gt;0,K39+Q39,"")</f>
        <v>1</v>
      </c>
      <c r="F39" s="42">
        <f>IF(L39+R39&lt;&gt;0,L39+R39,"")</f>
      </c>
      <c r="G39" s="42">
        <f ca="1">IF(NOW()&gt;$A39,IF(S39+M39&gt;24,24,S39+M39),"")</f>
        <v>7</v>
      </c>
      <c r="H39" s="64"/>
      <c r="I39" s="64"/>
      <c r="J39" s="64">
        <f ca="1">IF(NOW()&gt;$A39,J38+H39+I39,"")</f>
        <v>0</v>
      </c>
      <c r="K39" s="64"/>
      <c r="L39" s="64"/>
      <c r="M39" s="64">
        <f ca="1">IF(NOW()&gt;$A39,M38+K39+L39,"")</f>
        <v>0</v>
      </c>
      <c r="P39" s="42">
        <f ca="1">IF(NOW()&gt;$A39,P38+N39+O39,"")</f>
        <v>0</v>
      </c>
      <c r="Q39" s="42">
        <v>1</v>
      </c>
      <c r="R39" s="42"/>
      <c r="S39" s="42">
        <f ca="1">IF(NOW()&gt;$A39,S38+Q39+R39,"")</f>
        <v>7</v>
      </c>
    </row>
    <row r="40" spans="1:19" ht="12.75">
      <c r="A40" s="34">
        <f>A39+14</f>
        <v>39823</v>
      </c>
      <c r="B40" s="42">
        <f>IF(H40+N40&lt;&gt;0,H40+N40,"")</f>
      </c>
      <c r="C40" s="42">
        <f>IF(I40+O40&lt;&gt;0,I40+O40,"")</f>
      </c>
      <c r="D40" s="42">
        <f ca="1">IF(NOW()&gt;$A40,P40+J40,"")</f>
        <v>0</v>
      </c>
      <c r="E40" s="42">
        <f>IF(K40+Q40&lt;&gt;0,K40+Q40,"")</f>
        <v>1</v>
      </c>
      <c r="F40" s="42">
        <f>IF(L40+R40&lt;&gt;0,L40+R40,"")</f>
      </c>
      <c r="G40" s="42">
        <f ca="1">IF(NOW()&gt;$A40,IF(S40+M40&gt;24,24,S40+M40),"")</f>
        <v>8</v>
      </c>
      <c r="H40" s="64"/>
      <c r="I40" s="64"/>
      <c r="J40" s="64">
        <f ca="1">IF(NOW()&gt;$A40,J39+H40+I40,"")</f>
        <v>0</v>
      </c>
      <c r="K40" s="64"/>
      <c r="L40" s="64"/>
      <c r="M40" s="64">
        <f ca="1">IF(NOW()&gt;$A40,M39+K40+L40,"")</f>
        <v>0</v>
      </c>
      <c r="P40" s="42">
        <f ca="1">IF(NOW()&gt;$A40,P39+N40+O40,"")</f>
        <v>0</v>
      </c>
      <c r="Q40" s="42">
        <v>1</v>
      </c>
      <c r="R40" s="42"/>
      <c r="S40" s="42">
        <f ca="1">IF(NOW()&gt;$A40,S39+Q40+R40,"")</f>
        <v>8</v>
      </c>
    </row>
    <row r="41" spans="1:19" ht="12.75">
      <c r="A41" s="34">
        <f>A40+14</f>
        <v>39837</v>
      </c>
      <c r="B41" s="42">
        <f>IF(H41+N41&lt;&gt;0,H41+N41,"")</f>
      </c>
      <c r="C41" s="42">
        <f>IF(I41+O41&lt;&gt;0,I41+O41,"")</f>
      </c>
      <c r="D41" s="42">
        <f ca="1">IF(NOW()&gt;$A41,P41+J41,"")</f>
        <v>0</v>
      </c>
      <c r="E41" s="42">
        <f>IF(K41+Q41&lt;&gt;0,K41+Q41,"")</f>
        <v>1</v>
      </c>
      <c r="F41" s="42">
        <f>IF(L41+R41&lt;&gt;0,L41+R41,"")</f>
      </c>
      <c r="G41" s="42">
        <f ca="1">IF(NOW()&gt;$A41,IF(S41+M41&gt;24,24,S41+M41),"")</f>
        <v>9</v>
      </c>
      <c r="H41" s="64"/>
      <c r="I41" s="64"/>
      <c r="J41" s="64">
        <f ca="1">IF(NOW()&gt;$A41,J40+H41+I41,"")</f>
        <v>0</v>
      </c>
      <c r="K41" s="64"/>
      <c r="L41" s="64"/>
      <c r="M41" s="64">
        <f ca="1">IF(NOW()&gt;$A41,M40+K41+L41,"")</f>
        <v>0</v>
      </c>
      <c r="P41" s="42">
        <f ca="1">IF(NOW()&gt;$A41,P40+N41+O41,"")</f>
        <v>0</v>
      </c>
      <c r="Q41" s="42">
        <v>1</v>
      </c>
      <c r="R41" s="42"/>
      <c r="S41" s="42">
        <f ca="1">IF(NOW()&gt;$A41,S40+Q41+R41,"")</f>
        <v>9</v>
      </c>
    </row>
    <row r="42" spans="1:19" ht="12.75">
      <c r="A42" s="34">
        <f>A41+14</f>
        <v>39851</v>
      </c>
      <c r="B42" s="42">
        <f>IF(H42+N42&lt;&gt;0,H42+N42,"")</f>
      </c>
      <c r="C42" s="42">
        <f>IF(I42+O42&lt;&gt;0,I42+O42,"")</f>
      </c>
      <c r="D42" s="42">
        <f ca="1">IF(NOW()&gt;$A42,P42+J42,"")</f>
        <v>0</v>
      </c>
      <c r="E42" s="42">
        <f>IF(K42+Q42&lt;&gt;0,K42+Q42,"")</f>
        <v>1</v>
      </c>
      <c r="F42" s="42">
        <f>IF(L42+R42&lt;&gt;0,L42+R42,"")</f>
      </c>
      <c r="G42" s="42">
        <f ca="1">IF(NOW()&gt;$A42,IF(S42+M42&gt;24,24,S42+M42),"")</f>
        <v>10</v>
      </c>
      <c r="H42" s="64"/>
      <c r="I42" s="64"/>
      <c r="J42" s="64">
        <f ca="1">IF(NOW()&gt;$A42,J41+H42+I42,"")</f>
        <v>0</v>
      </c>
      <c r="K42" s="64"/>
      <c r="L42" s="64"/>
      <c r="M42" s="64">
        <f ca="1">IF(NOW()&gt;$A42,M41+K42+L42,"")</f>
        <v>0</v>
      </c>
      <c r="P42" s="42">
        <f ca="1">IF(NOW()&gt;$A42,P41+N42+O42,"")</f>
        <v>0</v>
      </c>
      <c r="Q42" s="42">
        <v>1</v>
      </c>
      <c r="R42" s="42"/>
      <c r="S42" s="42">
        <f ca="1">IF(NOW()&gt;$A42,S41+Q42+R42,"")</f>
        <v>10</v>
      </c>
    </row>
    <row r="43" spans="1:19" ht="12.75">
      <c r="A43" s="34">
        <f>A42+14</f>
        <v>39865</v>
      </c>
      <c r="B43" s="42">
        <f>IF(H43+N43&lt;&gt;0,H43+N43,"")</f>
      </c>
      <c r="C43" s="42">
        <f>IF(I43+O43&lt;&gt;0,I43+O43,"")</f>
      </c>
      <c r="D43" s="42">
        <f ca="1">IF(NOW()&gt;$A43,P43+J43,"")</f>
        <v>0</v>
      </c>
      <c r="E43" s="42">
        <f>IF(K43+Q43&lt;&gt;0,K43+Q43,"")</f>
        <v>1</v>
      </c>
      <c r="F43" s="42">
        <f>IF(L43+R43&lt;&gt;0,L43+R43,"")</f>
      </c>
      <c r="G43" s="42">
        <f ca="1">IF(NOW()&gt;$A43,IF(S43+M43&gt;24,24,S43+M43),"")</f>
        <v>11</v>
      </c>
      <c r="H43" s="64"/>
      <c r="I43" s="64"/>
      <c r="J43" s="64">
        <f ca="1">IF(NOW()&gt;$A43,J42+H43+I43,"")</f>
        <v>0</v>
      </c>
      <c r="K43" s="64"/>
      <c r="L43" s="64"/>
      <c r="M43" s="64">
        <f ca="1">IF(NOW()&gt;$A43,M42+K43+L43,"")</f>
        <v>0</v>
      </c>
      <c r="P43" s="42">
        <f ca="1">IF(NOW()&gt;$A43,P42+N43+O43,"")</f>
        <v>0</v>
      </c>
      <c r="Q43" s="42">
        <v>1</v>
      </c>
      <c r="R43" s="42"/>
      <c r="S43" s="42">
        <f ca="1">IF(NOW()&gt;$A43,S42+Q43+R43,"")</f>
        <v>11</v>
      </c>
    </row>
    <row r="44" spans="1:19" ht="12.75">
      <c r="A44" s="34">
        <f>A43+14</f>
        <v>39879</v>
      </c>
      <c r="B44" s="42">
        <f>IF(H44+N44&lt;&gt;0,H44+N44,"")</f>
      </c>
      <c r="C44" s="42">
        <f>IF(I44+O44&lt;&gt;0,I44+O44,"")</f>
      </c>
      <c r="D44" s="42">
        <f ca="1">IF(NOW()&gt;$A44,P44+J44,"")</f>
        <v>0</v>
      </c>
      <c r="E44" s="42">
        <f>IF(K44+Q44&lt;&gt;0,K44+Q44,"")</f>
        <v>1</v>
      </c>
      <c r="F44" s="42">
        <f>IF(L44+R44&lt;&gt;0,L44+R44,"")</f>
      </c>
      <c r="G44" s="42">
        <f ca="1">IF(NOW()&gt;$A44,IF(S44+M44&gt;24,24,S44+M44),"")</f>
        <v>12</v>
      </c>
      <c r="H44" s="64"/>
      <c r="I44" s="64"/>
      <c r="J44" s="64">
        <f ca="1">IF(NOW()&gt;$A44,J43+H44+I44,"")</f>
        <v>0</v>
      </c>
      <c r="K44" s="64"/>
      <c r="L44" s="64"/>
      <c r="M44" s="64">
        <f ca="1">IF(NOW()&gt;$A44,M43+K44+L44,"")</f>
        <v>0</v>
      </c>
      <c r="P44" s="42">
        <f ca="1">IF(NOW()&gt;$A44,P43+N44+O44,"")</f>
        <v>0</v>
      </c>
      <c r="Q44" s="42">
        <v>1</v>
      </c>
      <c r="R44" s="42"/>
      <c r="S44" s="42">
        <f ca="1">IF(NOW()&gt;$A44,S43+Q44+R44,"")</f>
        <v>12</v>
      </c>
    </row>
    <row r="45" spans="1:19" ht="12.75">
      <c r="A45" s="34">
        <f>A44+14</f>
        <v>39893</v>
      </c>
      <c r="B45" s="42">
        <f>IF(H45+N45&lt;&gt;0,H45+N45,"")</f>
      </c>
      <c r="C45" s="42">
        <f>IF(I45+O45&lt;&gt;0,I45+O45,"")</f>
      </c>
      <c r="D45" s="42">
        <f ca="1">IF(NOW()&gt;$A45,P45+J45,"")</f>
        <v>0</v>
      </c>
      <c r="E45" s="42">
        <f>IF(K45+Q45&lt;&gt;0,K45+Q45,"")</f>
        <v>1</v>
      </c>
      <c r="F45" s="42">
        <f>IF(L45+R45&lt;&gt;0,L45+R45,"")</f>
      </c>
      <c r="G45" s="42">
        <f ca="1">IF(NOW()&gt;$A45,IF(S45+M45&gt;24,24,S45+M45),"")</f>
        <v>13</v>
      </c>
      <c r="H45" s="64"/>
      <c r="I45" s="64"/>
      <c r="J45" s="64">
        <f ca="1">IF(NOW()&gt;$A45,J44+H45+I45,"")</f>
        <v>0</v>
      </c>
      <c r="K45" s="64"/>
      <c r="L45" s="64"/>
      <c r="M45" s="64">
        <f ca="1">IF(NOW()&gt;$A45,M44+K45+L45,"")</f>
        <v>0</v>
      </c>
      <c r="P45" s="42">
        <f ca="1">IF(NOW()&gt;$A45,P44+N45+O45,"")</f>
        <v>0</v>
      </c>
      <c r="Q45" s="42">
        <v>1</v>
      </c>
      <c r="R45" s="42"/>
      <c r="S45" s="42">
        <f ca="1">IF(NOW()&gt;$A45,S44+Q45+R45,"")</f>
        <v>13</v>
      </c>
    </row>
    <row r="46" spans="1:19" ht="12.75">
      <c r="A46" s="34">
        <f>A45+14</f>
        <v>39907</v>
      </c>
      <c r="B46" s="42">
        <f>IF(H46+N46&lt;&gt;0,H46+N46,"")</f>
      </c>
      <c r="C46" s="42">
        <f>IF(I46+O46&lt;&gt;0,I46+O46,"")</f>
      </c>
      <c r="D46" s="42">
        <f ca="1">IF(NOW()&gt;$A46,P46+J46,"")</f>
        <v>0</v>
      </c>
      <c r="E46" s="42">
        <f>IF(K46+Q46&lt;&gt;0,K46+Q46,"")</f>
        <v>1</v>
      </c>
      <c r="F46" s="42">
        <f>IF(L46+R46&lt;&gt;0,L46+R46,"")</f>
      </c>
      <c r="G46" s="42">
        <f ca="1">IF(NOW()&gt;$A46,IF(S46+M46&gt;24,24,S46+M46),"")</f>
        <v>14</v>
      </c>
      <c r="H46" s="64"/>
      <c r="I46" s="64"/>
      <c r="J46" s="64">
        <f ca="1">IF(NOW()&gt;$A46,J45+H46+I46,"")</f>
        <v>0</v>
      </c>
      <c r="K46" s="64"/>
      <c r="L46" s="64"/>
      <c r="M46" s="64">
        <f ca="1">IF(NOW()&gt;$A46,M45+K46+L46,"")</f>
        <v>0</v>
      </c>
      <c r="P46" s="42">
        <f ca="1">IF(NOW()&gt;$A46,P45+N46+O46,"")</f>
        <v>0</v>
      </c>
      <c r="Q46" s="42">
        <v>1</v>
      </c>
      <c r="R46" s="42"/>
      <c r="S46" s="42">
        <f ca="1">IF(NOW()&gt;$A46,S45+Q46+R46,"")</f>
        <v>14</v>
      </c>
    </row>
    <row r="47" spans="1:19" ht="12.75">
      <c r="A47" s="34">
        <f>A46+14</f>
        <v>39921</v>
      </c>
      <c r="B47" s="42">
        <f>IF(H47+N47&lt;&gt;0,H47+N47,"")</f>
      </c>
      <c r="C47" s="42">
        <f>IF(I47+O47&lt;&gt;0,I47+O47,"")</f>
      </c>
      <c r="D47" s="42">
        <f ca="1">IF(NOW()&gt;$A47,P47+J47,"")</f>
        <v>0</v>
      </c>
      <c r="E47" s="42">
        <f>IF(K47+Q47&lt;&gt;0,K47+Q47,"")</f>
        <v>1</v>
      </c>
      <c r="F47" s="42">
        <f>IF(L47+R47&lt;&gt;0,L47+R47,"")</f>
      </c>
      <c r="G47" s="42">
        <f ca="1">IF(NOW()&gt;$A47,IF(S47+M47&gt;24,24,S47+M47),"")</f>
        <v>15</v>
      </c>
      <c r="H47" s="64"/>
      <c r="I47" s="64"/>
      <c r="J47" s="64">
        <f ca="1">IF(NOW()&gt;$A47,J46+H47+I47,"")</f>
        <v>0</v>
      </c>
      <c r="K47" s="64"/>
      <c r="L47" s="64"/>
      <c r="M47" s="64">
        <f ca="1">IF(NOW()&gt;$A47,M46+K47+L47,"")</f>
        <v>0</v>
      </c>
      <c r="P47" s="42">
        <f ca="1">IF(NOW()&gt;$A47,P46+N47+O47,"")</f>
        <v>0</v>
      </c>
      <c r="Q47" s="42">
        <v>1</v>
      </c>
      <c r="R47" s="42"/>
      <c r="S47" s="42">
        <f ca="1">IF(NOW()&gt;$A47,S46+Q47+R47,"")</f>
        <v>15</v>
      </c>
    </row>
    <row r="48" spans="1:19" ht="12.75">
      <c r="A48" s="34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</row>
    <row r="49" spans="1:19" ht="7.5" customHeight="1">
      <c r="A49" s="60"/>
      <c r="B49" s="61"/>
      <c r="C49" s="61"/>
      <c r="D49" s="61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3"/>
    </row>
  </sheetData>
  <mergeCells count="17">
    <mergeCell ref="B1:E1"/>
    <mergeCell ref="N1:O1"/>
    <mergeCell ref="B2:C2"/>
    <mergeCell ref="E2:F2"/>
    <mergeCell ref="N2:O2"/>
    <mergeCell ref="Q2:R2"/>
    <mergeCell ref="N3:O3"/>
    <mergeCell ref="Q3:R3"/>
    <mergeCell ref="B4:G4"/>
    <mergeCell ref="H4:M4"/>
    <mergeCell ref="N4:S4"/>
    <mergeCell ref="B6:C6"/>
    <mergeCell ref="E6:F6"/>
    <mergeCell ref="H6:I6"/>
    <mergeCell ref="K6:L6"/>
    <mergeCell ref="N6:O6"/>
    <mergeCell ref="Q6:R6"/>
  </mergeCells>
  <printOptions horizontalCentered="1"/>
  <pageMargins left="0.5" right="0.5" top="0.5" bottom="0.7388888888888889" header="0.5118055555555555" footer="0.5"/>
  <pageSetup fitToHeight="99" fitToWidth="1" horizontalDpi="300" verticalDpi="300" orientation="landscape"/>
  <headerFooter alignWithMargins="0">
    <oddFooter>&amp;CPage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5"/>
  <sheetViews>
    <sheetView workbookViewId="0" topLeftCell="A1">
      <selection activeCell="E9" sqref="E9"/>
    </sheetView>
  </sheetViews>
  <sheetFormatPr defaultColWidth="12.57421875" defaultRowHeight="12.75"/>
  <cols>
    <col min="1" max="1" width="12.00390625" style="1" customWidth="1"/>
    <col min="2" max="3" width="6.8515625" style="1" customWidth="1"/>
    <col min="4" max="4" width="12.00390625" style="1" customWidth="1"/>
    <col min="5" max="6" width="6.57421875" style="0" customWidth="1"/>
    <col min="8" max="9" width="6.57421875" style="0" customWidth="1"/>
    <col min="11" max="12" width="6.57421875" style="0" customWidth="1"/>
    <col min="14" max="15" width="6.421875" style="0" customWidth="1"/>
    <col min="17" max="17" width="6.421875" style="0" customWidth="1"/>
    <col min="18" max="18" width="6.57421875" style="0" customWidth="1"/>
    <col min="20" max="38" width="8.421875" style="0" customWidth="1"/>
    <col min="39" max="40" width="8.140625" style="0" customWidth="1"/>
    <col min="41" max="16384" width="11.57421875" style="0" customWidth="1"/>
  </cols>
  <sheetData>
    <row r="1" spans="1:15" ht="12.75">
      <c r="A1" s="21" t="s">
        <v>103</v>
      </c>
      <c r="B1" s="22" t="s">
        <v>104</v>
      </c>
      <c r="C1" s="22"/>
      <c r="D1" s="22"/>
      <c r="E1" s="22"/>
      <c r="F1" s="23">
        <v>360106</v>
      </c>
      <c r="G1" s="24">
        <v>39797</v>
      </c>
      <c r="N1" s="37"/>
      <c r="O1" s="37"/>
    </row>
    <row r="2" spans="1:19" ht="12.75">
      <c r="A2" s="38" t="s">
        <v>84</v>
      </c>
      <c r="B2" s="74" t="s">
        <v>85</v>
      </c>
      <c r="C2" s="74"/>
      <c r="D2" s="74" t="s">
        <v>86</v>
      </c>
      <c r="E2" s="25">
        <v>2080</v>
      </c>
      <c r="F2" s="25">
        <f ca="1">CHOOSE(ROUNDDOWN((NOW()-G1)/365.25,0)+1,0,40,80,80,80,120,120,120,120,120,120,120,120,120,120,120,120,120,120,120,120,120)*E2/2080</f>
        <v>0</v>
      </c>
      <c r="G2" s="24">
        <f>G1+365.25</f>
        <v>40162.25</v>
      </c>
      <c r="L2" s="41"/>
      <c r="M2" s="42"/>
      <c r="N2" s="37"/>
      <c r="O2" s="37"/>
      <c r="P2" s="33"/>
      <c r="Q2" s="43"/>
      <c r="R2" s="43"/>
      <c r="S2" s="44"/>
    </row>
    <row r="3" spans="1:7" ht="12.75">
      <c r="A3" s="45" t="s">
        <v>87</v>
      </c>
      <c r="B3" s="75">
        <f>INDEX($D$7:D$24,COUNT($D$7:D$24),1)</f>
        <v>0</v>
      </c>
      <c r="C3" s="75"/>
      <c r="D3" s="75">
        <f>INDEX($G$7:G$24,COUNT($G$7:G$24),1)</f>
        <v>0</v>
      </c>
      <c r="F3" s="76" t="s">
        <v>105</v>
      </c>
      <c r="G3" s="77">
        <v>39909</v>
      </c>
    </row>
    <row r="4" spans="1:7" ht="12.75">
      <c r="A4" s="46" t="str">
        <f>TEXT(INDEX($A$7:A$24,COUNT($D$7:D$24),1),"MM/DD/YY")</f>
        <v>04/18/09</v>
      </c>
      <c r="B4" s="47" t="s">
        <v>88</v>
      </c>
      <c r="C4" s="47"/>
      <c r="D4" s="47"/>
      <c r="E4" s="47"/>
      <c r="F4" s="47"/>
      <c r="G4" s="47"/>
    </row>
    <row r="5" spans="1:7" ht="12.75">
      <c r="A5" s="50" t="s">
        <v>91</v>
      </c>
      <c r="B5" s="51" t="s">
        <v>92</v>
      </c>
      <c r="C5" s="51" t="s">
        <v>93</v>
      </c>
      <c r="D5" s="52" t="s">
        <v>94</v>
      </c>
      <c r="E5" s="51" t="s">
        <v>92</v>
      </c>
      <c r="F5" s="51" t="s">
        <v>93</v>
      </c>
      <c r="G5" s="52" t="s">
        <v>94</v>
      </c>
    </row>
    <row r="6" spans="1:7" ht="12.75">
      <c r="A6" s="51" t="s">
        <v>97</v>
      </c>
      <c r="B6" s="51" t="s">
        <v>95</v>
      </c>
      <c r="C6" s="51"/>
      <c r="D6" s="51" t="s">
        <v>95</v>
      </c>
      <c r="E6" s="51" t="s">
        <v>96</v>
      </c>
      <c r="F6" s="51"/>
      <c r="G6" s="51" t="s">
        <v>96</v>
      </c>
    </row>
    <row r="7" spans="1:7" ht="12.75">
      <c r="A7" s="34">
        <v>39809</v>
      </c>
      <c r="B7" s="57"/>
      <c r="C7" s="57"/>
      <c r="D7" s="42">
        <v>0</v>
      </c>
      <c r="E7" s="57"/>
      <c r="F7" s="57"/>
      <c r="G7" s="42">
        <v>0</v>
      </c>
    </row>
    <row r="8" spans="1:7" ht="12.75">
      <c r="A8" s="34">
        <f>A7+14</f>
        <v>39823</v>
      </c>
      <c r="B8" s="42"/>
      <c r="C8" s="42"/>
      <c r="D8" s="42">
        <f ca="1">IF(NOW()&gt;$A8,D7+B8+C8,"")</f>
        <v>0</v>
      </c>
      <c r="E8" s="42">
        <f ca="1">IF(NOW()&gt;$A8,0,"")</f>
        <v>0</v>
      </c>
      <c r="F8" s="42"/>
      <c r="G8" s="42">
        <f ca="1">IF(NOW()&gt;$A8,IF(G7+E8+F8&gt;24,24,G7+E8+F8),"")</f>
        <v>0</v>
      </c>
    </row>
    <row r="9" spans="1:7" ht="12.75">
      <c r="A9" s="34">
        <f>A8+14</f>
        <v>39837</v>
      </c>
      <c r="B9" s="42"/>
      <c r="C9" s="42"/>
      <c r="D9" s="42">
        <f ca="1">IF(NOW()&gt;$A9,D8+B9+C9,"")</f>
        <v>0</v>
      </c>
      <c r="E9" s="42">
        <f ca="1">IF(NOW()&gt;$A9,IF($A8&gt;=($G$3+89),IF(AND(MONTH(A30+5)=MONTH(A29+5),MONTH(A30+5)=MONTH(A28+5)),0,1),0),"")</f>
        <v>0</v>
      </c>
      <c r="F9" s="42"/>
      <c r="G9" s="42">
        <f ca="1">IF(NOW()&gt;$A9,IF(G8+E9+F9&gt;24,24,G8+E9+F9),"")</f>
        <v>0</v>
      </c>
    </row>
    <row r="10" spans="1:7" ht="12.75">
      <c r="A10" s="34">
        <f>A9+14</f>
        <v>39851</v>
      </c>
      <c r="B10" s="42"/>
      <c r="C10" s="42"/>
      <c r="D10" s="42">
        <f ca="1">IF(NOW()&gt;$A10,D9+B10+C10,"")</f>
        <v>0</v>
      </c>
      <c r="E10" s="42">
        <f ca="1">IF(NOW()&gt;$A10,IF($A9&gt;=($G$3+89),IF(AND(MONTH(A31+5)=MONTH(A30+5),MONTH(A31+5)=MONTH(A29+5)),0,1),0),"")</f>
        <v>0</v>
      </c>
      <c r="F10" s="42"/>
      <c r="G10" s="42">
        <f ca="1">IF(NOW()&gt;$A10,IF(G9+E10+F10&gt;24,24,G9+E10+F10),"")</f>
        <v>0</v>
      </c>
    </row>
    <row r="11" spans="1:7" ht="12.75">
      <c r="A11" s="34">
        <f>A10+14</f>
        <v>39865</v>
      </c>
      <c r="B11" s="42"/>
      <c r="C11" s="42"/>
      <c r="D11" s="42">
        <f ca="1">IF(NOW()&gt;$A11,D10+B11+C11,"")</f>
        <v>0</v>
      </c>
      <c r="E11" s="42">
        <f ca="1">IF(NOW()&gt;$A11,IF($A10&gt;=($G$3+89),IF(AND(MONTH(A32+5)=MONTH(A31+5),MONTH(A32+5)=MONTH(A30+5)),0,1),0),"")</f>
        <v>0</v>
      </c>
      <c r="F11" s="42"/>
      <c r="G11" s="42">
        <f ca="1">IF(NOW()&gt;$A11,IF(G10+E11+F11&gt;24,24,G10+E11+F11),"")</f>
        <v>0</v>
      </c>
    </row>
    <row r="12" spans="1:7" ht="12.75">
      <c r="A12" s="34">
        <f>A11+14</f>
        <v>39879</v>
      </c>
      <c r="B12" s="42"/>
      <c r="C12" s="42"/>
      <c r="D12" s="42">
        <f ca="1">IF(NOW()&gt;$A12,D11+B12+C12,"")</f>
        <v>0</v>
      </c>
      <c r="E12" s="42">
        <f ca="1">IF(NOW()&gt;$A12,IF($A11&gt;=($G$3+89),IF(AND(MONTH(A33+5)=MONTH(A32+5),MONTH(A33+5)=MONTH(A31+5)),0,1),0),"")</f>
        <v>0</v>
      </c>
      <c r="F12" s="42"/>
      <c r="G12" s="42">
        <f ca="1">IF(NOW()&gt;$A12,IF(G11+E12+F12&gt;24,24,G11+E12+F12),"")</f>
        <v>0</v>
      </c>
    </row>
    <row r="13" spans="1:7" ht="12.75">
      <c r="A13" s="34">
        <f>A12+14</f>
        <v>39893</v>
      </c>
      <c r="B13" s="42"/>
      <c r="C13" s="42"/>
      <c r="D13" s="42">
        <f ca="1">IF(NOW()&gt;$A13,D12+B13+C13,"")</f>
        <v>0</v>
      </c>
      <c r="E13" s="42">
        <f ca="1">IF(NOW()&gt;$A13,IF($A12&gt;=($G$3+89),IF(AND(MONTH(A34+5)=MONTH(A33+5),MONTH(A34+5)=MONTH(A32+5)),0,1),0),"")</f>
        <v>0</v>
      </c>
      <c r="F13" s="42"/>
      <c r="G13" s="42">
        <f ca="1">IF(NOW()&gt;$A13,IF(G12+E13+F13&gt;24,24,G12+E13+F13),"")</f>
        <v>0</v>
      </c>
    </row>
    <row r="14" spans="1:7" ht="12.75">
      <c r="A14" s="34">
        <f>A13+14</f>
        <v>39907</v>
      </c>
      <c r="B14" s="42"/>
      <c r="C14" s="42"/>
      <c r="D14" s="42">
        <f ca="1">IF(NOW()&gt;$A14,D13+B14+C14,"")</f>
        <v>0</v>
      </c>
      <c r="E14" s="42">
        <f ca="1">IF(NOW()&gt;$A14,IF($A13&gt;=($G$3+89),IF(AND(MONTH(A35+5)=MONTH(A34+5),MONTH(A35+5)=MONTH(A33+5)),0,1),0),"")</f>
        <v>0</v>
      </c>
      <c r="F14" s="42"/>
      <c r="G14" s="42">
        <f ca="1">IF(NOW()&gt;$A14,IF(G13+E14+F14&gt;24,24,G13+E14+F14),"")</f>
        <v>0</v>
      </c>
    </row>
    <row r="15" spans="1:7" ht="12.75">
      <c r="A15" s="34">
        <f>A14+14</f>
        <v>39921</v>
      </c>
      <c r="B15" s="42"/>
      <c r="C15" s="42"/>
      <c r="D15" s="42">
        <f ca="1">IF(NOW()&gt;$A15,D14+B15+C15,"")</f>
        <v>0</v>
      </c>
      <c r="E15" s="42">
        <f ca="1">IF(NOW()&gt;$A15,IF($A14&gt;=($G$3+89),IF(AND(MONTH(A36+5)=MONTH(A35+5),MONTH(A36+5)=MONTH(A34+5)),0,1),0),"")</f>
        <v>0</v>
      </c>
      <c r="F15" s="42"/>
      <c r="G15" s="42">
        <f ca="1">IF(NOW()&gt;$A15,IF(G14+E15+F15&gt;24,24,G14+E15+F15),"")</f>
        <v>0</v>
      </c>
    </row>
    <row r="16" spans="1:7" ht="12.75">
      <c r="A16" s="34">
        <f>A15+14</f>
        <v>39935</v>
      </c>
      <c r="B16" s="42"/>
      <c r="C16" s="42"/>
      <c r="D16" s="42">
        <f ca="1">IF(NOW()&gt;$A16,D15+B16+C16,"")</f>
      </c>
      <c r="E16" s="42">
        <f ca="1">IF(NOW()&gt;$A16,IF($A15&gt;=($G$3+89),IF(AND(MONTH(A37+5)=MONTH(A36+5),MONTH(A37+5)=MONTH(A35+5)),0,1),0),"")</f>
      </c>
      <c r="F16" s="42"/>
      <c r="G16" s="42">
        <f ca="1">IF(NOW()&gt;$A16,IF(G15+E16+F16&gt;24,24,G15+E16+F16),"")</f>
      </c>
    </row>
    <row r="17" spans="1:7" ht="12.75">
      <c r="A17" s="34">
        <f>A16+14</f>
        <v>39949</v>
      </c>
      <c r="B17" s="42"/>
      <c r="C17" s="42"/>
      <c r="D17" s="42">
        <f ca="1">IF(NOW()&gt;$A17,D16+B17+C17,"")</f>
      </c>
      <c r="E17" s="42">
        <f ca="1">IF(NOW()&gt;$A17,IF($A16&gt;=($G$3+89),IF(AND(MONTH(A38+5)=MONTH(A37+5),MONTH(A38+5)=MONTH(A36+5)),0,1),0),"")</f>
      </c>
      <c r="F17" s="42"/>
      <c r="G17" s="42">
        <f ca="1">IF(NOW()&gt;$A17,IF(G16+E17+F17&gt;24,24,G16+E17+F17),"")</f>
      </c>
    </row>
    <row r="18" spans="1:7" ht="12.75">
      <c r="A18" s="34">
        <f>A17+14</f>
        <v>39963</v>
      </c>
      <c r="B18" s="42"/>
      <c r="C18" s="42"/>
      <c r="D18" s="42">
        <f ca="1">IF(NOW()&gt;$A18,D17+B18+C18,"")</f>
      </c>
      <c r="E18" s="42">
        <f ca="1">IF(NOW()&gt;$A18,IF($A17&gt;=($G$3+89),IF(AND(MONTH(A39+5)=MONTH(A38+5),MONTH(A39+5)=MONTH(A37+5)),0,1),0),"")</f>
      </c>
      <c r="F18" s="42"/>
      <c r="G18" s="42">
        <f ca="1">IF(NOW()&gt;$A18,IF(G17+E18+F18&gt;24,24,G17+E18+F18),"")</f>
      </c>
    </row>
    <row r="19" spans="1:7" ht="12.75">
      <c r="A19" s="34">
        <f>A18+14</f>
        <v>39977</v>
      </c>
      <c r="B19" s="42"/>
      <c r="C19" s="42"/>
      <c r="D19" s="42">
        <f ca="1">IF(NOW()&gt;$A19,D18+B19+C19,"")</f>
      </c>
      <c r="E19" s="42">
        <f ca="1">IF(NOW()&gt;$A19,IF($A18&gt;=($G$3+89),IF(AND(MONTH(A40+5)=MONTH(A39+5),MONTH(A40+5)=MONTH(A38+5)),0,1),0),"")</f>
      </c>
      <c r="F19" s="42"/>
      <c r="G19" s="42">
        <f ca="1">IF(NOW()&gt;$A19,IF(G18+E19+F19&gt;24,24,G18+E19+F19),"")</f>
      </c>
    </row>
    <row r="20" spans="1:7" ht="12.75">
      <c r="A20" s="34">
        <f>A19+14</f>
        <v>39991</v>
      </c>
      <c r="B20" s="42"/>
      <c r="C20" s="42"/>
      <c r="D20" s="42">
        <f ca="1">IF(NOW()&gt;$A20,D19+B20+C20,"")</f>
      </c>
      <c r="E20" s="42">
        <f ca="1">IF(NOW()&gt;$A20,IF($A19&gt;=($G$3+89),IF(AND(MONTH(A41+5)=MONTH(A40+5),MONTH(A41+5)=MONTH(A39+5)),0,1),0),"")</f>
      </c>
      <c r="F20" s="42"/>
      <c r="G20" s="42">
        <f ca="1">IF(NOW()&gt;$A20,IF(G19+E20+F20&gt;24,24,G19+E20+F20),"")</f>
      </c>
    </row>
    <row r="21" spans="1:7" ht="12.75">
      <c r="A21" s="34">
        <f>A20+14</f>
        <v>40005</v>
      </c>
      <c r="B21" s="42"/>
      <c r="C21" s="42"/>
      <c r="D21" s="42">
        <f ca="1">IF(NOW()&gt;$A21,D20+B21+C21,"")</f>
      </c>
      <c r="E21" s="42">
        <f ca="1">IF(NOW()&gt;$A21,IF($A20&gt;=($G$3+89),IF(AND(MONTH(A42+5)=MONTH(A41+5),MONTH(A42+5)=MONTH(A40+5)),0,1),0),"")</f>
      </c>
      <c r="F21" s="42"/>
      <c r="G21" s="42">
        <f ca="1">IF(NOW()&gt;$A21,IF(G20+E21+F21&gt;24,24,G20+E21+F21),"")</f>
      </c>
    </row>
    <row r="22" spans="1:7" ht="12.75">
      <c r="A22" s="34">
        <f>A21+14</f>
        <v>40019</v>
      </c>
      <c r="B22" s="42"/>
      <c r="C22" s="42"/>
      <c r="D22" s="42">
        <f ca="1">IF(NOW()&gt;$A22,D21+B22+C22,"")</f>
      </c>
      <c r="E22" s="42">
        <f ca="1">IF(NOW()&gt;$A22,IF($A21&gt;=($G$3+89),IF(AND(MONTH(A43+5)=MONTH(A42+5),MONTH(A43+5)=MONTH(A41+5)),0,1),0),"")</f>
      </c>
      <c r="F22" s="42"/>
      <c r="G22" s="42">
        <f ca="1">IF(NOW()&gt;$A22,IF(G21+E22+F22&gt;24,24,G21+E22+F22),"")</f>
      </c>
    </row>
    <row r="23" spans="1:7" ht="12.75">
      <c r="A23" s="34">
        <f>A22+14</f>
        <v>40033</v>
      </c>
      <c r="B23" s="42"/>
      <c r="C23" s="42"/>
      <c r="D23" s="42">
        <f ca="1">IF(NOW()&gt;$A23,D22+B23+C23,"")</f>
      </c>
      <c r="E23" s="42">
        <f ca="1">IF(NOW()&gt;$A23,IF($A22&gt;=($G$3+89),IF(AND(MONTH(A44+5)=MONTH(A43+5),MONTH(A44+5)=MONTH(A42+5)),0,1),0),"")</f>
      </c>
      <c r="F23" s="42"/>
      <c r="G23" s="42">
        <f ca="1">IF(NOW()&gt;$A23,IF(G22+E23+F23&gt;24,24,G22+E23+F23),"")</f>
      </c>
    </row>
    <row r="24" spans="1:4" ht="12.75">
      <c r="A24"/>
      <c r="B24"/>
      <c r="C24"/>
      <c r="D24"/>
    </row>
    <row r="25" spans="1:7" ht="7.5" customHeight="1">
      <c r="A25" s="60"/>
      <c r="B25" s="61"/>
      <c r="C25" s="61"/>
      <c r="D25" s="61"/>
      <c r="E25" s="62"/>
      <c r="F25" s="62"/>
      <c r="G25" s="62"/>
    </row>
  </sheetData>
  <mergeCells count="9">
    <mergeCell ref="B1:E1"/>
    <mergeCell ref="N1:O1"/>
    <mergeCell ref="B2:C2"/>
    <mergeCell ref="N2:O2"/>
    <mergeCell ref="Q2:R2"/>
    <mergeCell ref="B3:C3"/>
    <mergeCell ref="B4:G4"/>
    <mergeCell ref="B6:C6"/>
    <mergeCell ref="E6:F6"/>
  </mergeCells>
  <printOptions horizontalCentered="1"/>
  <pageMargins left="0.5" right="0.5" top="0.5" bottom="0.7388888888888889" header="0.5118055555555555" footer="0.5"/>
  <pageSetup horizontalDpi="300" verticalDpi="300" orientation="landscape"/>
  <headerFooter alignWithMargins="0"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workbookViewId="0" topLeftCell="A1">
      <selection activeCell="A47" sqref="A47"/>
    </sheetView>
  </sheetViews>
  <sheetFormatPr defaultColWidth="12.57421875" defaultRowHeight="12.75"/>
  <cols>
    <col min="1" max="1" width="12.00390625" style="1" customWidth="1"/>
    <col min="2" max="3" width="6.8515625" style="1" customWidth="1"/>
    <col min="4" max="4" width="12.00390625" style="1" customWidth="1"/>
    <col min="5" max="6" width="6.57421875" style="0" customWidth="1"/>
    <col min="8" max="9" width="6.57421875" style="0" customWidth="1"/>
    <col min="11" max="12" width="6.57421875" style="0" customWidth="1"/>
    <col min="14" max="15" width="6.421875" style="0" customWidth="1"/>
    <col min="17" max="17" width="6.421875" style="0" customWidth="1"/>
    <col min="18" max="18" width="6.57421875" style="0" customWidth="1"/>
    <col min="20" max="40" width="8.421875" style="0" customWidth="1"/>
    <col min="41" max="42" width="8.140625" style="0" customWidth="1"/>
    <col min="43" max="16384" width="11.57421875" style="0" customWidth="1"/>
  </cols>
  <sheetData>
    <row r="1" spans="1:15" ht="12.75">
      <c r="A1" s="21" t="s">
        <v>63</v>
      </c>
      <c r="B1" s="22" t="s">
        <v>64</v>
      </c>
      <c r="C1" s="22">
        <v>360102</v>
      </c>
      <c r="D1" s="22">
        <v>39016</v>
      </c>
      <c r="E1" s="22">
        <v>2080</v>
      </c>
      <c r="F1" s="23">
        <v>360102</v>
      </c>
      <c r="G1" s="24">
        <v>39016</v>
      </c>
      <c r="H1" s="25">
        <v>2080</v>
      </c>
      <c r="I1" s="25">
        <f ca="1">CHOOSE(ROUNDDOWN((NOW()-G1)/365.25,0)+1,0,40,80,80,80,120,120,120,120,120,120,120,120,120,120,120,120,120,120,120,120,120)*H1/2080</f>
        <v>80</v>
      </c>
      <c r="N1" s="37">
        <f>DATE(YEAR(N3)-1,MONTH(N3),DAY(N3))</f>
        <v>39016</v>
      </c>
      <c r="O1" s="37"/>
    </row>
    <row r="2" spans="1:19" ht="12.75">
      <c r="A2" s="38" t="s">
        <v>84</v>
      </c>
      <c r="B2" s="39" t="s">
        <v>85</v>
      </c>
      <c r="C2" s="39"/>
      <c r="D2" s="40">
        <f>INDEX($D$7:D$48,COUNT($D$7:D$48),1)</f>
        <v>64</v>
      </c>
      <c r="E2" s="39" t="s">
        <v>86</v>
      </c>
      <c r="F2" s="39"/>
      <c r="G2" s="40">
        <f>INDEX($G$7:G$48,COUNT($G$7:G$48),1)</f>
        <v>8</v>
      </c>
      <c r="L2" s="41"/>
      <c r="M2" s="42"/>
      <c r="N2" s="37">
        <v>39359</v>
      </c>
      <c r="O2" s="37"/>
      <c r="P2" s="33">
        <f>N2-N1</f>
        <v>343</v>
      </c>
      <c r="Q2" s="43">
        <f>P2/($P$2+$P$3)</f>
        <v>0.9397260273972603</v>
      </c>
      <c r="R2" s="43"/>
      <c r="S2" s="44">
        <f>I1*Q2</f>
        <v>75.17808219178082</v>
      </c>
    </row>
    <row r="3" spans="1:19" ht="12.75">
      <c r="A3" s="45" t="s">
        <v>87</v>
      </c>
      <c r="B3"/>
      <c r="C3"/>
      <c r="D3"/>
      <c r="L3" s="41"/>
      <c r="M3" s="42"/>
      <c r="N3" s="37">
        <f>IF(DATE(2007,MONTH(G1),DAY(G1))&gt;N2,DATE(2007,MONTH(G1),DAY(G1)),DATE(2008,MONTH(G1),DAY(G1)))</f>
        <v>39381</v>
      </c>
      <c r="O3" s="37"/>
      <c r="P3" s="33">
        <f>N3-N2</f>
        <v>22</v>
      </c>
      <c r="Q3" s="43">
        <f>P3/(P2+P3)</f>
        <v>0.06027397260273973</v>
      </c>
      <c r="R3" s="43"/>
      <c r="S3" s="44">
        <f>I1*Q3</f>
        <v>4.821917808219178</v>
      </c>
    </row>
    <row r="4" spans="1:19" ht="12.75">
      <c r="A4" s="46" t="str">
        <f>TEXT(INDEX($A$7:A$48,COUNT($D$7:D$48),1),"MM/DD/YY")</f>
        <v>04/18/09</v>
      </c>
      <c r="B4" s="47" t="s">
        <v>88</v>
      </c>
      <c r="C4" s="47"/>
      <c r="D4" s="47"/>
      <c r="E4" s="47"/>
      <c r="F4" s="47"/>
      <c r="G4" s="47"/>
      <c r="H4" s="48" t="s">
        <v>89</v>
      </c>
      <c r="I4" s="48"/>
      <c r="J4" s="48"/>
      <c r="K4" s="48"/>
      <c r="L4" s="48"/>
      <c r="M4" s="48"/>
      <c r="N4" s="49" t="s">
        <v>90</v>
      </c>
      <c r="O4" s="49"/>
      <c r="P4" s="49"/>
      <c r="Q4" s="49"/>
      <c r="R4" s="49"/>
      <c r="S4" s="49"/>
    </row>
    <row r="5" spans="1:19" ht="12.75">
      <c r="A5" s="50" t="s">
        <v>91</v>
      </c>
      <c r="B5" s="51" t="s">
        <v>92</v>
      </c>
      <c r="C5" s="51" t="s">
        <v>93</v>
      </c>
      <c r="D5" s="52" t="s">
        <v>94</v>
      </c>
      <c r="E5" s="51" t="s">
        <v>92</v>
      </c>
      <c r="F5" s="51" t="s">
        <v>93</v>
      </c>
      <c r="G5" s="52" t="s">
        <v>94</v>
      </c>
      <c r="H5" s="53" t="s">
        <v>92</v>
      </c>
      <c r="I5" s="53" t="s">
        <v>93</v>
      </c>
      <c r="J5" s="53" t="s">
        <v>95</v>
      </c>
      <c r="K5" s="53" t="s">
        <v>92</v>
      </c>
      <c r="L5" s="53" t="s">
        <v>93</v>
      </c>
      <c r="M5" s="53" t="s">
        <v>96</v>
      </c>
      <c r="N5" s="54" t="s">
        <v>92</v>
      </c>
      <c r="O5" s="54" t="s">
        <v>93</v>
      </c>
      <c r="P5" s="54" t="s">
        <v>95</v>
      </c>
      <c r="Q5" s="54" t="s">
        <v>92</v>
      </c>
      <c r="R5" s="54" t="s">
        <v>93</v>
      </c>
      <c r="S5" s="54" t="s">
        <v>96</v>
      </c>
    </row>
    <row r="6" spans="1:19" ht="12.75">
      <c r="A6" s="51" t="s">
        <v>97</v>
      </c>
      <c r="B6" s="51" t="s">
        <v>95</v>
      </c>
      <c r="C6" s="51"/>
      <c r="D6" s="51" t="s">
        <v>95</v>
      </c>
      <c r="E6" s="51" t="s">
        <v>96</v>
      </c>
      <c r="F6" s="51"/>
      <c r="G6" s="51" t="s">
        <v>96</v>
      </c>
      <c r="H6" s="55" t="s">
        <v>95</v>
      </c>
      <c r="I6" s="55"/>
      <c r="J6" s="55" t="s">
        <v>98</v>
      </c>
      <c r="K6" s="55" t="s">
        <v>96</v>
      </c>
      <c r="L6" s="55"/>
      <c r="M6" s="55" t="s">
        <v>98</v>
      </c>
      <c r="N6" s="56" t="s">
        <v>95</v>
      </c>
      <c r="O6" s="56"/>
      <c r="P6" s="56" t="s">
        <v>98</v>
      </c>
      <c r="Q6" s="56" t="s">
        <v>96</v>
      </c>
      <c r="R6" s="56"/>
      <c r="S6" s="56" t="s">
        <v>98</v>
      </c>
    </row>
    <row r="7" spans="1:19" ht="12.75">
      <c r="A7" s="34">
        <v>39361</v>
      </c>
      <c r="B7" s="57"/>
      <c r="C7" s="57"/>
      <c r="D7" s="42">
        <f>P7+J7+H7</f>
        <v>0</v>
      </c>
      <c r="E7" s="57"/>
      <c r="F7" s="57"/>
      <c r="G7" s="42">
        <f>S7+M7+K7</f>
        <v>7</v>
      </c>
      <c r="H7" s="57"/>
      <c r="I7" s="57"/>
      <c r="J7" s="58">
        <v>0</v>
      </c>
      <c r="K7" s="57"/>
      <c r="L7" s="57"/>
      <c r="M7" s="58">
        <v>7</v>
      </c>
      <c r="N7" s="57"/>
      <c r="O7" s="57"/>
      <c r="P7" s="58">
        <v>0</v>
      </c>
      <c r="Q7" s="57"/>
      <c r="R7" s="57"/>
      <c r="S7" s="58">
        <v>0</v>
      </c>
    </row>
    <row r="8" spans="1:19" ht="12.75">
      <c r="A8" s="34">
        <f>A7+14</f>
        <v>39375</v>
      </c>
      <c r="B8" s="42">
        <f>IF(H8+N8&lt;&gt;0,H8+N8,"")</f>
        <v>40</v>
      </c>
      <c r="C8" s="42">
        <f>IF(I8+O8&lt;&gt;0,I8+O8,"")</f>
      </c>
      <c r="D8" s="42">
        <f ca="1">IF(NOW()&gt;$A8,P8+J8,"")</f>
        <v>40</v>
      </c>
      <c r="E8" s="42">
        <f>IF(K8+Q8&lt;&gt;0,K8+Q8,"")</f>
        <v>1</v>
      </c>
      <c r="F8" s="42">
        <f>IF(L8+R8&lt;&gt;0,L8+R8,"")</f>
      </c>
      <c r="G8" s="42">
        <f ca="1">IF(NOW()&gt;$A8,IF(S8+M8&gt;24,24,S8+M8),"")</f>
        <v>8</v>
      </c>
      <c r="H8" s="42">
        <v>37.6</v>
      </c>
      <c r="I8" s="42"/>
      <c r="J8" s="42">
        <f ca="1">IF(NOW()&gt;$A8,J7+H8+I8,"")</f>
        <v>37.6</v>
      </c>
      <c r="K8" s="42"/>
      <c r="L8" s="42"/>
      <c r="M8" s="42">
        <f ca="1">IF(NOW()&gt;$A8,M7+K8+L8,"")</f>
        <v>7</v>
      </c>
      <c r="N8" s="42">
        <v>2.4</v>
      </c>
      <c r="O8" s="42"/>
      <c r="P8" s="42">
        <f ca="1">IF(NOW()&gt;$A8,P7+N8+O8,"")</f>
        <v>2.4</v>
      </c>
      <c r="Q8" s="42">
        <v>1</v>
      </c>
      <c r="R8" s="42"/>
      <c r="S8" s="42">
        <f ca="1">IF(NOW()&gt;$A8,IF(S7+Q8+R8&gt;24,24,S7+Q8+R8),"")</f>
        <v>1</v>
      </c>
    </row>
    <row r="9" spans="1:19" ht="12.75">
      <c r="A9" s="34">
        <f>A8+14</f>
        <v>39389</v>
      </c>
      <c r="B9" s="42">
        <f>IF(H9+N9&lt;&gt;0,H9+N9,"")</f>
      </c>
      <c r="C9" s="42">
        <f>IF(I9+O9&lt;&gt;0,I9+O9,"")</f>
      </c>
      <c r="D9" s="42">
        <f ca="1">IF(NOW()&gt;$A9,P9+J9,"")</f>
        <v>40</v>
      </c>
      <c r="E9" s="42">
        <f>IF(K9+Q9&lt;&gt;0,K9+Q9,"")</f>
        <v>1</v>
      </c>
      <c r="F9" s="42">
        <f>IF(L9+R9&lt;&gt;0,L9+R9,"")</f>
      </c>
      <c r="G9" s="42">
        <f ca="1">IF(NOW()&gt;$A9,IF(S9+M9&gt;24,24,S9+M9),"")</f>
        <v>9</v>
      </c>
      <c r="H9" s="42"/>
      <c r="I9" s="42"/>
      <c r="J9" s="42">
        <f ca="1">IF(NOW()&gt;$A9,J8+H9+I9,"")</f>
        <v>37.6</v>
      </c>
      <c r="K9" s="42"/>
      <c r="L9" s="42"/>
      <c r="M9" s="42">
        <f ca="1">IF(NOW()&gt;$A9,M8+K9+L9,"")</f>
        <v>7</v>
      </c>
      <c r="N9" s="42"/>
      <c r="O9" s="42"/>
      <c r="P9" s="42">
        <f ca="1">IF(NOW()&gt;$A9,P8+N9+O9,"")</f>
        <v>2.4</v>
      </c>
      <c r="Q9" s="42">
        <v>1</v>
      </c>
      <c r="R9" s="42"/>
      <c r="S9" s="42">
        <f ca="1">IF(NOW()&gt;$A9,IF(S8+Q9+R9&gt;24,24,S8+Q9+R9),"")</f>
        <v>2</v>
      </c>
    </row>
    <row r="10" spans="1:19" ht="12.75">
      <c r="A10" s="34">
        <f>A9+14</f>
        <v>39403</v>
      </c>
      <c r="B10" s="42">
        <f>IF(H10+N10&lt;&gt;0,H10+N10,"")</f>
      </c>
      <c r="C10" s="42">
        <f>IF(I10+O10&lt;&gt;0,I10+O10,"")</f>
      </c>
      <c r="D10" s="42">
        <f ca="1">IF(NOW()&gt;$A10,P10+J10,"")</f>
        <v>40</v>
      </c>
      <c r="E10" s="42">
        <f>IF(K10+Q10&lt;&gt;0,K10+Q10,"")</f>
        <v>1</v>
      </c>
      <c r="F10" s="42">
        <f>IF(L10+R10&lt;&gt;0,L10+R10,"")</f>
      </c>
      <c r="G10" s="42">
        <f ca="1">IF(NOW()&gt;$A10,IF(S10+M10&gt;24,24,S10+M10),"")</f>
        <v>10</v>
      </c>
      <c r="H10" s="42"/>
      <c r="I10" s="42"/>
      <c r="J10" s="42">
        <f ca="1">IF(NOW()&gt;$A10,J9+H10+I10,"")</f>
        <v>37.6</v>
      </c>
      <c r="K10" s="42"/>
      <c r="L10" s="42"/>
      <c r="M10" s="42">
        <f ca="1">IF(NOW()&gt;$A10,M9+K10+L10,"")</f>
        <v>7</v>
      </c>
      <c r="N10" s="42"/>
      <c r="O10" s="42"/>
      <c r="P10" s="42">
        <f ca="1">IF(NOW()&gt;$A10,P9+N10+O10,"")</f>
        <v>2.4</v>
      </c>
      <c r="Q10" s="42">
        <v>1</v>
      </c>
      <c r="R10" s="42"/>
      <c r="S10" s="42">
        <f ca="1">IF(NOW()&gt;$A10,IF(S9+Q10+R10&gt;24,24,S9+Q10+R10),"")</f>
        <v>3</v>
      </c>
    </row>
    <row r="11" spans="1:19" ht="12.75">
      <c r="A11" s="34">
        <f>A10+14</f>
        <v>39417</v>
      </c>
      <c r="B11" s="42">
        <f>IF(H11+N11&lt;&gt;0,H11+N11,"")</f>
      </c>
      <c r="C11" s="42">
        <f>IF(I11+O11&lt;&gt;0,I11+O11,"")</f>
      </c>
      <c r="D11" s="42">
        <f ca="1">IF(NOW()&gt;$A11,P11+J11,"")</f>
        <v>40</v>
      </c>
      <c r="E11" s="42">
        <f>IF(K11+Q11&lt;&gt;0,K11+Q11,"")</f>
        <v>1</v>
      </c>
      <c r="F11" s="42">
        <f>IF(L11+R11&lt;&gt;0,L11+R11,"")</f>
        <v>-8</v>
      </c>
      <c r="G11" s="42">
        <f ca="1">IF(NOW()&gt;$A11,IF(S11+M11&gt;24,24,S11+M11),"")</f>
        <v>3</v>
      </c>
      <c r="H11" s="42"/>
      <c r="I11" s="42"/>
      <c r="J11" s="42">
        <f ca="1">IF(NOW()&gt;$A11,J10+H11+I11,"")</f>
        <v>37.6</v>
      </c>
      <c r="K11" s="42"/>
      <c r="L11" s="42">
        <v>-5</v>
      </c>
      <c r="M11" s="42">
        <f ca="1">IF(NOW()&gt;$A11,M10+K11+L11,"")</f>
        <v>2</v>
      </c>
      <c r="N11" s="42"/>
      <c r="O11" s="42"/>
      <c r="P11" s="42">
        <f ca="1">IF(NOW()&gt;$A11,P10+N11+O11,"")</f>
        <v>2.4</v>
      </c>
      <c r="Q11" s="42">
        <v>1</v>
      </c>
      <c r="R11" s="42">
        <v>-3</v>
      </c>
      <c r="S11" s="42">
        <f ca="1">IF(NOW()&gt;$A11,IF(S10+Q11+R11&gt;24,24,S10+Q11+R11),"")</f>
        <v>1</v>
      </c>
    </row>
    <row r="12" spans="1:19" ht="12.75">
      <c r="A12" s="34">
        <f>A11+14</f>
        <v>39431</v>
      </c>
      <c r="B12" s="42">
        <f>IF(H12+N12&lt;&gt;0,H12+N12,"")</f>
      </c>
      <c r="C12" s="42">
        <f>IF(I12+O12&lt;&gt;0,I12+O12,"")</f>
      </c>
      <c r="D12" s="42">
        <f ca="1">IF(NOW()&gt;$A12,P12+J12,"")</f>
        <v>40</v>
      </c>
      <c r="E12" s="42">
        <f>IF(K12+Q12&lt;&gt;0,K12+Q12,"")</f>
        <v>1</v>
      </c>
      <c r="F12" s="42">
        <f>IF(L12+R12&lt;&gt;0,L12+R12,"")</f>
      </c>
      <c r="G12" s="42">
        <f ca="1">IF(NOW()&gt;$A12,IF(S12+M12&gt;24,24,S12+M12),"")</f>
        <v>4</v>
      </c>
      <c r="H12" s="42"/>
      <c r="I12" s="42"/>
      <c r="J12" s="42">
        <f ca="1">IF(NOW()&gt;$A12,J11+H12+I12,"")</f>
        <v>37.6</v>
      </c>
      <c r="K12" s="42"/>
      <c r="L12" s="42"/>
      <c r="M12" s="42">
        <f ca="1">IF(NOW()&gt;$A12,M11+K12+L12,"")</f>
        <v>2</v>
      </c>
      <c r="N12" s="42"/>
      <c r="O12" s="42"/>
      <c r="P12" s="42">
        <f ca="1">IF(NOW()&gt;$A12,P11+N12+O12,"")</f>
        <v>2.4</v>
      </c>
      <c r="Q12" s="42">
        <v>1</v>
      </c>
      <c r="R12" s="42"/>
      <c r="S12" s="42">
        <f ca="1">IF(NOW()&gt;$A12,IF(S11+Q12+R12&gt;24,24,S11+Q12+R12),"")</f>
        <v>2</v>
      </c>
    </row>
    <row r="13" spans="1:19" ht="12.75">
      <c r="A13" s="34">
        <f>A12+14</f>
        <v>39445</v>
      </c>
      <c r="B13" s="42">
        <f>IF(H13+N13&lt;&gt;0,H13+N13,"")</f>
      </c>
      <c r="C13" s="42">
        <f>IF(I13+O13&lt;&gt;0,I13+O13,"")</f>
      </c>
      <c r="D13" s="42">
        <f ca="1">IF(NOW()&gt;$A13,P13+J13,"")</f>
        <v>40</v>
      </c>
      <c r="E13" s="42">
        <f>IF(K13+Q13&lt;&gt;0,K13+Q13,"")</f>
      </c>
      <c r="F13" s="42">
        <f>IF(L13+R13&lt;&gt;0,L13+R13,"")</f>
      </c>
      <c r="G13" s="42">
        <f ca="1">IF(NOW()&gt;$A13,IF(S13+M13&gt;24,24,S13+M13),"")</f>
        <v>4</v>
      </c>
      <c r="H13" s="42"/>
      <c r="I13" s="42"/>
      <c r="J13" s="42">
        <f ca="1">IF(NOW()&gt;$A13,J12+H13+I13,"")</f>
        <v>37.6</v>
      </c>
      <c r="K13" s="42"/>
      <c r="L13" s="42"/>
      <c r="M13" s="42">
        <f ca="1">IF(NOW()&gt;$A13,M12+K13+L13,"")</f>
        <v>2</v>
      </c>
      <c r="N13" s="42"/>
      <c r="O13" s="42"/>
      <c r="P13" s="42">
        <f ca="1">IF(NOW()&gt;$A13,P12+N13+O13,"")</f>
        <v>2.4</v>
      </c>
      <c r="Q13" s="59">
        <v>0</v>
      </c>
      <c r="R13" s="42"/>
      <c r="S13" s="42">
        <f ca="1">IF(NOW()&gt;$A13,IF(S12+Q13+R13&gt;24,24,S12+Q13+R13),"")</f>
        <v>2</v>
      </c>
    </row>
    <row r="14" spans="1:19" ht="12.75">
      <c r="A14" s="34">
        <f>A13+14</f>
        <v>39459</v>
      </c>
      <c r="B14" s="42">
        <f>IF(H14+N14&lt;&gt;0,H14+N14,"")</f>
      </c>
      <c r="C14" s="42">
        <f>IF(I14+O14&lt;&gt;0,I14+O14,"")</f>
      </c>
      <c r="D14" s="42">
        <f ca="1">IF(NOW()&gt;$A14,P14+J14,"")</f>
        <v>40</v>
      </c>
      <c r="E14" s="42">
        <f>IF(K14+Q14&lt;&gt;0,K14+Q14,"")</f>
        <v>1</v>
      </c>
      <c r="F14" s="42">
        <f>IF(L14+R14&lt;&gt;0,L14+R14,"")</f>
        <v>-6</v>
      </c>
      <c r="G14" s="42">
        <f ca="1">IF(NOW()&gt;$A14,IF(S14+M14&gt;24,24,S14+M14),"")</f>
        <v>-1</v>
      </c>
      <c r="H14" s="42"/>
      <c r="I14" s="42"/>
      <c r="J14" s="42">
        <f ca="1">IF(NOW()&gt;$A14,J13+H14+I14,"")</f>
        <v>37.6</v>
      </c>
      <c r="K14" s="42"/>
      <c r="L14" s="42">
        <v>-2</v>
      </c>
      <c r="M14" s="42">
        <f ca="1">IF(NOW()&gt;$A14,M13+K14+L14,"")</f>
        <v>0</v>
      </c>
      <c r="N14" s="42"/>
      <c r="O14" s="42"/>
      <c r="P14" s="42">
        <f ca="1">IF(NOW()&gt;$A14,P13+N14+O14,"")</f>
        <v>2.4</v>
      </c>
      <c r="Q14" s="42">
        <v>1</v>
      </c>
      <c r="R14" s="42">
        <v>-4</v>
      </c>
      <c r="S14" s="42">
        <f ca="1">IF(NOW()&gt;$A14,IF(S13+Q14+R14&gt;24,24,S13+Q14+R14),"")</f>
        <v>-1</v>
      </c>
    </row>
    <row r="15" spans="1:19" ht="12.75">
      <c r="A15" s="34">
        <f>A14+14</f>
        <v>39473</v>
      </c>
      <c r="B15" s="42">
        <f>IF(H15+N15&lt;&gt;0,H15+N15,"")</f>
      </c>
      <c r="C15" s="42">
        <f>IF(I15+O15&lt;&gt;0,I15+O15,"")</f>
      </c>
      <c r="D15" s="42">
        <f ca="1">IF(NOW()&gt;$A15,P15+J15,"")</f>
        <v>40</v>
      </c>
      <c r="E15" s="42">
        <f>IF(K15+Q15&lt;&gt;0,K15+Q15,"")</f>
        <v>1</v>
      </c>
      <c r="F15" s="42">
        <f>IF(L15+R15&lt;&gt;0,L15+R15,"")</f>
      </c>
      <c r="G15" s="42">
        <f ca="1">IF(NOW()&gt;$A15,IF(S15+M15&gt;24,24,S15+M15),"")</f>
        <v>0</v>
      </c>
      <c r="H15" s="42"/>
      <c r="I15" s="42"/>
      <c r="J15" s="42">
        <f ca="1">IF(NOW()&gt;$A15,J14+H15+I15,"")</f>
        <v>37.6</v>
      </c>
      <c r="K15" s="42"/>
      <c r="L15" s="42"/>
      <c r="M15" s="42">
        <f ca="1">IF(NOW()&gt;$A15,M14+K15+L15,"")</f>
        <v>0</v>
      </c>
      <c r="N15" s="42"/>
      <c r="O15" s="42"/>
      <c r="P15" s="42">
        <f ca="1">IF(NOW()&gt;$A15,P14+N15+O15,"")</f>
        <v>2.4</v>
      </c>
      <c r="Q15" s="42">
        <v>1</v>
      </c>
      <c r="R15" s="42"/>
      <c r="S15" s="42">
        <f ca="1">IF(NOW()&gt;$A15,IF(S14+Q15+R15&gt;24,24,S14+Q15+R15),"")</f>
        <v>0</v>
      </c>
    </row>
    <row r="16" spans="1:19" ht="12.75">
      <c r="A16" s="34">
        <f>A15+14</f>
        <v>39487</v>
      </c>
      <c r="B16" s="42">
        <f>IF(H16+N16&lt;&gt;0,H16+N16,"")</f>
      </c>
      <c r="C16" s="42">
        <f>IF(I16+O16&lt;&gt;0,I16+O16,"")</f>
      </c>
      <c r="D16" s="42">
        <f ca="1">IF(NOW()&gt;$A16,P16+J16,"")</f>
        <v>40</v>
      </c>
      <c r="E16" s="42">
        <f>IF(K16+Q16&lt;&gt;0,K16+Q16,"")</f>
        <v>1</v>
      </c>
      <c r="F16" s="42">
        <f>IF(L16+R16&lt;&gt;0,L16+R16,"")</f>
      </c>
      <c r="G16" s="42">
        <f ca="1">IF(NOW()&gt;$A16,IF(S16+M16&gt;24,24,S16+M16),"")</f>
        <v>1</v>
      </c>
      <c r="H16" s="42"/>
      <c r="I16" s="42"/>
      <c r="J16" s="42">
        <f ca="1">IF(NOW()&gt;$A16,J15+H16+I16,"")</f>
        <v>37.6</v>
      </c>
      <c r="K16" s="42"/>
      <c r="L16" s="42"/>
      <c r="M16" s="42">
        <f ca="1">IF(NOW()&gt;$A16,M15+K16+L16,"")</f>
        <v>0</v>
      </c>
      <c r="N16" s="42"/>
      <c r="O16" s="42"/>
      <c r="P16" s="42">
        <f ca="1">IF(NOW()&gt;$A16,P15+N16+O16,"")</f>
        <v>2.4</v>
      </c>
      <c r="Q16" s="42">
        <v>1</v>
      </c>
      <c r="R16" s="42"/>
      <c r="S16" s="42">
        <f ca="1">IF(NOW()&gt;$A16,IF(S15+Q16+R16&gt;24,24,S15+Q16+R16),"")</f>
        <v>1</v>
      </c>
    </row>
    <row r="17" spans="1:19" ht="12.75">
      <c r="A17" s="34">
        <f>A16+14</f>
        <v>39501</v>
      </c>
      <c r="B17" s="42">
        <f>IF(H17+N17&lt;&gt;0,H17+N17,"")</f>
      </c>
      <c r="C17" s="42">
        <f>IF(I17+O17&lt;&gt;0,I17+O17,"")</f>
      </c>
      <c r="D17" s="42">
        <f ca="1">IF(NOW()&gt;$A17,P17+J17,"")</f>
        <v>40</v>
      </c>
      <c r="E17" s="42">
        <f>IF(K17+Q17&lt;&gt;0,K17+Q17,"")</f>
        <v>1</v>
      </c>
      <c r="F17" s="42">
        <f>IF(L17+R17&lt;&gt;0,L17+R17,"")</f>
      </c>
      <c r="G17" s="42">
        <f ca="1">IF(NOW()&gt;$A17,IF(S17+M17&gt;24,24,S17+M17),"")</f>
        <v>2</v>
      </c>
      <c r="H17" s="42"/>
      <c r="I17" s="42"/>
      <c r="J17" s="42">
        <f ca="1">IF(NOW()&gt;$A17,J16+H17+I17,"")</f>
        <v>37.6</v>
      </c>
      <c r="K17" s="42"/>
      <c r="L17" s="42"/>
      <c r="M17" s="42">
        <f ca="1">IF(NOW()&gt;$A17,M16+K17+L17,"")</f>
        <v>0</v>
      </c>
      <c r="N17" s="42"/>
      <c r="O17" s="42"/>
      <c r="P17" s="42">
        <f ca="1">IF(NOW()&gt;$A17,P16+N17+O17,"")</f>
        <v>2.4</v>
      </c>
      <c r="Q17" s="42">
        <v>1</v>
      </c>
      <c r="R17" s="42"/>
      <c r="S17" s="42">
        <f ca="1">IF(NOW()&gt;$A17,IF(S16+Q17+R17&gt;24,24,S16+Q17+R17),"")</f>
        <v>2</v>
      </c>
    </row>
    <row r="18" spans="1:19" ht="12.75">
      <c r="A18" s="34">
        <f>A17+14</f>
        <v>39515</v>
      </c>
      <c r="B18" s="42">
        <f>IF(H18+N18&lt;&gt;0,H18+N18,"")</f>
      </c>
      <c r="C18" s="42">
        <f>IF(I18+O18&lt;&gt;0,I18+O18,"")</f>
      </c>
      <c r="D18" s="42">
        <f ca="1">IF(NOW()&gt;$A18,P18+J18,"")</f>
        <v>40</v>
      </c>
      <c r="E18" s="42">
        <f>IF(K18+Q18&lt;&gt;0,K18+Q18,"")</f>
        <v>1</v>
      </c>
      <c r="F18" s="42">
        <f>IF(L18+R18&lt;&gt;0,L18+R18,"")</f>
      </c>
      <c r="G18" s="42">
        <f ca="1">IF(NOW()&gt;$A18,IF(S18+M18&gt;24,24,S18+M18),"")</f>
        <v>3</v>
      </c>
      <c r="H18" s="42"/>
      <c r="I18" s="42"/>
      <c r="J18" s="42">
        <f ca="1">IF(NOW()&gt;$A18,J17+H18+I18,"")</f>
        <v>37.6</v>
      </c>
      <c r="K18" s="42"/>
      <c r="L18" s="42"/>
      <c r="M18" s="42">
        <f ca="1">IF(NOW()&gt;$A18,M17+K18+L18,"")</f>
        <v>0</v>
      </c>
      <c r="N18" s="42"/>
      <c r="O18" s="42"/>
      <c r="P18" s="42">
        <f ca="1">IF(NOW()&gt;$A18,P17+N18+O18,"")</f>
        <v>2.4</v>
      </c>
      <c r="Q18" s="42">
        <v>1</v>
      </c>
      <c r="R18" s="42"/>
      <c r="S18" s="42">
        <f ca="1">IF(NOW()&gt;$A18,IF(S17+Q18+R18&gt;24,24,S17+Q18+R18),"")</f>
        <v>3</v>
      </c>
    </row>
    <row r="19" spans="1:19" ht="12.75">
      <c r="A19" s="34">
        <f>A18+14</f>
        <v>39529</v>
      </c>
      <c r="B19" s="42">
        <f>IF(H19+N19&lt;&gt;0,H19+N19,"")</f>
      </c>
      <c r="C19" s="42">
        <f>IF(I19+O19&lt;&gt;0,I19+O19,"")</f>
      </c>
      <c r="D19" s="42">
        <f ca="1">IF(NOW()&gt;$A19,P19+J19,"")</f>
        <v>40</v>
      </c>
      <c r="E19" s="42">
        <f>IF(K19+Q19&lt;&gt;0,K19+Q19,"")</f>
        <v>1</v>
      </c>
      <c r="F19" s="42">
        <f>IF(L19+R19&lt;&gt;0,L19+R19,"")</f>
      </c>
      <c r="G19" s="42">
        <f ca="1">IF(NOW()&gt;$A19,IF(S19+M19&gt;24,24,S19+M19),"")</f>
        <v>4</v>
      </c>
      <c r="H19" s="42"/>
      <c r="I19" s="42"/>
      <c r="J19" s="42">
        <f ca="1">IF(NOW()&gt;$A19,J18+H19+I19,"")</f>
        <v>37.6</v>
      </c>
      <c r="K19" s="42"/>
      <c r="L19" s="42"/>
      <c r="M19" s="42">
        <f ca="1">IF(NOW()&gt;$A19,M18+K19+L19,"")</f>
        <v>0</v>
      </c>
      <c r="N19" s="42"/>
      <c r="O19" s="42"/>
      <c r="P19" s="42">
        <f ca="1">IF(NOW()&gt;$A19,P18+N19+O19,"")</f>
        <v>2.4</v>
      </c>
      <c r="Q19" s="42">
        <v>1</v>
      </c>
      <c r="R19" s="42"/>
      <c r="S19" s="42">
        <f ca="1">IF(NOW()&gt;$A19,IF(S18+Q19+R19&gt;24,24,S18+Q19+R19),"")</f>
        <v>4</v>
      </c>
    </row>
    <row r="20" spans="1:19" ht="12.75">
      <c r="A20" s="34">
        <f>A19+14</f>
        <v>39543</v>
      </c>
      <c r="B20" s="42">
        <f>IF(H20+N20&lt;&gt;0,H20+N20,"")</f>
      </c>
      <c r="C20" s="42">
        <f>IF(I20+O20&lt;&gt;0,I20+O20,"")</f>
      </c>
      <c r="D20" s="42">
        <f ca="1">IF(NOW()&gt;$A20,P20+J20,"")</f>
        <v>40</v>
      </c>
      <c r="E20" s="42">
        <f>IF(K20+Q20&lt;&gt;0,K20+Q20,"")</f>
        <v>1</v>
      </c>
      <c r="F20" s="42">
        <f>IF(L20+R20&lt;&gt;0,L20+R20,"")</f>
      </c>
      <c r="G20" s="42">
        <f ca="1">IF(NOW()&gt;$A20,IF(S20+M20&gt;24,24,S20+M20),"")</f>
        <v>5</v>
      </c>
      <c r="H20" s="42"/>
      <c r="I20" s="42"/>
      <c r="J20" s="42">
        <f ca="1">IF(NOW()&gt;$A20,J19+H20+I20,"")</f>
        <v>37.6</v>
      </c>
      <c r="K20" s="42"/>
      <c r="L20" s="42"/>
      <c r="M20" s="42">
        <f ca="1">IF(NOW()&gt;$A20,M19+K20+L20,"")</f>
        <v>0</v>
      </c>
      <c r="N20" s="42"/>
      <c r="O20" s="42"/>
      <c r="P20" s="42">
        <f ca="1">IF(NOW()&gt;$A20,P19+N20+O20,"")</f>
        <v>2.4</v>
      </c>
      <c r="Q20" s="42">
        <v>1</v>
      </c>
      <c r="R20" s="42"/>
      <c r="S20" s="42">
        <f ca="1">IF(NOW()&gt;$A20,IF(S19+Q20+R20&gt;24,24,S19+Q20+R20),"")</f>
        <v>5</v>
      </c>
    </row>
    <row r="21" spans="1:19" ht="12.75">
      <c r="A21" s="34">
        <f>A20+14</f>
        <v>39557</v>
      </c>
      <c r="B21" s="42">
        <f>IF(H21+N21&lt;&gt;0,H21+N21,"")</f>
      </c>
      <c r="C21" s="42">
        <f>IF(I21+O21&lt;&gt;0,I21+O21,"")</f>
      </c>
      <c r="D21" s="42">
        <f ca="1">IF(NOW()&gt;$A21,P21+J21,"")</f>
        <v>40</v>
      </c>
      <c r="E21" s="42">
        <f>IF(K21+Q21&lt;&gt;0,K21+Q21,"")</f>
        <v>1</v>
      </c>
      <c r="F21" s="42">
        <f>IF(L21+R21&lt;&gt;0,L21+R21,"")</f>
      </c>
      <c r="G21" s="42">
        <f ca="1">IF(NOW()&gt;$A21,IF(S21+M21&gt;24,24,S21+M21),"")</f>
        <v>6</v>
      </c>
      <c r="H21" s="42"/>
      <c r="I21" s="42"/>
      <c r="J21" s="42">
        <f ca="1">IF(NOW()&gt;$A21,J20+H21+I21,"")</f>
        <v>37.6</v>
      </c>
      <c r="K21" s="42"/>
      <c r="L21" s="42"/>
      <c r="M21" s="42">
        <f ca="1">IF(NOW()&gt;$A21,M20+K21+L21,"")</f>
        <v>0</v>
      </c>
      <c r="N21" s="42"/>
      <c r="O21" s="42"/>
      <c r="P21" s="42">
        <f ca="1">IF(NOW()&gt;$A21,P20+N21+O21,"")</f>
        <v>2.4</v>
      </c>
      <c r="Q21" s="42">
        <v>1</v>
      </c>
      <c r="R21" s="42"/>
      <c r="S21" s="42">
        <f ca="1">IF(NOW()&gt;$A21,IF(S20+Q21+R21&gt;24,24,S20+Q21+R21),"")</f>
        <v>6</v>
      </c>
    </row>
    <row r="22" spans="1:19" ht="12.75">
      <c r="A22" s="34">
        <f>A21+14</f>
        <v>39571</v>
      </c>
      <c r="B22" s="42">
        <f>IF(H22+N22&lt;&gt;0,H22+N22,"")</f>
      </c>
      <c r="C22" s="42">
        <f>IF(I22+O22&lt;&gt;0,I22+O22,"")</f>
      </c>
      <c r="D22" s="42">
        <f ca="1">IF(NOW()&gt;$A22,P22+J22,"")</f>
        <v>40</v>
      </c>
      <c r="E22" s="42">
        <f>IF(K22+Q22&lt;&gt;0,K22+Q22,"")</f>
        <v>1</v>
      </c>
      <c r="F22" s="42">
        <f>IF(L22+R22&lt;&gt;0,L22+R22,"")</f>
      </c>
      <c r="G22" s="42">
        <f ca="1">IF(NOW()&gt;$A22,IF(S22+M22&gt;24,24,S22+M22),"")</f>
        <v>7</v>
      </c>
      <c r="H22" s="42"/>
      <c r="I22" s="42"/>
      <c r="J22" s="42">
        <f ca="1">IF(NOW()&gt;$A22,J21+H22+I22,"")</f>
        <v>37.6</v>
      </c>
      <c r="K22" s="42"/>
      <c r="L22" s="42"/>
      <c r="M22" s="42">
        <f ca="1">IF(NOW()&gt;$A22,M21+K22+L22,"")</f>
        <v>0</v>
      </c>
      <c r="N22" s="42"/>
      <c r="O22" s="42"/>
      <c r="P22" s="42">
        <f ca="1">IF(NOW()&gt;$A22,P21+N22+O22,"")</f>
        <v>2.4</v>
      </c>
      <c r="Q22" s="42">
        <v>1</v>
      </c>
      <c r="R22" s="42"/>
      <c r="S22" s="42">
        <f ca="1">IF(NOW()&gt;$A22,IF(S21+Q22+R22&gt;24,24,S21+Q22+R22),"")</f>
        <v>7</v>
      </c>
    </row>
    <row r="23" spans="1:19" ht="12.75">
      <c r="A23" s="34">
        <f>A22+14</f>
        <v>39585</v>
      </c>
      <c r="B23" s="42">
        <f>IF(H23+N23&lt;&gt;0,H23+N23,"")</f>
      </c>
      <c r="C23" s="42">
        <f>IF(I23+O23&lt;&gt;0,I23+O23,"")</f>
      </c>
      <c r="D23" s="42">
        <f ca="1">IF(NOW()&gt;$A23,P23+J23,"")</f>
        <v>40</v>
      </c>
      <c r="E23" s="42">
        <f>IF(K23+Q23&lt;&gt;0,K23+Q23,"")</f>
        <v>1</v>
      </c>
      <c r="F23" s="42">
        <f>IF(L23+R23&lt;&gt;0,L23+R23,"")</f>
      </c>
      <c r="G23" s="42">
        <f ca="1">IF(NOW()&gt;$A23,IF(S23+M23&gt;24,24,S23+M23),"")</f>
        <v>8</v>
      </c>
      <c r="H23" s="42"/>
      <c r="I23" s="42"/>
      <c r="J23" s="42">
        <f ca="1">IF(NOW()&gt;$A23,J22+H23+I23,"")</f>
        <v>37.6</v>
      </c>
      <c r="K23" s="42"/>
      <c r="L23" s="42"/>
      <c r="M23" s="42">
        <f ca="1">IF(NOW()&gt;$A23,M22+K23+L23,"")</f>
        <v>0</v>
      </c>
      <c r="N23" s="42"/>
      <c r="O23" s="42"/>
      <c r="P23" s="42">
        <f ca="1">IF(NOW()&gt;$A23,P22+N23+O23,"")</f>
        <v>2.4</v>
      </c>
      <c r="Q23" s="42">
        <v>1</v>
      </c>
      <c r="R23" s="42"/>
      <c r="S23" s="42">
        <f ca="1">IF(NOW()&gt;$A23,IF(S22+Q23+R23&gt;24,24,S22+Q23+R23),"")</f>
        <v>8</v>
      </c>
    </row>
    <row r="24" spans="1:19" ht="12.75">
      <c r="A24" s="34">
        <f>A23+14</f>
        <v>39599</v>
      </c>
      <c r="B24" s="42">
        <f>IF(H24+N24&lt;&gt;0,H24+N24,"")</f>
      </c>
      <c r="C24" s="42">
        <f>IF(I24+O24&lt;&gt;0,I24+O24,"")</f>
      </c>
      <c r="D24" s="42">
        <f ca="1">IF(NOW()&gt;$A24,P24+J24,"")</f>
        <v>40</v>
      </c>
      <c r="E24" s="42">
        <f>IF(K24+Q24&lt;&gt;0,K24+Q24,"")</f>
      </c>
      <c r="F24" s="42">
        <f>IF(L24+R24&lt;&gt;0,L24+R24,"")</f>
      </c>
      <c r="G24" s="42">
        <f ca="1">IF(NOW()&gt;$A24,IF(S24+M24&gt;24,24,S24+M24),"")</f>
        <v>8</v>
      </c>
      <c r="H24" s="42"/>
      <c r="I24" s="42"/>
      <c r="J24" s="42">
        <f ca="1">IF(NOW()&gt;$A24,J23+H24+I24,"")</f>
        <v>37.6</v>
      </c>
      <c r="K24" s="42"/>
      <c r="L24" s="42"/>
      <c r="M24" s="42">
        <f ca="1">IF(NOW()&gt;$A24,M23+K24+L24,"")</f>
        <v>0</v>
      </c>
      <c r="N24" s="42"/>
      <c r="O24" s="42"/>
      <c r="P24" s="42">
        <f ca="1">IF(NOW()&gt;$A24,P23+N24+O24,"")</f>
        <v>2.4</v>
      </c>
      <c r="Q24" s="59">
        <v>0</v>
      </c>
      <c r="R24" s="42"/>
      <c r="S24" s="42">
        <f ca="1">IF(NOW()&gt;$A24,IF(S23+Q24+R24&gt;24,24,S23+Q24+R24),"")</f>
        <v>8</v>
      </c>
    </row>
    <row r="25" spans="1:19" ht="12.75">
      <c r="A25" s="34">
        <f>A24+14</f>
        <v>39613</v>
      </c>
      <c r="B25" s="42">
        <f>IF(H25+N25&lt;&gt;0,H25+N25,"")</f>
      </c>
      <c r="C25" s="42">
        <f>IF(I25+O25&lt;&gt;0,I25+O25,"")</f>
      </c>
      <c r="D25" s="42">
        <f ca="1">IF(NOW()&gt;$A25,P25+J25,"")</f>
        <v>40</v>
      </c>
      <c r="E25" s="42">
        <f>IF(K25+Q25&lt;&gt;0,K25+Q25,"")</f>
        <v>1</v>
      </c>
      <c r="F25" s="42">
        <f>IF(L25+R25&lt;&gt;0,L25+R25,"")</f>
      </c>
      <c r="G25" s="42">
        <f ca="1">IF(NOW()&gt;$A25,IF(S25+M25&gt;24,24,S25+M25),"")</f>
        <v>9</v>
      </c>
      <c r="H25" s="42"/>
      <c r="I25" s="42"/>
      <c r="J25" s="42">
        <f ca="1">IF(NOW()&gt;$A25,J24+H25+I25,"")</f>
        <v>37.6</v>
      </c>
      <c r="K25" s="42"/>
      <c r="L25" s="42"/>
      <c r="M25" s="42">
        <f ca="1">IF(NOW()&gt;$A25,M24+K25+L25,"")</f>
        <v>0</v>
      </c>
      <c r="N25" s="42"/>
      <c r="O25" s="42"/>
      <c r="P25" s="42">
        <f ca="1">IF(NOW()&gt;$A25,P24+N25+O25,"")</f>
        <v>2.4</v>
      </c>
      <c r="Q25" s="42">
        <v>1</v>
      </c>
      <c r="R25" s="42"/>
      <c r="S25" s="42">
        <f ca="1">IF(NOW()&gt;$A25,IF(S24+Q25+R25&gt;24,24,S24+Q25+R25),"")</f>
        <v>9</v>
      </c>
    </row>
    <row r="26" spans="1:19" ht="12.75">
      <c r="A26" s="34">
        <f>A25+14</f>
        <v>39627</v>
      </c>
      <c r="B26" s="42">
        <f>IF(H26+N26&lt;&gt;0,H26+N26,"")</f>
      </c>
      <c r="C26" s="42">
        <f>IF(I26+O26&lt;&gt;0,I26+O26,"")</f>
      </c>
      <c r="D26" s="42">
        <f ca="1">IF(NOW()&gt;$A26,P26+J26,"")</f>
        <v>40</v>
      </c>
      <c r="E26" s="42">
        <f>IF(K26+Q26&lt;&gt;0,K26+Q26,"")</f>
        <v>1</v>
      </c>
      <c r="F26" s="42">
        <f>IF(L26+R26&lt;&gt;0,L26+R26,"")</f>
      </c>
      <c r="G26" s="42">
        <f ca="1">IF(NOW()&gt;$A26,IF(S26+M26&gt;24,24,S26+M26),"")</f>
        <v>10</v>
      </c>
      <c r="H26" s="42"/>
      <c r="I26" s="42"/>
      <c r="J26" s="42">
        <f ca="1">IF(NOW()&gt;$A26,J25+H26+I26,"")</f>
        <v>37.6</v>
      </c>
      <c r="K26" s="42"/>
      <c r="L26" s="42"/>
      <c r="M26" s="42">
        <f ca="1">IF(NOW()&gt;$A26,M25+K26+L26,"")</f>
        <v>0</v>
      </c>
      <c r="N26" s="42"/>
      <c r="O26" s="42"/>
      <c r="P26" s="42">
        <f ca="1">IF(NOW()&gt;$A26,P25+N26+O26,"")</f>
        <v>2.4</v>
      </c>
      <c r="Q26" s="42">
        <v>1</v>
      </c>
      <c r="R26" s="42"/>
      <c r="S26" s="42">
        <f ca="1">IF(NOW()&gt;$A26,IF(S25+Q26+R26&gt;24,24,S25+Q26+R26),"")</f>
        <v>10</v>
      </c>
    </row>
    <row r="27" spans="1:19" ht="12.75">
      <c r="A27" s="34">
        <f>A26+14</f>
        <v>39641</v>
      </c>
      <c r="B27" s="42">
        <f>IF(H27+N27&lt;&gt;0,H27+N27,"")</f>
      </c>
      <c r="C27" s="42">
        <f>IF(I27+O27&lt;&gt;0,I27+O27,"")</f>
        <v>-40</v>
      </c>
      <c r="D27" s="42">
        <f ca="1">IF(NOW()&gt;$A27,P27+J27,"")</f>
        <v>0</v>
      </c>
      <c r="E27" s="42">
        <f>IF(K27+Q27&lt;&gt;0,K27+Q27,"")</f>
        <v>1</v>
      </c>
      <c r="F27" s="42">
        <f>IF(L27+R27&lt;&gt;0,L27+R27,"")</f>
      </c>
      <c r="G27" s="42">
        <f ca="1">IF(NOW()&gt;$A27,IF(S27+M27&gt;24,24,S27+M27),"")</f>
        <v>11</v>
      </c>
      <c r="H27" s="42"/>
      <c r="I27" s="42">
        <v>-37.6</v>
      </c>
      <c r="J27" s="42">
        <f ca="1">IF(NOW()&gt;$A27,J26+H27+I27,"")</f>
        <v>0</v>
      </c>
      <c r="K27" s="42"/>
      <c r="L27" s="42"/>
      <c r="M27" s="42">
        <f ca="1">IF(NOW()&gt;$A27,M26+K27+L27,"")</f>
        <v>0</v>
      </c>
      <c r="N27" s="42"/>
      <c r="O27" s="42">
        <v>-2.4</v>
      </c>
      <c r="P27" s="42">
        <f ca="1">IF(NOW()&gt;$A27,P26+N27+O27,"")</f>
        <v>0</v>
      </c>
      <c r="Q27" s="42">
        <v>1</v>
      </c>
      <c r="R27" s="42"/>
      <c r="S27" s="42">
        <f ca="1">IF(NOW()&gt;$A27,IF(S26+Q27+R27&gt;24,24,S26+Q27+R27),"")</f>
        <v>11</v>
      </c>
    </row>
    <row r="28" spans="1:19" ht="12.75">
      <c r="A28" s="34">
        <f>A27+14</f>
        <v>39655</v>
      </c>
      <c r="B28" s="42">
        <f>IF(H28+N28&lt;&gt;0,H28+N28,"")</f>
      </c>
      <c r="C28" s="42">
        <f>IF(I28+O28&lt;&gt;0,I28+O28,"")</f>
      </c>
      <c r="D28" s="42">
        <f ca="1">IF(NOW()&gt;$A28,P28+J28,"")</f>
        <v>0</v>
      </c>
      <c r="E28" s="42">
        <f>IF(K28+Q28&lt;&gt;0,K28+Q28,"")</f>
        <v>1</v>
      </c>
      <c r="F28" s="42">
        <f>IF(L28+R28&lt;&gt;0,L28+R28,"")</f>
      </c>
      <c r="G28" s="42">
        <f ca="1">IF(NOW()&gt;$A28,IF(S28+M28&gt;24,24,S28+M28),"")</f>
        <v>12</v>
      </c>
      <c r="H28" s="64"/>
      <c r="I28" s="64"/>
      <c r="J28" s="64">
        <f ca="1">IF(NOW()&gt;$A28,J27+H28+I28,"")</f>
        <v>0</v>
      </c>
      <c r="K28" s="64"/>
      <c r="L28" s="64"/>
      <c r="M28" s="64">
        <f ca="1">IF(NOW()&gt;$A28,M27+K28+L28,"")</f>
        <v>0</v>
      </c>
      <c r="N28" s="42"/>
      <c r="O28" s="42"/>
      <c r="P28" s="42">
        <f ca="1">IF(NOW()&gt;$A28,P27+N28+O28,"")</f>
        <v>0</v>
      </c>
      <c r="Q28" s="42">
        <v>1</v>
      </c>
      <c r="R28" s="42"/>
      <c r="S28" s="42">
        <f ca="1">IF(NOW()&gt;$A28,IF(S27+Q28+R28&gt;24,24,S27+Q28+R28),"")</f>
        <v>12</v>
      </c>
    </row>
    <row r="29" spans="1:19" ht="12.75">
      <c r="A29" s="34">
        <f>A28+14</f>
        <v>39669</v>
      </c>
      <c r="B29" s="42">
        <f>IF(H29+N29&lt;&gt;0,H29+N29,"")</f>
      </c>
      <c r="C29" s="42">
        <f>IF(I29+O29&lt;&gt;0,I29+O29,"")</f>
      </c>
      <c r="D29" s="42">
        <f ca="1">IF(NOW()&gt;$A29,P29+J29,"")</f>
        <v>0</v>
      </c>
      <c r="E29" s="42">
        <f>IF(K29+Q29&lt;&gt;0,K29+Q29,"")</f>
        <v>1</v>
      </c>
      <c r="F29" s="42">
        <f>IF(L29+R29&lt;&gt;0,L29+R29,"")</f>
      </c>
      <c r="G29" s="42">
        <f ca="1">IF(NOW()&gt;$A29,IF(S29+M29&gt;24,24,S29+M29),"")</f>
        <v>13</v>
      </c>
      <c r="H29" s="64"/>
      <c r="I29" s="64"/>
      <c r="J29" s="64">
        <f ca="1">IF(NOW()&gt;$A29,J28+H29+I29,"")</f>
        <v>0</v>
      </c>
      <c r="K29" s="64"/>
      <c r="L29" s="64"/>
      <c r="M29" s="64">
        <f ca="1">IF(NOW()&gt;$A29,M28+K29+L29,"")</f>
        <v>0</v>
      </c>
      <c r="N29" s="42"/>
      <c r="O29" s="42"/>
      <c r="P29" s="42">
        <f ca="1">IF(NOW()&gt;$A29,P28+N29+O29,"")</f>
        <v>0</v>
      </c>
      <c r="Q29" s="42">
        <v>1</v>
      </c>
      <c r="R29" s="42"/>
      <c r="S29" s="42">
        <f ca="1">IF(NOW()&gt;$A29,IF(S28+Q29+R29&gt;24,24,S28+Q29+R29),"")</f>
        <v>13</v>
      </c>
    </row>
    <row r="30" spans="1:19" ht="12.75">
      <c r="A30" s="34">
        <f>A29+14</f>
        <v>39683</v>
      </c>
      <c r="B30" s="42">
        <f>IF(H30+N30&lt;&gt;0,H30+N30,"")</f>
      </c>
      <c r="C30" s="42">
        <f>IF(I30+O30&lt;&gt;0,I30+O30,"")</f>
      </c>
      <c r="D30" s="42">
        <f ca="1">IF(NOW()&gt;$A30,P30+J30,"")</f>
        <v>0</v>
      </c>
      <c r="E30" s="42">
        <f>IF(K30+Q30&lt;&gt;0,K30+Q30,"")</f>
        <v>1</v>
      </c>
      <c r="F30" s="42">
        <f>IF(L30+R30&lt;&gt;0,L30+R30,"")</f>
      </c>
      <c r="G30" s="42">
        <f ca="1">IF(NOW()&gt;$A30,IF(S30+M30&gt;24,24,S30+M30),"")</f>
        <v>14</v>
      </c>
      <c r="H30" s="64"/>
      <c r="I30" s="64"/>
      <c r="J30" s="64">
        <f ca="1">IF(NOW()&gt;$A30,J29+H30+I30,"")</f>
        <v>0</v>
      </c>
      <c r="K30" s="64"/>
      <c r="L30" s="64"/>
      <c r="M30" s="64">
        <f ca="1">IF(NOW()&gt;$A30,M29+K30+L30,"")</f>
        <v>0</v>
      </c>
      <c r="N30" s="42"/>
      <c r="O30" s="42"/>
      <c r="P30" s="42">
        <f ca="1">IF(NOW()&gt;$A30,P29+N30+O30,"")</f>
        <v>0</v>
      </c>
      <c r="Q30" s="42">
        <v>1</v>
      </c>
      <c r="R30" s="42"/>
      <c r="S30" s="42">
        <f ca="1">IF(NOW()&gt;$A30,IF(S29+Q30+R30&gt;24,24,S29+Q30+R30),"")</f>
        <v>14</v>
      </c>
    </row>
    <row r="31" spans="1:19" ht="12.75">
      <c r="A31" s="34">
        <f>A30+14</f>
        <v>39697</v>
      </c>
      <c r="B31" s="42">
        <f>IF(H31+N31&lt;&gt;0,H31+N31,"")</f>
      </c>
      <c r="C31" s="42">
        <f>IF(I31+O31&lt;&gt;0,I31+O31,"")</f>
      </c>
      <c r="D31" s="42">
        <f ca="1">IF(NOW()&gt;$A31,P31+J31,"")</f>
        <v>0</v>
      </c>
      <c r="E31" s="42">
        <f>IF(K31+Q31&lt;&gt;0,K31+Q31,"")</f>
        <v>1</v>
      </c>
      <c r="F31" s="42">
        <f>IF(L31+R31&lt;&gt;0,L31+R31,"")</f>
      </c>
      <c r="G31" s="42">
        <f ca="1">IF(NOW()&gt;$A31,IF(S31+M31&gt;24,24,S31+M31),"")</f>
        <v>15</v>
      </c>
      <c r="H31" s="64"/>
      <c r="I31" s="64"/>
      <c r="J31" s="64">
        <f ca="1">IF(NOW()&gt;$A31,J30+H31+I31,"")</f>
        <v>0</v>
      </c>
      <c r="K31" s="64"/>
      <c r="L31" s="64"/>
      <c r="M31" s="64">
        <f ca="1">IF(NOW()&gt;$A31,M30+K31+L31,"")</f>
        <v>0</v>
      </c>
      <c r="N31" s="42"/>
      <c r="O31" s="42"/>
      <c r="P31" s="42">
        <f ca="1">IF(NOW()&gt;$A31,P30+N31+O31,"")</f>
        <v>0</v>
      </c>
      <c r="Q31" s="42">
        <v>1</v>
      </c>
      <c r="R31" s="42"/>
      <c r="S31" s="42">
        <f ca="1">IF(NOW()&gt;$A31,IF(S30+Q31+R31&gt;24,24,S30+Q31+R31),"")</f>
        <v>15</v>
      </c>
    </row>
    <row r="32" spans="1:19" ht="12.75">
      <c r="A32" s="34">
        <f>A31+14</f>
        <v>39711</v>
      </c>
      <c r="B32" s="42">
        <f>IF(H32+N32&lt;&gt;0,H32+N32,"")</f>
      </c>
      <c r="C32" s="42">
        <f>IF(I32+O32&lt;&gt;0,I32+O32,"")</f>
      </c>
      <c r="D32" s="42">
        <f ca="1">IF(NOW()&gt;$A32,P32+J32,"")</f>
        <v>0</v>
      </c>
      <c r="E32" s="42">
        <f>IF(K32+Q32&lt;&gt;0,K32+Q32,"")</f>
        <v>1</v>
      </c>
      <c r="F32" s="42">
        <f>IF(L32+R32&lt;&gt;0,L32+R32,"")</f>
      </c>
      <c r="G32" s="42">
        <f ca="1">IF(NOW()&gt;$A32,IF(S32+M32&gt;24,24,S32+M32),"")</f>
        <v>16</v>
      </c>
      <c r="H32" s="64"/>
      <c r="I32" s="64"/>
      <c r="J32" s="64">
        <f ca="1">IF(NOW()&gt;$A32,J31+H32+I32,"")</f>
        <v>0</v>
      </c>
      <c r="K32" s="64"/>
      <c r="L32" s="64"/>
      <c r="M32" s="64">
        <f ca="1">IF(NOW()&gt;$A32,M31+K32+L32,"")</f>
        <v>0</v>
      </c>
      <c r="N32" s="42"/>
      <c r="O32" s="42"/>
      <c r="P32" s="42">
        <f ca="1">IF(NOW()&gt;$A32,P31+N32+O32,"")</f>
        <v>0</v>
      </c>
      <c r="Q32" s="42">
        <v>1</v>
      </c>
      <c r="R32" s="42"/>
      <c r="S32" s="42">
        <f ca="1">IF(NOW()&gt;$A32,IF(S31+Q32+R32&gt;24,24,S31+Q32+R32),"")</f>
        <v>16</v>
      </c>
    </row>
    <row r="33" spans="1:19" ht="12.75">
      <c r="A33" s="34">
        <f>A32+14</f>
        <v>39725</v>
      </c>
      <c r="B33" s="42">
        <f>IF(H33+N33&lt;&gt;0,H33+N33,"")</f>
      </c>
      <c r="C33" s="42">
        <f>IF(I33+O33&lt;&gt;0,I33+O33,"")</f>
      </c>
      <c r="D33" s="42">
        <f ca="1">IF(NOW()&gt;$A33,P33+J33,"")</f>
        <v>0</v>
      </c>
      <c r="E33" s="42">
        <f>IF(K33+Q33&lt;&gt;0,K33+Q33,"")</f>
        <v>1</v>
      </c>
      <c r="F33" s="42">
        <f>IF(L33+R33&lt;&gt;0,L33+R33,"")</f>
      </c>
      <c r="G33" s="42">
        <f ca="1">IF(NOW()&gt;$A33,IF(S33+M33&gt;24,24,S33+M33),"")</f>
        <v>17</v>
      </c>
      <c r="H33" s="64"/>
      <c r="I33" s="64"/>
      <c r="J33" s="64">
        <f ca="1">IF(NOW()&gt;$A33,J32+H33+I33,"")</f>
        <v>0</v>
      </c>
      <c r="K33" s="64"/>
      <c r="L33" s="64"/>
      <c r="M33" s="64">
        <f ca="1">IF(NOW()&gt;$A33,M32+K33+L33,"")</f>
        <v>0</v>
      </c>
      <c r="N33" s="42"/>
      <c r="O33" s="42"/>
      <c r="P33" s="42">
        <f ca="1">IF(NOW()&gt;$A33,P32+N33+O33,"")</f>
        <v>0</v>
      </c>
      <c r="Q33" s="42">
        <v>1</v>
      </c>
      <c r="R33" s="42"/>
      <c r="S33" s="42">
        <f ca="1">IF(NOW()&gt;$A33,IF(S32+Q33+R33&gt;24,24,S32+Q33+R33),"")</f>
        <v>17</v>
      </c>
    </row>
    <row r="34" spans="1:19" ht="12.75">
      <c r="A34" s="34">
        <f>A33+14</f>
        <v>39739</v>
      </c>
      <c r="B34" s="42">
        <f>IF(H34+N34&lt;&gt;0,H34+N34,"")</f>
      </c>
      <c r="C34" s="42">
        <f>IF(I34+O34&lt;&gt;0,I34+O34,"")</f>
      </c>
      <c r="D34" s="42">
        <f ca="1">IF(NOW()&gt;$A34,P34+J34,"")</f>
        <v>0</v>
      </c>
      <c r="E34" s="42">
        <f>IF(K34+Q34&lt;&gt;0,K34+Q34,"")</f>
        <v>1</v>
      </c>
      <c r="F34" s="42">
        <f>IF(L34+R34&lt;&gt;0,L34+R34,"")</f>
      </c>
      <c r="G34" s="42">
        <f ca="1">IF(NOW()&gt;$A34,IF(S34+M34&gt;24,24,S34+M34),"")</f>
        <v>18</v>
      </c>
      <c r="H34" s="64"/>
      <c r="I34" s="64"/>
      <c r="J34" s="64">
        <f ca="1">IF(NOW()&gt;$A34,J33+H34+I34,"")</f>
        <v>0</v>
      </c>
      <c r="K34" s="64"/>
      <c r="L34" s="64"/>
      <c r="M34" s="64">
        <f ca="1">IF(NOW()&gt;$A34,M33+K34+L34,"")</f>
        <v>0</v>
      </c>
      <c r="N34" s="42"/>
      <c r="O34" s="42"/>
      <c r="P34" s="42">
        <f ca="1">IF(NOW()&gt;$A34,P33+N34+O34,"")</f>
        <v>0</v>
      </c>
      <c r="Q34" s="42">
        <v>1</v>
      </c>
      <c r="R34" s="42"/>
      <c r="S34" s="42">
        <f ca="1">IF(NOW()&gt;$A34,IF(S33+Q34+R34&gt;24,24,S33+Q34+R34),"")</f>
        <v>18</v>
      </c>
    </row>
    <row r="35" spans="1:19" ht="12.75">
      <c r="A35" s="34">
        <f>A34+14</f>
        <v>39753</v>
      </c>
      <c r="B35" s="42">
        <f>IF(H35+N35&lt;&gt;0,H35+N35,"")</f>
        <v>80</v>
      </c>
      <c r="C35" s="42">
        <f>IF(I35+O35&lt;&gt;0,I35+O35,"")</f>
      </c>
      <c r="D35" s="42">
        <f ca="1">IF(NOW()&gt;$A35,P35+J35,"")</f>
        <v>80</v>
      </c>
      <c r="E35" s="42">
        <f>IF(K35+Q35&lt;&gt;0,K35+Q35,"")</f>
        <v>1</v>
      </c>
      <c r="F35" s="42">
        <f>IF(L35+R35&lt;&gt;0,L35+R35,"")</f>
      </c>
      <c r="G35" s="42">
        <f ca="1">IF(NOW()&gt;$A35,IF(S35+M35&gt;24,24,S35+M35),"")</f>
        <v>19</v>
      </c>
      <c r="H35" s="64"/>
      <c r="I35" s="64"/>
      <c r="J35" s="64">
        <f ca="1">IF(NOW()&gt;$A35,J34+H35+I35,"")</f>
        <v>0</v>
      </c>
      <c r="K35" s="64"/>
      <c r="L35" s="64"/>
      <c r="M35" s="64">
        <f ca="1">IF(NOW()&gt;$A35,M34+K35+L35,"")</f>
        <v>0</v>
      </c>
      <c r="N35" s="42">
        <v>80</v>
      </c>
      <c r="O35" s="42"/>
      <c r="P35" s="42">
        <f ca="1">IF(NOW()&gt;$A35,P34+N35+O35,"")</f>
        <v>80</v>
      </c>
      <c r="Q35" s="42">
        <v>1</v>
      </c>
      <c r="R35" s="42"/>
      <c r="S35" s="42">
        <f ca="1">IF(NOW()&gt;$A35,IF(S34+Q35+R35&gt;24,24,S34+Q35+R35),"")</f>
        <v>19</v>
      </c>
    </row>
    <row r="36" spans="1:19" ht="12.75">
      <c r="A36" s="34">
        <f>A35+14</f>
        <v>39767</v>
      </c>
      <c r="B36" s="42">
        <f>IF(H36+N36&lt;&gt;0,H36+N36,"")</f>
      </c>
      <c r="C36" s="42">
        <f>IF(I36+O36&lt;&gt;0,I36+O36,"")</f>
      </c>
      <c r="D36" s="42">
        <f ca="1">IF(NOW()&gt;$A36,P36+J36,"")</f>
        <v>80</v>
      </c>
      <c r="E36" s="42">
        <f>IF(K36+Q36&lt;&gt;0,K36+Q36,"")</f>
        <v>1</v>
      </c>
      <c r="F36" s="42">
        <f>IF(L36+R36&lt;&gt;0,L36+R36,"")</f>
      </c>
      <c r="G36" s="42">
        <f ca="1">IF(NOW()&gt;$A36,IF(S36+M36&gt;24,24,S36+M36),"")</f>
        <v>20</v>
      </c>
      <c r="H36" s="64"/>
      <c r="I36" s="64"/>
      <c r="J36" s="64">
        <f ca="1">IF(NOW()&gt;$A36,J35+H36+I36,"")</f>
        <v>0</v>
      </c>
      <c r="K36" s="64"/>
      <c r="L36" s="64"/>
      <c r="M36" s="64">
        <f ca="1">IF(NOW()&gt;$A36,M35+K36+L36,"")</f>
        <v>0</v>
      </c>
      <c r="N36" s="42"/>
      <c r="O36" s="42"/>
      <c r="P36" s="42">
        <f ca="1">IF(NOW()&gt;$A36,P35+N36+O36,"")</f>
        <v>80</v>
      </c>
      <c r="Q36" s="42">
        <v>1</v>
      </c>
      <c r="R36" s="42"/>
      <c r="S36" s="42">
        <f ca="1">IF(NOW()&gt;$A36,IF(S35+Q36+R36&gt;24,24,S35+Q36+R36),"")</f>
        <v>20</v>
      </c>
    </row>
    <row r="37" spans="1:19" ht="12.75">
      <c r="A37" s="34">
        <f>A36+14</f>
        <v>39781</v>
      </c>
      <c r="B37" s="42">
        <f>IF(H37+N37&lt;&gt;0,H37+N37,"")</f>
      </c>
      <c r="C37" s="42">
        <f>IF(I37+O37&lt;&gt;0,I37+O37,"")</f>
      </c>
      <c r="D37" s="42">
        <f ca="1">IF(NOW()&gt;$A37,P37+J37,"")</f>
        <v>80</v>
      </c>
      <c r="E37" s="42">
        <f>IF(K37+Q37&lt;&gt;0,K37+Q37,"")</f>
      </c>
      <c r="F37" s="42">
        <f>IF(L37+R37&lt;&gt;0,L37+R37,"")</f>
        <v>-12</v>
      </c>
      <c r="G37" s="42">
        <f ca="1">IF(NOW()&gt;$A37,IF(S37+M37&gt;24,24,S37+M37),"")</f>
        <v>8</v>
      </c>
      <c r="H37" s="64"/>
      <c r="I37" s="64"/>
      <c r="J37" s="64">
        <f ca="1">IF(NOW()&gt;$A37,J36+H37+I37,"")</f>
        <v>0</v>
      </c>
      <c r="K37" s="64"/>
      <c r="L37" s="64"/>
      <c r="M37" s="64">
        <f ca="1">IF(NOW()&gt;$A37,M36+K37+L37,"")</f>
        <v>0</v>
      </c>
      <c r="N37" s="42"/>
      <c r="O37" s="42"/>
      <c r="P37" s="42">
        <f ca="1">IF(NOW()&gt;$A37,P36+N37+O37,"")</f>
        <v>80</v>
      </c>
      <c r="Q37" s="59">
        <v>0</v>
      </c>
      <c r="R37" s="42">
        <v>-12</v>
      </c>
      <c r="S37" s="42">
        <f ca="1">IF(NOW()&gt;$A37,IF(S36+Q37+R37&gt;24,24,S36+Q37+R37),"")</f>
        <v>8</v>
      </c>
    </row>
    <row r="38" spans="1:19" ht="12.75">
      <c r="A38" s="34">
        <f>A37+14</f>
        <v>39795</v>
      </c>
      <c r="B38" s="42">
        <f>IF(H38+N38&lt;&gt;0,H38+N38,"")</f>
      </c>
      <c r="C38" s="42">
        <f>IF(I38+O38&lt;&gt;0,I38+O38,"")</f>
      </c>
      <c r="D38" s="42">
        <f ca="1">IF(NOW()&gt;$A38,P38+J38,"")</f>
        <v>80</v>
      </c>
      <c r="E38" s="42">
        <f>IF(K38+Q38&lt;&gt;0,K38+Q38,"")</f>
        <v>1</v>
      </c>
      <c r="F38" s="42">
        <f>IF(L38+R38&lt;&gt;0,L38+R38,"")</f>
      </c>
      <c r="G38" s="42">
        <f ca="1">IF(NOW()&gt;$A38,IF(S38+M38&gt;24,24,S38+M38),"")</f>
        <v>9</v>
      </c>
      <c r="H38" s="64"/>
      <c r="I38" s="64"/>
      <c r="J38" s="64">
        <f ca="1">IF(NOW()&gt;$A38,J37+H38+I38,"")</f>
        <v>0</v>
      </c>
      <c r="K38" s="64"/>
      <c r="L38" s="64"/>
      <c r="M38" s="64">
        <f ca="1">IF(NOW()&gt;$A38,M37+K38+L38,"")</f>
        <v>0</v>
      </c>
      <c r="P38" s="42">
        <f ca="1">IF(NOW()&gt;$A38,P37+N38+O38,"")</f>
        <v>80</v>
      </c>
      <c r="Q38" s="42">
        <v>1</v>
      </c>
      <c r="R38" s="42"/>
      <c r="S38" s="42">
        <f ca="1">IF(NOW()&gt;$A38,S37+Q38+R38,"")</f>
        <v>9</v>
      </c>
    </row>
    <row r="39" spans="1:19" ht="12.75">
      <c r="A39" s="34">
        <f>A38+14</f>
        <v>39809</v>
      </c>
      <c r="B39" s="42">
        <f>IF(H39+N39&lt;&gt;0,H39+N39,"")</f>
      </c>
      <c r="C39" s="42">
        <f>IF(I39+O39&lt;&gt;0,I39+O39,"")</f>
      </c>
      <c r="D39" s="42">
        <f ca="1">IF(NOW()&gt;$A39,P39+J39,"")</f>
        <v>80</v>
      </c>
      <c r="E39" s="42">
        <f>IF(K39+Q39&lt;&gt;0,K39+Q39,"")</f>
        <v>1</v>
      </c>
      <c r="F39" s="42">
        <f>IF(L39+R39&lt;&gt;0,L39+R39,"")</f>
        <v>-8</v>
      </c>
      <c r="G39" s="42">
        <f ca="1">IF(NOW()&gt;$A39,IF(S39+M39&gt;24,24,S39+M39),"")</f>
        <v>2</v>
      </c>
      <c r="H39" s="64"/>
      <c r="I39" s="64"/>
      <c r="J39" s="64">
        <f ca="1">IF(NOW()&gt;$A39,J38+H39+I39,"")</f>
        <v>0</v>
      </c>
      <c r="K39" s="64"/>
      <c r="L39" s="64"/>
      <c r="M39" s="64">
        <f ca="1">IF(NOW()&gt;$A39,M38+K39+L39,"")</f>
        <v>0</v>
      </c>
      <c r="P39" s="42">
        <f ca="1">IF(NOW()&gt;$A39,P38+N39+O39,"")</f>
        <v>80</v>
      </c>
      <c r="Q39" s="42">
        <v>1</v>
      </c>
      <c r="R39" s="42">
        <v>-8</v>
      </c>
      <c r="S39" s="42">
        <f ca="1">IF(NOW()&gt;$A39,S38+Q39+R39,"")</f>
        <v>2</v>
      </c>
    </row>
    <row r="40" spans="1:19" ht="12.75">
      <c r="A40" s="34">
        <f>A39+14</f>
        <v>39823</v>
      </c>
      <c r="B40" s="42">
        <f>IF(H40+N40&lt;&gt;0,H40+N40,"")</f>
      </c>
      <c r="C40" s="42">
        <f>IF(I40+O40&lt;&gt;0,I40+O40,"")</f>
      </c>
      <c r="D40" s="42">
        <f ca="1">IF(NOW()&gt;$A40,P40+J40,"")</f>
        <v>80</v>
      </c>
      <c r="E40" s="42">
        <f>IF(K40+Q40&lt;&gt;0,K40+Q40,"")</f>
        <v>1</v>
      </c>
      <c r="F40" s="42">
        <f>IF(L40+R40&lt;&gt;0,L40+R40,"")</f>
      </c>
      <c r="G40" s="42">
        <f ca="1">IF(NOW()&gt;$A40,IF(S40+M40&gt;24,24,S40+M40),"")</f>
        <v>3</v>
      </c>
      <c r="H40" s="64"/>
      <c r="I40" s="64"/>
      <c r="J40" s="64">
        <f ca="1">IF(NOW()&gt;$A40,J39+H40+I40,"")</f>
        <v>0</v>
      </c>
      <c r="K40" s="64"/>
      <c r="L40" s="64"/>
      <c r="M40" s="64">
        <f ca="1">IF(NOW()&gt;$A40,M39+K40+L40,"")</f>
        <v>0</v>
      </c>
      <c r="P40" s="42">
        <f ca="1">IF(NOW()&gt;$A40,P39+N40+O40,"")</f>
        <v>80</v>
      </c>
      <c r="Q40" s="42">
        <v>1</v>
      </c>
      <c r="R40" s="42"/>
      <c r="S40" s="42">
        <f ca="1">IF(NOW()&gt;$A40,S39+Q40+R40,"")</f>
        <v>3</v>
      </c>
    </row>
    <row r="41" spans="1:19" ht="12.75">
      <c r="A41" s="34">
        <f>A40+14</f>
        <v>39837</v>
      </c>
      <c r="B41" s="42">
        <f>IF(H41+N41&lt;&gt;0,H41+N41,"")</f>
      </c>
      <c r="C41" s="42">
        <f>IF(I41+O41&lt;&gt;0,I41+O41,"")</f>
      </c>
      <c r="D41" s="42">
        <f ca="1">IF(NOW()&gt;$A41,P41+J41,"")</f>
        <v>80</v>
      </c>
      <c r="E41" s="42">
        <f>IF(K41+Q41&lt;&gt;0,K41+Q41,"")</f>
        <v>1</v>
      </c>
      <c r="F41" s="42">
        <f>IF(L41+R41&lt;&gt;0,L41+R41,"")</f>
      </c>
      <c r="G41" s="42">
        <f ca="1">IF(NOW()&gt;$A41,IF(S41+M41&gt;24,24,S41+M41),"")</f>
        <v>4</v>
      </c>
      <c r="H41" s="64"/>
      <c r="I41" s="64"/>
      <c r="J41" s="64">
        <f ca="1">IF(NOW()&gt;$A41,J40+H41+I41,"")</f>
        <v>0</v>
      </c>
      <c r="K41" s="64"/>
      <c r="L41" s="64"/>
      <c r="M41" s="64">
        <f ca="1">IF(NOW()&gt;$A41,M40+K41+L41,"")</f>
        <v>0</v>
      </c>
      <c r="P41" s="42">
        <f ca="1">IF(NOW()&gt;$A41,P40+N41+O41,"")</f>
        <v>80</v>
      </c>
      <c r="Q41" s="42">
        <v>1</v>
      </c>
      <c r="R41" s="42"/>
      <c r="S41" s="42">
        <f ca="1">IF(NOW()&gt;$A41,S40+Q41+R41,"")</f>
        <v>4</v>
      </c>
    </row>
    <row r="42" spans="1:19" ht="12.75">
      <c r="A42" s="34">
        <f>A41+14</f>
        <v>39851</v>
      </c>
      <c r="B42" s="42">
        <f>IF(H42+N42&lt;&gt;0,H42+N42,"")</f>
      </c>
      <c r="C42" s="42">
        <f>IF(I42+O42&lt;&gt;0,I42+O42,"")</f>
      </c>
      <c r="D42" s="42">
        <f ca="1">IF(NOW()&gt;$A42,P42+J42,"")</f>
        <v>80</v>
      </c>
      <c r="E42" s="42">
        <f>IF(K42+Q42&lt;&gt;0,K42+Q42,"")</f>
        <v>-1</v>
      </c>
      <c r="F42" s="42">
        <f>IF(L42+R42&lt;&gt;0,L42+R42,"")</f>
      </c>
      <c r="G42" s="42">
        <f ca="1">IF(NOW()&gt;$A42,IF(S42+M42&gt;24,24,S42+M42),"")</f>
        <v>3</v>
      </c>
      <c r="H42" s="64"/>
      <c r="I42" s="64"/>
      <c r="J42" s="64">
        <f ca="1">IF(NOW()&gt;$A42,J41+H42+I42,"")</f>
        <v>0</v>
      </c>
      <c r="K42" s="64"/>
      <c r="L42" s="64"/>
      <c r="M42" s="64">
        <f ca="1">IF(NOW()&gt;$A42,M41+K42+L42,"")</f>
        <v>0</v>
      </c>
      <c r="P42" s="42">
        <f ca="1">IF(NOW()&gt;$A42,P41+N42+O42,"")</f>
        <v>80</v>
      </c>
      <c r="Q42" s="67">
        <v>-1</v>
      </c>
      <c r="R42" s="42"/>
      <c r="S42" s="42">
        <f ca="1">IF(NOW()&gt;$A42,S41+Q42+R42,"")</f>
        <v>3</v>
      </c>
    </row>
    <row r="43" spans="1:19" ht="12.75">
      <c r="A43" s="34">
        <f>A42+14</f>
        <v>39865</v>
      </c>
      <c r="B43" s="42">
        <f>IF(H43+N43&lt;&gt;0,H43+N43,"")</f>
      </c>
      <c r="C43" s="42">
        <f>IF(I43+O43&lt;&gt;0,I43+O43,"")</f>
      </c>
      <c r="D43" s="42">
        <f ca="1">IF(NOW()&gt;$A43,P43+J43,"")</f>
        <v>80</v>
      </c>
      <c r="E43" s="42">
        <f>IF(K43+Q43&lt;&gt;0,K43+Q43,"")</f>
        <v>1</v>
      </c>
      <c r="F43" s="42">
        <f>IF(L43+R43&lt;&gt;0,L43+R43,"")</f>
      </c>
      <c r="G43" s="42">
        <f ca="1">IF(NOW()&gt;$A43,IF(S43+M43&gt;24,24,S43+M43),"")</f>
        <v>4</v>
      </c>
      <c r="H43" s="64"/>
      <c r="I43" s="64"/>
      <c r="J43" s="64">
        <f ca="1">IF(NOW()&gt;$A43,J42+H43+I43,"")</f>
        <v>0</v>
      </c>
      <c r="K43" s="64"/>
      <c r="L43" s="64"/>
      <c r="M43" s="64">
        <f ca="1">IF(NOW()&gt;$A43,M42+K43+L43,"")</f>
        <v>0</v>
      </c>
      <c r="P43" s="42">
        <f ca="1">IF(NOW()&gt;$A43,P42+N43+O43,"")</f>
        <v>80</v>
      </c>
      <c r="Q43" s="42">
        <v>1</v>
      </c>
      <c r="R43" s="42"/>
      <c r="S43" s="42">
        <f ca="1">IF(NOW()&gt;$A43,S42+Q43+R43,"")</f>
        <v>4</v>
      </c>
    </row>
    <row r="44" spans="1:19" ht="12.75">
      <c r="A44" s="34">
        <f>A43+14</f>
        <v>39879</v>
      </c>
      <c r="B44" s="42">
        <f>IF(H44+N44&lt;&gt;0,H44+N44,"")</f>
      </c>
      <c r="C44" s="42">
        <f>IF(I44+O44&lt;&gt;0,I44+O44,"")</f>
      </c>
      <c r="D44" s="42">
        <f ca="1">IF(NOW()&gt;$A44,P44+J44,"")</f>
        <v>80</v>
      </c>
      <c r="E44" s="42">
        <f>IF(K44+Q44&lt;&gt;0,K44+Q44,"")</f>
        <v>1</v>
      </c>
      <c r="F44" s="42">
        <f>IF(L44+R44&lt;&gt;0,L44+R44,"")</f>
      </c>
      <c r="G44" s="42">
        <f ca="1">IF(NOW()&gt;$A44,IF(S44+M44&gt;24,24,S44+M44),"")</f>
        <v>5</v>
      </c>
      <c r="H44" s="64"/>
      <c r="I44" s="64"/>
      <c r="J44" s="64">
        <f ca="1">IF(NOW()&gt;$A44,J43+H44+I44,"")</f>
        <v>0</v>
      </c>
      <c r="K44" s="64"/>
      <c r="L44" s="64"/>
      <c r="M44" s="64">
        <f ca="1">IF(NOW()&gt;$A44,M43+K44+L44,"")</f>
        <v>0</v>
      </c>
      <c r="P44" s="42">
        <f ca="1">IF(NOW()&gt;$A44,P43+N44+O44,"")</f>
        <v>80</v>
      </c>
      <c r="Q44" s="42">
        <v>1</v>
      </c>
      <c r="R44" s="42"/>
      <c r="S44" s="42">
        <f ca="1">IF(NOW()&gt;$A44,S43+Q44+R44,"")</f>
        <v>5</v>
      </c>
    </row>
    <row r="45" spans="1:19" ht="12.75">
      <c r="A45" s="34">
        <f>A44+14</f>
        <v>39893</v>
      </c>
      <c r="B45" s="42">
        <f>IF(H45+N45&lt;&gt;0,H45+N45,"")</f>
      </c>
      <c r="C45" s="42">
        <f>IF(I45+O45&lt;&gt;0,I45+O45,"")</f>
        <v>-8</v>
      </c>
      <c r="D45" s="42">
        <f ca="1">IF(NOW()&gt;$A45,P45+J45,"")</f>
        <v>72</v>
      </c>
      <c r="E45" s="42">
        <f>IF(K45+Q45&lt;&gt;0,K45+Q45,"")</f>
        <v>1</v>
      </c>
      <c r="F45" s="42">
        <f>IF(L45+R45&lt;&gt;0,L45+R45,"")</f>
      </c>
      <c r="G45" s="42">
        <f ca="1">IF(NOW()&gt;$A45,IF(S45+M45&gt;24,24,S45+M45),"")</f>
        <v>6</v>
      </c>
      <c r="H45" s="64"/>
      <c r="I45" s="64"/>
      <c r="J45" s="64">
        <f ca="1">IF(NOW()&gt;$A45,J44+H45+I45,"")</f>
        <v>0</v>
      </c>
      <c r="K45" s="64"/>
      <c r="L45" s="64"/>
      <c r="M45" s="64">
        <f ca="1">IF(NOW()&gt;$A45,M44+K45+L45,"")</f>
        <v>0</v>
      </c>
      <c r="O45">
        <v>-8</v>
      </c>
      <c r="P45" s="42">
        <f ca="1">IF(NOW()&gt;$A45,P44+N45+O45,"")</f>
        <v>72</v>
      </c>
      <c r="Q45" s="42">
        <v>1</v>
      </c>
      <c r="R45" s="42"/>
      <c r="S45" s="42">
        <f ca="1">IF(NOW()&gt;$A45,S44+Q45+R45,"")</f>
        <v>6</v>
      </c>
    </row>
    <row r="46" spans="1:19" ht="12.75">
      <c r="A46" s="34">
        <f>A45+14</f>
        <v>39907</v>
      </c>
      <c r="B46" s="42">
        <f>IF(H46+N46&lt;&gt;0,H46+N46,"")</f>
      </c>
      <c r="C46" s="42">
        <f>IF(I46+O46&lt;&gt;0,I46+O46,"")</f>
        <v>-8</v>
      </c>
      <c r="D46" s="42">
        <f ca="1">IF(NOW()&gt;$A46,P46+J46,"")</f>
        <v>64</v>
      </c>
      <c r="E46" s="42">
        <f>IF(K46+Q46&lt;&gt;0,K46+Q46,"")</f>
        <v>1</v>
      </c>
      <c r="F46" s="42">
        <f>IF(L46+R46&lt;&gt;0,L46+R46,"")</f>
      </c>
      <c r="G46" s="42">
        <f ca="1">IF(NOW()&gt;$A46,IF(S46+M46&gt;24,24,S46+M46),"")</f>
        <v>7</v>
      </c>
      <c r="H46" s="64"/>
      <c r="I46" s="64"/>
      <c r="J46" s="64">
        <f ca="1">IF(NOW()&gt;$A46,J45+H46+I46,"")</f>
        <v>0</v>
      </c>
      <c r="K46" s="64"/>
      <c r="L46" s="64"/>
      <c r="M46" s="64">
        <f ca="1">IF(NOW()&gt;$A46,M45+K46+L46,"")</f>
        <v>0</v>
      </c>
      <c r="O46">
        <v>-8</v>
      </c>
      <c r="P46" s="42">
        <f ca="1">IF(NOW()&gt;$A46,P45+N46+O46,"")</f>
        <v>64</v>
      </c>
      <c r="Q46" s="42">
        <v>1</v>
      </c>
      <c r="R46" s="42"/>
      <c r="S46" s="42">
        <f ca="1">IF(NOW()&gt;$A46,S45+Q46+R46,"")</f>
        <v>7</v>
      </c>
    </row>
    <row r="47" spans="1:19" ht="12.75">
      <c r="A47" s="34">
        <f>A46+14</f>
        <v>39921</v>
      </c>
      <c r="B47" s="42">
        <f>IF(H47+N47&lt;&gt;0,H47+N47,"")</f>
      </c>
      <c r="C47" s="42">
        <f>IF(I47+O47&lt;&gt;0,I47+O47,"")</f>
      </c>
      <c r="D47" s="42">
        <f ca="1">IF(NOW()&gt;$A47,P47+J47,"")</f>
        <v>64</v>
      </c>
      <c r="E47" s="42">
        <f>IF(K47+Q47&lt;&gt;0,K47+Q47,"")</f>
        <v>1</v>
      </c>
      <c r="F47" s="42">
        <f>IF(L47+R47&lt;&gt;0,L47+R47,"")</f>
      </c>
      <c r="G47" s="42">
        <f ca="1">IF(NOW()&gt;$A47,IF(S47+M47&gt;24,24,S47+M47),"")</f>
        <v>8</v>
      </c>
      <c r="H47" s="64"/>
      <c r="I47" s="64"/>
      <c r="J47" s="64">
        <f ca="1">IF(NOW()&gt;$A47,J46+H47+I47,"")</f>
        <v>0</v>
      </c>
      <c r="K47" s="64"/>
      <c r="L47" s="64"/>
      <c r="M47" s="64">
        <f ca="1">IF(NOW()&gt;$A47,M46+K47+L47,"")</f>
        <v>0</v>
      </c>
      <c r="P47" s="42">
        <f ca="1">IF(NOW()&gt;$A47,P46+N47+O47,"")</f>
        <v>64</v>
      </c>
      <c r="Q47" s="42">
        <v>1</v>
      </c>
      <c r="R47" s="42"/>
      <c r="S47" s="42">
        <f ca="1">IF(NOW()&gt;$A47,S46+Q47+R47,"")</f>
        <v>8</v>
      </c>
    </row>
    <row r="48" spans="1:19" ht="12.75">
      <c r="A48" s="34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</row>
    <row r="49" spans="1:19" ht="7.5" customHeight="1">
      <c r="A49" s="60"/>
      <c r="B49" s="61"/>
      <c r="C49" s="61"/>
      <c r="D49" s="61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3"/>
    </row>
  </sheetData>
  <mergeCells count="17">
    <mergeCell ref="B1:E1"/>
    <mergeCell ref="N1:O1"/>
    <mergeCell ref="B2:C2"/>
    <mergeCell ref="E2:F2"/>
    <mergeCell ref="N2:O2"/>
    <mergeCell ref="Q2:R2"/>
    <mergeCell ref="N3:O3"/>
    <mergeCell ref="Q3:R3"/>
    <mergeCell ref="B4:G4"/>
    <mergeCell ref="H4:M4"/>
    <mergeCell ref="N4:S4"/>
    <mergeCell ref="B6:C6"/>
    <mergeCell ref="E6:F6"/>
    <mergeCell ref="H6:I6"/>
    <mergeCell ref="K6:L6"/>
    <mergeCell ref="N6:O6"/>
    <mergeCell ref="Q6:R6"/>
  </mergeCells>
  <printOptions horizontalCentered="1"/>
  <pageMargins left="0.5" right="0.5" top="0.5" bottom="0.7388888888888889" header="0.5118055555555555" footer="0.5"/>
  <pageSetup fitToHeight="1" fitToWidth="1" horizontalDpi="300" verticalDpi="300" orientation="landscape"/>
  <headerFooter alignWithMargins="0">
    <oddFooter>&amp;CPage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9"/>
  <sheetViews>
    <sheetView workbookViewId="0" topLeftCell="A1">
      <selection activeCell="A47" sqref="A47"/>
    </sheetView>
  </sheetViews>
  <sheetFormatPr defaultColWidth="12.57421875" defaultRowHeight="12.75"/>
  <cols>
    <col min="1" max="1" width="12.00390625" style="1" customWidth="1"/>
    <col min="2" max="3" width="6.8515625" style="1" customWidth="1"/>
    <col min="4" max="4" width="12.00390625" style="1" customWidth="1"/>
    <col min="5" max="6" width="6.57421875" style="0" customWidth="1"/>
    <col min="8" max="9" width="6.57421875" style="0" customWidth="1"/>
    <col min="11" max="12" width="6.57421875" style="0" customWidth="1"/>
    <col min="14" max="15" width="6.421875" style="0" customWidth="1"/>
    <col min="17" max="17" width="6.421875" style="0" customWidth="1"/>
    <col min="18" max="18" width="6.57421875" style="0" customWidth="1"/>
    <col min="20" max="40" width="8.421875" style="0" customWidth="1"/>
    <col min="41" max="42" width="8.140625" style="0" customWidth="1"/>
    <col min="43" max="16384" width="11.57421875" style="0" customWidth="1"/>
  </cols>
  <sheetData>
    <row r="1" spans="1:15" ht="12.75">
      <c r="A1" s="21" t="s">
        <v>59</v>
      </c>
      <c r="B1" s="22" t="s">
        <v>106</v>
      </c>
      <c r="C1" s="22"/>
      <c r="D1" s="22"/>
      <c r="E1" s="22"/>
      <c r="F1" s="23">
        <v>360102</v>
      </c>
      <c r="G1" s="24">
        <v>39006</v>
      </c>
      <c r="H1" s="25">
        <v>2080</v>
      </c>
      <c r="I1" s="25">
        <f ca="1">CHOOSE(ROUNDDOWN((NOW()-G1)/365.25,0)+1,0,40,80,80,80,120,120,120,120,120,120,120,120,120,120,120,120,120,120,120,120,120)*H1/2080</f>
        <v>80</v>
      </c>
      <c r="L1" s="41"/>
      <c r="N1" s="37">
        <f>DATE(YEAR(N3)-1,MONTH(N3),DAY(N3))</f>
        <v>39006</v>
      </c>
      <c r="O1" s="37"/>
    </row>
    <row r="2" spans="1:43" ht="12.75">
      <c r="A2" s="38" t="s">
        <v>84</v>
      </c>
      <c r="B2" s="39" t="s">
        <v>85</v>
      </c>
      <c r="C2" s="39"/>
      <c r="D2" s="40">
        <f>INDEX($D$7:D$48,COUNT($D$7:D$48),1)</f>
        <v>29</v>
      </c>
      <c r="E2" s="39" t="s">
        <v>86</v>
      </c>
      <c r="F2" s="39"/>
      <c r="G2" s="40">
        <f>INDEX($G$7:G$48,COUNT($G$7:G$48),1)</f>
        <v>12</v>
      </c>
      <c r="L2" s="41"/>
      <c r="M2" s="42"/>
      <c r="N2" s="37">
        <v>39359</v>
      </c>
      <c r="O2" s="37"/>
      <c r="P2" s="33">
        <f>N2-N1</f>
        <v>353</v>
      </c>
      <c r="Q2" s="43">
        <f>P2/($P$2+$P$3)</f>
        <v>0.9671232876712329</v>
      </c>
      <c r="R2" s="43"/>
      <c r="S2" s="44">
        <f>I1*Q2</f>
        <v>77.36986301369863</v>
      </c>
      <c r="AO2" s="29"/>
      <c r="AP2" s="29"/>
      <c r="AQ2" s="29"/>
    </row>
    <row r="3" spans="1:43" ht="12.75">
      <c r="A3" s="45" t="s">
        <v>87</v>
      </c>
      <c r="B3"/>
      <c r="C3"/>
      <c r="D3"/>
      <c r="L3" s="41"/>
      <c r="M3" s="42"/>
      <c r="N3" s="37">
        <f>IF(DATE(2007,MONTH(G1),DAY(G1))&gt;N2,DATE(2007,MONTH(G1),DAY(G1)),DATE(2008,MONTH(G1),DAY(G1)))</f>
        <v>39371</v>
      </c>
      <c r="O3" s="37"/>
      <c r="P3" s="33">
        <f>N3-N2</f>
        <v>12</v>
      </c>
      <c r="Q3" s="43">
        <f>P3/(P2+P3)</f>
        <v>0.03287671232876712</v>
      </c>
      <c r="R3" s="43"/>
      <c r="S3" s="44">
        <f>I1*Q3</f>
        <v>2.6301369863013697</v>
      </c>
      <c r="AO3" s="29"/>
      <c r="AP3" s="29"/>
      <c r="AQ3" s="29"/>
    </row>
    <row r="4" spans="1:19" ht="12.75">
      <c r="A4" s="46" t="str">
        <f>TEXT(INDEX($A$7:A$48,COUNT($D$7:D$48),1),"MM/DD/YY")</f>
        <v>04/18/09</v>
      </c>
      <c r="B4" s="47" t="s">
        <v>88</v>
      </c>
      <c r="C4" s="47"/>
      <c r="D4" s="47"/>
      <c r="E4" s="47"/>
      <c r="F4" s="47"/>
      <c r="G4" s="47"/>
      <c r="H4" s="48" t="s">
        <v>89</v>
      </c>
      <c r="I4" s="48"/>
      <c r="J4" s="48"/>
      <c r="K4" s="48"/>
      <c r="L4" s="48"/>
      <c r="M4" s="48"/>
      <c r="N4" s="49" t="s">
        <v>90</v>
      </c>
      <c r="O4" s="49"/>
      <c r="P4" s="49"/>
      <c r="Q4" s="49"/>
      <c r="R4" s="49"/>
      <c r="S4" s="49"/>
    </row>
    <row r="5" spans="1:19" ht="12.75">
      <c r="A5" s="50" t="s">
        <v>91</v>
      </c>
      <c r="B5" s="51" t="s">
        <v>92</v>
      </c>
      <c r="C5" s="51" t="s">
        <v>93</v>
      </c>
      <c r="D5" s="52" t="s">
        <v>94</v>
      </c>
      <c r="E5" s="51" t="s">
        <v>92</v>
      </c>
      <c r="F5" s="51" t="s">
        <v>93</v>
      </c>
      <c r="G5" s="52" t="s">
        <v>94</v>
      </c>
      <c r="H5" s="53" t="s">
        <v>92</v>
      </c>
      <c r="I5" s="53" t="s">
        <v>93</v>
      </c>
      <c r="J5" s="53" t="s">
        <v>95</v>
      </c>
      <c r="K5" s="53" t="s">
        <v>92</v>
      </c>
      <c r="L5" s="53" t="s">
        <v>93</v>
      </c>
      <c r="M5" s="53" t="s">
        <v>96</v>
      </c>
      <c r="N5" s="54" t="s">
        <v>92</v>
      </c>
      <c r="O5" s="54" t="s">
        <v>93</v>
      </c>
      <c r="P5" s="54" t="s">
        <v>95</v>
      </c>
      <c r="Q5" s="54" t="s">
        <v>92</v>
      </c>
      <c r="R5" s="54" t="s">
        <v>93</v>
      </c>
      <c r="S5" s="54" t="s">
        <v>96</v>
      </c>
    </row>
    <row r="6" spans="1:19" ht="12.75">
      <c r="A6" s="51" t="s">
        <v>97</v>
      </c>
      <c r="B6" s="51" t="s">
        <v>95</v>
      </c>
      <c r="C6" s="51"/>
      <c r="D6" s="51" t="s">
        <v>95</v>
      </c>
      <c r="E6" s="51" t="s">
        <v>96</v>
      </c>
      <c r="F6" s="51"/>
      <c r="G6" s="51" t="s">
        <v>96</v>
      </c>
      <c r="H6" s="55" t="s">
        <v>95</v>
      </c>
      <c r="I6" s="55"/>
      <c r="J6" s="55" t="s">
        <v>98</v>
      </c>
      <c r="K6" s="55" t="s">
        <v>96</v>
      </c>
      <c r="L6" s="55"/>
      <c r="M6" s="55" t="s">
        <v>98</v>
      </c>
      <c r="N6" s="56" t="s">
        <v>95</v>
      </c>
      <c r="O6" s="56"/>
      <c r="P6" s="56" t="s">
        <v>98</v>
      </c>
      <c r="Q6" s="56" t="s">
        <v>96</v>
      </c>
      <c r="R6" s="56"/>
      <c r="S6" s="56" t="s">
        <v>98</v>
      </c>
    </row>
    <row r="7" spans="1:19" ht="12.75">
      <c r="A7" s="34">
        <v>39361</v>
      </c>
      <c r="B7" s="57"/>
      <c r="C7" s="57"/>
      <c r="D7" s="42">
        <f>P7+J7+H7</f>
        <v>0</v>
      </c>
      <c r="E7" s="57"/>
      <c r="F7" s="57"/>
      <c r="G7" s="42">
        <f>S7+M7+K7</f>
        <v>5</v>
      </c>
      <c r="H7" s="57"/>
      <c r="I7" s="57"/>
      <c r="J7" s="58">
        <v>0</v>
      </c>
      <c r="K7" s="57"/>
      <c r="L7" s="57"/>
      <c r="M7" s="58">
        <v>5</v>
      </c>
      <c r="N7" s="57"/>
      <c r="O7" s="57"/>
      <c r="P7" s="58">
        <v>0</v>
      </c>
      <c r="Q7" s="57"/>
      <c r="R7" s="57"/>
      <c r="S7" s="58">
        <v>0</v>
      </c>
    </row>
    <row r="8" spans="1:19" ht="12.75">
      <c r="A8" s="34">
        <f>A7+14</f>
        <v>39375</v>
      </c>
      <c r="B8" s="42">
        <f>IF(H8+N8&lt;&gt;0,H8+N8,"")</f>
        <v>80</v>
      </c>
      <c r="C8" s="42">
        <f>IF(I8+O8&lt;&gt;0,I8+O8,"")</f>
      </c>
      <c r="D8" s="42">
        <f ca="1">IF(NOW()&gt;$A8,P8+J8,"")</f>
        <v>80</v>
      </c>
      <c r="E8" s="42">
        <f>IF(K8+Q8&lt;&gt;0,K8+Q8,"")</f>
        <v>1</v>
      </c>
      <c r="F8" s="42">
        <f>IF(L8+R8&lt;&gt;0,L8+R8,"")</f>
      </c>
      <c r="G8" s="42">
        <f ca="1">IF(NOW()&gt;$A8,S8+M8,"")</f>
        <v>6</v>
      </c>
      <c r="H8" s="42">
        <f>(DATE(2007,10,4)-$G$1)/365*$I$1</f>
        <v>77.36986301369863</v>
      </c>
      <c r="I8" s="42"/>
      <c r="J8" s="42">
        <f ca="1">IF(NOW()&gt;$A8,J7+H8+I8,"")</f>
        <v>77.36986301369863</v>
      </c>
      <c r="K8" s="42"/>
      <c r="L8" s="42"/>
      <c r="M8" s="42">
        <f ca="1">IF(NOW()&gt;$A8,M7+K8+L8,"")</f>
        <v>5</v>
      </c>
      <c r="N8" s="42">
        <f>I1-H8</f>
        <v>2.630136986301366</v>
      </c>
      <c r="O8" s="42"/>
      <c r="P8" s="42">
        <f ca="1">IF(NOW()&gt;$A8,P7+N8+O8,"")</f>
        <v>2.630136986301366</v>
      </c>
      <c r="Q8" s="42">
        <v>1</v>
      </c>
      <c r="R8" s="42"/>
      <c r="S8" s="42">
        <f ca="1">IF(NOW()&gt;$A8,S7+Q8+R8,"")</f>
        <v>1</v>
      </c>
    </row>
    <row r="9" spans="1:19" ht="12.75">
      <c r="A9" s="34">
        <f>A8+14</f>
        <v>39389</v>
      </c>
      <c r="B9" s="42">
        <f>IF(H9+N9&lt;&gt;0,H9+N9,"")</f>
      </c>
      <c r="C9" s="42">
        <f>IF(I9+O9&lt;&gt;0,I9+O9,"")</f>
        <v>-8</v>
      </c>
      <c r="D9" s="42">
        <f ca="1">IF(NOW()&gt;$A9,P9+J9,"")</f>
        <v>72</v>
      </c>
      <c r="E9" s="42">
        <f>IF(K9+Q9&lt;&gt;0,K9+Q9,"")</f>
        <v>1</v>
      </c>
      <c r="F9" s="42">
        <f>IF(L9+R9&lt;&gt;0,L9+R9,"")</f>
      </c>
      <c r="G9" s="42">
        <f ca="1">IF(NOW()&gt;$A9,S9+M9,"")</f>
        <v>7</v>
      </c>
      <c r="H9" s="42"/>
      <c r="I9" s="42">
        <v>-8</v>
      </c>
      <c r="J9" s="42">
        <f ca="1">IF(NOW()&gt;$A9,J8+H9+I9,"")</f>
        <v>69.36986301369863</v>
      </c>
      <c r="K9" s="42"/>
      <c r="L9" s="42"/>
      <c r="M9" s="42">
        <f ca="1">IF(NOW()&gt;$A9,M8+K9+L9,"")</f>
        <v>5</v>
      </c>
      <c r="N9" s="42"/>
      <c r="O9" s="42"/>
      <c r="P9" s="42">
        <f ca="1">IF(NOW()&gt;$A9,P8+N9+O9,"")</f>
        <v>2.630136986301366</v>
      </c>
      <c r="Q9" s="42">
        <v>1</v>
      </c>
      <c r="R9" s="42"/>
      <c r="S9" s="42">
        <f ca="1">IF(NOW()&gt;$A9,S8+Q9+R9,"")</f>
        <v>2</v>
      </c>
    </row>
    <row r="10" spans="1:19" ht="12.75">
      <c r="A10" s="34">
        <f>A9+14</f>
        <v>39403</v>
      </c>
      <c r="B10" s="42">
        <f>IF(H10+N10&lt;&gt;0,H10+N10,"")</f>
      </c>
      <c r="C10" s="42">
        <f>IF(I10+O10&lt;&gt;0,I10+O10,"")</f>
      </c>
      <c r="D10" s="42">
        <f ca="1">IF(NOW()&gt;$A10,P10+J10,"")</f>
        <v>72</v>
      </c>
      <c r="E10" s="42">
        <f>IF(K10+Q10&lt;&gt;0,K10+Q10,"")</f>
        <v>1</v>
      </c>
      <c r="F10" s="42">
        <f>IF(L10+R10&lt;&gt;0,L10+R10,"")</f>
      </c>
      <c r="G10" s="42">
        <f ca="1">IF(NOW()&gt;$A10,S10+M10,"")</f>
        <v>8</v>
      </c>
      <c r="H10" s="42"/>
      <c r="I10" s="42"/>
      <c r="J10" s="42">
        <f ca="1">IF(NOW()&gt;$A10,J9+H10+I10,"")</f>
        <v>69.36986301369863</v>
      </c>
      <c r="K10" s="42"/>
      <c r="L10" s="42"/>
      <c r="M10" s="42">
        <f ca="1">IF(NOW()&gt;$A10,M9+K10+L10,"")</f>
        <v>5</v>
      </c>
      <c r="N10" s="42"/>
      <c r="O10" s="42"/>
      <c r="P10" s="42">
        <f ca="1">IF(NOW()&gt;$A10,P9+N10+O10,"")</f>
        <v>2.630136986301366</v>
      </c>
      <c r="Q10" s="42">
        <v>1</v>
      </c>
      <c r="R10" s="42"/>
      <c r="S10" s="42">
        <f ca="1">IF(NOW()&gt;$A10,S9+Q10+R10,"")</f>
        <v>3</v>
      </c>
    </row>
    <row r="11" spans="1:19" ht="12.75">
      <c r="A11" s="34">
        <f>A10+14</f>
        <v>39417</v>
      </c>
      <c r="B11" s="42">
        <f>IF(H11+N11&lt;&gt;0,H11+N11,"")</f>
      </c>
      <c r="C11" s="42">
        <f>IF(I11+O11&lt;&gt;0,I11+O11,"")</f>
      </c>
      <c r="D11" s="42">
        <f ca="1">IF(NOW()&gt;$A11,P11+J11,"")</f>
        <v>72</v>
      </c>
      <c r="E11" s="42">
        <f>IF(K11+Q11&lt;&gt;0,K11+Q11,"")</f>
        <v>1</v>
      </c>
      <c r="F11" s="42">
        <f>IF(L11+R11&lt;&gt;0,L11+R11,"")</f>
      </c>
      <c r="G11" s="42">
        <f ca="1">IF(NOW()&gt;$A11,S11+M11,"")</f>
        <v>9</v>
      </c>
      <c r="H11" s="42"/>
      <c r="I11" s="42"/>
      <c r="J11" s="42">
        <f ca="1">IF(NOW()&gt;$A11,J10+H11+I11,"")</f>
        <v>69.36986301369863</v>
      </c>
      <c r="K11" s="42"/>
      <c r="L11" s="42"/>
      <c r="M11" s="42">
        <f ca="1">IF(NOW()&gt;$A11,M10+K11+L11,"")</f>
        <v>5</v>
      </c>
      <c r="N11" s="42"/>
      <c r="O11" s="42"/>
      <c r="P11" s="42">
        <f ca="1">IF(NOW()&gt;$A11,P10+N11+O11,"")</f>
        <v>2.630136986301366</v>
      </c>
      <c r="Q11" s="42">
        <v>1</v>
      </c>
      <c r="R11" s="42"/>
      <c r="S11" s="42">
        <f ca="1">IF(NOW()&gt;$A11,S10+Q11+R11,"")</f>
        <v>4</v>
      </c>
    </row>
    <row r="12" spans="1:19" ht="12.75">
      <c r="A12" s="34">
        <f>A11+14</f>
        <v>39431</v>
      </c>
      <c r="B12" s="42">
        <f>IF(H12+N12&lt;&gt;0,H12+N12,"")</f>
      </c>
      <c r="C12" s="42">
        <f>IF(I12+O12&lt;&gt;0,I12+O12,"")</f>
      </c>
      <c r="D12" s="42">
        <f ca="1">IF(NOW()&gt;$A12,P12+J12,"")</f>
        <v>72</v>
      </c>
      <c r="E12" s="42">
        <f>IF(K12+Q12&lt;&gt;0,K12+Q12,"")</f>
        <v>1</v>
      </c>
      <c r="F12" s="42">
        <f>IF(L12+R12&lt;&gt;0,L12+R12,"")</f>
      </c>
      <c r="G12" s="42">
        <f ca="1">IF(NOW()&gt;$A12,S12+M12,"")</f>
        <v>10</v>
      </c>
      <c r="H12" s="42"/>
      <c r="I12" s="42"/>
      <c r="J12" s="42">
        <f ca="1">IF(NOW()&gt;$A12,J11+H12+I12,"")</f>
        <v>69.36986301369863</v>
      </c>
      <c r="K12" s="42"/>
      <c r="L12" s="42"/>
      <c r="M12" s="42">
        <f ca="1">IF(NOW()&gt;$A12,M11+K12+L12,"")</f>
        <v>5</v>
      </c>
      <c r="N12" s="42"/>
      <c r="O12" s="42"/>
      <c r="P12" s="42">
        <f ca="1">IF(NOW()&gt;$A12,P11+N12+O12,"")</f>
        <v>2.630136986301366</v>
      </c>
      <c r="Q12" s="42">
        <v>1</v>
      </c>
      <c r="R12" s="42"/>
      <c r="S12" s="42">
        <f ca="1">IF(NOW()&gt;$A12,S11+Q12+R12,"")</f>
        <v>5</v>
      </c>
    </row>
    <row r="13" spans="1:19" ht="12.75">
      <c r="A13" s="34">
        <f>A12+14</f>
        <v>39445</v>
      </c>
      <c r="B13" s="42">
        <f>IF(H13+N13&lt;&gt;0,H13+N13,"")</f>
      </c>
      <c r="C13" s="42">
        <f>IF(I13+O13&lt;&gt;0,I13+O13,"")</f>
        <v>-6</v>
      </c>
      <c r="D13" s="42">
        <f ca="1">IF(NOW()&gt;$A13,P13+J13,"")</f>
        <v>66</v>
      </c>
      <c r="E13" s="42">
        <f>IF(K13+Q13&lt;&gt;0,K13+Q13,"")</f>
      </c>
      <c r="F13" s="42">
        <f>IF(L13+R13&lt;&gt;0,L13+R13,"")</f>
        <v>-3</v>
      </c>
      <c r="G13" s="42">
        <f ca="1">IF(NOW()&gt;$A13,S13+M13,"")</f>
        <v>7</v>
      </c>
      <c r="H13" s="42"/>
      <c r="I13" s="42">
        <v>-6</v>
      </c>
      <c r="J13" s="42">
        <f ca="1">IF(NOW()&gt;$A13,J12+H13+I13,"")</f>
        <v>63.369863013698634</v>
      </c>
      <c r="K13" s="42"/>
      <c r="L13" s="42"/>
      <c r="M13" s="42">
        <f ca="1">IF(NOW()&gt;$A13,M12+K13+L13,"")</f>
        <v>5</v>
      </c>
      <c r="N13" s="42"/>
      <c r="O13" s="42"/>
      <c r="P13" s="42">
        <f ca="1">IF(NOW()&gt;$A13,P12+N13+O13,"")</f>
        <v>2.630136986301366</v>
      </c>
      <c r="Q13" s="59">
        <v>0</v>
      </c>
      <c r="R13" s="42">
        <v>-3</v>
      </c>
      <c r="S13" s="42">
        <f ca="1">IF(NOW()&gt;$A13,S12+Q13+R13,"")</f>
        <v>2</v>
      </c>
    </row>
    <row r="14" spans="1:19" ht="12.75">
      <c r="A14" s="34">
        <f>A13+14</f>
        <v>39459</v>
      </c>
      <c r="B14" s="42">
        <f>IF(H14+N14&lt;&gt;0,H14+N14,"")</f>
      </c>
      <c r="C14" s="42">
        <f>IF(I14+O14&lt;&gt;0,I14+O14,"")</f>
      </c>
      <c r="D14" s="42">
        <f ca="1">IF(NOW()&gt;$A14,P14+J14,"")</f>
        <v>66</v>
      </c>
      <c r="E14" s="42">
        <f>IF(K14+Q14&lt;&gt;0,K14+Q14,"")</f>
        <v>1</v>
      </c>
      <c r="F14" s="42">
        <f>IF(L14+R14&lt;&gt;0,L14+R14,"")</f>
      </c>
      <c r="G14" s="42">
        <f ca="1">IF(NOW()&gt;$A14,S14+M14,"")</f>
        <v>8</v>
      </c>
      <c r="H14" s="42"/>
      <c r="I14" s="42"/>
      <c r="J14" s="42">
        <f ca="1">IF(NOW()&gt;$A14,J13+H14+I14,"")</f>
        <v>63.369863013698634</v>
      </c>
      <c r="K14" s="42"/>
      <c r="L14" s="42"/>
      <c r="M14" s="42">
        <f ca="1">IF(NOW()&gt;$A14,M13+K14+L14,"")</f>
        <v>5</v>
      </c>
      <c r="N14" s="42"/>
      <c r="O14" s="42"/>
      <c r="P14" s="42">
        <f ca="1">IF(NOW()&gt;$A14,P13+N14+O14,"")</f>
        <v>2.630136986301366</v>
      </c>
      <c r="Q14" s="42">
        <v>1</v>
      </c>
      <c r="R14" s="42"/>
      <c r="S14" s="42">
        <f ca="1">IF(NOW()&gt;$A14,S13+Q14+R14,"")</f>
        <v>3</v>
      </c>
    </row>
    <row r="15" spans="1:19" ht="12.75">
      <c r="A15" s="34">
        <f>A14+14</f>
        <v>39473</v>
      </c>
      <c r="B15" s="42">
        <f>IF(H15+N15&lt;&gt;0,H15+N15,"")</f>
      </c>
      <c r="C15" s="42">
        <f>IF(I15+O15&lt;&gt;0,I15+O15,"")</f>
      </c>
      <c r="D15" s="42">
        <f ca="1">IF(NOW()&gt;$A15,P15+J15,"")</f>
        <v>66</v>
      </c>
      <c r="E15" s="42">
        <f>IF(K15+Q15&lt;&gt;0,K15+Q15,"")</f>
        <v>1</v>
      </c>
      <c r="F15" s="42">
        <f>IF(L15+R15&lt;&gt;0,L15+R15,"")</f>
        <v>-8</v>
      </c>
      <c r="G15" s="42">
        <f ca="1">IF(NOW()&gt;$A15,S15+M15,"")</f>
        <v>1</v>
      </c>
      <c r="H15" s="42"/>
      <c r="I15" s="42"/>
      <c r="J15" s="42">
        <f ca="1">IF(NOW()&gt;$A15,J14+H15+I15,"")</f>
        <v>63.369863013698634</v>
      </c>
      <c r="K15" s="42"/>
      <c r="L15" s="42">
        <v>-5</v>
      </c>
      <c r="M15" s="42">
        <f ca="1">IF(NOW()&gt;$A15,M14+K15+L15,"")</f>
        <v>0</v>
      </c>
      <c r="N15" s="42"/>
      <c r="O15" s="42"/>
      <c r="P15" s="42">
        <f ca="1">IF(NOW()&gt;$A15,P14+N15+O15,"")</f>
        <v>2.630136986301366</v>
      </c>
      <c r="Q15" s="42">
        <v>1</v>
      </c>
      <c r="R15" s="42">
        <v>-3</v>
      </c>
      <c r="S15" s="42">
        <f ca="1">IF(NOW()&gt;$A15,S14+Q15+R15,"")</f>
        <v>1</v>
      </c>
    </row>
    <row r="16" spans="1:19" ht="12.75">
      <c r="A16" s="34">
        <f>A15+14</f>
        <v>39487</v>
      </c>
      <c r="B16" s="42">
        <f>IF(H16+N16&lt;&gt;0,H16+N16,"")</f>
      </c>
      <c r="C16" s="42">
        <f>IF(I16+O16&lt;&gt;0,I16+O16,"")</f>
      </c>
      <c r="D16" s="42">
        <f ca="1">IF(NOW()&gt;$A16,P16+J16,"")</f>
        <v>66</v>
      </c>
      <c r="E16" s="42">
        <f>IF(K16+Q16&lt;&gt;0,K16+Q16,"")</f>
        <v>1</v>
      </c>
      <c r="F16" s="42">
        <f>IF(L16+R16&lt;&gt;0,L16+R16,"")</f>
      </c>
      <c r="G16" s="42">
        <f ca="1">IF(NOW()&gt;$A16,S16+M16,"")</f>
        <v>2</v>
      </c>
      <c r="H16" s="42"/>
      <c r="I16" s="42"/>
      <c r="J16" s="42">
        <f ca="1">IF(NOW()&gt;$A16,J15+H16+I16,"")</f>
        <v>63.369863013698634</v>
      </c>
      <c r="K16" s="64"/>
      <c r="L16" s="64"/>
      <c r="M16" s="64">
        <f ca="1">IF(NOW()&gt;$A16,M15+K16+L16,"")</f>
        <v>0</v>
      </c>
      <c r="N16" s="42"/>
      <c r="O16" s="42"/>
      <c r="P16" s="42">
        <f ca="1">IF(NOW()&gt;$A16,P15+N16+O16,"")</f>
        <v>2.630136986301366</v>
      </c>
      <c r="Q16" s="42">
        <v>1</v>
      </c>
      <c r="R16" s="42"/>
      <c r="S16" s="42">
        <f ca="1">IF(NOW()&gt;$A16,S15+Q16+R16,"")</f>
        <v>2</v>
      </c>
    </row>
    <row r="17" spans="1:19" ht="12.75">
      <c r="A17" s="34">
        <f>A16+14</f>
        <v>39501</v>
      </c>
      <c r="B17" s="42">
        <f>IF(H17+N17&lt;&gt;0,H17+N17,"")</f>
      </c>
      <c r="C17" s="42">
        <f>IF(I17+O17&lt;&gt;0,I17+O17,"")</f>
      </c>
      <c r="D17" s="42">
        <f ca="1">IF(NOW()&gt;$A17,P17+J17,"")</f>
        <v>66</v>
      </c>
      <c r="E17" s="42">
        <f>IF(K17+Q17&lt;&gt;0,K17+Q17,"")</f>
        <v>1</v>
      </c>
      <c r="F17" s="42">
        <f>IF(L17+R17&lt;&gt;0,L17+R17,"")</f>
      </c>
      <c r="G17" s="42">
        <f ca="1">IF(NOW()&gt;$A17,S17+M17,"")</f>
        <v>3</v>
      </c>
      <c r="H17" s="42"/>
      <c r="I17" s="42"/>
      <c r="J17" s="42">
        <f ca="1">IF(NOW()&gt;$A17,J16+H17+I17,"")</f>
        <v>63.369863013698634</v>
      </c>
      <c r="K17" s="64"/>
      <c r="L17" s="64"/>
      <c r="M17" s="64">
        <f ca="1">IF(NOW()&gt;$A17,M16+K17+L17,"")</f>
        <v>0</v>
      </c>
      <c r="N17" s="42"/>
      <c r="O17" s="42"/>
      <c r="P17" s="42">
        <f ca="1">IF(NOW()&gt;$A17,P16+N17+O17,"")</f>
        <v>2.630136986301366</v>
      </c>
      <c r="Q17" s="42">
        <v>1</v>
      </c>
      <c r="R17" s="42"/>
      <c r="S17" s="42">
        <f ca="1">IF(NOW()&gt;$A17,S16+Q17+R17,"")</f>
        <v>3</v>
      </c>
    </row>
    <row r="18" spans="1:19" ht="12.75">
      <c r="A18" s="34">
        <f>A17+14</f>
        <v>39515</v>
      </c>
      <c r="B18" s="42">
        <f>IF(H18+N18&lt;&gt;0,H18+N18,"")</f>
      </c>
      <c r="C18" s="42">
        <f>IF(I18+O18&lt;&gt;0,I18+O18,"")</f>
        <v>-16</v>
      </c>
      <c r="D18" s="42">
        <f ca="1">IF(NOW()&gt;$A18,P18+J18,"")</f>
        <v>50</v>
      </c>
      <c r="E18" s="42">
        <f>IF(K18+Q18&lt;&gt;0,K18+Q18,"")</f>
        <v>1</v>
      </c>
      <c r="F18" s="42">
        <f>IF(L18+R18&lt;&gt;0,L18+R18,"")</f>
      </c>
      <c r="G18" s="42">
        <f ca="1">IF(NOW()&gt;$A18,S18+M18,"")</f>
        <v>4</v>
      </c>
      <c r="H18" s="42"/>
      <c r="I18" s="42">
        <v>-16</v>
      </c>
      <c r="J18" s="42">
        <f ca="1">IF(NOW()&gt;$A18,J17+H18+I18,"")</f>
        <v>47.369863013698634</v>
      </c>
      <c r="K18" s="64"/>
      <c r="L18" s="64"/>
      <c r="M18" s="64">
        <f ca="1">IF(NOW()&gt;$A18,M17+K18+L18,"")</f>
        <v>0</v>
      </c>
      <c r="N18" s="42"/>
      <c r="O18" s="42"/>
      <c r="P18" s="42">
        <f ca="1">IF(NOW()&gt;$A18,P17+N18+O18,"")</f>
        <v>2.630136986301366</v>
      </c>
      <c r="Q18" s="42">
        <v>1</v>
      </c>
      <c r="R18" s="42"/>
      <c r="S18" s="42">
        <f ca="1">IF(NOW()&gt;$A18,S17+Q18+R18,"")</f>
        <v>4</v>
      </c>
    </row>
    <row r="19" spans="1:19" ht="12.75">
      <c r="A19" s="34">
        <f>A18+14</f>
        <v>39529</v>
      </c>
      <c r="B19" s="42">
        <f>IF(H19+N19&lt;&gt;0,H19+N19,"")</f>
      </c>
      <c r="C19" s="42">
        <f>IF(I19+O19&lt;&gt;0,I19+O19,"")</f>
      </c>
      <c r="D19" s="42">
        <f ca="1">IF(NOW()&gt;$A19,P19+J19,"")</f>
        <v>50</v>
      </c>
      <c r="E19" s="42">
        <f>IF(K19+Q19&lt;&gt;0,K19+Q19,"")</f>
        <v>1</v>
      </c>
      <c r="F19" s="42">
        <f>IF(L19+R19&lt;&gt;0,L19+R19,"")</f>
      </c>
      <c r="G19" s="42">
        <f ca="1">IF(NOW()&gt;$A19,S19+M19,"")</f>
        <v>5</v>
      </c>
      <c r="H19" s="42"/>
      <c r="I19" s="42"/>
      <c r="J19" s="42">
        <f ca="1">IF(NOW()&gt;$A19,J18+H19+I19,"")</f>
        <v>47.369863013698634</v>
      </c>
      <c r="K19" s="64"/>
      <c r="L19" s="64"/>
      <c r="M19" s="64">
        <f ca="1">IF(NOW()&gt;$A19,M18+K19+L19,"")</f>
        <v>0</v>
      </c>
      <c r="N19" s="42"/>
      <c r="O19" s="42"/>
      <c r="P19" s="42">
        <f ca="1">IF(NOW()&gt;$A19,P18+N19+O19,"")</f>
        <v>2.630136986301366</v>
      </c>
      <c r="Q19" s="42">
        <v>1</v>
      </c>
      <c r="R19" s="42"/>
      <c r="S19" s="42">
        <f ca="1">IF(NOW()&gt;$A19,S18+Q19+R19,"")</f>
        <v>5</v>
      </c>
    </row>
    <row r="20" spans="1:19" ht="12.75">
      <c r="A20" s="34">
        <f>A19+14</f>
        <v>39543</v>
      </c>
      <c r="B20" s="42">
        <f>IF(H20+N20&lt;&gt;0,H20+N20,"")</f>
      </c>
      <c r="C20" s="42">
        <f>IF(I20+O20&lt;&gt;0,I20+O20,"")</f>
      </c>
      <c r="D20" s="42">
        <f ca="1">IF(NOW()&gt;$A20,P20+J20,"")</f>
        <v>50</v>
      </c>
      <c r="E20" s="42">
        <f>IF(K20+Q20&lt;&gt;0,K20+Q20,"")</f>
        <v>1</v>
      </c>
      <c r="F20" s="42">
        <f>IF(L20+R20&lt;&gt;0,L20+R20,"")</f>
      </c>
      <c r="G20" s="42">
        <f ca="1">IF(NOW()&gt;$A20,S20+M20,"")</f>
        <v>6</v>
      </c>
      <c r="H20" s="42"/>
      <c r="I20" s="42"/>
      <c r="J20" s="42">
        <f ca="1">IF(NOW()&gt;$A20,J19+H20+I20,"")</f>
        <v>47.369863013698634</v>
      </c>
      <c r="K20" s="64"/>
      <c r="L20" s="64"/>
      <c r="M20" s="64">
        <f ca="1">IF(NOW()&gt;$A20,M19+K20+L20,"")</f>
        <v>0</v>
      </c>
      <c r="N20" s="42"/>
      <c r="O20" s="42"/>
      <c r="P20" s="42">
        <f ca="1">IF(NOW()&gt;$A20,P19+N20+O20,"")</f>
        <v>2.630136986301366</v>
      </c>
      <c r="Q20" s="42">
        <v>1</v>
      </c>
      <c r="R20" s="42"/>
      <c r="S20" s="42">
        <f ca="1">IF(NOW()&gt;$A20,S19+Q20+R20,"")</f>
        <v>6</v>
      </c>
    </row>
    <row r="21" spans="1:19" ht="12.75">
      <c r="A21" s="34">
        <f>A20+14</f>
        <v>39557</v>
      </c>
      <c r="B21" s="42">
        <f>IF(H21+N21&lt;&gt;0,H21+N21,"")</f>
      </c>
      <c r="C21" s="42">
        <f>IF(I21+O21&lt;&gt;0,I21+O21,"")</f>
      </c>
      <c r="D21" s="42">
        <f ca="1">IF(NOW()&gt;$A21,P21+J21,"")</f>
        <v>50</v>
      </c>
      <c r="E21" s="42">
        <f>IF(K21+Q21&lt;&gt;0,K21+Q21,"")</f>
        <v>1</v>
      </c>
      <c r="F21" s="42">
        <f>IF(L21+R21&lt;&gt;0,L21+R21,"")</f>
      </c>
      <c r="G21" s="42">
        <f ca="1">IF(NOW()&gt;$A21,S21+M21,"")</f>
        <v>7</v>
      </c>
      <c r="H21" s="42"/>
      <c r="I21" s="42"/>
      <c r="J21" s="42">
        <f ca="1">IF(NOW()&gt;$A21,J20+H21+I21,"")</f>
        <v>47.369863013698634</v>
      </c>
      <c r="K21" s="64"/>
      <c r="L21" s="64"/>
      <c r="M21" s="64">
        <f ca="1">IF(NOW()&gt;$A21,M20+K21+L21,"")</f>
        <v>0</v>
      </c>
      <c r="N21" s="42"/>
      <c r="O21" s="42"/>
      <c r="P21" s="42">
        <f ca="1">IF(NOW()&gt;$A21,P20+N21+O21,"")</f>
        <v>2.630136986301366</v>
      </c>
      <c r="Q21" s="42">
        <v>1</v>
      </c>
      <c r="R21" s="42"/>
      <c r="S21" s="42">
        <f ca="1">IF(NOW()&gt;$A21,S20+Q21+R21,"")</f>
        <v>7</v>
      </c>
    </row>
    <row r="22" spans="1:19" ht="12.75">
      <c r="A22" s="34">
        <f>A21+14</f>
        <v>39571</v>
      </c>
      <c r="B22" s="42">
        <f>IF(H22+N22&lt;&gt;0,H22+N22,"")</f>
      </c>
      <c r="C22" s="42">
        <f>IF(I22+O22&lt;&gt;0,I22+O22,"")</f>
      </c>
      <c r="D22" s="42">
        <f ca="1">IF(NOW()&gt;$A22,P22+J22,"")</f>
        <v>50</v>
      </c>
      <c r="E22" s="42">
        <f>IF(K22+Q22&lt;&gt;0,K22+Q22,"")</f>
        <v>1</v>
      </c>
      <c r="F22" s="42">
        <f>IF(L22+R22&lt;&gt;0,L22+R22,"")</f>
      </c>
      <c r="G22" s="42">
        <f ca="1">IF(NOW()&gt;$A22,S22+M22,"")</f>
        <v>8</v>
      </c>
      <c r="H22" s="42"/>
      <c r="I22" s="42"/>
      <c r="J22" s="42">
        <f ca="1">IF(NOW()&gt;$A22,J21+H22+I22,"")</f>
        <v>47.369863013698634</v>
      </c>
      <c r="K22" s="64"/>
      <c r="L22" s="64"/>
      <c r="M22" s="64">
        <f ca="1">IF(NOW()&gt;$A22,M21+K22+L22,"")</f>
        <v>0</v>
      </c>
      <c r="N22" s="42"/>
      <c r="O22" s="42"/>
      <c r="P22" s="42">
        <f ca="1">IF(NOW()&gt;$A22,P21+N22+O22,"")</f>
        <v>2.630136986301366</v>
      </c>
      <c r="Q22" s="42">
        <v>1</v>
      </c>
      <c r="R22" s="42"/>
      <c r="S22" s="42">
        <f ca="1">IF(NOW()&gt;$A22,S21+Q22+R22,"")</f>
        <v>8</v>
      </c>
    </row>
    <row r="23" spans="1:19" ht="12.75">
      <c r="A23" s="34">
        <f>A22+14</f>
        <v>39585</v>
      </c>
      <c r="B23" s="42">
        <f>IF(H23+N23&lt;&gt;0,H23+N23,"")</f>
      </c>
      <c r="C23" s="42">
        <f>IF(I23+O23&lt;&gt;0,I23+O23,"")</f>
      </c>
      <c r="D23" s="42">
        <f ca="1">IF(NOW()&gt;$A23,P23+J23,"")</f>
        <v>50</v>
      </c>
      <c r="E23" s="42">
        <f>IF(K23+Q23&lt;&gt;0,K23+Q23,"")</f>
        <v>1</v>
      </c>
      <c r="F23" s="42">
        <f>IF(L23+R23&lt;&gt;0,L23+R23,"")</f>
        <v>-6</v>
      </c>
      <c r="G23" s="42">
        <f ca="1">IF(NOW()&gt;$A23,S23+M23,"")</f>
        <v>3</v>
      </c>
      <c r="H23" s="42"/>
      <c r="I23" s="42"/>
      <c r="J23" s="42">
        <f ca="1">IF(NOW()&gt;$A23,J22+H23+I23,"")</f>
        <v>47.369863013698634</v>
      </c>
      <c r="K23" s="64"/>
      <c r="L23" s="64"/>
      <c r="M23" s="64">
        <f ca="1">IF(NOW()&gt;$A23,M22+K23+L23,"")</f>
        <v>0</v>
      </c>
      <c r="N23" s="42"/>
      <c r="O23" s="42"/>
      <c r="P23" s="42">
        <f ca="1">IF(NOW()&gt;$A23,P22+N23+O23,"")</f>
        <v>2.630136986301366</v>
      </c>
      <c r="Q23" s="42">
        <v>1</v>
      </c>
      <c r="R23" s="42">
        <v>-6</v>
      </c>
      <c r="S23" s="42">
        <f ca="1">IF(NOW()&gt;$A23,S22+Q23+R23,"")</f>
        <v>3</v>
      </c>
    </row>
    <row r="24" spans="1:19" ht="12.75">
      <c r="A24" s="34">
        <f>A23+14</f>
        <v>39599</v>
      </c>
      <c r="B24" s="42">
        <f>IF(H24+N24&lt;&gt;0,H24+N24,"")</f>
      </c>
      <c r="C24" s="42">
        <f>IF(I24+O24&lt;&gt;0,I24+O24,"")</f>
        <v>-8</v>
      </c>
      <c r="D24" s="42">
        <f ca="1">IF(NOW()&gt;$A24,P24+J24,"")</f>
        <v>42</v>
      </c>
      <c r="E24" s="42">
        <f>IF(K24+Q24&lt;&gt;0,K24+Q24,"")</f>
      </c>
      <c r="F24" s="42">
        <f>IF(L24+R24&lt;&gt;0,L24+R24,"")</f>
      </c>
      <c r="G24" s="42">
        <f ca="1">IF(NOW()&gt;$A24,S24+M24,"")</f>
        <v>3</v>
      </c>
      <c r="H24" s="42"/>
      <c r="I24" s="42">
        <v>-7.2</v>
      </c>
      <c r="J24" s="42">
        <f ca="1">IF(NOW()&gt;$A24,J23+H24+I24,"")</f>
        <v>40.16986301369863</v>
      </c>
      <c r="K24" s="64"/>
      <c r="L24" s="64"/>
      <c r="M24" s="64">
        <f ca="1">IF(NOW()&gt;$A24,M23+K24+L24,"")</f>
        <v>0</v>
      </c>
      <c r="N24" s="42"/>
      <c r="O24" s="42">
        <v>-0.8</v>
      </c>
      <c r="P24" s="42">
        <f ca="1">IF(NOW()&gt;$A24,P23+N24+O24,"")</f>
        <v>1.8301369863013661</v>
      </c>
      <c r="Q24" s="59">
        <v>0</v>
      </c>
      <c r="R24" s="42"/>
      <c r="S24" s="42">
        <f ca="1">IF(NOW()&gt;$A24,S23+Q24+R24,"")</f>
        <v>3</v>
      </c>
    </row>
    <row r="25" spans="1:19" ht="12.75">
      <c r="A25" s="34">
        <f>A24+14</f>
        <v>39613</v>
      </c>
      <c r="B25" s="42">
        <f>IF(H25+N25&lt;&gt;0,H25+N25,"")</f>
      </c>
      <c r="C25" s="42">
        <f>IF(I25+O25&lt;&gt;0,I25+O25,"")</f>
      </c>
      <c r="D25" s="42">
        <f ca="1">IF(NOW()&gt;$A25,P25+J25,"")</f>
        <v>42</v>
      </c>
      <c r="E25" s="42">
        <f>IF(K25+Q25&lt;&gt;0,K25+Q25,"")</f>
        <v>1</v>
      </c>
      <c r="F25" s="42">
        <f>IF(L25+R25&lt;&gt;0,L25+R25,"")</f>
      </c>
      <c r="G25" s="42">
        <f ca="1">IF(NOW()&gt;$A25,S25+M25,"")</f>
        <v>4</v>
      </c>
      <c r="H25" s="42"/>
      <c r="I25" s="42"/>
      <c r="J25" s="42">
        <f ca="1">IF(NOW()&gt;$A25,J24+H25+I25,"")</f>
        <v>40.16986301369863</v>
      </c>
      <c r="K25" s="64"/>
      <c r="L25" s="64"/>
      <c r="M25" s="64">
        <f ca="1">IF(NOW()&gt;$A25,M24+K25+L25,"")</f>
        <v>0</v>
      </c>
      <c r="N25" s="42"/>
      <c r="O25" s="42"/>
      <c r="P25" s="42">
        <f ca="1">IF(NOW()&gt;$A25,P24+N25+O25,"")</f>
        <v>1.8301369863013661</v>
      </c>
      <c r="Q25" s="42">
        <v>1</v>
      </c>
      <c r="R25" s="42"/>
      <c r="S25" s="42">
        <f ca="1">IF(NOW()&gt;$A25,S24+Q25+R25,"")</f>
        <v>4</v>
      </c>
    </row>
    <row r="26" spans="1:19" ht="12.75">
      <c r="A26" s="34">
        <f>A25+14</f>
        <v>39627</v>
      </c>
      <c r="B26" s="42">
        <f>IF(H26+N26&lt;&gt;0,H26+N26,"")</f>
      </c>
      <c r="C26" s="42">
        <f>IF(I26+O26&lt;&gt;0,I26+O26,"")</f>
      </c>
      <c r="D26" s="42">
        <f ca="1">IF(NOW()&gt;$A26,P26+J26,"")</f>
        <v>42</v>
      </c>
      <c r="E26" s="42">
        <f>IF(K26+Q26&lt;&gt;0,K26+Q26,"")</f>
        <v>1</v>
      </c>
      <c r="F26" s="42">
        <f>IF(L26+R26&lt;&gt;0,L26+R26,"")</f>
      </c>
      <c r="G26" s="42">
        <f ca="1">IF(NOW()&gt;$A26,S26+M26,"")</f>
        <v>5</v>
      </c>
      <c r="H26" s="42"/>
      <c r="I26" s="42"/>
      <c r="J26" s="42">
        <f ca="1">IF(NOW()&gt;$A26,J25+H26+I26,"")</f>
        <v>40.16986301369863</v>
      </c>
      <c r="K26" s="64"/>
      <c r="L26" s="64"/>
      <c r="M26" s="64">
        <f ca="1">IF(NOW()&gt;$A26,M25+K26+L26,"")</f>
        <v>0</v>
      </c>
      <c r="N26" s="42"/>
      <c r="O26" s="42"/>
      <c r="P26" s="42">
        <f ca="1">IF(NOW()&gt;$A26,P25+N26+O26,"")</f>
        <v>1.8301369863013661</v>
      </c>
      <c r="Q26" s="42">
        <v>1</v>
      </c>
      <c r="R26" s="42"/>
      <c r="S26" s="42">
        <f ca="1">IF(NOW()&gt;$A26,S25+Q26+R26,"")</f>
        <v>5</v>
      </c>
    </row>
    <row r="27" spans="1:19" ht="12.75">
      <c r="A27" s="34">
        <f>A26+14</f>
        <v>39641</v>
      </c>
      <c r="B27" s="42">
        <f>IF(H27+N27&lt;&gt;0,H27+N27,"")</f>
      </c>
      <c r="C27" s="42">
        <f>IF(I27+O27&lt;&gt;0,I27+O27,"")</f>
        <v>-2</v>
      </c>
      <c r="D27" s="42">
        <f ca="1">IF(NOW()&gt;$A27,P27+J27,"")</f>
        <v>40</v>
      </c>
      <c r="E27" s="42">
        <f>IF(K27+Q27&lt;&gt;0,K27+Q27,"")</f>
        <v>1</v>
      </c>
      <c r="F27" s="42">
        <f>IF(L27+R27&lt;&gt;0,L27+R27,"")</f>
      </c>
      <c r="G27" s="42">
        <f ca="1">IF(NOW()&gt;$A27,S27+M27,"")</f>
        <v>6</v>
      </c>
      <c r="H27" s="42"/>
      <c r="I27" s="42">
        <v>-1.5</v>
      </c>
      <c r="J27" s="42">
        <f ca="1">IF(NOW()&gt;$A27,J26+H27+I27,"")</f>
        <v>38.66986301369863</v>
      </c>
      <c r="K27" s="64"/>
      <c r="L27" s="64"/>
      <c r="M27" s="64">
        <f ca="1">IF(NOW()&gt;$A27,M26+K27+L27,"")</f>
        <v>0</v>
      </c>
      <c r="N27" s="42"/>
      <c r="O27" s="42">
        <v>-0.5</v>
      </c>
      <c r="P27" s="42">
        <f ca="1">IF(NOW()&gt;$A27,P26+N27+O27,"")</f>
        <v>1.3301369863013661</v>
      </c>
      <c r="Q27" s="42">
        <v>1</v>
      </c>
      <c r="R27" s="42"/>
      <c r="S27" s="42">
        <f ca="1">IF(NOW()&gt;$A27,S26+Q27+R27,"")</f>
        <v>6</v>
      </c>
    </row>
    <row r="28" spans="1:19" ht="12.75">
      <c r="A28" s="34">
        <f>A27+14</f>
        <v>39655</v>
      </c>
      <c r="B28" s="42">
        <f>IF(H28+N28&lt;&gt;0,H28+N28,"")</f>
      </c>
      <c r="C28" s="42">
        <f>IF(I28+O28&lt;&gt;0,I28+O28,"")</f>
      </c>
      <c r="D28" s="42">
        <f ca="1">IF(NOW()&gt;$A28,P28+J28,"")</f>
        <v>40</v>
      </c>
      <c r="E28" s="42">
        <f>IF(K28+Q28&lt;&gt;0,K28+Q28,"")</f>
        <v>1</v>
      </c>
      <c r="F28" s="42">
        <f>IF(L28+R28&lt;&gt;0,L28+R28,"")</f>
      </c>
      <c r="G28" s="42">
        <f ca="1">IF(NOW()&gt;$A28,S28+M28,"")</f>
        <v>7</v>
      </c>
      <c r="H28" s="42"/>
      <c r="I28" s="42"/>
      <c r="J28" s="42">
        <f ca="1">IF(NOW()&gt;$A28,J27+H28+I28,"")</f>
        <v>38.66986301369863</v>
      </c>
      <c r="K28" s="64"/>
      <c r="L28" s="64"/>
      <c r="M28" s="64">
        <f ca="1">IF(NOW()&gt;$A28,M27+K28+L28,"")</f>
        <v>0</v>
      </c>
      <c r="N28" s="42"/>
      <c r="O28" s="42"/>
      <c r="P28" s="42">
        <f ca="1">IF(NOW()&gt;$A28,P27+N28+O28,"")</f>
        <v>1.3301369863013661</v>
      </c>
      <c r="Q28" s="42">
        <v>1</v>
      </c>
      <c r="R28" s="42"/>
      <c r="S28" s="42">
        <f ca="1">IF(NOW()&gt;$A28,S27+Q28+R28,"")</f>
        <v>7</v>
      </c>
    </row>
    <row r="29" spans="1:19" ht="12.75">
      <c r="A29" s="34">
        <f>A28+14</f>
        <v>39669</v>
      </c>
      <c r="B29" s="42">
        <f>IF(H29+N29&lt;&gt;0,H29+N29,"")</f>
      </c>
      <c r="C29" s="42">
        <f>IF(I29+O29&lt;&gt;0,I29+O29,"")</f>
      </c>
      <c r="D29" s="42">
        <f ca="1">IF(NOW()&gt;$A29,P29+J29,"")</f>
        <v>40</v>
      </c>
      <c r="E29" s="42">
        <f>IF(K29+Q29&lt;&gt;0,K29+Q29,"")</f>
        <v>1</v>
      </c>
      <c r="F29" s="42">
        <f>IF(L29+R29&lt;&gt;0,L29+R29,"")</f>
      </c>
      <c r="G29" s="42">
        <f ca="1">IF(NOW()&gt;$A29,S29+M29,"")</f>
        <v>8</v>
      </c>
      <c r="H29" s="42"/>
      <c r="I29" s="42"/>
      <c r="J29" s="42">
        <f ca="1">IF(NOW()&gt;$A29,J28+H29+I29,"")</f>
        <v>38.66986301369863</v>
      </c>
      <c r="K29" s="64"/>
      <c r="L29" s="64"/>
      <c r="M29" s="64">
        <f ca="1">IF(NOW()&gt;$A29,M28+K29+L29,"")</f>
        <v>0</v>
      </c>
      <c r="N29" s="42"/>
      <c r="O29" s="42"/>
      <c r="P29" s="42">
        <f ca="1">IF(NOW()&gt;$A29,P28+N29+O29,"")</f>
        <v>1.3301369863013661</v>
      </c>
      <c r="Q29" s="42">
        <v>1</v>
      </c>
      <c r="R29" s="42"/>
      <c r="S29" s="42">
        <f ca="1">IF(NOW()&gt;$A29,S28+Q29+R29,"")</f>
        <v>8</v>
      </c>
    </row>
    <row r="30" spans="1:19" ht="12.75">
      <c r="A30" s="34">
        <f>A29+14</f>
        <v>39683</v>
      </c>
      <c r="B30" s="42">
        <f>IF(H30+N30&lt;&gt;0,H30+N30,"")</f>
      </c>
      <c r="C30" s="42">
        <f>IF(I30+O30&lt;&gt;0,I30+O30,"")</f>
      </c>
      <c r="D30" s="42">
        <f ca="1">IF(NOW()&gt;$A30,P30+J30,"")</f>
        <v>40</v>
      </c>
      <c r="E30" s="42">
        <f>IF(K30+Q30&lt;&gt;0,K30+Q30,"")</f>
        <v>1</v>
      </c>
      <c r="F30" s="42">
        <f>IF(L30+R30&lt;&gt;0,L30+R30,"")</f>
      </c>
      <c r="G30" s="42">
        <f ca="1">IF(NOW()&gt;$A30,S30+M30,"")</f>
        <v>9</v>
      </c>
      <c r="H30" s="42"/>
      <c r="I30" s="42"/>
      <c r="J30" s="42">
        <f ca="1">IF(NOW()&gt;$A30,J29+H30+I30,"")</f>
        <v>38.66986301369863</v>
      </c>
      <c r="K30" s="64"/>
      <c r="L30" s="64"/>
      <c r="M30" s="64">
        <f ca="1">IF(NOW()&gt;$A30,M29+K30+L30,"")</f>
        <v>0</v>
      </c>
      <c r="N30" s="42"/>
      <c r="O30" s="42"/>
      <c r="P30" s="42">
        <f ca="1">IF(NOW()&gt;$A30,P29+N30+O30,"")</f>
        <v>1.3301369863013661</v>
      </c>
      <c r="Q30" s="42">
        <v>1</v>
      </c>
      <c r="R30" s="42"/>
      <c r="S30" s="42">
        <f ca="1">IF(NOW()&gt;$A30,S29+Q30+R30,"")</f>
        <v>9</v>
      </c>
    </row>
    <row r="31" spans="1:19" ht="12.75">
      <c r="A31" s="34">
        <f>A30+14</f>
        <v>39697</v>
      </c>
      <c r="B31" s="42">
        <f>IF(H31+N31&lt;&gt;0,H31+N31,"")</f>
      </c>
      <c r="C31" s="42">
        <f>IF(I31+O31&lt;&gt;0,I31+O31,"")</f>
      </c>
      <c r="D31" s="42">
        <f ca="1">IF(NOW()&gt;$A31,P31+J31,"")</f>
        <v>40</v>
      </c>
      <c r="E31" s="42">
        <f>IF(K31+Q31&lt;&gt;0,K31+Q31,"")</f>
        <v>1</v>
      </c>
      <c r="F31" s="42">
        <f>IF(L31+R31&lt;&gt;0,L31+R31,"")</f>
      </c>
      <c r="G31" s="42">
        <f ca="1">IF(NOW()&gt;$A31,S31+M31,"")</f>
        <v>10</v>
      </c>
      <c r="H31" s="42"/>
      <c r="I31" s="42"/>
      <c r="J31" s="42">
        <f ca="1">IF(NOW()&gt;$A31,J30+H31+I31,"")</f>
        <v>38.66986301369863</v>
      </c>
      <c r="K31" s="64"/>
      <c r="L31" s="64"/>
      <c r="M31" s="64">
        <f ca="1">IF(NOW()&gt;$A31,M30+K31+L31,"")</f>
        <v>0</v>
      </c>
      <c r="N31" s="42"/>
      <c r="O31" s="42"/>
      <c r="P31" s="42">
        <f ca="1">IF(NOW()&gt;$A31,P30+N31+O31,"")</f>
        <v>1.3301369863013661</v>
      </c>
      <c r="Q31" s="42">
        <v>1</v>
      </c>
      <c r="R31" s="42"/>
      <c r="S31" s="42">
        <f ca="1">IF(NOW()&gt;$A31,S30+Q31+R31,"")</f>
        <v>10</v>
      </c>
    </row>
    <row r="32" spans="1:19" ht="12.75">
      <c r="A32" s="34">
        <f>A31+14</f>
        <v>39711</v>
      </c>
      <c r="B32" s="42">
        <f>IF(H32+N32&lt;&gt;0,H32+N32,"")</f>
      </c>
      <c r="C32" s="42">
        <f>IF(I32+O32&lt;&gt;0,I32+O32,"")</f>
      </c>
      <c r="D32" s="42">
        <f ca="1">IF(NOW()&gt;$A32,P32+J32,"")</f>
        <v>40</v>
      </c>
      <c r="E32" s="42">
        <f>IF(K32+Q32&lt;&gt;0,K32+Q32,"")</f>
        <v>1</v>
      </c>
      <c r="F32" s="42">
        <f>IF(L32+R32&lt;&gt;0,L32+R32,"")</f>
      </c>
      <c r="G32" s="42">
        <f ca="1">IF(NOW()&gt;$A32,S32+M32,"")</f>
        <v>11</v>
      </c>
      <c r="H32" s="42"/>
      <c r="I32" s="42"/>
      <c r="J32" s="42">
        <f ca="1">IF(NOW()&gt;$A32,J31+H32+I32,"")</f>
        <v>38.66986301369863</v>
      </c>
      <c r="K32" s="64"/>
      <c r="L32" s="64"/>
      <c r="M32" s="64">
        <f ca="1">IF(NOW()&gt;$A32,M31+K32+L32,"")</f>
        <v>0</v>
      </c>
      <c r="N32" s="42"/>
      <c r="O32" s="42"/>
      <c r="P32" s="42">
        <f ca="1">IF(NOW()&gt;$A32,P31+N32+O32,"")</f>
        <v>1.3301369863013661</v>
      </c>
      <c r="Q32" s="42">
        <v>1</v>
      </c>
      <c r="R32" s="42"/>
      <c r="S32" s="42">
        <f ca="1">IF(NOW()&gt;$A32,S31+Q32+R32,"")</f>
        <v>11</v>
      </c>
    </row>
    <row r="33" spans="1:19" ht="12.75">
      <c r="A33" s="34">
        <f>A32+14</f>
        <v>39725</v>
      </c>
      <c r="B33" s="42">
        <f>IF(H33+N33&lt;&gt;0,H33+N33,"")</f>
      </c>
      <c r="C33" s="42">
        <f>IF(I33+O33&lt;&gt;0,I33+O33,"")</f>
      </c>
      <c r="D33" s="42">
        <f ca="1">IF(NOW()&gt;$A33,P33+J33,"")</f>
        <v>0</v>
      </c>
      <c r="E33" s="42">
        <f>IF(K33+Q33&lt;&gt;0,K33+Q33,"")</f>
        <v>1</v>
      </c>
      <c r="F33" s="42">
        <f>IF(L33+R33&lt;&gt;0,L33+R33,"")</f>
      </c>
      <c r="G33" s="42">
        <f ca="1">IF(NOW()&gt;$A33,S33+M33,"")</f>
        <v>12</v>
      </c>
      <c r="H33" s="42"/>
      <c r="I33" s="42"/>
      <c r="J33" s="42">
        <v>0</v>
      </c>
      <c r="K33" s="64"/>
      <c r="L33" s="64"/>
      <c r="M33" s="64">
        <f ca="1">IF(NOW()&gt;$A33,M32+K33+L33,"")</f>
        <v>0</v>
      </c>
      <c r="N33" s="42"/>
      <c r="O33" s="42"/>
      <c r="P33" s="42">
        <v>0</v>
      </c>
      <c r="Q33" s="42">
        <v>1</v>
      </c>
      <c r="R33" s="42"/>
      <c r="S33" s="42">
        <f ca="1">IF(NOW()&gt;$A33,S32+Q33+R33,"")</f>
        <v>12</v>
      </c>
    </row>
    <row r="34" spans="1:19" ht="12.75">
      <c r="A34" s="34">
        <f>A33+14</f>
        <v>39739</v>
      </c>
      <c r="B34" s="42">
        <f>IF(H34+N34&lt;&gt;0,H34+N34,"")</f>
        <v>80</v>
      </c>
      <c r="C34" s="42">
        <f>IF(I34+O34&lt;&gt;0,I34+O34,"")</f>
        <v>-11.5</v>
      </c>
      <c r="D34" s="42">
        <f ca="1">IF(NOW()&gt;$A34,P34+J34,"")</f>
        <v>68.5</v>
      </c>
      <c r="E34" s="42">
        <f>IF(K34+Q34&lt;&gt;0,K34+Q34,"")</f>
        <v>1</v>
      </c>
      <c r="F34" s="42">
        <f>IF(L34+R34&lt;&gt;0,L34+R34,"")</f>
        <v>-5.5</v>
      </c>
      <c r="G34" s="42">
        <f ca="1">IF(NOW()&gt;$A34,S34+M34,"")</f>
        <v>7.5</v>
      </c>
      <c r="H34" s="64"/>
      <c r="I34" s="64"/>
      <c r="J34" s="64">
        <f ca="1">IF(NOW()&gt;$A34,J33+H34+I34,"")</f>
        <v>0</v>
      </c>
      <c r="K34" s="64"/>
      <c r="L34" s="64"/>
      <c r="M34" s="64">
        <f ca="1">IF(NOW()&gt;$A34,M33+K34+L34,"")</f>
        <v>0</v>
      </c>
      <c r="N34" s="42">
        <v>80</v>
      </c>
      <c r="O34" s="42">
        <v>-11.5</v>
      </c>
      <c r="P34" s="42">
        <f ca="1">IF(NOW()&gt;$A34,P33+N34+O34,"")</f>
        <v>68.5</v>
      </c>
      <c r="Q34" s="42">
        <v>1</v>
      </c>
      <c r="R34" s="42">
        <v>-5.5</v>
      </c>
      <c r="S34" s="42">
        <f ca="1">IF(NOW()&gt;$A34,S33+Q34+R34,"")</f>
        <v>7.5</v>
      </c>
    </row>
    <row r="35" spans="1:19" ht="12.75">
      <c r="A35" s="34">
        <f>A34+14</f>
        <v>39753</v>
      </c>
      <c r="B35" s="42">
        <f>IF(H35+N35&lt;&gt;0,H35+N35,"")</f>
      </c>
      <c r="C35" s="42">
        <f>IF(I35+O35&lt;&gt;0,I35+O35,"")</f>
        <v>-8</v>
      </c>
      <c r="D35" s="42">
        <f ca="1">IF(NOW()&gt;$A35,P35+J35,"")</f>
        <v>60.5</v>
      </c>
      <c r="E35" s="42">
        <f>IF(K35+Q35&lt;&gt;0,K35+Q35,"")</f>
        <v>1</v>
      </c>
      <c r="F35" s="42">
        <f>IF(L35+R35&lt;&gt;0,L35+R35,"")</f>
      </c>
      <c r="G35" s="42">
        <f ca="1">IF(NOW()&gt;$A35,IF(S35+M35&gt;24,24,S35+M35),"")</f>
        <v>8.5</v>
      </c>
      <c r="H35" s="64"/>
      <c r="I35" s="64"/>
      <c r="J35" s="64">
        <f ca="1">IF(NOW()&gt;$A35,J34+H35+I35,"")</f>
        <v>0</v>
      </c>
      <c r="K35" s="64"/>
      <c r="L35" s="64"/>
      <c r="M35" s="64">
        <f ca="1">IF(NOW()&gt;$A35,M34+K35+L35,"")</f>
        <v>0</v>
      </c>
      <c r="N35" s="42"/>
      <c r="O35" s="42">
        <v>-8</v>
      </c>
      <c r="P35" s="42">
        <f ca="1">IF(NOW()&gt;$A35,P34+N35+O35,"")</f>
        <v>60.5</v>
      </c>
      <c r="Q35" s="42">
        <v>1</v>
      </c>
      <c r="R35" s="42"/>
      <c r="S35" s="42">
        <f ca="1">IF(NOW()&gt;$A35,IF(S34+Q35+R35&gt;24,24,S34+Q35+R35),"")</f>
        <v>8.5</v>
      </c>
    </row>
    <row r="36" spans="1:19" ht="12.75">
      <c r="A36" s="34">
        <f>A35+14</f>
        <v>39767</v>
      </c>
      <c r="B36" s="42">
        <f>IF(H36+N36&lt;&gt;0,H36+N36,"")</f>
      </c>
      <c r="C36" s="42">
        <f>IF(I36+O36&lt;&gt;0,I36+O36,"")</f>
      </c>
      <c r="D36" s="42">
        <f ca="1">IF(NOW()&gt;$A36,P36+J36,"")</f>
        <v>60.5</v>
      </c>
      <c r="E36" s="42">
        <f>IF(K36+Q36&lt;&gt;0,K36+Q36,"")</f>
        <v>1</v>
      </c>
      <c r="F36" s="42">
        <f>IF(L36+R36&lt;&gt;0,L36+R36,"")</f>
      </c>
      <c r="G36" s="42">
        <f ca="1">IF(NOW()&gt;$A36,IF(S36+M36&gt;24,24,S36+M36),"")</f>
        <v>9.5</v>
      </c>
      <c r="H36" s="64"/>
      <c r="I36" s="64"/>
      <c r="J36" s="64">
        <f ca="1">IF(NOW()&gt;$A36,J35+H36+I36,"")</f>
        <v>0</v>
      </c>
      <c r="K36" s="64"/>
      <c r="L36" s="64"/>
      <c r="M36" s="64">
        <f ca="1">IF(NOW()&gt;$A36,M35+K36+L36,"")</f>
        <v>0</v>
      </c>
      <c r="N36" s="42"/>
      <c r="O36" s="42"/>
      <c r="P36" s="42">
        <f ca="1">IF(NOW()&gt;$A36,P35+N36+O36,"")</f>
        <v>60.5</v>
      </c>
      <c r="Q36" s="42">
        <v>1</v>
      </c>
      <c r="R36" s="42"/>
      <c r="S36" s="42">
        <f ca="1">IF(NOW()&gt;$A36,IF(S35+Q36+R36&gt;24,24,S35+Q36+R36),"")</f>
        <v>9.5</v>
      </c>
    </row>
    <row r="37" spans="1:19" ht="12.75">
      <c r="A37" s="34">
        <f>A36+14</f>
        <v>39781</v>
      </c>
      <c r="B37" s="42">
        <f>IF(H37+N37&lt;&gt;0,H37+N37,"")</f>
      </c>
      <c r="C37" s="42">
        <f>IF(I37+O37&lt;&gt;0,I37+O37,"")</f>
        <v>-5</v>
      </c>
      <c r="D37" s="42">
        <f ca="1">IF(NOW()&gt;$A37,P37+J37,"")</f>
        <v>55.5</v>
      </c>
      <c r="E37" s="42">
        <f>IF(K37+Q37&lt;&gt;0,K37+Q37,"")</f>
      </c>
      <c r="F37" s="42">
        <f>IF(L37+R37&lt;&gt;0,L37+R37,"")</f>
        <v>-7.5</v>
      </c>
      <c r="G37" s="42">
        <f ca="1">IF(NOW()&gt;$A37,IF(S37+M37&gt;24,24,S37+M37),"")</f>
        <v>2</v>
      </c>
      <c r="H37" s="64"/>
      <c r="I37" s="64"/>
      <c r="J37" s="64">
        <f ca="1">IF(NOW()&gt;$A37,J36+H37+I37,"")</f>
        <v>0</v>
      </c>
      <c r="K37" s="64"/>
      <c r="L37" s="64"/>
      <c r="M37" s="64">
        <f ca="1">IF(NOW()&gt;$A37,M36+K37+L37,"")</f>
        <v>0</v>
      </c>
      <c r="N37" s="42"/>
      <c r="O37" s="42">
        <v>-5</v>
      </c>
      <c r="P37" s="42">
        <f ca="1">IF(NOW()&gt;$A37,P36+N37+O37,"")</f>
        <v>55.5</v>
      </c>
      <c r="Q37" s="59">
        <v>0</v>
      </c>
      <c r="R37" s="42">
        <v>-7.5</v>
      </c>
      <c r="S37" s="42">
        <f ca="1">IF(NOW()&gt;$A37,IF(S36+Q37+R37&gt;24,24,S36+Q37+R37),"")</f>
        <v>2</v>
      </c>
    </row>
    <row r="38" spans="1:19" ht="12.75">
      <c r="A38" s="34">
        <f>A37+14</f>
        <v>39795</v>
      </c>
      <c r="B38" s="42">
        <f>IF(H38+N38&lt;&gt;0,H38+N38,"")</f>
      </c>
      <c r="C38" s="42">
        <f>IF(I38+O38&lt;&gt;0,I38+O38,"")</f>
      </c>
      <c r="D38" s="42">
        <f ca="1">IF(NOW()&gt;$A38,P38+J38,"")</f>
        <v>55.5</v>
      </c>
      <c r="E38" s="42">
        <f>IF(K38+Q38&lt;&gt;0,K38+Q38,"")</f>
        <v>1</v>
      </c>
      <c r="F38" s="42">
        <f>IF(L38+R38&lt;&gt;0,L38+R38,"")</f>
      </c>
      <c r="G38" s="42">
        <f ca="1">IF(NOW()&gt;$A38,S38+M38,"")</f>
        <v>3</v>
      </c>
      <c r="H38" s="64"/>
      <c r="I38" s="64"/>
      <c r="J38" s="64">
        <f ca="1">IF(NOW()&gt;$A38,J37+H38+I38,"")</f>
        <v>0</v>
      </c>
      <c r="K38" s="64"/>
      <c r="L38" s="64"/>
      <c r="M38" s="64">
        <f ca="1">IF(NOW()&gt;$A38,M37+K38+L38,"")</f>
        <v>0</v>
      </c>
      <c r="P38" s="42">
        <f ca="1">IF(NOW()&gt;$A38,P37+N38+O38,"")</f>
        <v>55.5</v>
      </c>
      <c r="Q38" s="42">
        <v>1</v>
      </c>
      <c r="R38" s="42"/>
      <c r="S38" s="42">
        <f ca="1">IF(NOW()&gt;$A38,S37+Q38+R38,"")</f>
        <v>3</v>
      </c>
    </row>
    <row r="39" spans="1:19" ht="12.75">
      <c r="A39" s="34">
        <f>A38+14</f>
        <v>39809</v>
      </c>
      <c r="B39" s="42">
        <f>IF(H39+N39&lt;&gt;0,H39+N39,"")</f>
      </c>
      <c r="C39" s="42">
        <f>IF(I39+O39&lt;&gt;0,I39+O39,"")</f>
        <v>-16</v>
      </c>
      <c r="D39" s="42">
        <f ca="1">IF(NOW()&gt;$A39,P39+J39,"")</f>
        <v>39.5</v>
      </c>
      <c r="E39" s="42">
        <f>IF(K39+Q39&lt;&gt;0,K39+Q39,"")</f>
        <v>1</v>
      </c>
      <c r="F39" s="42">
        <f>IF(L39+R39&lt;&gt;0,L39+R39,"")</f>
      </c>
      <c r="G39" s="42">
        <f ca="1">IF(NOW()&gt;$A39,S39+M39,"")</f>
        <v>4</v>
      </c>
      <c r="H39" s="64"/>
      <c r="I39" s="64"/>
      <c r="J39" s="64">
        <f ca="1">IF(NOW()&gt;$A39,J38+H39+I39,"")</f>
        <v>0</v>
      </c>
      <c r="K39" s="64"/>
      <c r="L39" s="64"/>
      <c r="M39" s="64">
        <f ca="1">IF(NOW()&gt;$A39,M38+K39+L39,"")</f>
        <v>0</v>
      </c>
      <c r="O39">
        <v>-16</v>
      </c>
      <c r="P39" s="42">
        <f ca="1">IF(NOW()&gt;$A39,P38+N39+O39,"")</f>
        <v>39.5</v>
      </c>
      <c r="Q39" s="42">
        <v>1</v>
      </c>
      <c r="R39" s="42"/>
      <c r="S39" s="42">
        <f ca="1">IF(NOW()&gt;$A39,S38+Q39+R39,"")</f>
        <v>4</v>
      </c>
    </row>
    <row r="40" spans="1:19" ht="12.75">
      <c r="A40" s="34">
        <f>A39+14</f>
        <v>39823</v>
      </c>
      <c r="B40" s="42">
        <f>IF(H40+N40&lt;&gt;0,H40+N40,"")</f>
      </c>
      <c r="C40" s="42">
        <f>IF(I40+O40&lt;&gt;0,I40+O40,"")</f>
      </c>
      <c r="D40" s="42">
        <f ca="1">IF(NOW()&gt;$A40,P40+J40,"")</f>
        <v>39.5</v>
      </c>
      <c r="E40" s="42">
        <f>IF(K40+Q40&lt;&gt;0,K40+Q40,"")</f>
        <v>1</v>
      </c>
      <c r="F40" s="42">
        <f>IF(L40+R40&lt;&gt;0,L40+R40,"")</f>
      </c>
      <c r="G40" s="42">
        <f ca="1">IF(NOW()&gt;$A40,S40+M40,"")</f>
        <v>5</v>
      </c>
      <c r="H40" s="64"/>
      <c r="I40" s="64"/>
      <c r="J40" s="64">
        <f ca="1">IF(NOW()&gt;$A40,J39+H40+I40,"")</f>
        <v>0</v>
      </c>
      <c r="K40" s="64"/>
      <c r="L40" s="64"/>
      <c r="M40" s="64">
        <f ca="1">IF(NOW()&gt;$A40,M39+K40+L40,"")</f>
        <v>0</v>
      </c>
      <c r="P40" s="42">
        <f ca="1">IF(NOW()&gt;$A40,P39+N40+O40,"")</f>
        <v>39.5</v>
      </c>
      <c r="Q40" s="42">
        <v>1</v>
      </c>
      <c r="R40" s="42"/>
      <c r="S40" s="42">
        <f ca="1">IF(NOW()&gt;$A40,S39+Q40+R40,"")</f>
        <v>5</v>
      </c>
    </row>
    <row r="41" spans="1:19" ht="12.75">
      <c r="A41" s="34">
        <f>A40+14</f>
        <v>39837</v>
      </c>
      <c r="B41" s="42">
        <f>IF(H41+N41&lt;&gt;0,H41+N41,"")</f>
      </c>
      <c r="C41" s="42">
        <f>IF(I41+O41&lt;&gt;0,I41+O41,"")</f>
      </c>
      <c r="D41" s="42">
        <f ca="1">IF(NOW()&gt;$A41,P41+J41,"")</f>
        <v>39.5</v>
      </c>
      <c r="E41" s="42">
        <f>IF(K41+Q41&lt;&gt;0,K41+Q41,"")</f>
        <v>1</v>
      </c>
      <c r="F41" s="42">
        <f>IF(L41+R41&lt;&gt;0,L41+R41,"")</f>
      </c>
      <c r="G41" s="42">
        <f ca="1">IF(NOW()&gt;$A41,S41+M41,"")</f>
        <v>6</v>
      </c>
      <c r="H41" s="64"/>
      <c r="I41" s="64"/>
      <c r="J41" s="64">
        <f ca="1">IF(NOW()&gt;$A41,J40+H41+I41,"")</f>
        <v>0</v>
      </c>
      <c r="K41" s="64"/>
      <c r="L41" s="64"/>
      <c r="M41" s="64">
        <f ca="1">IF(NOW()&gt;$A41,M40+K41+L41,"")</f>
        <v>0</v>
      </c>
      <c r="P41" s="42">
        <f ca="1">IF(NOW()&gt;$A41,P40+N41+O41,"")</f>
        <v>39.5</v>
      </c>
      <c r="Q41" s="42">
        <v>1</v>
      </c>
      <c r="R41" s="42"/>
      <c r="S41" s="42">
        <f ca="1">IF(NOW()&gt;$A41,S40+Q41+R41,"")</f>
        <v>6</v>
      </c>
    </row>
    <row r="42" spans="1:19" ht="12.75">
      <c r="A42" s="34">
        <f>A41+14</f>
        <v>39851</v>
      </c>
      <c r="B42" s="42">
        <f>IF(H42+N42&lt;&gt;0,H42+N42,"")</f>
        <v>-2.5</v>
      </c>
      <c r="C42" s="42">
        <f>IF(I42+O42&lt;&gt;0,I42+O42,"")</f>
      </c>
      <c r="D42" s="42">
        <f ca="1">IF(NOW()&gt;$A42,P42+J42,"")</f>
        <v>37</v>
      </c>
      <c r="E42" s="42">
        <f>IF(K42+Q42&lt;&gt;0,K42+Q42,"")</f>
        <v>1</v>
      </c>
      <c r="F42" s="42">
        <f>IF(L42+R42&lt;&gt;0,L42+R42,"")</f>
      </c>
      <c r="G42" s="42">
        <f ca="1">IF(NOW()&gt;$A42,S42+M42,"")</f>
        <v>7</v>
      </c>
      <c r="H42" s="64"/>
      <c r="I42" s="64"/>
      <c r="J42" s="64">
        <f ca="1">IF(NOW()&gt;$A42,J41+H42+I42,"")</f>
        <v>0</v>
      </c>
      <c r="K42" s="64"/>
      <c r="L42" s="64"/>
      <c r="M42" s="64">
        <f ca="1">IF(NOW()&gt;$A42,M41+K42+L42,"")</f>
        <v>0</v>
      </c>
      <c r="N42" s="78">
        <v>-2.5</v>
      </c>
      <c r="P42" s="42">
        <f ca="1">IF(NOW()&gt;$A42,P41+N42+O42,"")</f>
        <v>37</v>
      </c>
      <c r="Q42" s="42">
        <v>1</v>
      </c>
      <c r="R42" s="42"/>
      <c r="S42" s="42">
        <f ca="1">IF(NOW()&gt;$A42,S41+Q42+R42,"")</f>
        <v>7</v>
      </c>
    </row>
    <row r="43" spans="1:19" ht="12.75">
      <c r="A43" s="34">
        <f>A42+14</f>
        <v>39865</v>
      </c>
      <c r="B43" s="42">
        <f>IF(H43+N43&lt;&gt;0,H43+N43,"")</f>
      </c>
      <c r="C43" s="42">
        <f>IF(I43+O43&lt;&gt;0,I43+O43,"")</f>
      </c>
      <c r="D43" s="42">
        <f ca="1">IF(NOW()&gt;$A43,P43+J43,"")</f>
        <v>37</v>
      </c>
      <c r="E43" s="42">
        <f>IF(K43+Q43&lt;&gt;0,K43+Q43,"")</f>
        <v>1</v>
      </c>
      <c r="F43" s="42">
        <f>IF(L43+R43&lt;&gt;0,L43+R43,"")</f>
      </c>
      <c r="G43" s="42">
        <f ca="1">IF(NOW()&gt;$A43,S43+M43,"")</f>
        <v>8</v>
      </c>
      <c r="H43" s="64"/>
      <c r="I43" s="64"/>
      <c r="J43" s="64">
        <f ca="1">IF(NOW()&gt;$A43,J42+H43+I43,"")</f>
        <v>0</v>
      </c>
      <c r="K43" s="64"/>
      <c r="L43" s="64"/>
      <c r="M43" s="64">
        <f ca="1">IF(NOW()&gt;$A43,M42+K43+L43,"")</f>
        <v>0</v>
      </c>
      <c r="P43" s="42">
        <f ca="1">IF(NOW()&gt;$A43,P42+N43+O43,"")</f>
        <v>37</v>
      </c>
      <c r="Q43" s="42">
        <v>1</v>
      </c>
      <c r="R43" s="42"/>
      <c r="S43" s="42">
        <f ca="1">IF(NOW()&gt;$A43,S42+Q43+R43,"")</f>
        <v>8</v>
      </c>
    </row>
    <row r="44" spans="1:19" ht="12.75">
      <c r="A44" s="34">
        <f>A43+14</f>
        <v>39879</v>
      </c>
      <c r="B44" s="42">
        <f>IF(H44+N44&lt;&gt;0,H44+N44,"")</f>
      </c>
      <c r="C44" s="42">
        <f>IF(I44+O44&lt;&gt;0,I44+O44,"")</f>
      </c>
      <c r="D44" s="42">
        <f ca="1">IF(NOW()&gt;$A44,P44+J44,"")</f>
        <v>37</v>
      </c>
      <c r="E44" s="42">
        <f>IF(K44+Q44&lt;&gt;0,K44+Q44,"")</f>
        <v>1</v>
      </c>
      <c r="F44" s="42">
        <f>IF(L44+R44&lt;&gt;0,L44+R44,"")</f>
      </c>
      <c r="G44" s="42">
        <f ca="1">IF(NOW()&gt;$A44,S44+M44,"")</f>
        <v>9</v>
      </c>
      <c r="H44" s="64"/>
      <c r="I44" s="64"/>
      <c r="J44" s="64">
        <f ca="1">IF(NOW()&gt;$A44,J43+H44+I44,"")</f>
        <v>0</v>
      </c>
      <c r="K44" s="64"/>
      <c r="L44" s="64"/>
      <c r="M44" s="64">
        <f ca="1">IF(NOW()&gt;$A44,M43+K44+L44,"")</f>
        <v>0</v>
      </c>
      <c r="P44" s="42">
        <f ca="1">IF(NOW()&gt;$A44,P43+N44+O44,"")</f>
        <v>37</v>
      </c>
      <c r="Q44" s="42">
        <v>1</v>
      </c>
      <c r="R44" s="42"/>
      <c r="S44" s="42">
        <f ca="1">IF(NOW()&gt;$A44,S43+Q44+R44,"")</f>
        <v>9</v>
      </c>
    </row>
    <row r="45" spans="1:19" ht="12.75">
      <c r="A45" s="34">
        <f>A44+14</f>
        <v>39893</v>
      </c>
      <c r="B45" s="42">
        <f>IF(H45+N45&lt;&gt;0,H45+N45,"")</f>
      </c>
      <c r="C45" s="42">
        <f>IF(I45+O45&lt;&gt;0,I45+O45,"")</f>
        <v>-8</v>
      </c>
      <c r="D45" s="42">
        <f ca="1">IF(NOW()&gt;$A45,P45+J45,"")</f>
        <v>29</v>
      </c>
      <c r="E45" s="42">
        <f>IF(K45+Q45&lt;&gt;0,K45+Q45,"")</f>
        <v>1</v>
      </c>
      <c r="F45" s="42">
        <f>IF(L45+R45&lt;&gt;0,L45+R45,"")</f>
      </c>
      <c r="G45" s="42">
        <f ca="1">IF(NOW()&gt;$A45,S45+M45,"")</f>
        <v>10</v>
      </c>
      <c r="H45" s="64"/>
      <c r="I45" s="64"/>
      <c r="J45" s="64">
        <f ca="1">IF(NOW()&gt;$A45,J44+H45+I45,"")</f>
        <v>0</v>
      </c>
      <c r="K45" s="64"/>
      <c r="L45" s="64"/>
      <c r="M45" s="64">
        <f ca="1">IF(NOW()&gt;$A45,M44+K45+L45,"")</f>
        <v>0</v>
      </c>
      <c r="O45">
        <v>-8</v>
      </c>
      <c r="P45" s="42">
        <f ca="1">IF(NOW()&gt;$A45,P44+N45+O45,"")</f>
        <v>29</v>
      </c>
      <c r="Q45" s="42">
        <v>1</v>
      </c>
      <c r="R45" s="42"/>
      <c r="S45" s="42">
        <f ca="1">IF(NOW()&gt;$A45,S44+Q45+R45,"")</f>
        <v>10</v>
      </c>
    </row>
    <row r="46" spans="1:19" ht="12.75">
      <c r="A46" s="34">
        <f>A45+14</f>
        <v>39907</v>
      </c>
      <c r="B46" s="42">
        <f>IF(H46+N46&lt;&gt;0,H46+N46,"")</f>
      </c>
      <c r="C46" s="42">
        <f>IF(I46+O46&lt;&gt;0,I46+O46,"")</f>
      </c>
      <c r="D46" s="42">
        <f ca="1">IF(NOW()&gt;$A46,P46+J46,"")</f>
        <v>29</v>
      </c>
      <c r="E46" s="42">
        <f>IF(K46+Q46&lt;&gt;0,K46+Q46,"")</f>
        <v>1</v>
      </c>
      <c r="F46" s="42">
        <f>IF(L46+R46&lt;&gt;0,L46+R46,"")</f>
      </c>
      <c r="G46" s="42">
        <f ca="1">IF(NOW()&gt;$A46,S46+M46,"")</f>
        <v>11</v>
      </c>
      <c r="H46" s="64"/>
      <c r="I46" s="64"/>
      <c r="J46" s="64">
        <f ca="1">IF(NOW()&gt;$A46,J45+H46+I46,"")</f>
        <v>0</v>
      </c>
      <c r="K46" s="64"/>
      <c r="L46" s="64"/>
      <c r="M46" s="64">
        <f ca="1">IF(NOW()&gt;$A46,M45+K46+L46,"")</f>
        <v>0</v>
      </c>
      <c r="P46" s="42">
        <f ca="1">IF(NOW()&gt;$A46,P45+N46+O46,"")</f>
        <v>29</v>
      </c>
      <c r="Q46" s="42">
        <v>1</v>
      </c>
      <c r="R46" s="42"/>
      <c r="S46" s="42">
        <f ca="1">IF(NOW()&gt;$A46,S45+Q46+R46,"")</f>
        <v>11</v>
      </c>
    </row>
    <row r="47" spans="1:19" ht="12.75">
      <c r="A47" s="34">
        <f>A46+14</f>
        <v>39921</v>
      </c>
      <c r="B47" s="42">
        <f>IF(H47+N47&lt;&gt;0,H47+N47,"")</f>
      </c>
      <c r="C47" s="42">
        <f>IF(I47+O47&lt;&gt;0,I47+O47,"")</f>
      </c>
      <c r="D47" s="42">
        <f ca="1">IF(NOW()&gt;$A47,P47+J47,"")</f>
        <v>29</v>
      </c>
      <c r="E47" s="42">
        <f>IF(K47+Q47&lt;&gt;0,K47+Q47,"")</f>
        <v>1</v>
      </c>
      <c r="F47" s="42">
        <f>IF(L47+R47&lt;&gt;0,L47+R47,"")</f>
      </c>
      <c r="G47" s="42">
        <f ca="1">IF(NOW()&gt;$A47,S47+M47,"")</f>
        <v>12</v>
      </c>
      <c r="H47" s="64"/>
      <c r="I47" s="64"/>
      <c r="J47" s="64">
        <f ca="1">IF(NOW()&gt;$A47,J46+H47+I47,"")</f>
        <v>0</v>
      </c>
      <c r="K47" s="64"/>
      <c r="L47" s="64"/>
      <c r="M47" s="64">
        <f ca="1">IF(NOW()&gt;$A47,M46+K47+L47,"")</f>
        <v>0</v>
      </c>
      <c r="P47" s="42">
        <f ca="1">IF(NOW()&gt;$A47,P46+N47+O47,"")</f>
        <v>29</v>
      </c>
      <c r="Q47" s="42">
        <v>1</v>
      </c>
      <c r="R47" s="42"/>
      <c r="S47" s="42">
        <f ca="1">IF(NOW()&gt;$A47,S46+Q47+R47,"")</f>
        <v>12</v>
      </c>
    </row>
    <row r="48" spans="1:19" ht="12.75">
      <c r="A48" s="34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</row>
    <row r="49" spans="1:19" ht="7.5" customHeight="1">
      <c r="A49" s="60"/>
      <c r="B49" s="61"/>
      <c r="C49" s="61"/>
      <c r="D49" s="61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3"/>
    </row>
  </sheetData>
  <mergeCells count="17">
    <mergeCell ref="B1:E1"/>
    <mergeCell ref="N1:O1"/>
    <mergeCell ref="B2:C2"/>
    <mergeCell ref="E2:F2"/>
    <mergeCell ref="N2:O2"/>
    <mergeCell ref="Q2:R2"/>
    <mergeCell ref="N3:O3"/>
    <mergeCell ref="Q3:R3"/>
    <mergeCell ref="B4:G4"/>
    <mergeCell ref="H4:M4"/>
    <mergeCell ref="N4:S4"/>
    <mergeCell ref="B6:C6"/>
    <mergeCell ref="E6:F6"/>
    <mergeCell ref="H6:I6"/>
    <mergeCell ref="K6:L6"/>
    <mergeCell ref="N6:O6"/>
    <mergeCell ref="Q6:R6"/>
  </mergeCells>
  <printOptions horizontalCentered="1"/>
  <pageMargins left="0.5" right="0.5" top="0.5" bottom="0.7388888888888889" header="0.5118055555555555" footer="0.5"/>
  <pageSetup fitToHeight="1" fitToWidth="1" horizontalDpi="300" verticalDpi="300" orientation="landscape"/>
  <headerFooter alignWithMargins="0">
    <oddFooter>&amp;CPage 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workbookViewId="0" topLeftCell="A1">
      <selection activeCell="A47" sqref="A47"/>
    </sheetView>
  </sheetViews>
  <sheetFormatPr defaultColWidth="12.57421875" defaultRowHeight="12.75"/>
  <cols>
    <col min="1" max="1" width="12.00390625" style="1" customWidth="1"/>
    <col min="2" max="3" width="6.8515625" style="1" customWidth="1"/>
    <col min="4" max="4" width="12.00390625" style="1" customWidth="1"/>
    <col min="5" max="6" width="6.57421875" style="0" customWidth="1"/>
    <col min="8" max="9" width="6.57421875" style="0" customWidth="1"/>
    <col min="11" max="12" width="6.57421875" style="0" customWidth="1"/>
    <col min="14" max="15" width="6.421875" style="0" customWidth="1"/>
    <col min="17" max="17" width="6.421875" style="0" customWidth="1"/>
    <col min="18" max="18" width="6.57421875" style="0" customWidth="1"/>
    <col min="20" max="40" width="8.421875" style="0" customWidth="1"/>
    <col min="41" max="42" width="8.140625" style="0" customWidth="1"/>
    <col min="43" max="16384" width="11.57421875" style="0" customWidth="1"/>
  </cols>
  <sheetData>
    <row r="1" spans="1:15" ht="12.75">
      <c r="A1" s="21" t="s">
        <v>71</v>
      </c>
      <c r="B1" s="22" t="s">
        <v>72</v>
      </c>
      <c r="C1" s="22">
        <v>360102</v>
      </c>
      <c r="D1" s="22">
        <v>37622</v>
      </c>
      <c r="E1" s="22">
        <v>2080</v>
      </c>
      <c r="F1" s="23">
        <v>360102</v>
      </c>
      <c r="G1" s="24">
        <v>37622</v>
      </c>
      <c r="H1" s="25">
        <v>2080</v>
      </c>
      <c r="I1" s="25">
        <f ca="1">CHOOSE(ROUNDDOWN((NOW()-G1)/365.25,0)+1,0,40,80,80,80,120,120,120,120,120,120,120,120,120,120,120,120,120,120,120,120,120)*H1/2080</f>
        <v>120</v>
      </c>
      <c r="N1" s="37">
        <f>DATE(YEAR(N3)-1,MONTH(N3),DAY(N3))</f>
        <v>39083</v>
      </c>
      <c r="O1" s="37"/>
    </row>
    <row r="2" spans="1:19" ht="12.75">
      <c r="A2" s="38" t="s">
        <v>84</v>
      </c>
      <c r="B2" s="39" t="s">
        <v>85</v>
      </c>
      <c r="C2" s="39"/>
      <c r="D2" s="40">
        <f>INDEX($D$7:D$48,COUNT($D$7:D$48),1)</f>
        <v>100.5</v>
      </c>
      <c r="E2" s="39" t="s">
        <v>86</v>
      </c>
      <c r="F2" s="39"/>
      <c r="G2" s="40">
        <f>INDEX($G$7:G$48,COUNT($G$7:G$48),1)</f>
        <v>4</v>
      </c>
      <c r="L2" s="41"/>
      <c r="M2" s="42"/>
      <c r="N2" s="37">
        <v>39359</v>
      </c>
      <c r="O2" s="37"/>
      <c r="P2" s="33">
        <f>N2-N1</f>
        <v>276</v>
      </c>
      <c r="Q2" s="43">
        <f>P2/($P$2+$P$3)</f>
        <v>0.7561643835616438</v>
      </c>
      <c r="R2" s="43"/>
      <c r="S2" s="44">
        <f>I1*Q2</f>
        <v>90.73972602739727</v>
      </c>
    </row>
    <row r="3" spans="1:19" ht="12.75">
      <c r="A3" s="45" t="s">
        <v>87</v>
      </c>
      <c r="B3"/>
      <c r="C3"/>
      <c r="D3"/>
      <c r="L3" s="41"/>
      <c r="M3" s="42"/>
      <c r="N3" s="37">
        <f>IF(DATE(2007,MONTH(G1),DAY(G1))&gt;N2,DATE(2007,MONTH(G1),DAY(G1)),DATE(2008,MONTH(G1),DAY(G1)))</f>
        <v>39448</v>
      </c>
      <c r="O3" s="37"/>
      <c r="P3" s="33">
        <f>N3-N2</f>
        <v>89</v>
      </c>
      <c r="Q3" s="43">
        <f>P3/(P2+P3)</f>
        <v>0.24383561643835616</v>
      </c>
      <c r="R3" s="43"/>
      <c r="S3" s="44">
        <f>I1*Q3</f>
        <v>29.26027397260274</v>
      </c>
    </row>
    <row r="4" spans="1:19" ht="12.75">
      <c r="A4" s="46" t="str">
        <f>TEXT(INDEX($A$7:A$48,COUNT($D$7:D$48),1),"MM/DD/YY")</f>
        <v>04/18/09</v>
      </c>
      <c r="B4" s="47" t="s">
        <v>88</v>
      </c>
      <c r="C4" s="47"/>
      <c r="D4" s="47"/>
      <c r="E4" s="47"/>
      <c r="F4" s="47"/>
      <c r="G4" s="47"/>
      <c r="H4" s="48" t="s">
        <v>89</v>
      </c>
      <c r="I4" s="48"/>
      <c r="J4" s="48"/>
      <c r="K4" s="48"/>
      <c r="L4" s="48"/>
      <c r="M4" s="48"/>
      <c r="N4" s="49" t="s">
        <v>90</v>
      </c>
      <c r="O4" s="49"/>
      <c r="P4" s="49"/>
      <c r="Q4" s="49"/>
      <c r="R4" s="49"/>
      <c r="S4" s="49"/>
    </row>
    <row r="5" spans="1:19" ht="12.75">
      <c r="A5" s="50" t="s">
        <v>91</v>
      </c>
      <c r="B5" s="51" t="s">
        <v>92</v>
      </c>
      <c r="C5" s="51" t="s">
        <v>93</v>
      </c>
      <c r="D5" s="52" t="s">
        <v>94</v>
      </c>
      <c r="E5" s="51" t="s">
        <v>92</v>
      </c>
      <c r="F5" s="51" t="s">
        <v>93</v>
      </c>
      <c r="G5" s="52" t="s">
        <v>94</v>
      </c>
      <c r="H5" s="53" t="s">
        <v>92</v>
      </c>
      <c r="I5" s="53" t="s">
        <v>93</v>
      </c>
      <c r="J5" s="53" t="s">
        <v>95</v>
      </c>
      <c r="K5" s="53" t="s">
        <v>92</v>
      </c>
      <c r="L5" s="53" t="s">
        <v>93</v>
      </c>
      <c r="M5" s="53" t="s">
        <v>96</v>
      </c>
      <c r="N5" s="54" t="s">
        <v>92</v>
      </c>
      <c r="O5" s="54" t="s">
        <v>93</v>
      </c>
      <c r="P5" s="54" t="s">
        <v>95</v>
      </c>
      <c r="Q5" s="54" t="s">
        <v>92</v>
      </c>
      <c r="R5" s="54" t="s">
        <v>93</v>
      </c>
      <c r="S5" s="54" t="s">
        <v>96</v>
      </c>
    </row>
    <row r="6" spans="1:19" ht="12.75">
      <c r="A6" s="51" t="s">
        <v>97</v>
      </c>
      <c r="B6" s="51" t="s">
        <v>95</v>
      </c>
      <c r="C6" s="51"/>
      <c r="D6" s="51" t="s">
        <v>95</v>
      </c>
      <c r="E6" s="51" t="s">
        <v>96</v>
      </c>
      <c r="F6" s="51"/>
      <c r="G6" s="51" t="s">
        <v>96</v>
      </c>
      <c r="H6" s="55" t="s">
        <v>95</v>
      </c>
      <c r="I6" s="55"/>
      <c r="J6" s="55" t="s">
        <v>98</v>
      </c>
      <c r="K6" s="55" t="s">
        <v>96</v>
      </c>
      <c r="L6" s="55"/>
      <c r="M6" s="55" t="s">
        <v>98</v>
      </c>
      <c r="N6" s="56" t="s">
        <v>95</v>
      </c>
      <c r="O6" s="56"/>
      <c r="P6" s="56" t="s">
        <v>98</v>
      </c>
      <c r="Q6" s="56" t="s">
        <v>96</v>
      </c>
      <c r="R6" s="56"/>
      <c r="S6" s="56" t="s">
        <v>98</v>
      </c>
    </row>
    <row r="7" spans="1:19" ht="12.75">
      <c r="A7" s="34">
        <v>39361</v>
      </c>
      <c r="B7" s="57"/>
      <c r="C7" s="57"/>
      <c r="D7" s="42">
        <f>P7+J7+H7</f>
        <v>40</v>
      </c>
      <c r="E7" s="57"/>
      <c r="F7" s="57"/>
      <c r="G7" s="42">
        <f>S7+M7+K7</f>
        <v>17</v>
      </c>
      <c r="H7" s="57"/>
      <c r="I7" s="57"/>
      <c r="J7" s="58">
        <v>40</v>
      </c>
      <c r="K7" s="57"/>
      <c r="L7" s="57"/>
      <c r="M7" s="58">
        <v>17</v>
      </c>
      <c r="N7" s="57"/>
      <c r="O7" s="57"/>
      <c r="P7" s="58">
        <v>0</v>
      </c>
      <c r="Q7" s="57"/>
      <c r="R7" s="57"/>
      <c r="S7" s="58">
        <v>0</v>
      </c>
    </row>
    <row r="8" spans="1:19" ht="12.75">
      <c r="A8" s="34">
        <f>A7+14</f>
        <v>39375</v>
      </c>
      <c r="B8" s="42">
        <f>IF(H8+N8&lt;&gt;0,H8+N8,"")</f>
      </c>
      <c r="C8" s="42">
        <f>IF(I8+O8&lt;&gt;0,I8+O8,"")</f>
      </c>
      <c r="D8" s="42">
        <f ca="1">IF(NOW()&gt;$A8,P8+J8,"")</f>
        <v>40</v>
      </c>
      <c r="E8" s="42">
        <f>IF(K8+Q8&lt;&gt;0,K8+Q8,"")</f>
        <v>1</v>
      </c>
      <c r="F8" s="42">
        <f>IF(L8+R8&lt;&gt;0,L8+R8,"")</f>
      </c>
      <c r="G8" s="42">
        <f ca="1">IF(NOW()&gt;$A8,IF(S8+M8&gt;24,24,S8+M8),"")</f>
        <v>18</v>
      </c>
      <c r="H8" s="42"/>
      <c r="I8" s="42"/>
      <c r="J8" s="42">
        <f ca="1">IF(NOW()&gt;$A8,J7+H8+I8,"")</f>
        <v>40</v>
      </c>
      <c r="K8" s="42"/>
      <c r="L8" s="42"/>
      <c r="M8" s="42">
        <f ca="1">IF(NOW()&gt;$A8,M7+K8+L8,"")</f>
        <v>17</v>
      </c>
      <c r="N8" s="42"/>
      <c r="O8" s="42"/>
      <c r="P8" s="42">
        <f ca="1">IF(NOW()&gt;$A8,P7+N8+O8,"")</f>
        <v>0</v>
      </c>
      <c r="Q8" s="42">
        <v>1</v>
      </c>
      <c r="R8" s="42"/>
      <c r="S8" s="42">
        <f ca="1">IF(NOW()&gt;$A8,IF(S7+Q8+R8&gt;24,24,S7+Q8+R8),"")</f>
        <v>1</v>
      </c>
    </row>
    <row r="9" spans="1:19" ht="12.75">
      <c r="A9" s="34">
        <f>A8+14</f>
        <v>39389</v>
      </c>
      <c r="B9" s="42">
        <f>IF(H9+N9&lt;&gt;0,H9+N9,"")</f>
      </c>
      <c r="C9" s="42">
        <f>IF(I9+O9&lt;&gt;0,I9+O9,"")</f>
        <v>-16</v>
      </c>
      <c r="D9" s="42">
        <f ca="1">IF(NOW()&gt;$A9,P9+J9,"")</f>
        <v>24</v>
      </c>
      <c r="E9" s="42">
        <f>IF(K9+Q9&lt;&gt;0,K9+Q9,"")</f>
        <v>1</v>
      </c>
      <c r="F9" s="42">
        <f>IF(L9+R9&lt;&gt;0,L9+R9,"")</f>
        <v>-2</v>
      </c>
      <c r="G9" s="42">
        <f ca="1">IF(NOW()&gt;$A9,IF(S9+M9&gt;24,24,S9+M9),"")</f>
        <v>17</v>
      </c>
      <c r="H9" s="42"/>
      <c r="I9" s="42">
        <v>-16</v>
      </c>
      <c r="J9" s="42">
        <f ca="1">IF(NOW()&gt;$A9,J8+H9+I9,"")</f>
        <v>24</v>
      </c>
      <c r="K9" s="42"/>
      <c r="L9" s="42">
        <v>-1</v>
      </c>
      <c r="M9" s="42">
        <f ca="1">IF(NOW()&gt;$A9,M8+K9+L9,"")</f>
        <v>16</v>
      </c>
      <c r="N9" s="42"/>
      <c r="O9" s="42"/>
      <c r="P9" s="42">
        <f ca="1">IF(NOW()&gt;$A9,P8+N9+O9,"")</f>
        <v>0</v>
      </c>
      <c r="Q9" s="42">
        <v>1</v>
      </c>
      <c r="R9" s="42">
        <v>-1</v>
      </c>
      <c r="S9" s="42">
        <f ca="1">IF(NOW()&gt;$A9,IF(S8+Q9+R9&gt;24,24,S8+Q9+R9),"")</f>
        <v>1</v>
      </c>
    </row>
    <row r="10" spans="1:19" ht="12.75">
      <c r="A10" s="34">
        <f>A9+14</f>
        <v>39403</v>
      </c>
      <c r="B10" s="42">
        <f>IF(H10+N10&lt;&gt;0,H10+N10,"")</f>
      </c>
      <c r="C10" s="42">
        <f>IF(I10+O10&lt;&gt;0,I10+O10,"")</f>
        <v>-0.5</v>
      </c>
      <c r="D10" s="42">
        <f ca="1">IF(NOW()&gt;$A10,P10+J10,"")</f>
        <v>23.5</v>
      </c>
      <c r="E10" s="42">
        <f>IF(K10+Q10&lt;&gt;0,K10+Q10,"")</f>
        <v>1</v>
      </c>
      <c r="F10" s="42">
        <f>IF(L10+R10&lt;&gt;0,L10+R10,"")</f>
      </c>
      <c r="G10" s="42">
        <f ca="1">IF(NOW()&gt;$A10,IF(S10+M10&gt;24,24,S10+M10),"")</f>
        <v>18</v>
      </c>
      <c r="H10" s="42"/>
      <c r="I10" s="42">
        <v>-0.5</v>
      </c>
      <c r="J10" s="42">
        <f ca="1">IF(NOW()&gt;$A10,J9+H10+I10,"")</f>
        <v>23.5</v>
      </c>
      <c r="K10" s="42"/>
      <c r="L10" s="42"/>
      <c r="M10" s="42">
        <f ca="1">IF(NOW()&gt;$A10,M9+K10+L10,"")</f>
        <v>16</v>
      </c>
      <c r="N10" s="42"/>
      <c r="O10" s="42"/>
      <c r="P10" s="42">
        <f ca="1">IF(NOW()&gt;$A10,P9+N10+O10,"")</f>
        <v>0</v>
      </c>
      <c r="Q10" s="42">
        <v>1</v>
      </c>
      <c r="R10" s="42"/>
      <c r="S10" s="42">
        <f ca="1">IF(NOW()&gt;$A10,IF(S9+Q10+R10&gt;24,24,S9+Q10+R10),"")</f>
        <v>2</v>
      </c>
    </row>
    <row r="11" spans="1:19" ht="12.75">
      <c r="A11" s="34">
        <f>A10+14</f>
        <v>39417</v>
      </c>
      <c r="B11" s="42">
        <f>IF(H11+N11&lt;&gt;0,H11+N11,"")</f>
      </c>
      <c r="C11" s="42">
        <f>IF(I11+O11&lt;&gt;0,I11+O11,"")</f>
        <v>-9.25</v>
      </c>
      <c r="D11" s="42">
        <f ca="1">IF(NOW()&gt;$A11,P11+J11,"")</f>
        <v>14.25</v>
      </c>
      <c r="E11" s="42">
        <f>IF(K11+Q11&lt;&gt;0,K11+Q11,"")</f>
        <v>1</v>
      </c>
      <c r="F11" s="42">
        <f>IF(L11+R11&lt;&gt;0,L11+R11,"")</f>
      </c>
      <c r="G11" s="42">
        <f ca="1">IF(NOW()&gt;$A11,IF(S11+M11&gt;24,24,S11+M11),"")</f>
        <v>19</v>
      </c>
      <c r="H11" s="42"/>
      <c r="I11" s="42">
        <v>-9.25</v>
      </c>
      <c r="J11" s="42">
        <f ca="1">IF(NOW()&gt;$A11,J10+H11+I11,"")</f>
        <v>14.25</v>
      </c>
      <c r="K11" s="42"/>
      <c r="L11" s="42"/>
      <c r="M11" s="42">
        <f ca="1">IF(NOW()&gt;$A11,M10+K11+L11,"")</f>
        <v>16</v>
      </c>
      <c r="N11" s="42"/>
      <c r="O11" s="42"/>
      <c r="P11" s="42">
        <f ca="1">IF(NOW()&gt;$A11,P10+N11+O11,"")</f>
        <v>0</v>
      </c>
      <c r="Q11" s="42">
        <v>1</v>
      </c>
      <c r="R11" s="42"/>
      <c r="S11" s="42">
        <f ca="1">IF(NOW()&gt;$A11,IF(S10+Q11+R11&gt;24,24,S10+Q11+R11),"")</f>
        <v>3</v>
      </c>
    </row>
    <row r="12" spans="1:19" ht="12.75">
      <c r="A12" s="34">
        <f>A11+14</f>
        <v>39431</v>
      </c>
      <c r="B12" s="42">
        <f>IF(H12+N12&lt;&gt;0,H12+N12,"")</f>
      </c>
      <c r="C12" s="42">
        <f>IF(I12+O12&lt;&gt;0,I12+O12,"")</f>
      </c>
      <c r="D12" s="42">
        <f ca="1">IF(NOW()&gt;$A12,P12+J12,"")</f>
        <v>14.25</v>
      </c>
      <c r="E12" s="42">
        <f>IF(K12+Q12&lt;&gt;0,K12+Q12,"")</f>
        <v>1</v>
      </c>
      <c r="F12" s="42">
        <f>IF(L12+R12&lt;&gt;0,L12+R12,"")</f>
      </c>
      <c r="G12" s="42">
        <f ca="1">IF(NOW()&gt;$A12,IF(S12+M12&gt;24,24,S12+M12),"")</f>
        <v>20</v>
      </c>
      <c r="H12" s="42"/>
      <c r="I12" s="42"/>
      <c r="J12" s="42">
        <f ca="1">IF(NOW()&gt;$A12,J11+H12+I12,"")</f>
        <v>14.25</v>
      </c>
      <c r="K12" s="42"/>
      <c r="L12" s="42"/>
      <c r="M12" s="42">
        <f ca="1">IF(NOW()&gt;$A12,M11+K12+L12,"")</f>
        <v>16</v>
      </c>
      <c r="N12" s="42"/>
      <c r="O12" s="42"/>
      <c r="P12" s="42">
        <f ca="1">IF(NOW()&gt;$A12,P11+N12+O12,"")</f>
        <v>0</v>
      </c>
      <c r="Q12" s="42">
        <v>1</v>
      </c>
      <c r="R12" s="42"/>
      <c r="S12" s="42">
        <f ca="1">IF(NOW()&gt;$A12,IF(S11+Q12+R12&gt;24,24,S11+Q12+R12),"")</f>
        <v>4</v>
      </c>
    </row>
    <row r="13" spans="1:19" ht="12.75">
      <c r="A13" s="34">
        <f>A12+14</f>
        <v>39445</v>
      </c>
      <c r="B13" s="42">
        <f>IF(H13+N13&lt;&gt;0,H13+N13,"")</f>
      </c>
      <c r="C13" s="42">
        <f>IF(I13+O13&lt;&gt;0,I13+O13,"")</f>
        <v>-14.25</v>
      </c>
      <c r="D13" s="42">
        <f ca="1">IF(NOW()&gt;$A13,P13+J13,"")</f>
        <v>0</v>
      </c>
      <c r="E13" s="42">
        <f>IF(K13+Q13&lt;&gt;0,K13+Q13,"")</f>
      </c>
      <c r="F13" s="42">
        <f>IF(L13+R13&lt;&gt;0,L13+R13,"")</f>
      </c>
      <c r="G13" s="42">
        <f ca="1">IF(NOW()&gt;$A13,IF(S13+M13&gt;24,24,S13+M13),"")</f>
        <v>20</v>
      </c>
      <c r="H13" s="42"/>
      <c r="I13" s="59">
        <v>-14.25</v>
      </c>
      <c r="J13" s="42">
        <f ca="1">IF(NOW()&gt;$A13,J12+H13+I13,"")</f>
        <v>0</v>
      </c>
      <c r="K13" s="42"/>
      <c r="L13" s="42"/>
      <c r="M13" s="42">
        <f ca="1">IF(NOW()&gt;$A13,M12+K13+L13,"")</f>
        <v>16</v>
      </c>
      <c r="N13" s="42"/>
      <c r="O13" s="42"/>
      <c r="P13" s="42">
        <f ca="1">IF(NOW()&gt;$A13,P12+N13+O13,"")</f>
        <v>0</v>
      </c>
      <c r="Q13" s="59">
        <v>0</v>
      </c>
      <c r="R13" s="42"/>
      <c r="S13" s="42">
        <f ca="1">IF(NOW()&gt;$A13,IF(S12+Q13+R13&gt;24,24,S12+Q13+R13),"")</f>
        <v>4</v>
      </c>
    </row>
    <row r="14" spans="1:19" ht="12.75">
      <c r="A14" s="34">
        <f>A13+14</f>
        <v>39459</v>
      </c>
      <c r="B14" s="42">
        <f>IF(H14+N14&lt;&gt;0,H14+N14,"")</f>
        <v>120</v>
      </c>
      <c r="C14" s="42">
        <f>IF(I14+O14&lt;&gt;0,I14+O14,"")</f>
      </c>
      <c r="D14" s="42">
        <f ca="1">IF(NOW()&gt;$A14,P14+J14,"")</f>
        <v>120</v>
      </c>
      <c r="E14" s="42">
        <f>IF(K14+Q14&lt;&gt;0,K14+Q14,"")</f>
        <v>1</v>
      </c>
      <c r="F14" s="42">
        <f>IF(L14+R14&lt;&gt;0,L14+R14,"")</f>
      </c>
      <c r="G14" s="42">
        <f ca="1">IF(NOW()&gt;$A14,IF(S14+M14&gt;24,24,S14+M14),"")</f>
        <v>21</v>
      </c>
      <c r="H14" s="42">
        <v>90.7</v>
      </c>
      <c r="I14" s="42"/>
      <c r="J14" s="42">
        <f ca="1">IF(NOW()&gt;$A14,J13+H14+I14,"")</f>
        <v>90.7</v>
      </c>
      <c r="K14" s="42"/>
      <c r="L14" s="42"/>
      <c r="M14" s="42">
        <f ca="1">IF(NOW()&gt;$A14,M13+K14+L14,"")</f>
        <v>16</v>
      </c>
      <c r="N14" s="42">
        <v>29.3</v>
      </c>
      <c r="O14" s="42"/>
      <c r="P14" s="42">
        <f ca="1">IF(NOW()&gt;$A14,P13+N14+O14,"")</f>
        <v>29.3</v>
      </c>
      <c r="Q14" s="42">
        <v>1</v>
      </c>
      <c r="R14" s="42"/>
      <c r="S14" s="42">
        <f ca="1">IF(NOW()&gt;$A14,IF(S13+Q14+R14&gt;24,24,S13+Q14+R14),"")</f>
        <v>5</v>
      </c>
    </row>
    <row r="15" spans="1:19" ht="12.75">
      <c r="A15" s="34">
        <f>A14+14</f>
        <v>39473</v>
      </c>
      <c r="B15" s="42">
        <f>IF(H15+N15&lt;&gt;0,H15+N15,"")</f>
      </c>
      <c r="C15" s="42">
        <f>IF(I15+O15&lt;&gt;0,I15+O15,"")</f>
      </c>
      <c r="D15" s="42">
        <f ca="1">IF(NOW()&gt;$A15,P15+J15,"")</f>
        <v>120</v>
      </c>
      <c r="E15" s="42">
        <f>IF(K15+Q15&lt;&gt;0,K15+Q15,"")</f>
        <v>1</v>
      </c>
      <c r="F15" s="42">
        <f>IF(L15+R15&lt;&gt;0,L15+R15,"")</f>
      </c>
      <c r="G15" s="42">
        <f ca="1">IF(NOW()&gt;$A15,IF(S15+M15&gt;24,24,S15+M15),"")</f>
        <v>22</v>
      </c>
      <c r="H15" s="42"/>
      <c r="I15" s="42"/>
      <c r="J15" s="42">
        <f ca="1">IF(NOW()&gt;$A15,J14+H15+I15,"")</f>
        <v>90.7</v>
      </c>
      <c r="K15" s="42"/>
      <c r="L15" s="42"/>
      <c r="M15" s="42">
        <f ca="1">IF(NOW()&gt;$A15,M14+K15+L15,"")</f>
        <v>16</v>
      </c>
      <c r="N15" s="42"/>
      <c r="O15" s="42"/>
      <c r="P15" s="42">
        <f ca="1">IF(NOW()&gt;$A15,P14+N15+O15,"")</f>
        <v>29.3</v>
      </c>
      <c r="Q15" s="42">
        <v>1</v>
      </c>
      <c r="R15" s="42"/>
      <c r="S15" s="42">
        <f ca="1">IF(NOW()&gt;$A15,IF(S14+Q15+R15&gt;24,24,S14+Q15+R15),"")</f>
        <v>6</v>
      </c>
    </row>
    <row r="16" spans="1:19" ht="12.75">
      <c r="A16" s="34">
        <f>A15+14</f>
        <v>39487</v>
      </c>
      <c r="B16" s="42">
        <f>IF(H16+N16&lt;&gt;0,H16+N16,"")</f>
      </c>
      <c r="C16" s="42">
        <f>IF(I16+O16&lt;&gt;0,I16+O16,"")</f>
      </c>
      <c r="D16" s="42">
        <f ca="1">IF(NOW()&gt;$A16,P16+J16,"")</f>
        <v>120</v>
      </c>
      <c r="E16" s="42">
        <f>IF(K16+Q16&lt;&gt;0,K16+Q16,"")</f>
        <v>1</v>
      </c>
      <c r="F16" s="42">
        <f>IF(L16+R16&lt;&gt;0,L16+R16,"")</f>
      </c>
      <c r="G16" s="42">
        <f ca="1">IF(NOW()&gt;$A16,IF(S16+M16&gt;24,24,S16+M16),"")</f>
        <v>23</v>
      </c>
      <c r="H16" s="42"/>
      <c r="I16" s="42"/>
      <c r="J16" s="42">
        <f ca="1">IF(NOW()&gt;$A16,J15+H16+I16,"")</f>
        <v>90.7</v>
      </c>
      <c r="K16" s="42"/>
      <c r="L16" s="42"/>
      <c r="M16" s="42">
        <f ca="1">IF(NOW()&gt;$A16,M15+K16+L16,"")</f>
        <v>16</v>
      </c>
      <c r="N16" s="42"/>
      <c r="O16" s="42"/>
      <c r="P16" s="42">
        <f ca="1">IF(NOW()&gt;$A16,P15+N16+O16,"")</f>
        <v>29.3</v>
      </c>
      <c r="Q16" s="42">
        <v>1</v>
      </c>
      <c r="R16" s="42"/>
      <c r="S16" s="42">
        <f ca="1">IF(NOW()&gt;$A16,IF(S15+Q16+R16&gt;24,24,S15+Q16+R16),"")</f>
        <v>7</v>
      </c>
    </row>
    <row r="17" spans="1:19" ht="12.75">
      <c r="A17" s="34">
        <f>A16+14</f>
        <v>39501</v>
      </c>
      <c r="B17" s="42">
        <f>IF(H17+N17&lt;&gt;0,H17+N17,"")</f>
      </c>
      <c r="C17" s="42">
        <f>IF(I17+O17&lt;&gt;0,I17+O17,"")</f>
      </c>
      <c r="D17" s="42">
        <f ca="1">IF(NOW()&gt;$A17,P17+J17,"")</f>
        <v>120</v>
      </c>
      <c r="E17" s="42">
        <f>IF(K17+Q17&lt;&gt;0,K17+Q17,"")</f>
        <v>1</v>
      </c>
      <c r="F17" s="42">
        <f>IF(L17+R17&lt;&gt;0,L17+R17,"")</f>
      </c>
      <c r="G17" s="42">
        <f ca="1">IF(NOW()&gt;$A17,IF(S17+M17&gt;24,24,S17+M17),"")</f>
        <v>24</v>
      </c>
      <c r="H17" s="42"/>
      <c r="I17" s="42"/>
      <c r="J17" s="42">
        <f ca="1">IF(NOW()&gt;$A17,J16+H17+I17,"")</f>
        <v>90.7</v>
      </c>
      <c r="K17" s="42"/>
      <c r="L17" s="42"/>
      <c r="M17" s="42">
        <f ca="1">IF(NOW()&gt;$A17,M16+K17+L17,"")</f>
        <v>16</v>
      </c>
      <c r="N17" s="42"/>
      <c r="O17" s="42"/>
      <c r="P17" s="42">
        <f ca="1">IF(NOW()&gt;$A17,P16+N17+O17,"")</f>
        <v>29.3</v>
      </c>
      <c r="Q17" s="42">
        <v>1</v>
      </c>
      <c r="R17" s="42"/>
      <c r="S17" s="42">
        <f ca="1">IF(NOW()&gt;$A17,IF(S16+Q17+R17&gt;24,24,S16+Q17+R17),"")</f>
        <v>8</v>
      </c>
    </row>
    <row r="18" spans="1:19" ht="12.75">
      <c r="A18" s="34">
        <f>A17+14</f>
        <v>39515</v>
      </c>
      <c r="B18" s="42">
        <f>IF(H18+N18&lt;&gt;0,H18+N18,"")</f>
      </c>
      <c r="C18" s="42">
        <f>IF(I18+O18&lt;&gt;0,I18+O18,"")</f>
      </c>
      <c r="D18" s="42">
        <f ca="1">IF(NOW()&gt;$A18,P18+J18,"")</f>
        <v>120</v>
      </c>
      <c r="E18" s="42">
        <f>IF(K18+Q18&lt;&gt;0,K18+Q18,"")</f>
        <v>1</v>
      </c>
      <c r="F18" s="42">
        <f>IF(L18+R18&lt;&gt;0,L18+R18,"")</f>
      </c>
      <c r="G18" s="42">
        <f ca="1">IF(NOW()&gt;$A18,IF(S18+M18&gt;24,24,S18+M18),"")</f>
        <v>24</v>
      </c>
      <c r="H18" s="42"/>
      <c r="I18" s="42"/>
      <c r="J18" s="42">
        <f ca="1">IF(NOW()&gt;$A18,J17+H18+I18,"")</f>
        <v>90.7</v>
      </c>
      <c r="K18" s="42"/>
      <c r="L18" s="42"/>
      <c r="M18" s="42">
        <f ca="1">IF(NOW()&gt;$A18,M17+K18+L18,"")</f>
        <v>16</v>
      </c>
      <c r="N18" s="42"/>
      <c r="O18" s="42"/>
      <c r="P18" s="42">
        <f ca="1">IF(NOW()&gt;$A18,P17+N18+O18,"")</f>
        <v>29.3</v>
      </c>
      <c r="Q18" s="42">
        <v>1</v>
      </c>
      <c r="R18" s="42"/>
      <c r="S18" s="42">
        <f ca="1">IF(NOW()&gt;$A18,IF(S17+Q18+R18&gt;24,24,S17+Q18+R18),"")</f>
        <v>9</v>
      </c>
    </row>
    <row r="19" spans="1:19" ht="12.75">
      <c r="A19" s="34">
        <f>A18+14</f>
        <v>39529</v>
      </c>
      <c r="B19" s="42">
        <f>IF(H19+N19&lt;&gt;0,H19+N19,"")</f>
      </c>
      <c r="C19" s="42">
        <f>IF(I19+O19&lt;&gt;0,I19+O19,"")</f>
      </c>
      <c r="D19" s="42">
        <f ca="1">IF(NOW()&gt;$A19,P19+J19,"")</f>
        <v>120</v>
      </c>
      <c r="E19" s="42">
        <f>IF(K19+Q19&lt;&gt;0,K19+Q19,"")</f>
        <v>1</v>
      </c>
      <c r="F19" s="42">
        <f>IF(L19+R19&lt;&gt;0,L19+R19,"")</f>
      </c>
      <c r="G19" s="42">
        <f ca="1">IF(NOW()&gt;$A19,IF(S19+M19&gt;24,24,S19+M19),"")</f>
        <v>24</v>
      </c>
      <c r="H19" s="42"/>
      <c r="I19" s="42"/>
      <c r="J19" s="42">
        <f ca="1">IF(NOW()&gt;$A19,J18+H19+I19,"")</f>
        <v>90.7</v>
      </c>
      <c r="K19" s="42"/>
      <c r="L19" s="42"/>
      <c r="M19" s="42">
        <f ca="1">IF(NOW()&gt;$A19,M18+K19+L19,"")</f>
        <v>16</v>
      </c>
      <c r="N19" s="42"/>
      <c r="O19" s="42"/>
      <c r="P19" s="42">
        <f ca="1">IF(NOW()&gt;$A19,P18+N19+O19,"")</f>
        <v>29.3</v>
      </c>
      <c r="Q19" s="42">
        <v>1</v>
      </c>
      <c r="R19" s="42"/>
      <c r="S19" s="42">
        <f ca="1">IF(NOW()&gt;$A19,IF(S18+Q19+R19&gt;24,24,S18+Q19+R19),"")</f>
        <v>10</v>
      </c>
    </row>
    <row r="20" spans="1:19" ht="12.75">
      <c r="A20" s="34">
        <f>A19+14</f>
        <v>39543</v>
      </c>
      <c r="B20" s="42">
        <f>IF(H20+N20&lt;&gt;0,H20+N20,"")</f>
      </c>
      <c r="C20" s="42">
        <f>IF(I20+O20&lt;&gt;0,I20+O20,"")</f>
        <v>-8</v>
      </c>
      <c r="D20" s="42">
        <f ca="1">IF(NOW()&gt;$A20,P20+J20,"")</f>
        <v>112</v>
      </c>
      <c r="E20" s="42">
        <f>IF(K20+Q20&lt;&gt;0,K20+Q20,"")</f>
        <v>1</v>
      </c>
      <c r="F20" s="42">
        <f>IF(L20+R20&lt;&gt;0,L20+R20,"")</f>
        <v>-8</v>
      </c>
      <c r="G20" s="42">
        <f ca="1">IF(NOW()&gt;$A20,IF(S20+M20&gt;24,24,S20+M20),"")</f>
        <v>19</v>
      </c>
      <c r="H20" s="42"/>
      <c r="I20" s="42">
        <v>-8</v>
      </c>
      <c r="J20" s="42">
        <f ca="1">IF(NOW()&gt;$A20,J19+H20+I20,"")</f>
        <v>82.7</v>
      </c>
      <c r="K20" s="42"/>
      <c r="L20" s="42"/>
      <c r="M20" s="42">
        <f ca="1">IF(NOW()&gt;$A20,M19+K20+L20,"")</f>
        <v>16</v>
      </c>
      <c r="N20" s="42"/>
      <c r="O20" s="42"/>
      <c r="P20" s="42">
        <f ca="1">IF(NOW()&gt;$A20,P19+N20+O20,"")</f>
        <v>29.3</v>
      </c>
      <c r="Q20" s="42">
        <v>1</v>
      </c>
      <c r="R20" s="42">
        <v>-8</v>
      </c>
      <c r="S20" s="42">
        <f ca="1">IF(NOW()&gt;$A20,IF(S19+Q20+R20&gt;24,24,S19+Q20+R20),"")</f>
        <v>3</v>
      </c>
    </row>
    <row r="21" spans="1:19" ht="12.75">
      <c r="A21" s="34">
        <f>A20+14</f>
        <v>39557</v>
      </c>
      <c r="B21" s="42">
        <f>IF(H21+N21&lt;&gt;0,H21+N21,"")</f>
      </c>
      <c r="C21" s="42">
        <f>IF(I21+O21&lt;&gt;0,I21+O21,"")</f>
      </c>
      <c r="D21" s="42">
        <f ca="1">IF(NOW()&gt;$A21,P21+J21,"")</f>
        <v>112</v>
      </c>
      <c r="E21" s="42">
        <f>IF(K21+Q21&lt;&gt;0,K21+Q21,"")</f>
        <v>1</v>
      </c>
      <c r="F21" s="42">
        <f>IF(L21+R21&lt;&gt;0,L21+R21,"")</f>
        <v>-16</v>
      </c>
      <c r="G21" s="42">
        <f ca="1">IF(NOW()&gt;$A21,IF(S21+M21&gt;24,24,S21+M21),"")</f>
        <v>4</v>
      </c>
      <c r="H21" s="42"/>
      <c r="I21" s="42"/>
      <c r="J21" s="42">
        <f ca="1">IF(NOW()&gt;$A21,J20+H21+I21,"")</f>
        <v>82.7</v>
      </c>
      <c r="K21" s="42"/>
      <c r="L21" s="42">
        <v>-13</v>
      </c>
      <c r="M21" s="42">
        <f ca="1">IF(NOW()&gt;$A21,M20+K21+L21,"")</f>
        <v>3</v>
      </c>
      <c r="N21" s="42"/>
      <c r="O21" s="42"/>
      <c r="P21" s="42">
        <f ca="1">IF(NOW()&gt;$A21,P20+N21+O21,"")</f>
        <v>29.3</v>
      </c>
      <c r="Q21" s="42">
        <v>1</v>
      </c>
      <c r="R21" s="42">
        <v>-3</v>
      </c>
      <c r="S21" s="42">
        <f ca="1">IF(NOW()&gt;$A21,IF(S20+Q21+R21&gt;24,24,S20+Q21+R21),"")</f>
        <v>1</v>
      </c>
    </row>
    <row r="22" spans="1:19" ht="12.75">
      <c r="A22" s="34">
        <f>A21+14</f>
        <v>39571</v>
      </c>
      <c r="B22" s="42">
        <f>IF(H22+N22&lt;&gt;0,H22+N22,"")</f>
      </c>
      <c r="C22" s="42">
        <f>IF(I22+O22&lt;&gt;0,I22+O22,"")</f>
      </c>
      <c r="D22" s="42">
        <f ca="1">IF(NOW()&gt;$A22,P22+J22,"")</f>
        <v>112</v>
      </c>
      <c r="E22" s="42">
        <f>IF(K22+Q22&lt;&gt;0,K22+Q22,"")</f>
        <v>1</v>
      </c>
      <c r="F22" s="42">
        <f>IF(L22+R22&lt;&gt;0,L22+R22,"")</f>
      </c>
      <c r="G22" s="42">
        <f ca="1">IF(NOW()&gt;$A22,IF(S22+M22&gt;24,24,S22+M22),"")</f>
        <v>5</v>
      </c>
      <c r="H22" s="42"/>
      <c r="I22" s="42"/>
      <c r="J22" s="42">
        <f ca="1">IF(NOW()&gt;$A22,J21+H22+I22,"")</f>
        <v>82.7</v>
      </c>
      <c r="K22" s="42"/>
      <c r="L22" s="42"/>
      <c r="M22" s="42">
        <f ca="1">IF(NOW()&gt;$A22,M21+K22+L22,"")</f>
        <v>3</v>
      </c>
      <c r="N22" s="42"/>
      <c r="O22" s="42"/>
      <c r="P22" s="42">
        <f ca="1">IF(NOW()&gt;$A22,P21+N22+O22,"")</f>
        <v>29.3</v>
      </c>
      <c r="Q22" s="42">
        <v>1</v>
      </c>
      <c r="R22" s="42"/>
      <c r="S22" s="42">
        <f ca="1">IF(NOW()&gt;$A22,IF(S21+Q22+R22&gt;24,24,S21+Q22+R22),"")</f>
        <v>2</v>
      </c>
    </row>
    <row r="23" spans="1:19" ht="12.75">
      <c r="A23" s="34">
        <f>A22+14</f>
        <v>39585</v>
      </c>
      <c r="B23" s="42">
        <f>IF(H23+N23&lt;&gt;0,H23+N23,"")</f>
      </c>
      <c r="C23" s="42">
        <f>IF(I23+O23&lt;&gt;0,I23+O23,"")</f>
      </c>
      <c r="D23" s="42">
        <f ca="1">IF(NOW()&gt;$A23,P23+J23,"")</f>
        <v>112</v>
      </c>
      <c r="E23" s="42">
        <f>IF(K23+Q23&lt;&gt;0,K23+Q23,"")</f>
        <v>1</v>
      </c>
      <c r="F23" s="42">
        <f>IF(L23+R23&lt;&gt;0,L23+R23,"")</f>
      </c>
      <c r="G23" s="42">
        <f ca="1">IF(NOW()&gt;$A23,IF(S23+M23&gt;24,24,S23+M23),"")</f>
        <v>6</v>
      </c>
      <c r="H23" s="42"/>
      <c r="I23" s="42"/>
      <c r="J23" s="42">
        <f ca="1">IF(NOW()&gt;$A23,J22+H23+I23,"")</f>
        <v>82.7</v>
      </c>
      <c r="K23" s="42"/>
      <c r="L23" s="42"/>
      <c r="M23" s="42">
        <f ca="1">IF(NOW()&gt;$A23,M22+K23+L23,"")</f>
        <v>3</v>
      </c>
      <c r="N23" s="42"/>
      <c r="O23" s="42"/>
      <c r="P23" s="42">
        <f ca="1">IF(NOW()&gt;$A23,P22+N23+O23,"")</f>
        <v>29.3</v>
      </c>
      <c r="Q23" s="42">
        <v>1</v>
      </c>
      <c r="R23" s="42"/>
      <c r="S23" s="42">
        <f ca="1">IF(NOW()&gt;$A23,IF(S22+Q23+R23&gt;24,24,S22+Q23+R23),"")</f>
        <v>3</v>
      </c>
    </row>
    <row r="24" spans="1:19" ht="12.75">
      <c r="A24" s="34">
        <f>A23+14</f>
        <v>39599</v>
      </c>
      <c r="B24" s="42">
        <f>IF(H24+N24&lt;&gt;0,H24+N24,"")</f>
      </c>
      <c r="C24" s="42">
        <f>IF(I24+O24&lt;&gt;0,I24+O24,"")</f>
      </c>
      <c r="D24" s="42">
        <f ca="1">IF(NOW()&gt;$A24,P24+J24,"")</f>
        <v>112</v>
      </c>
      <c r="E24" s="42">
        <f>IF(K24+Q24&lt;&gt;0,K24+Q24,"")</f>
      </c>
      <c r="F24" s="42">
        <f>IF(L24+R24&lt;&gt;0,L24+R24,"")</f>
      </c>
      <c r="G24" s="42">
        <f ca="1">IF(NOW()&gt;$A24,IF(S24+M24&gt;24,24,S24+M24),"")</f>
        <v>6</v>
      </c>
      <c r="H24" s="42"/>
      <c r="I24" s="42"/>
      <c r="J24" s="42">
        <f ca="1">IF(NOW()&gt;$A24,J23+H24+I24,"")</f>
        <v>82.7</v>
      </c>
      <c r="K24" s="42"/>
      <c r="L24" s="42"/>
      <c r="M24" s="42">
        <f ca="1">IF(NOW()&gt;$A24,M23+K24+L24,"")</f>
        <v>3</v>
      </c>
      <c r="N24" s="42"/>
      <c r="O24" s="42"/>
      <c r="P24" s="42">
        <f ca="1">IF(NOW()&gt;$A24,P23+N24+O24,"")</f>
        <v>29.3</v>
      </c>
      <c r="Q24" s="59">
        <v>0</v>
      </c>
      <c r="R24" s="42"/>
      <c r="S24" s="42">
        <f ca="1">IF(NOW()&gt;$A24,IF(S23+Q24+R24&gt;24,24,S23+Q24+R24),"")</f>
        <v>3</v>
      </c>
    </row>
    <row r="25" spans="1:19" ht="12.75">
      <c r="A25" s="34">
        <f>A24+14</f>
        <v>39613</v>
      </c>
      <c r="B25" s="42">
        <f>IF(H25+N25&lt;&gt;0,H25+N25,"")</f>
      </c>
      <c r="C25" s="42">
        <f>IF(I25+O25&lt;&gt;0,I25+O25,"")</f>
      </c>
      <c r="D25" s="42">
        <f ca="1">IF(NOW()&gt;$A25,P25+J25,"")</f>
        <v>112</v>
      </c>
      <c r="E25" s="42">
        <f>IF(K25+Q25&lt;&gt;0,K25+Q25,"")</f>
        <v>1</v>
      </c>
      <c r="F25" s="42">
        <f>IF(L25+R25&lt;&gt;0,L25+R25,"")</f>
      </c>
      <c r="G25" s="42">
        <f ca="1">IF(NOW()&gt;$A25,IF(S25+M25&gt;24,24,S25+M25),"")</f>
        <v>7</v>
      </c>
      <c r="H25" s="42"/>
      <c r="I25" s="42"/>
      <c r="J25" s="42">
        <f ca="1">IF(NOW()&gt;$A25,J24+H25+I25,"")</f>
        <v>82.7</v>
      </c>
      <c r="K25" s="42"/>
      <c r="L25" s="42"/>
      <c r="M25" s="42">
        <f ca="1">IF(NOW()&gt;$A25,M24+K25+L25,"")</f>
        <v>3</v>
      </c>
      <c r="N25" s="42"/>
      <c r="O25" s="42"/>
      <c r="P25" s="42">
        <f ca="1">IF(NOW()&gt;$A25,P24+N25+O25,"")</f>
        <v>29.3</v>
      </c>
      <c r="Q25" s="42">
        <v>1</v>
      </c>
      <c r="R25" s="42"/>
      <c r="S25" s="42">
        <f ca="1">IF(NOW()&gt;$A25,IF(S24+Q25+R25&gt;24,24,S24+Q25+R25),"")</f>
        <v>4</v>
      </c>
    </row>
    <row r="26" spans="1:19" ht="12.75">
      <c r="A26" s="34">
        <f>A25+14</f>
        <v>39627</v>
      </c>
      <c r="B26" s="42">
        <f>IF(H26+N26&lt;&gt;0,H26+N26,"")</f>
      </c>
      <c r="C26" s="42">
        <f>IF(I26+O26&lt;&gt;0,I26+O26,"")</f>
      </c>
      <c r="D26" s="42">
        <f ca="1">IF(NOW()&gt;$A26,P26+J26,"")</f>
        <v>112</v>
      </c>
      <c r="E26" s="42">
        <f>IF(K26+Q26&lt;&gt;0,K26+Q26,"")</f>
        <v>1</v>
      </c>
      <c r="F26" s="42">
        <f>IF(L26+R26&lt;&gt;0,L26+R26,"")</f>
      </c>
      <c r="G26" s="42">
        <f ca="1">IF(NOW()&gt;$A26,IF(S26+M26&gt;24,24,S26+M26),"")</f>
        <v>8</v>
      </c>
      <c r="H26" s="42"/>
      <c r="I26" s="42"/>
      <c r="J26" s="42">
        <f ca="1">IF(NOW()&gt;$A26,J25+H26+I26,"")</f>
        <v>82.7</v>
      </c>
      <c r="K26" s="42"/>
      <c r="L26" s="42"/>
      <c r="M26" s="42">
        <f ca="1">IF(NOW()&gt;$A26,M25+K26+L26,"")</f>
        <v>3</v>
      </c>
      <c r="N26" s="42"/>
      <c r="O26" s="42"/>
      <c r="P26" s="42">
        <f ca="1">IF(NOW()&gt;$A26,P25+N26+O26,"")</f>
        <v>29.3</v>
      </c>
      <c r="Q26" s="42">
        <v>1</v>
      </c>
      <c r="R26" s="42"/>
      <c r="S26" s="42">
        <f ca="1">IF(NOW()&gt;$A26,IF(S25+Q26+R26&gt;24,24,S25+Q26+R26),"")</f>
        <v>5</v>
      </c>
    </row>
    <row r="27" spans="1:19" ht="12.75">
      <c r="A27" s="34">
        <f>A26+14</f>
        <v>39641</v>
      </c>
      <c r="B27" s="42">
        <f>IF(H27+N27&lt;&gt;0,H27+N27,"")</f>
      </c>
      <c r="C27" s="42">
        <f>IF(I27+O27&lt;&gt;0,I27+O27,"")</f>
        <v>-21.25</v>
      </c>
      <c r="D27" s="42">
        <f ca="1">IF(NOW()&gt;$A27,P27+J27,"")</f>
        <v>90.75</v>
      </c>
      <c r="E27" s="42">
        <f>IF(K27+Q27&lt;&gt;0,K27+Q27,"")</f>
        <v>1</v>
      </c>
      <c r="F27" s="42">
        <f>IF(L27+R27&lt;&gt;0,L27+R27,"")</f>
      </c>
      <c r="G27" s="42">
        <f ca="1">IF(NOW()&gt;$A27,IF(S27+M27&gt;24,24,S27+M27),"")</f>
        <v>9</v>
      </c>
      <c r="H27" s="42"/>
      <c r="I27" s="42">
        <v>-21.25</v>
      </c>
      <c r="J27" s="42">
        <f ca="1">IF(NOW()&gt;$A27,J26+H27+I27,"")</f>
        <v>61.45</v>
      </c>
      <c r="K27" s="42"/>
      <c r="L27" s="42"/>
      <c r="M27" s="42">
        <f ca="1">IF(NOW()&gt;$A27,M26+K27+L27,"")</f>
        <v>3</v>
      </c>
      <c r="N27" s="42"/>
      <c r="O27" s="42"/>
      <c r="P27" s="42">
        <f ca="1">IF(NOW()&gt;$A27,P26+N27+O27,"")</f>
        <v>29.3</v>
      </c>
      <c r="Q27" s="42">
        <v>1</v>
      </c>
      <c r="R27" s="42"/>
      <c r="S27" s="42">
        <f ca="1">IF(NOW()&gt;$A27,IF(S26+Q27+R27&gt;24,24,S26+Q27+R27),"")</f>
        <v>6</v>
      </c>
    </row>
    <row r="28" spans="1:19" ht="12.75">
      <c r="A28" s="34">
        <f>A27+14</f>
        <v>39655</v>
      </c>
      <c r="B28" s="42">
        <f>IF(H28+N28&lt;&gt;0,H28+N28,"")</f>
      </c>
      <c r="C28" s="42">
        <f>IF(I28+O28&lt;&gt;0,I28+O28,"")</f>
      </c>
      <c r="D28" s="42">
        <f ca="1">IF(NOW()&gt;$A28,P28+J28,"")</f>
        <v>90.75</v>
      </c>
      <c r="E28" s="42">
        <f>IF(K28+Q28&lt;&gt;0,K28+Q28,"")</f>
        <v>1</v>
      </c>
      <c r="F28" s="42">
        <f>IF(L28+R28&lt;&gt;0,L28+R28,"")</f>
      </c>
      <c r="G28" s="42">
        <f ca="1">IF(NOW()&gt;$A28,IF(S28+M28&gt;24,24,S28+M28),"")</f>
        <v>10</v>
      </c>
      <c r="H28" s="42"/>
      <c r="I28" s="42"/>
      <c r="J28" s="42">
        <f ca="1">IF(NOW()&gt;$A28,J27+H28+I28,"")</f>
        <v>61.45</v>
      </c>
      <c r="K28" s="42"/>
      <c r="L28" s="42"/>
      <c r="M28" s="42">
        <f ca="1">IF(NOW()&gt;$A28,M27+K28+L28,"")</f>
        <v>3</v>
      </c>
      <c r="N28" s="42"/>
      <c r="O28" s="42"/>
      <c r="P28" s="42">
        <f ca="1">IF(NOW()&gt;$A28,P27+N28+O28,"")</f>
        <v>29.3</v>
      </c>
      <c r="Q28" s="42">
        <v>1</v>
      </c>
      <c r="R28" s="42"/>
      <c r="S28" s="42">
        <f ca="1">IF(NOW()&gt;$A28,IF(S27+Q28+R28&gt;24,24,S27+Q28+R28),"")</f>
        <v>7</v>
      </c>
    </row>
    <row r="29" spans="1:19" ht="12.75">
      <c r="A29" s="34">
        <f>A28+14</f>
        <v>39669</v>
      </c>
      <c r="B29" s="42">
        <f>IF(H29+N29&lt;&gt;0,H29+N29,"")</f>
      </c>
      <c r="C29" s="42">
        <f>IF(I29+O29&lt;&gt;0,I29+O29,"")</f>
      </c>
      <c r="D29" s="42">
        <f ca="1">IF(NOW()&gt;$A29,P29+J29,"")</f>
        <v>90.75</v>
      </c>
      <c r="E29" s="42">
        <f>IF(K29+Q29&lt;&gt;0,K29+Q29,"")</f>
        <v>1</v>
      </c>
      <c r="F29" s="42">
        <f>IF(L29+R29&lt;&gt;0,L29+R29,"")</f>
      </c>
      <c r="G29" s="42">
        <f ca="1">IF(NOW()&gt;$A29,IF(S29+M29&gt;24,24,S29+M29),"")</f>
        <v>11</v>
      </c>
      <c r="H29" s="42"/>
      <c r="I29" s="42"/>
      <c r="J29" s="42">
        <f ca="1">IF(NOW()&gt;$A29,J28+H29+I29,"")</f>
        <v>61.45</v>
      </c>
      <c r="K29" s="42"/>
      <c r="L29" s="42"/>
      <c r="M29" s="42">
        <f ca="1">IF(NOW()&gt;$A29,M28+K29+L29,"")</f>
        <v>3</v>
      </c>
      <c r="N29" s="42"/>
      <c r="O29" s="42"/>
      <c r="P29" s="42">
        <f ca="1">IF(NOW()&gt;$A29,P28+N29+O29,"")</f>
        <v>29.3</v>
      </c>
      <c r="Q29" s="42">
        <v>1</v>
      </c>
      <c r="R29" s="42"/>
      <c r="S29" s="42">
        <f ca="1">IF(NOW()&gt;$A29,IF(S28+Q29+R29&gt;24,24,S28+Q29+R29),"")</f>
        <v>8</v>
      </c>
    </row>
    <row r="30" spans="1:19" ht="12.75">
      <c r="A30" s="34">
        <f>A29+14</f>
        <v>39683</v>
      </c>
      <c r="B30" s="42">
        <f>IF(H30+N30&lt;&gt;0,H30+N30,"")</f>
      </c>
      <c r="C30" s="42">
        <f>IF(I30+O30&lt;&gt;0,I30+O30,"")</f>
      </c>
      <c r="D30" s="42">
        <f ca="1">IF(NOW()&gt;$A30,P30+J30,"")</f>
        <v>90.75</v>
      </c>
      <c r="E30" s="42">
        <f>IF(K30+Q30&lt;&gt;0,K30+Q30,"")</f>
        <v>1</v>
      </c>
      <c r="F30" s="42">
        <f>IF(L30+R30&lt;&gt;0,L30+R30,"")</f>
      </c>
      <c r="G30" s="42">
        <f ca="1">IF(NOW()&gt;$A30,IF(S30+M30&gt;24,24,S30+M30),"")</f>
        <v>12</v>
      </c>
      <c r="H30" s="42"/>
      <c r="I30" s="42"/>
      <c r="J30" s="42">
        <f ca="1">IF(NOW()&gt;$A30,J29+H30+I30,"")</f>
        <v>61.45</v>
      </c>
      <c r="K30" s="42"/>
      <c r="L30" s="42"/>
      <c r="M30" s="42">
        <f ca="1">IF(NOW()&gt;$A30,M29+K30+L30,"")</f>
        <v>3</v>
      </c>
      <c r="N30" s="42"/>
      <c r="O30" s="42"/>
      <c r="P30" s="42">
        <f ca="1">IF(NOW()&gt;$A30,P29+N30+O30,"")</f>
        <v>29.3</v>
      </c>
      <c r="Q30" s="42">
        <v>1</v>
      </c>
      <c r="R30" s="42"/>
      <c r="S30" s="42">
        <f ca="1">IF(NOW()&gt;$A30,IF(S29+Q30+R30&gt;24,24,S29+Q30+R30),"")</f>
        <v>9</v>
      </c>
    </row>
    <row r="31" spans="1:19" ht="12.75">
      <c r="A31" s="34">
        <f>A30+14</f>
        <v>39697</v>
      </c>
      <c r="B31" s="42">
        <f>IF(H31+N31&lt;&gt;0,H31+N31,"")</f>
      </c>
      <c r="C31" s="42">
        <f>IF(I31+O31&lt;&gt;0,I31+O31,"")</f>
        <v>-17.5</v>
      </c>
      <c r="D31" s="42">
        <f ca="1">IF(NOW()&gt;$A31,P31+J31,"")</f>
        <v>73.25</v>
      </c>
      <c r="E31" s="42">
        <f>IF(K31+Q31&lt;&gt;0,K31+Q31,"")</f>
        <v>1</v>
      </c>
      <c r="F31" s="42">
        <f>IF(L31+R31&lt;&gt;0,L31+R31,"")</f>
      </c>
      <c r="G31" s="42">
        <f ca="1">IF(NOW()&gt;$A31,IF(S31+M31&gt;24,24,S31+M31),"")</f>
        <v>13</v>
      </c>
      <c r="H31" s="42"/>
      <c r="I31" s="42">
        <v>-17.5</v>
      </c>
      <c r="J31" s="42">
        <f ca="1">IF(NOW()&gt;$A31,J30+H31+I31,"")</f>
        <v>43.95</v>
      </c>
      <c r="K31" s="42"/>
      <c r="L31" s="42"/>
      <c r="M31" s="42">
        <f ca="1">IF(NOW()&gt;$A31,M30+K31+L31,"")</f>
        <v>3</v>
      </c>
      <c r="N31" s="42"/>
      <c r="O31" s="42"/>
      <c r="P31" s="42">
        <f ca="1">IF(NOW()&gt;$A31,P30+N31+O31,"")</f>
        <v>29.3</v>
      </c>
      <c r="Q31" s="42">
        <v>1</v>
      </c>
      <c r="R31" s="42"/>
      <c r="S31" s="42">
        <f ca="1">IF(NOW()&gt;$A31,IF(S30+Q31+R31&gt;24,24,S30+Q31+R31),"")</f>
        <v>10</v>
      </c>
    </row>
    <row r="32" spans="1:19" ht="12.75">
      <c r="A32" s="34">
        <f>A31+14</f>
        <v>39711</v>
      </c>
      <c r="B32" s="42">
        <f>IF(H32+N32&lt;&gt;0,H32+N32,"")</f>
      </c>
      <c r="C32" s="42">
        <f>IF(I32+O32&lt;&gt;0,I32+O32,"")</f>
      </c>
      <c r="D32" s="42">
        <f ca="1">IF(NOW()&gt;$A32,P32+J32,"")</f>
        <v>73.25</v>
      </c>
      <c r="E32" s="42">
        <f>IF(K32+Q32&lt;&gt;0,K32+Q32,"")</f>
        <v>1</v>
      </c>
      <c r="F32" s="42">
        <f>IF(L32+R32&lt;&gt;0,L32+R32,"")</f>
      </c>
      <c r="G32" s="42">
        <f ca="1">IF(NOW()&gt;$A32,IF(S32+M32&gt;24,24,S32+M32),"")</f>
        <v>14</v>
      </c>
      <c r="H32" s="42"/>
      <c r="I32" s="42"/>
      <c r="J32" s="42">
        <f ca="1">IF(NOW()&gt;$A32,J31+H32+I32,"")</f>
        <v>43.95</v>
      </c>
      <c r="K32" s="42"/>
      <c r="L32" s="42"/>
      <c r="M32" s="42">
        <f ca="1">IF(NOW()&gt;$A32,M31+K32+L32,"")</f>
        <v>3</v>
      </c>
      <c r="N32" s="42"/>
      <c r="O32" s="42"/>
      <c r="P32" s="42">
        <f ca="1">IF(NOW()&gt;$A32,P31+N32+O32,"")</f>
        <v>29.3</v>
      </c>
      <c r="Q32" s="42">
        <v>1</v>
      </c>
      <c r="R32" s="42"/>
      <c r="S32" s="42">
        <f ca="1">IF(NOW()&gt;$A32,IF(S31+Q32+R32&gt;24,24,S31+Q32+R32),"")</f>
        <v>11</v>
      </c>
    </row>
    <row r="33" spans="1:19" ht="12.75">
      <c r="A33" s="34">
        <f>A32+14</f>
        <v>39725</v>
      </c>
      <c r="B33" s="42">
        <f>IF(H33+N33&lt;&gt;0,H33+N33,"")</f>
      </c>
      <c r="C33" s="42">
        <f>IF(I33+O33&lt;&gt;0,I33+O33,"")</f>
      </c>
      <c r="D33" s="42">
        <f ca="1">IF(NOW()&gt;$A33,P33+J33,"")</f>
        <v>73.25</v>
      </c>
      <c r="E33" s="42">
        <f>IF(K33+Q33&lt;&gt;0,K33+Q33,"")</f>
        <v>1</v>
      </c>
      <c r="F33" s="42">
        <f>IF(L33+R33&lt;&gt;0,L33+R33,"")</f>
      </c>
      <c r="G33" s="42">
        <f ca="1">IF(NOW()&gt;$A33,IF(S33+M33&gt;24,24,S33+M33),"")</f>
        <v>15</v>
      </c>
      <c r="H33" s="42"/>
      <c r="I33" s="42"/>
      <c r="J33" s="42">
        <f ca="1">IF(NOW()&gt;$A33,J32+H33+I33,"")</f>
        <v>43.95</v>
      </c>
      <c r="K33" s="42"/>
      <c r="L33" s="42"/>
      <c r="M33" s="42">
        <f ca="1">IF(NOW()&gt;$A33,M32+K33+L33,"")</f>
        <v>3</v>
      </c>
      <c r="N33" s="42"/>
      <c r="O33" s="42"/>
      <c r="P33" s="42">
        <f ca="1">IF(NOW()&gt;$A33,P32+N33+O33,"")</f>
        <v>29.3</v>
      </c>
      <c r="Q33" s="42">
        <v>1</v>
      </c>
      <c r="R33" s="42"/>
      <c r="S33" s="42">
        <f ca="1">IF(NOW()&gt;$A33,IF(S32+Q33+R33&gt;24,24,S32+Q33+R33),"")</f>
        <v>12</v>
      </c>
    </row>
    <row r="34" spans="1:19" ht="12.75">
      <c r="A34" s="34">
        <f>A33+14</f>
        <v>39739</v>
      </c>
      <c r="B34" s="42">
        <f>IF(H34+N34&lt;&gt;0,H34+N34,"")</f>
      </c>
      <c r="C34" s="42">
        <f>IF(I34+O34&lt;&gt;0,I34+O34,"")</f>
      </c>
      <c r="D34" s="42">
        <f ca="1">IF(NOW()&gt;$A34,P34+J34,"")</f>
        <v>73.25</v>
      </c>
      <c r="E34" s="42">
        <f>IF(K34+Q34&lt;&gt;0,K34+Q34,"")</f>
        <v>1</v>
      </c>
      <c r="F34" s="42">
        <f>IF(L34+R34&lt;&gt;0,L34+R34,"")</f>
      </c>
      <c r="G34" s="42">
        <f ca="1">IF(NOW()&gt;$A34,IF(S34+M34&gt;24,24,S34+M34),"")</f>
        <v>13</v>
      </c>
      <c r="H34" s="42"/>
      <c r="I34" s="42"/>
      <c r="J34" s="42">
        <f ca="1">IF(NOW()&gt;$A34,J33+H34+I34,"")</f>
        <v>43.95</v>
      </c>
      <c r="K34" s="64"/>
      <c r="L34" s="64"/>
      <c r="M34" s="64">
        <v>0</v>
      </c>
      <c r="N34" s="42"/>
      <c r="O34" s="42"/>
      <c r="P34" s="42">
        <f ca="1">IF(NOW()&gt;$A34,P33+N34+O34,"")</f>
        <v>29.3</v>
      </c>
      <c r="Q34" s="42">
        <v>1</v>
      </c>
      <c r="R34" s="42"/>
      <c r="S34" s="42">
        <f ca="1">IF(NOW()&gt;$A34,IF(S33+Q34+R34&gt;24,24,S33+Q34+R34),"")</f>
        <v>13</v>
      </c>
    </row>
    <row r="35" spans="1:19" ht="12.75">
      <c r="A35" s="34">
        <f>A34+14</f>
        <v>39753</v>
      </c>
      <c r="B35" s="42">
        <f>IF(H35+N35&lt;&gt;0,H35+N35,"")</f>
      </c>
      <c r="C35" s="42">
        <f>IF(I35+O35&lt;&gt;0,I35+O35,"")</f>
        <v>-18.25</v>
      </c>
      <c r="D35" s="42">
        <f ca="1">IF(NOW()&gt;$A35,P35+J35,"")</f>
        <v>55</v>
      </c>
      <c r="E35" s="42">
        <f>IF(K35+Q35&lt;&gt;0,K35+Q35,"")</f>
        <v>1</v>
      </c>
      <c r="F35" s="42">
        <f>IF(L35+R35&lt;&gt;0,L35+R35,"")</f>
        <v>-13</v>
      </c>
      <c r="G35" s="42">
        <f ca="1">IF(NOW()&gt;$A35,IF(S35+M35&gt;24,24,S35+M35),"")</f>
        <v>1</v>
      </c>
      <c r="H35" s="42"/>
      <c r="I35" s="42">
        <v>-18.25</v>
      </c>
      <c r="J35" s="42">
        <f ca="1">IF(NOW()&gt;$A35,J34+H35+I35,"")</f>
        <v>25.700000000000003</v>
      </c>
      <c r="K35" s="64"/>
      <c r="L35" s="64"/>
      <c r="M35" s="64">
        <f ca="1">IF(NOW()&gt;$A35,M34+K35+L35,"")</f>
        <v>0</v>
      </c>
      <c r="N35" s="42"/>
      <c r="O35" s="42"/>
      <c r="P35" s="42">
        <f ca="1">IF(NOW()&gt;$A35,P34+N35+O35,"")</f>
        <v>29.3</v>
      </c>
      <c r="Q35" s="42">
        <v>1</v>
      </c>
      <c r="R35" s="42">
        <v>-13</v>
      </c>
      <c r="S35" s="42">
        <f ca="1">IF(NOW()&gt;$A35,IF(S34+Q35+R35&gt;24,24,S34+Q35+R35),"")</f>
        <v>1</v>
      </c>
    </row>
    <row r="36" spans="1:19" ht="12.75">
      <c r="A36" s="34">
        <f>A35+14</f>
        <v>39767</v>
      </c>
      <c r="B36" s="42">
        <f>IF(H36+N36&lt;&gt;0,H36+N36,"")</f>
      </c>
      <c r="C36" s="42">
        <f>IF(I36+O36&lt;&gt;0,I36+O36,"")</f>
      </c>
      <c r="D36" s="42">
        <f ca="1">IF(NOW()&gt;$A36,P36+J36,"")</f>
        <v>55</v>
      </c>
      <c r="E36" s="42">
        <f>IF(K36+Q36&lt;&gt;0,K36+Q36,"")</f>
        <v>1</v>
      </c>
      <c r="F36" s="42">
        <f>IF(L36+R36&lt;&gt;0,L36+R36,"")</f>
      </c>
      <c r="G36" s="42">
        <f ca="1">IF(NOW()&gt;$A36,IF(S36+M36&gt;24,24,S36+M36),"")</f>
        <v>2</v>
      </c>
      <c r="H36" s="42"/>
      <c r="I36" s="42"/>
      <c r="J36" s="42">
        <f ca="1">IF(NOW()&gt;$A36,J35+H36+I36,"")</f>
        <v>25.700000000000003</v>
      </c>
      <c r="K36" s="64"/>
      <c r="L36" s="64"/>
      <c r="M36" s="64">
        <f ca="1">IF(NOW()&gt;$A36,M35+K36+L36,"")</f>
        <v>0</v>
      </c>
      <c r="N36" s="42"/>
      <c r="O36" s="42"/>
      <c r="P36" s="42">
        <f ca="1">IF(NOW()&gt;$A36,P35+N36+O36,"")</f>
        <v>29.3</v>
      </c>
      <c r="Q36" s="42">
        <v>1</v>
      </c>
      <c r="R36" s="42"/>
      <c r="S36" s="42">
        <f ca="1">IF(NOW()&gt;$A36,IF(S35+Q36+R36&gt;24,24,S35+Q36+R36),"")</f>
        <v>2</v>
      </c>
    </row>
    <row r="37" spans="1:19" ht="12.75">
      <c r="A37" s="34">
        <f>A36+14</f>
        <v>39781</v>
      </c>
      <c r="B37" s="42">
        <f>IF(H37+N37&lt;&gt;0,H37+N37,"")</f>
      </c>
      <c r="C37" s="42">
        <f>IF(I37+O37&lt;&gt;0,I37+O37,"")</f>
        <v>-24</v>
      </c>
      <c r="D37" s="42">
        <f ca="1">IF(NOW()&gt;$A37,P37+J37,"")</f>
        <v>31.000000000000004</v>
      </c>
      <c r="E37" s="42">
        <f>IF(K37+Q37&lt;&gt;0,K37+Q37,"")</f>
      </c>
      <c r="F37" s="42">
        <f>IF(L37+R37&lt;&gt;0,L37+R37,"")</f>
      </c>
      <c r="G37" s="42">
        <f ca="1">IF(NOW()&gt;$A37,IF(S37+M37&gt;24,24,S37+M37),"")</f>
        <v>2</v>
      </c>
      <c r="H37" s="42"/>
      <c r="I37" s="42">
        <v>-24</v>
      </c>
      <c r="J37" s="42">
        <f ca="1">IF(NOW()&gt;$A37,J36+H37+I37,"")</f>
        <v>1.7000000000000028</v>
      </c>
      <c r="K37" s="64"/>
      <c r="L37" s="64"/>
      <c r="M37" s="64">
        <f ca="1">IF(NOW()&gt;$A37,M36+K37+L37,"")</f>
        <v>0</v>
      </c>
      <c r="N37" s="42"/>
      <c r="O37" s="42"/>
      <c r="P37" s="42">
        <f ca="1">IF(NOW()&gt;$A37,P36+N37+O37,"")</f>
        <v>29.3</v>
      </c>
      <c r="Q37" s="59">
        <v>0</v>
      </c>
      <c r="R37" s="42"/>
      <c r="S37" s="42">
        <f ca="1">IF(NOW()&gt;$A37,IF(S36+Q37+R37&gt;24,24,S36+Q37+R37),"")</f>
        <v>2</v>
      </c>
    </row>
    <row r="38" spans="1:19" ht="12.75">
      <c r="A38" s="34">
        <f>A37+14</f>
        <v>39795</v>
      </c>
      <c r="B38" s="42">
        <f>IF(H38+N38&lt;&gt;0,H38+N38,"")</f>
      </c>
      <c r="C38" s="42">
        <f>IF(I38+O38&lt;&gt;0,I38+O38,"")</f>
      </c>
      <c r="D38" s="42">
        <f ca="1">IF(NOW()&gt;$A38,P38+J38,"")</f>
        <v>31.000000000000004</v>
      </c>
      <c r="E38" s="42">
        <f>IF(K38+Q38&lt;&gt;0,K38+Q38,"")</f>
        <v>1</v>
      </c>
      <c r="F38" s="42">
        <f>IF(L38+R38&lt;&gt;0,L38+R38,"")</f>
      </c>
      <c r="G38" s="42">
        <f ca="1">IF(NOW()&gt;$A38,IF(S38+M38&gt;24,24,S38+M38),"")</f>
        <v>3</v>
      </c>
      <c r="H38" s="42"/>
      <c r="I38" s="42"/>
      <c r="J38" s="42">
        <f ca="1">IF(NOW()&gt;$A38,J37+H38+I38,"")</f>
        <v>1.7000000000000028</v>
      </c>
      <c r="K38" s="64"/>
      <c r="L38" s="64"/>
      <c r="M38" s="64">
        <f ca="1">IF(NOW()&gt;$A38,M37+K38+L38,"")</f>
        <v>0</v>
      </c>
      <c r="N38" s="42"/>
      <c r="O38" s="42"/>
      <c r="P38" s="42">
        <f ca="1">IF(NOW()&gt;$A38,P37+N38+O38,"")</f>
        <v>29.3</v>
      </c>
      <c r="Q38" s="42">
        <v>1</v>
      </c>
      <c r="R38" s="42"/>
      <c r="S38" s="42">
        <f ca="1">IF(NOW()&gt;$A38,IF(S37+Q38+R38&gt;24,24,S37+Q38+R38),"")</f>
        <v>3</v>
      </c>
    </row>
    <row r="39" spans="1:19" ht="12.75">
      <c r="A39" s="34">
        <f>A38+14</f>
        <v>39809</v>
      </c>
      <c r="B39" s="42">
        <f>IF(H39+N39&lt;&gt;0,H39+N39,"")</f>
      </c>
      <c r="C39" s="42">
        <f>IF(I39+O39&lt;&gt;0,I39+O39,"")</f>
        <v>-8</v>
      </c>
      <c r="D39" s="42">
        <f ca="1">IF(NOW()&gt;$A39,P39+J39,"")</f>
        <v>23.000000000000004</v>
      </c>
      <c r="E39" s="42">
        <f>IF(K39+Q39&lt;&gt;0,K39+Q39,"")</f>
        <v>1</v>
      </c>
      <c r="F39" s="42">
        <f>IF(L39+R39&lt;&gt;0,L39+R39,"")</f>
      </c>
      <c r="G39" s="42">
        <f ca="1">IF(NOW()&gt;$A39,IF(S39+M39&gt;24,24,S39+M39),"")</f>
        <v>4</v>
      </c>
      <c r="H39" s="42"/>
      <c r="I39" s="42"/>
      <c r="J39" s="42">
        <f ca="1">IF(NOW()&gt;$A39,J38+H39+I39,"")</f>
        <v>1.7000000000000028</v>
      </c>
      <c r="K39" s="64"/>
      <c r="L39" s="64"/>
      <c r="M39" s="64">
        <f ca="1">IF(NOW()&gt;$A39,M38+K39+L39,"")</f>
        <v>0</v>
      </c>
      <c r="N39" s="42"/>
      <c r="O39" s="42">
        <v>-8</v>
      </c>
      <c r="P39" s="42">
        <f ca="1">IF(NOW()&gt;$A39,P38+N39+O39,"")</f>
        <v>21.3</v>
      </c>
      <c r="Q39" s="42">
        <v>1</v>
      </c>
      <c r="R39" s="42"/>
      <c r="S39" s="42">
        <f ca="1">IF(NOW()&gt;$A39,IF(S38+Q39+R39&gt;24,24,S38+Q39+R39),"")</f>
        <v>4</v>
      </c>
    </row>
    <row r="40" spans="1:19" ht="12.75">
      <c r="A40" s="34">
        <f>A39+14</f>
        <v>39823</v>
      </c>
      <c r="B40" s="42">
        <f>IF(H40+N40&lt;&gt;0,H40+N40,"")</f>
      </c>
      <c r="C40" s="42">
        <f>IF(I40+O40&lt;&gt;0,I40+O40,"")</f>
        <v>-22</v>
      </c>
      <c r="D40" s="42">
        <f ca="1">IF(NOW()&gt;$A40,P40+J40,"")</f>
        <v>1</v>
      </c>
      <c r="E40" s="42">
        <f>IF(K40+Q40&lt;&gt;0,K40+Q40,"")</f>
        <v>1</v>
      </c>
      <c r="F40" s="42">
        <f>IF(L40+R40&lt;&gt;0,L40+R40,"")</f>
      </c>
      <c r="G40" s="42">
        <f ca="1">IF(NOW()&gt;$A40,IF(S40+M40&gt;24,24,S40+M40),"")</f>
        <v>5</v>
      </c>
      <c r="H40" s="42"/>
      <c r="I40" s="42">
        <v>-1.7000000000000002</v>
      </c>
      <c r="J40" s="42">
        <f ca="1">IF(NOW()&gt;$A40,J39+H40+I40,"")</f>
        <v>0</v>
      </c>
      <c r="K40" s="64"/>
      <c r="L40" s="64"/>
      <c r="M40" s="64">
        <f ca="1">IF(NOW()&gt;$A40,M39+K40+L40,"")</f>
        <v>0</v>
      </c>
      <c r="N40" s="42"/>
      <c r="O40" s="42">
        <v>-20.3</v>
      </c>
      <c r="P40" s="42">
        <f ca="1">IF(NOW()&gt;$A40,P39+N40+O40,"")</f>
        <v>1</v>
      </c>
      <c r="Q40" s="42">
        <v>1</v>
      </c>
      <c r="R40" s="42"/>
      <c r="S40" s="42">
        <f ca="1">IF(NOW()&gt;$A40,IF(S39+Q40+R40&gt;24,24,S39+Q40+R40),"")</f>
        <v>5</v>
      </c>
    </row>
    <row r="41" spans="1:19" ht="12.75">
      <c r="A41" s="34">
        <f>A40+14</f>
        <v>39837</v>
      </c>
      <c r="B41" s="42">
        <f>IF(H41+N41&lt;&gt;0,H41+N41,"")</f>
        <v>120</v>
      </c>
      <c r="C41" s="42">
        <f>IF(I41+O41&lt;&gt;0,I41+O41,"")</f>
        <v>-1</v>
      </c>
      <c r="D41" s="42">
        <f ca="1">IF(NOW()&gt;$A41,P41+J41,"")</f>
        <v>120</v>
      </c>
      <c r="E41" s="42">
        <f>IF(K41+Q41&lt;&gt;0,K41+Q41,"")</f>
        <v>1</v>
      </c>
      <c r="F41" s="42">
        <f>IF(L41+R41&lt;&gt;0,L41+R41,"")</f>
      </c>
      <c r="G41" s="42">
        <f ca="1">IF(NOW()&gt;$A41,IF(S41+M41&gt;24,24,S41+M41),"")</f>
        <v>6</v>
      </c>
      <c r="H41" s="64"/>
      <c r="I41" s="64"/>
      <c r="J41" s="64">
        <f ca="1">IF(NOW()&gt;$A41,J40+H41+I41,"")</f>
        <v>0</v>
      </c>
      <c r="K41" s="64"/>
      <c r="L41" s="64"/>
      <c r="M41" s="64">
        <f ca="1">IF(NOW()&gt;$A41,M40+K41+L41,"")</f>
        <v>0</v>
      </c>
      <c r="N41" s="42">
        <v>120</v>
      </c>
      <c r="O41" s="42">
        <v>-1</v>
      </c>
      <c r="P41" s="42">
        <f ca="1">IF(NOW()&gt;$A41,P40+N41+O41,"")</f>
        <v>120</v>
      </c>
      <c r="Q41" s="42">
        <v>1</v>
      </c>
      <c r="R41" s="42"/>
      <c r="S41" s="42">
        <f ca="1">IF(NOW()&gt;$A41,IF(S40+Q41+R41&gt;24,24,S40+Q41+R41),"")</f>
        <v>6</v>
      </c>
    </row>
    <row r="42" spans="1:19" ht="12.75">
      <c r="A42" s="34">
        <f>A41+14</f>
        <v>39851</v>
      </c>
      <c r="B42" s="42">
        <f>IF(H42+N42&lt;&gt;0,H42+N42,"")</f>
      </c>
      <c r="C42" s="42">
        <f>IF(I42+O42&lt;&gt;0,I42+O42,"")</f>
      </c>
      <c r="D42" s="42">
        <f ca="1">IF(NOW()&gt;$A42,P42+J42,"")</f>
        <v>120</v>
      </c>
      <c r="E42" s="42">
        <f>IF(K42+Q42&lt;&gt;0,K42+Q42,"")</f>
        <v>1</v>
      </c>
      <c r="F42" s="42">
        <f>IF(L42+R42&lt;&gt;0,L42+R42,"")</f>
      </c>
      <c r="G42" s="42">
        <f ca="1">IF(NOW()&gt;$A42,IF(S42+M42&gt;24,24,S42+M42),"")</f>
        <v>7</v>
      </c>
      <c r="H42" s="64"/>
      <c r="I42" s="64"/>
      <c r="J42" s="64">
        <f ca="1">IF(NOW()&gt;$A42,J41+H42+I42,"")</f>
        <v>0</v>
      </c>
      <c r="K42" s="64"/>
      <c r="L42" s="64"/>
      <c r="M42" s="64">
        <f ca="1">IF(NOW()&gt;$A42,M41+K42+L42,"")</f>
        <v>0</v>
      </c>
      <c r="N42" s="42"/>
      <c r="O42" s="42"/>
      <c r="P42" s="42">
        <f ca="1">IF(NOW()&gt;$A42,P41+N42+O42,"")</f>
        <v>120</v>
      </c>
      <c r="Q42" s="42">
        <v>1</v>
      </c>
      <c r="R42" s="42"/>
      <c r="S42" s="42">
        <f ca="1">IF(NOW()&gt;$A42,IF(S41+Q42+R42&gt;24,24,S41+Q42+R42),"")</f>
        <v>7</v>
      </c>
    </row>
    <row r="43" spans="1:19" ht="12.75">
      <c r="A43" s="34">
        <f>A42+14</f>
        <v>39865</v>
      </c>
      <c r="B43" s="42">
        <f>IF(H43+N43&lt;&gt;0,H43+N43,"")</f>
      </c>
      <c r="C43" s="42">
        <f>IF(I43+O43&lt;&gt;0,I43+O43,"")</f>
        <v>-5</v>
      </c>
      <c r="D43" s="42">
        <f ca="1">IF(NOW()&gt;$A43,P43+J43,"")</f>
        <v>115</v>
      </c>
      <c r="E43" s="42">
        <f>IF(K43+Q43&lt;&gt;0,K43+Q43,"")</f>
        <v>1</v>
      </c>
      <c r="F43" s="42">
        <f>IF(L43+R43&lt;&gt;0,L43+R43,"")</f>
      </c>
      <c r="G43" s="42">
        <f ca="1">IF(NOW()&gt;$A43,IF(S43+M43&gt;24,24,S43+M43),"")</f>
        <v>8</v>
      </c>
      <c r="H43" s="64"/>
      <c r="I43" s="64"/>
      <c r="J43" s="64">
        <f ca="1">IF(NOW()&gt;$A43,J42+H43+I43,"")</f>
        <v>0</v>
      </c>
      <c r="K43" s="64"/>
      <c r="L43" s="64"/>
      <c r="M43" s="64">
        <f ca="1">IF(NOW()&gt;$A43,M42+K43+L43,"")</f>
        <v>0</v>
      </c>
      <c r="N43" s="42"/>
      <c r="O43" s="42">
        <v>-5</v>
      </c>
      <c r="P43" s="42">
        <f ca="1">IF(NOW()&gt;$A43,P42+N43+O43,"")</f>
        <v>115</v>
      </c>
      <c r="Q43" s="42">
        <v>1</v>
      </c>
      <c r="R43" s="42"/>
      <c r="S43" s="42">
        <f ca="1">IF(NOW()&gt;$A43,IF(S42+Q43+R43&gt;24,24,S42+Q43+R43),"")</f>
        <v>8</v>
      </c>
    </row>
    <row r="44" spans="1:19" ht="12.75">
      <c r="A44" s="34">
        <f>A43+14</f>
        <v>39879</v>
      </c>
      <c r="B44" s="42">
        <f>IF(H44+N44&lt;&gt;0,H44+N44,"")</f>
      </c>
      <c r="C44" s="42">
        <f>IF(I44+O44&lt;&gt;0,I44+O44,"")</f>
      </c>
      <c r="D44" s="42">
        <f ca="1">IF(NOW()&gt;$A44,P44+J44,"")</f>
        <v>115</v>
      </c>
      <c r="E44" s="42">
        <f>IF(K44+Q44&lt;&gt;0,K44+Q44,"")</f>
        <v>1</v>
      </c>
      <c r="F44" s="42">
        <f>IF(L44+R44&lt;&gt;0,L44+R44,"")</f>
      </c>
      <c r="G44" s="42">
        <f ca="1">IF(NOW()&gt;$A44,IF(S44+M44&gt;24,24,S44+M44),"")</f>
        <v>9</v>
      </c>
      <c r="H44" s="64"/>
      <c r="I44" s="64"/>
      <c r="J44" s="64">
        <f ca="1">IF(NOW()&gt;$A44,J43+H44+I44,"")</f>
        <v>0</v>
      </c>
      <c r="K44" s="64"/>
      <c r="L44" s="64"/>
      <c r="M44" s="64">
        <f ca="1">IF(NOW()&gt;$A44,M43+K44+L44,"")</f>
        <v>0</v>
      </c>
      <c r="N44" s="42"/>
      <c r="O44" s="42"/>
      <c r="P44" s="42">
        <f ca="1">IF(NOW()&gt;$A44,P43+N44+O44,"")</f>
        <v>115</v>
      </c>
      <c r="Q44" s="42">
        <v>1</v>
      </c>
      <c r="R44" s="42"/>
      <c r="S44" s="42">
        <f ca="1">IF(NOW()&gt;$A44,IF(S43+Q44+R44&gt;24,24,S43+Q44+R44),"")</f>
        <v>9</v>
      </c>
    </row>
    <row r="45" spans="1:19" ht="12.75">
      <c r="A45" s="34">
        <f>A44+14</f>
        <v>39893</v>
      </c>
      <c r="B45" s="42">
        <f>IF(H45+N45&lt;&gt;0,H45+N45,"")</f>
      </c>
      <c r="C45" s="42">
        <f>IF(I45+O45&lt;&gt;0,I45+O45,"")</f>
        <v>-10.5</v>
      </c>
      <c r="D45" s="42">
        <f ca="1">IF(NOW()&gt;$A45,P45+J45,"")</f>
        <v>104.5</v>
      </c>
      <c r="E45" s="42">
        <f>IF(K45+Q45&lt;&gt;0,K45+Q45,"")</f>
        <v>1</v>
      </c>
      <c r="F45" s="42">
        <f>IF(L45+R45&lt;&gt;0,L45+R45,"")</f>
        <v>-8</v>
      </c>
      <c r="G45" s="42">
        <f ca="1">IF(NOW()&gt;$A45,IF(S45+M45&gt;24,24,S45+M45),"")</f>
        <v>2</v>
      </c>
      <c r="H45" s="64"/>
      <c r="I45" s="64"/>
      <c r="J45" s="64">
        <f ca="1">IF(NOW()&gt;$A45,J44+H45+I45,"")</f>
        <v>0</v>
      </c>
      <c r="K45" s="64"/>
      <c r="L45" s="64"/>
      <c r="M45" s="64">
        <f ca="1">IF(NOW()&gt;$A45,M44+K45+L45,"")</f>
        <v>0</v>
      </c>
      <c r="N45" s="42"/>
      <c r="O45" s="42">
        <v>-10.5</v>
      </c>
      <c r="P45" s="42">
        <f ca="1">IF(NOW()&gt;$A45,P44+N45+O45,"")</f>
        <v>104.5</v>
      </c>
      <c r="Q45" s="42">
        <v>1</v>
      </c>
      <c r="R45" s="42">
        <v>-8</v>
      </c>
      <c r="S45" s="42">
        <f ca="1">IF(NOW()&gt;$A45,IF(S44+Q45+R45&gt;24,24,S44+Q45+R45),"")</f>
        <v>2</v>
      </c>
    </row>
    <row r="46" spans="1:19" ht="12.75">
      <c r="A46" s="34">
        <f>A45+14</f>
        <v>39907</v>
      </c>
      <c r="B46" s="42">
        <f>IF(H46+N46&lt;&gt;0,H46+N46,"")</f>
      </c>
      <c r="C46" s="42">
        <f>IF(I46+O46&lt;&gt;0,I46+O46,"")</f>
        <v>-4</v>
      </c>
      <c r="D46" s="42">
        <f ca="1">IF(NOW()&gt;$A46,P46+J46,"")</f>
        <v>100.5</v>
      </c>
      <c r="E46" s="42">
        <f>IF(K46+Q46&lt;&gt;0,K46+Q46,"")</f>
        <v>1</v>
      </c>
      <c r="F46" s="42">
        <f>IF(L46+R46&lt;&gt;0,L46+R46,"")</f>
      </c>
      <c r="G46" s="42">
        <f ca="1">IF(NOW()&gt;$A46,IF(S46+M46&gt;24,24,S46+M46),"")</f>
        <v>3</v>
      </c>
      <c r="H46" s="64"/>
      <c r="I46" s="64"/>
      <c r="J46" s="64">
        <f ca="1">IF(NOW()&gt;$A46,J45+H46+I46,"")</f>
        <v>0</v>
      </c>
      <c r="K46" s="64"/>
      <c r="L46" s="64"/>
      <c r="M46" s="64">
        <f ca="1">IF(NOW()&gt;$A46,M45+K46+L46,"")</f>
        <v>0</v>
      </c>
      <c r="N46" s="42"/>
      <c r="O46" s="42">
        <v>-4</v>
      </c>
      <c r="P46" s="42">
        <f ca="1">IF(NOW()&gt;$A46,P45+N46+O46,"")</f>
        <v>100.5</v>
      </c>
      <c r="Q46" s="42">
        <v>1</v>
      </c>
      <c r="R46" s="42"/>
      <c r="S46" s="42">
        <f ca="1">IF(NOW()&gt;$A46,IF(S45+Q46+R46&gt;24,24,S45+Q46+R46),"")</f>
        <v>3</v>
      </c>
    </row>
    <row r="47" spans="1:19" ht="12.75">
      <c r="A47" s="34">
        <f>A46+14</f>
        <v>39921</v>
      </c>
      <c r="B47" s="42">
        <f>IF(H47+N47&lt;&gt;0,H47+N47,"")</f>
      </c>
      <c r="C47" s="42">
        <f>IF(I47+O47&lt;&gt;0,I47+O47,"")</f>
      </c>
      <c r="D47" s="42">
        <f ca="1">IF(NOW()&gt;$A47,P47+J47,"")</f>
        <v>100.5</v>
      </c>
      <c r="E47" s="42">
        <f>IF(K47+Q47&lt;&gt;0,K47+Q47,"")</f>
        <v>1</v>
      </c>
      <c r="F47" s="42">
        <f>IF(L47+R47&lt;&gt;0,L47+R47,"")</f>
      </c>
      <c r="G47" s="42">
        <f ca="1">IF(NOW()&gt;$A47,IF(S47+M47&gt;24,24,S47+M47),"")</f>
        <v>4</v>
      </c>
      <c r="H47" s="64"/>
      <c r="I47" s="64"/>
      <c r="J47" s="64">
        <f ca="1">IF(NOW()&gt;$A47,J46+H47+I47,"")</f>
        <v>0</v>
      </c>
      <c r="K47" s="64"/>
      <c r="L47" s="64"/>
      <c r="M47" s="64">
        <f ca="1">IF(NOW()&gt;$A47,M46+K47+L47,"")</f>
        <v>0</v>
      </c>
      <c r="N47" s="42"/>
      <c r="O47" s="42"/>
      <c r="P47" s="42">
        <f ca="1">IF(NOW()&gt;$A47,P46+N47+O47,"")</f>
        <v>100.5</v>
      </c>
      <c r="Q47" s="42">
        <v>1</v>
      </c>
      <c r="R47" s="42"/>
      <c r="S47" s="42">
        <f ca="1">IF(NOW()&gt;$A47,IF(S46+Q47+R47&gt;24,24,S46+Q47+R47),"")</f>
        <v>4</v>
      </c>
    </row>
    <row r="48" spans="1:19" ht="12.75">
      <c r="A48" s="34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</row>
    <row r="49" spans="1:19" ht="7.5" customHeight="1">
      <c r="A49" s="60"/>
      <c r="B49" s="61"/>
      <c r="C49" s="61"/>
      <c r="D49" s="61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3"/>
    </row>
  </sheetData>
  <mergeCells count="17">
    <mergeCell ref="B1:E1"/>
    <mergeCell ref="N1:O1"/>
    <mergeCell ref="B2:C2"/>
    <mergeCell ref="E2:F2"/>
    <mergeCell ref="N2:O2"/>
    <mergeCell ref="Q2:R2"/>
    <mergeCell ref="N3:O3"/>
    <mergeCell ref="Q3:R3"/>
    <mergeCell ref="B4:G4"/>
    <mergeCell ref="H4:M4"/>
    <mergeCell ref="N4:S4"/>
    <mergeCell ref="B6:C6"/>
    <mergeCell ref="E6:F6"/>
    <mergeCell ref="H6:I6"/>
    <mergeCell ref="K6:L6"/>
    <mergeCell ref="N6:O6"/>
    <mergeCell ref="Q6:R6"/>
  </mergeCells>
  <printOptions horizontalCentered="1"/>
  <pageMargins left="0.5" right="0.5" top="0.5" bottom="0.7388888888888889" header="0.5118055555555555" footer="0.5"/>
  <pageSetup fitToHeight="1" fitToWidth="1" horizontalDpi="300" verticalDpi="300" orientation="landscape"/>
  <headerFooter alignWithMargins="0"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35654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Amber Izarraraz</dc:creator>
  <cp:keywords/>
  <dc:description/>
  <cp:lastModifiedBy>Mark Kramer</cp:lastModifiedBy>
  <cp:lastPrinted>2009-02-23T21:25:21Z</cp:lastPrinted>
  <dcterms:created xsi:type="dcterms:W3CDTF">2007-12-31T16:52:45Z</dcterms:created>
  <dcterms:modified xsi:type="dcterms:W3CDTF">2009-04-21T05:18:29Z</dcterms:modified>
  <cp:category/>
  <cp:version/>
  <cp:contentType/>
  <cp:contentStatus/>
  <cp:revision>37</cp:revision>
</cp:coreProperties>
</file>